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8_{57F72253-3449-4186-A36A-E5990D0DA04D}" xr6:coauthVersionLast="47" xr6:coauthVersionMax="47" xr10:uidLastSave="{00000000-0000-0000-0000-000000000000}"/>
  <bookViews>
    <workbookView xWindow="28680" yWindow="-120" windowWidth="29040" windowHeight="15720" xr2:uid="{00000000-000D-0000-FFFF-FFFF00000000}"/>
  </bookViews>
  <sheets>
    <sheet name="Moteur.1.Pédagogiques" sheetId="17" r:id="rId1"/>
    <sheet name="Moteur.2.de.630.lignes" sheetId="16" r:id="rId2"/>
    <sheet name="Moteur.vertical" sheetId="19" r:id="rId3"/>
    <sheet name="Magique.et.Allergènes" sheetId="21" r:id="rId4"/>
    <sheet name="Mode.emploi.A" sheetId="5" r:id="rId5"/>
    <sheet name="Mode d'emploi.B" sheetId="9" r:id="rId6"/>
    <sheet name="Vocabulaire_explications" sheetId="6" r:id="rId7"/>
    <sheet name="Fonctionnement.explications" sheetId="4" r:id="rId8"/>
    <sheet name="dictionnaire" sheetId="13" r:id="rId9"/>
    <sheet name="Allergènes.et.Farine" sheetId="7" r:id="rId10"/>
    <sheet name="Allergenes" sheetId="8" r:id="rId11"/>
    <sheet name="Choix" sheetId="20" r:id="rId12"/>
    <sheet name="Transmission des savoirs.2025" sheetId="11" r:id="rId13"/>
  </sheets>
  <definedNames>
    <definedName name="_xlnm._FilterDatabase" localSheetId="0" hidden="1">'Moteur.1.Pédagogiques'!$A$15:$J$200</definedName>
    <definedName name="_xlnm._FilterDatabase" localSheetId="2" hidden="1">Moteur.vertical!$A$15:$J$200</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03" i="21" l="1"/>
  <c r="J203" i="21"/>
  <c r="B203" i="21"/>
  <c r="L202" i="21"/>
  <c r="J202" i="21"/>
  <c r="B202" i="21"/>
  <c r="L201" i="21"/>
  <c r="J201" i="21"/>
  <c r="B201" i="21"/>
  <c r="L200" i="21"/>
  <c r="J200" i="21"/>
  <c r="B200" i="21"/>
  <c r="C200" i="21" s="1"/>
  <c r="L199" i="21"/>
  <c r="J199" i="21"/>
  <c r="B199" i="21"/>
  <c r="C199" i="21" s="1"/>
  <c r="L198" i="21"/>
  <c r="J198" i="21"/>
  <c r="B198" i="21"/>
  <c r="C198" i="21" s="1"/>
  <c r="L197" i="21"/>
  <c r="J197" i="21"/>
  <c r="B197" i="21"/>
  <c r="D197" i="21" s="1"/>
  <c r="L196" i="21"/>
  <c r="J196" i="21"/>
  <c r="B196" i="21"/>
  <c r="L195" i="21"/>
  <c r="J195" i="21"/>
  <c r="B195" i="21"/>
  <c r="C195" i="21" s="1"/>
  <c r="L194" i="21"/>
  <c r="J194" i="21"/>
  <c r="B194" i="21"/>
  <c r="D194" i="21" s="1"/>
  <c r="L193" i="21"/>
  <c r="J193" i="21"/>
  <c r="B193" i="21"/>
  <c r="D193" i="21" s="1"/>
  <c r="L192" i="21"/>
  <c r="J192" i="21"/>
  <c r="B192" i="21"/>
  <c r="D192" i="21" s="1"/>
  <c r="L191" i="21"/>
  <c r="J191" i="21"/>
  <c r="B191" i="21"/>
  <c r="L190" i="21"/>
  <c r="J190" i="21"/>
  <c r="B190" i="21"/>
  <c r="C190" i="21" s="1"/>
  <c r="L189" i="21"/>
  <c r="J189" i="21"/>
  <c r="B189" i="21"/>
  <c r="L188" i="21"/>
  <c r="J188" i="21"/>
  <c r="B188" i="21"/>
  <c r="C188" i="21" s="1"/>
  <c r="L187" i="21"/>
  <c r="J187" i="21"/>
  <c r="D187" i="21"/>
  <c r="C187" i="21"/>
  <c r="B187" i="21"/>
  <c r="L186" i="21"/>
  <c r="J186" i="21"/>
  <c r="B186" i="21"/>
  <c r="L185" i="21"/>
  <c r="J185" i="21"/>
  <c r="B185" i="21"/>
  <c r="D185" i="21" s="1"/>
  <c r="L184" i="21"/>
  <c r="J184" i="21"/>
  <c r="B184" i="21"/>
  <c r="L183" i="21"/>
  <c r="J183" i="21"/>
  <c r="B183" i="21"/>
  <c r="L182" i="21"/>
  <c r="J182" i="21"/>
  <c r="B182" i="21"/>
  <c r="C182" i="21" s="1"/>
  <c r="L181" i="21"/>
  <c r="J181" i="21"/>
  <c r="B181" i="21"/>
  <c r="D181" i="21" s="1"/>
  <c r="L180" i="21"/>
  <c r="J180" i="21"/>
  <c r="B180" i="21"/>
  <c r="D180" i="21" s="1"/>
  <c r="L179" i="21"/>
  <c r="J179" i="21"/>
  <c r="B179" i="21"/>
  <c r="C179" i="21" s="1"/>
  <c r="L178" i="21"/>
  <c r="J178" i="21"/>
  <c r="B178" i="21"/>
  <c r="C178" i="21" s="1"/>
  <c r="L177" i="21"/>
  <c r="J177" i="21"/>
  <c r="B177" i="21"/>
  <c r="D177" i="21" s="1"/>
  <c r="L176" i="21"/>
  <c r="J176" i="21"/>
  <c r="B176" i="21"/>
  <c r="L175" i="21"/>
  <c r="J175" i="21"/>
  <c r="B175" i="21"/>
  <c r="D175" i="21" s="1"/>
  <c r="L174" i="21"/>
  <c r="J174" i="21"/>
  <c r="B174" i="21"/>
  <c r="L173" i="21"/>
  <c r="J173" i="21"/>
  <c r="B173" i="21"/>
  <c r="L172" i="21"/>
  <c r="J172" i="21"/>
  <c r="B172" i="21"/>
  <c r="D172" i="21" s="1"/>
  <c r="L171" i="21"/>
  <c r="J171" i="21"/>
  <c r="B171" i="21"/>
  <c r="D171" i="21" s="1"/>
  <c r="L170" i="21"/>
  <c r="J170" i="21"/>
  <c r="B170" i="21"/>
  <c r="C170" i="21" s="1"/>
  <c r="L169" i="21"/>
  <c r="J169" i="21"/>
  <c r="B169" i="21"/>
  <c r="C169" i="21" s="1"/>
  <c r="L168" i="21"/>
  <c r="J168" i="21"/>
  <c r="B168" i="21"/>
  <c r="D168" i="21" s="1"/>
  <c r="L167" i="21"/>
  <c r="J167" i="21"/>
  <c r="B167" i="21"/>
  <c r="D167" i="21" s="1"/>
  <c r="L166" i="21"/>
  <c r="J166" i="21"/>
  <c r="B166" i="21"/>
  <c r="D166" i="21" s="1"/>
  <c r="L165" i="21"/>
  <c r="J165" i="21"/>
  <c r="B165" i="21"/>
  <c r="D165" i="21" s="1"/>
  <c r="L164" i="21"/>
  <c r="J164" i="21"/>
  <c r="B164" i="21"/>
  <c r="D164" i="21" s="1"/>
  <c r="L163" i="21"/>
  <c r="J163" i="21"/>
  <c r="B163" i="21"/>
  <c r="D163" i="21" s="1"/>
  <c r="L162" i="21"/>
  <c r="J162" i="21"/>
  <c r="B162" i="21"/>
  <c r="D162" i="21" s="1"/>
  <c r="L161" i="21"/>
  <c r="J161" i="21"/>
  <c r="B161" i="21"/>
  <c r="D161" i="21" s="1"/>
  <c r="L160" i="21"/>
  <c r="J160" i="21"/>
  <c r="B160" i="21"/>
  <c r="D160" i="21" s="1"/>
  <c r="L159" i="21"/>
  <c r="J159" i="21"/>
  <c r="B159" i="21"/>
  <c r="L158" i="21"/>
  <c r="J158" i="21"/>
  <c r="B158" i="21"/>
  <c r="C158" i="21" s="1"/>
  <c r="L157" i="21"/>
  <c r="J157" i="21"/>
  <c r="B157" i="21"/>
  <c r="C157" i="21" s="1"/>
  <c r="L156" i="21"/>
  <c r="J156" i="21"/>
  <c r="B156" i="21"/>
  <c r="C156" i="21" s="1"/>
  <c r="L155" i="21"/>
  <c r="J155" i="21"/>
  <c r="B155" i="21"/>
  <c r="D155" i="21" s="1"/>
  <c r="L154" i="21"/>
  <c r="J154" i="21"/>
  <c r="B154" i="21"/>
  <c r="C154" i="21" s="1"/>
  <c r="L153" i="21"/>
  <c r="J153" i="21"/>
  <c r="B153" i="21"/>
  <c r="L152" i="21"/>
  <c r="J152" i="21"/>
  <c r="B152" i="21"/>
  <c r="D152" i="21" s="1"/>
  <c r="L151" i="21"/>
  <c r="J151" i="21"/>
  <c r="B151" i="21"/>
  <c r="L150" i="21"/>
  <c r="J150" i="21"/>
  <c r="B150" i="21"/>
  <c r="C150" i="21" s="1"/>
  <c r="L149" i="21"/>
  <c r="J149" i="21"/>
  <c r="B149" i="21"/>
  <c r="C149" i="21" s="1"/>
  <c r="L148" i="21"/>
  <c r="J148" i="21"/>
  <c r="B148" i="21"/>
  <c r="C148" i="21" s="1"/>
  <c r="L147" i="21"/>
  <c r="J147" i="21"/>
  <c r="B147" i="21"/>
  <c r="L146" i="21"/>
  <c r="J146" i="21"/>
  <c r="B146" i="21"/>
  <c r="D146" i="21" s="1"/>
  <c r="L145" i="21"/>
  <c r="J145" i="21"/>
  <c r="B145" i="21"/>
  <c r="D145" i="21" s="1"/>
  <c r="L144" i="21"/>
  <c r="J144" i="21"/>
  <c r="B144" i="21"/>
  <c r="C144" i="21" s="1"/>
  <c r="L143" i="21"/>
  <c r="J143" i="21"/>
  <c r="B143" i="21"/>
  <c r="L142" i="21"/>
  <c r="J142" i="21"/>
  <c r="B142" i="21"/>
  <c r="C142" i="21" s="1"/>
  <c r="L141" i="21"/>
  <c r="J141" i="21"/>
  <c r="B141" i="21"/>
  <c r="D141" i="21" s="1"/>
  <c r="L140" i="21"/>
  <c r="J140" i="21"/>
  <c r="B140" i="21"/>
  <c r="D140" i="21" s="1"/>
  <c r="L139" i="21"/>
  <c r="J139" i="21"/>
  <c r="B139" i="21"/>
  <c r="D139" i="21" s="1"/>
  <c r="L138" i="21"/>
  <c r="J138" i="21"/>
  <c r="B138" i="21"/>
  <c r="C138" i="21" s="1"/>
  <c r="L137" i="21"/>
  <c r="J137" i="21"/>
  <c r="B137" i="21"/>
  <c r="D137" i="21" s="1"/>
  <c r="L136" i="21"/>
  <c r="J136" i="21"/>
  <c r="B136" i="21"/>
  <c r="D136" i="21" s="1"/>
  <c r="L135" i="21"/>
  <c r="J135" i="21"/>
  <c r="B135" i="21"/>
  <c r="L134" i="21"/>
  <c r="J134" i="21"/>
  <c r="B134" i="21"/>
  <c r="C134" i="21" s="1"/>
  <c r="L133" i="21"/>
  <c r="J133" i="21"/>
  <c r="B133" i="21"/>
  <c r="D133" i="21" s="1"/>
  <c r="L132" i="21"/>
  <c r="J132" i="21"/>
  <c r="B132" i="21"/>
  <c r="L131" i="21"/>
  <c r="J131" i="21"/>
  <c r="B131" i="21"/>
  <c r="D131" i="21" s="1"/>
  <c r="L130" i="21"/>
  <c r="J130" i="21"/>
  <c r="B130" i="21"/>
  <c r="D130" i="21" s="1"/>
  <c r="L129" i="21"/>
  <c r="J129" i="21"/>
  <c r="B129" i="21"/>
  <c r="D129" i="21" s="1"/>
  <c r="L128" i="21"/>
  <c r="J128" i="21"/>
  <c r="B128" i="21"/>
  <c r="D128" i="21" s="1"/>
  <c r="L127" i="21"/>
  <c r="J127" i="21"/>
  <c r="B127" i="21"/>
  <c r="L126" i="21"/>
  <c r="J126" i="21"/>
  <c r="B126" i="21"/>
  <c r="C126" i="21" s="1"/>
  <c r="L125" i="21"/>
  <c r="J125" i="21"/>
  <c r="B125" i="21"/>
  <c r="D125" i="21" s="1"/>
  <c r="L124" i="21"/>
  <c r="J124" i="21"/>
  <c r="B124" i="21"/>
  <c r="D124" i="21" s="1"/>
  <c r="L123" i="21"/>
  <c r="J123" i="21"/>
  <c r="B123" i="21"/>
  <c r="D123" i="21" s="1"/>
  <c r="L122" i="21"/>
  <c r="J122" i="21"/>
  <c r="B122" i="21"/>
  <c r="L121" i="21"/>
  <c r="J121" i="21"/>
  <c r="B121" i="21"/>
  <c r="D121" i="21" s="1"/>
  <c r="L120" i="21"/>
  <c r="J120" i="21"/>
  <c r="B120" i="21"/>
  <c r="C120" i="21" s="1"/>
  <c r="L119" i="21"/>
  <c r="J119" i="21"/>
  <c r="B119" i="21"/>
  <c r="L118" i="21"/>
  <c r="J118" i="21"/>
  <c r="B118" i="21"/>
  <c r="C118" i="21" s="1"/>
  <c r="L117" i="21"/>
  <c r="J117" i="21"/>
  <c r="B117" i="21"/>
  <c r="D117" i="21" s="1"/>
  <c r="L116" i="21"/>
  <c r="J116" i="21"/>
  <c r="B116" i="21"/>
  <c r="D116" i="21" s="1"/>
  <c r="L115" i="21"/>
  <c r="J115" i="21"/>
  <c r="B115" i="21"/>
  <c r="D115" i="21" s="1"/>
  <c r="L114" i="21"/>
  <c r="J114" i="21"/>
  <c r="B114" i="21"/>
  <c r="D114" i="21" s="1"/>
  <c r="L113" i="21"/>
  <c r="J113" i="21"/>
  <c r="B113" i="21"/>
  <c r="D113" i="21" s="1"/>
  <c r="L112" i="21"/>
  <c r="J112" i="21"/>
  <c r="B112" i="21"/>
  <c r="D112" i="21" s="1"/>
  <c r="L111" i="21"/>
  <c r="J111" i="21"/>
  <c r="B111" i="21"/>
  <c r="L110" i="21"/>
  <c r="J110" i="21"/>
  <c r="B110" i="21"/>
  <c r="C110" i="21" s="1"/>
  <c r="L109" i="21"/>
  <c r="J109" i="21"/>
  <c r="B109" i="21"/>
  <c r="D109" i="21" s="1"/>
  <c r="L108" i="21"/>
  <c r="J108" i="21"/>
  <c r="B108" i="21"/>
  <c r="D108" i="21" s="1"/>
  <c r="L107" i="21"/>
  <c r="J107" i="21"/>
  <c r="B107" i="21"/>
  <c r="D107" i="21" s="1"/>
  <c r="L106" i="21"/>
  <c r="J106" i="21"/>
  <c r="B106" i="21"/>
  <c r="D106" i="21" s="1"/>
  <c r="L105" i="21"/>
  <c r="J105" i="21"/>
  <c r="B105" i="21"/>
  <c r="D105" i="21" s="1"/>
  <c r="L104" i="21"/>
  <c r="J104" i="21"/>
  <c r="B104" i="21"/>
  <c r="L103" i="21"/>
  <c r="J103" i="21"/>
  <c r="B103" i="21"/>
  <c r="L102" i="21"/>
  <c r="J102" i="21"/>
  <c r="B102" i="21"/>
  <c r="C102" i="21" s="1"/>
  <c r="L101" i="21"/>
  <c r="J101" i="21"/>
  <c r="B101" i="21"/>
  <c r="D101" i="21" s="1"/>
  <c r="L100" i="21"/>
  <c r="J100" i="21"/>
  <c r="B100" i="21"/>
  <c r="C100" i="21" s="1"/>
  <c r="L99" i="21"/>
  <c r="J99" i="21"/>
  <c r="B99" i="21"/>
  <c r="D99" i="21" s="1"/>
  <c r="L98" i="21"/>
  <c r="J98" i="21"/>
  <c r="B98" i="21"/>
  <c r="D98" i="21" s="1"/>
  <c r="L97" i="21"/>
  <c r="J97" i="21"/>
  <c r="B97" i="21"/>
  <c r="D97" i="21" s="1"/>
  <c r="L96" i="21"/>
  <c r="J96" i="21"/>
  <c r="B96" i="21"/>
  <c r="L95" i="21"/>
  <c r="J95" i="21"/>
  <c r="B95" i="21"/>
  <c r="L94" i="21"/>
  <c r="J94" i="21"/>
  <c r="D94" i="21"/>
  <c r="B94" i="21"/>
  <c r="C94" i="21" s="1"/>
  <c r="L93" i="21"/>
  <c r="J93" i="21"/>
  <c r="B93" i="21"/>
  <c r="D93" i="21" s="1"/>
  <c r="L92" i="21"/>
  <c r="J92" i="21"/>
  <c r="B92" i="21"/>
  <c r="L91" i="21"/>
  <c r="J91" i="21"/>
  <c r="B91" i="21"/>
  <c r="D91" i="21" s="1"/>
  <c r="L90" i="21"/>
  <c r="J90" i="21"/>
  <c r="B90" i="21"/>
  <c r="C90" i="21" s="1"/>
  <c r="L89" i="21"/>
  <c r="J89" i="21"/>
  <c r="B89" i="21"/>
  <c r="L88" i="21"/>
  <c r="J88" i="21"/>
  <c r="B88" i="21"/>
  <c r="C88" i="21" s="1"/>
  <c r="L87" i="21"/>
  <c r="J87" i="21"/>
  <c r="B87" i="21"/>
  <c r="D87" i="21" s="1"/>
  <c r="L86" i="21"/>
  <c r="J86" i="21"/>
  <c r="B86" i="21"/>
  <c r="L85" i="21"/>
  <c r="J85" i="21"/>
  <c r="B85" i="21"/>
  <c r="L84" i="21"/>
  <c r="J84" i="21"/>
  <c r="B84" i="21"/>
  <c r="D84" i="21" s="1"/>
  <c r="L83" i="21"/>
  <c r="J83" i="21"/>
  <c r="C83" i="21"/>
  <c r="B83" i="21"/>
  <c r="D83" i="21" s="1"/>
  <c r="L82" i="21"/>
  <c r="J82" i="21"/>
  <c r="B82" i="21"/>
  <c r="D82" i="21" s="1"/>
  <c r="L81" i="21"/>
  <c r="J81" i="21"/>
  <c r="B81" i="21"/>
  <c r="D81" i="21" s="1"/>
  <c r="L80" i="21"/>
  <c r="J80" i="21"/>
  <c r="B80" i="21"/>
  <c r="D80" i="21" s="1"/>
  <c r="L79" i="21"/>
  <c r="J79" i="21"/>
  <c r="B79" i="21"/>
  <c r="C79" i="21" s="1"/>
  <c r="L78" i="21"/>
  <c r="J78" i="21"/>
  <c r="B78" i="21"/>
  <c r="D78" i="21" s="1"/>
  <c r="L77" i="21"/>
  <c r="J77" i="21"/>
  <c r="B77" i="21"/>
  <c r="D77" i="21" s="1"/>
  <c r="L76" i="21"/>
  <c r="J76" i="21"/>
  <c r="B76" i="21"/>
  <c r="D76" i="21" s="1"/>
  <c r="L75" i="21"/>
  <c r="J75" i="21"/>
  <c r="B75" i="21"/>
  <c r="D75" i="21" s="1"/>
  <c r="L74" i="21"/>
  <c r="J74" i="21"/>
  <c r="B74" i="21"/>
  <c r="D74" i="21" s="1"/>
  <c r="L73" i="21"/>
  <c r="J73" i="21"/>
  <c r="B73" i="21"/>
  <c r="L72" i="21"/>
  <c r="J72" i="21"/>
  <c r="B72" i="21"/>
  <c r="C72" i="21" s="1"/>
  <c r="L71" i="21"/>
  <c r="J71" i="21"/>
  <c r="B71" i="21"/>
  <c r="D71" i="21" s="1"/>
  <c r="L70" i="21"/>
  <c r="J70" i="21"/>
  <c r="B70" i="21"/>
  <c r="D70" i="21" s="1"/>
  <c r="L69" i="21"/>
  <c r="J69" i="21"/>
  <c r="B69" i="21"/>
  <c r="C69" i="21" s="1"/>
  <c r="L68" i="21"/>
  <c r="J68" i="21"/>
  <c r="B68" i="21"/>
  <c r="L67" i="21"/>
  <c r="J67" i="21"/>
  <c r="B67" i="21"/>
  <c r="D67" i="21" s="1"/>
  <c r="L66" i="21"/>
  <c r="J66" i="21"/>
  <c r="B66" i="21"/>
  <c r="D66" i="21" s="1"/>
  <c r="L65" i="21"/>
  <c r="J65" i="21"/>
  <c r="B65" i="21"/>
  <c r="C65" i="21" s="1"/>
  <c r="L64" i="21"/>
  <c r="J64" i="21"/>
  <c r="B64" i="21"/>
  <c r="L63" i="21"/>
  <c r="J63" i="21"/>
  <c r="B63" i="21"/>
  <c r="C63" i="21" s="1"/>
  <c r="L62" i="21"/>
  <c r="J62" i="21"/>
  <c r="B62" i="21"/>
  <c r="D62" i="21" s="1"/>
  <c r="L61" i="21"/>
  <c r="J61" i="21"/>
  <c r="B61" i="21"/>
  <c r="C61" i="21" s="1"/>
  <c r="L60" i="21"/>
  <c r="J60" i="21"/>
  <c r="B60" i="21"/>
  <c r="D60" i="21" s="1"/>
  <c r="L59" i="21"/>
  <c r="J59" i="21"/>
  <c r="B59" i="21"/>
  <c r="D59" i="21" s="1"/>
  <c r="L58" i="21"/>
  <c r="J58" i="21"/>
  <c r="B58" i="21"/>
  <c r="D58" i="21" s="1"/>
  <c r="L57" i="21"/>
  <c r="J57" i="21"/>
  <c r="B57" i="21"/>
  <c r="D57" i="21" s="1"/>
  <c r="L56" i="21"/>
  <c r="J56" i="21"/>
  <c r="B56" i="21"/>
  <c r="L55" i="21"/>
  <c r="J55" i="21"/>
  <c r="B55" i="21"/>
  <c r="C55" i="21" s="1"/>
  <c r="L54" i="21"/>
  <c r="J54" i="21"/>
  <c r="B54" i="21"/>
  <c r="L53" i="21"/>
  <c r="J53" i="21"/>
  <c r="B53" i="21"/>
  <c r="L52" i="21"/>
  <c r="J52" i="21"/>
  <c r="B52" i="21"/>
  <c r="D52" i="21" s="1"/>
  <c r="L51" i="21"/>
  <c r="J51" i="21"/>
  <c r="B51" i="21"/>
  <c r="L50" i="21"/>
  <c r="J50" i="21"/>
  <c r="B50" i="21"/>
  <c r="D50" i="21" s="1"/>
  <c r="L49" i="21"/>
  <c r="J49" i="21"/>
  <c r="B49" i="21"/>
  <c r="L48" i="21"/>
  <c r="J48" i="21"/>
  <c r="B48" i="21"/>
  <c r="L47" i="21"/>
  <c r="J47" i="21"/>
  <c r="B47" i="21"/>
  <c r="C47" i="21" s="1"/>
  <c r="L46" i="21"/>
  <c r="J46" i="21"/>
  <c r="B46" i="21"/>
  <c r="L45" i="21"/>
  <c r="J45" i="21"/>
  <c r="B45" i="21"/>
  <c r="C45" i="21" s="1"/>
  <c r="L44" i="21"/>
  <c r="J44" i="21"/>
  <c r="B44" i="21"/>
  <c r="L43" i="21"/>
  <c r="J43" i="21"/>
  <c r="B43" i="21"/>
  <c r="C43" i="21" s="1"/>
  <c r="L42" i="21"/>
  <c r="J42" i="21"/>
  <c r="B42" i="21"/>
  <c r="D42" i="21" s="1"/>
  <c r="L41" i="21"/>
  <c r="J41" i="21"/>
  <c r="B41" i="21"/>
  <c r="D41" i="21" s="1"/>
  <c r="L40" i="21"/>
  <c r="J40" i="21"/>
  <c r="B40" i="21"/>
  <c r="C40" i="21" s="1"/>
  <c r="L39" i="21"/>
  <c r="J39" i="21"/>
  <c r="B39" i="21"/>
  <c r="C39" i="21" s="1"/>
  <c r="L38" i="21"/>
  <c r="J38" i="21"/>
  <c r="B38" i="21"/>
  <c r="L37" i="21"/>
  <c r="J37" i="21"/>
  <c r="B37" i="21"/>
  <c r="C37" i="21" s="1"/>
  <c r="L36" i="21"/>
  <c r="J36" i="21"/>
  <c r="B36" i="21"/>
  <c r="D36" i="21" s="1"/>
  <c r="L35" i="21"/>
  <c r="J35" i="21"/>
  <c r="C35" i="21"/>
  <c r="B35" i="21"/>
  <c r="D35" i="21" s="1"/>
  <c r="L34" i="21"/>
  <c r="J34" i="21"/>
  <c r="B34" i="21"/>
  <c r="D34" i="21" s="1"/>
  <c r="L33" i="21"/>
  <c r="J33" i="21"/>
  <c r="B33" i="21"/>
  <c r="D33" i="21" s="1"/>
  <c r="L32" i="21"/>
  <c r="J32" i="21"/>
  <c r="B32" i="21"/>
  <c r="D32" i="21" s="1"/>
  <c r="L31" i="21"/>
  <c r="J31" i="21"/>
  <c r="B31" i="21"/>
  <c r="D31" i="21" s="1"/>
  <c r="L30" i="21"/>
  <c r="J30" i="21"/>
  <c r="B30" i="21"/>
  <c r="D30" i="21" s="1"/>
  <c r="L29" i="21"/>
  <c r="J29" i="21"/>
  <c r="B29" i="21"/>
  <c r="C29" i="21" s="1"/>
  <c r="L28" i="21"/>
  <c r="J28" i="21"/>
  <c r="B28" i="21"/>
  <c r="D28" i="21" s="1"/>
  <c r="L27" i="21"/>
  <c r="J27" i="21"/>
  <c r="B27" i="21"/>
  <c r="D27" i="21" s="1"/>
  <c r="L26" i="21"/>
  <c r="J26" i="21"/>
  <c r="B26" i="21"/>
  <c r="L25" i="21"/>
  <c r="J25" i="21"/>
  <c r="B25" i="21"/>
  <c r="C25" i="21" s="1"/>
  <c r="L24" i="21"/>
  <c r="J24" i="21"/>
  <c r="B24" i="21"/>
  <c r="C24" i="21" s="1"/>
  <c r="L23" i="21"/>
  <c r="J23" i="21"/>
  <c r="B23" i="21"/>
  <c r="L22" i="21"/>
  <c r="J22" i="21"/>
  <c r="B22" i="21"/>
  <c r="L21" i="21"/>
  <c r="J21" i="21"/>
  <c r="B21" i="21"/>
  <c r="D21" i="21" s="1"/>
  <c r="L20" i="21"/>
  <c r="J20" i="21"/>
  <c r="B20" i="21"/>
  <c r="D20" i="21" s="1"/>
  <c r="L19" i="21"/>
  <c r="J19" i="21"/>
  <c r="B19" i="21"/>
  <c r="D19" i="21" s="1"/>
  <c r="L18" i="21"/>
  <c r="J18" i="21"/>
  <c r="E18" i="21"/>
  <c r="B18" i="21"/>
  <c r="W16" i="21"/>
  <c r="V16" i="21"/>
  <c r="T16" i="21"/>
  <c r="O16" i="21"/>
  <c r="W15" i="21"/>
  <c r="V15" i="21"/>
  <c r="T15" i="21"/>
  <c r="O15" i="21"/>
  <c r="T4" i="21" s="1"/>
  <c r="K15" i="21"/>
  <c r="J4" i="21" s="1"/>
  <c r="M11" i="21"/>
  <c r="M10" i="21"/>
  <c r="J10" i="21"/>
  <c r="M9" i="21"/>
  <c r="J8" i="21"/>
  <c r="K6" i="21"/>
  <c r="Q5" i="21"/>
  <c r="P5" i="21"/>
  <c r="O5" i="21"/>
  <c r="O6" i="21" s="1"/>
  <c r="N5" i="21"/>
  <c r="L5" i="21"/>
  <c r="K5" i="21"/>
  <c r="J5" i="21"/>
  <c r="A1" i="21"/>
  <c r="BC200" i="19"/>
  <c r="BB200" i="19"/>
  <c r="BA200" i="19"/>
  <c r="AZ200" i="19"/>
  <c r="AY200" i="19"/>
  <c r="AX200" i="19"/>
  <c r="AW200" i="19"/>
  <c r="AV200" i="19"/>
  <c r="AU200" i="19"/>
  <c r="AT200" i="19"/>
  <c r="AS200" i="19"/>
  <c r="AR200" i="19"/>
  <c r="AQ200" i="19"/>
  <c r="AP200" i="19"/>
  <c r="AO200" i="19"/>
  <c r="AN200" i="19"/>
  <c r="AM200" i="19"/>
  <c r="AL200" i="19"/>
  <c r="AK200" i="19"/>
  <c r="AJ200" i="19"/>
  <c r="AI200" i="19"/>
  <c r="AH200" i="19"/>
  <c r="AG200" i="19"/>
  <c r="AF200" i="19"/>
  <c r="AE200" i="19"/>
  <c r="AD200" i="19"/>
  <c r="AC200" i="19"/>
  <c r="AB200" i="19"/>
  <c r="AA200" i="19"/>
  <c r="Z200" i="19"/>
  <c r="Y200" i="19"/>
  <c r="X200" i="19"/>
  <c r="W200" i="19"/>
  <c r="V200" i="19"/>
  <c r="U200" i="19"/>
  <c r="T200" i="19"/>
  <c r="S200" i="19"/>
  <c r="R200" i="19"/>
  <c r="Q200" i="19"/>
  <c r="P200" i="19"/>
  <c r="O200" i="19"/>
  <c r="K200" i="19"/>
  <c r="L200" i="19" s="1"/>
  <c r="M200" i="19" s="1"/>
  <c r="N200" i="19" s="1"/>
  <c r="J200" i="19"/>
  <c r="I200" i="19"/>
  <c r="H200" i="19"/>
  <c r="G200" i="19"/>
  <c r="F200" i="19"/>
  <c r="E200" i="19"/>
  <c r="D200" i="19"/>
  <c r="A200"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K199" i="19"/>
  <c r="L199" i="19" s="1"/>
  <c r="M199" i="19" s="1"/>
  <c r="N199" i="19" s="1"/>
  <c r="J199" i="19"/>
  <c r="I199" i="19"/>
  <c r="H199" i="19"/>
  <c r="G199" i="19"/>
  <c r="F199" i="19"/>
  <c r="E199" i="19"/>
  <c r="D199" i="19"/>
  <c r="A199" i="19"/>
  <c r="BC198" i="19"/>
  <c r="BB198" i="19"/>
  <c r="BA198" i="19"/>
  <c r="AZ198" i="19"/>
  <c r="AY198" i="19"/>
  <c r="AX198" i="19"/>
  <c r="AW198" i="19"/>
  <c r="AV198" i="19"/>
  <c r="AU198" i="19"/>
  <c r="AT198" i="19"/>
  <c r="AS198" i="19"/>
  <c r="AR198" i="19"/>
  <c r="AQ198" i="19"/>
  <c r="AP198" i="19"/>
  <c r="AO198" i="19"/>
  <c r="AN198" i="19"/>
  <c r="AM198" i="19"/>
  <c r="AL198" i="19"/>
  <c r="AK198" i="19"/>
  <c r="AJ198" i="19"/>
  <c r="AI198" i="19"/>
  <c r="AH198" i="19"/>
  <c r="AG198" i="19"/>
  <c r="AF198" i="19"/>
  <c r="AE198" i="19"/>
  <c r="AD198" i="19"/>
  <c r="AC198" i="19"/>
  <c r="AB198" i="19"/>
  <c r="AA198" i="19"/>
  <c r="Z198" i="19"/>
  <c r="Y198" i="19"/>
  <c r="X198" i="19"/>
  <c r="W198" i="19"/>
  <c r="V198" i="19"/>
  <c r="U198" i="19"/>
  <c r="T198" i="19"/>
  <c r="S198" i="19"/>
  <c r="R198" i="19"/>
  <c r="Q198" i="19"/>
  <c r="P198" i="19"/>
  <c r="O198" i="19"/>
  <c r="K198" i="19"/>
  <c r="L198" i="19" s="1"/>
  <c r="M198" i="19" s="1"/>
  <c r="N198" i="19" s="1"/>
  <c r="J198" i="19"/>
  <c r="I198" i="19"/>
  <c r="H198" i="19"/>
  <c r="G198" i="19"/>
  <c r="F198" i="19"/>
  <c r="E198" i="19"/>
  <c r="D198" i="19"/>
  <c r="A198" i="19"/>
  <c r="BC197" i="19"/>
  <c r="BB197" i="19"/>
  <c r="BA197" i="19"/>
  <c r="AZ197" i="19"/>
  <c r="AY197" i="19"/>
  <c r="AX197" i="19"/>
  <c r="AW197" i="19"/>
  <c r="AV197" i="19"/>
  <c r="AU197" i="19"/>
  <c r="AT197" i="19"/>
  <c r="AS197" i="19"/>
  <c r="AR197" i="19"/>
  <c r="AQ197" i="19"/>
  <c r="AP197" i="19"/>
  <c r="AO197" i="19"/>
  <c r="AN197" i="19"/>
  <c r="AM197" i="19"/>
  <c r="AL197" i="19"/>
  <c r="AK197" i="19"/>
  <c r="AJ197" i="19"/>
  <c r="AI197" i="19"/>
  <c r="AH197" i="19"/>
  <c r="AG197" i="19"/>
  <c r="AF197" i="19"/>
  <c r="AE197" i="19"/>
  <c r="AD197" i="19"/>
  <c r="AC197" i="19"/>
  <c r="AB197" i="19"/>
  <c r="AA197" i="19"/>
  <c r="Z197" i="19"/>
  <c r="Y197" i="19"/>
  <c r="X197" i="19"/>
  <c r="W197" i="19"/>
  <c r="V197" i="19"/>
  <c r="U197" i="19"/>
  <c r="T197" i="19"/>
  <c r="S197" i="19"/>
  <c r="R197" i="19"/>
  <c r="Q197" i="19"/>
  <c r="P197" i="19"/>
  <c r="O197" i="19"/>
  <c r="K197" i="19"/>
  <c r="L197" i="19" s="1"/>
  <c r="M197" i="19" s="1"/>
  <c r="N197" i="19" s="1"/>
  <c r="J197" i="19"/>
  <c r="I197" i="19"/>
  <c r="H197" i="19"/>
  <c r="G197" i="19"/>
  <c r="F197" i="19"/>
  <c r="E197" i="19"/>
  <c r="D197" i="19"/>
  <c r="A197" i="19"/>
  <c r="BC196" i="19"/>
  <c r="BB196" i="19"/>
  <c r="BA196" i="19"/>
  <c r="AZ196" i="19"/>
  <c r="AY196" i="19"/>
  <c r="AX196" i="19"/>
  <c r="AW196" i="19"/>
  <c r="AV196" i="19"/>
  <c r="AU196" i="19"/>
  <c r="AT196" i="19"/>
  <c r="AS196" i="19"/>
  <c r="AR196" i="19"/>
  <c r="AQ196" i="19"/>
  <c r="AP196" i="19"/>
  <c r="AO196" i="19"/>
  <c r="AN196" i="19"/>
  <c r="AM196" i="19"/>
  <c r="AL196" i="19"/>
  <c r="AK196" i="19"/>
  <c r="AJ196" i="19"/>
  <c r="AI196" i="19"/>
  <c r="AH196" i="19"/>
  <c r="AG196" i="19"/>
  <c r="AF196" i="19"/>
  <c r="AE196" i="19"/>
  <c r="AD196" i="19"/>
  <c r="AC196" i="19"/>
  <c r="AB196" i="19"/>
  <c r="AA196" i="19"/>
  <c r="Z196" i="19"/>
  <c r="Y196" i="19"/>
  <c r="X196" i="19"/>
  <c r="W196" i="19"/>
  <c r="V196" i="19"/>
  <c r="U196" i="19"/>
  <c r="T196" i="19"/>
  <c r="S196" i="19"/>
  <c r="R196" i="19"/>
  <c r="Q196" i="19"/>
  <c r="P196" i="19"/>
  <c r="O196" i="19"/>
  <c r="K196" i="19"/>
  <c r="L196" i="19" s="1"/>
  <c r="M196" i="19" s="1"/>
  <c r="N196" i="19" s="1"/>
  <c r="J196" i="19"/>
  <c r="I196" i="19"/>
  <c r="H196" i="19"/>
  <c r="G196" i="19"/>
  <c r="F196" i="19"/>
  <c r="E196" i="19"/>
  <c r="D196" i="19"/>
  <c r="A196" i="19"/>
  <c r="BC195" i="19"/>
  <c r="BB195" i="19"/>
  <c r="BA195" i="19"/>
  <c r="AZ195" i="19"/>
  <c r="AY195" i="19"/>
  <c r="AX195" i="19"/>
  <c r="AW195" i="19"/>
  <c r="AV195" i="19"/>
  <c r="AU195" i="19"/>
  <c r="AT195" i="19"/>
  <c r="AS195" i="19"/>
  <c r="AR195" i="19"/>
  <c r="AQ195" i="19"/>
  <c r="AP195" i="19"/>
  <c r="AO195" i="19"/>
  <c r="AN195" i="19"/>
  <c r="AM195" i="19"/>
  <c r="AL195" i="19"/>
  <c r="AK195" i="19"/>
  <c r="AJ195" i="19"/>
  <c r="AI195" i="19"/>
  <c r="AH195" i="19"/>
  <c r="AG195" i="19"/>
  <c r="AF195" i="19"/>
  <c r="AE195" i="19"/>
  <c r="AD195" i="19"/>
  <c r="AC195" i="19"/>
  <c r="AB195" i="19"/>
  <c r="AA195" i="19"/>
  <c r="Z195" i="19"/>
  <c r="Y195" i="19"/>
  <c r="X195" i="19"/>
  <c r="W195" i="19"/>
  <c r="V195" i="19"/>
  <c r="U195" i="19"/>
  <c r="T195" i="19"/>
  <c r="S195" i="19"/>
  <c r="R195" i="19"/>
  <c r="Q195" i="19"/>
  <c r="P195" i="19"/>
  <c r="O195" i="19"/>
  <c r="K195" i="19"/>
  <c r="L195" i="19" s="1"/>
  <c r="M195" i="19" s="1"/>
  <c r="N195" i="19" s="1"/>
  <c r="J195" i="19"/>
  <c r="I195" i="19"/>
  <c r="H195" i="19"/>
  <c r="G195" i="19"/>
  <c r="F195" i="19"/>
  <c r="E195" i="19"/>
  <c r="D195" i="19"/>
  <c r="A195" i="19"/>
  <c r="BC194" i="19"/>
  <c r="BB194" i="19"/>
  <c r="BA194" i="19"/>
  <c r="AZ194" i="19"/>
  <c r="AY194" i="19"/>
  <c r="AX194" i="19"/>
  <c r="AW194" i="19"/>
  <c r="AV194" i="19"/>
  <c r="AU194" i="19"/>
  <c r="AT194" i="19"/>
  <c r="AS194" i="19"/>
  <c r="AR194" i="19"/>
  <c r="AQ194" i="19"/>
  <c r="AP194" i="19"/>
  <c r="AO194" i="19"/>
  <c r="AN194" i="19"/>
  <c r="AM194" i="19"/>
  <c r="AL194" i="19"/>
  <c r="AK194" i="19"/>
  <c r="AJ194" i="19"/>
  <c r="AI194" i="19"/>
  <c r="AH194" i="19"/>
  <c r="AG194" i="19"/>
  <c r="AF194" i="19"/>
  <c r="AE194" i="19"/>
  <c r="AD194" i="19"/>
  <c r="AC194" i="19"/>
  <c r="AB194" i="19"/>
  <c r="AA194" i="19"/>
  <c r="Z194" i="19"/>
  <c r="Y194" i="19"/>
  <c r="X194" i="19"/>
  <c r="W194" i="19"/>
  <c r="V194" i="19"/>
  <c r="U194" i="19"/>
  <c r="T194" i="19"/>
  <c r="S194" i="19"/>
  <c r="R194" i="19"/>
  <c r="Q194" i="19"/>
  <c r="P194" i="19"/>
  <c r="O194" i="19"/>
  <c r="K194" i="19"/>
  <c r="L194" i="19" s="1"/>
  <c r="M194" i="19" s="1"/>
  <c r="N194" i="19" s="1"/>
  <c r="J194" i="19"/>
  <c r="I194" i="19"/>
  <c r="H194" i="19"/>
  <c r="G194" i="19"/>
  <c r="F194" i="19"/>
  <c r="E194" i="19"/>
  <c r="D194" i="19"/>
  <c r="A194" i="19"/>
  <c r="BC193" i="19"/>
  <c r="BB193" i="19"/>
  <c r="BA193" i="19"/>
  <c r="AZ193" i="19"/>
  <c r="AY193" i="19"/>
  <c r="AX193" i="19"/>
  <c r="AW193" i="19"/>
  <c r="AV193" i="19"/>
  <c r="AU193" i="19"/>
  <c r="AT193" i="19"/>
  <c r="AS193" i="19"/>
  <c r="AR193" i="19"/>
  <c r="AQ193" i="19"/>
  <c r="AP193" i="19"/>
  <c r="AO193" i="19"/>
  <c r="AN193" i="19"/>
  <c r="AM193" i="19"/>
  <c r="AL193" i="19"/>
  <c r="AK193" i="19"/>
  <c r="AJ193" i="19"/>
  <c r="AI193" i="19"/>
  <c r="AH193" i="19"/>
  <c r="AG193" i="19"/>
  <c r="AF193" i="19"/>
  <c r="AE193" i="19"/>
  <c r="AD193" i="19"/>
  <c r="AC193" i="19"/>
  <c r="AB193" i="19"/>
  <c r="AA193" i="19"/>
  <c r="Z193" i="19"/>
  <c r="Y193" i="19"/>
  <c r="X193" i="19"/>
  <c r="W193" i="19"/>
  <c r="V193" i="19"/>
  <c r="U193" i="19"/>
  <c r="T193" i="19"/>
  <c r="S193" i="19"/>
  <c r="R193" i="19"/>
  <c r="Q193" i="19"/>
  <c r="P193" i="19"/>
  <c r="O193" i="19"/>
  <c r="K193" i="19"/>
  <c r="L193" i="19" s="1"/>
  <c r="M193" i="19" s="1"/>
  <c r="N193" i="19" s="1"/>
  <c r="J193" i="19"/>
  <c r="I193" i="19"/>
  <c r="H193" i="19"/>
  <c r="G193" i="19"/>
  <c r="F193" i="19"/>
  <c r="E193" i="19"/>
  <c r="D193" i="19"/>
  <c r="A193" i="19"/>
  <c r="BC192" i="19"/>
  <c r="BB192" i="19"/>
  <c r="BA192" i="19"/>
  <c r="AZ192" i="19"/>
  <c r="AY192" i="19"/>
  <c r="AX192" i="19"/>
  <c r="AW192" i="19"/>
  <c r="AV192" i="19"/>
  <c r="AU192" i="19"/>
  <c r="AT192" i="19"/>
  <c r="AS192" i="19"/>
  <c r="AR192" i="19"/>
  <c r="AQ192" i="19"/>
  <c r="AP192" i="19"/>
  <c r="AO192" i="19"/>
  <c r="AN192" i="19"/>
  <c r="AM192" i="19"/>
  <c r="AL192" i="19"/>
  <c r="AK192" i="19"/>
  <c r="AJ192" i="19"/>
  <c r="AI192" i="19"/>
  <c r="AH192" i="19"/>
  <c r="AG192" i="19"/>
  <c r="AF192" i="19"/>
  <c r="AE192" i="19"/>
  <c r="AD192" i="19"/>
  <c r="AC192" i="19"/>
  <c r="AB192" i="19"/>
  <c r="AA192" i="19"/>
  <c r="Z192" i="19"/>
  <c r="Y192" i="19"/>
  <c r="X192" i="19"/>
  <c r="W192" i="19"/>
  <c r="V192" i="19"/>
  <c r="U192" i="19"/>
  <c r="T192" i="19"/>
  <c r="S192" i="19"/>
  <c r="R192" i="19"/>
  <c r="Q192" i="19"/>
  <c r="P192" i="19"/>
  <c r="O192" i="19"/>
  <c r="K192" i="19"/>
  <c r="L192" i="19" s="1"/>
  <c r="M192" i="19" s="1"/>
  <c r="N192" i="19" s="1"/>
  <c r="J192" i="19"/>
  <c r="I192" i="19"/>
  <c r="H192" i="19"/>
  <c r="G192" i="19"/>
  <c r="F192" i="19"/>
  <c r="E192" i="19"/>
  <c r="D192" i="19"/>
  <c r="A192" i="19"/>
  <c r="BC191" i="19"/>
  <c r="BB191" i="19"/>
  <c r="BA191" i="19"/>
  <c r="AZ191" i="19"/>
  <c r="AY191" i="19"/>
  <c r="AX191" i="19"/>
  <c r="AW191" i="19"/>
  <c r="AV191" i="19"/>
  <c r="AU191" i="19"/>
  <c r="AT191" i="19"/>
  <c r="AS191" i="19"/>
  <c r="AR191" i="19"/>
  <c r="AQ191" i="19"/>
  <c r="AP191" i="19"/>
  <c r="AO191" i="19"/>
  <c r="AN191" i="19"/>
  <c r="AM191" i="19"/>
  <c r="AL191" i="19"/>
  <c r="AK191" i="19"/>
  <c r="AJ191" i="19"/>
  <c r="AI191" i="19"/>
  <c r="AH191" i="19"/>
  <c r="AG191" i="19"/>
  <c r="AF191" i="19"/>
  <c r="AE191" i="19"/>
  <c r="AD191" i="19"/>
  <c r="AC191" i="19"/>
  <c r="AB191" i="19"/>
  <c r="AA191" i="19"/>
  <c r="Z191" i="19"/>
  <c r="Y191" i="19"/>
  <c r="X191" i="19"/>
  <c r="W191" i="19"/>
  <c r="V191" i="19"/>
  <c r="U191" i="19"/>
  <c r="T191" i="19"/>
  <c r="S191" i="19"/>
  <c r="R191" i="19"/>
  <c r="Q191" i="19"/>
  <c r="P191" i="19"/>
  <c r="O191" i="19"/>
  <c r="K191" i="19"/>
  <c r="L191" i="19" s="1"/>
  <c r="M191" i="19" s="1"/>
  <c r="N191" i="19" s="1"/>
  <c r="J191" i="19"/>
  <c r="I191" i="19"/>
  <c r="H191" i="19"/>
  <c r="G191" i="19"/>
  <c r="F191" i="19"/>
  <c r="E191" i="19"/>
  <c r="D191" i="19"/>
  <c r="A191"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K190" i="19"/>
  <c r="L190" i="19" s="1"/>
  <c r="M190" i="19" s="1"/>
  <c r="N190" i="19" s="1"/>
  <c r="J190" i="19"/>
  <c r="I190" i="19"/>
  <c r="H190" i="19"/>
  <c r="G190" i="19"/>
  <c r="F190" i="19"/>
  <c r="E190" i="19"/>
  <c r="D190" i="19"/>
  <c r="A190" i="19"/>
  <c r="BC189" i="19"/>
  <c r="BB189" i="19"/>
  <c r="BA189" i="19"/>
  <c r="AZ189" i="19"/>
  <c r="AY189" i="19"/>
  <c r="AX189" i="19"/>
  <c r="AW189" i="19"/>
  <c r="AV189" i="19"/>
  <c r="AU189" i="19"/>
  <c r="AT189" i="19"/>
  <c r="AS189" i="19"/>
  <c r="AR189" i="19"/>
  <c r="AQ189" i="19"/>
  <c r="AP189" i="19"/>
  <c r="AO189" i="19"/>
  <c r="AN189" i="19"/>
  <c r="AM189" i="19"/>
  <c r="AL189" i="19"/>
  <c r="AK189" i="19"/>
  <c r="AJ189" i="19"/>
  <c r="AI189" i="19"/>
  <c r="AH189" i="19"/>
  <c r="AG189" i="19"/>
  <c r="AF189" i="19"/>
  <c r="AE189" i="19"/>
  <c r="AD189" i="19"/>
  <c r="AC189" i="19"/>
  <c r="AB189" i="19"/>
  <c r="AA189" i="19"/>
  <c r="Z189" i="19"/>
  <c r="Y189" i="19"/>
  <c r="X189" i="19"/>
  <c r="W189" i="19"/>
  <c r="V189" i="19"/>
  <c r="U189" i="19"/>
  <c r="T189" i="19"/>
  <c r="S189" i="19"/>
  <c r="R189" i="19"/>
  <c r="Q189" i="19"/>
  <c r="P189" i="19"/>
  <c r="O189" i="19"/>
  <c r="K189" i="19"/>
  <c r="L189" i="19" s="1"/>
  <c r="M189" i="19" s="1"/>
  <c r="N189" i="19" s="1"/>
  <c r="J189" i="19"/>
  <c r="I189" i="19"/>
  <c r="H189" i="19"/>
  <c r="G189" i="19"/>
  <c r="F189" i="19"/>
  <c r="E189" i="19"/>
  <c r="D189" i="19"/>
  <c r="A189" i="19"/>
  <c r="BC188" i="19"/>
  <c r="BB188" i="19"/>
  <c r="BA188" i="19"/>
  <c r="AZ188" i="19"/>
  <c r="AY188" i="19"/>
  <c r="AX188" i="19"/>
  <c r="AW188" i="19"/>
  <c r="AV188" i="19"/>
  <c r="AU188" i="19"/>
  <c r="AT188" i="19"/>
  <c r="AS188" i="19"/>
  <c r="AR188" i="19"/>
  <c r="AQ188" i="19"/>
  <c r="AP188" i="19"/>
  <c r="AO188" i="19"/>
  <c r="AN188" i="19"/>
  <c r="AM188" i="19"/>
  <c r="AL188" i="19"/>
  <c r="AK188" i="19"/>
  <c r="AJ188" i="19"/>
  <c r="AI188" i="19"/>
  <c r="AH188" i="19"/>
  <c r="AG188" i="19"/>
  <c r="AF188" i="19"/>
  <c r="AE188" i="19"/>
  <c r="AD188" i="19"/>
  <c r="AC188" i="19"/>
  <c r="AB188" i="19"/>
  <c r="AA188" i="19"/>
  <c r="Z188" i="19"/>
  <c r="Y188" i="19"/>
  <c r="X188" i="19"/>
  <c r="W188" i="19"/>
  <c r="V188" i="19"/>
  <c r="U188" i="19"/>
  <c r="T188" i="19"/>
  <c r="S188" i="19"/>
  <c r="R188" i="19"/>
  <c r="Q188" i="19"/>
  <c r="P188" i="19"/>
  <c r="O188" i="19"/>
  <c r="K188" i="19"/>
  <c r="L188" i="19" s="1"/>
  <c r="M188" i="19" s="1"/>
  <c r="N188" i="19" s="1"/>
  <c r="J188" i="19"/>
  <c r="I188" i="19"/>
  <c r="H188" i="19"/>
  <c r="G188" i="19"/>
  <c r="F188" i="19"/>
  <c r="E188" i="19"/>
  <c r="D188" i="19"/>
  <c r="A188" i="19"/>
  <c r="BC187" i="19"/>
  <c r="BB187" i="19"/>
  <c r="BA187" i="19"/>
  <c r="AZ187" i="19"/>
  <c r="AY187" i="19"/>
  <c r="AX187" i="19"/>
  <c r="AW187" i="19"/>
  <c r="AV187" i="19"/>
  <c r="AU187" i="19"/>
  <c r="AT187" i="19"/>
  <c r="AS187" i="19"/>
  <c r="AR187" i="19"/>
  <c r="AQ187" i="19"/>
  <c r="AP187" i="19"/>
  <c r="AO187" i="19"/>
  <c r="AN187" i="19"/>
  <c r="AM187" i="19"/>
  <c r="AL187" i="19"/>
  <c r="AK187" i="19"/>
  <c r="AJ187" i="19"/>
  <c r="AI187" i="19"/>
  <c r="AH187" i="19"/>
  <c r="AG187" i="19"/>
  <c r="AF187" i="19"/>
  <c r="AE187" i="19"/>
  <c r="AD187" i="19"/>
  <c r="AC187" i="19"/>
  <c r="AB187" i="19"/>
  <c r="AA187" i="19"/>
  <c r="Z187" i="19"/>
  <c r="Y187" i="19"/>
  <c r="X187" i="19"/>
  <c r="W187" i="19"/>
  <c r="V187" i="19"/>
  <c r="U187" i="19"/>
  <c r="T187" i="19"/>
  <c r="S187" i="19"/>
  <c r="R187" i="19"/>
  <c r="Q187" i="19"/>
  <c r="P187" i="19"/>
  <c r="O187" i="19"/>
  <c r="K187" i="19"/>
  <c r="L187" i="19" s="1"/>
  <c r="M187" i="19" s="1"/>
  <c r="N187" i="19" s="1"/>
  <c r="J187" i="19"/>
  <c r="I187" i="19"/>
  <c r="H187" i="19"/>
  <c r="G187" i="19"/>
  <c r="F187" i="19"/>
  <c r="E187" i="19"/>
  <c r="D187" i="19"/>
  <c r="A187" i="19"/>
  <c r="BC186" i="19"/>
  <c r="BB186" i="19"/>
  <c r="BA186" i="19"/>
  <c r="AZ186" i="19"/>
  <c r="AY186" i="19"/>
  <c r="AX186" i="19"/>
  <c r="AW186" i="19"/>
  <c r="AV186" i="19"/>
  <c r="AU186" i="19"/>
  <c r="AT186" i="19"/>
  <c r="AS186" i="19"/>
  <c r="AR186" i="19"/>
  <c r="AQ186" i="19"/>
  <c r="AP186" i="19"/>
  <c r="AO186" i="19"/>
  <c r="AN186" i="19"/>
  <c r="AM186" i="19"/>
  <c r="AL186" i="19"/>
  <c r="AK186" i="19"/>
  <c r="AJ186" i="19"/>
  <c r="AI186" i="19"/>
  <c r="AH186" i="19"/>
  <c r="AG186" i="19"/>
  <c r="AF186" i="19"/>
  <c r="AE186" i="19"/>
  <c r="AD186" i="19"/>
  <c r="AC186" i="19"/>
  <c r="AB186" i="19"/>
  <c r="AA186" i="19"/>
  <c r="Z186" i="19"/>
  <c r="Y186" i="19"/>
  <c r="X186" i="19"/>
  <c r="W186" i="19"/>
  <c r="V186" i="19"/>
  <c r="U186" i="19"/>
  <c r="T186" i="19"/>
  <c r="S186" i="19"/>
  <c r="R186" i="19"/>
  <c r="Q186" i="19"/>
  <c r="P186" i="19"/>
  <c r="O186" i="19"/>
  <c r="K186" i="19"/>
  <c r="L186" i="19" s="1"/>
  <c r="M186" i="19" s="1"/>
  <c r="N186" i="19" s="1"/>
  <c r="J186" i="19"/>
  <c r="I186" i="19"/>
  <c r="H186" i="19"/>
  <c r="G186" i="19"/>
  <c r="F186" i="19"/>
  <c r="E186" i="19"/>
  <c r="D186" i="19"/>
  <c r="A186" i="19"/>
  <c r="BC185" i="19"/>
  <c r="BB185" i="19"/>
  <c r="BA185" i="19"/>
  <c r="AZ185" i="19"/>
  <c r="AY185" i="19"/>
  <c r="AX185" i="19"/>
  <c r="AW185" i="19"/>
  <c r="AV185" i="19"/>
  <c r="AU185" i="19"/>
  <c r="AT185" i="19"/>
  <c r="AS185" i="19"/>
  <c r="AR185" i="19"/>
  <c r="AQ185" i="19"/>
  <c r="AP185" i="19"/>
  <c r="AO185" i="19"/>
  <c r="AN185" i="19"/>
  <c r="AM185" i="19"/>
  <c r="AL185" i="19"/>
  <c r="AK185" i="19"/>
  <c r="AJ185" i="19"/>
  <c r="AI185" i="19"/>
  <c r="AH185" i="19"/>
  <c r="AG185" i="19"/>
  <c r="AF185" i="19"/>
  <c r="AE185" i="19"/>
  <c r="AD185" i="19"/>
  <c r="AC185" i="19"/>
  <c r="AB185" i="19"/>
  <c r="AA185" i="19"/>
  <c r="Z185" i="19"/>
  <c r="Y185" i="19"/>
  <c r="X185" i="19"/>
  <c r="W185" i="19"/>
  <c r="V185" i="19"/>
  <c r="U185" i="19"/>
  <c r="T185" i="19"/>
  <c r="S185" i="19"/>
  <c r="R185" i="19"/>
  <c r="Q185" i="19"/>
  <c r="P185" i="19"/>
  <c r="O185" i="19"/>
  <c r="K185" i="19"/>
  <c r="L185" i="19" s="1"/>
  <c r="M185" i="19" s="1"/>
  <c r="N185" i="19" s="1"/>
  <c r="J185" i="19"/>
  <c r="I185" i="19"/>
  <c r="H185" i="19"/>
  <c r="G185" i="19"/>
  <c r="F185" i="19"/>
  <c r="E185" i="19"/>
  <c r="D185" i="19"/>
  <c r="A185" i="19"/>
  <c r="BC184" i="19"/>
  <c r="BB184" i="19"/>
  <c r="BA184" i="19"/>
  <c r="AZ184" i="19"/>
  <c r="AY184" i="19"/>
  <c r="AX184" i="19"/>
  <c r="AW184" i="19"/>
  <c r="AV184" i="19"/>
  <c r="AU184" i="19"/>
  <c r="AT184" i="19"/>
  <c r="AS184" i="19"/>
  <c r="AR184" i="19"/>
  <c r="AQ184" i="19"/>
  <c r="AP184" i="19"/>
  <c r="AO184" i="19"/>
  <c r="AN184" i="19"/>
  <c r="AM184" i="19"/>
  <c r="AL184" i="19"/>
  <c r="AK184" i="19"/>
  <c r="AJ184" i="19"/>
  <c r="AI184" i="19"/>
  <c r="AH184" i="19"/>
  <c r="AG184" i="19"/>
  <c r="AF184" i="19"/>
  <c r="AE184" i="19"/>
  <c r="AD184" i="19"/>
  <c r="AC184" i="19"/>
  <c r="AB184" i="19"/>
  <c r="AA184" i="19"/>
  <c r="Z184" i="19"/>
  <c r="Y184" i="19"/>
  <c r="X184" i="19"/>
  <c r="W184" i="19"/>
  <c r="V184" i="19"/>
  <c r="U184" i="19"/>
  <c r="T184" i="19"/>
  <c r="S184" i="19"/>
  <c r="R184" i="19"/>
  <c r="Q184" i="19"/>
  <c r="P184" i="19"/>
  <c r="O184" i="19"/>
  <c r="K184" i="19"/>
  <c r="L184" i="19" s="1"/>
  <c r="M184" i="19" s="1"/>
  <c r="N184" i="19" s="1"/>
  <c r="J184" i="19"/>
  <c r="I184" i="19"/>
  <c r="H184" i="19"/>
  <c r="G184" i="19"/>
  <c r="F184" i="19"/>
  <c r="E184" i="19"/>
  <c r="D184" i="19"/>
  <c r="A184" i="19"/>
  <c r="BC183" i="19"/>
  <c r="BB183" i="19"/>
  <c r="BA183" i="19"/>
  <c r="AZ183" i="19"/>
  <c r="AY183" i="19"/>
  <c r="AX183" i="19"/>
  <c r="AW183" i="19"/>
  <c r="AV183" i="19"/>
  <c r="AU183" i="19"/>
  <c r="AT183" i="19"/>
  <c r="AS183" i="19"/>
  <c r="AR183" i="19"/>
  <c r="AQ183" i="19"/>
  <c r="AP183" i="19"/>
  <c r="AO183" i="19"/>
  <c r="AN183" i="19"/>
  <c r="AM183" i="19"/>
  <c r="AL183" i="19"/>
  <c r="AK183" i="19"/>
  <c r="AJ183" i="19"/>
  <c r="AI183" i="19"/>
  <c r="AH183" i="19"/>
  <c r="AG183" i="19"/>
  <c r="AF183" i="19"/>
  <c r="AE183" i="19"/>
  <c r="AD183" i="19"/>
  <c r="AC183" i="19"/>
  <c r="AB183" i="19"/>
  <c r="AA183" i="19"/>
  <c r="Z183" i="19"/>
  <c r="Y183" i="19"/>
  <c r="X183" i="19"/>
  <c r="W183" i="19"/>
  <c r="V183" i="19"/>
  <c r="U183" i="19"/>
  <c r="T183" i="19"/>
  <c r="S183" i="19"/>
  <c r="R183" i="19"/>
  <c r="Q183" i="19"/>
  <c r="P183" i="19"/>
  <c r="O183" i="19"/>
  <c r="K183" i="19"/>
  <c r="L183" i="19" s="1"/>
  <c r="M183" i="19" s="1"/>
  <c r="N183" i="19" s="1"/>
  <c r="J183" i="19"/>
  <c r="I183" i="19"/>
  <c r="H183" i="19"/>
  <c r="G183" i="19"/>
  <c r="F183" i="19"/>
  <c r="E183" i="19"/>
  <c r="D183" i="19"/>
  <c r="A183" i="19"/>
  <c r="BC182" i="19"/>
  <c r="BB182" i="19"/>
  <c r="BA182" i="19"/>
  <c r="AZ182" i="19"/>
  <c r="AY182" i="19"/>
  <c r="AX182" i="19"/>
  <c r="AW182" i="19"/>
  <c r="AV182" i="19"/>
  <c r="AU182" i="19"/>
  <c r="AT182" i="19"/>
  <c r="AS182" i="19"/>
  <c r="AR182" i="19"/>
  <c r="AQ182" i="19"/>
  <c r="AP182" i="19"/>
  <c r="AO182" i="19"/>
  <c r="AN182" i="19"/>
  <c r="AM182" i="19"/>
  <c r="AL182" i="19"/>
  <c r="AK182" i="19"/>
  <c r="AJ182" i="19"/>
  <c r="AI182" i="19"/>
  <c r="AH182" i="19"/>
  <c r="AG182" i="19"/>
  <c r="AF182" i="19"/>
  <c r="AE182" i="19"/>
  <c r="AD182" i="19"/>
  <c r="AC182" i="19"/>
  <c r="AB182" i="19"/>
  <c r="AA182" i="19"/>
  <c r="Z182" i="19"/>
  <c r="Y182" i="19"/>
  <c r="X182" i="19"/>
  <c r="W182" i="19"/>
  <c r="V182" i="19"/>
  <c r="U182" i="19"/>
  <c r="T182" i="19"/>
  <c r="S182" i="19"/>
  <c r="R182" i="19"/>
  <c r="Q182" i="19"/>
  <c r="P182" i="19"/>
  <c r="O182" i="19"/>
  <c r="K182" i="19"/>
  <c r="L182" i="19" s="1"/>
  <c r="M182" i="19" s="1"/>
  <c r="N182" i="19" s="1"/>
  <c r="J182" i="19"/>
  <c r="I182" i="19"/>
  <c r="H182" i="19"/>
  <c r="G182" i="19"/>
  <c r="F182" i="19"/>
  <c r="E182" i="19"/>
  <c r="D182" i="19"/>
  <c r="A182" i="19"/>
  <c r="BC181" i="19"/>
  <c r="BB181" i="19"/>
  <c r="BA181" i="19"/>
  <c r="AZ181" i="19"/>
  <c r="AY181" i="19"/>
  <c r="AX181" i="19"/>
  <c r="AW181" i="19"/>
  <c r="AV181" i="19"/>
  <c r="AU181" i="19"/>
  <c r="AT181" i="19"/>
  <c r="AS181" i="19"/>
  <c r="AR181" i="19"/>
  <c r="AQ181" i="19"/>
  <c r="AP181" i="19"/>
  <c r="AO181" i="19"/>
  <c r="AN181" i="19"/>
  <c r="AM181" i="19"/>
  <c r="AL181" i="19"/>
  <c r="AK181" i="19"/>
  <c r="AJ181" i="19"/>
  <c r="AI181" i="19"/>
  <c r="AH181" i="19"/>
  <c r="AG181" i="19"/>
  <c r="AF181" i="19"/>
  <c r="AE181" i="19"/>
  <c r="AD181" i="19"/>
  <c r="AC181" i="19"/>
  <c r="AB181" i="19"/>
  <c r="AA181" i="19"/>
  <c r="Z181" i="19"/>
  <c r="Y181" i="19"/>
  <c r="X181" i="19"/>
  <c r="W181" i="19"/>
  <c r="V181" i="19"/>
  <c r="U181" i="19"/>
  <c r="T181" i="19"/>
  <c r="S181" i="19"/>
  <c r="R181" i="19"/>
  <c r="Q181" i="19"/>
  <c r="P181" i="19"/>
  <c r="O181" i="19"/>
  <c r="K181" i="19"/>
  <c r="L181" i="19" s="1"/>
  <c r="M181" i="19" s="1"/>
  <c r="N181" i="19" s="1"/>
  <c r="J181" i="19"/>
  <c r="I181" i="19"/>
  <c r="H181" i="19"/>
  <c r="G181" i="19"/>
  <c r="F181" i="19"/>
  <c r="E181" i="19"/>
  <c r="D181" i="19"/>
  <c r="A181" i="19"/>
  <c r="BC180" i="19"/>
  <c r="BB180" i="19"/>
  <c r="BA180" i="19"/>
  <c r="AZ180" i="19"/>
  <c r="AY180" i="19"/>
  <c r="AX180" i="19"/>
  <c r="AW180" i="19"/>
  <c r="AV180" i="19"/>
  <c r="AU180" i="19"/>
  <c r="AT180" i="19"/>
  <c r="AS180" i="19"/>
  <c r="AR180" i="19"/>
  <c r="AQ180" i="19"/>
  <c r="AP180" i="19"/>
  <c r="AO180" i="19"/>
  <c r="AN180" i="19"/>
  <c r="AM180" i="19"/>
  <c r="AL180" i="19"/>
  <c r="AK180" i="19"/>
  <c r="AJ180" i="19"/>
  <c r="AI180" i="19"/>
  <c r="AH180" i="19"/>
  <c r="AG180" i="19"/>
  <c r="AF180" i="19"/>
  <c r="AE180" i="19"/>
  <c r="AD180" i="19"/>
  <c r="AC180" i="19"/>
  <c r="AB180" i="19"/>
  <c r="AA180" i="19"/>
  <c r="Z180" i="19"/>
  <c r="Y180" i="19"/>
  <c r="X180" i="19"/>
  <c r="W180" i="19"/>
  <c r="V180" i="19"/>
  <c r="U180" i="19"/>
  <c r="T180" i="19"/>
  <c r="S180" i="19"/>
  <c r="R180" i="19"/>
  <c r="Q180" i="19"/>
  <c r="P180" i="19"/>
  <c r="O180" i="19"/>
  <c r="K180" i="19"/>
  <c r="L180" i="19" s="1"/>
  <c r="M180" i="19" s="1"/>
  <c r="N180" i="19" s="1"/>
  <c r="J180" i="19"/>
  <c r="I180" i="19"/>
  <c r="H180" i="19"/>
  <c r="G180" i="19"/>
  <c r="F180" i="19"/>
  <c r="E180" i="19"/>
  <c r="D180" i="19"/>
  <c r="A180" i="19"/>
  <c r="BC179" i="19"/>
  <c r="BB179" i="19"/>
  <c r="BA179" i="19"/>
  <c r="AZ179" i="19"/>
  <c r="AY179" i="19"/>
  <c r="AX179" i="19"/>
  <c r="AW179" i="19"/>
  <c r="AV179" i="19"/>
  <c r="AU179" i="19"/>
  <c r="AT179" i="19"/>
  <c r="AS179" i="19"/>
  <c r="AR179" i="19"/>
  <c r="AQ179" i="19"/>
  <c r="AP179" i="19"/>
  <c r="AO179" i="19"/>
  <c r="AN179" i="19"/>
  <c r="AM179" i="19"/>
  <c r="AL179" i="19"/>
  <c r="AK179" i="19"/>
  <c r="AJ179" i="19"/>
  <c r="AI179" i="19"/>
  <c r="AH179" i="19"/>
  <c r="AG179" i="19"/>
  <c r="AF179" i="19"/>
  <c r="AE179" i="19"/>
  <c r="AD179" i="19"/>
  <c r="AC179" i="19"/>
  <c r="AB179" i="19"/>
  <c r="AA179" i="19"/>
  <c r="Z179" i="19"/>
  <c r="Y179" i="19"/>
  <c r="X179" i="19"/>
  <c r="W179" i="19"/>
  <c r="V179" i="19"/>
  <c r="U179" i="19"/>
  <c r="T179" i="19"/>
  <c r="S179" i="19"/>
  <c r="R179" i="19"/>
  <c r="Q179" i="19"/>
  <c r="P179" i="19"/>
  <c r="O179" i="19"/>
  <c r="K179" i="19"/>
  <c r="L179" i="19" s="1"/>
  <c r="M179" i="19" s="1"/>
  <c r="N179" i="19" s="1"/>
  <c r="J179" i="19"/>
  <c r="I179" i="19"/>
  <c r="H179" i="19"/>
  <c r="G179" i="19"/>
  <c r="F179" i="19"/>
  <c r="E179" i="19"/>
  <c r="D179" i="19"/>
  <c r="A179" i="19"/>
  <c r="BC178" i="19"/>
  <c r="BB178" i="19"/>
  <c r="BA178" i="19"/>
  <c r="AZ178" i="19"/>
  <c r="AY178" i="19"/>
  <c r="AX178" i="19"/>
  <c r="AW178" i="19"/>
  <c r="AV178" i="19"/>
  <c r="AU178" i="19"/>
  <c r="AT178" i="19"/>
  <c r="AS178" i="19"/>
  <c r="AR178" i="19"/>
  <c r="AQ178" i="19"/>
  <c r="AP178" i="19"/>
  <c r="AO178" i="19"/>
  <c r="AN178" i="19"/>
  <c r="AM178" i="19"/>
  <c r="AL178" i="19"/>
  <c r="AK178" i="19"/>
  <c r="AJ178" i="19"/>
  <c r="AI178" i="19"/>
  <c r="AH178" i="19"/>
  <c r="AG178" i="19"/>
  <c r="AF178" i="19"/>
  <c r="AE178" i="19"/>
  <c r="AD178" i="19"/>
  <c r="AC178" i="19"/>
  <c r="AB178" i="19"/>
  <c r="AA178" i="19"/>
  <c r="Z178" i="19"/>
  <c r="Y178" i="19"/>
  <c r="X178" i="19"/>
  <c r="W178" i="19"/>
  <c r="V178" i="19"/>
  <c r="U178" i="19"/>
  <c r="T178" i="19"/>
  <c r="S178" i="19"/>
  <c r="R178" i="19"/>
  <c r="Q178" i="19"/>
  <c r="P178" i="19"/>
  <c r="O178" i="19"/>
  <c r="K178" i="19"/>
  <c r="L178" i="19" s="1"/>
  <c r="M178" i="19" s="1"/>
  <c r="N178" i="19" s="1"/>
  <c r="J178" i="19"/>
  <c r="I178" i="19"/>
  <c r="H178" i="19"/>
  <c r="G178" i="19"/>
  <c r="F178" i="19"/>
  <c r="E178" i="19"/>
  <c r="D178" i="19"/>
  <c r="A178" i="19"/>
  <c r="BC177" i="19"/>
  <c r="BB177" i="19"/>
  <c r="BA177" i="19"/>
  <c r="AZ177" i="19"/>
  <c r="AY177" i="19"/>
  <c r="AX177" i="19"/>
  <c r="AW177" i="19"/>
  <c r="AV177" i="19"/>
  <c r="AU177" i="19"/>
  <c r="AT177" i="19"/>
  <c r="AS177" i="19"/>
  <c r="AR177" i="19"/>
  <c r="AQ177" i="19"/>
  <c r="AP177" i="19"/>
  <c r="AO177" i="19"/>
  <c r="AN177" i="19"/>
  <c r="AM177" i="19"/>
  <c r="AL177" i="19"/>
  <c r="AK177" i="19"/>
  <c r="AJ177" i="19"/>
  <c r="AI177" i="19"/>
  <c r="AH177" i="19"/>
  <c r="AG177" i="19"/>
  <c r="AF177" i="19"/>
  <c r="AE177" i="19"/>
  <c r="AD177" i="19"/>
  <c r="AC177" i="19"/>
  <c r="AB177" i="19"/>
  <c r="AA177" i="19"/>
  <c r="Z177" i="19"/>
  <c r="Y177" i="19"/>
  <c r="X177" i="19"/>
  <c r="W177" i="19"/>
  <c r="V177" i="19"/>
  <c r="U177" i="19"/>
  <c r="T177" i="19"/>
  <c r="S177" i="19"/>
  <c r="R177" i="19"/>
  <c r="Q177" i="19"/>
  <c r="P177" i="19"/>
  <c r="O177" i="19"/>
  <c r="K177" i="19"/>
  <c r="L177" i="19" s="1"/>
  <c r="M177" i="19" s="1"/>
  <c r="N177" i="19" s="1"/>
  <c r="J177" i="19"/>
  <c r="I177" i="19"/>
  <c r="H177" i="19"/>
  <c r="G177" i="19"/>
  <c r="F177" i="19"/>
  <c r="E177" i="19"/>
  <c r="D177" i="19"/>
  <c r="A177" i="19"/>
  <c r="BC176" i="19"/>
  <c r="BB176" i="19"/>
  <c r="BA176" i="19"/>
  <c r="AZ176" i="19"/>
  <c r="AY176" i="19"/>
  <c r="AX176" i="19"/>
  <c r="AW176" i="19"/>
  <c r="AV176" i="19"/>
  <c r="AU176" i="19"/>
  <c r="AT176" i="19"/>
  <c r="AS176" i="19"/>
  <c r="AR176" i="19"/>
  <c r="AQ176" i="19"/>
  <c r="AP176" i="19"/>
  <c r="AO176" i="19"/>
  <c r="AN176" i="19"/>
  <c r="AM176" i="19"/>
  <c r="AL176" i="19"/>
  <c r="AK176" i="19"/>
  <c r="AJ176" i="19"/>
  <c r="AI176" i="19"/>
  <c r="AH176" i="19"/>
  <c r="AG176" i="19"/>
  <c r="AF176" i="19"/>
  <c r="AE176" i="19"/>
  <c r="AD176" i="19"/>
  <c r="AC176" i="19"/>
  <c r="AB176" i="19"/>
  <c r="AA176" i="19"/>
  <c r="Z176" i="19"/>
  <c r="Y176" i="19"/>
  <c r="X176" i="19"/>
  <c r="W176" i="19"/>
  <c r="V176" i="19"/>
  <c r="U176" i="19"/>
  <c r="T176" i="19"/>
  <c r="S176" i="19"/>
  <c r="R176" i="19"/>
  <c r="Q176" i="19"/>
  <c r="P176" i="19"/>
  <c r="O176" i="19"/>
  <c r="K176" i="19"/>
  <c r="L176" i="19" s="1"/>
  <c r="M176" i="19" s="1"/>
  <c r="N176" i="19" s="1"/>
  <c r="J176" i="19"/>
  <c r="I176" i="19"/>
  <c r="H176" i="19"/>
  <c r="G176" i="19"/>
  <c r="F176" i="19"/>
  <c r="E176" i="19"/>
  <c r="D176" i="19"/>
  <c r="A176" i="19"/>
  <c r="BC175" i="19"/>
  <c r="BB175" i="19"/>
  <c r="BA175" i="19"/>
  <c r="AZ175" i="19"/>
  <c r="AY175" i="19"/>
  <c r="AX175" i="19"/>
  <c r="AW175" i="19"/>
  <c r="AV175" i="19"/>
  <c r="AU175" i="19"/>
  <c r="AT175" i="19"/>
  <c r="AS175" i="19"/>
  <c r="AR175" i="19"/>
  <c r="AQ175" i="19"/>
  <c r="AP175" i="19"/>
  <c r="AO175" i="19"/>
  <c r="AN175" i="19"/>
  <c r="AM175" i="19"/>
  <c r="AL175" i="19"/>
  <c r="AK175" i="19"/>
  <c r="AJ175" i="19"/>
  <c r="AI175" i="19"/>
  <c r="AH175" i="19"/>
  <c r="AG175" i="19"/>
  <c r="AF175" i="19"/>
  <c r="AE175" i="19"/>
  <c r="AD175" i="19"/>
  <c r="AC175" i="19"/>
  <c r="AB175" i="19"/>
  <c r="AA175" i="19"/>
  <c r="Z175" i="19"/>
  <c r="Y175" i="19"/>
  <c r="X175" i="19"/>
  <c r="W175" i="19"/>
  <c r="V175" i="19"/>
  <c r="U175" i="19"/>
  <c r="T175" i="19"/>
  <c r="S175" i="19"/>
  <c r="R175" i="19"/>
  <c r="Q175" i="19"/>
  <c r="P175" i="19"/>
  <c r="O175" i="19"/>
  <c r="K175" i="19"/>
  <c r="L175" i="19" s="1"/>
  <c r="M175" i="19" s="1"/>
  <c r="N175" i="19" s="1"/>
  <c r="J175" i="19"/>
  <c r="I175" i="19"/>
  <c r="H175" i="19"/>
  <c r="G175" i="19"/>
  <c r="F175" i="19"/>
  <c r="E175" i="19"/>
  <c r="D175" i="19"/>
  <c r="A175" i="19"/>
  <c r="W174" i="19"/>
  <c r="V174" i="19"/>
  <c r="U174" i="19"/>
  <c r="AR174" i="19" s="1"/>
  <c r="T174" i="19"/>
  <c r="AQ174" i="19" s="1"/>
  <c r="S174" i="19"/>
  <c r="AP174" i="19" s="1"/>
  <c r="R174" i="19"/>
  <c r="Q174" i="19"/>
  <c r="P174" i="19"/>
  <c r="O174" i="19"/>
  <c r="AN174" i="19" s="1"/>
  <c r="K174" i="19"/>
  <c r="L174" i="19" s="1"/>
  <c r="M174" i="19" s="1"/>
  <c r="N174" i="19" s="1"/>
  <c r="AA174" i="19" s="1"/>
  <c r="A174" i="19"/>
  <c r="AM173" i="19"/>
  <c r="BC173" i="19" s="1"/>
  <c r="AL173" i="19"/>
  <c r="AK173" i="19"/>
  <c r="BB173" i="19" s="1"/>
  <c r="AJ173" i="19"/>
  <c r="BA173" i="19" s="1"/>
  <c r="AI173" i="19"/>
  <c r="AZ173" i="19" s="1"/>
  <c r="AH173" i="19"/>
  <c r="AY173" i="19" s="1"/>
  <c r="AG173" i="19"/>
  <c r="AX173" i="19" s="1"/>
  <c r="Y173" i="19"/>
  <c r="X173" i="19"/>
  <c r="AS173" i="19" s="1"/>
  <c r="W173" i="19"/>
  <c r="V173" i="19"/>
  <c r="U173" i="19"/>
  <c r="AR173" i="19" s="1"/>
  <c r="T173" i="19"/>
  <c r="AQ173" i="19" s="1"/>
  <c r="S173" i="19"/>
  <c r="AP173" i="19" s="1"/>
  <c r="R173" i="19"/>
  <c r="Q173" i="19"/>
  <c r="P173" i="19"/>
  <c r="O173" i="19"/>
  <c r="AN173" i="19" s="1"/>
  <c r="K173" i="19"/>
  <c r="L173" i="19" s="1"/>
  <c r="M173" i="19" s="1"/>
  <c r="N173" i="19" s="1"/>
  <c r="AC173" i="19" s="1"/>
  <c r="A173" i="19"/>
  <c r="AY172" i="19"/>
  <c r="AM172" i="19"/>
  <c r="BC172" i="19" s="1"/>
  <c r="AL172" i="19"/>
  <c r="AK172" i="19"/>
  <c r="BB172" i="19" s="1"/>
  <c r="AJ172" i="19"/>
  <c r="BA172" i="19" s="1"/>
  <c r="AI172" i="19"/>
  <c r="AZ172" i="19" s="1"/>
  <c r="AH172" i="19"/>
  <c r="AG172" i="19"/>
  <c r="AX172" i="19" s="1"/>
  <c r="AA172" i="19"/>
  <c r="Z172" i="19"/>
  <c r="Y172" i="19"/>
  <c r="AT172" i="19" s="1"/>
  <c r="X172" i="19"/>
  <c r="AS172" i="19" s="1"/>
  <c r="W172" i="19"/>
  <c r="V172" i="19"/>
  <c r="U172" i="19"/>
  <c r="AR172" i="19" s="1"/>
  <c r="T172" i="19"/>
  <c r="AQ172" i="19" s="1"/>
  <c r="S172" i="19"/>
  <c r="AP172" i="19" s="1"/>
  <c r="R172" i="19"/>
  <c r="Q172" i="19"/>
  <c r="K172" i="19"/>
  <c r="L172" i="19" s="1"/>
  <c r="M172" i="19" s="1"/>
  <c r="N172" i="19" s="1"/>
  <c r="AE172" i="19" s="1"/>
  <c r="A172" i="19"/>
  <c r="AO171" i="19"/>
  <c r="AN171" i="19"/>
  <c r="AM171" i="19"/>
  <c r="BC171" i="19" s="1"/>
  <c r="AL171" i="19"/>
  <c r="AK171" i="19"/>
  <c r="BB171" i="19" s="1"/>
  <c r="AJ171" i="19"/>
  <c r="BA171" i="19" s="1"/>
  <c r="AI171" i="19"/>
  <c r="AZ171" i="19" s="1"/>
  <c r="AH171" i="19"/>
  <c r="AY171" i="19" s="1"/>
  <c r="AG171" i="19"/>
  <c r="AX171" i="19" s="1"/>
  <c r="AC171" i="19"/>
  <c r="AB171" i="19"/>
  <c r="AA171" i="19"/>
  <c r="AU171" i="19" s="1"/>
  <c r="Z171" i="19"/>
  <c r="Y171" i="19"/>
  <c r="AT171" i="19" s="1"/>
  <c r="X171" i="19"/>
  <c r="AS171" i="19" s="1"/>
  <c r="W171" i="19"/>
  <c r="V171" i="19"/>
  <c r="U171" i="19"/>
  <c r="AR171" i="19" s="1"/>
  <c r="T171" i="19"/>
  <c r="AQ171" i="19" s="1"/>
  <c r="S171" i="19"/>
  <c r="AP171" i="19" s="1"/>
  <c r="R171" i="19"/>
  <c r="Q171" i="19"/>
  <c r="P171" i="19"/>
  <c r="O171" i="19"/>
  <c r="K171" i="19"/>
  <c r="L171" i="19" s="1"/>
  <c r="M171" i="19" s="1"/>
  <c r="N171" i="19" s="1"/>
  <c r="AF171" i="19" s="1"/>
  <c r="A171" i="19"/>
  <c r="AM170" i="19"/>
  <c r="BC170" i="19" s="1"/>
  <c r="AL170" i="19"/>
  <c r="AK170" i="19"/>
  <c r="BB170" i="19" s="1"/>
  <c r="AC170" i="19"/>
  <c r="AB170" i="19"/>
  <c r="AA170" i="19"/>
  <c r="AU170" i="19" s="1"/>
  <c r="Z170" i="19"/>
  <c r="Y170" i="19"/>
  <c r="AT170" i="19" s="1"/>
  <c r="X170" i="19"/>
  <c r="AS170" i="19" s="1"/>
  <c r="W170" i="19"/>
  <c r="V170" i="19"/>
  <c r="U170" i="19"/>
  <c r="AR170" i="19" s="1"/>
  <c r="K170" i="19"/>
  <c r="L170" i="19" s="1"/>
  <c r="M170" i="19" s="1"/>
  <c r="N170" i="19" s="1"/>
  <c r="AI170" i="19" s="1"/>
  <c r="AZ170" i="19" s="1"/>
  <c r="A170" i="19"/>
  <c r="AC169" i="19"/>
  <c r="AA169" i="19"/>
  <c r="Z169" i="19"/>
  <c r="Y169" i="19"/>
  <c r="AT169" i="19" s="1"/>
  <c r="W169" i="19"/>
  <c r="K169" i="19"/>
  <c r="L169" i="19" s="1"/>
  <c r="M169" i="19" s="1"/>
  <c r="N169" i="19" s="1"/>
  <c r="AK169" i="19" s="1"/>
  <c r="BB169" i="19" s="1"/>
  <c r="A169" i="19"/>
  <c r="AG168" i="19"/>
  <c r="AX168" i="19" s="1"/>
  <c r="AE168" i="19"/>
  <c r="AC168" i="19"/>
  <c r="AB168" i="19"/>
  <c r="AA168" i="19"/>
  <c r="AU168" i="19" s="1"/>
  <c r="Z168" i="19"/>
  <c r="Y168" i="19"/>
  <c r="AT168" i="19" s="1"/>
  <c r="W168" i="19"/>
  <c r="R168" i="19"/>
  <c r="Q168" i="19"/>
  <c r="P168" i="19"/>
  <c r="O168" i="19"/>
  <c r="AN168" i="19" s="1"/>
  <c r="K168" i="19"/>
  <c r="L168" i="19" s="1"/>
  <c r="M168" i="19" s="1"/>
  <c r="N168" i="19" s="1"/>
  <c r="AM168" i="19" s="1"/>
  <c r="A168" i="19"/>
  <c r="AI167" i="19"/>
  <c r="AZ167" i="19" s="1"/>
  <c r="AG167" i="19"/>
  <c r="AX167" i="19" s="1"/>
  <c r="AC167" i="19"/>
  <c r="S167" i="19"/>
  <c r="AP167" i="19" s="1"/>
  <c r="R167" i="19"/>
  <c r="Q167" i="19"/>
  <c r="O167" i="19"/>
  <c r="K167" i="19"/>
  <c r="L167" i="19" s="1"/>
  <c r="M167" i="19" s="1"/>
  <c r="N167" i="19" s="1"/>
  <c r="Y167" i="19" s="1"/>
  <c r="A167" i="19"/>
  <c r="BA166" i="19"/>
  <c r="AL166" i="19"/>
  <c r="AK166" i="19"/>
  <c r="BB166" i="19" s="1"/>
  <c r="AJ166" i="19"/>
  <c r="AI166" i="19"/>
  <c r="AZ166" i="19" s="1"/>
  <c r="AG166" i="19"/>
  <c r="AX166" i="19" s="1"/>
  <c r="AE166" i="19"/>
  <c r="V166" i="19"/>
  <c r="U166" i="19"/>
  <c r="T166" i="19"/>
  <c r="AQ166" i="19" s="1"/>
  <c r="S166" i="19"/>
  <c r="AP166" i="19" s="1"/>
  <c r="Q166" i="19"/>
  <c r="P166" i="19"/>
  <c r="O166" i="19"/>
  <c r="AN166" i="19" s="1"/>
  <c r="K166" i="19"/>
  <c r="L166" i="19" s="1"/>
  <c r="M166" i="19" s="1"/>
  <c r="N166" i="19" s="1"/>
  <c r="AA166" i="19" s="1"/>
  <c r="A166" i="19"/>
  <c r="BA165" i="19"/>
  <c r="AY165" i="19"/>
  <c r="AW165" i="19"/>
  <c r="AM165" i="19"/>
  <c r="BC165" i="19" s="1"/>
  <c r="AL165" i="19"/>
  <c r="AK165" i="19"/>
  <c r="BB165" i="19" s="1"/>
  <c r="AJ165" i="19"/>
  <c r="AI165" i="19"/>
  <c r="AZ165" i="19" s="1"/>
  <c r="AH165" i="19"/>
  <c r="AG165" i="19"/>
  <c r="AX165" i="19" s="1"/>
  <c r="AF165" i="19"/>
  <c r="AE165" i="19"/>
  <c r="AC165" i="19"/>
  <c r="AA165" i="19"/>
  <c r="Y165" i="19"/>
  <c r="X165" i="19"/>
  <c r="AS165" i="19" s="1"/>
  <c r="W165" i="19"/>
  <c r="V165" i="19"/>
  <c r="U165" i="19"/>
  <c r="AR165" i="19" s="1"/>
  <c r="T165" i="19"/>
  <c r="AQ165" i="19" s="1"/>
  <c r="S165" i="19"/>
  <c r="AP165" i="19" s="1"/>
  <c r="R165" i="19"/>
  <c r="Q165" i="19"/>
  <c r="AN165" i="19" s="1"/>
  <c r="P165" i="19"/>
  <c r="O165" i="19"/>
  <c r="K165" i="19"/>
  <c r="L165" i="19" s="1"/>
  <c r="M165" i="19" s="1"/>
  <c r="N165" i="19" s="1"/>
  <c r="AB165" i="19" s="1"/>
  <c r="A165" i="19"/>
  <c r="AY164" i="19"/>
  <c r="AO164" i="19"/>
  <c r="AN164" i="19"/>
  <c r="AM164" i="19"/>
  <c r="BC164" i="19" s="1"/>
  <c r="AL164" i="19"/>
  <c r="AK164" i="19"/>
  <c r="BB164" i="19" s="1"/>
  <c r="AJ164" i="19"/>
  <c r="BA164" i="19" s="1"/>
  <c r="AI164" i="19"/>
  <c r="AZ164" i="19" s="1"/>
  <c r="AH164" i="19"/>
  <c r="AG164" i="19"/>
  <c r="AX164" i="19" s="1"/>
  <c r="AE164" i="19"/>
  <c r="AC164" i="19"/>
  <c r="AA164" i="19"/>
  <c r="Z164" i="19"/>
  <c r="Y164" i="19"/>
  <c r="AT164" i="19" s="1"/>
  <c r="X164" i="19"/>
  <c r="AS164" i="19" s="1"/>
  <c r="W164" i="19"/>
  <c r="V164" i="19"/>
  <c r="U164" i="19"/>
  <c r="AR164" i="19" s="1"/>
  <c r="T164" i="19"/>
  <c r="AQ164" i="19" s="1"/>
  <c r="S164" i="19"/>
  <c r="AP164" i="19" s="1"/>
  <c r="R164" i="19"/>
  <c r="Q164" i="19"/>
  <c r="P164" i="19"/>
  <c r="O164" i="19"/>
  <c r="K164" i="19"/>
  <c r="L164" i="19" s="1"/>
  <c r="M164" i="19" s="1"/>
  <c r="N164" i="19" s="1"/>
  <c r="AD164" i="19" s="1"/>
  <c r="A164" i="19"/>
  <c r="BA163" i="19"/>
  <c r="AY163" i="19"/>
  <c r="AW163" i="19"/>
  <c r="AQ163" i="19"/>
  <c r="AM163" i="19"/>
  <c r="BC163" i="19" s="1"/>
  <c r="AL163" i="19"/>
  <c r="AK163" i="19"/>
  <c r="BB163" i="19" s="1"/>
  <c r="AJ163" i="19"/>
  <c r="AI163" i="19"/>
  <c r="AZ163" i="19" s="1"/>
  <c r="AH163" i="19"/>
  <c r="AG163" i="19"/>
  <c r="AX163" i="19" s="1"/>
  <c r="AF163" i="19"/>
  <c r="AE163" i="19"/>
  <c r="AC163" i="19"/>
  <c r="AB163" i="19"/>
  <c r="AA163" i="19"/>
  <c r="AU163" i="19" s="1"/>
  <c r="Z163" i="19"/>
  <c r="Y163" i="19"/>
  <c r="AT163" i="19" s="1"/>
  <c r="X163" i="19"/>
  <c r="AS163" i="19" s="1"/>
  <c r="W163" i="19"/>
  <c r="V163" i="19"/>
  <c r="U163" i="19"/>
  <c r="AR163" i="19" s="1"/>
  <c r="T163" i="19"/>
  <c r="S163" i="19"/>
  <c r="AP163" i="19" s="1"/>
  <c r="R163" i="19"/>
  <c r="Q163" i="19"/>
  <c r="AN163" i="19" s="1"/>
  <c r="P163" i="19"/>
  <c r="O163" i="19"/>
  <c r="K163" i="19"/>
  <c r="L163" i="19" s="1"/>
  <c r="M163" i="19" s="1"/>
  <c r="N163" i="19" s="1"/>
  <c r="AD163" i="19" s="1"/>
  <c r="A163" i="19"/>
  <c r="AM162" i="19"/>
  <c r="BC162" i="19" s="1"/>
  <c r="AL162" i="19"/>
  <c r="AK162" i="19"/>
  <c r="BB162" i="19" s="1"/>
  <c r="AC162" i="19"/>
  <c r="AB162" i="19"/>
  <c r="AA162" i="19"/>
  <c r="AU162" i="19" s="1"/>
  <c r="Y162" i="19"/>
  <c r="X162" i="19"/>
  <c r="AS162" i="19" s="1"/>
  <c r="W162" i="19"/>
  <c r="V162" i="19"/>
  <c r="U162" i="19"/>
  <c r="AR162" i="19" s="1"/>
  <c r="K162" i="19"/>
  <c r="L162" i="19" s="1"/>
  <c r="M162" i="19" s="1"/>
  <c r="N162" i="19" s="1"/>
  <c r="AI162" i="19" s="1"/>
  <c r="AZ162" i="19" s="1"/>
  <c r="A162" i="19"/>
  <c r="AE161" i="19"/>
  <c r="AC161" i="19"/>
  <c r="AA161" i="19"/>
  <c r="Z161" i="19"/>
  <c r="Y161" i="19"/>
  <c r="AT161" i="19" s="1"/>
  <c r="W161" i="19"/>
  <c r="O161" i="19"/>
  <c r="K161" i="19"/>
  <c r="L161" i="19" s="1"/>
  <c r="M161" i="19" s="1"/>
  <c r="N161" i="19" s="1"/>
  <c r="AK161" i="19" s="1"/>
  <c r="BB161" i="19" s="1"/>
  <c r="A161" i="19"/>
  <c r="AP160" i="19"/>
  <c r="AM160" i="19"/>
  <c r="AH160" i="19"/>
  <c r="AY160" i="19" s="1"/>
  <c r="AG160" i="19"/>
  <c r="AX160" i="19" s="1"/>
  <c r="AF160" i="19"/>
  <c r="AE160" i="19"/>
  <c r="AW160" i="19" s="1"/>
  <c r="AC160" i="19"/>
  <c r="AB160" i="19"/>
  <c r="AA160" i="19"/>
  <c r="AU160" i="19" s="1"/>
  <c r="Z160" i="19"/>
  <c r="Y160" i="19"/>
  <c r="AT160" i="19" s="1"/>
  <c r="W160" i="19"/>
  <c r="S160" i="19"/>
  <c r="R160" i="19"/>
  <c r="Q160" i="19"/>
  <c r="P160" i="19"/>
  <c r="O160" i="19"/>
  <c r="AN160" i="19" s="1"/>
  <c r="K160" i="19"/>
  <c r="L160" i="19" s="1"/>
  <c r="M160" i="19" s="1"/>
  <c r="N160" i="19" s="1"/>
  <c r="AL160" i="19" s="1"/>
  <c r="A160" i="19"/>
  <c r="AY159" i="19"/>
  <c r="AI159" i="19"/>
  <c r="AZ159" i="19" s="1"/>
  <c r="AH159" i="19"/>
  <c r="AG159" i="19"/>
  <c r="AX159" i="19" s="1"/>
  <c r="AC159" i="19"/>
  <c r="S159" i="19"/>
  <c r="AP159" i="19" s="1"/>
  <c r="R159" i="19"/>
  <c r="Q159" i="19"/>
  <c r="O159" i="19"/>
  <c r="K159" i="19"/>
  <c r="L159" i="19" s="1"/>
  <c r="M159" i="19" s="1"/>
  <c r="N159" i="19" s="1"/>
  <c r="Y159" i="19" s="1"/>
  <c r="A159" i="19"/>
  <c r="BA158" i="19"/>
  <c r="AL158" i="19"/>
  <c r="AK158" i="19"/>
  <c r="BB158" i="19" s="1"/>
  <c r="AJ158" i="19"/>
  <c r="AI158" i="19"/>
  <c r="AZ158" i="19" s="1"/>
  <c r="AG158" i="19"/>
  <c r="AX158" i="19" s="1"/>
  <c r="AF158" i="19"/>
  <c r="AE158" i="19"/>
  <c r="AW158" i="19" s="1"/>
  <c r="AC158" i="19"/>
  <c r="V158" i="19"/>
  <c r="U158" i="19"/>
  <c r="T158" i="19"/>
  <c r="AQ158" i="19" s="1"/>
  <c r="S158" i="19"/>
  <c r="AP158" i="19" s="1"/>
  <c r="Q158" i="19"/>
  <c r="P158" i="19"/>
  <c r="O158" i="19"/>
  <c r="AN158" i="19" s="1"/>
  <c r="K158" i="19"/>
  <c r="L158" i="19" s="1"/>
  <c r="M158" i="19" s="1"/>
  <c r="N158" i="19" s="1"/>
  <c r="AA158" i="19" s="1"/>
  <c r="A158" i="19"/>
  <c r="BA157" i="19"/>
  <c r="AY157" i="19"/>
  <c r="AW157" i="19"/>
  <c r="AM157" i="19"/>
  <c r="BC157" i="19" s="1"/>
  <c r="AL157" i="19"/>
  <c r="AK157" i="19"/>
  <c r="BB157" i="19" s="1"/>
  <c r="AJ157" i="19"/>
  <c r="AI157" i="19"/>
  <c r="AZ157" i="19" s="1"/>
  <c r="AH157" i="19"/>
  <c r="AG157" i="19"/>
  <c r="AX157" i="19" s="1"/>
  <c r="AF157" i="19"/>
  <c r="AE157" i="19"/>
  <c r="AC157" i="19"/>
  <c r="AA157" i="19"/>
  <c r="Y157" i="19"/>
  <c r="X157" i="19"/>
  <c r="AS157" i="19" s="1"/>
  <c r="W157" i="19"/>
  <c r="V157" i="19"/>
  <c r="U157" i="19"/>
  <c r="T157" i="19"/>
  <c r="AQ157" i="19" s="1"/>
  <c r="S157" i="19"/>
  <c r="AP157" i="19" s="1"/>
  <c r="R157" i="19"/>
  <c r="Q157" i="19"/>
  <c r="P157" i="19"/>
  <c r="O157" i="19"/>
  <c r="AN157" i="19" s="1"/>
  <c r="K157" i="19"/>
  <c r="L157" i="19" s="1"/>
  <c r="M157" i="19" s="1"/>
  <c r="N157" i="19" s="1"/>
  <c r="AB157" i="19" s="1"/>
  <c r="AU157" i="19" s="1"/>
  <c r="A157" i="19"/>
  <c r="BA156" i="19"/>
  <c r="AY156" i="19"/>
  <c r="AN156" i="19"/>
  <c r="AM156" i="19"/>
  <c r="BC156" i="19" s="1"/>
  <c r="AL156" i="19"/>
  <c r="AK156" i="19"/>
  <c r="BB156" i="19" s="1"/>
  <c r="AJ156" i="19"/>
  <c r="AI156" i="19"/>
  <c r="AZ156" i="19" s="1"/>
  <c r="AH156" i="19"/>
  <c r="AG156" i="19"/>
  <c r="AX156" i="19" s="1"/>
  <c r="AE156" i="19"/>
  <c r="AC156" i="19"/>
  <c r="AA156" i="19"/>
  <c r="Z156" i="19"/>
  <c r="Y156" i="19"/>
  <c r="AT156" i="19" s="1"/>
  <c r="X156" i="19"/>
  <c r="AS156" i="19" s="1"/>
  <c r="W156" i="19"/>
  <c r="V156" i="19"/>
  <c r="U156" i="19"/>
  <c r="T156" i="19"/>
  <c r="AQ156" i="19" s="1"/>
  <c r="S156" i="19"/>
  <c r="AP156" i="19" s="1"/>
  <c r="R156" i="19"/>
  <c r="Q156" i="19"/>
  <c r="P156" i="19"/>
  <c r="O156" i="19"/>
  <c r="K156" i="19"/>
  <c r="L156" i="19" s="1"/>
  <c r="M156" i="19" s="1"/>
  <c r="N156" i="19" s="1"/>
  <c r="AD156" i="19" s="1"/>
  <c r="A156" i="19"/>
  <c r="BC155" i="19"/>
  <c r="BA155" i="19"/>
  <c r="AY155" i="19"/>
  <c r="AW155" i="19"/>
  <c r="AQ155" i="19"/>
  <c r="AP155" i="19"/>
  <c r="AM155" i="19"/>
  <c r="AL155" i="19"/>
  <c r="AK155" i="19"/>
  <c r="BB155" i="19" s="1"/>
  <c r="AJ155" i="19"/>
  <c r="AI155" i="19"/>
  <c r="AZ155" i="19" s="1"/>
  <c r="AH155" i="19"/>
  <c r="AG155" i="19"/>
  <c r="AX155" i="19" s="1"/>
  <c r="AF155" i="19"/>
  <c r="AE155" i="19"/>
  <c r="AC155" i="19"/>
  <c r="AB155" i="19"/>
  <c r="AA155" i="19"/>
  <c r="AU155" i="19" s="1"/>
  <c r="AV155" i="19" s="1"/>
  <c r="Z155" i="19"/>
  <c r="Y155" i="19"/>
  <c r="AT155" i="19" s="1"/>
  <c r="X155" i="19"/>
  <c r="AS155" i="19" s="1"/>
  <c r="W155" i="19"/>
  <c r="V155" i="19"/>
  <c r="U155" i="19"/>
  <c r="AR155" i="19" s="1"/>
  <c r="T155" i="19"/>
  <c r="S155" i="19"/>
  <c r="R155" i="19"/>
  <c r="Q155" i="19"/>
  <c r="AN155" i="19" s="1"/>
  <c r="H155" i="19" s="1"/>
  <c r="F155" i="19" s="1"/>
  <c r="P155" i="19"/>
  <c r="O155" i="19"/>
  <c r="K155" i="19"/>
  <c r="L155" i="19" s="1"/>
  <c r="M155" i="19" s="1"/>
  <c r="N155" i="19" s="1"/>
  <c r="AD155" i="19" s="1"/>
  <c r="A155" i="19"/>
  <c r="AM154" i="19"/>
  <c r="AK154" i="19"/>
  <c r="BB154" i="19" s="1"/>
  <c r="AC154" i="19"/>
  <c r="AB154" i="19"/>
  <c r="AA154" i="19"/>
  <c r="AU154" i="19" s="1"/>
  <c r="Y154" i="19"/>
  <c r="X154" i="19"/>
  <c r="AS154" i="19" s="1"/>
  <c r="W154" i="19"/>
  <c r="V154" i="19"/>
  <c r="U154" i="19"/>
  <c r="AR154" i="19" s="1"/>
  <c r="K154" i="19"/>
  <c r="L154" i="19" s="1"/>
  <c r="M154" i="19" s="1"/>
  <c r="N154" i="19" s="1"/>
  <c r="AI154" i="19" s="1"/>
  <c r="AZ154" i="19" s="1"/>
  <c r="A154" i="19"/>
  <c r="AC153" i="19"/>
  <c r="K153" i="19"/>
  <c r="L153" i="19" s="1"/>
  <c r="M153" i="19" s="1"/>
  <c r="N153" i="19" s="1"/>
  <c r="AM153" i="19" s="1"/>
  <c r="A153" i="19"/>
  <c r="AX152" i="19"/>
  <c r="AM152" i="19"/>
  <c r="BC152" i="19" s="1"/>
  <c r="AI152" i="19"/>
  <c r="AZ152" i="19" s="1"/>
  <c r="AH152" i="19"/>
  <c r="AY152" i="19" s="1"/>
  <c r="AG152" i="19"/>
  <c r="AF152" i="19"/>
  <c r="AW152" i="19" s="1"/>
  <c r="AE152" i="19"/>
  <c r="AC152" i="19"/>
  <c r="AU152" i="19" s="1"/>
  <c r="AB152" i="19"/>
  <c r="AA152" i="19"/>
  <c r="Z152" i="19"/>
  <c r="Y152" i="19"/>
  <c r="AT152" i="19" s="1"/>
  <c r="W152" i="19"/>
  <c r="U152" i="19"/>
  <c r="S152" i="19"/>
  <c r="AP152" i="19" s="1"/>
  <c r="R152" i="19"/>
  <c r="Q152" i="19"/>
  <c r="P152" i="19"/>
  <c r="O152" i="19"/>
  <c r="K152" i="19"/>
  <c r="L152" i="19" s="1"/>
  <c r="M152" i="19" s="1"/>
  <c r="N152" i="19" s="1"/>
  <c r="AL152" i="19" s="1"/>
  <c r="A152" i="19"/>
  <c r="AI151" i="19"/>
  <c r="AZ151" i="19" s="1"/>
  <c r="U151" i="19"/>
  <c r="S151" i="19"/>
  <c r="AP151" i="19" s="1"/>
  <c r="K151" i="19"/>
  <c r="L151" i="19" s="1"/>
  <c r="M151" i="19" s="1"/>
  <c r="N151" i="19" s="1"/>
  <c r="AH151" i="19" s="1"/>
  <c r="AY151" i="19" s="1"/>
  <c r="A151" i="19"/>
  <c r="AE150" i="19"/>
  <c r="AC150" i="19"/>
  <c r="R150" i="19"/>
  <c r="K150" i="19"/>
  <c r="L150" i="19" s="1"/>
  <c r="M150" i="19" s="1"/>
  <c r="N150" i="19" s="1"/>
  <c r="AF150" i="19" s="1"/>
  <c r="AW150" i="19" s="1"/>
  <c r="A150" i="19"/>
  <c r="AW149" i="19"/>
  <c r="AN149" i="19"/>
  <c r="AM149" i="19"/>
  <c r="BC149" i="19" s="1"/>
  <c r="AL149" i="19"/>
  <c r="AK149" i="19"/>
  <c r="BB149" i="19" s="1"/>
  <c r="AJ149" i="19"/>
  <c r="BA149" i="19" s="1"/>
  <c r="AI149" i="19"/>
  <c r="AZ149" i="19" s="1"/>
  <c r="AH149" i="19"/>
  <c r="AY149" i="19" s="1"/>
  <c r="AG149" i="19"/>
  <c r="AX149" i="19" s="1"/>
  <c r="AF149" i="19"/>
  <c r="AE149" i="19"/>
  <c r="AC149" i="19"/>
  <c r="AA149" i="19"/>
  <c r="AU149" i="19" s="1"/>
  <c r="Y149" i="19"/>
  <c r="X149" i="19"/>
  <c r="AS149" i="19" s="1"/>
  <c r="W149" i="19"/>
  <c r="V149" i="19"/>
  <c r="U149" i="19"/>
  <c r="AR149" i="19" s="1"/>
  <c r="T149" i="19"/>
  <c r="AQ149" i="19" s="1"/>
  <c r="S149" i="19"/>
  <c r="AP149" i="19" s="1"/>
  <c r="R149" i="19"/>
  <c r="Q149" i="19"/>
  <c r="P149" i="19"/>
  <c r="O149" i="19"/>
  <c r="K149" i="19"/>
  <c r="L149" i="19" s="1"/>
  <c r="M149" i="19" s="1"/>
  <c r="N149" i="19" s="1"/>
  <c r="AB149" i="19" s="1"/>
  <c r="A149" i="19"/>
  <c r="BA148" i="19"/>
  <c r="AZ148" i="19"/>
  <c r="AM148" i="19"/>
  <c r="BC148" i="19" s="1"/>
  <c r="AL148" i="19"/>
  <c r="AK148" i="19"/>
  <c r="BB148" i="19" s="1"/>
  <c r="AJ148" i="19"/>
  <c r="AI148" i="19"/>
  <c r="AH148" i="19"/>
  <c r="AY148" i="19" s="1"/>
  <c r="AG148" i="19"/>
  <c r="AX148" i="19" s="1"/>
  <c r="AE148" i="19"/>
  <c r="AC148" i="19"/>
  <c r="AA148" i="19"/>
  <c r="Z148" i="19"/>
  <c r="Y148" i="19"/>
  <c r="X148" i="19"/>
  <c r="AS148" i="19" s="1"/>
  <c r="W148" i="19"/>
  <c r="V148" i="19"/>
  <c r="U148" i="19"/>
  <c r="AR148" i="19" s="1"/>
  <c r="T148" i="19"/>
  <c r="AQ148" i="19" s="1"/>
  <c r="S148" i="19"/>
  <c r="AP148" i="19" s="1"/>
  <c r="R148" i="19"/>
  <c r="Q148" i="19"/>
  <c r="O148" i="19"/>
  <c r="K148" i="19"/>
  <c r="L148" i="19" s="1"/>
  <c r="M148" i="19" s="1"/>
  <c r="N148" i="19" s="1"/>
  <c r="AD148" i="19" s="1"/>
  <c r="A148" i="19"/>
  <c r="BA147" i="19"/>
  <c r="AZ147" i="19"/>
  <c r="AY147" i="19"/>
  <c r="AS147" i="19"/>
  <c r="AR147" i="19"/>
  <c r="AP147" i="19"/>
  <c r="AM147" i="19"/>
  <c r="BC147" i="19" s="1"/>
  <c r="AL147" i="19"/>
  <c r="AK147" i="19"/>
  <c r="BB147" i="19" s="1"/>
  <c r="AJ147" i="19"/>
  <c r="AI147" i="19"/>
  <c r="AH147" i="19"/>
  <c r="AG147" i="19"/>
  <c r="AX147" i="19" s="1"/>
  <c r="AF147" i="19"/>
  <c r="AE147" i="19"/>
  <c r="AW147" i="19" s="1"/>
  <c r="AC147" i="19"/>
  <c r="AB147" i="19"/>
  <c r="AA147" i="19"/>
  <c r="AU147" i="19" s="1"/>
  <c r="AV147" i="19" s="1"/>
  <c r="Z147" i="19"/>
  <c r="Y147" i="19"/>
  <c r="AT147" i="19" s="1"/>
  <c r="X147" i="19"/>
  <c r="W147" i="19"/>
  <c r="V147" i="19"/>
  <c r="U147" i="19"/>
  <c r="T147" i="19"/>
  <c r="AQ147" i="19" s="1"/>
  <c r="S147" i="19"/>
  <c r="R147" i="19"/>
  <c r="Q147" i="19"/>
  <c r="AN147" i="19" s="1"/>
  <c r="P147" i="19"/>
  <c r="O147" i="19"/>
  <c r="K147" i="19"/>
  <c r="L147" i="19" s="1"/>
  <c r="M147" i="19" s="1"/>
  <c r="N147" i="19" s="1"/>
  <c r="AD147" i="19" s="1"/>
  <c r="A147" i="19"/>
  <c r="AR146" i="19"/>
  <c r="AM146" i="19"/>
  <c r="BC146" i="19" s="1"/>
  <c r="AL146" i="19"/>
  <c r="AK146" i="19"/>
  <c r="BB146" i="19" s="1"/>
  <c r="AH146" i="19"/>
  <c r="AY146" i="19" s="1"/>
  <c r="AG146" i="19"/>
  <c r="AX146" i="19" s="1"/>
  <c r="AD146" i="19"/>
  <c r="AC146" i="19"/>
  <c r="AB146" i="19"/>
  <c r="AA146" i="19"/>
  <c r="AU146" i="19" s="1"/>
  <c r="AV146" i="19" s="1"/>
  <c r="Z146" i="19"/>
  <c r="Y146" i="19"/>
  <c r="AT146" i="19" s="1"/>
  <c r="X146" i="19"/>
  <c r="AS146" i="19" s="1"/>
  <c r="W146" i="19"/>
  <c r="V146" i="19"/>
  <c r="U146" i="19"/>
  <c r="T146" i="19"/>
  <c r="AQ146" i="19" s="1"/>
  <c r="Q146" i="19"/>
  <c r="O146" i="19"/>
  <c r="K146" i="19"/>
  <c r="L146" i="19" s="1"/>
  <c r="M146" i="19" s="1"/>
  <c r="N146" i="19" s="1"/>
  <c r="AJ146" i="19" s="1"/>
  <c r="BA146" i="19" s="1"/>
  <c r="A146" i="19"/>
  <c r="AQ145" i="19"/>
  <c r="AM145" i="19"/>
  <c r="AL145" i="19"/>
  <c r="BC145" i="19" s="1"/>
  <c r="AK145" i="19"/>
  <c r="BB145" i="19" s="1"/>
  <c r="AJ145" i="19"/>
  <c r="BA145" i="19" s="1"/>
  <c r="AG145" i="19"/>
  <c r="AX145" i="19" s="1"/>
  <c r="AF145" i="19"/>
  <c r="AW145" i="19" s="1"/>
  <c r="AE145" i="19"/>
  <c r="AC145" i="19"/>
  <c r="AB145" i="19"/>
  <c r="AA145" i="19"/>
  <c r="AU145" i="19" s="1"/>
  <c r="Z145" i="19"/>
  <c r="Y145" i="19"/>
  <c r="AT145" i="19" s="1"/>
  <c r="X145" i="19"/>
  <c r="AS145" i="19" s="1"/>
  <c r="W145" i="19"/>
  <c r="V145" i="19"/>
  <c r="U145" i="19"/>
  <c r="AR145" i="19" s="1"/>
  <c r="T145" i="19"/>
  <c r="S145" i="19"/>
  <c r="AP145" i="19" s="1"/>
  <c r="Q145" i="19"/>
  <c r="P145" i="19"/>
  <c r="O145" i="19"/>
  <c r="AN145" i="19" s="1"/>
  <c r="K145" i="19"/>
  <c r="L145" i="19" s="1"/>
  <c r="M145" i="19" s="1"/>
  <c r="N145" i="19" s="1"/>
  <c r="AH145" i="19" s="1"/>
  <c r="AY145" i="19" s="1"/>
  <c r="A145" i="19"/>
  <c r="AM144" i="19"/>
  <c r="BC144" i="19" s="1"/>
  <c r="AL144" i="19"/>
  <c r="AK144" i="19"/>
  <c r="BB144" i="19" s="1"/>
  <c r="AH144" i="19"/>
  <c r="AY144" i="19" s="1"/>
  <c r="AG144" i="19"/>
  <c r="AX144" i="19" s="1"/>
  <c r="AE144" i="19"/>
  <c r="AB144" i="19"/>
  <c r="AA144" i="19"/>
  <c r="Z144" i="19"/>
  <c r="X144" i="19"/>
  <c r="AS144" i="19" s="1"/>
  <c r="W144" i="19"/>
  <c r="V144" i="19"/>
  <c r="U144" i="19"/>
  <c r="AR144" i="19" s="1"/>
  <c r="R144" i="19"/>
  <c r="Q144" i="19"/>
  <c r="O144" i="19"/>
  <c r="K144" i="19"/>
  <c r="L144" i="19" s="1"/>
  <c r="M144" i="19" s="1"/>
  <c r="N144" i="19" s="1"/>
  <c r="AF144" i="19" s="1"/>
  <c r="AW144" i="19" s="1"/>
  <c r="A144" i="19"/>
  <c r="W143" i="19"/>
  <c r="K143" i="19"/>
  <c r="L143" i="19" s="1"/>
  <c r="M143" i="19" s="1"/>
  <c r="N143" i="19" s="1"/>
  <c r="AJ143" i="19" s="1"/>
  <c r="BA143" i="19" s="1"/>
  <c r="A143" i="19"/>
  <c r="AL142" i="19"/>
  <c r="AK142" i="19"/>
  <c r="BB142" i="19" s="1"/>
  <c r="AF142" i="19"/>
  <c r="AA142" i="19"/>
  <c r="Y142" i="19"/>
  <c r="V142" i="19"/>
  <c r="U142" i="19"/>
  <c r="S142" i="19"/>
  <c r="AP142" i="19" s="1"/>
  <c r="P142" i="19"/>
  <c r="K142" i="19"/>
  <c r="L142" i="19" s="1"/>
  <c r="M142" i="19" s="1"/>
  <c r="N142" i="19" s="1"/>
  <c r="AJ142" i="19" s="1"/>
  <c r="BA142" i="19" s="1"/>
  <c r="A142" i="19"/>
  <c r="AX141" i="19"/>
  <c r="AQ141" i="19"/>
  <c r="AM141" i="19"/>
  <c r="AK141" i="19"/>
  <c r="BB141" i="19" s="1"/>
  <c r="AI141" i="19"/>
  <c r="AZ141" i="19" s="1"/>
  <c r="AH141" i="19"/>
  <c r="AY141" i="19" s="1"/>
  <c r="AG141" i="19"/>
  <c r="AF141" i="19"/>
  <c r="AC141" i="19"/>
  <c r="AB141" i="19"/>
  <c r="AA141" i="19"/>
  <c r="AU141" i="19" s="1"/>
  <c r="X141" i="19"/>
  <c r="AS141" i="19" s="1"/>
  <c r="W141" i="19"/>
  <c r="U141" i="19"/>
  <c r="T141" i="19"/>
  <c r="S141" i="19"/>
  <c r="AP141" i="19" s="1"/>
  <c r="R141" i="19"/>
  <c r="Q141" i="19"/>
  <c r="P141" i="19"/>
  <c r="K141" i="19"/>
  <c r="L141" i="19" s="1"/>
  <c r="M141" i="19" s="1"/>
  <c r="N141" i="19" s="1"/>
  <c r="AL141" i="19" s="1"/>
  <c r="A141" i="19"/>
  <c r="AM140" i="19"/>
  <c r="AK140" i="19"/>
  <c r="BB140" i="19" s="1"/>
  <c r="AJ140" i="19"/>
  <c r="BA140" i="19" s="1"/>
  <c r="AH140" i="19"/>
  <c r="AY140" i="19" s="1"/>
  <c r="AE140" i="19"/>
  <c r="AC140" i="19"/>
  <c r="Z140" i="19"/>
  <c r="Y140" i="19"/>
  <c r="AT140" i="19" s="1"/>
  <c r="W140" i="19"/>
  <c r="U140" i="19"/>
  <c r="T140" i="19"/>
  <c r="AQ140" i="19" s="1"/>
  <c r="S140" i="19"/>
  <c r="AP140" i="19" s="1"/>
  <c r="R140" i="19"/>
  <c r="O140" i="19"/>
  <c r="K140" i="19"/>
  <c r="L140" i="19" s="1"/>
  <c r="M140" i="19" s="1"/>
  <c r="N140" i="19" s="1"/>
  <c r="X140" i="19" s="1"/>
  <c r="AS140" i="19" s="1"/>
  <c r="A140" i="19"/>
  <c r="BB139" i="19"/>
  <c r="AZ139" i="19"/>
  <c r="AM139" i="19"/>
  <c r="BC139" i="19" s="1"/>
  <c r="AL139" i="19"/>
  <c r="AK139" i="19"/>
  <c r="AJ139" i="19"/>
  <c r="BA139" i="19" s="1"/>
  <c r="AI139" i="19"/>
  <c r="AH139" i="19"/>
  <c r="AY139" i="19" s="1"/>
  <c r="AG139" i="19"/>
  <c r="AX139" i="19" s="1"/>
  <c r="AF139" i="19"/>
  <c r="AE139" i="19"/>
  <c r="AW139" i="19" s="1"/>
  <c r="AC139" i="19"/>
  <c r="AB139" i="19"/>
  <c r="AA139" i="19"/>
  <c r="AU139" i="19" s="1"/>
  <c r="Z139" i="19"/>
  <c r="Y139" i="19"/>
  <c r="AT139" i="19" s="1"/>
  <c r="X139" i="19"/>
  <c r="AS139" i="19" s="1"/>
  <c r="W139" i="19"/>
  <c r="V139" i="19"/>
  <c r="U139" i="19"/>
  <c r="AR139" i="19" s="1"/>
  <c r="T139" i="19"/>
  <c r="AQ139" i="19" s="1"/>
  <c r="S139" i="19"/>
  <c r="AP139" i="19" s="1"/>
  <c r="R139" i="19"/>
  <c r="Q139" i="19"/>
  <c r="P139" i="19"/>
  <c r="O139" i="19"/>
  <c r="AN139" i="19" s="1"/>
  <c r="K139" i="19"/>
  <c r="L139" i="19" s="1"/>
  <c r="M139" i="19" s="1"/>
  <c r="N139" i="19" s="1"/>
  <c r="AD139" i="19" s="1"/>
  <c r="A139" i="19"/>
  <c r="AM138" i="19"/>
  <c r="BC138" i="19" s="1"/>
  <c r="AL138" i="19"/>
  <c r="AI138" i="19"/>
  <c r="AZ138" i="19" s="1"/>
  <c r="AG138" i="19"/>
  <c r="AX138" i="19" s="1"/>
  <c r="AC138" i="19"/>
  <c r="AA138" i="19"/>
  <c r="Y138" i="19"/>
  <c r="X138" i="19"/>
  <c r="AS138" i="19" s="1"/>
  <c r="W138" i="19"/>
  <c r="V138" i="19"/>
  <c r="S138" i="19"/>
  <c r="AP138" i="19" s="1"/>
  <c r="Q138" i="19"/>
  <c r="K138" i="19"/>
  <c r="L138" i="19" s="1"/>
  <c r="M138" i="19" s="1"/>
  <c r="N138" i="19" s="1"/>
  <c r="AD138" i="19" s="1"/>
  <c r="A138" i="19"/>
  <c r="BA137" i="19"/>
  <c r="AQ137" i="19"/>
  <c r="AP137" i="19"/>
  <c r="AL137" i="19"/>
  <c r="AK137" i="19"/>
  <c r="BB137" i="19" s="1"/>
  <c r="AJ137" i="19"/>
  <c r="AI137" i="19"/>
  <c r="AZ137" i="19" s="1"/>
  <c r="AF137" i="19"/>
  <c r="AW137" i="19" s="1"/>
  <c r="AE137" i="19"/>
  <c r="AC137" i="19"/>
  <c r="AB137" i="19"/>
  <c r="AA137" i="19"/>
  <c r="AU137" i="19" s="1"/>
  <c r="Z137" i="19"/>
  <c r="Y137" i="19"/>
  <c r="AT137" i="19" s="1"/>
  <c r="X137" i="19"/>
  <c r="AS137" i="19" s="1"/>
  <c r="W137" i="19"/>
  <c r="V137" i="19"/>
  <c r="U137" i="19"/>
  <c r="AR137" i="19" s="1"/>
  <c r="T137" i="19"/>
  <c r="S137" i="19"/>
  <c r="P137" i="19"/>
  <c r="O137" i="19"/>
  <c r="K137" i="19"/>
  <c r="L137" i="19" s="1"/>
  <c r="M137" i="19" s="1"/>
  <c r="N137" i="19" s="1"/>
  <c r="AD137" i="19" s="1"/>
  <c r="A137" i="19"/>
  <c r="AS136" i="19"/>
  <c r="AM136" i="19"/>
  <c r="BC136" i="19" s="1"/>
  <c r="AL136" i="19"/>
  <c r="AK136" i="19"/>
  <c r="BB136" i="19" s="1"/>
  <c r="AH136" i="19"/>
  <c r="AY136" i="19" s="1"/>
  <c r="AG136" i="19"/>
  <c r="AX136" i="19" s="1"/>
  <c r="AE136" i="19"/>
  <c r="AC136" i="19"/>
  <c r="AB136" i="19"/>
  <c r="AA136" i="19"/>
  <c r="AU136" i="19" s="1"/>
  <c r="Z136" i="19"/>
  <c r="X136" i="19"/>
  <c r="W136" i="19"/>
  <c r="V136" i="19"/>
  <c r="U136" i="19"/>
  <c r="AR136" i="19" s="1"/>
  <c r="R136" i="19"/>
  <c r="Q136" i="19"/>
  <c r="O136" i="19"/>
  <c r="K136" i="19"/>
  <c r="L136" i="19" s="1"/>
  <c r="M136" i="19" s="1"/>
  <c r="N136" i="19" s="1"/>
  <c r="AF136" i="19" s="1"/>
  <c r="AW136" i="19" s="1"/>
  <c r="A136" i="19"/>
  <c r="K135" i="19"/>
  <c r="L135" i="19" s="1"/>
  <c r="M135" i="19" s="1"/>
  <c r="N135" i="19" s="1"/>
  <c r="AJ135" i="19" s="1"/>
  <c r="BA135" i="19" s="1"/>
  <c r="A135" i="19"/>
  <c r="AK134" i="19"/>
  <c r="BB134" i="19" s="1"/>
  <c r="AF134" i="19"/>
  <c r="Y134" i="19"/>
  <c r="U134" i="19"/>
  <c r="P134" i="19"/>
  <c r="K134" i="19"/>
  <c r="L134" i="19" s="1"/>
  <c r="M134" i="19" s="1"/>
  <c r="N134" i="19" s="1"/>
  <c r="AL134" i="19" s="1"/>
  <c r="A134" i="19"/>
  <c r="AX133" i="19"/>
  <c r="AS133" i="19"/>
  <c r="AQ133" i="19"/>
  <c r="AM133" i="19"/>
  <c r="BC133" i="19" s="1"/>
  <c r="AK133" i="19"/>
  <c r="BB133" i="19" s="1"/>
  <c r="AI133" i="19"/>
  <c r="AZ133" i="19" s="1"/>
  <c r="AH133" i="19"/>
  <c r="AY133" i="19" s="1"/>
  <c r="AG133" i="19"/>
  <c r="AF133" i="19"/>
  <c r="AC133" i="19"/>
  <c r="AB133" i="19"/>
  <c r="AA133" i="19"/>
  <c r="AU133" i="19" s="1"/>
  <c r="X133" i="19"/>
  <c r="W133" i="19"/>
  <c r="U133" i="19"/>
  <c r="T133" i="19"/>
  <c r="S133" i="19"/>
  <c r="AP133" i="19" s="1"/>
  <c r="R133" i="19"/>
  <c r="Q133" i="19"/>
  <c r="P133" i="19"/>
  <c r="K133" i="19"/>
  <c r="L133" i="19" s="1"/>
  <c r="M133" i="19" s="1"/>
  <c r="N133" i="19" s="1"/>
  <c r="AL133" i="19" s="1"/>
  <c r="A133" i="19"/>
  <c r="AY132" i="19"/>
  <c r="AM132" i="19"/>
  <c r="AK132" i="19"/>
  <c r="BB132" i="19" s="1"/>
  <c r="AJ132" i="19"/>
  <c r="BA132" i="19" s="1"/>
  <c r="AI132" i="19"/>
  <c r="AZ132" i="19" s="1"/>
  <c r="AH132" i="19"/>
  <c r="AE132" i="19"/>
  <c r="AC132" i="19"/>
  <c r="Z132" i="19"/>
  <c r="Y132" i="19"/>
  <c r="AT132" i="19" s="1"/>
  <c r="W132" i="19"/>
  <c r="U132" i="19"/>
  <c r="T132" i="19"/>
  <c r="AQ132" i="19" s="1"/>
  <c r="S132" i="19"/>
  <c r="AP132" i="19" s="1"/>
  <c r="R132" i="19"/>
  <c r="O132" i="19"/>
  <c r="K132" i="19"/>
  <c r="L132" i="19" s="1"/>
  <c r="M132" i="19" s="1"/>
  <c r="N132" i="19" s="1"/>
  <c r="X132" i="19" s="1"/>
  <c r="AS132" i="19" s="1"/>
  <c r="A132" i="19"/>
  <c r="AZ131" i="19"/>
  <c r="AW131" i="19"/>
  <c r="AM131" i="19"/>
  <c r="BC131" i="19" s="1"/>
  <c r="AL131" i="19"/>
  <c r="AK131" i="19"/>
  <c r="BB131" i="19" s="1"/>
  <c r="AJ131" i="19"/>
  <c r="BA131" i="19" s="1"/>
  <c r="AI131" i="19"/>
  <c r="AH131" i="19"/>
  <c r="AY131" i="19" s="1"/>
  <c r="AG131" i="19"/>
  <c r="AX131" i="19" s="1"/>
  <c r="AF131" i="19"/>
  <c r="AE131" i="19"/>
  <c r="AC131" i="19"/>
  <c r="AB131" i="19"/>
  <c r="AA131" i="19"/>
  <c r="AU131" i="19" s="1"/>
  <c r="AV131" i="19" s="1"/>
  <c r="Z131" i="19"/>
  <c r="Y131" i="19"/>
  <c r="AT131" i="19" s="1"/>
  <c r="X131" i="19"/>
  <c r="AS131" i="19" s="1"/>
  <c r="W131" i="19"/>
  <c r="V131" i="19"/>
  <c r="U131" i="19"/>
  <c r="T131" i="19"/>
  <c r="AQ131" i="19" s="1"/>
  <c r="S131" i="19"/>
  <c r="AP131" i="19" s="1"/>
  <c r="R131" i="19"/>
  <c r="Q131" i="19"/>
  <c r="P131" i="19"/>
  <c r="O131" i="19"/>
  <c r="K131" i="19"/>
  <c r="L131" i="19" s="1"/>
  <c r="M131" i="19" s="1"/>
  <c r="N131" i="19" s="1"/>
  <c r="AD131" i="19" s="1"/>
  <c r="A131" i="19"/>
  <c r="AM130" i="19"/>
  <c r="Q130" i="19"/>
  <c r="K130" i="19"/>
  <c r="L130" i="19" s="1"/>
  <c r="M130" i="19" s="1"/>
  <c r="N130" i="19" s="1"/>
  <c r="A130" i="19"/>
  <c r="BA129" i="19"/>
  <c r="AU129" i="19"/>
  <c r="AV129" i="19" s="1"/>
  <c r="AM129" i="19"/>
  <c r="BC129" i="19" s="1"/>
  <c r="AL129" i="19"/>
  <c r="AK129" i="19"/>
  <c r="BB129" i="19" s="1"/>
  <c r="AJ129" i="19"/>
  <c r="AI129" i="19"/>
  <c r="AZ129" i="19" s="1"/>
  <c r="AF129" i="19"/>
  <c r="AE129" i="19"/>
  <c r="AC129" i="19"/>
  <c r="AB129" i="19"/>
  <c r="AA129" i="19"/>
  <c r="Z129" i="19"/>
  <c r="Y129" i="19"/>
  <c r="X129" i="19"/>
  <c r="AS129" i="19" s="1"/>
  <c r="W129" i="19"/>
  <c r="V129" i="19"/>
  <c r="U129" i="19"/>
  <c r="AR129" i="19" s="1"/>
  <c r="T129" i="19"/>
  <c r="AQ129" i="19" s="1"/>
  <c r="S129" i="19"/>
  <c r="AP129" i="19" s="1"/>
  <c r="Q129" i="19"/>
  <c r="P129" i="19"/>
  <c r="O129" i="19"/>
  <c r="AN129" i="19" s="1"/>
  <c r="K129" i="19"/>
  <c r="L129" i="19" s="1"/>
  <c r="M129" i="19" s="1"/>
  <c r="N129" i="19" s="1"/>
  <c r="AD129" i="19" s="1"/>
  <c r="A129" i="19"/>
  <c r="BB128" i="19"/>
  <c r="AW128" i="19"/>
  <c r="AS128" i="19"/>
  <c r="AM128" i="19"/>
  <c r="BC128" i="19" s="1"/>
  <c r="AL128" i="19"/>
  <c r="AK128" i="19"/>
  <c r="AH128" i="19"/>
  <c r="AY128" i="19" s="1"/>
  <c r="AG128" i="19"/>
  <c r="AX128" i="19" s="1"/>
  <c r="AE128" i="19"/>
  <c r="AC128" i="19"/>
  <c r="AB128" i="19"/>
  <c r="AA128" i="19"/>
  <c r="AU128" i="19" s="1"/>
  <c r="Z128" i="19"/>
  <c r="Y128" i="19"/>
  <c r="X128" i="19"/>
  <c r="W128" i="19"/>
  <c r="V128" i="19"/>
  <c r="U128" i="19"/>
  <c r="AR128" i="19" s="1"/>
  <c r="R128" i="19"/>
  <c r="Q128" i="19"/>
  <c r="O128" i="19"/>
  <c r="K128" i="19"/>
  <c r="L128" i="19" s="1"/>
  <c r="M128" i="19" s="1"/>
  <c r="N128" i="19" s="1"/>
  <c r="AF128" i="19" s="1"/>
  <c r="A128" i="19"/>
  <c r="AE127" i="19"/>
  <c r="Y127" i="19"/>
  <c r="W127" i="19"/>
  <c r="T127" i="19"/>
  <c r="AQ127" i="19" s="1"/>
  <c r="O127" i="19"/>
  <c r="K127" i="19"/>
  <c r="L127" i="19" s="1"/>
  <c r="M127" i="19" s="1"/>
  <c r="N127" i="19" s="1"/>
  <c r="AJ127" i="19" s="1"/>
  <c r="BA127" i="19" s="1"/>
  <c r="A127" i="19"/>
  <c r="AH126" i="19"/>
  <c r="AY126" i="19" s="1"/>
  <c r="AB126" i="19"/>
  <c r="V126" i="19"/>
  <c r="P126" i="19"/>
  <c r="K126" i="19"/>
  <c r="L126" i="19" s="1"/>
  <c r="M126" i="19" s="1"/>
  <c r="N126" i="19" s="1"/>
  <c r="AE126" i="19" s="1"/>
  <c r="A126" i="19"/>
  <c r="BA125" i="19"/>
  <c r="AS125" i="19"/>
  <c r="AM125" i="19"/>
  <c r="AK125" i="19"/>
  <c r="BB125" i="19" s="1"/>
  <c r="AJ125" i="19"/>
  <c r="AI125" i="19"/>
  <c r="AZ125" i="19" s="1"/>
  <c r="AH125" i="19"/>
  <c r="AY125" i="19" s="1"/>
  <c r="AG125" i="19"/>
  <c r="AX125" i="19" s="1"/>
  <c r="AF125" i="19"/>
  <c r="AD125" i="19"/>
  <c r="AC125" i="19"/>
  <c r="AB125" i="19"/>
  <c r="AA125" i="19"/>
  <c r="AU125" i="19" s="1"/>
  <c r="AV125" i="19" s="1"/>
  <c r="X125" i="19"/>
  <c r="W125" i="19"/>
  <c r="V125" i="19"/>
  <c r="U125" i="19"/>
  <c r="AR125" i="19" s="1"/>
  <c r="T125" i="19"/>
  <c r="AQ125" i="19" s="1"/>
  <c r="S125" i="19"/>
  <c r="AP125" i="19" s="1"/>
  <c r="R125" i="19"/>
  <c r="Q125" i="19"/>
  <c r="P125" i="19"/>
  <c r="O125" i="19"/>
  <c r="AN125" i="19" s="1"/>
  <c r="K125" i="19"/>
  <c r="L125" i="19" s="1"/>
  <c r="M125" i="19" s="1"/>
  <c r="N125" i="19" s="1"/>
  <c r="A125" i="19"/>
  <c r="AM124" i="19"/>
  <c r="AH124" i="19"/>
  <c r="AY124" i="19" s="1"/>
  <c r="AC124" i="19"/>
  <c r="V124" i="19"/>
  <c r="Q124" i="19"/>
  <c r="K124" i="19"/>
  <c r="L124" i="19" s="1"/>
  <c r="M124" i="19" s="1"/>
  <c r="N124" i="19" s="1"/>
  <c r="AB124" i="19" s="1"/>
  <c r="A124" i="19"/>
  <c r="AM123" i="19"/>
  <c r="AL123" i="19"/>
  <c r="BC123" i="19" s="1"/>
  <c r="AK123" i="19"/>
  <c r="BB123" i="19" s="1"/>
  <c r="AJ123" i="19"/>
  <c r="BA123" i="19" s="1"/>
  <c r="AI123" i="19"/>
  <c r="AZ123" i="19" s="1"/>
  <c r="AH123" i="19"/>
  <c r="AY123" i="19" s="1"/>
  <c r="AG123" i="19"/>
  <c r="AX123" i="19" s="1"/>
  <c r="AF123" i="19"/>
  <c r="AW123" i="19" s="1"/>
  <c r="AE123" i="19"/>
  <c r="AC123" i="19"/>
  <c r="AB123" i="19"/>
  <c r="AA123" i="19"/>
  <c r="AU123" i="19" s="1"/>
  <c r="AV123" i="19" s="1"/>
  <c r="Z123" i="19"/>
  <c r="Y123" i="19"/>
  <c r="AT123" i="19" s="1"/>
  <c r="X123" i="19"/>
  <c r="AS123" i="19" s="1"/>
  <c r="W123" i="19"/>
  <c r="V123" i="19"/>
  <c r="U123" i="19"/>
  <c r="AR123" i="19" s="1"/>
  <c r="T123" i="19"/>
  <c r="AQ123" i="19" s="1"/>
  <c r="S123" i="19"/>
  <c r="AP123" i="19" s="1"/>
  <c r="R123" i="19"/>
  <c r="Q123" i="19"/>
  <c r="P123" i="19"/>
  <c r="O123" i="19"/>
  <c r="AN123" i="19" s="1"/>
  <c r="K123" i="19"/>
  <c r="L123" i="19" s="1"/>
  <c r="M123" i="19" s="1"/>
  <c r="N123" i="19" s="1"/>
  <c r="AD123" i="19" s="1"/>
  <c r="A123" i="19"/>
  <c r="AL122" i="19"/>
  <c r="AG122" i="19"/>
  <c r="AX122" i="19" s="1"/>
  <c r="AA122" i="19"/>
  <c r="U122" i="19"/>
  <c r="S122" i="19"/>
  <c r="AP122" i="19" s="1"/>
  <c r="R122" i="19"/>
  <c r="O122" i="19"/>
  <c r="K122" i="19"/>
  <c r="L122" i="19" s="1"/>
  <c r="M122" i="19" s="1"/>
  <c r="N122" i="19" s="1"/>
  <c r="AD122" i="19" s="1"/>
  <c r="A122" i="19"/>
  <c r="BB121" i="19"/>
  <c r="AL121" i="19"/>
  <c r="AK121" i="19"/>
  <c r="AJ121" i="19"/>
  <c r="BA121" i="19" s="1"/>
  <c r="AI121" i="19"/>
  <c r="AZ121" i="19" s="1"/>
  <c r="AG121" i="19"/>
  <c r="AX121" i="19" s="1"/>
  <c r="AB121" i="19"/>
  <c r="V121" i="19"/>
  <c r="U121" i="19"/>
  <c r="T121" i="19"/>
  <c r="AQ121" i="19" s="1"/>
  <c r="S121" i="19"/>
  <c r="AP121" i="19" s="1"/>
  <c r="R121" i="19"/>
  <c r="Q121" i="19"/>
  <c r="P121" i="19"/>
  <c r="K121" i="19"/>
  <c r="L121" i="19" s="1"/>
  <c r="M121" i="19" s="1"/>
  <c r="N121" i="19" s="1"/>
  <c r="AA121" i="19" s="1"/>
  <c r="A121" i="19"/>
  <c r="AI120" i="19"/>
  <c r="AZ120" i="19" s="1"/>
  <c r="X120" i="19"/>
  <c r="AS120" i="19" s="1"/>
  <c r="S120" i="19"/>
  <c r="AP120" i="19" s="1"/>
  <c r="K120" i="19"/>
  <c r="L120" i="19" s="1"/>
  <c r="M120" i="19" s="1"/>
  <c r="N120" i="19" s="1"/>
  <c r="AC120" i="19" s="1"/>
  <c r="A120" i="19"/>
  <c r="BA119" i="19"/>
  <c r="AZ119" i="19"/>
  <c r="AP119" i="19"/>
  <c r="AM119" i="19"/>
  <c r="BC119" i="19" s="1"/>
  <c r="AL119" i="19"/>
  <c r="AK119" i="19"/>
  <c r="BB119" i="19" s="1"/>
  <c r="AJ119" i="19"/>
  <c r="AI119" i="19"/>
  <c r="AH119" i="19"/>
  <c r="AY119" i="19" s="1"/>
  <c r="AF119" i="19"/>
  <c r="AW119" i="19" s="1"/>
  <c r="Z119" i="19"/>
  <c r="Y119" i="19"/>
  <c r="AT119" i="19" s="1"/>
  <c r="X119" i="19"/>
  <c r="AS119" i="19" s="1"/>
  <c r="W119" i="19"/>
  <c r="V119" i="19"/>
  <c r="U119" i="19"/>
  <c r="AR119" i="19" s="1"/>
  <c r="T119" i="19"/>
  <c r="AQ119" i="19" s="1"/>
  <c r="S119" i="19"/>
  <c r="R119" i="19"/>
  <c r="P119" i="19"/>
  <c r="K119" i="19"/>
  <c r="L119" i="19" s="1"/>
  <c r="M119" i="19" s="1"/>
  <c r="N119" i="19" s="1"/>
  <c r="AE119" i="19" s="1"/>
  <c r="A119" i="19"/>
  <c r="BB118" i="19"/>
  <c r="AZ118" i="19"/>
  <c r="AX118" i="19"/>
  <c r="AP118" i="19"/>
  <c r="AN118" i="19"/>
  <c r="AM118" i="19"/>
  <c r="BC118" i="19" s="1"/>
  <c r="AL118" i="19"/>
  <c r="AK118" i="19"/>
  <c r="AJ118" i="19"/>
  <c r="BA118" i="19" s="1"/>
  <c r="AI118" i="19"/>
  <c r="AH118" i="19"/>
  <c r="AY118" i="19" s="1"/>
  <c r="AG118" i="19"/>
  <c r="AF118" i="19"/>
  <c r="AW118" i="19" s="1"/>
  <c r="AE118" i="19"/>
  <c r="AC118" i="19"/>
  <c r="AB118" i="19"/>
  <c r="AA118" i="19"/>
  <c r="AU118" i="19" s="1"/>
  <c r="AV118" i="19" s="1"/>
  <c r="Z118" i="19"/>
  <c r="Y118" i="19"/>
  <c r="AT118" i="19" s="1"/>
  <c r="X118" i="19"/>
  <c r="AS118" i="19" s="1"/>
  <c r="W118" i="19"/>
  <c r="AR118" i="19" s="1"/>
  <c r="V118" i="19"/>
  <c r="U118" i="19"/>
  <c r="T118" i="19"/>
  <c r="AQ118" i="19" s="1"/>
  <c r="S118" i="19"/>
  <c r="R118" i="19"/>
  <c r="AO118" i="19" s="1"/>
  <c r="Q118" i="19"/>
  <c r="P118" i="19"/>
  <c r="O118" i="19"/>
  <c r="K118" i="19"/>
  <c r="L118" i="19" s="1"/>
  <c r="M118" i="19" s="1"/>
  <c r="N118" i="19" s="1"/>
  <c r="AD118" i="19" s="1"/>
  <c r="A118" i="19"/>
  <c r="AJ117" i="19"/>
  <c r="BA117" i="19" s="1"/>
  <c r="Y117" i="19"/>
  <c r="T117" i="19"/>
  <c r="AQ117" i="19" s="1"/>
  <c r="K117" i="19"/>
  <c r="L117" i="19" s="1"/>
  <c r="M117" i="19" s="1"/>
  <c r="N117" i="19" s="1"/>
  <c r="AI117" i="19" s="1"/>
  <c r="AZ117" i="19" s="1"/>
  <c r="A117" i="19"/>
  <c r="AS116" i="19"/>
  <c r="AL116" i="19"/>
  <c r="AF116" i="19"/>
  <c r="AW116" i="19" s="1"/>
  <c r="AE116" i="19"/>
  <c r="AC116" i="19"/>
  <c r="AB116" i="19"/>
  <c r="AA116" i="19"/>
  <c r="AU116" i="19" s="1"/>
  <c r="Z116" i="19"/>
  <c r="X116" i="19"/>
  <c r="V116" i="19"/>
  <c r="P116" i="19"/>
  <c r="O116" i="19"/>
  <c r="K116" i="19"/>
  <c r="L116" i="19" s="1"/>
  <c r="M116" i="19" s="1"/>
  <c r="N116" i="19" s="1"/>
  <c r="AK116" i="19" s="1"/>
  <c r="BB116" i="19" s="1"/>
  <c r="A116" i="19"/>
  <c r="AX115" i="19"/>
  <c r="AH115" i="19"/>
  <c r="AY115" i="19" s="1"/>
  <c r="AG115" i="19"/>
  <c r="AE115" i="19"/>
  <c r="AC115" i="19"/>
  <c r="AB115" i="19"/>
  <c r="X115" i="19"/>
  <c r="AS115" i="19" s="1"/>
  <c r="R115" i="19"/>
  <c r="Q115" i="19"/>
  <c r="O115" i="19"/>
  <c r="K115" i="19"/>
  <c r="L115" i="19" s="1"/>
  <c r="M115" i="19" s="1"/>
  <c r="N115" i="19" s="1"/>
  <c r="AM115" i="19" s="1"/>
  <c r="A115" i="19"/>
  <c r="AZ114" i="19"/>
  <c r="AP114" i="19"/>
  <c r="AJ114" i="19"/>
  <c r="BA114" i="19" s="1"/>
  <c r="AI114" i="19"/>
  <c r="AG114" i="19"/>
  <c r="AX114" i="19" s="1"/>
  <c r="AE114" i="19"/>
  <c r="Z114" i="19"/>
  <c r="T114" i="19"/>
  <c r="AQ114" i="19" s="1"/>
  <c r="S114" i="19"/>
  <c r="Q114" i="19"/>
  <c r="O114" i="19"/>
  <c r="K114" i="19"/>
  <c r="L114" i="19" s="1"/>
  <c r="M114" i="19" s="1"/>
  <c r="N114" i="19" s="1"/>
  <c r="Y114" i="19" s="1"/>
  <c r="AT114" i="19" s="1"/>
  <c r="A114" i="19"/>
  <c r="BB113" i="19"/>
  <c r="AY113" i="19"/>
  <c r="AL113" i="19"/>
  <c r="AK113" i="19"/>
  <c r="AI113" i="19"/>
  <c r="AZ113" i="19" s="1"/>
  <c r="AH113" i="19"/>
  <c r="AG113" i="19"/>
  <c r="AX113" i="19" s="1"/>
  <c r="AF113" i="19"/>
  <c r="AB113" i="19"/>
  <c r="V113" i="19"/>
  <c r="U113" i="19"/>
  <c r="T113" i="19"/>
  <c r="AQ113" i="19" s="1"/>
  <c r="S113" i="19"/>
  <c r="AP113" i="19" s="1"/>
  <c r="R113" i="19"/>
  <c r="Q113" i="19"/>
  <c r="P113" i="19"/>
  <c r="O113" i="19"/>
  <c r="AN113" i="19" s="1"/>
  <c r="K113" i="19"/>
  <c r="L113" i="19" s="1"/>
  <c r="M113" i="19" s="1"/>
  <c r="N113" i="19" s="1"/>
  <c r="AA113" i="19" s="1"/>
  <c r="A113" i="19"/>
  <c r="AK112" i="19"/>
  <c r="BB112" i="19" s="1"/>
  <c r="AI112" i="19"/>
  <c r="AZ112" i="19" s="1"/>
  <c r="X112" i="19"/>
  <c r="AS112" i="19" s="1"/>
  <c r="W112" i="19"/>
  <c r="U112" i="19"/>
  <c r="S112" i="19"/>
  <c r="AP112" i="19" s="1"/>
  <c r="K112" i="19"/>
  <c r="L112" i="19" s="1"/>
  <c r="M112" i="19" s="1"/>
  <c r="N112" i="19" s="1"/>
  <c r="AC112" i="19" s="1"/>
  <c r="A112" i="19"/>
  <c r="BA111" i="19"/>
  <c r="AZ111" i="19"/>
  <c r="AP111" i="19"/>
  <c r="AM111" i="19"/>
  <c r="BC111" i="19" s="1"/>
  <c r="AL111" i="19"/>
  <c r="AK111" i="19"/>
  <c r="BB111" i="19" s="1"/>
  <c r="AJ111" i="19"/>
  <c r="AI111" i="19"/>
  <c r="AH111" i="19"/>
  <c r="AY111" i="19" s="1"/>
  <c r="AF111" i="19"/>
  <c r="AC111" i="19"/>
  <c r="Z111" i="19"/>
  <c r="Y111" i="19"/>
  <c r="AT111" i="19" s="1"/>
  <c r="X111" i="19"/>
  <c r="AS111" i="19" s="1"/>
  <c r="W111" i="19"/>
  <c r="V111" i="19"/>
  <c r="U111" i="19"/>
  <c r="T111" i="19"/>
  <c r="AQ111" i="19" s="1"/>
  <c r="S111" i="19"/>
  <c r="R111" i="19"/>
  <c r="P111" i="19"/>
  <c r="O111" i="19"/>
  <c r="K111" i="19"/>
  <c r="L111" i="19" s="1"/>
  <c r="M111" i="19" s="1"/>
  <c r="N111" i="19" s="1"/>
  <c r="AE111" i="19" s="1"/>
  <c r="A111" i="19"/>
  <c r="BB110" i="19"/>
  <c r="BA110" i="19"/>
  <c r="AZ110" i="19"/>
  <c r="AX110" i="19"/>
  <c r="AQ110" i="19"/>
  <c r="AP110" i="19"/>
  <c r="AO110" i="19"/>
  <c r="AN110" i="19"/>
  <c r="AM110" i="19"/>
  <c r="BC110" i="19" s="1"/>
  <c r="AL110" i="19"/>
  <c r="AK110" i="19"/>
  <c r="AJ110" i="19"/>
  <c r="AI110" i="19"/>
  <c r="AH110" i="19"/>
  <c r="AY110" i="19" s="1"/>
  <c r="AG110" i="19"/>
  <c r="AF110" i="19"/>
  <c r="AE110" i="19"/>
  <c r="AW110" i="19" s="1"/>
  <c r="AC110" i="19"/>
  <c r="AB110" i="19"/>
  <c r="AA110" i="19"/>
  <c r="AU110" i="19" s="1"/>
  <c r="Z110" i="19"/>
  <c r="Y110" i="19"/>
  <c r="AT110" i="19" s="1"/>
  <c r="X110" i="19"/>
  <c r="AS110" i="19" s="1"/>
  <c r="W110" i="19"/>
  <c r="AR110" i="19" s="1"/>
  <c r="V110" i="19"/>
  <c r="U110" i="19"/>
  <c r="T110" i="19"/>
  <c r="S110" i="19"/>
  <c r="R110" i="19"/>
  <c r="Q110" i="19"/>
  <c r="P110" i="19"/>
  <c r="O110" i="19"/>
  <c r="K110" i="19"/>
  <c r="L110" i="19" s="1"/>
  <c r="M110" i="19" s="1"/>
  <c r="N110" i="19" s="1"/>
  <c r="AD110" i="19" s="1"/>
  <c r="A110" i="19"/>
  <c r="AC109" i="19"/>
  <c r="T109" i="19"/>
  <c r="AQ109" i="19" s="1"/>
  <c r="K109" i="19"/>
  <c r="L109" i="19" s="1"/>
  <c r="M109" i="19" s="1"/>
  <c r="N109" i="19" s="1"/>
  <c r="A109" i="19"/>
  <c r="AS108" i="19"/>
  <c r="AL108" i="19"/>
  <c r="AF108" i="19"/>
  <c r="AE108" i="19"/>
  <c r="AC108" i="19"/>
  <c r="AB108" i="19"/>
  <c r="AA108" i="19"/>
  <c r="AU108" i="19" s="1"/>
  <c r="Z108" i="19"/>
  <c r="Y108" i="19"/>
  <c r="AT108" i="19" s="1"/>
  <c r="X108" i="19"/>
  <c r="V108" i="19"/>
  <c r="P108" i="19"/>
  <c r="O108" i="19"/>
  <c r="K108" i="19"/>
  <c r="L108" i="19" s="1"/>
  <c r="M108" i="19" s="1"/>
  <c r="N108" i="19" s="1"/>
  <c r="AK108" i="19" s="1"/>
  <c r="BB108" i="19" s="1"/>
  <c r="A108" i="19"/>
  <c r="AH107" i="19"/>
  <c r="AY107" i="19" s="1"/>
  <c r="AG107" i="19"/>
  <c r="AX107" i="19" s="1"/>
  <c r="AE107" i="19"/>
  <c r="AC107" i="19"/>
  <c r="AB107" i="19"/>
  <c r="X107" i="19"/>
  <c r="AS107" i="19" s="1"/>
  <c r="R107" i="19"/>
  <c r="Q107" i="19"/>
  <c r="O107" i="19"/>
  <c r="K107" i="19"/>
  <c r="L107" i="19" s="1"/>
  <c r="M107" i="19" s="1"/>
  <c r="N107" i="19" s="1"/>
  <c r="AM107" i="19" s="1"/>
  <c r="A107" i="19"/>
  <c r="AZ106" i="19"/>
  <c r="AI106" i="19"/>
  <c r="AE106" i="19"/>
  <c r="Z106" i="19"/>
  <c r="T106" i="19"/>
  <c r="AQ106" i="19" s="1"/>
  <c r="S106" i="19"/>
  <c r="AP106" i="19" s="1"/>
  <c r="Q106" i="19"/>
  <c r="K106" i="19"/>
  <c r="L106" i="19" s="1"/>
  <c r="M106" i="19" s="1"/>
  <c r="N106" i="19" s="1"/>
  <c r="AJ106" i="19" s="1"/>
  <c r="BA106" i="19" s="1"/>
  <c r="A106" i="19"/>
  <c r="AY105" i="19"/>
  <c r="AL105" i="19"/>
  <c r="AK105" i="19"/>
  <c r="BB105" i="19" s="1"/>
  <c r="AI105" i="19"/>
  <c r="AZ105" i="19" s="1"/>
  <c r="AH105" i="19"/>
  <c r="AG105" i="19"/>
  <c r="AX105" i="19" s="1"/>
  <c r="AF105" i="19"/>
  <c r="AW105" i="19" s="1"/>
  <c r="AE105" i="19"/>
  <c r="AB105" i="19"/>
  <c r="V105" i="19"/>
  <c r="U105" i="19"/>
  <c r="T105" i="19"/>
  <c r="AQ105" i="19" s="1"/>
  <c r="S105" i="19"/>
  <c r="AP105" i="19" s="1"/>
  <c r="R105" i="19"/>
  <c r="Q105" i="19"/>
  <c r="P105" i="19"/>
  <c r="O105" i="19"/>
  <c r="AN105" i="19" s="1"/>
  <c r="K105" i="19"/>
  <c r="L105" i="19" s="1"/>
  <c r="M105" i="19" s="1"/>
  <c r="N105" i="19" s="1"/>
  <c r="AA105" i="19" s="1"/>
  <c r="A105" i="19"/>
  <c r="K104" i="19"/>
  <c r="L104" i="19" s="1"/>
  <c r="M104" i="19" s="1"/>
  <c r="N104" i="19" s="1"/>
  <c r="AL104" i="19" s="1"/>
  <c r="A104" i="19"/>
  <c r="BB103" i="19"/>
  <c r="AY103" i="19"/>
  <c r="AM103" i="19"/>
  <c r="BC103" i="19" s="1"/>
  <c r="AL103" i="19"/>
  <c r="AK103" i="19"/>
  <c r="AJ103" i="19"/>
  <c r="BA103" i="19" s="1"/>
  <c r="AI103" i="19"/>
  <c r="AZ103" i="19" s="1"/>
  <c r="AH103" i="19"/>
  <c r="AF103" i="19"/>
  <c r="AW103" i="19" s="1"/>
  <c r="AE103" i="19"/>
  <c r="AC103" i="19"/>
  <c r="Z103" i="19"/>
  <c r="Y103" i="19"/>
  <c r="AT103" i="19" s="1"/>
  <c r="X103" i="19"/>
  <c r="AS103" i="19" s="1"/>
  <c r="W103" i="19"/>
  <c r="V103" i="19"/>
  <c r="U103" i="19"/>
  <c r="T103" i="19"/>
  <c r="AQ103" i="19" s="1"/>
  <c r="S103" i="19"/>
  <c r="AP103" i="19" s="1"/>
  <c r="R103" i="19"/>
  <c r="P103" i="19"/>
  <c r="O103" i="19"/>
  <c r="K103" i="19"/>
  <c r="L103" i="19" s="1"/>
  <c r="M103" i="19" s="1"/>
  <c r="N103" i="19" s="1"/>
  <c r="AD103" i="19" s="1"/>
  <c r="A103" i="19"/>
  <c r="BA102" i="19"/>
  <c r="AZ102" i="19"/>
  <c r="AX102" i="19"/>
  <c r="AP102" i="19"/>
  <c r="AN102" i="19"/>
  <c r="AM102" i="19"/>
  <c r="BC102" i="19" s="1"/>
  <c r="AL102" i="19"/>
  <c r="AK102" i="19"/>
  <c r="BB102" i="19" s="1"/>
  <c r="AJ102" i="19"/>
  <c r="AI102" i="19"/>
  <c r="AH102" i="19"/>
  <c r="AY102" i="19" s="1"/>
  <c r="AG102" i="19"/>
  <c r="AF102" i="19"/>
  <c r="AE102" i="19"/>
  <c r="AW102" i="19" s="1"/>
  <c r="AC102" i="19"/>
  <c r="AB102" i="19"/>
  <c r="AA102" i="19"/>
  <c r="AU102" i="19" s="1"/>
  <c r="Z102" i="19"/>
  <c r="Y102" i="19"/>
  <c r="X102" i="19"/>
  <c r="AS102" i="19" s="1"/>
  <c r="W102" i="19"/>
  <c r="V102" i="19"/>
  <c r="U102" i="19"/>
  <c r="AR102" i="19" s="1"/>
  <c r="T102" i="19"/>
  <c r="AQ102" i="19" s="1"/>
  <c r="S102" i="19"/>
  <c r="R102" i="19"/>
  <c r="Q102" i="19"/>
  <c r="P102" i="19"/>
  <c r="O102" i="19"/>
  <c r="K102" i="19"/>
  <c r="L102" i="19" s="1"/>
  <c r="M102" i="19" s="1"/>
  <c r="N102" i="19" s="1"/>
  <c r="AD102" i="19" s="1"/>
  <c r="A102" i="19"/>
  <c r="AM101" i="19"/>
  <c r="AI101" i="19"/>
  <c r="AZ101" i="19" s="1"/>
  <c r="AG101" i="19"/>
  <c r="AX101" i="19" s="1"/>
  <c r="AC101" i="19"/>
  <c r="Z101" i="19"/>
  <c r="X101" i="19"/>
  <c r="AS101" i="19" s="1"/>
  <c r="W101" i="19"/>
  <c r="Q101" i="19"/>
  <c r="K101" i="19"/>
  <c r="L101" i="19" s="1"/>
  <c r="M101" i="19" s="1"/>
  <c r="N101" i="19" s="1"/>
  <c r="AJ101" i="19" s="1"/>
  <c r="BA101" i="19" s="1"/>
  <c r="A101" i="19"/>
  <c r="Y100" i="19"/>
  <c r="U100" i="19"/>
  <c r="T100" i="19"/>
  <c r="AQ100" i="19" s="1"/>
  <c r="Q100" i="19"/>
  <c r="K100" i="19"/>
  <c r="L100" i="19" s="1"/>
  <c r="M100" i="19" s="1"/>
  <c r="N100" i="19" s="1"/>
  <c r="AE100" i="19" s="1"/>
  <c r="A100" i="19"/>
  <c r="AM99" i="19"/>
  <c r="BC99" i="19" s="1"/>
  <c r="AL99" i="19"/>
  <c r="AK99" i="19"/>
  <c r="BB99" i="19" s="1"/>
  <c r="AI99" i="19"/>
  <c r="AZ99" i="19" s="1"/>
  <c r="AH99" i="19"/>
  <c r="AY99" i="19" s="1"/>
  <c r="AG99" i="19"/>
  <c r="AX99" i="19" s="1"/>
  <c r="AE99" i="19"/>
  <c r="AC99" i="19"/>
  <c r="AB99" i="19"/>
  <c r="AA99" i="19"/>
  <c r="AU99" i="19" s="1"/>
  <c r="Z99" i="19"/>
  <c r="X99" i="19"/>
  <c r="AS99" i="19" s="1"/>
  <c r="V99" i="19"/>
  <c r="U99" i="19"/>
  <c r="S99" i="19"/>
  <c r="AP99" i="19" s="1"/>
  <c r="R99" i="19"/>
  <c r="Q99" i="19"/>
  <c r="P99" i="19"/>
  <c r="O99" i="19"/>
  <c r="AN99" i="19" s="1"/>
  <c r="K99" i="19"/>
  <c r="L99" i="19" s="1"/>
  <c r="M99" i="19" s="1"/>
  <c r="N99" i="19" s="1"/>
  <c r="AD99" i="19" s="1"/>
  <c r="A99" i="19"/>
  <c r="AK98" i="19"/>
  <c r="BB98" i="19" s="1"/>
  <c r="AG98" i="19"/>
  <c r="AX98" i="19" s="1"/>
  <c r="AD98" i="19"/>
  <c r="AC98" i="19"/>
  <c r="Z98" i="19"/>
  <c r="W98" i="19"/>
  <c r="T98" i="19"/>
  <c r="AQ98" i="19" s="1"/>
  <c r="S98" i="19"/>
  <c r="AP98" i="19" s="1"/>
  <c r="O98" i="19"/>
  <c r="K98" i="19"/>
  <c r="L98" i="19" s="1"/>
  <c r="M98" i="19" s="1"/>
  <c r="N98" i="19" s="1"/>
  <c r="AE98" i="19" s="1"/>
  <c r="A98" i="19"/>
  <c r="AS97" i="19"/>
  <c r="AK97" i="19"/>
  <c r="BB97" i="19" s="1"/>
  <c r="AJ97" i="19"/>
  <c r="BA97" i="19" s="1"/>
  <c r="AF97" i="19"/>
  <c r="AC97" i="19"/>
  <c r="AB97" i="19"/>
  <c r="Z97" i="19"/>
  <c r="V97" i="19"/>
  <c r="T97" i="19"/>
  <c r="AQ97" i="19" s="1"/>
  <c r="S97" i="19"/>
  <c r="AP97" i="19" s="1"/>
  <c r="O97" i="19"/>
  <c r="K97" i="19"/>
  <c r="L97" i="19" s="1"/>
  <c r="M97" i="19" s="1"/>
  <c r="N97" i="19" s="1"/>
  <c r="X97" i="19" s="1"/>
  <c r="A97" i="19"/>
  <c r="K96" i="19"/>
  <c r="L96" i="19" s="1"/>
  <c r="M96" i="19" s="1"/>
  <c r="N96" i="19" s="1"/>
  <c r="Z96" i="19" s="1"/>
  <c r="A96" i="19"/>
  <c r="AQ95" i="19"/>
  <c r="AK95" i="19"/>
  <c r="BB95" i="19" s="1"/>
  <c r="AI95" i="19"/>
  <c r="AZ95" i="19" s="1"/>
  <c r="AH95" i="19"/>
  <c r="AY95" i="19" s="1"/>
  <c r="AD95" i="19"/>
  <c r="Z95" i="19"/>
  <c r="Y95" i="19"/>
  <c r="AT95" i="19" s="1"/>
  <c r="W95" i="19"/>
  <c r="T95" i="19"/>
  <c r="S95" i="19"/>
  <c r="AP95" i="19" s="1"/>
  <c r="R95" i="19"/>
  <c r="Q95" i="19"/>
  <c r="K95" i="19"/>
  <c r="L95" i="19" s="1"/>
  <c r="M95" i="19" s="1"/>
  <c r="N95" i="19" s="1"/>
  <c r="AB95" i="19" s="1"/>
  <c r="A95" i="19"/>
  <c r="AS94" i="19"/>
  <c r="AP94" i="19"/>
  <c r="AM94" i="19"/>
  <c r="BC94" i="19" s="1"/>
  <c r="AL94" i="19"/>
  <c r="AK94" i="19"/>
  <c r="BB94" i="19" s="1"/>
  <c r="AJ94" i="19"/>
  <c r="BA94" i="19" s="1"/>
  <c r="AI94" i="19"/>
  <c r="AZ94" i="19" s="1"/>
  <c r="AH94" i="19"/>
  <c r="AY94" i="19" s="1"/>
  <c r="AG94" i="19"/>
  <c r="AX94" i="19" s="1"/>
  <c r="AF94" i="19"/>
  <c r="AW94" i="19" s="1"/>
  <c r="AE94" i="19"/>
  <c r="AC94" i="19"/>
  <c r="AB94" i="19"/>
  <c r="AA94" i="19"/>
  <c r="AU94" i="19" s="1"/>
  <c r="AV94" i="19" s="1"/>
  <c r="Z94" i="19"/>
  <c r="Y94" i="19"/>
  <c r="AT94" i="19" s="1"/>
  <c r="X94" i="19"/>
  <c r="W94" i="19"/>
  <c r="V94" i="19"/>
  <c r="AR94" i="19" s="1"/>
  <c r="U94" i="19"/>
  <c r="T94" i="19"/>
  <c r="AQ94" i="19" s="1"/>
  <c r="S94" i="19"/>
  <c r="R94" i="19"/>
  <c r="Q94" i="19"/>
  <c r="P94" i="19"/>
  <c r="O94" i="19"/>
  <c r="AN94" i="19" s="1"/>
  <c r="K94" i="19"/>
  <c r="L94" i="19" s="1"/>
  <c r="M94" i="19" s="1"/>
  <c r="N94" i="19" s="1"/>
  <c r="AD94" i="19" s="1"/>
  <c r="A94" i="19"/>
  <c r="AS93" i="19"/>
  <c r="AP93" i="19"/>
  <c r="AM93" i="19"/>
  <c r="AJ93" i="19"/>
  <c r="BA93" i="19" s="1"/>
  <c r="AI93" i="19"/>
  <c r="AZ93" i="19" s="1"/>
  <c r="AH93" i="19"/>
  <c r="AY93" i="19" s="1"/>
  <c r="AG93" i="19"/>
  <c r="AX93" i="19" s="1"/>
  <c r="AB93" i="19"/>
  <c r="Y93" i="19"/>
  <c r="X93" i="19"/>
  <c r="V93" i="19"/>
  <c r="S93" i="19"/>
  <c r="R93" i="19"/>
  <c r="Q93" i="19"/>
  <c r="P93" i="19"/>
  <c r="K93" i="19"/>
  <c r="L93" i="19" s="1"/>
  <c r="M93" i="19" s="1"/>
  <c r="N93" i="19" s="1"/>
  <c r="AF93" i="19" s="1"/>
  <c r="A93" i="19"/>
  <c r="AI92" i="19"/>
  <c r="AZ92" i="19" s="1"/>
  <c r="S92" i="19"/>
  <c r="AP92" i="19" s="1"/>
  <c r="K92" i="19"/>
  <c r="L92" i="19" s="1"/>
  <c r="M92" i="19" s="1"/>
  <c r="N92" i="19" s="1"/>
  <c r="AG92" i="19" s="1"/>
  <c r="AX92" i="19" s="1"/>
  <c r="A92" i="19"/>
  <c r="BA91" i="19"/>
  <c r="AZ91" i="19"/>
  <c r="AS91" i="19"/>
  <c r="AP91" i="19"/>
  <c r="AM91" i="19"/>
  <c r="BC91" i="19" s="1"/>
  <c r="AL91" i="19"/>
  <c r="AK91" i="19"/>
  <c r="BB91" i="19" s="1"/>
  <c r="AJ91" i="19"/>
  <c r="AI91" i="19"/>
  <c r="AH91" i="19"/>
  <c r="AY91" i="19" s="1"/>
  <c r="AG91" i="19"/>
  <c r="AX91" i="19" s="1"/>
  <c r="AF91" i="19"/>
  <c r="AW91" i="19" s="1"/>
  <c r="AE91" i="19"/>
  <c r="AC91" i="19"/>
  <c r="AB91" i="19"/>
  <c r="Z91" i="19"/>
  <c r="Y91" i="19"/>
  <c r="AT91" i="19" s="1"/>
  <c r="X91" i="19"/>
  <c r="W91" i="19"/>
  <c r="V91" i="19"/>
  <c r="U91" i="19"/>
  <c r="AR91" i="19" s="1"/>
  <c r="T91" i="19"/>
  <c r="AQ91" i="19" s="1"/>
  <c r="S91" i="19"/>
  <c r="R91" i="19"/>
  <c r="Q91" i="19"/>
  <c r="P91" i="19"/>
  <c r="O91" i="19"/>
  <c r="AN91" i="19" s="1"/>
  <c r="K91" i="19"/>
  <c r="L91" i="19" s="1"/>
  <c r="M91" i="19" s="1"/>
  <c r="N91" i="19" s="1"/>
  <c r="AD91" i="19" s="1"/>
  <c r="A91" i="19"/>
  <c r="AM90" i="19"/>
  <c r="BC90" i="19" s="1"/>
  <c r="AL90" i="19"/>
  <c r="AJ90" i="19"/>
  <c r="BA90" i="19" s="1"/>
  <c r="AH90" i="19"/>
  <c r="AY90" i="19" s="1"/>
  <c r="AE90" i="19"/>
  <c r="AB90" i="19"/>
  <c r="Y90" i="19"/>
  <c r="X90" i="19"/>
  <c r="AS90" i="19" s="1"/>
  <c r="W90" i="19"/>
  <c r="V90" i="19"/>
  <c r="T90" i="19"/>
  <c r="AQ90" i="19" s="1"/>
  <c r="S90" i="19"/>
  <c r="AP90" i="19" s="1"/>
  <c r="R90" i="19"/>
  <c r="Q90" i="19"/>
  <c r="O90" i="19"/>
  <c r="K90" i="19"/>
  <c r="L90" i="19" s="1"/>
  <c r="M90" i="19" s="1"/>
  <c r="N90" i="19" s="1"/>
  <c r="AK90" i="19" s="1"/>
  <c r="BB90" i="19" s="1"/>
  <c r="A90" i="19"/>
  <c r="AP89" i="19"/>
  <c r="AJ89" i="19"/>
  <c r="BA89" i="19" s="1"/>
  <c r="AG89" i="19"/>
  <c r="AX89" i="19" s="1"/>
  <c r="AA89" i="19"/>
  <c r="Z89" i="19"/>
  <c r="Y89" i="19"/>
  <c r="AT89" i="19" s="1"/>
  <c r="X89" i="19"/>
  <c r="AS89" i="19" s="1"/>
  <c r="V89" i="19"/>
  <c r="T89" i="19"/>
  <c r="AQ89" i="19" s="1"/>
  <c r="S89" i="19"/>
  <c r="Q89" i="19"/>
  <c r="K89" i="19"/>
  <c r="L89" i="19" s="1"/>
  <c r="M89" i="19" s="1"/>
  <c r="N89" i="19" s="1"/>
  <c r="AM89" i="19" s="1"/>
  <c r="A89" i="19"/>
  <c r="BB88" i="19"/>
  <c r="AY88" i="19"/>
  <c r="AM88" i="19"/>
  <c r="BC88" i="19" s="1"/>
  <c r="AL88" i="19"/>
  <c r="AK88" i="19"/>
  <c r="AI88" i="19"/>
  <c r="AZ88" i="19" s="1"/>
  <c r="AH88" i="19"/>
  <c r="AF88" i="19"/>
  <c r="AC88" i="19"/>
  <c r="AB88" i="19"/>
  <c r="AA88" i="19"/>
  <c r="AU88" i="19" s="1"/>
  <c r="Z88" i="19"/>
  <c r="X88" i="19"/>
  <c r="AS88" i="19" s="1"/>
  <c r="W88" i="19"/>
  <c r="V88" i="19"/>
  <c r="U88" i="19"/>
  <c r="AR88" i="19" s="1"/>
  <c r="S88" i="19"/>
  <c r="AP88" i="19" s="1"/>
  <c r="R88" i="19"/>
  <c r="P88" i="19"/>
  <c r="K88" i="19"/>
  <c r="L88" i="19" s="1"/>
  <c r="M88" i="19" s="1"/>
  <c r="N88" i="19" s="1"/>
  <c r="Y88" i="19" s="1"/>
  <c r="AT88" i="19" s="1"/>
  <c r="A88" i="19"/>
  <c r="AS87" i="19"/>
  <c r="AK87" i="19"/>
  <c r="BB87" i="19" s="1"/>
  <c r="AC87" i="19"/>
  <c r="AB87" i="19"/>
  <c r="X87" i="19"/>
  <c r="U87" i="19"/>
  <c r="K87" i="19"/>
  <c r="L87" i="19" s="1"/>
  <c r="M87" i="19" s="1"/>
  <c r="N87" i="19" s="1"/>
  <c r="AA87" i="19" s="1"/>
  <c r="A87" i="19"/>
  <c r="AM86" i="19"/>
  <c r="AE86" i="19"/>
  <c r="Z86" i="19"/>
  <c r="W86" i="19"/>
  <c r="O86" i="19"/>
  <c r="K86" i="19"/>
  <c r="L86" i="19" s="1"/>
  <c r="M86" i="19" s="1"/>
  <c r="N86" i="19" s="1"/>
  <c r="AC86" i="19" s="1"/>
  <c r="A86" i="19"/>
  <c r="AL85" i="19"/>
  <c r="AI85" i="19"/>
  <c r="AZ85" i="19" s="1"/>
  <c r="AH85" i="19"/>
  <c r="AY85" i="19" s="1"/>
  <c r="AG85" i="19"/>
  <c r="AX85" i="19" s="1"/>
  <c r="AF85" i="19"/>
  <c r="AB85" i="19"/>
  <c r="AA85" i="19"/>
  <c r="Y85" i="19"/>
  <c r="V85" i="19"/>
  <c r="S85" i="19"/>
  <c r="AP85" i="19" s="1"/>
  <c r="R85" i="19"/>
  <c r="Q85" i="19"/>
  <c r="P85" i="19"/>
  <c r="K85" i="19"/>
  <c r="L85" i="19" s="1"/>
  <c r="M85" i="19" s="1"/>
  <c r="N85" i="19" s="1"/>
  <c r="AE85" i="19" s="1"/>
  <c r="AW85" i="19" s="1"/>
  <c r="A85" i="19"/>
  <c r="AD84" i="19"/>
  <c r="K84" i="19"/>
  <c r="L84" i="19" s="1"/>
  <c r="M84" i="19" s="1"/>
  <c r="N84" i="19" s="1"/>
  <c r="A84" i="19"/>
  <c r="AZ83" i="19"/>
  <c r="AS83" i="19"/>
  <c r="AP83" i="19"/>
  <c r="AM83" i="19"/>
  <c r="BC83" i="19" s="1"/>
  <c r="AL83" i="19"/>
  <c r="AK83" i="19"/>
  <c r="BB83" i="19" s="1"/>
  <c r="AJ83" i="19"/>
  <c r="BA83" i="19" s="1"/>
  <c r="AI83" i="19"/>
  <c r="AH83" i="19"/>
  <c r="AY83" i="19" s="1"/>
  <c r="AG83" i="19"/>
  <c r="AX83" i="19" s="1"/>
  <c r="AF83" i="19"/>
  <c r="AW83" i="19" s="1"/>
  <c r="AE83" i="19"/>
  <c r="AC83" i="19"/>
  <c r="AB83" i="19"/>
  <c r="Z83" i="19"/>
  <c r="Y83" i="19"/>
  <c r="AT83" i="19" s="1"/>
  <c r="X83" i="19"/>
  <c r="W83" i="19"/>
  <c r="V83" i="19"/>
  <c r="U83" i="19"/>
  <c r="AR83" i="19" s="1"/>
  <c r="T83" i="19"/>
  <c r="AQ83" i="19" s="1"/>
  <c r="S83" i="19"/>
  <c r="R83" i="19"/>
  <c r="Q83" i="19"/>
  <c r="P83" i="19"/>
  <c r="O83" i="19"/>
  <c r="K83" i="19"/>
  <c r="L83" i="19" s="1"/>
  <c r="M83" i="19" s="1"/>
  <c r="N83" i="19" s="1"/>
  <c r="AD83" i="19" s="1"/>
  <c r="A83" i="19"/>
  <c r="AY82" i="19"/>
  <c r="AX82" i="19"/>
  <c r="AM82" i="19"/>
  <c r="BC82" i="19" s="1"/>
  <c r="AL82" i="19"/>
  <c r="AJ82" i="19"/>
  <c r="BA82" i="19" s="1"/>
  <c r="AI82" i="19"/>
  <c r="AZ82" i="19" s="1"/>
  <c r="AH82" i="19"/>
  <c r="AG82" i="19"/>
  <c r="AE82" i="19"/>
  <c r="AB82" i="19"/>
  <c r="Y82" i="19"/>
  <c r="X82" i="19"/>
  <c r="AS82" i="19" s="1"/>
  <c r="W82" i="19"/>
  <c r="V82" i="19"/>
  <c r="T82" i="19"/>
  <c r="AQ82" i="19" s="1"/>
  <c r="S82" i="19"/>
  <c r="AP82" i="19" s="1"/>
  <c r="R82" i="19"/>
  <c r="Q82" i="19"/>
  <c r="O82" i="19"/>
  <c r="K82" i="19"/>
  <c r="L82" i="19" s="1"/>
  <c r="M82" i="19" s="1"/>
  <c r="N82" i="19" s="1"/>
  <c r="AK82" i="19" s="1"/>
  <c r="BB82" i="19" s="1"/>
  <c r="A82" i="19"/>
  <c r="X81" i="19"/>
  <c r="AS81" i="19" s="1"/>
  <c r="K81" i="19"/>
  <c r="L81" i="19" s="1"/>
  <c r="M81" i="19" s="1"/>
  <c r="N81" i="19" s="1"/>
  <c r="AK81" i="19" s="1"/>
  <c r="BB81" i="19" s="1"/>
  <c r="A81" i="19"/>
  <c r="BB80" i="19"/>
  <c r="BA80" i="19"/>
  <c r="AY80" i="19"/>
  <c r="AM80" i="19"/>
  <c r="AL80" i="19"/>
  <c r="BC80" i="19" s="1"/>
  <c r="AK80" i="19"/>
  <c r="AI80" i="19"/>
  <c r="AZ80" i="19" s="1"/>
  <c r="AH80" i="19"/>
  <c r="AF80" i="19"/>
  <c r="AC80" i="19"/>
  <c r="AB80" i="19"/>
  <c r="AA80" i="19"/>
  <c r="AU80" i="19" s="1"/>
  <c r="Z80" i="19"/>
  <c r="Y80" i="19"/>
  <c r="X80" i="19"/>
  <c r="AS80" i="19" s="1"/>
  <c r="W80" i="19"/>
  <c r="V80" i="19"/>
  <c r="U80" i="19"/>
  <c r="AR80" i="19" s="1"/>
  <c r="S80" i="19"/>
  <c r="AP80" i="19" s="1"/>
  <c r="R80" i="19"/>
  <c r="P80" i="19"/>
  <c r="K80" i="19"/>
  <c r="L80" i="19" s="1"/>
  <c r="M80" i="19" s="1"/>
  <c r="N80" i="19" s="1"/>
  <c r="AJ80" i="19" s="1"/>
  <c r="A80" i="19"/>
  <c r="K79" i="19"/>
  <c r="L79" i="19" s="1"/>
  <c r="M79" i="19" s="1"/>
  <c r="N79" i="19" s="1"/>
  <c r="AJ79" i="19" s="1"/>
  <c r="BA79" i="19" s="1"/>
  <c r="A79" i="19"/>
  <c r="AA78" i="19"/>
  <c r="K78" i="19"/>
  <c r="L78" i="19" s="1"/>
  <c r="M78" i="19" s="1"/>
  <c r="N78" i="19" s="1"/>
  <c r="AE78" i="19" s="1"/>
  <c r="A78" i="19"/>
  <c r="AD77" i="19"/>
  <c r="AB77" i="19"/>
  <c r="U77" i="19"/>
  <c r="K77" i="19"/>
  <c r="L77" i="19" s="1"/>
  <c r="M77" i="19" s="1"/>
  <c r="N77" i="19" s="1"/>
  <c r="AE77" i="19" s="1"/>
  <c r="A77" i="19"/>
  <c r="BA76" i="19"/>
  <c r="AJ76" i="19"/>
  <c r="AI76" i="19"/>
  <c r="AZ76" i="19" s="1"/>
  <c r="AH76" i="19"/>
  <c r="AY76" i="19" s="1"/>
  <c r="AE76" i="19"/>
  <c r="AA76" i="19"/>
  <c r="X76" i="19"/>
  <c r="AS76" i="19" s="1"/>
  <c r="V76" i="19"/>
  <c r="R76" i="19"/>
  <c r="Q76" i="19"/>
  <c r="P76" i="19"/>
  <c r="K76" i="19"/>
  <c r="L76" i="19" s="1"/>
  <c r="M76" i="19" s="1"/>
  <c r="N76" i="19" s="1"/>
  <c r="AD76" i="19" s="1"/>
  <c r="A76" i="19"/>
  <c r="AK75" i="19"/>
  <c r="BB75" i="19" s="1"/>
  <c r="AF75" i="19"/>
  <c r="V75" i="19"/>
  <c r="T75" i="19"/>
  <c r="AQ75" i="19" s="1"/>
  <c r="P75" i="19"/>
  <c r="O75" i="19"/>
  <c r="K75" i="19"/>
  <c r="L75" i="19" s="1"/>
  <c r="M75" i="19" s="1"/>
  <c r="N75" i="19" s="1"/>
  <c r="AD75" i="19" s="1"/>
  <c r="A75" i="19"/>
  <c r="BB74" i="19"/>
  <c r="AL74" i="19"/>
  <c r="AK74" i="19"/>
  <c r="AI74" i="19"/>
  <c r="AZ74" i="19" s="1"/>
  <c r="AH74" i="19"/>
  <c r="AY74" i="19" s="1"/>
  <c r="AG74" i="19"/>
  <c r="AX74" i="19" s="1"/>
  <c r="AF74" i="19"/>
  <c r="AC74" i="19"/>
  <c r="Z74" i="19"/>
  <c r="X74" i="19"/>
  <c r="AS74" i="19" s="1"/>
  <c r="V74" i="19"/>
  <c r="U74" i="19"/>
  <c r="S74" i="19"/>
  <c r="AP74" i="19" s="1"/>
  <c r="R74" i="19"/>
  <c r="Q74" i="19"/>
  <c r="P74" i="19"/>
  <c r="K74" i="19"/>
  <c r="L74" i="19" s="1"/>
  <c r="M74" i="19" s="1"/>
  <c r="N74" i="19" s="1"/>
  <c r="Y74" i="19" s="1"/>
  <c r="AT74" i="19" s="1"/>
  <c r="A74" i="19"/>
  <c r="AY73" i="19"/>
  <c r="AX73" i="19"/>
  <c r="AN73" i="19"/>
  <c r="AM73" i="19"/>
  <c r="BC73" i="19" s="1"/>
  <c r="AL73" i="19"/>
  <c r="AK73" i="19"/>
  <c r="BB73" i="19" s="1"/>
  <c r="AJ73" i="19"/>
  <c r="BA73" i="19" s="1"/>
  <c r="AI73" i="19"/>
  <c r="AZ73" i="19" s="1"/>
  <c r="AH73" i="19"/>
  <c r="AG73" i="19"/>
  <c r="AF73" i="19"/>
  <c r="AW73" i="19" s="1"/>
  <c r="AE73" i="19"/>
  <c r="AC73" i="19"/>
  <c r="AB73" i="19"/>
  <c r="Z73" i="19"/>
  <c r="Y73" i="19"/>
  <c r="AT73" i="19" s="1"/>
  <c r="X73" i="19"/>
  <c r="AS73" i="19" s="1"/>
  <c r="W73" i="19"/>
  <c r="V73" i="19"/>
  <c r="U73" i="19"/>
  <c r="AR73" i="19" s="1"/>
  <c r="T73" i="19"/>
  <c r="AQ73" i="19" s="1"/>
  <c r="S73" i="19"/>
  <c r="AP73" i="19" s="1"/>
  <c r="R73" i="19"/>
  <c r="Q73" i="19"/>
  <c r="P73" i="19"/>
  <c r="O73" i="19"/>
  <c r="K73" i="19"/>
  <c r="L73" i="19" s="1"/>
  <c r="M73" i="19" s="1"/>
  <c r="N73" i="19" s="1"/>
  <c r="AA73" i="19" s="1"/>
  <c r="AU73" i="19" s="1"/>
  <c r="A73" i="19"/>
  <c r="BA72" i="19"/>
  <c r="AP72" i="19"/>
  <c r="AM72" i="19"/>
  <c r="BC72" i="19" s="1"/>
  <c r="AL72" i="19"/>
  <c r="AK72" i="19"/>
  <c r="BB72" i="19" s="1"/>
  <c r="AJ72" i="19"/>
  <c r="AG72" i="19"/>
  <c r="AX72" i="19" s="1"/>
  <c r="AB72" i="19"/>
  <c r="Z72" i="19"/>
  <c r="Y72" i="19"/>
  <c r="AT72" i="19" s="1"/>
  <c r="W72" i="19"/>
  <c r="V72" i="19"/>
  <c r="U72" i="19"/>
  <c r="AR72" i="19" s="1"/>
  <c r="T72" i="19"/>
  <c r="AQ72" i="19" s="1"/>
  <c r="S72" i="19"/>
  <c r="Q72" i="19"/>
  <c r="K72" i="19"/>
  <c r="L72" i="19" s="1"/>
  <c r="M72" i="19" s="1"/>
  <c r="N72" i="19" s="1"/>
  <c r="AD72" i="19" s="1"/>
  <c r="A72" i="19"/>
  <c r="AM71" i="19"/>
  <c r="BC71" i="19" s="1"/>
  <c r="AL71" i="19"/>
  <c r="AI71" i="19"/>
  <c r="AZ71" i="19" s="1"/>
  <c r="AB71" i="19"/>
  <c r="AA71" i="19"/>
  <c r="Y71" i="19"/>
  <c r="X71" i="19"/>
  <c r="AS71" i="19" s="1"/>
  <c r="W71" i="19"/>
  <c r="V71" i="19"/>
  <c r="S71" i="19"/>
  <c r="AP71" i="19" s="1"/>
  <c r="K71" i="19"/>
  <c r="L71" i="19" s="1"/>
  <c r="M71" i="19" s="1"/>
  <c r="N71" i="19" s="1"/>
  <c r="AF71" i="19" s="1"/>
  <c r="A71" i="19"/>
  <c r="Y70" i="19"/>
  <c r="X70" i="19"/>
  <c r="AS70" i="19" s="1"/>
  <c r="K70" i="19"/>
  <c r="L70" i="19" s="1"/>
  <c r="M70" i="19" s="1"/>
  <c r="N70" i="19" s="1"/>
  <c r="AH70" i="19" s="1"/>
  <c r="AY70" i="19" s="1"/>
  <c r="A70" i="19"/>
  <c r="AS69" i="19"/>
  <c r="AQ69" i="19"/>
  <c r="AM69" i="19"/>
  <c r="AK69" i="19"/>
  <c r="BB69" i="19" s="1"/>
  <c r="AJ69" i="19"/>
  <c r="BA69" i="19" s="1"/>
  <c r="AH69" i="19"/>
  <c r="AY69" i="19" s="1"/>
  <c r="AF69" i="19"/>
  <c r="AW69" i="19" s="1"/>
  <c r="AE69" i="19"/>
  <c r="AC69" i="19"/>
  <c r="AB69" i="19"/>
  <c r="AA69" i="19"/>
  <c r="AU69" i="19" s="1"/>
  <c r="Z69" i="19"/>
  <c r="Y69" i="19"/>
  <c r="AT69" i="19" s="1"/>
  <c r="X69" i="19"/>
  <c r="W69" i="19"/>
  <c r="U69" i="19"/>
  <c r="T69" i="19"/>
  <c r="R69" i="19"/>
  <c r="P69" i="19"/>
  <c r="O69" i="19"/>
  <c r="K69" i="19"/>
  <c r="L69" i="19" s="1"/>
  <c r="M69" i="19" s="1"/>
  <c r="N69" i="19" s="1"/>
  <c r="AI69" i="19" s="1"/>
  <c r="AZ69" i="19" s="1"/>
  <c r="A69" i="19"/>
  <c r="AH68" i="19"/>
  <c r="AY68" i="19" s="1"/>
  <c r="AC68" i="19"/>
  <c r="AB68" i="19"/>
  <c r="Y68" i="19"/>
  <c r="R68" i="19"/>
  <c r="K68" i="19"/>
  <c r="L68" i="19" s="1"/>
  <c r="M68" i="19" s="1"/>
  <c r="N68" i="19" s="1"/>
  <c r="AL68" i="19" s="1"/>
  <c r="A68" i="19"/>
  <c r="AJ67" i="19"/>
  <c r="BA67" i="19" s="1"/>
  <c r="AE67" i="19"/>
  <c r="AA67" i="19"/>
  <c r="T67" i="19"/>
  <c r="AQ67" i="19" s="1"/>
  <c r="O67" i="19"/>
  <c r="K67" i="19"/>
  <c r="L67" i="19" s="1"/>
  <c r="M67" i="19" s="1"/>
  <c r="N67" i="19" s="1"/>
  <c r="X67" i="19" s="1"/>
  <c r="AS67" i="19" s="1"/>
  <c r="A67" i="19"/>
  <c r="BB66" i="19"/>
  <c r="AW66" i="19"/>
  <c r="AS66" i="19"/>
  <c r="AL66" i="19"/>
  <c r="AK66" i="19"/>
  <c r="AI66" i="19"/>
  <c r="AZ66" i="19" s="1"/>
  <c r="AH66" i="19"/>
  <c r="AY66" i="19" s="1"/>
  <c r="AG66" i="19"/>
  <c r="AX66" i="19" s="1"/>
  <c r="AF66" i="19"/>
  <c r="AE66" i="19"/>
  <c r="AC66" i="19"/>
  <c r="AA66" i="19"/>
  <c r="Z66" i="19"/>
  <c r="X66" i="19"/>
  <c r="V66" i="19"/>
  <c r="U66" i="19"/>
  <c r="S66" i="19"/>
  <c r="AP66" i="19" s="1"/>
  <c r="R66" i="19"/>
  <c r="Q66" i="19"/>
  <c r="P66" i="19"/>
  <c r="O66" i="19"/>
  <c r="K66" i="19"/>
  <c r="L66" i="19" s="1"/>
  <c r="M66" i="19" s="1"/>
  <c r="N66" i="19" s="1"/>
  <c r="Y66" i="19" s="1"/>
  <c r="AT66" i="19" s="1"/>
  <c r="A66" i="19"/>
  <c r="AY65" i="19"/>
  <c r="AX65" i="19"/>
  <c r="AU65" i="19"/>
  <c r="AN65" i="19"/>
  <c r="H65" i="19" s="1"/>
  <c r="F65" i="19" s="1"/>
  <c r="AM65" i="19"/>
  <c r="BC65" i="19" s="1"/>
  <c r="AL65" i="19"/>
  <c r="AK65" i="19"/>
  <c r="BB65" i="19" s="1"/>
  <c r="AJ65" i="19"/>
  <c r="BA65" i="19" s="1"/>
  <c r="AI65" i="19"/>
  <c r="AZ65" i="19" s="1"/>
  <c r="AH65" i="19"/>
  <c r="AG65" i="19"/>
  <c r="AF65" i="19"/>
  <c r="AE65" i="19"/>
  <c r="AW65" i="19" s="1"/>
  <c r="AC65" i="19"/>
  <c r="AB65" i="19"/>
  <c r="AA65" i="19"/>
  <c r="Z65" i="19"/>
  <c r="Y65" i="19"/>
  <c r="AT65" i="19" s="1"/>
  <c r="X65" i="19"/>
  <c r="AS65" i="19" s="1"/>
  <c r="W65" i="19"/>
  <c r="V65" i="19"/>
  <c r="U65" i="19"/>
  <c r="AR65" i="19" s="1"/>
  <c r="T65" i="19"/>
  <c r="AQ65" i="19" s="1"/>
  <c r="S65" i="19"/>
  <c r="AP65" i="19" s="1"/>
  <c r="E65" i="19" s="1"/>
  <c r="R65" i="19"/>
  <c r="Q65" i="19"/>
  <c r="P65" i="19"/>
  <c r="O65" i="19"/>
  <c r="K65" i="19"/>
  <c r="L65" i="19" s="1"/>
  <c r="M65" i="19" s="1"/>
  <c r="N65" i="19" s="1"/>
  <c r="AD65" i="19" s="1"/>
  <c r="A65" i="19"/>
  <c r="BA64" i="19"/>
  <c r="AZ64" i="19"/>
  <c r="AP64" i="19"/>
  <c r="AM64" i="19"/>
  <c r="BC64" i="19" s="1"/>
  <c r="AL64" i="19"/>
  <c r="AK64" i="19"/>
  <c r="BB64" i="19" s="1"/>
  <c r="AJ64" i="19"/>
  <c r="AI64" i="19"/>
  <c r="AG64" i="19"/>
  <c r="AX64" i="19" s="1"/>
  <c r="AB64" i="19"/>
  <c r="Z64" i="19"/>
  <c r="Y64" i="19"/>
  <c r="W64" i="19"/>
  <c r="V64" i="19"/>
  <c r="U64" i="19"/>
  <c r="AR64" i="19" s="1"/>
  <c r="T64" i="19"/>
  <c r="AQ64" i="19" s="1"/>
  <c r="S64" i="19"/>
  <c r="Q64" i="19"/>
  <c r="K64" i="19"/>
  <c r="L64" i="19" s="1"/>
  <c r="M64" i="19" s="1"/>
  <c r="N64" i="19" s="1"/>
  <c r="AD64" i="19" s="1"/>
  <c r="A64" i="19"/>
  <c r="BB63" i="19"/>
  <c r="AM63" i="19"/>
  <c r="BC63" i="19" s="1"/>
  <c r="AL63" i="19"/>
  <c r="AK63" i="19"/>
  <c r="AI63" i="19"/>
  <c r="AZ63" i="19" s="1"/>
  <c r="AB63" i="19"/>
  <c r="AA63" i="19"/>
  <c r="Y63" i="19"/>
  <c r="X63" i="19"/>
  <c r="AS63" i="19" s="1"/>
  <c r="W63" i="19"/>
  <c r="AR63" i="19" s="1"/>
  <c r="V63" i="19"/>
  <c r="U63" i="19"/>
  <c r="S63" i="19"/>
  <c r="AP63" i="19" s="1"/>
  <c r="K63" i="19"/>
  <c r="L63" i="19" s="1"/>
  <c r="M63" i="19" s="1"/>
  <c r="N63" i="19" s="1"/>
  <c r="AF63" i="19" s="1"/>
  <c r="A63" i="19"/>
  <c r="AK62" i="19"/>
  <c r="BB62" i="19" s="1"/>
  <c r="AD62" i="19"/>
  <c r="Z62" i="19"/>
  <c r="Y62" i="19"/>
  <c r="AT62" i="19" s="1"/>
  <c r="K62" i="19"/>
  <c r="L62" i="19" s="1"/>
  <c r="M62" i="19" s="1"/>
  <c r="N62" i="19" s="1"/>
  <c r="AC62" i="19" s="1"/>
  <c r="A62" i="19"/>
  <c r="AS61" i="19"/>
  <c r="AQ61" i="19"/>
  <c r="AM61" i="19"/>
  <c r="AK61" i="19"/>
  <c r="BB61" i="19" s="1"/>
  <c r="AJ61" i="19"/>
  <c r="BA61" i="19" s="1"/>
  <c r="AH61" i="19"/>
  <c r="AY61" i="19" s="1"/>
  <c r="AF61" i="19"/>
  <c r="AE61" i="19"/>
  <c r="AC61" i="19"/>
  <c r="AB61" i="19"/>
  <c r="AA61" i="19"/>
  <c r="AU61" i="19" s="1"/>
  <c r="Z61" i="19"/>
  <c r="Y61" i="19"/>
  <c r="X61" i="19"/>
  <c r="W61" i="19"/>
  <c r="U61" i="19"/>
  <c r="T61" i="19"/>
  <c r="R61" i="19"/>
  <c r="P61" i="19"/>
  <c r="O61" i="19"/>
  <c r="K61" i="19"/>
  <c r="L61" i="19" s="1"/>
  <c r="M61" i="19" s="1"/>
  <c r="N61" i="19" s="1"/>
  <c r="AI61" i="19" s="1"/>
  <c r="AZ61" i="19" s="1"/>
  <c r="A61" i="19"/>
  <c r="AD60" i="19"/>
  <c r="AB60" i="19"/>
  <c r="O60" i="19"/>
  <c r="K60" i="19"/>
  <c r="L60" i="19" s="1"/>
  <c r="M60" i="19" s="1"/>
  <c r="N60" i="19" s="1"/>
  <c r="A60" i="19"/>
  <c r="AL59" i="19"/>
  <c r="AJ59" i="19"/>
  <c r="BA59" i="19" s="1"/>
  <c r="AG59" i="19"/>
  <c r="AX59" i="19" s="1"/>
  <c r="AF59" i="19"/>
  <c r="AW59" i="19" s="1"/>
  <c r="AE59" i="19"/>
  <c r="AD59" i="19"/>
  <c r="AC59" i="19"/>
  <c r="AA59" i="19"/>
  <c r="V59" i="19"/>
  <c r="S59" i="19"/>
  <c r="AP59" i="19" s="1"/>
  <c r="Q59" i="19"/>
  <c r="P59" i="19"/>
  <c r="O59" i="19"/>
  <c r="K59" i="19"/>
  <c r="L59" i="19" s="1"/>
  <c r="M59" i="19" s="1"/>
  <c r="N59" i="19" s="1"/>
  <c r="AI59" i="19" s="1"/>
  <c r="AZ59" i="19" s="1"/>
  <c r="A59" i="19"/>
  <c r="BB58" i="19"/>
  <c r="AY58" i="19"/>
  <c r="AL58" i="19"/>
  <c r="AK58" i="19"/>
  <c r="AI58" i="19"/>
  <c r="AZ58" i="19" s="1"/>
  <c r="AH58" i="19"/>
  <c r="AG58" i="19"/>
  <c r="AX58" i="19" s="1"/>
  <c r="AF58" i="19"/>
  <c r="AW58" i="19" s="1"/>
  <c r="AE58" i="19"/>
  <c r="AC58" i="19"/>
  <c r="AA58" i="19"/>
  <c r="Z58" i="19"/>
  <c r="X58" i="19"/>
  <c r="AS58" i="19" s="1"/>
  <c r="V58" i="19"/>
  <c r="U58" i="19"/>
  <c r="S58" i="19"/>
  <c r="AP58" i="19" s="1"/>
  <c r="R58" i="19"/>
  <c r="Q58" i="19"/>
  <c r="AN58" i="19" s="1"/>
  <c r="P58" i="19"/>
  <c r="O58" i="19"/>
  <c r="K58" i="19"/>
  <c r="L58" i="19" s="1"/>
  <c r="M58" i="19" s="1"/>
  <c r="N58" i="19" s="1"/>
  <c r="Y58" i="19" s="1"/>
  <c r="AT58" i="19" s="1"/>
  <c r="A58" i="19"/>
  <c r="BA57" i="19"/>
  <c r="AZ57" i="19"/>
  <c r="AU57" i="19"/>
  <c r="AP57" i="19"/>
  <c r="AM57" i="19"/>
  <c r="BC57" i="19" s="1"/>
  <c r="AL57" i="19"/>
  <c r="AK57" i="19"/>
  <c r="BB57" i="19" s="1"/>
  <c r="AJ57" i="19"/>
  <c r="AI57" i="19"/>
  <c r="AH57" i="19"/>
  <c r="AY57" i="19" s="1"/>
  <c r="AG57" i="19"/>
  <c r="AX57" i="19" s="1"/>
  <c r="AF57" i="19"/>
  <c r="AE57" i="19"/>
  <c r="AW57" i="19" s="1"/>
  <c r="AC57" i="19"/>
  <c r="AB57" i="19"/>
  <c r="AA57" i="19"/>
  <c r="Z57" i="19"/>
  <c r="Y57" i="19"/>
  <c r="AT57" i="19" s="1"/>
  <c r="X57" i="19"/>
  <c r="AS57" i="19" s="1"/>
  <c r="W57" i="19"/>
  <c r="V57" i="19"/>
  <c r="U57" i="19"/>
  <c r="AR57" i="19" s="1"/>
  <c r="T57" i="19"/>
  <c r="AQ57" i="19" s="1"/>
  <c r="S57" i="19"/>
  <c r="R57" i="19"/>
  <c r="Q57" i="19"/>
  <c r="P57" i="19"/>
  <c r="O57" i="19"/>
  <c r="AN57" i="19" s="1"/>
  <c r="K57" i="19"/>
  <c r="L57" i="19" s="1"/>
  <c r="M57" i="19" s="1"/>
  <c r="N57" i="19" s="1"/>
  <c r="AD57" i="19" s="1"/>
  <c r="A57" i="19"/>
  <c r="AP56" i="19"/>
  <c r="AI56" i="19"/>
  <c r="AZ56" i="19" s="1"/>
  <c r="AE56" i="19"/>
  <c r="AD56" i="19"/>
  <c r="AB56" i="19"/>
  <c r="Z56" i="19"/>
  <c r="W56" i="19"/>
  <c r="V56" i="19"/>
  <c r="T56" i="19"/>
  <c r="AQ56" i="19" s="1"/>
  <c r="S56" i="19"/>
  <c r="K56" i="19"/>
  <c r="L56" i="19" s="1"/>
  <c r="M56" i="19" s="1"/>
  <c r="N56" i="19" s="1"/>
  <c r="AG56" i="19" s="1"/>
  <c r="AX56" i="19" s="1"/>
  <c r="A56" i="19"/>
  <c r="AK55" i="19"/>
  <c r="BB55" i="19" s="1"/>
  <c r="AF55" i="19"/>
  <c r="AA55" i="19"/>
  <c r="Q55" i="19"/>
  <c r="P55" i="19"/>
  <c r="K55" i="19"/>
  <c r="L55" i="19" s="1"/>
  <c r="M55" i="19" s="1"/>
  <c r="N55" i="19" s="1"/>
  <c r="AI55" i="19" s="1"/>
  <c r="AZ55" i="19" s="1"/>
  <c r="A55" i="19"/>
  <c r="AS54" i="19"/>
  <c r="AL54" i="19"/>
  <c r="AK54" i="19"/>
  <c r="BB54" i="19" s="1"/>
  <c r="AF54" i="19"/>
  <c r="AC54" i="19"/>
  <c r="AA54" i="19"/>
  <c r="Z54" i="19"/>
  <c r="AT54" i="19" s="1"/>
  <c r="Y54" i="19"/>
  <c r="X54" i="19"/>
  <c r="V54" i="19"/>
  <c r="U54" i="19"/>
  <c r="R54" i="19"/>
  <c r="P54" i="19"/>
  <c r="K54" i="19"/>
  <c r="L54" i="19" s="1"/>
  <c r="M54" i="19" s="1"/>
  <c r="N54" i="19" s="1"/>
  <c r="AD54" i="19" s="1"/>
  <c r="A54" i="19"/>
  <c r="AM53" i="19"/>
  <c r="AJ53" i="19"/>
  <c r="BA53" i="19" s="1"/>
  <c r="AI53" i="19"/>
  <c r="AZ53" i="19" s="1"/>
  <c r="AG53" i="19"/>
  <c r="AX53" i="19" s="1"/>
  <c r="AF53" i="19"/>
  <c r="AD53" i="19"/>
  <c r="AC53" i="19"/>
  <c r="AB53" i="19"/>
  <c r="AA53" i="19"/>
  <c r="AU53" i="19" s="1"/>
  <c r="AV53" i="19" s="1"/>
  <c r="Y53" i="19"/>
  <c r="X53" i="19"/>
  <c r="AS53" i="19" s="1"/>
  <c r="W53" i="19"/>
  <c r="U53" i="19"/>
  <c r="S53" i="19"/>
  <c r="AP53" i="19" s="1"/>
  <c r="R53" i="19"/>
  <c r="P53" i="19"/>
  <c r="O53" i="19"/>
  <c r="K53" i="19"/>
  <c r="L53" i="19" s="1"/>
  <c r="M53" i="19" s="1"/>
  <c r="N53" i="19" s="1"/>
  <c r="A53" i="19"/>
  <c r="AM52" i="19"/>
  <c r="BC52" i="19" s="1"/>
  <c r="AL52" i="19"/>
  <c r="AK52" i="19"/>
  <c r="BB52" i="19" s="1"/>
  <c r="AJ52" i="19"/>
  <c r="BA52" i="19" s="1"/>
  <c r="AI52" i="19"/>
  <c r="AZ52" i="19" s="1"/>
  <c r="AG52" i="19"/>
  <c r="AX52" i="19" s="1"/>
  <c r="AF52" i="19"/>
  <c r="AD52" i="19"/>
  <c r="AC52" i="19"/>
  <c r="AB52" i="19"/>
  <c r="AA52" i="19"/>
  <c r="AU52" i="19" s="1"/>
  <c r="AV52" i="19" s="1"/>
  <c r="Y52" i="19"/>
  <c r="W52" i="19"/>
  <c r="V52" i="19"/>
  <c r="U52" i="19"/>
  <c r="AR52" i="19" s="1"/>
  <c r="T52" i="19"/>
  <c r="AQ52" i="19" s="1"/>
  <c r="S52" i="19"/>
  <c r="AP52" i="19" s="1"/>
  <c r="R52" i="19"/>
  <c r="P52" i="19"/>
  <c r="O52" i="19"/>
  <c r="K52" i="19"/>
  <c r="L52" i="19" s="1"/>
  <c r="M52" i="19" s="1"/>
  <c r="N52" i="19" s="1"/>
  <c r="X52" i="19" s="1"/>
  <c r="AS52" i="19" s="1"/>
  <c r="A52" i="19"/>
  <c r="AI51" i="19"/>
  <c r="AZ51" i="19" s="1"/>
  <c r="AF51" i="19"/>
  <c r="R51" i="19"/>
  <c r="O51" i="19"/>
  <c r="K51" i="19"/>
  <c r="L51" i="19" s="1"/>
  <c r="M51" i="19" s="1"/>
  <c r="N51" i="19" s="1"/>
  <c r="Z51" i="19" s="1"/>
  <c r="A51" i="19"/>
  <c r="BB50" i="19"/>
  <c r="AZ50" i="19"/>
  <c r="AM50" i="19"/>
  <c r="BC50" i="19" s="1"/>
  <c r="AL50" i="19"/>
  <c r="AK50" i="19"/>
  <c r="AJ50" i="19"/>
  <c r="BA50" i="19" s="1"/>
  <c r="AI50" i="19"/>
  <c r="AG50" i="19"/>
  <c r="AX50" i="19" s="1"/>
  <c r="AF50" i="19"/>
  <c r="AC50" i="19"/>
  <c r="AA50" i="19"/>
  <c r="Y50" i="19"/>
  <c r="X50" i="19"/>
  <c r="AS50" i="19" s="1"/>
  <c r="W50" i="19"/>
  <c r="V50" i="19"/>
  <c r="U50" i="19"/>
  <c r="AR50" i="19" s="1"/>
  <c r="T50" i="19"/>
  <c r="AQ50" i="19" s="1"/>
  <c r="S50" i="19"/>
  <c r="AP50" i="19" s="1"/>
  <c r="Q50" i="19"/>
  <c r="P50" i="19"/>
  <c r="K50" i="19"/>
  <c r="L50" i="19" s="1"/>
  <c r="M50" i="19" s="1"/>
  <c r="N50" i="19" s="1"/>
  <c r="AD50" i="19" s="1"/>
  <c r="A50" i="19"/>
  <c r="BB49" i="19"/>
  <c r="AY49" i="19"/>
  <c r="AM49" i="19"/>
  <c r="BC49" i="19" s="1"/>
  <c r="AL49" i="19"/>
  <c r="AK49" i="19"/>
  <c r="AI49" i="19"/>
  <c r="AZ49" i="19" s="1"/>
  <c r="AH49" i="19"/>
  <c r="AE49" i="19"/>
  <c r="AC49" i="19"/>
  <c r="AA49" i="19"/>
  <c r="Z49" i="19"/>
  <c r="Y49" i="19"/>
  <c r="AT49" i="19" s="1"/>
  <c r="X49" i="19"/>
  <c r="AS49" i="19" s="1"/>
  <c r="W49" i="19"/>
  <c r="V49" i="19"/>
  <c r="U49" i="19"/>
  <c r="AR49" i="19" s="1"/>
  <c r="S49" i="19"/>
  <c r="AP49" i="19" s="1"/>
  <c r="R49" i="19"/>
  <c r="Q49" i="19"/>
  <c r="O49" i="19"/>
  <c r="K49" i="19"/>
  <c r="L49" i="19" s="1"/>
  <c r="M49" i="19" s="1"/>
  <c r="N49" i="19" s="1"/>
  <c r="AF49" i="19" s="1"/>
  <c r="AW49" i="19" s="1"/>
  <c r="A49" i="19"/>
  <c r="BA48" i="19"/>
  <c r="AZ48" i="19"/>
  <c r="AP48" i="19"/>
  <c r="AN48" i="19"/>
  <c r="AM48" i="19"/>
  <c r="BC48" i="19" s="1"/>
  <c r="AL48" i="19"/>
  <c r="AK48" i="19"/>
  <c r="BB48" i="19" s="1"/>
  <c r="AJ48" i="19"/>
  <c r="AI48" i="19"/>
  <c r="AH48" i="19"/>
  <c r="AY48" i="19" s="1"/>
  <c r="AG48" i="19"/>
  <c r="AX48" i="19" s="1"/>
  <c r="AF48" i="19"/>
  <c r="AE48" i="19"/>
  <c r="AW48" i="19" s="1"/>
  <c r="AC48" i="19"/>
  <c r="AB48" i="19"/>
  <c r="AA48" i="19"/>
  <c r="AU48" i="19" s="1"/>
  <c r="AV48" i="19" s="1"/>
  <c r="Z48" i="19"/>
  <c r="Y48" i="19"/>
  <c r="AT48" i="19" s="1"/>
  <c r="X48" i="19"/>
  <c r="AS48" i="19" s="1"/>
  <c r="W48" i="19"/>
  <c r="V48" i="19"/>
  <c r="U48" i="19"/>
  <c r="AR48" i="19" s="1"/>
  <c r="T48" i="19"/>
  <c r="AQ48" i="19" s="1"/>
  <c r="S48" i="19"/>
  <c r="R48" i="19"/>
  <c r="Q48" i="19"/>
  <c r="P48" i="19"/>
  <c r="O48" i="19"/>
  <c r="K48" i="19"/>
  <c r="L48" i="19" s="1"/>
  <c r="M48" i="19" s="1"/>
  <c r="N48" i="19" s="1"/>
  <c r="AD48" i="19" s="1"/>
  <c r="A48" i="19"/>
  <c r="AM47" i="19"/>
  <c r="BC47" i="19" s="1"/>
  <c r="AL47" i="19"/>
  <c r="Z47" i="19"/>
  <c r="Y47" i="19"/>
  <c r="AT47" i="19" s="1"/>
  <c r="W47" i="19"/>
  <c r="V47" i="19"/>
  <c r="K47" i="19"/>
  <c r="L47" i="19" s="1"/>
  <c r="M47" i="19" s="1"/>
  <c r="N47" i="19" s="1"/>
  <c r="AJ47" i="19" s="1"/>
  <c r="BA47" i="19" s="1"/>
  <c r="A47" i="19"/>
  <c r="AN46" i="19"/>
  <c r="AF46" i="19"/>
  <c r="AB46" i="19"/>
  <c r="AA46" i="19"/>
  <c r="Y46" i="19"/>
  <c r="X46" i="19"/>
  <c r="AS46" i="19" s="1"/>
  <c r="Q46" i="19"/>
  <c r="P46" i="19"/>
  <c r="O46" i="19"/>
  <c r="K46" i="19"/>
  <c r="L46" i="19" s="1"/>
  <c r="M46" i="19" s="1"/>
  <c r="N46" i="19" s="1"/>
  <c r="AL46" i="19" s="1"/>
  <c r="A46" i="19"/>
  <c r="AA45" i="19"/>
  <c r="Z45" i="19"/>
  <c r="K45" i="19"/>
  <c r="L45" i="19" s="1"/>
  <c r="M45" i="19" s="1"/>
  <c r="N45" i="19" s="1"/>
  <c r="X45" i="19" s="1"/>
  <c r="AS45" i="19" s="1"/>
  <c r="A45" i="19"/>
  <c r="AZ44" i="19"/>
  <c r="AY44" i="19"/>
  <c r="AX44" i="19"/>
  <c r="AS44" i="19"/>
  <c r="AM44" i="19"/>
  <c r="AK44" i="19"/>
  <c r="BB44" i="19" s="1"/>
  <c r="AJ44" i="19"/>
  <c r="BA44" i="19" s="1"/>
  <c r="AI44" i="19"/>
  <c r="AH44" i="19"/>
  <c r="AG44" i="19"/>
  <c r="AF44" i="19"/>
  <c r="AW44" i="19" s="1"/>
  <c r="AE44" i="19"/>
  <c r="AC44" i="19"/>
  <c r="AU44" i="19" s="1"/>
  <c r="AB44" i="19"/>
  <c r="AA44" i="19"/>
  <c r="Z44" i="19"/>
  <c r="Y44" i="19"/>
  <c r="AT44" i="19" s="1"/>
  <c r="X44" i="19"/>
  <c r="W44" i="19"/>
  <c r="U44" i="19"/>
  <c r="T44" i="19"/>
  <c r="AQ44" i="19" s="1"/>
  <c r="S44" i="19"/>
  <c r="AP44" i="19" s="1"/>
  <c r="R44" i="19"/>
  <c r="Q44" i="19"/>
  <c r="P44" i="19"/>
  <c r="O44" i="19"/>
  <c r="AN44" i="19" s="1"/>
  <c r="K44" i="19"/>
  <c r="L44" i="19" s="1"/>
  <c r="M44" i="19" s="1"/>
  <c r="N44" i="19" s="1"/>
  <c r="AL44" i="19" s="1"/>
  <c r="A44" i="19"/>
  <c r="AE43" i="19"/>
  <c r="K43" i="19"/>
  <c r="L43" i="19" s="1"/>
  <c r="M43" i="19" s="1"/>
  <c r="N43" i="19" s="1"/>
  <c r="A43" i="19"/>
  <c r="BB42" i="19"/>
  <c r="AZ42" i="19"/>
  <c r="AM42" i="19"/>
  <c r="BC42" i="19" s="1"/>
  <c r="AL42" i="19"/>
  <c r="AK42" i="19"/>
  <c r="AJ42" i="19"/>
  <c r="BA42" i="19" s="1"/>
  <c r="AI42" i="19"/>
  <c r="AG42" i="19"/>
  <c r="AX42" i="19" s="1"/>
  <c r="AF42" i="19"/>
  <c r="AC42" i="19"/>
  <c r="AA42" i="19"/>
  <c r="Y42" i="19"/>
  <c r="X42" i="19"/>
  <c r="AS42" i="19" s="1"/>
  <c r="W42" i="19"/>
  <c r="V42" i="19"/>
  <c r="U42" i="19"/>
  <c r="AR42" i="19" s="1"/>
  <c r="T42" i="19"/>
  <c r="AQ42" i="19" s="1"/>
  <c r="S42" i="19"/>
  <c r="AP42" i="19" s="1"/>
  <c r="Q42" i="19"/>
  <c r="P42" i="19"/>
  <c r="O42" i="19"/>
  <c r="K42" i="19"/>
  <c r="L42" i="19" s="1"/>
  <c r="M42" i="19" s="1"/>
  <c r="N42" i="19" s="1"/>
  <c r="AD42" i="19" s="1"/>
  <c r="A42" i="19"/>
  <c r="BB41" i="19"/>
  <c r="AX41" i="19"/>
  <c r="AN41" i="19"/>
  <c r="AM41" i="19"/>
  <c r="AL41" i="19"/>
  <c r="AK41" i="19"/>
  <c r="AI41" i="19"/>
  <c r="AZ41" i="19" s="1"/>
  <c r="AH41" i="19"/>
  <c r="AY41" i="19" s="1"/>
  <c r="AG41" i="19"/>
  <c r="AE41" i="19"/>
  <c r="AC41" i="19"/>
  <c r="AA41" i="19"/>
  <c r="Z41" i="19"/>
  <c r="Y41" i="19"/>
  <c r="AT41" i="19" s="1"/>
  <c r="X41" i="19"/>
  <c r="AS41" i="19" s="1"/>
  <c r="W41" i="19"/>
  <c r="V41" i="19"/>
  <c r="U41" i="19"/>
  <c r="S41" i="19"/>
  <c r="AP41" i="19" s="1"/>
  <c r="R41" i="19"/>
  <c r="AO41" i="19" s="1"/>
  <c r="Q41" i="19"/>
  <c r="P41" i="19"/>
  <c r="O41" i="19"/>
  <c r="K41" i="19"/>
  <c r="L41" i="19" s="1"/>
  <c r="M41" i="19" s="1"/>
  <c r="N41" i="19" s="1"/>
  <c r="AF41" i="19" s="1"/>
  <c r="AW41" i="19" s="1"/>
  <c r="A41" i="19"/>
  <c r="BC40" i="19"/>
  <c r="AZ40" i="19"/>
  <c r="AY40" i="19"/>
  <c r="AR40" i="19"/>
  <c r="AP40" i="19"/>
  <c r="AN40" i="19"/>
  <c r="AO40" i="19" s="1"/>
  <c r="AM40" i="19"/>
  <c r="AL40" i="19"/>
  <c r="AK40" i="19"/>
  <c r="BB40" i="19" s="1"/>
  <c r="AJ40" i="19"/>
  <c r="BA40" i="19" s="1"/>
  <c r="AI40" i="19"/>
  <c r="AH40" i="19"/>
  <c r="AG40" i="19"/>
  <c r="AX40" i="19" s="1"/>
  <c r="AF40" i="19"/>
  <c r="AE40" i="19"/>
  <c r="AW40" i="19" s="1"/>
  <c r="AC40" i="19"/>
  <c r="AB40" i="19"/>
  <c r="AA40" i="19"/>
  <c r="Z40" i="19"/>
  <c r="Y40" i="19"/>
  <c r="AT40" i="19" s="1"/>
  <c r="X40" i="19"/>
  <c r="AS40" i="19" s="1"/>
  <c r="W40" i="19"/>
  <c r="V40" i="19"/>
  <c r="U40" i="19"/>
  <c r="T40" i="19"/>
  <c r="AQ40" i="19" s="1"/>
  <c r="S40" i="19"/>
  <c r="R40" i="19"/>
  <c r="Q40" i="19"/>
  <c r="P40" i="19"/>
  <c r="O40" i="19"/>
  <c r="K40" i="19"/>
  <c r="L40" i="19" s="1"/>
  <c r="M40" i="19" s="1"/>
  <c r="N40" i="19" s="1"/>
  <c r="AD40" i="19" s="1"/>
  <c r="A40" i="19"/>
  <c r="AM39" i="19"/>
  <c r="BC39" i="19" s="1"/>
  <c r="AL39" i="19"/>
  <c r="AE39" i="19"/>
  <c r="AD39" i="19"/>
  <c r="AC39" i="19"/>
  <c r="Y39" i="19"/>
  <c r="W39" i="19"/>
  <c r="V39" i="19"/>
  <c r="O39" i="19"/>
  <c r="K39" i="19"/>
  <c r="L39" i="19" s="1"/>
  <c r="M39" i="19" s="1"/>
  <c r="N39" i="19" s="1"/>
  <c r="A39" i="19"/>
  <c r="AG38" i="19"/>
  <c r="AX38" i="19" s="1"/>
  <c r="AF38" i="19"/>
  <c r="AE38" i="19"/>
  <c r="AW38" i="19" s="1"/>
  <c r="AB38" i="19"/>
  <c r="AA38" i="19"/>
  <c r="Y38" i="19"/>
  <c r="X38" i="19"/>
  <c r="AS38" i="19" s="1"/>
  <c r="Q38" i="19"/>
  <c r="P38" i="19"/>
  <c r="O38" i="19"/>
  <c r="AN38" i="19" s="1"/>
  <c r="K38" i="19"/>
  <c r="L38" i="19" s="1"/>
  <c r="M38" i="19" s="1"/>
  <c r="N38" i="19" s="1"/>
  <c r="AL38" i="19" s="1"/>
  <c r="A38" i="19"/>
  <c r="AY37" i="19"/>
  <c r="AI37" i="19"/>
  <c r="AZ37" i="19" s="1"/>
  <c r="AH37" i="19"/>
  <c r="AG37" i="19"/>
  <c r="AX37" i="19" s="1"/>
  <c r="AD37" i="19"/>
  <c r="AC37" i="19"/>
  <c r="AA37" i="19"/>
  <c r="Z37" i="19"/>
  <c r="Q37" i="19"/>
  <c r="K37" i="19"/>
  <c r="L37" i="19" s="1"/>
  <c r="M37" i="19" s="1"/>
  <c r="N37" i="19" s="1"/>
  <c r="A37" i="19"/>
  <c r="BA36" i="19"/>
  <c r="AZ36" i="19"/>
  <c r="AY36" i="19"/>
  <c r="AX36" i="19"/>
  <c r="AS36" i="19"/>
  <c r="AM36" i="19"/>
  <c r="BC36" i="19" s="1"/>
  <c r="AK36" i="19"/>
  <c r="BB36" i="19" s="1"/>
  <c r="AJ36" i="19"/>
  <c r="AI36" i="19"/>
  <c r="AH36" i="19"/>
  <c r="AG36" i="19"/>
  <c r="AF36" i="19"/>
  <c r="AE36" i="19"/>
  <c r="AC36" i="19"/>
  <c r="AU36" i="19" s="1"/>
  <c r="AB36" i="19"/>
  <c r="AA36" i="19"/>
  <c r="Z36" i="19"/>
  <c r="Y36" i="19"/>
  <c r="AT36" i="19" s="1"/>
  <c r="X36" i="19"/>
  <c r="W36" i="19"/>
  <c r="U36" i="19"/>
  <c r="T36" i="19"/>
  <c r="AQ36" i="19" s="1"/>
  <c r="S36" i="19"/>
  <c r="AP36" i="19" s="1"/>
  <c r="R36" i="19"/>
  <c r="Q36" i="19"/>
  <c r="P36" i="19"/>
  <c r="O36" i="19"/>
  <c r="AN36" i="19" s="1"/>
  <c r="K36" i="19"/>
  <c r="L36" i="19" s="1"/>
  <c r="M36" i="19" s="1"/>
  <c r="N36" i="19" s="1"/>
  <c r="AL36" i="19" s="1"/>
  <c r="A36" i="19"/>
  <c r="AM35" i="19"/>
  <c r="BC35" i="19" s="1"/>
  <c r="AL35" i="19"/>
  <c r="AK35" i="19"/>
  <c r="BB35" i="19" s="1"/>
  <c r="AI35" i="19"/>
  <c r="AZ35" i="19" s="1"/>
  <c r="AA35" i="19"/>
  <c r="R35" i="19"/>
  <c r="Q35" i="19"/>
  <c r="O35" i="19"/>
  <c r="K35" i="19"/>
  <c r="L35" i="19" s="1"/>
  <c r="M35" i="19" s="1"/>
  <c r="N35" i="19" s="1"/>
  <c r="A35" i="19"/>
  <c r="BB34" i="19"/>
  <c r="AZ34" i="19"/>
  <c r="AM34" i="19"/>
  <c r="BC34" i="19" s="1"/>
  <c r="AL34" i="19"/>
  <c r="AK34" i="19"/>
  <c r="AJ34" i="19"/>
  <c r="BA34" i="19" s="1"/>
  <c r="AI34" i="19"/>
  <c r="AG34" i="19"/>
  <c r="AX34" i="19" s="1"/>
  <c r="AF34" i="19"/>
  <c r="AW34" i="19" s="1"/>
  <c r="AE34" i="19"/>
  <c r="AC34" i="19"/>
  <c r="AA34" i="19"/>
  <c r="Y34" i="19"/>
  <c r="X34" i="19"/>
  <c r="AS34" i="19" s="1"/>
  <c r="W34" i="19"/>
  <c r="V34" i="19"/>
  <c r="U34" i="19"/>
  <c r="T34" i="19"/>
  <c r="AQ34" i="19" s="1"/>
  <c r="S34" i="19"/>
  <c r="AP34" i="19" s="1"/>
  <c r="Q34" i="19"/>
  <c r="AN34" i="19" s="1"/>
  <c r="P34" i="19"/>
  <c r="O34" i="19"/>
  <c r="K34" i="19"/>
  <c r="L34" i="19" s="1"/>
  <c r="M34" i="19" s="1"/>
  <c r="N34" i="19" s="1"/>
  <c r="AD34" i="19" s="1"/>
  <c r="A34" i="19"/>
  <c r="BB33" i="19"/>
  <c r="AY33" i="19"/>
  <c r="AS33" i="19"/>
  <c r="AN33" i="19"/>
  <c r="AO33" i="19" s="1"/>
  <c r="AM33" i="19"/>
  <c r="AL33" i="19"/>
  <c r="BC33" i="19" s="1"/>
  <c r="AK33" i="19"/>
  <c r="AI33" i="19"/>
  <c r="AZ33" i="19" s="1"/>
  <c r="AH33" i="19"/>
  <c r="AG33" i="19"/>
  <c r="AX33" i="19" s="1"/>
  <c r="AF33" i="19"/>
  <c r="AE33" i="19"/>
  <c r="AW33" i="19" s="1"/>
  <c r="AC33" i="19"/>
  <c r="AA33" i="19"/>
  <c r="Z33" i="19"/>
  <c r="Y33" i="19"/>
  <c r="X33" i="19"/>
  <c r="W33" i="19"/>
  <c r="V33" i="19"/>
  <c r="U33" i="19"/>
  <c r="AR33" i="19" s="1"/>
  <c r="S33" i="19"/>
  <c r="AP33" i="19" s="1"/>
  <c r="R33" i="19"/>
  <c r="Q33" i="19"/>
  <c r="P33" i="19"/>
  <c r="O33" i="19"/>
  <c r="K33" i="19"/>
  <c r="L33" i="19" s="1"/>
  <c r="M33" i="19" s="1"/>
  <c r="N33" i="19" s="1"/>
  <c r="AD33" i="19" s="1"/>
  <c r="A33" i="19"/>
  <c r="AZ32" i="19"/>
  <c r="AY32" i="19"/>
  <c r="AQ32" i="19"/>
  <c r="AP32" i="19"/>
  <c r="AN32" i="19"/>
  <c r="AM32" i="19"/>
  <c r="BC32" i="19" s="1"/>
  <c r="AL32" i="19"/>
  <c r="AK32" i="19"/>
  <c r="BB32" i="19" s="1"/>
  <c r="AJ32" i="19"/>
  <c r="BA32" i="19" s="1"/>
  <c r="AI32" i="19"/>
  <c r="AH32" i="19"/>
  <c r="AG32" i="19"/>
  <c r="AX32" i="19" s="1"/>
  <c r="AF32" i="19"/>
  <c r="AE32" i="19"/>
  <c r="AW32" i="19" s="1"/>
  <c r="AC32" i="19"/>
  <c r="AB32" i="19"/>
  <c r="AA32" i="19"/>
  <c r="AU32" i="19" s="1"/>
  <c r="AV32" i="19" s="1"/>
  <c r="Z32" i="19"/>
  <c r="Y32" i="19"/>
  <c r="X32" i="19"/>
  <c r="AS32" i="19" s="1"/>
  <c r="W32" i="19"/>
  <c r="V32" i="19"/>
  <c r="U32" i="19"/>
  <c r="AR32" i="19" s="1"/>
  <c r="T32" i="19"/>
  <c r="S32" i="19"/>
  <c r="R32" i="19"/>
  <c r="Q32" i="19"/>
  <c r="P32" i="19"/>
  <c r="O32" i="19"/>
  <c r="K32" i="19"/>
  <c r="L32" i="19" s="1"/>
  <c r="M32" i="19" s="1"/>
  <c r="N32" i="19" s="1"/>
  <c r="AD32" i="19" s="1"/>
  <c r="A32" i="19"/>
  <c r="BC31" i="19"/>
  <c r="AP31" i="19"/>
  <c r="AM31" i="19"/>
  <c r="AL31" i="19"/>
  <c r="AK31" i="19"/>
  <c r="BB31" i="19" s="1"/>
  <c r="AJ31" i="19"/>
  <c r="BA31" i="19" s="1"/>
  <c r="AI31" i="19"/>
  <c r="AZ31" i="19" s="1"/>
  <c r="AC31" i="19"/>
  <c r="AA31" i="19"/>
  <c r="W31" i="19"/>
  <c r="V31" i="19"/>
  <c r="U31" i="19"/>
  <c r="AR31" i="19" s="1"/>
  <c r="T31" i="19"/>
  <c r="AQ31" i="19" s="1"/>
  <c r="S31" i="19"/>
  <c r="R31" i="19"/>
  <c r="Q31" i="19"/>
  <c r="O31" i="19"/>
  <c r="K31" i="19"/>
  <c r="L31" i="19" s="1"/>
  <c r="M31" i="19" s="1"/>
  <c r="N31" i="19" s="1"/>
  <c r="AE31" i="19" s="1"/>
  <c r="A31" i="19"/>
  <c r="AJ30" i="19"/>
  <c r="BA30" i="19" s="1"/>
  <c r="AD30" i="19"/>
  <c r="X30" i="19"/>
  <c r="AS30" i="19" s="1"/>
  <c r="Q30" i="19"/>
  <c r="K30" i="19"/>
  <c r="L30" i="19" s="1"/>
  <c r="M30" i="19" s="1"/>
  <c r="N30" i="19" s="1"/>
  <c r="AE30" i="19" s="1"/>
  <c r="A30" i="19"/>
  <c r="AL29" i="19"/>
  <c r="AE29" i="19"/>
  <c r="AC29" i="19"/>
  <c r="AA29" i="19"/>
  <c r="Z29" i="19"/>
  <c r="Y29" i="19"/>
  <c r="AT29" i="19" s="1"/>
  <c r="S29" i="19"/>
  <c r="AP29" i="19" s="1"/>
  <c r="Q29" i="19"/>
  <c r="K29" i="19"/>
  <c r="L29" i="19" s="1"/>
  <c r="M29" i="19" s="1"/>
  <c r="N29" i="19" s="1"/>
  <c r="AD29" i="19" s="1"/>
  <c r="A29" i="19"/>
  <c r="AY28" i="19"/>
  <c r="AM28" i="19"/>
  <c r="BC28" i="19" s="1"/>
  <c r="AK28" i="19"/>
  <c r="BB28" i="19" s="1"/>
  <c r="AJ28" i="19"/>
  <c r="BA28" i="19" s="1"/>
  <c r="AI28" i="19"/>
  <c r="AZ28" i="19" s="1"/>
  <c r="AH28" i="19"/>
  <c r="AG28" i="19"/>
  <c r="AX28" i="19" s="1"/>
  <c r="AF28" i="19"/>
  <c r="AE28" i="19"/>
  <c r="AW28" i="19" s="1"/>
  <c r="AC28" i="19"/>
  <c r="AB28" i="19"/>
  <c r="AA28" i="19"/>
  <c r="AU28" i="19" s="1"/>
  <c r="Z28" i="19"/>
  <c r="Y28" i="19"/>
  <c r="X28" i="19"/>
  <c r="AS28" i="19" s="1"/>
  <c r="W28" i="19"/>
  <c r="U28" i="19"/>
  <c r="T28" i="19"/>
  <c r="AQ28" i="19" s="1"/>
  <c r="S28" i="19"/>
  <c r="AP28" i="19" s="1"/>
  <c r="R28" i="19"/>
  <c r="Q28" i="19"/>
  <c r="P28" i="19"/>
  <c r="O28" i="19"/>
  <c r="AN28" i="19" s="1"/>
  <c r="K28" i="19"/>
  <c r="L28" i="19" s="1"/>
  <c r="M28" i="19" s="1"/>
  <c r="N28" i="19" s="1"/>
  <c r="AL28" i="19" s="1"/>
  <c r="A28" i="19"/>
  <c r="Y27" i="19"/>
  <c r="S27" i="19"/>
  <c r="AP27" i="19" s="1"/>
  <c r="K27" i="19"/>
  <c r="L27" i="19" s="1"/>
  <c r="M27" i="19" s="1"/>
  <c r="N27" i="19" s="1"/>
  <c r="X27" i="19" s="1"/>
  <c r="AS27" i="19" s="1"/>
  <c r="A27" i="19"/>
  <c r="K26" i="19"/>
  <c r="L26" i="19" s="1"/>
  <c r="M26" i="19" s="1"/>
  <c r="N26" i="19" s="1"/>
  <c r="Z26" i="19" s="1"/>
  <c r="A26" i="19"/>
  <c r="K25" i="19"/>
  <c r="L25" i="19" s="1"/>
  <c r="M25" i="19" s="1"/>
  <c r="N25" i="19" s="1"/>
  <c r="AB25" i="19" s="1"/>
  <c r="A25" i="19"/>
  <c r="K24" i="19"/>
  <c r="L24" i="19" s="1"/>
  <c r="M24" i="19" s="1"/>
  <c r="N24" i="19" s="1"/>
  <c r="AD24" i="19" s="1"/>
  <c r="A24" i="19"/>
  <c r="K23" i="19"/>
  <c r="L23" i="19" s="1"/>
  <c r="M23" i="19" s="1"/>
  <c r="N23" i="19" s="1"/>
  <c r="AD23" i="19" s="1"/>
  <c r="A23" i="19"/>
  <c r="K22" i="19"/>
  <c r="L22" i="19" s="1"/>
  <c r="M22" i="19" s="1"/>
  <c r="N22" i="19" s="1"/>
  <c r="AF22" i="19" s="1"/>
  <c r="A22" i="19"/>
  <c r="K21" i="19"/>
  <c r="L21" i="19" s="1"/>
  <c r="M21" i="19" s="1"/>
  <c r="N21" i="19" s="1"/>
  <c r="AD21" i="19" s="1"/>
  <c r="A21" i="19"/>
  <c r="K20" i="19"/>
  <c r="L20" i="19" s="1"/>
  <c r="M20" i="19" s="1"/>
  <c r="N20" i="19" s="1"/>
  <c r="A20" i="19"/>
  <c r="K19" i="19"/>
  <c r="L19" i="19" s="1"/>
  <c r="M19" i="19" s="1"/>
  <c r="N19" i="19" s="1"/>
  <c r="A19" i="19"/>
  <c r="K18" i="19"/>
  <c r="L18" i="19" s="1"/>
  <c r="M18" i="19" s="1"/>
  <c r="N18" i="19" s="1"/>
  <c r="A18" i="19"/>
  <c r="K17" i="19"/>
  <c r="L17" i="19" s="1"/>
  <c r="M17" i="19" s="1"/>
  <c r="N17" i="19" s="1"/>
  <c r="A17" i="19"/>
  <c r="K16" i="19"/>
  <c r="L16" i="19" s="1"/>
  <c r="M16" i="19" s="1"/>
  <c r="N16" i="19" s="1"/>
  <c r="A16" i="19"/>
  <c r="E14" i="19"/>
  <c r="D14" i="19"/>
  <c r="B14" i="19"/>
  <c r="B2" i="19" s="1"/>
  <c r="E13" i="19"/>
  <c r="D13" i="19"/>
  <c r="B13" i="19"/>
  <c r="BU200" i="17"/>
  <c r="BT200" i="17"/>
  <c r="BS200" i="17"/>
  <c r="BR200" i="17"/>
  <c r="BQ200" i="17"/>
  <c r="BP200" i="17"/>
  <c r="BO200" i="17"/>
  <c r="BN200" i="17"/>
  <c r="BM200" i="17"/>
  <c r="BL200" i="17"/>
  <c r="BK200" i="17"/>
  <c r="BJ200" i="17"/>
  <c r="BI200" i="17"/>
  <c r="BH200" i="17"/>
  <c r="BG200" i="17"/>
  <c r="BF200" i="17"/>
  <c r="BE200" i="17"/>
  <c r="BD200" i="17"/>
  <c r="BC200" i="17"/>
  <c r="BB200" i="17"/>
  <c r="BA200" i="17"/>
  <c r="AZ200" i="17"/>
  <c r="AY200" i="17"/>
  <c r="AX200" i="17"/>
  <c r="AW200" i="17"/>
  <c r="AV200" i="17"/>
  <c r="AU200" i="17"/>
  <c r="AT200" i="17"/>
  <c r="AS200" i="17"/>
  <c r="AR200" i="17"/>
  <c r="AQ200" i="17"/>
  <c r="AP200" i="17"/>
  <c r="AO200" i="17"/>
  <c r="AN200" i="17"/>
  <c r="AM200" i="17"/>
  <c r="AL200" i="17"/>
  <c r="AK200" i="17"/>
  <c r="AJ200" i="17"/>
  <c r="AI200" i="17"/>
  <c r="AH200" i="17"/>
  <c r="AG200" i="17"/>
  <c r="AF200" i="17"/>
  <c r="AE200" i="17"/>
  <c r="AD200" i="17"/>
  <c r="AC200" i="17"/>
  <c r="AB200" i="17"/>
  <c r="AA200" i="17"/>
  <c r="Z200" i="17"/>
  <c r="Y200" i="17"/>
  <c r="X200" i="17"/>
  <c r="W200" i="17"/>
  <c r="V200" i="17"/>
  <c r="U200" i="17"/>
  <c r="T200" i="17"/>
  <c r="S200" i="17"/>
  <c r="R200" i="17"/>
  <c r="Q200" i="17"/>
  <c r="K200" i="17"/>
  <c r="L200" i="17" s="1"/>
  <c r="M200" i="17" s="1"/>
  <c r="N200" i="17" s="1"/>
  <c r="O200" i="17" s="1"/>
  <c r="P200" i="17" s="1"/>
  <c r="J200" i="17"/>
  <c r="I200" i="17"/>
  <c r="H200" i="17"/>
  <c r="G200" i="17"/>
  <c r="F200" i="17"/>
  <c r="E200" i="17"/>
  <c r="D200" i="17"/>
  <c r="A200"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K199" i="17"/>
  <c r="L199" i="17" s="1"/>
  <c r="M199" i="17" s="1"/>
  <c r="N199" i="17" s="1"/>
  <c r="O199" i="17" s="1"/>
  <c r="P199" i="17" s="1"/>
  <c r="J199" i="17"/>
  <c r="I199" i="17"/>
  <c r="H199" i="17"/>
  <c r="G199" i="17"/>
  <c r="F199" i="17"/>
  <c r="E199" i="17"/>
  <c r="D199" i="17"/>
  <c r="A199" i="17"/>
  <c r="BU198" i="17"/>
  <c r="BT198" i="17"/>
  <c r="BS198" i="17"/>
  <c r="BR198" i="17"/>
  <c r="BQ198" i="17"/>
  <c r="BP198" i="17"/>
  <c r="BO198" i="17"/>
  <c r="BN198" i="17"/>
  <c r="BM198" i="17"/>
  <c r="BL198" i="17"/>
  <c r="BK198" i="17"/>
  <c r="BJ198" i="17"/>
  <c r="BI198" i="17"/>
  <c r="BH198" i="17"/>
  <c r="BG198" i="17"/>
  <c r="BF198" i="17"/>
  <c r="BE198" i="17"/>
  <c r="BD198" i="17"/>
  <c r="BC198" i="17"/>
  <c r="BB198" i="17"/>
  <c r="BA198" i="17"/>
  <c r="AZ198" i="17"/>
  <c r="AY198" i="17"/>
  <c r="AX198" i="17"/>
  <c r="AW198" i="17"/>
  <c r="AV198" i="17"/>
  <c r="AU198" i="17"/>
  <c r="AT198" i="17"/>
  <c r="AS198" i="17"/>
  <c r="AR198" i="17"/>
  <c r="AQ198" i="17"/>
  <c r="AP198" i="17"/>
  <c r="AO198" i="17"/>
  <c r="AN198" i="17"/>
  <c r="AM198" i="17"/>
  <c r="AL198" i="17"/>
  <c r="AK198" i="17"/>
  <c r="AJ198" i="17"/>
  <c r="AI198" i="17"/>
  <c r="AH198" i="17"/>
  <c r="AG198" i="17"/>
  <c r="AF198" i="17"/>
  <c r="AE198" i="17"/>
  <c r="AD198" i="17"/>
  <c r="AC198" i="17"/>
  <c r="AB198" i="17"/>
  <c r="AA198" i="17"/>
  <c r="Z198" i="17"/>
  <c r="Y198" i="17"/>
  <c r="X198" i="17"/>
  <c r="W198" i="17"/>
  <c r="V198" i="17"/>
  <c r="U198" i="17"/>
  <c r="T198" i="17"/>
  <c r="S198" i="17"/>
  <c r="R198" i="17"/>
  <c r="Q198" i="17"/>
  <c r="K198" i="17"/>
  <c r="L198" i="17" s="1"/>
  <c r="M198" i="17" s="1"/>
  <c r="N198" i="17" s="1"/>
  <c r="O198" i="17" s="1"/>
  <c r="P198" i="17" s="1"/>
  <c r="J198" i="17"/>
  <c r="I198" i="17"/>
  <c r="H198" i="17"/>
  <c r="G198" i="17"/>
  <c r="F198" i="17"/>
  <c r="E198" i="17"/>
  <c r="D198" i="17"/>
  <c r="A198" i="17"/>
  <c r="BU197" i="17"/>
  <c r="BT197" i="17"/>
  <c r="BS197" i="17"/>
  <c r="BR197" i="17"/>
  <c r="BQ197" i="17"/>
  <c r="BP197" i="17"/>
  <c r="BO197" i="17"/>
  <c r="BN197" i="17"/>
  <c r="BM197" i="17"/>
  <c r="BL197" i="17"/>
  <c r="BK197" i="17"/>
  <c r="BJ197" i="17"/>
  <c r="BI197" i="17"/>
  <c r="BH197" i="17"/>
  <c r="BG197" i="17"/>
  <c r="BF197" i="17"/>
  <c r="BE197" i="17"/>
  <c r="BD197" i="17"/>
  <c r="BC197" i="17"/>
  <c r="BB197" i="17"/>
  <c r="BA197" i="17"/>
  <c r="AZ197" i="17"/>
  <c r="AY197" i="17"/>
  <c r="AX197" i="17"/>
  <c r="AW197" i="17"/>
  <c r="AV197" i="17"/>
  <c r="AU197" i="17"/>
  <c r="AT197" i="17"/>
  <c r="AS197" i="17"/>
  <c r="AR197" i="17"/>
  <c r="AQ197" i="17"/>
  <c r="AP197" i="17"/>
  <c r="AO197" i="17"/>
  <c r="AN197" i="17"/>
  <c r="AM197" i="17"/>
  <c r="AL197" i="17"/>
  <c r="AK197" i="17"/>
  <c r="AJ197" i="17"/>
  <c r="AI197" i="17"/>
  <c r="AH197" i="17"/>
  <c r="AG197" i="17"/>
  <c r="AF197" i="17"/>
  <c r="AE197" i="17"/>
  <c r="AD197" i="17"/>
  <c r="AC197" i="17"/>
  <c r="AB197" i="17"/>
  <c r="AA197" i="17"/>
  <c r="Z197" i="17"/>
  <c r="Y197" i="17"/>
  <c r="X197" i="17"/>
  <c r="W197" i="17"/>
  <c r="V197" i="17"/>
  <c r="U197" i="17"/>
  <c r="T197" i="17"/>
  <c r="S197" i="17"/>
  <c r="R197" i="17"/>
  <c r="Q197" i="17"/>
  <c r="K197" i="17"/>
  <c r="L197" i="17" s="1"/>
  <c r="M197" i="17" s="1"/>
  <c r="N197" i="17" s="1"/>
  <c r="O197" i="17" s="1"/>
  <c r="P197" i="17" s="1"/>
  <c r="J197" i="17"/>
  <c r="I197" i="17"/>
  <c r="H197" i="17"/>
  <c r="G197" i="17"/>
  <c r="F197" i="17"/>
  <c r="E197" i="17"/>
  <c r="D197" i="17"/>
  <c r="A197" i="17"/>
  <c r="BU196" i="17"/>
  <c r="BT196" i="17"/>
  <c r="BS196" i="17"/>
  <c r="BR196" i="17"/>
  <c r="BQ196" i="17"/>
  <c r="BP196" i="17"/>
  <c r="BO196" i="17"/>
  <c r="BN196" i="17"/>
  <c r="BM196" i="17"/>
  <c r="BL196" i="17"/>
  <c r="BK196" i="17"/>
  <c r="BJ196" i="17"/>
  <c r="BI196" i="17"/>
  <c r="BH196" i="17"/>
  <c r="BG196" i="17"/>
  <c r="BF196" i="17"/>
  <c r="BE196" i="17"/>
  <c r="BD196" i="17"/>
  <c r="BC196" i="17"/>
  <c r="BB196" i="17"/>
  <c r="BA196" i="17"/>
  <c r="AZ196" i="17"/>
  <c r="AY196" i="17"/>
  <c r="AX196" i="17"/>
  <c r="AW196" i="17"/>
  <c r="AV196" i="17"/>
  <c r="AU196" i="17"/>
  <c r="AT196" i="17"/>
  <c r="AS196" i="17"/>
  <c r="AR196" i="17"/>
  <c r="AQ196" i="17"/>
  <c r="AP196" i="17"/>
  <c r="AO196" i="17"/>
  <c r="AN196" i="17"/>
  <c r="AM196" i="17"/>
  <c r="AL196" i="17"/>
  <c r="AK196" i="17"/>
  <c r="AJ196" i="17"/>
  <c r="AI196" i="17"/>
  <c r="AH196" i="17"/>
  <c r="AG196" i="17"/>
  <c r="AF196" i="17"/>
  <c r="AE196" i="17"/>
  <c r="AD196" i="17"/>
  <c r="AC196" i="17"/>
  <c r="AB196" i="17"/>
  <c r="AA196" i="17"/>
  <c r="Z196" i="17"/>
  <c r="Y196" i="17"/>
  <c r="X196" i="17"/>
  <c r="W196" i="17"/>
  <c r="V196" i="17"/>
  <c r="U196" i="17"/>
  <c r="T196" i="17"/>
  <c r="S196" i="17"/>
  <c r="R196" i="17"/>
  <c r="Q196" i="17"/>
  <c r="K196" i="17"/>
  <c r="L196" i="17" s="1"/>
  <c r="M196" i="17" s="1"/>
  <c r="N196" i="17" s="1"/>
  <c r="O196" i="17" s="1"/>
  <c r="P196" i="17" s="1"/>
  <c r="J196" i="17"/>
  <c r="I196" i="17"/>
  <c r="H196" i="17"/>
  <c r="G196" i="17"/>
  <c r="F196" i="17"/>
  <c r="E196" i="17"/>
  <c r="D196" i="17"/>
  <c r="A196" i="17"/>
  <c r="BU195" i="17"/>
  <c r="BT195" i="17"/>
  <c r="BS195" i="17"/>
  <c r="BR195" i="17"/>
  <c r="BQ195" i="17"/>
  <c r="BP195" i="17"/>
  <c r="BO195" i="17"/>
  <c r="BN195" i="17"/>
  <c r="BM195" i="17"/>
  <c r="BL195" i="17"/>
  <c r="BK195" i="17"/>
  <c r="BJ195" i="17"/>
  <c r="BI195" i="17"/>
  <c r="BH195" i="17"/>
  <c r="BG195" i="17"/>
  <c r="BF195" i="17"/>
  <c r="BE195" i="17"/>
  <c r="BD195" i="17"/>
  <c r="BC195" i="17"/>
  <c r="BB195" i="17"/>
  <c r="BA195" i="17"/>
  <c r="AZ195" i="17"/>
  <c r="AY195" i="17"/>
  <c r="AX195" i="17"/>
  <c r="AW195" i="17"/>
  <c r="AV195" i="17"/>
  <c r="AU195" i="17"/>
  <c r="AT195" i="17"/>
  <c r="AS195" i="17"/>
  <c r="AR195" i="17"/>
  <c r="AQ195" i="17"/>
  <c r="AP195" i="17"/>
  <c r="AO195" i="17"/>
  <c r="AN195" i="17"/>
  <c r="AM195" i="17"/>
  <c r="AL195" i="17"/>
  <c r="AK195" i="17"/>
  <c r="AJ195" i="17"/>
  <c r="AI195" i="17"/>
  <c r="AH195" i="17"/>
  <c r="AG195" i="17"/>
  <c r="AF195" i="17"/>
  <c r="AE195" i="17"/>
  <c r="AD195" i="17"/>
  <c r="AC195" i="17"/>
  <c r="AB195" i="17"/>
  <c r="AA195" i="17"/>
  <c r="Z195" i="17"/>
  <c r="Y195" i="17"/>
  <c r="X195" i="17"/>
  <c r="W195" i="17"/>
  <c r="V195" i="17"/>
  <c r="U195" i="17"/>
  <c r="T195" i="17"/>
  <c r="S195" i="17"/>
  <c r="R195" i="17"/>
  <c r="Q195" i="17"/>
  <c r="K195" i="17"/>
  <c r="L195" i="17" s="1"/>
  <c r="M195" i="17" s="1"/>
  <c r="N195" i="17" s="1"/>
  <c r="O195" i="17" s="1"/>
  <c r="P195" i="17" s="1"/>
  <c r="J195" i="17"/>
  <c r="I195" i="17"/>
  <c r="H195" i="17"/>
  <c r="G195" i="17"/>
  <c r="F195" i="17"/>
  <c r="E195" i="17"/>
  <c r="D195" i="17"/>
  <c r="A195" i="17"/>
  <c r="BU194" i="17"/>
  <c r="BT194" i="17"/>
  <c r="BS194" i="17"/>
  <c r="BR194" i="17"/>
  <c r="BQ194" i="17"/>
  <c r="BP194" i="17"/>
  <c r="BO194" i="17"/>
  <c r="BN194" i="17"/>
  <c r="BM194" i="17"/>
  <c r="BL194" i="17"/>
  <c r="BK194" i="17"/>
  <c r="BJ194" i="17"/>
  <c r="BI194" i="17"/>
  <c r="BH194" i="17"/>
  <c r="BG194" i="17"/>
  <c r="BF194" i="17"/>
  <c r="BE194" i="17"/>
  <c r="BD194" i="17"/>
  <c r="BC194" i="17"/>
  <c r="BB194" i="17"/>
  <c r="BA194" i="17"/>
  <c r="AZ194" i="17"/>
  <c r="AY194" i="17"/>
  <c r="AX194" i="17"/>
  <c r="AW194" i="17"/>
  <c r="AV194" i="17"/>
  <c r="AU194" i="17"/>
  <c r="AT194" i="17"/>
  <c r="AS194" i="17"/>
  <c r="AR194" i="17"/>
  <c r="AQ194" i="17"/>
  <c r="AP194" i="17"/>
  <c r="AO194" i="17"/>
  <c r="AN194" i="17"/>
  <c r="AM194" i="17"/>
  <c r="AL194" i="17"/>
  <c r="AK194" i="17"/>
  <c r="AJ194" i="17"/>
  <c r="AI194" i="17"/>
  <c r="AH194" i="17"/>
  <c r="AG194" i="17"/>
  <c r="AF194" i="17"/>
  <c r="AE194" i="17"/>
  <c r="AD194" i="17"/>
  <c r="AC194" i="17"/>
  <c r="AB194" i="17"/>
  <c r="AA194" i="17"/>
  <c r="Z194" i="17"/>
  <c r="Y194" i="17"/>
  <c r="X194" i="17"/>
  <c r="W194" i="17"/>
  <c r="V194" i="17"/>
  <c r="U194" i="17"/>
  <c r="T194" i="17"/>
  <c r="S194" i="17"/>
  <c r="R194" i="17"/>
  <c r="Q194" i="17"/>
  <c r="K194" i="17"/>
  <c r="L194" i="17" s="1"/>
  <c r="M194" i="17" s="1"/>
  <c r="N194" i="17" s="1"/>
  <c r="O194" i="17" s="1"/>
  <c r="P194" i="17" s="1"/>
  <c r="J194" i="17"/>
  <c r="I194" i="17"/>
  <c r="H194" i="17"/>
  <c r="G194" i="17"/>
  <c r="F194" i="17"/>
  <c r="E194" i="17"/>
  <c r="D194" i="17"/>
  <c r="A194" i="17"/>
  <c r="BU193" i="17"/>
  <c r="BT193" i="17"/>
  <c r="BS193" i="17"/>
  <c r="BR193" i="17"/>
  <c r="BQ193" i="17"/>
  <c r="BP193" i="17"/>
  <c r="BO193" i="17"/>
  <c r="BN193" i="17"/>
  <c r="BM193" i="17"/>
  <c r="BL193" i="17"/>
  <c r="BK193" i="17"/>
  <c r="BJ193" i="17"/>
  <c r="BI193" i="17"/>
  <c r="BH193" i="17"/>
  <c r="BG193" i="17"/>
  <c r="BF193" i="17"/>
  <c r="BE193" i="17"/>
  <c r="BD193" i="17"/>
  <c r="BC193" i="17"/>
  <c r="BB193" i="17"/>
  <c r="BA193" i="17"/>
  <c r="AZ193" i="17"/>
  <c r="AY193" i="17"/>
  <c r="AX193" i="17"/>
  <c r="AW193" i="17"/>
  <c r="AV193" i="17"/>
  <c r="AU193" i="17"/>
  <c r="AT193" i="17"/>
  <c r="AS193" i="17"/>
  <c r="AR193" i="17"/>
  <c r="AQ193" i="17"/>
  <c r="AP193" i="17"/>
  <c r="AO193" i="17"/>
  <c r="AN193" i="17"/>
  <c r="AM193" i="17"/>
  <c r="AL193" i="17"/>
  <c r="AK193" i="17"/>
  <c r="AJ193" i="17"/>
  <c r="AI193" i="17"/>
  <c r="AH193" i="17"/>
  <c r="AG193" i="17"/>
  <c r="AF193" i="17"/>
  <c r="AE193" i="17"/>
  <c r="AD193" i="17"/>
  <c r="AC193" i="17"/>
  <c r="AB193" i="17"/>
  <c r="AA193" i="17"/>
  <c r="Z193" i="17"/>
  <c r="Y193" i="17"/>
  <c r="X193" i="17"/>
  <c r="W193" i="17"/>
  <c r="V193" i="17"/>
  <c r="U193" i="17"/>
  <c r="T193" i="17"/>
  <c r="S193" i="17"/>
  <c r="R193" i="17"/>
  <c r="Q193" i="17"/>
  <c r="K193" i="17"/>
  <c r="L193" i="17" s="1"/>
  <c r="M193" i="17" s="1"/>
  <c r="N193" i="17" s="1"/>
  <c r="O193" i="17" s="1"/>
  <c r="P193" i="17" s="1"/>
  <c r="J193" i="17"/>
  <c r="I193" i="17"/>
  <c r="H193" i="17"/>
  <c r="G193" i="17"/>
  <c r="F193" i="17"/>
  <c r="E193" i="17"/>
  <c r="D193" i="17"/>
  <c r="A193" i="17"/>
  <c r="BU192" i="17"/>
  <c r="BT192" i="17"/>
  <c r="BS192" i="17"/>
  <c r="BR192" i="17"/>
  <c r="BQ192" i="17"/>
  <c r="BP192" i="17"/>
  <c r="BO192" i="17"/>
  <c r="BN192" i="17"/>
  <c r="BM192" i="17"/>
  <c r="BL192" i="17"/>
  <c r="BK192" i="17"/>
  <c r="BJ192" i="17"/>
  <c r="BI192" i="17"/>
  <c r="BH192" i="17"/>
  <c r="BG192" i="17"/>
  <c r="BF192" i="17"/>
  <c r="BE192" i="17"/>
  <c r="BD192" i="17"/>
  <c r="BC192" i="17"/>
  <c r="BB192" i="17"/>
  <c r="BA192" i="17"/>
  <c r="AZ192" i="17"/>
  <c r="AY192" i="17"/>
  <c r="AX192" i="17"/>
  <c r="AW192" i="17"/>
  <c r="AV192" i="17"/>
  <c r="AU192" i="17"/>
  <c r="AT192" i="17"/>
  <c r="AS192" i="17"/>
  <c r="AR192" i="17"/>
  <c r="AQ192" i="17"/>
  <c r="AP192" i="17"/>
  <c r="AO192" i="17"/>
  <c r="AN192" i="17"/>
  <c r="AM192" i="17"/>
  <c r="AL192" i="17"/>
  <c r="AK192" i="17"/>
  <c r="AJ192" i="17"/>
  <c r="AI192" i="17"/>
  <c r="AH192" i="17"/>
  <c r="AG192" i="17"/>
  <c r="AF192" i="17"/>
  <c r="AE192" i="17"/>
  <c r="AD192" i="17"/>
  <c r="AC192" i="17"/>
  <c r="AB192" i="17"/>
  <c r="AA192" i="17"/>
  <c r="Z192" i="17"/>
  <c r="Y192" i="17"/>
  <c r="X192" i="17"/>
  <c r="W192" i="17"/>
  <c r="V192" i="17"/>
  <c r="U192" i="17"/>
  <c r="T192" i="17"/>
  <c r="S192" i="17"/>
  <c r="R192" i="17"/>
  <c r="Q192" i="17"/>
  <c r="K192" i="17"/>
  <c r="L192" i="17" s="1"/>
  <c r="M192" i="17" s="1"/>
  <c r="N192" i="17" s="1"/>
  <c r="O192" i="17" s="1"/>
  <c r="P192" i="17" s="1"/>
  <c r="J192" i="17"/>
  <c r="I192" i="17"/>
  <c r="H192" i="17"/>
  <c r="G192" i="17"/>
  <c r="F192" i="17"/>
  <c r="E192" i="17"/>
  <c r="D192" i="17"/>
  <c r="A192" i="17"/>
  <c r="BU191" i="17"/>
  <c r="BT191" i="17"/>
  <c r="BS191" i="17"/>
  <c r="BR191" i="17"/>
  <c r="BQ191" i="17"/>
  <c r="BP191" i="17"/>
  <c r="BO191" i="17"/>
  <c r="BN191" i="17"/>
  <c r="BM191" i="17"/>
  <c r="BL191" i="17"/>
  <c r="BK191" i="17"/>
  <c r="BJ191" i="17"/>
  <c r="BI191" i="17"/>
  <c r="BH191" i="17"/>
  <c r="BG191" i="17"/>
  <c r="BF191" i="17"/>
  <c r="BE191" i="17"/>
  <c r="BD191" i="17"/>
  <c r="BC191" i="17"/>
  <c r="BB191" i="17"/>
  <c r="BA191" i="17"/>
  <c r="AZ191" i="17"/>
  <c r="AY191" i="17"/>
  <c r="AX191" i="17"/>
  <c r="AW191" i="17"/>
  <c r="AV191" i="17"/>
  <c r="AU191" i="17"/>
  <c r="AT191" i="17"/>
  <c r="AS191" i="17"/>
  <c r="AR191" i="17"/>
  <c r="AQ191" i="17"/>
  <c r="AP191" i="17"/>
  <c r="AO191" i="17"/>
  <c r="AN191" i="17"/>
  <c r="AM191" i="17"/>
  <c r="AL191" i="17"/>
  <c r="AK191" i="17"/>
  <c r="AJ191" i="17"/>
  <c r="AI191" i="17"/>
  <c r="AH191" i="17"/>
  <c r="AG191" i="17"/>
  <c r="AF191" i="17"/>
  <c r="AE191" i="17"/>
  <c r="AD191" i="17"/>
  <c r="AC191" i="17"/>
  <c r="AB191" i="17"/>
  <c r="AA191" i="17"/>
  <c r="Z191" i="17"/>
  <c r="Y191" i="17"/>
  <c r="X191" i="17"/>
  <c r="W191" i="17"/>
  <c r="V191" i="17"/>
  <c r="U191" i="17"/>
  <c r="T191" i="17"/>
  <c r="S191" i="17"/>
  <c r="R191" i="17"/>
  <c r="Q191" i="17"/>
  <c r="K191" i="17"/>
  <c r="L191" i="17" s="1"/>
  <c r="M191" i="17" s="1"/>
  <c r="N191" i="17" s="1"/>
  <c r="O191" i="17" s="1"/>
  <c r="P191" i="17" s="1"/>
  <c r="J191" i="17"/>
  <c r="I191" i="17"/>
  <c r="H191" i="17"/>
  <c r="G191" i="17"/>
  <c r="F191" i="17"/>
  <c r="E191" i="17"/>
  <c r="D191" i="17"/>
  <c r="A191"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K190" i="17"/>
  <c r="L190" i="17" s="1"/>
  <c r="M190" i="17" s="1"/>
  <c r="N190" i="17" s="1"/>
  <c r="O190" i="17" s="1"/>
  <c r="P190" i="17" s="1"/>
  <c r="J190" i="17"/>
  <c r="I190" i="17"/>
  <c r="H190" i="17"/>
  <c r="G190" i="17"/>
  <c r="F190" i="17"/>
  <c r="E190" i="17"/>
  <c r="D190" i="17"/>
  <c r="A190" i="17"/>
  <c r="BU189" i="17"/>
  <c r="BT189" i="17"/>
  <c r="BS189" i="17"/>
  <c r="BR189" i="17"/>
  <c r="BQ189" i="17"/>
  <c r="BP189" i="17"/>
  <c r="BO189" i="17"/>
  <c r="BN189" i="17"/>
  <c r="BM189" i="17"/>
  <c r="BL189" i="17"/>
  <c r="BK189" i="17"/>
  <c r="BJ189" i="17"/>
  <c r="BI189" i="17"/>
  <c r="BH189" i="17"/>
  <c r="BG189" i="17"/>
  <c r="BF189" i="17"/>
  <c r="BE189" i="17"/>
  <c r="BD189" i="17"/>
  <c r="BC189" i="17"/>
  <c r="BB189" i="17"/>
  <c r="BA189" i="17"/>
  <c r="AZ189" i="17"/>
  <c r="AY189" i="17"/>
  <c r="AX189" i="17"/>
  <c r="AW189" i="17"/>
  <c r="AV189" i="17"/>
  <c r="AU189" i="17"/>
  <c r="AT189" i="17"/>
  <c r="AS189" i="17"/>
  <c r="AR189" i="17"/>
  <c r="AQ189" i="17"/>
  <c r="AP189" i="17"/>
  <c r="AO189" i="17"/>
  <c r="AN189" i="17"/>
  <c r="AM189" i="17"/>
  <c r="AL189" i="17"/>
  <c r="AK189" i="17"/>
  <c r="AJ189" i="17"/>
  <c r="AI189" i="17"/>
  <c r="AH189" i="17"/>
  <c r="AG189" i="17"/>
  <c r="AF189" i="17"/>
  <c r="AE189" i="17"/>
  <c r="AD189" i="17"/>
  <c r="AC189" i="17"/>
  <c r="AB189" i="17"/>
  <c r="AA189" i="17"/>
  <c r="Z189" i="17"/>
  <c r="Y189" i="17"/>
  <c r="X189" i="17"/>
  <c r="W189" i="17"/>
  <c r="V189" i="17"/>
  <c r="U189" i="17"/>
  <c r="T189" i="17"/>
  <c r="S189" i="17"/>
  <c r="R189" i="17"/>
  <c r="Q189" i="17"/>
  <c r="K189" i="17"/>
  <c r="L189" i="17" s="1"/>
  <c r="M189" i="17" s="1"/>
  <c r="N189" i="17" s="1"/>
  <c r="O189" i="17" s="1"/>
  <c r="P189" i="17" s="1"/>
  <c r="J189" i="17"/>
  <c r="I189" i="17"/>
  <c r="H189" i="17"/>
  <c r="G189" i="17"/>
  <c r="F189" i="17"/>
  <c r="E189" i="17"/>
  <c r="D189" i="17"/>
  <c r="A189" i="17"/>
  <c r="BU188" i="17"/>
  <c r="BT188" i="17"/>
  <c r="BS188" i="17"/>
  <c r="BR188" i="17"/>
  <c r="BQ188" i="17"/>
  <c r="BP188" i="17"/>
  <c r="BO188" i="17"/>
  <c r="BN188" i="17"/>
  <c r="BM188" i="17"/>
  <c r="BL188" i="17"/>
  <c r="BK188" i="17"/>
  <c r="BJ188" i="17"/>
  <c r="BI188" i="17"/>
  <c r="BH188" i="17"/>
  <c r="BG188" i="17"/>
  <c r="BF188" i="17"/>
  <c r="BE188" i="17"/>
  <c r="BD188" i="17"/>
  <c r="BC188" i="17"/>
  <c r="BB188" i="17"/>
  <c r="BA188" i="17"/>
  <c r="AZ188" i="17"/>
  <c r="AY188" i="17"/>
  <c r="AX188" i="17"/>
  <c r="AW188" i="17"/>
  <c r="AV188" i="17"/>
  <c r="AU188" i="17"/>
  <c r="AT188" i="17"/>
  <c r="AS188" i="17"/>
  <c r="AR188" i="17"/>
  <c r="AQ188" i="17"/>
  <c r="AP188" i="17"/>
  <c r="AO188" i="17"/>
  <c r="AN188" i="17"/>
  <c r="AM188" i="17"/>
  <c r="AL188" i="17"/>
  <c r="AK188" i="17"/>
  <c r="AJ188" i="17"/>
  <c r="AI188" i="17"/>
  <c r="AH188" i="17"/>
  <c r="AG188" i="17"/>
  <c r="AF188" i="17"/>
  <c r="AE188" i="17"/>
  <c r="AD188" i="17"/>
  <c r="AC188" i="17"/>
  <c r="AB188" i="17"/>
  <c r="AA188" i="17"/>
  <c r="Z188" i="17"/>
  <c r="Y188" i="17"/>
  <c r="X188" i="17"/>
  <c r="W188" i="17"/>
  <c r="V188" i="17"/>
  <c r="U188" i="17"/>
  <c r="T188" i="17"/>
  <c r="S188" i="17"/>
  <c r="R188" i="17"/>
  <c r="Q188" i="17"/>
  <c r="K188" i="17"/>
  <c r="L188" i="17" s="1"/>
  <c r="M188" i="17" s="1"/>
  <c r="N188" i="17" s="1"/>
  <c r="O188" i="17" s="1"/>
  <c r="P188" i="17" s="1"/>
  <c r="J188" i="17"/>
  <c r="I188" i="17"/>
  <c r="H188" i="17"/>
  <c r="G188" i="17"/>
  <c r="F188" i="17"/>
  <c r="E188" i="17"/>
  <c r="D188" i="17"/>
  <c r="A188" i="17"/>
  <c r="BU187" i="17"/>
  <c r="BT187" i="17"/>
  <c r="BS187" i="17"/>
  <c r="BR187" i="17"/>
  <c r="BQ187" i="17"/>
  <c r="BP187" i="17"/>
  <c r="BO187" i="17"/>
  <c r="BN187" i="17"/>
  <c r="BM187" i="17"/>
  <c r="BL187" i="17"/>
  <c r="BK187" i="17"/>
  <c r="BJ187" i="17"/>
  <c r="BI187" i="17"/>
  <c r="BH187" i="17"/>
  <c r="BG187" i="17"/>
  <c r="BF187" i="17"/>
  <c r="BE187" i="17"/>
  <c r="BD187" i="17"/>
  <c r="BC187" i="17"/>
  <c r="BB187" i="17"/>
  <c r="BA187" i="17"/>
  <c r="AZ187" i="17"/>
  <c r="AY187" i="17"/>
  <c r="AX187" i="17"/>
  <c r="AW187" i="17"/>
  <c r="AV187" i="17"/>
  <c r="AU187" i="17"/>
  <c r="AT187" i="17"/>
  <c r="AS187" i="17"/>
  <c r="AR187" i="17"/>
  <c r="AQ187" i="17"/>
  <c r="AP187" i="17"/>
  <c r="AO187" i="17"/>
  <c r="AN187" i="17"/>
  <c r="AM187" i="17"/>
  <c r="AL187" i="17"/>
  <c r="AK187" i="17"/>
  <c r="AJ187" i="17"/>
  <c r="AI187" i="17"/>
  <c r="AH187" i="17"/>
  <c r="AG187" i="17"/>
  <c r="AF187" i="17"/>
  <c r="AE187" i="17"/>
  <c r="AD187" i="17"/>
  <c r="AC187" i="17"/>
  <c r="AB187" i="17"/>
  <c r="AA187" i="17"/>
  <c r="Z187" i="17"/>
  <c r="Y187" i="17"/>
  <c r="X187" i="17"/>
  <c r="W187" i="17"/>
  <c r="V187" i="17"/>
  <c r="U187" i="17"/>
  <c r="T187" i="17"/>
  <c r="S187" i="17"/>
  <c r="R187" i="17"/>
  <c r="Q187" i="17"/>
  <c r="K187" i="17"/>
  <c r="L187" i="17" s="1"/>
  <c r="M187" i="17" s="1"/>
  <c r="N187" i="17" s="1"/>
  <c r="O187" i="17" s="1"/>
  <c r="P187" i="17" s="1"/>
  <c r="J187" i="17"/>
  <c r="I187" i="17"/>
  <c r="H187" i="17"/>
  <c r="G187" i="17"/>
  <c r="F187" i="17"/>
  <c r="E187" i="17"/>
  <c r="D187" i="17"/>
  <c r="A187" i="17"/>
  <c r="BU186" i="17"/>
  <c r="BT186" i="17"/>
  <c r="BS186" i="17"/>
  <c r="BR186" i="17"/>
  <c r="BQ186" i="17"/>
  <c r="BP186" i="17"/>
  <c r="BO186" i="17"/>
  <c r="BN186" i="17"/>
  <c r="BM186" i="17"/>
  <c r="BL186" i="17"/>
  <c r="BK186" i="17"/>
  <c r="BJ186" i="17"/>
  <c r="BI186" i="17"/>
  <c r="BH186" i="17"/>
  <c r="BG186" i="17"/>
  <c r="BF186" i="17"/>
  <c r="BE186" i="17"/>
  <c r="BD186" i="17"/>
  <c r="BC186" i="17"/>
  <c r="BB186" i="17"/>
  <c r="BA186" i="17"/>
  <c r="AZ186" i="17"/>
  <c r="AY186" i="17"/>
  <c r="AX186" i="17"/>
  <c r="AW186" i="17"/>
  <c r="AV186" i="17"/>
  <c r="AU186" i="17"/>
  <c r="AT186" i="17"/>
  <c r="AS186" i="17"/>
  <c r="AR186" i="17"/>
  <c r="AQ186" i="17"/>
  <c r="AP186" i="17"/>
  <c r="AO186" i="17"/>
  <c r="AN186" i="17"/>
  <c r="AM186" i="17"/>
  <c r="AL186" i="17"/>
  <c r="AK186" i="17"/>
  <c r="AJ186" i="17"/>
  <c r="AI186" i="17"/>
  <c r="AH186" i="17"/>
  <c r="AG186" i="17"/>
  <c r="AF186" i="17"/>
  <c r="AE186" i="17"/>
  <c r="AD186" i="17"/>
  <c r="AC186" i="17"/>
  <c r="AB186" i="17"/>
  <c r="AA186" i="17"/>
  <c r="Z186" i="17"/>
  <c r="Y186" i="17"/>
  <c r="X186" i="17"/>
  <c r="W186" i="17"/>
  <c r="V186" i="17"/>
  <c r="U186" i="17"/>
  <c r="T186" i="17"/>
  <c r="S186" i="17"/>
  <c r="R186" i="17"/>
  <c r="Q186" i="17"/>
  <c r="K186" i="17"/>
  <c r="L186" i="17" s="1"/>
  <c r="M186" i="17" s="1"/>
  <c r="N186" i="17" s="1"/>
  <c r="O186" i="17" s="1"/>
  <c r="P186" i="17" s="1"/>
  <c r="J186" i="17"/>
  <c r="I186" i="17"/>
  <c r="H186" i="17"/>
  <c r="G186" i="17"/>
  <c r="F186" i="17"/>
  <c r="E186" i="17"/>
  <c r="D186" i="17"/>
  <c r="A186" i="17"/>
  <c r="BU185" i="17"/>
  <c r="BT185" i="17"/>
  <c r="BS185" i="17"/>
  <c r="BR185" i="17"/>
  <c r="BQ185" i="17"/>
  <c r="BP185" i="17"/>
  <c r="BO185" i="17"/>
  <c r="BN185" i="17"/>
  <c r="BM185" i="17"/>
  <c r="BL185" i="17"/>
  <c r="BK185" i="17"/>
  <c r="BJ185" i="17"/>
  <c r="BI185" i="17"/>
  <c r="BH185" i="17"/>
  <c r="BG185" i="17"/>
  <c r="BF185" i="17"/>
  <c r="BE185" i="17"/>
  <c r="BD185" i="17"/>
  <c r="BC185" i="17"/>
  <c r="BB185" i="17"/>
  <c r="BA185" i="17"/>
  <c r="AZ185" i="17"/>
  <c r="AY185" i="17"/>
  <c r="AX185" i="17"/>
  <c r="AW185" i="17"/>
  <c r="AV185" i="17"/>
  <c r="AU185" i="17"/>
  <c r="AT185" i="17"/>
  <c r="AS185" i="17"/>
  <c r="AR185" i="17"/>
  <c r="AQ185" i="17"/>
  <c r="AP185" i="17"/>
  <c r="AO185" i="17"/>
  <c r="AN185" i="17"/>
  <c r="AM185" i="17"/>
  <c r="AL185" i="17"/>
  <c r="AK185" i="17"/>
  <c r="AJ185" i="17"/>
  <c r="AI185" i="17"/>
  <c r="AH185" i="17"/>
  <c r="AG185" i="17"/>
  <c r="AF185" i="17"/>
  <c r="AE185" i="17"/>
  <c r="AD185" i="17"/>
  <c r="AC185" i="17"/>
  <c r="AB185" i="17"/>
  <c r="AA185" i="17"/>
  <c r="Z185" i="17"/>
  <c r="Y185" i="17"/>
  <c r="X185" i="17"/>
  <c r="W185" i="17"/>
  <c r="V185" i="17"/>
  <c r="U185" i="17"/>
  <c r="T185" i="17"/>
  <c r="S185" i="17"/>
  <c r="R185" i="17"/>
  <c r="Q185" i="17"/>
  <c r="K185" i="17"/>
  <c r="L185" i="17" s="1"/>
  <c r="M185" i="17" s="1"/>
  <c r="N185" i="17" s="1"/>
  <c r="O185" i="17" s="1"/>
  <c r="P185" i="17" s="1"/>
  <c r="J185" i="17"/>
  <c r="I185" i="17"/>
  <c r="H185" i="17"/>
  <c r="G185" i="17"/>
  <c r="F185" i="17"/>
  <c r="E185" i="17"/>
  <c r="D185" i="17"/>
  <c r="A185" i="17"/>
  <c r="BU184" i="17"/>
  <c r="BT184" i="17"/>
  <c r="BS184" i="17"/>
  <c r="BR184" i="17"/>
  <c r="BQ184" i="17"/>
  <c r="BP184" i="17"/>
  <c r="BO184" i="17"/>
  <c r="BN184" i="17"/>
  <c r="BM184" i="17"/>
  <c r="BL184" i="17"/>
  <c r="BK184" i="17"/>
  <c r="BJ184" i="17"/>
  <c r="BI184" i="17"/>
  <c r="BH184" i="17"/>
  <c r="BG184" i="17"/>
  <c r="BF184" i="17"/>
  <c r="BE184" i="17"/>
  <c r="BD184" i="17"/>
  <c r="BC184" i="17"/>
  <c r="BB184" i="17"/>
  <c r="BA184" i="17"/>
  <c r="AZ184" i="17"/>
  <c r="AY184" i="17"/>
  <c r="AX184" i="17"/>
  <c r="AW184" i="17"/>
  <c r="AV184" i="17"/>
  <c r="AU184" i="17"/>
  <c r="AT184" i="17"/>
  <c r="AS184" i="17"/>
  <c r="AR184" i="17"/>
  <c r="AQ184" i="17"/>
  <c r="AP184" i="17"/>
  <c r="AO184" i="17"/>
  <c r="AN184" i="17"/>
  <c r="AM184" i="17"/>
  <c r="AL184" i="17"/>
  <c r="AK184" i="17"/>
  <c r="AJ184" i="17"/>
  <c r="AI184" i="17"/>
  <c r="AH184" i="17"/>
  <c r="AG184" i="17"/>
  <c r="AF184" i="17"/>
  <c r="AE184" i="17"/>
  <c r="AD184" i="17"/>
  <c r="AC184" i="17"/>
  <c r="AB184" i="17"/>
  <c r="AA184" i="17"/>
  <c r="Z184" i="17"/>
  <c r="Y184" i="17"/>
  <c r="X184" i="17"/>
  <c r="W184" i="17"/>
  <c r="V184" i="17"/>
  <c r="U184" i="17"/>
  <c r="T184" i="17"/>
  <c r="S184" i="17"/>
  <c r="R184" i="17"/>
  <c r="Q184" i="17"/>
  <c r="K184" i="17"/>
  <c r="L184" i="17" s="1"/>
  <c r="M184" i="17" s="1"/>
  <c r="N184" i="17" s="1"/>
  <c r="O184" i="17" s="1"/>
  <c r="P184" i="17" s="1"/>
  <c r="J184" i="17"/>
  <c r="I184" i="17"/>
  <c r="H184" i="17"/>
  <c r="G184" i="17"/>
  <c r="F184" i="17"/>
  <c r="E184" i="17"/>
  <c r="D184" i="17"/>
  <c r="A184" i="17"/>
  <c r="BU183" i="17"/>
  <c r="BT183" i="17"/>
  <c r="BS183" i="17"/>
  <c r="BR183" i="17"/>
  <c r="BQ183" i="17"/>
  <c r="BP183" i="17"/>
  <c r="BO183" i="17"/>
  <c r="BN183" i="17"/>
  <c r="BM183" i="17"/>
  <c r="BL183" i="17"/>
  <c r="BK183" i="17"/>
  <c r="BJ183" i="17"/>
  <c r="BI183" i="17"/>
  <c r="BH183" i="17"/>
  <c r="BG183" i="17"/>
  <c r="BF183" i="17"/>
  <c r="BE183" i="17"/>
  <c r="BD183" i="17"/>
  <c r="BC183" i="17"/>
  <c r="BB183" i="17"/>
  <c r="BA183" i="17"/>
  <c r="AZ183" i="17"/>
  <c r="AY183" i="17"/>
  <c r="AX183" i="17"/>
  <c r="AW183" i="17"/>
  <c r="AV183" i="17"/>
  <c r="AU183" i="17"/>
  <c r="AT183" i="17"/>
  <c r="AS183" i="17"/>
  <c r="AR183" i="17"/>
  <c r="AQ183" i="17"/>
  <c r="AP183" i="17"/>
  <c r="AO183" i="17"/>
  <c r="AN183" i="17"/>
  <c r="AM183" i="17"/>
  <c r="AL183" i="17"/>
  <c r="AK183" i="17"/>
  <c r="AJ183" i="17"/>
  <c r="AI183" i="17"/>
  <c r="AH183" i="17"/>
  <c r="AG183" i="17"/>
  <c r="AF183" i="17"/>
  <c r="AE183" i="17"/>
  <c r="AD183" i="17"/>
  <c r="AC183" i="17"/>
  <c r="AB183" i="17"/>
  <c r="AA183" i="17"/>
  <c r="Z183" i="17"/>
  <c r="Y183" i="17"/>
  <c r="X183" i="17"/>
  <c r="W183" i="17"/>
  <c r="V183" i="17"/>
  <c r="U183" i="17"/>
  <c r="T183" i="17"/>
  <c r="S183" i="17"/>
  <c r="R183" i="17"/>
  <c r="Q183" i="17"/>
  <c r="K183" i="17"/>
  <c r="L183" i="17" s="1"/>
  <c r="M183" i="17" s="1"/>
  <c r="N183" i="17" s="1"/>
  <c r="O183" i="17" s="1"/>
  <c r="P183" i="17" s="1"/>
  <c r="J183" i="17"/>
  <c r="I183" i="17"/>
  <c r="H183" i="17"/>
  <c r="G183" i="17"/>
  <c r="F183" i="17"/>
  <c r="E183" i="17"/>
  <c r="D183" i="17"/>
  <c r="A183" i="17"/>
  <c r="BU182" i="17"/>
  <c r="BT182" i="17"/>
  <c r="BS182" i="17"/>
  <c r="BR182" i="17"/>
  <c r="BQ182" i="17"/>
  <c r="BP182" i="17"/>
  <c r="BO182" i="17"/>
  <c r="BN182" i="17"/>
  <c r="BM182" i="17"/>
  <c r="BL182" i="17"/>
  <c r="BK182" i="17"/>
  <c r="BJ182" i="17"/>
  <c r="BI182" i="17"/>
  <c r="BH182" i="17"/>
  <c r="BG182" i="17"/>
  <c r="BF182" i="17"/>
  <c r="BE182" i="17"/>
  <c r="BD182" i="17"/>
  <c r="BC182" i="17"/>
  <c r="BB182" i="17"/>
  <c r="BA182" i="17"/>
  <c r="AZ182" i="17"/>
  <c r="AY182" i="17"/>
  <c r="AX182" i="17"/>
  <c r="AW182" i="17"/>
  <c r="AV182" i="17"/>
  <c r="AU182" i="17"/>
  <c r="AT182" i="17"/>
  <c r="AS182" i="17"/>
  <c r="AR182" i="17"/>
  <c r="AQ182" i="17"/>
  <c r="AP182" i="17"/>
  <c r="AO182" i="17"/>
  <c r="AN182" i="17"/>
  <c r="AM182" i="17"/>
  <c r="AL182" i="17"/>
  <c r="AK182" i="17"/>
  <c r="AJ182" i="17"/>
  <c r="AI182" i="17"/>
  <c r="AH182" i="17"/>
  <c r="AG182" i="17"/>
  <c r="AF182" i="17"/>
  <c r="AE182" i="17"/>
  <c r="AD182" i="17"/>
  <c r="AC182" i="17"/>
  <c r="AB182" i="17"/>
  <c r="AA182" i="17"/>
  <c r="Z182" i="17"/>
  <c r="Y182" i="17"/>
  <c r="X182" i="17"/>
  <c r="W182" i="17"/>
  <c r="V182" i="17"/>
  <c r="U182" i="17"/>
  <c r="T182" i="17"/>
  <c r="S182" i="17"/>
  <c r="R182" i="17"/>
  <c r="Q182" i="17"/>
  <c r="K182" i="17"/>
  <c r="L182" i="17" s="1"/>
  <c r="M182" i="17" s="1"/>
  <c r="N182" i="17" s="1"/>
  <c r="O182" i="17" s="1"/>
  <c r="P182" i="17" s="1"/>
  <c r="J182" i="17"/>
  <c r="I182" i="17"/>
  <c r="H182" i="17"/>
  <c r="G182" i="17"/>
  <c r="F182" i="17"/>
  <c r="E182" i="17"/>
  <c r="D182" i="17"/>
  <c r="A182" i="17"/>
  <c r="BU181" i="17"/>
  <c r="BT181" i="17"/>
  <c r="BS181" i="17"/>
  <c r="BR181" i="17"/>
  <c r="BQ181" i="17"/>
  <c r="BP181" i="17"/>
  <c r="BO181" i="17"/>
  <c r="BN181" i="17"/>
  <c r="BM181" i="17"/>
  <c r="BL181" i="17"/>
  <c r="BK181" i="17"/>
  <c r="BJ181" i="17"/>
  <c r="BI181" i="17"/>
  <c r="BH181" i="17"/>
  <c r="BG181" i="17"/>
  <c r="BF181" i="17"/>
  <c r="BE181" i="17"/>
  <c r="BD181" i="17"/>
  <c r="BC181" i="17"/>
  <c r="BB181" i="17"/>
  <c r="BA181" i="17"/>
  <c r="AZ181" i="17"/>
  <c r="AY181" i="17"/>
  <c r="AX181" i="17"/>
  <c r="AW181" i="17"/>
  <c r="AV181" i="17"/>
  <c r="AU181" i="17"/>
  <c r="AT181" i="17"/>
  <c r="AS181" i="17"/>
  <c r="AR181" i="17"/>
  <c r="AQ181" i="17"/>
  <c r="AP181" i="17"/>
  <c r="AO181" i="17"/>
  <c r="AN181" i="17"/>
  <c r="AM181" i="17"/>
  <c r="AL181" i="17"/>
  <c r="AK181" i="17"/>
  <c r="AJ181" i="17"/>
  <c r="AI181" i="17"/>
  <c r="AH181" i="17"/>
  <c r="AG181" i="17"/>
  <c r="AF181" i="17"/>
  <c r="AE181" i="17"/>
  <c r="AD181" i="17"/>
  <c r="AC181" i="17"/>
  <c r="AB181" i="17"/>
  <c r="AA181" i="17"/>
  <c r="Z181" i="17"/>
  <c r="Y181" i="17"/>
  <c r="X181" i="17"/>
  <c r="W181" i="17"/>
  <c r="V181" i="17"/>
  <c r="U181" i="17"/>
  <c r="T181" i="17"/>
  <c r="S181" i="17"/>
  <c r="R181" i="17"/>
  <c r="Q181" i="17"/>
  <c r="K181" i="17"/>
  <c r="L181" i="17" s="1"/>
  <c r="M181" i="17" s="1"/>
  <c r="N181" i="17" s="1"/>
  <c r="O181" i="17" s="1"/>
  <c r="P181" i="17" s="1"/>
  <c r="J181" i="17"/>
  <c r="I181" i="17"/>
  <c r="H181" i="17"/>
  <c r="G181" i="17"/>
  <c r="F181" i="17"/>
  <c r="E181" i="17"/>
  <c r="D181" i="17"/>
  <c r="A181" i="17"/>
  <c r="BU180" i="17"/>
  <c r="BT180" i="17"/>
  <c r="BS180" i="17"/>
  <c r="BR180" i="17"/>
  <c r="BQ180" i="17"/>
  <c r="BP180" i="17"/>
  <c r="BO180" i="17"/>
  <c r="BN180" i="17"/>
  <c r="BM180" i="17"/>
  <c r="BL180" i="17"/>
  <c r="BK180" i="17"/>
  <c r="BJ180" i="17"/>
  <c r="BI180" i="17"/>
  <c r="BH180" i="17"/>
  <c r="BG180" i="17"/>
  <c r="BF180" i="17"/>
  <c r="BE180" i="17"/>
  <c r="BD180" i="17"/>
  <c r="BC180" i="17"/>
  <c r="BB180" i="17"/>
  <c r="BA180" i="17"/>
  <c r="AZ180" i="17"/>
  <c r="AY180" i="17"/>
  <c r="AX180" i="17"/>
  <c r="AW180" i="17"/>
  <c r="AV180" i="17"/>
  <c r="AU180" i="17"/>
  <c r="AT180" i="17"/>
  <c r="AS180" i="17"/>
  <c r="AR180" i="17"/>
  <c r="AQ180" i="17"/>
  <c r="AP180" i="17"/>
  <c r="AO180" i="17"/>
  <c r="AN180" i="17"/>
  <c r="AM180" i="17"/>
  <c r="AL180" i="17"/>
  <c r="AK180" i="17"/>
  <c r="AJ180" i="17"/>
  <c r="AI180" i="17"/>
  <c r="AH180" i="17"/>
  <c r="AG180" i="17"/>
  <c r="AF180" i="17"/>
  <c r="AE180" i="17"/>
  <c r="AD180" i="17"/>
  <c r="AC180" i="17"/>
  <c r="AB180" i="17"/>
  <c r="AA180" i="17"/>
  <c r="Z180" i="17"/>
  <c r="Y180" i="17"/>
  <c r="X180" i="17"/>
  <c r="W180" i="17"/>
  <c r="V180" i="17"/>
  <c r="U180" i="17"/>
  <c r="T180" i="17"/>
  <c r="S180" i="17"/>
  <c r="R180" i="17"/>
  <c r="Q180" i="17"/>
  <c r="K180" i="17"/>
  <c r="L180" i="17" s="1"/>
  <c r="M180" i="17" s="1"/>
  <c r="N180" i="17" s="1"/>
  <c r="O180" i="17" s="1"/>
  <c r="P180" i="17" s="1"/>
  <c r="J180" i="17"/>
  <c r="I180" i="17"/>
  <c r="H180" i="17"/>
  <c r="G180" i="17"/>
  <c r="F180" i="17"/>
  <c r="E180" i="17"/>
  <c r="D180" i="17"/>
  <c r="A180" i="17"/>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AO179" i="17"/>
  <c r="AN179" i="17"/>
  <c r="AM179" i="17"/>
  <c r="AL179" i="17"/>
  <c r="AK179" i="17"/>
  <c r="AJ179" i="17"/>
  <c r="AI179" i="17"/>
  <c r="AH179" i="17"/>
  <c r="AG179" i="17"/>
  <c r="AF179" i="17"/>
  <c r="AE179" i="17"/>
  <c r="AD179" i="17"/>
  <c r="AC179" i="17"/>
  <c r="AB179" i="17"/>
  <c r="AA179" i="17"/>
  <c r="Z179" i="17"/>
  <c r="Y179" i="17"/>
  <c r="X179" i="17"/>
  <c r="W179" i="17"/>
  <c r="V179" i="17"/>
  <c r="U179" i="17"/>
  <c r="T179" i="17"/>
  <c r="S179" i="17"/>
  <c r="R179" i="17"/>
  <c r="Q179" i="17"/>
  <c r="K179" i="17"/>
  <c r="L179" i="17" s="1"/>
  <c r="M179" i="17" s="1"/>
  <c r="N179" i="17" s="1"/>
  <c r="O179" i="17" s="1"/>
  <c r="P179" i="17" s="1"/>
  <c r="J179" i="17"/>
  <c r="I179" i="17"/>
  <c r="H179" i="17"/>
  <c r="G179" i="17"/>
  <c r="F179" i="17"/>
  <c r="E179" i="17"/>
  <c r="D179" i="17"/>
  <c r="A179" i="17"/>
  <c r="BU178" i="17"/>
  <c r="BT178" i="17"/>
  <c r="BS178" i="17"/>
  <c r="BR178" i="17"/>
  <c r="BQ178" i="17"/>
  <c r="BP178" i="17"/>
  <c r="BO178" i="17"/>
  <c r="BN178" i="17"/>
  <c r="BM178" i="17"/>
  <c r="BL178" i="17"/>
  <c r="BK178" i="17"/>
  <c r="BJ178" i="17"/>
  <c r="BI178" i="17"/>
  <c r="BH178" i="17"/>
  <c r="BG178" i="17"/>
  <c r="BF178" i="17"/>
  <c r="BE178" i="17"/>
  <c r="BD178" i="17"/>
  <c r="BC178" i="17"/>
  <c r="BB178" i="17"/>
  <c r="BA178" i="17"/>
  <c r="AZ178" i="17"/>
  <c r="AY178" i="17"/>
  <c r="AX178" i="17"/>
  <c r="AW178" i="17"/>
  <c r="AV178" i="17"/>
  <c r="AU178" i="17"/>
  <c r="AT178" i="17"/>
  <c r="AS178" i="17"/>
  <c r="AR178" i="17"/>
  <c r="AQ178" i="17"/>
  <c r="AP178" i="17"/>
  <c r="AO178" i="17"/>
  <c r="AN178" i="17"/>
  <c r="AM178" i="17"/>
  <c r="AL178" i="17"/>
  <c r="AK178" i="17"/>
  <c r="AJ178" i="17"/>
  <c r="AI178" i="17"/>
  <c r="AH178" i="17"/>
  <c r="AG178" i="17"/>
  <c r="AF178" i="17"/>
  <c r="AE178" i="17"/>
  <c r="AD178" i="17"/>
  <c r="AC178" i="17"/>
  <c r="AB178" i="17"/>
  <c r="AA178" i="17"/>
  <c r="Z178" i="17"/>
  <c r="Y178" i="17"/>
  <c r="X178" i="17"/>
  <c r="W178" i="17"/>
  <c r="V178" i="17"/>
  <c r="U178" i="17"/>
  <c r="T178" i="17"/>
  <c r="S178" i="17"/>
  <c r="R178" i="17"/>
  <c r="Q178" i="17"/>
  <c r="K178" i="17"/>
  <c r="L178" i="17" s="1"/>
  <c r="M178" i="17" s="1"/>
  <c r="N178" i="17" s="1"/>
  <c r="O178" i="17" s="1"/>
  <c r="P178" i="17" s="1"/>
  <c r="J178" i="17"/>
  <c r="I178" i="17"/>
  <c r="H178" i="17"/>
  <c r="G178" i="17"/>
  <c r="F178" i="17"/>
  <c r="E178" i="17"/>
  <c r="D178" i="17"/>
  <c r="A178" i="17"/>
  <c r="BU177" i="17"/>
  <c r="BT177" i="17"/>
  <c r="BS177" i="17"/>
  <c r="BR177" i="17"/>
  <c r="BQ177" i="17"/>
  <c r="BP177" i="17"/>
  <c r="BO177" i="17"/>
  <c r="BN177" i="17"/>
  <c r="BM177" i="17"/>
  <c r="BL177" i="17"/>
  <c r="BK177" i="17"/>
  <c r="BJ177" i="17"/>
  <c r="BI177" i="17"/>
  <c r="BH177" i="17"/>
  <c r="BG177" i="17"/>
  <c r="BF177" i="17"/>
  <c r="BE177" i="17"/>
  <c r="BD177" i="17"/>
  <c r="BC177" i="17"/>
  <c r="BB177" i="17"/>
  <c r="BA177" i="17"/>
  <c r="AZ177" i="17"/>
  <c r="AY177" i="17"/>
  <c r="AX177" i="17"/>
  <c r="AW177" i="17"/>
  <c r="AV177" i="17"/>
  <c r="AU177" i="17"/>
  <c r="AT177" i="17"/>
  <c r="AS177" i="17"/>
  <c r="AR177" i="17"/>
  <c r="AQ177" i="17"/>
  <c r="AP177" i="17"/>
  <c r="AO177" i="17"/>
  <c r="AN177" i="17"/>
  <c r="AM177" i="17"/>
  <c r="AL177" i="17"/>
  <c r="AK177" i="17"/>
  <c r="AJ177" i="17"/>
  <c r="AI177" i="17"/>
  <c r="AH177" i="17"/>
  <c r="AG177" i="17"/>
  <c r="AF177" i="17"/>
  <c r="AE177" i="17"/>
  <c r="AD177" i="17"/>
  <c r="AC177" i="17"/>
  <c r="AB177" i="17"/>
  <c r="AA177" i="17"/>
  <c r="Z177" i="17"/>
  <c r="Y177" i="17"/>
  <c r="X177" i="17"/>
  <c r="W177" i="17"/>
  <c r="V177" i="17"/>
  <c r="U177" i="17"/>
  <c r="T177" i="17"/>
  <c r="S177" i="17"/>
  <c r="R177" i="17"/>
  <c r="Q177" i="17"/>
  <c r="K177" i="17"/>
  <c r="L177" i="17" s="1"/>
  <c r="M177" i="17" s="1"/>
  <c r="N177" i="17" s="1"/>
  <c r="O177" i="17" s="1"/>
  <c r="P177" i="17" s="1"/>
  <c r="J177" i="17"/>
  <c r="I177" i="17"/>
  <c r="H177" i="17"/>
  <c r="G177" i="17"/>
  <c r="F177" i="17"/>
  <c r="E177" i="17"/>
  <c r="D177" i="17"/>
  <c r="A177" i="17"/>
  <c r="BU176" i="17"/>
  <c r="BT176" i="17"/>
  <c r="BS176" i="17"/>
  <c r="BR176" i="17"/>
  <c r="BQ176" i="17"/>
  <c r="BP176" i="17"/>
  <c r="BO176" i="17"/>
  <c r="BN176" i="17"/>
  <c r="BM176" i="17"/>
  <c r="BL176" i="17"/>
  <c r="BK176" i="17"/>
  <c r="BJ176" i="17"/>
  <c r="BI176" i="17"/>
  <c r="BH176" i="17"/>
  <c r="BG176" i="17"/>
  <c r="BF176" i="17"/>
  <c r="BE176" i="17"/>
  <c r="BD176" i="17"/>
  <c r="BC176" i="17"/>
  <c r="BB176" i="17"/>
  <c r="BA176" i="17"/>
  <c r="AZ176" i="17"/>
  <c r="AY176" i="17"/>
  <c r="AX176" i="17"/>
  <c r="AW176" i="17"/>
  <c r="AV176" i="17"/>
  <c r="AU176" i="17"/>
  <c r="AT176" i="17"/>
  <c r="AS176" i="17"/>
  <c r="AR176" i="17"/>
  <c r="AQ176" i="17"/>
  <c r="AP176" i="17"/>
  <c r="AO176" i="17"/>
  <c r="AN176" i="17"/>
  <c r="AM176" i="17"/>
  <c r="AL176" i="17"/>
  <c r="AK176" i="17"/>
  <c r="AJ176" i="17"/>
  <c r="AI176" i="17"/>
  <c r="AH176" i="17"/>
  <c r="AG176" i="17"/>
  <c r="AF176" i="17"/>
  <c r="AE176" i="17"/>
  <c r="AD176" i="17"/>
  <c r="AC176" i="17"/>
  <c r="AB176" i="17"/>
  <c r="AA176" i="17"/>
  <c r="Z176" i="17"/>
  <c r="Y176" i="17"/>
  <c r="X176" i="17"/>
  <c r="W176" i="17"/>
  <c r="V176" i="17"/>
  <c r="U176" i="17"/>
  <c r="T176" i="17"/>
  <c r="S176" i="17"/>
  <c r="R176" i="17"/>
  <c r="Q176" i="17"/>
  <c r="K176" i="17"/>
  <c r="L176" i="17" s="1"/>
  <c r="M176" i="17" s="1"/>
  <c r="N176" i="17" s="1"/>
  <c r="O176" i="17" s="1"/>
  <c r="P176" i="17" s="1"/>
  <c r="J176" i="17"/>
  <c r="I176" i="17"/>
  <c r="H176" i="17"/>
  <c r="G176" i="17"/>
  <c r="F176" i="17"/>
  <c r="E176" i="17"/>
  <c r="D176" i="17"/>
  <c r="A176" i="17"/>
  <c r="BU175" i="17"/>
  <c r="BT175" i="17"/>
  <c r="BS175" i="17"/>
  <c r="BR175" i="17"/>
  <c r="BQ175" i="17"/>
  <c r="BP175" i="17"/>
  <c r="BO175" i="17"/>
  <c r="BN175" i="17"/>
  <c r="BM175" i="17"/>
  <c r="BL175" i="17"/>
  <c r="BK175" i="17"/>
  <c r="BJ175" i="17"/>
  <c r="BI175" i="17"/>
  <c r="BH175" i="17"/>
  <c r="BG175" i="17"/>
  <c r="BF175" i="17"/>
  <c r="BE175" i="17"/>
  <c r="BD175" i="17"/>
  <c r="BC175" i="17"/>
  <c r="BB175" i="17"/>
  <c r="BA175" i="17"/>
  <c r="AZ175" i="17"/>
  <c r="AY175" i="17"/>
  <c r="AX175" i="17"/>
  <c r="AW175" i="17"/>
  <c r="AV175" i="17"/>
  <c r="AU175" i="17"/>
  <c r="AT175" i="17"/>
  <c r="AS175" i="17"/>
  <c r="AR175" i="17"/>
  <c r="AQ175" i="17"/>
  <c r="AP175" i="17"/>
  <c r="AO175" i="17"/>
  <c r="AN175" i="17"/>
  <c r="AM175" i="17"/>
  <c r="AL175" i="17"/>
  <c r="AK175" i="17"/>
  <c r="AJ175" i="17"/>
  <c r="AI175" i="17"/>
  <c r="AH175" i="17"/>
  <c r="AG175" i="17"/>
  <c r="AF175" i="17"/>
  <c r="AE175" i="17"/>
  <c r="AD175" i="17"/>
  <c r="AC175" i="17"/>
  <c r="AB175" i="17"/>
  <c r="AA175" i="17"/>
  <c r="Z175" i="17"/>
  <c r="Y175" i="17"/>
  <c r="X175" i="17"/>
  <c r="W175" i="17"/>
  <c r="V175" i="17"/>
  <c r="U175" i="17"/>
  <c r="T175" i="17"/>
  <c r="S175" i="17"/>
  <c r="R175" i="17"/>
  <c r="Q175" i="17"/>
  <c r="K175" i="17"/>
  <c r="L175" i="17" s="1"/>
  <c r="M175" i="17" s="1"/>
  <c r="N175" i="17" s="1"/>
  <c r="O175" i="17" s="1"/>
  <c r="P175" i="17" s="1"/>
  <c r="J175" i="17"/>
  <c r="I175" i="17"/>
  <c r="H175" i="17"/>
  <c r="G175" i="17"/>
  <c r="F175" i="17"/>
  <c r="E175" i="17"/>
  <c r="D175" i="17"/>
  <c r="A175" i="17"/>
  <c r="BU174" i="17"/>
  <c r="BT174" i="17"/>
  <c r="BS174" i="17"/>
  <c r="BR174" i="17"/>
  <c r="BQ174" i="17"/>
  <c r="BP174" i="17"/>
  <c r="BO174" i="17"/>
  <c r="BN174" i="17"/>
  <c r="BM174" i="17"/>
  <c r="BL174" i="17"/>
  <c r="BK174" i="17"/>
  <c r="BJ174" i="17"/>
  <c r="BI174" i="17"/>
  <c r="BH174" i="17"/>
  <c r="BG174" i="17"/>
  <c r="BF174" i="17"/>
  <c r="BE174" i="17"/>
  <c r="BD174" i="17"/>
  <c r="BC174" i="17"/>
  <c r="BB174" i="17"/>
  <c r="BA174" i="17"/>
  <c r="AZ174" i="17"/>
  <c r="AY174" i="17"/>
  <c r="AX174" i="17"/>
  <c r="AW174" i="17"/>
  <c r="AV174" i="17"/>
  <c r="AU174" i="17"/>
  <c r="AT174" i="17"/>
  <c r="AS174" i="17"/>
  <c r="AR174" i="17"/>
  <c r="AQ174" i="17"/>
  <c r="AP174" i="17"/>
  <c r="AO174" i="17"/>
  <c r="AN174" i="17"/>
  <c r="AM174" i="17"/>
  <c r="AL174" i="17"/>
  <c r="AK174" i="17"/>
  <c r="AJ174" i="17"/>
  <c r="AI174" i="17"/>
  <c r="AH174" i="17"/>
  <c r="AG174" i="17"/>
  <c r="AF174" i="17"/>
  <c r="AE174" i="17"/>
  <c r="AD174" i="17"/>
  <c r="AC174" i="17"/>
  <c r="AB174" i="17"/>
  <c r="AA174" i="17"/>
  <c r="Z174" i="17"/>
  <c r="Y174" i="17"/>
  <c r="X174" i="17"/>
  <c r="W174" i="17"/>
  <c r="V174" i="17"/>
  <c r="U174" i="17"/>
  <c r="T174" i="17"/>
  <c r="S174" i="17"/>
  <c r="R174" i="17"/>
  <c r="Q174" i="17"/>
  <c r="K174" i="17"/>
  <c r="L174" i="17" s="1"/>
  <c r="M174" i="17" s="1"/>
  <c r="N174" i="17" s="1"/>
  <c r="O174" i="17" s="1"/>
  <c r="P174" i="17" s="1"/>
  <c r="J174" i="17"/>
  <c r="I174" i="17"/>
  <c r="H174" i="17"/>
  <c r="G174" i="17"/>
  <c r="F174" i="17"/>
  <c r="E174" i="17"/>
  <c r="D174" i="17"/>
  <c r="A174" i="17"/>
  <c r="BU173" i="17"/>
  <c r="BT173" i="17"/>
  <c r="BS173" i="17"/>
  <c r="BR173" i="17"/>
  <c r="BQ173" i="17"/>
  <c r="BP173" i="17"/>
  <c r="BO173" i="17"/>
  <c r="BN173" i="17"/>
  <c r="BM173" i="17"/>
  <c r="BL173" i="17"/>
  <c r="BK173" i="17"/>
  <c r="BJ173" i="17"/>
  <c r="BI173" i="17"/>
  <c r="BH173" i="17"/>
  <c r="BG173" i="17"/>
  <c r="BF173" i="17"/>
  <c r="BE173" i="17"/>
  <c r="BD173" i="17"/>
  <c r="BC173" i="17"/>
  <c r="BB173" i="17"/>
  <c r="BA173" i="17"/>
  <c r="AZ173" i="17"/>
  <c r="AY173" i="17"/>
  <c r="AX173" i="17"/>
  <c r="AW173" i="17"/>
  <c r="AV173" i="17"/>
  <c r="AU173" i="17"/>
  <c r="AT173" i="17"/>
  <c r="AS173" i="17"/>
  <c r="AR173" i="17"/>
  <c r="AQ173" i="17"/>
  <c r="AP173" i="17"/>
  <c r="AO173" i="17"/>
  <c r="AN173" i="17"/>
  <c r="AM173" i="17"/>
  <c r="AL173" i="17"/>
  <c r="AK173" i="17"/>
  <c r="AJ173" i="17"/>
  <c r="AI173" i="17"/>
  <c r="AH173" i="17"/>
  <c r="AG173" i="17"/>
  <c r="AF173" i="17"/>
  <c r="AE173" i="17"/>
  <c r="AD173" i="17"/>
  <c r="AC173" i="17"/>
  <c r="AB173" i="17"/>
  <c r="AA173" i="17"/>
  <c r="Z173" i="17"/>
  <c r="Y173" i="17"/>
  <c r="X173" i="17"/>
  <c r="W173" i="17"/>
  <c r="V173" i="17"/>
  <c r="U173" i="17"/>
  <c r="T173" i="17"/>
  <c r="S173" i="17"/>
  <c r="R173" i="17"/>
  <c r="Q173" i="17"/>
  <c r="K173" i="17"/>
  <c r="L173" i="17" s="1"/>
  <c r="M173" i="17" s="1"/>
  <c r="N173" i="17" s="1"/>
  <c r="O173" i="17" s="1"/>
  <c r="P173" i="17" s="1"/>
  <c r="J173" i="17"/>
  <c r="I173" i="17"/>
  <c r="H173" i="17"/>
  <c r="G173" i="17"/>
  <c r="F173" i="17"/>
  <c r="E173" i="17"/>
  <c r="D173" i="17"/>
  <c r="A173" i="17"/>
  <c r="BU172" i="17"/>
  <c r="BT172" i="17"/>
  <c r="BS172" i="17"/>
  <c r="BR172" i="17"/>
  <c r="BQ172" i="17"/>
  <c r="BP172" i="17"/>
  <c r="BO172" i="17"/>
  <c r="BN172" i="17"/>
  <c r="BM172" i="17"/>
  <c r="BL172" i="17"/>
  <c r="BK172" i="17"/>
  <c r="BJ172" i="17"/>
  <c r="BI172" i="17"/>
  <c r="BH172" i="17"/>
  <c r="BG172" i="17"/>
  <c r="BF172" i="17"/>
  <c r="BE172" i="17"/>
  <c r="BD172" i="17"/>
  <c r="BC172" i="17"/>
  <c r="BB172" i="17"/>
  <c r="BA172" i="17"/>
  <c r="AZ172" i="17"/>
  <c r="AY172" i="17"/>
  <c r="AX172" i="17"/>
  <c r="AW172" i="17"/>
  <c r="AV172" i="17"/>
  <c r="AU172" i="17"/>
  <c r="AT172" i="17"/>
  <c r="AS172" i="17"/>
  <c r="AR172" i="17"/>
  <c r="AQ172" i="17"/>
  <c r="AP172" i="17"/>
  <c r="AO172" i="17"/>
  <c r="AN172" i="17"/>
  <c r="AM172" i="17"/>
  <c r="AL172" i="17"/>
  <c r="AK172" i="17"/>
  <c r="AJ172" i="17"/>
  <c r="AI172" i="17"/>
  <c r="AH172" i="17"/>
  <c r="AG172" i="17"/>
  <c r="AF172" i="17"/>
  <c r="AE172" i="17"/>
  <c r="AD172" i="17"/>
  <c r="AC172" i="17"/>
  <c r="AB172" i="17"/>
  <c r="AA172" i="17"/>
  <c r="Z172" i="17"/>
  <c r="Y172" i="17"/>
  <c r="X172" i="17"/>
  <c r="W172" i="17"/>
  <c r="V172" i="17"/>
  <c r="U172" i="17"/>
  <c r="T172" i="17"/>
  <c r="S172" i="17"/>
  <c r="R172" i="17"/>
  <c r="Q172" i="17"/>
  <c r="K172" i="17"/>
  <c r="L172" i="17" s="1"/>
  <c r="M172" i="17" s="1"/>
  <c r="N172" i="17" s="1"/>
  <c r="O172" i="17" s="1"/>
  <c r="P172" i="17" s="1"/>
  <c r="J172" i="17"/>
  <c r="I172" i="17"/>
  <c r="H172" i="17"/>
  <c r="G172" i="17"/>
  <c r="F172" i="17"/>
  <c r="E172" i="17"/>
  <c r="D172" i="17"/>
  <c r="A172" i="17"/>
  <c r="BU171" i="17"/>
  <c r="BT171" i="17"/>
  <c r="BS171" i="17"/>
  <c r="BR171" i="17"/>
  <c r="BQ171" i="17"/>
  <c r="BP171" i="17"/>
  <c r="BO171" i="17"/>
  <c r="BN171" i="17"/>
  <c r="BM171" i="17"/>
  <c r="BL171" i="17"/>
  <c r="BK171" i="17"/>
  <c r="BJ171" i="17"/>
  <c r="BI171" i="17"/>
  <c r="BH171" i="17"/>
  <c r="BG171" i="17"/>
  <c r="BF171" i="17"/>
  <c r="BE171" i="17"/>
  <c r="BD171" i="17"/>
  <c r="BC171" i="17"/>
  <c r="BB171" i="17"/>
  <c r="BA171" i="17"/>
  <c r="AZ171" i="17"/>
  <c r="AY171" i="17"/>
  <c r="AX171" i="17"/>
  <c r="AW171" i="17"/>
  <c r="AV171" i="17"/>
  <c r="AU171" i="17"/>
  <c r="AT171" i="17"/>
  <c r="AS171" i="17"/>
  <c r="AR171" i="17"/>
  <c r="AQ171" i="17"/>
  <c r="AP171" i="17"/>
  <c r="AO171" i="17"/>
  <c r="AN171" i="17"/>
  <c r="AM171" i="17"/>
  <c r="AL171" i="17"/>
  <c r="AK171" i="17"/>
  <c r="AJ171" i="17"/>
  <c r="AI171" i="17"/>
  <c r="AH171" i="17"/>
  <c r="AG171" i="17"/>
  <c r="AF171" i="17"/>
  <c r="AE171" i="17"/>
  <c r="AD171" i="17"/>
  <c r="AC171" i="17"/>
  <c r="AB171" i="17"/>
  <c r="AA171" i="17"/>
  <c r="Z171" i="17"/>
  <c r="Y171" i="17"/>
  <c r="X171" i="17"/>
  <c r="W171" i="17"/>
  <c r="V171" i="17"/>
  <c r="U171" i="17"/>
  <c r="T171" i="17"/>
  <c r="S171" i="17"/>
  <c r="R171" i="17"/>
  <c r="Q171" i="17"/>
  <c r="K171" i="17"/>
  <c r="L171" i="17" s="1"/>
  <c r="M171" i="17" s="1"/>
  <c r="N171" i="17" s="1"/>
  <c r="O171" i="17" s="1"/>
  <c r="P171" i="17" s="1"/>
  <c r="J171" i="17"/>
  <c r="I171" i="17"/>
  <c r="H171" i="17"/>
  <c r="G171" i="17"/>
  <c r="F171" i="17"/>
  <c r="E171" i="17"/>
  <c r="D171" i="17"/>
  <c r="A171" i="17"/>
  <c r="BU170" i="17"/>
  <c r="BT170" i="17"/>
  <c r="BS170" i="17"/>
  <c r="BR170" i="17"/>
  <c r="BQ170" i="17"/>
  <c r="BP170" i="17"/>
  <c r="BO170" i="17"/>
  <c r="BN170" i="17"/>
  <c r="BM170" i="17"/>
  <c r="BL170" i="17"/>
  <c r="BK170" i="17"/>
  <c r="BJ170" i="17"/>
  <c r="BI170" i="17"/>
  <c r="BH170" i="17"/>
  <c r="BG170" i="17"/>
  <c r="BF170" i="17"/>
  <c r="BE170" i="17"/>
  <c r="BD170" i="17"/>
  <c r="BC170" i="17"/>
  <c r="BB170" i="17"/>
  <c r="BA170" i="17"/>
  <c r="AZ170" i="17"/>
  <c r="AY170" i="17"/>
  <c r="AX170" i="17"/>
  <c r="AW170" i="17"/>
  <c r="AV170" i="17"/>
  <c r="AU170" i="17"/>
  <c r="AT170" i="17"/>
  <c r="AS170" i="17"/>
  <c r="AR170" i="17"/>
  <c r="AQ170" i="17"/>
  <c r="AP170" i="17"/>
  <c r="AO170" i="17"/>
  <c r="AN170" i="17"/>
  <c r="AM170" i="17"/>
  <c r="AL170" i="17"/>
  <c r="AK170" i="17"/>
  <c r="AJ170" i="17"/>
  <c r="AI170" i="17"/>
  <c r="AH170" i="17"/>
  <c r="AG170" i="17"/>
  <c r="AF170" i="17"/>
  <c r="AE170" i="17"/>
  <c r="AD170" i="17"/>
  <c r="AC170" i="17"/>
  <c r="AB170" i="17"/>
  <c r="AA170" i="17"/>
  <c r="Z170" i="17"/>
  <c r="Y170" i="17"/>
  <c r="X170" i="17"/>
  <c r="W170" i="17"/>
  <c r="V170" i="17"/>
  <c r="U170" i="17"/>
  <c r="T170" i="17"/>
  <c r="S170" i="17"/>
  <c r="R170" i="17"/>
  <c r="Q170" i="17"/>
  <c r="K170" i="17"/>
  <c r="L170" i="17" s="1"/>
  <c r="M170" i="17" s="1"/>
  <c r="N170" i="17" s="1"/>
  <c r="O170" i="17" s="1"/>
  <c r="P170" i="17" s="1"/>
  <c r="J170" i="17"/>
  <c r="I170" i="17"/>
  <c r="H170" i="17"/>
  <c r="G170" i="17"/>
  <c r="F170" i="17"/>
  <c r="E170" i="17"/>
  <c r="D170" i="17"/>
  <c r="A170" i="17"/>
  <c r="BU169" i="17"/>
  <c r="BT169" i="17"/>
  <c r="BS169" i="17"/>
  <c r="BR169" i="17"/>
  <c r="BQ169" i="17"/>
  <c r="BP169" i="17"/>
  <c r="BO169" i="17"/>
  <c r="BN169" i="17"/>
  <c r="BM169" i="17"/>
  <c r="BL169" i="17"/>
  <c r="BK169" i="17"/>
  <c r="BJ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G169" i="17"/>
  <c r="AF169" i="17"/>
  <c r="AE169" i="17"/>
  <c r="AD169" i="17"/>
  <c r="AC169" i="17"/>
  <c r="AB169" i="17"/>
  <c r="AA169" i="17"/>
  <c r="Z169" i="17"/>
  <c r="Y169" i="17"/>
  <c r="X169" i="17"/>
  <c r="W169" i="17"/>
  <c r="V169" i="17"/>
  <c r="U169" i="17"/>
  <c r="T169" i="17"/>
  <c r="S169" i="17"/>
  <c r="R169" i="17"/>
  <c r="Q169" i="17"/>
  <c r="K169" i="17"/>
  <c r="L169" i="17" s="1"/>
  <c r="M169" i="17" s="1"/>
  <c r="N169" i="17" s="1"/>
  <c r="O169" i="17" s="1"/>
  <c r="P169" i="17" s="1"/>
  <c r="J169" i="17"/>
  <c r="I169" i="17"/>
  <c r="H169" i="17"/>
  <c r="G169" i="17"/>
  <c r="F169" i="17"/>
  <c r="E169" i="17"/>
  <c r="D169" i="17"/>
  <c r="A169" i="17"/>
  <c r="BU168" i="17"/>
  <c r="BT168" i="17"/>
  <c r="BS168" i="17"/>
  <c r="BR168" i="17"/>
  <c r="BQ168" i="17"/>
  <c r="BP168" i="17"/>
  <c r="BO168" i="17"/>
  <c r="BN168" i="17"/>
  <c r="BM168" i="17"/>
  <c r="BL168" i="17"/>
  <c r="BK168" i="17"/>
  <c r="BJ168" i="17"/>
  <c r="BI168" i="17"/>
  <c r="BH168" i="17"/>
  <c r="BG168" i="17"/>
  <c r="BF168" i="17"/>
  <c r="BE168" i="17"/>
  <c r="BD168" i="17"/>
  <c r="BC168" i="17"/>
  <c r="BB168" i="17"/>
  <c r="BA168" i="17"/>
  <c r="AZ168" i="17"/>
  <c r="AY168" i="17"/>
  <c r="AX168" i="17"/>
  <c r="AW168" i="17"/>
  <c r="AV168" i="17"/>
  <c r="AU168" i="17"/>
  <c r="AT168" i="17"/>
  <c r="AS168" i="17"/>
  <c r="AR168" i="17"/>
  <c r="AQ168" i="17"/>
  <c r="AP168" i="17"/>
  <c r="AO168" i="17"/>
  <c r="AN168" i="17"/>
  <c r="AM168" i="17"/>
  <c r="AL168" i="17"/>
  <c r="AK168" i="17"/>
  <c r="AJ168" i="17"/>
  <c r="AI168" i="17"/>
  <c r="AH168" i="17"/>
  <c r="AG168" i="17"/>
  <c r="AF168" i="17"/>
  <c r="AE168" i="17"/>
  <c r="AD168" i="17"/>
  <c r="AC168" i="17"/>
  <c r="AB168" i="17"/>
  <c r="AA168" i="17"/>
  <c r="Z168" i="17"/>
  <c r="Y168" i="17"/>
  <c r="X168" i="17"/>
  <c r="W168" i="17"/>
  <c r="V168" i="17"/>
  <c r="U168" i="17"/>
  <c r="T168" i="17"/>
  <c r="S168" i="17"/>
  <c r="R168" i="17"/>
  <c r="Q168" i="17"/>
  <c r="K168" i="17"/>
  <c r="L168" i="17" s="1"/>
  <c r="M168" i="17" s="1"/>
  <c r="N168" i="17" s="1"/>
  <c r="O168" i="17" s="1"/>
  <c r="P168" i="17" s="1"/>
  <c r="J168" i="17"/>
  <c r="I168" i="17"/>
  <c r="H168" i="17"/>
  <c r="G168" i="17"/>
  <c r="F168" i="17"/>
  <c r="E168" i="17"/>
  <c r="D168" i="17"/>
  <c r="A168" i="17"/>
  <c r="BU167" i="17"/>
  <c r="BT167" i="17"/>
  <c r="BS167" i="17"/>
  <c r="BR167" i="17"/>
  <c r="BQ167" i="17"/>
  <c r="BP167" i="17"/>
  <c r="BO167" i="17"/>
  <c r="BN167" i="17"/>
  <c r="BM167" i="17"/>
  <c r="BL167" i="17"/>
  <c r="BK167" i="17"/>
  <c r="BJ167" i="17"/>
  <c r="BI167" i="17"/>
  <c r="BH167" i="17"/>
  <c r="BG167" i="17"/>
  <c r="BF167" i="17"/>
  <c r="BE167" i="17"/>
  <c r="BD167" i="17"/>
  <c r="BC167" i="17"/>
  <c r="BB167" i="17"/>
  <c r="BA167" i="17"/>
  <c r="AZ167" i="17"/>
  <c r="AY167" i="17"/>
  <c r="AX167" i="17"/>
  <c r="AW167" i="17"/>
  <c r="AV167" i="17"/>
  <c r="AU167" i="17"/>
  <c r="AT167" i="17"/>
  <c r="AS167" i="17"/>
  <c r="AR167" i="17"/>
  <c r="AQ167" i="17"/>
  <c r="AP167" i="17"/>
  <c r="AO167" i="17"/>
  <c r="AN167" i="17"/>
  <c r="AM167" i="17"/>
  <c r="AL167" i="17"/>
  <c r="AK167" i="17"/>
  <c r="AJ167" i="17"/>
  <c r="AI167" i="17"/>
  <c r="AH167" i="17"/>
  <c r="AG167" i="17"/>
  <c r="AF167" i="17"/>
  <c r="AE167" i="17"/>
  <c r="AD167" i="17"/>
  <c r="AC167" i="17"/>
  <c r="AB167" i="17"/>
  <c r="AA167" i="17"/>
  <c r="Z167" i="17"/>
  <c r="Y167" i="17"/>
  <c r="X167" i="17"/>
  <c r="W167" i="17"/>
  <c r="V167" i="17"/>
  <c r="U167" i="17"/>
  <c r="T167" i="17"/>
  <c r="S167" i="17"/>
  <c r="R167" i="17"/>
  <c r="Q167" i="17"/>
  <c r="K167" i="17"/>
  <c r="L167" i="17" s="1"/>
  <c r="M167" i="17" s="1"/>
  <c r="N167" i="17" s="1"/>
  <c r="O167" i="17" s="1"/>
  <c r="P167" i="17" s="1"/>
  <c r="J167" i="17"/>
  <c r="I167" i="17"/>
  <c r="H167" i="17"/>
  <c r="G167" i="17"/>
  <c r="F167" i="17"/>
  <c r="E167" i="17"/>
  <c r="D167" i="17"/>
  <c r="A167"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K166" i="17"/>
  <c r="L166" i="17" s="1"/>
  <c r="M166" i="17" s="1"/>
  <c r="N166" i="17" s="1"/>
  <c r="O166" i="17" s="1"/>
  <c r="P166" i="17" s="1"/>
  <c r="J166" i="17"/>
  <c r="I166" i="17"/>
  <c r="H166" i="17"/>
  <c r="G166" i="17"/>
  <c r="F166" i="17"/>
  <c r="E166" i="17"/>
  <c r="D166" i="17"/>
  <c r="A166"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K165" i="17"/>
  <c r="L165" i="17" s="1"/>
  <c r="M165" i="17" s="1"/>
  <c r="N165" i="17" s="1"/>
  <c r="O165" i="17" s="1"/>
  <c r="P165" i="17" s="1"/>
  <c r="J165" i="17"/>
  <c r="I165" i="17"/>
  <c r="H165" i="17"/>
  <c r="G165" i="17"/>
  <c r="F165" i="17"/>
  <c r="E165" i="17"/>
  <c r="D165" i="17"/>
  <c r="A165"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K164" i="17"/>
  <c r="L164" i="17" s="1"/>
  <c r="M164" i="17" s="1"/>
  <c r="N164" i="17" s="1"/>
  <c r="O164" i="17" s="1"/>
  <c r="P164" i="17" s="1"/>
  <c r="J164" i="17"/>
  <c r="I164" i="17"/>
  <c r="H164" i="17"/>
  <c r="G164" i="17"/>
  <c r="F164" i="17"/>
  <c r="E164" i="17"/>
  <c r="D164" i="17"/>
  <c r="A164"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K163" i="17"/>
  <c r="L163" i="17" s="1"/>
  <c r="M163" i="17" s="1"/>
  <c r="N163" i="17" s="1"/>
  <c r="O163" i="17" s="1"/>
  <c r="P163" i="17" s="1"/>
  <c r="J163" i="17"/>
  <c r="I163" i="17"/>
  <c r="H163" i="17"/>
  <c r="G163" i="17"/>
  <c r="F163" i="17"/>
  <c r="E163" i="17"/>
  <c r="D163" i="17"/>
  <c r="A163"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K162" i="17"/>
  <c r="L162" i="17" s="1"/>
  <c r="M162" i="17" s="1"/>
  <c r="N162" i="17" s="1"/>
  <c r="O162" i="17" s="1"/>
  <c r="P162" i="17" s="1"/>
  <c r="J162" i="17"/>
  <c r="I162" i="17"/>
  <c r="H162" i="17"/>
  <c r="G162" i="17"/>
  <c r="F162" i="17"/>
  <c r="E162" i="17"/>
  <c r="D162" i="17"/>
  <c r="A162" i="17"/>
  <c r="BU161" i="17"/>
  <c r="BT161" i="17"/>
  <c r="BS161" i="17"/>
  <c r="BR161" i="17"/>
  <c r="BQ161" i="17"/>
  <c r="BP161" i="17"/>
  <c r="BO161" i="17"/>
  <c r="BN161" i="17"/>
  <c r="BM161" i="17"/>
  <c r="BL161" i="17"/>
  <c r="BK161" i="17"/>
  <c r="BJ161" i="17"/>
  <c r="BI161" i="17"/>
  <c r="BH161" i="17"/>
  <c r="BG161" i="17"/>
  <c r="BF161" i="17"/>
  <c r="BE161" i="17"/>
  <c r="BD161" i="17"/>
  <c r="BC161" i="17"/>
  <c r="BB161" i="17"/>
  <c r="BA161" i="17"/>
  <c r="AZ161" i="17"/>
  <c r="AY161" i="17"/>
  <c r="AX161" i="17"/>
  <c r="AW161" i="17"/>
  <c r="AV161" i="17"/>
  <c r="AU161" i="17"/>
  <c r="AT161" i="17"/>
  <c r="AS161" i="17"/>
  <c r="AR161" i="17"/>
  <c r="AQ161" i="17"/>
  <c r="AP161" i="17"/>
  <c r="AO161" i="17"/>
  <c r="AN161" i="17"/>
  <c r="AM161" i="17"/>
  <c r="AL161" i="17"/>
  <c r="AK161" i="17"/>
  <c r="AJ161" i="17"/>
  <c r="AI161" i="17"/>
  <c r="AH161" i="17"/>
  <c r="AG161" i="17"/>
  <c r="AF161" i="17"/>
  <c r="AE161" i="17"/>
  <c r="AD161" i="17"/>
  <c r="AC161" i="17"/>
  <c r="AB161" i="17"/>
  <c r="AA161" i="17"/>
  <c r="Z161" i="17"/>
  <c r="Y161" i="17"/>
  <c r="X161" i="17"/>
  <c r="W161" i="17"/>
  <c r="V161" i="17"/>
  <c r="U161" i="17"/>
  <c r="T161" i="17"/>
  <c r="S161" i="17"/>
  <c r="R161" i="17"/>
  <c r="Q161" i="17"/>
  <c r="K161" i="17"/>
  <c r="L161" i="17" s="1"/>
  <c r="M161" i="17" s="1"/>
  <c r="N161" i="17" s="1"/>
  <c r="O161" i="17" s="1"/>
  <c r="P161" i="17" s="1"/>
  <c r="J161" i="17"/>
  <c r="I161" i="17"/>
  <c r="H161" i="17"/>
  <c r="G161" i="17"/>
  <c r="F161" i="17"/>
  <c r="E161" i="17"/>
  <c r="D161" i="17"/>
  <c r="A161" i="17"/>
  <c r="BU160" i="17"/>
  <c r="BT160" i="17"/>
  <c r="BS160" i="17"/>
  <c r="BR160" i="17"/>
  <c r="BQ160" i="17"/>
  <c r="BP160" i="17"/>
  <c r="BO160" i="17"/>
  <c r="BN160" i="17"/>
  <c r="BM160" i="17"/>
  <c r="BL160" i="17"/>
  <c r="BK160" i="17"/>
  <c r="BJ160" i="17"/>
  <c r="BI160" i="17"/>
  <c r="BH160" i="17"/>
  <c r="BG160" i="17"/>
  <c r="BF160" i="17"/>
  <c r="BE160" i="17"/>
  <c r="BD160" i="17"/>
  <c r="BC160" i="17"/>
  <c r="BB160" i="17"/>
  <c r="BA160" i="17"/>
  <c r="AZ160" i="17"/>
  <c r="AY160" i="17"/>
  <c r="AX160" i="17"/>
  <c r="AW160" i="17"/>
  <c r="AV160" i="17"/>
  <c r="AU160" i="17"/>
  <c r="AT160" i="17"/>
  <c r="AS160" i="17"/>
  <c r="AR160" i="17"/>
  <c r="AQ160" i="17"/>
  <c r="AP160" i="17"/>
  <c r="AO160" i="17"/>
  <c r="AN160" i="17"/>
  <c r="AM160" i="17"/>
  <c r="AL160" i="17"/>
  <c r="AK160" i="17"/>
  <c r="AJ160" i="17"/>
  <c r="AI160" i="17"/>
  <c r="AH160" i="17"/>
  <c r="AG160" i="17"/>
  <c r="AF160" i="17"/>
  <c r="AE160" i="17"/>
  <c r="AD160" i="17"/>
  <c r="AC160" i="17"/>
  <c r="AB160" i="17"/>
  <c r="AA160" i="17"/>
  <c r="Z160" i="17"/>
  <c r="Y160" i="17"/>
  <c r="X160" i="17"/>
  <c r="W160" i="17"/>
  <c r="V160" i="17"/>
  <c r="U160" i="17"/>
  <c r="T160" i="17"/>
  <c r="S160" i="17"/>
  <c r="R160" i="17"/>
  <c r="Q160" i="17"/>
  <c r="K160" i="17"/>
  <c r="L160" i="17" s="1"/>
  <c r="M160" i="17" s="1"/>
  <c r="N160" i="17" s="1"/>
  <c r="O160" i="17" s="1"/>
  <c r="P160" i="17" s="1"/>
  <c r="J160" i="17"/>
  <c r="I160" i="17"/>
  <c r="H160" i="17"/>
  <c r="G160" i="17"/>
  <c r="F160" i="17"/>
  <c r="E160" i="17"/>
  <c r="D160" i="17"/>
  <c r="A160" i="17"/>
  <c r="BU159" i="17"/>
  <c r="BT159" i="17"/>
  <c r="BS159" i="17"/>
  <c r="BR159" i="17"/>
  <c r="BQ159" i="17"/>
  <c r="BP159" i="17"/>
  <c r="BO159" i="17"/>
  <c r="BN159" i="17"/>
  <c r="BM159" i="17"/>
  <c r="BL159" i="17"/>
  <c r="BK159" i="17"/>
  <c r="BJ159" i="17"/>
  <c r="BI159" i="17"/>
  <c r="BH159" i="17"/>
  <c r="BG159" i="17"/>
  <c r="BF159" i="17"/>
  <c r="BE159" i="17"/>
  <c r="BD159" i="17"/>
  <c r="BC159" i="17"/>
  <c r="BB159" i="17"/>
  <c r="BA159" i="17"/>
  <c r="AZ159" i="17"/>
  <c r="AY159" i="17"/>
  <c r="AX159" i="17"/>
  <c r="AW159" i="17"/>
  <c r="AV159" i="17"/>
  <c r="AU159" i="17"/>
  <c r="AT159" i="17"/>
  <c r="AS159" i="17"/>
  <c r="AR159" i="17"/>
  <c r="AQ159" i="17"/>
  <c r="AP159" i="17"/>
  <c r="AO159" i="17"/>
  <c r="AN159" i="17"/>
  <c r="AM159" i="17"/>
  <c r="AL159" i="17"/>
  <c r="AK159" i="17"/>
  <c r="AJ159" i="17"/>
  <c r="AI159" i="17"/>
  <c r="AH159" i="17"/>
  <c r="AG159" i="17"/>
  <c r="AF159" i="17"/>
  <c r="AE159" i="17"/>
  <c r="AD159" i="17"/>
  <c r="AC159" i="17"/>
  <c r="AB159" i="17"/>
  <c r="AA159" i="17"/>
  <c r="Z159" i="17"/>
  <c r="Y159" i="17"/>
  <c r="X159" i="17"/>
  <c r="W159" i="17"/>
  <c r="V159" i="17"/>
  <c r="U159" i="17"/>
  <c r="T159" i="17"/>
  <c r="S159" i="17"/>
  <c r="R159" i="17"/>
  <c r="Q159" i="17"/>
  <c r="K159" i="17"/>
  <c r="L159" i="17" s="1"/>
  <c r="M159" i="17" s="1"/>
  <c r="N159" i="17" s="1"/>
  <c r="O159" i="17" s="1"/>
  <c r="P159" i="17" s="1"/>
  <c r="J159" i="17"/>
  <c r="I159" i="17"/>
  <c r="H159" i="17"/>
  <c r="G159" i="17"/>
  <c r="F159" i="17"/>
  <c r="E159" i="17"/>
  <c r="D159" i="17"/>
  <c r="A159" i="17"/>
  <c r="BU158" i="17"/>
  <c r="BT158" i="17"/>
  <c r="BS158" i="17"/>
  <c r="BR158" i="17"/>
  <c r="BQ158" i="17"/>
  <c r="BP158" i="17"/>
  <c r="BO158" i="17"/>
  <c r="BN158" i="17"/>
  <c r="BM158" i="17"/>
  <c r="BL158" i="17"/>
  <c r="BK158" i="17"/>
  <c r="BJ158" i="17"/>
  <c r="BI158" i="17"/>
  <c r="BH158" i="17"/>
  <c r="BG158" i="17"/>
  <c r="BF158" i="17"/>
  <c r="BE158" i="17"/>
  <c r="BD158" i="17"/>
  <c r="BC158" i="17"/>
  <c r="BB158" i="17"/>
  <c r="BA158" i="17"/>
  <c r="AZ158" i="17"/>
  <c r="AY158" i="17"/>
  <c r="AX158" i="17"/>
  <c r="AW158" i="17"/>
  <c r="AV158" i="17"/>
  <c r="AU158" i="17"/>
  <c r="AT158" i="17"/>
  <c r="AS158" i="17"/>
  <c r="AR158" i="17"/>
  <c r="AQ158" i="17"/>
  <c r="AP158" i="17"/>
  <c r="AO158" i="17"/>
  <c r="AN158" i="17"/>
  <c r="AM158" i="17"/>
  <c r="AL158" i="17"/>
  <c r="AK158" i="17"/>
  <c r="AJ158" i="17"/>
  <c r="AI158" i="17"/>
  <c r="AH158" i="17"/>
  <c r="AG158" i="17"/>
  <c r="AF158" i="17"/>
  <c r="AE158" i="17"/>
  <c r="AD158" i="17"/>
  <c r="AC158" i="17"/>
  <c r="AB158" i="17"/>
  <c r="AA158" i="17"/>
  <c r="Z158" i="17"/>
  <c r="Y158" i="17"/>
  <c r="X158" i="17"/>
  <c r="W158" i="17"/>
  <c r="V158" i="17"/>
  <c r="U158" i="17"/>
  <c r="T158" i="17"/>
  <c r="S158" i="17"/>
  <c r="R158" i="17"/>
  <c r="Q158" i="17"/>
  <c r="K158" i="17"/>
  <c r="L158" i="17" s="1"/>
  <c r="M158" i="17" s="1"/>
  <c r="N158" i="17" s="1"/>
  <c r="O158" i="17" s="1"/>
  <c r="P158" i="17" s="1"/>
  <c r="J158" i="17"/>
  <c r="I158" i="17"/>
  <c r="H158" i="17"/>
  <c r="G158" i="17"/>
  <c r="F158" i="17"/>
  <c r="E158" i="17"/>
  <c r="D158" i="17"/>
  <c r="A158" i="17"/>
  <c r="BU157" i="17"/>
  <c r="BT157" i="17"/>
  <c r="BS157" i="17"/>
  <c r="BR157" i="17"/>
  <c r="BQ157" i="17"/>
  <c r="BP157" i="17"/>
  <c r="BO157" i="17"/>
  <c r="BN157" i="17"/>
  <c r="BM157" i="17"/>
  <c r="BL157" i="17"/>
  <c r="BK157" i="17"/>
  <c r="BJ157" i="17"/>
  <c r="BI157" i="17"/>
  <c r="BH157" i="17"/>
  <c r="BG157" i="17"/>
  <c r="BF157" i="17"/>
  <c r="BE157" i="17"/>
  <c r="BD157" i="17"/>
  <c r="BC157" i="17"/>
  <c r="BB157" i="17"/>
  <c r="BA157" i="17"/>
  <c r="AZ157" i="17"/>
  <c r="AY157" i="17"/>
  <c r="AX157" i="17"/>
  <c r="AW157" i="17"/>
  <c r="AV157" i="17"/>
  <c r="AU157" i="17"/>
  <c r="AT157" i="17"/>
  <c r="AS157" i="17"/>
  <c r="AR157" i="17"/>
  <c r="AQ157" i="17"/>
  <c r="AP157" i="17"/>
  <c r="AO157" i="17"/>
  <c r="AN157" i="17"/>
  <c r="AM157" i="17"/>
  <c r="AL157" i="17"/>
  <c r="AK157" i="17"/>
  <c r="AJ157" i="17"/>
  <c r="AI157" i="17"/>
  <c r="AH157" i="17"/>
  <c r="AG157" i="17"/>
  <c r="AF157" i="17"/>
  <c r="AE157" i="17"/>
  <c r="AD157" i="17"/>
  <c r="AC157" i="17"/>
  <c r="AB157" i="17"/>
  <c r="AA157" i="17"/>
  <c r="Z157" i="17"/>
  <c r="Y157" i="17"/>
  <c r="X157" i="17"/>
  <c r="W157" i="17"/>
  <c r="V157" i="17"/>
  <c r="U157" i="17"/>
  <c r="T157" i="17"/>
  <c r="S157" i="17"/>
  <c r="R157" i="17"/>
  <c r="Q157" i="17"/>
  <c r="K157" i="17"/>
  <c r="L157" i="17" s="1"/>
  <c r="M157" i="17" s="1"/>
  <c r="N157" i="17" s="1"/>
  <c r="O157" i="17" s="1"/>
  <c r="P157" i="17" s="1"/>
  <c r="J157" i="17"/>
  <c r="I157" i="17"/>
  <c r="H157" i="17"/>
  <c r="G157" i="17"/>
  <c r="F157" i="17"/>
  <c r="E157" i="17"/>
  <c r="D157" i="17"/>
  <c r="A157" i="17"/>
  <c r="BU156" i="17"/>
  <c r="BT156" i="17"/>
  <c r="BS156" i="17"/>
  <c r="BR156" i="17"/>
  <c r="BQ156" i="17"/>
  <c r="BP156" i="17"/>
  <c r="BO156" i="17"/>
  <c r="BN156" i="17"/>
  <c r="BM156" i="17"/>
  <c r="BL156" i="17"/>
  <c r="BK156" i="17"/>
  <c r="BJ156" i="17"/>
  <c r="BI156" i="17"/>
  <c r="BH156" i="17"/>
  <c r="BG156" i="17"/>
  <c r="BF156" i="17"/>
  <c r="BE156" i="17"/>
  <c r="BD156" i="17"/>
  <c r="BC156" i="17"/>
  <c r="BB156" i="17"/>
  <c r="BA156" i="17"/>
  <c r="AZ156" i="17"/>
  <c r="AY156" i="17"/>
  <c r="AX156" i="17"/>
  <c r="AW156" i="17"/>
  <c r="AV156" i="17"/>
  <c r="AU156" i="17"/>
  <c r="AT156" i="17"/>
  <c r="AS156" i="17"/>
  <c r="AR156" i="17"/>
  <c r="AQ156" i="17"/>
  <c r="AP156" i="17"/>
  <c r="AO156" i="17"/>
  <c r="AN156" i="17"/>
  <c r="AM156" i="17"/>
  <c r="AL156" i="17"/>
  <c r="AK156" i="17"/>
  <c r="AJ156" i="17"/>
  <c r="AI156" i="17"/>
  <c r="AH156" i="17"/>
  <c r="AG156" i="17"/>
  <c r="AF156" i="17"/>
  <c r="AE156" i="17"/>
  <c r="AD156" i="17"/>
  <c r="AC156" i="17"/>
  <c r="AB156" i="17"/>
  <c r="AA156" i="17"/>
  <c r="Z156" i="17"/>
  <c r="Y156" i="17"/>
  <c r="X156" i="17"/>
  <c r="W156" i="17"/>
  <c r="V156" i="17"/>
  <c r="U156" i="17"/>
  <c r="T156" i="17"/>
  <c r="S156" i="17"/>
  <c r="R156" i="17"/>
  <c r="Q156" i="17"/>
  <c r="K156" i="17"/>
  <c r="L156" i="17" s="1"/>
  <c r="M156" i="17" s="1"/>
  <c r="N156" i="17" s="1"/>
  <c r="O156" i="17" s="1"/>
  <c r="P156" i="17" s="1"/>
  <c r="J156" i="17"/>
  <c r="I156" i="17"/>
  <c r="H156" i="17"/>
  <c r="G156" i="17"/>
  <c r="F156" i="17"/>
  <c r="E156" i="17"/>
  <c r="D156" i="17"/>
  <c r="A156" i="17"/>
  <c r="BU155" i="17"/>
  <c r="BT155" i="17"/>
  <c r="BS155" i="17"/>
  <c r="BR155" i="17"/>
  <c r="BQ155" i="17"/>
  <c r="BP155" i="17"/>
  <c r="BO155" i="17"/>
  <c r="BN155" i="17"/>
  <c r="BM155" i="17"/>
  <c r="BL155" i="17"/>
  <c r="BK155" i="17"/>
  <c r="BJ155" i="17"/>
  <c r="BI155" i="17"/>
  <c r="BH155" i="17"/>
  <c r="BG155" i="17"/>
  <c r="BF155" i="17"/>
  <c r="BE155" i="17"/>
  <c r="BD155" i="17"/>
  <c r="BC155" i="17"/>
  <c r="BB155" i="17"/>
  <c r="BA155" i="17"/>
  <c r="AZ155" i="17"/>
  <c r="AY155" i="17"/>
  <c r="AX155" i="17"/>
  <c r="AW155" i="17"/>
  <c r="AV155" i="17"/>
  <c r="AU155" i="17"/>
  <c r="AT155" i="17"/>
  <c r="AS155" i="17"/>
  <c r="AR155" i="17"/>
  <c r="AQ155" i="17"/>
  <c r="AP155" i="17"/>
  <c r="AO155" i="17"/>
  <c r="AN155" i="17"/>
  <c r="AM155" i="17"/>
  <c r="AL155" i="17"/>
  <c r="AK155" i="17"/>
  <c r="AJ155" i="17"/>
  <c r="AI155" i="17"/>
  <c r="AH155" i="17"/>
  <c r="AG155" i="17"/>
  <c r="AF155" i="17"/>
  <c r="AE155" i="17"/>
  <c r="AD155" i="17"/>
  <c r="AC155" i="17"/>
  <c r="AB155" i="17"/>
  <c r="AA155" i="17"/>
  <c r="Z155" i="17"/>
  <c r="Y155" i="17"/>
  <c r="X155" i="17"/>
  <c r="W155" i="17"/>
  <c r="V155" i="17"/>
  <c r="U155" i="17"/>
  <c r="T155" i="17"/>
  <c r="S155" i="17"/>
  <c r="R155" i="17"/>
  <c r="Q155" i="17"/>
  <c r="K155" i="17"/>
  <c r="L155" i="17" s="1"/>
  <c r="M155" i="17" s="1"/>
  <c r="N155" i="17" s="1"/>
  <c r="O155" i="17" s="1"/>
  <c r="P155" i="17" s="1"/>
  <c r="J155" i="17"/>
  <c r="I155" i="17"/>
  <c r="H155" i="17"/>
  <c r="G155" i="17"/>
  <c r="F155" i="17"/>
  <c r="E155" i="17"/>
  <c r="D155" i="17"/>
  <c r="A155" i="17"/>
  <c r="BU154" i="17"/>
  <c r="BT154" i="17"/>
  <c r="BS154" i="17"/>
  <c r="BR154" i="17"/>
  <c r="BQ154" i="17"/>
  <c r="BP154" i="17"/>
  <c r="BO154" i="17"/>
  <c r="BN154" i="17"/>
  <c r="BM154" i="17"/>
  <c r="BL154" i="17"/>
  <c r="BK154" i="17"/>
  <c r="BJ154" i="17"/>
  <c r="BI154" i="17"/>
  <c r="BH154" i="17"/>
  <c r="BG154" i="17"/>
  <c r="BF154" i="17"/>
  <c r="BE154" i="17"/>
  <c r="BD154" i="17"/>
  <c r="BC154" i="17"/>
  <c r="BB154" i="17"/>
  <c r="BA154" i="17"/>
  <c r="AZ154" i="17"/>
  <c r="AY154" i="17"/>
  <c r="AX154" i="17"/>
  <c r="AW154" i="17"/>
  <c r="AV154" i="17"/>
  <c r="AU154" i="17"/>
  <c r="AT154" i="17"/>
  <c r="AS154" i="17"/>
  <c r="AR154" i="17"/>
  <c r="AQ154" i="17"/>
  <c r="AP154" i="17"/>
  <c r="AO154" i="17"/>
  <c r="AN154" i="17"/>
  <c r="AM154" i="17"/>
  <c r="AL154" i="17"/>
  <c r="AK154" i="17"/>
  <c r="AJ154" i="17"/>
  <c r="AI154" i="17"/>
  <c r="AH154" i="17"/>
  <c r="AG154" i="17"/>
  <c r="AF154" i="17"/>
  <c r="AE154" i="17"/>
  <c r="AD154" i="17"/>
  <c r="AC154" i="17"/>
  <c r="AB154" i="17"/>
  <c r="AA154" i="17"/>
  <c r="Z154" i="17"/>
  <c r="Y154" i="17"/>
  <c r="X154" i="17"/>
  <c r="W154" i="17"/>
  <c r="V154" i="17"/>
  <c r="U154" i="17"/>
  <c r="T154" i="17"/>
  <c r="S154" i="17"/>
  <c r="R154" i="17"/>
  <c r="Q154" i="17"/>
  <c r="K154" i="17"/>
  <c r="L154" i="17" s="1"/>
  <c r="M154" i="17" s="1"/>
  <c r="N154" i="17" s="1"/>
  <c r="O154" i="17" s="1"/>
  <c r="P154" i="17" s="1"/>
  <c r="J154" i="17"/>
  <c r="I154" i="17"/>
  <c r="H154" i="17"/>
  <c r="G154" i="17"/>
  <c r="F154" i="17"/>
  <c r="E154" i="17"/>
  <c r="D154" i="17"/>
  <c r="A154" i="17"/>
  <c r="BU153" i="17"/>
  <c r="BT153" i="17"/>
  <c r="BS153" i="17"/>
  <c r="BR153" i="17"/>
  <c r="BQ153" i="17"/>
  <c r="BP153" i="17"/>
  <c r="BO153" i="17"/>
  <c r="BN153" i="17"/>
  <c r="BM153" i="17"/>
  <c r="BL153" i="17"/>
  <c r="BK153" i="17"/>
  <c r="BJ153" i="17"/>
  <c r="BI153" i="17"/>
  <c r="BH153" i="17"/>
  <c r="BG153" i="17"/>
  <c r="BF153" i="17"/>
  <c r="BE153" i="17"/>
  <c r="BD153" i="17"/>
  <c r="BC153" i="17"/>
  <c r="BB153" i="17"/>
  <c r="BA153" i="17"/>
  <c r="AZ153" i="17"/>
  <c r="AY153" i="17"/>
  <c r="AX153" i="17"/>
  <c r="AW153" i="17"/>
  <c r="AV153" i="17"/>
  <c r="AU153" i="17"/>
  <c r="AT153" i="17"/>
  <c r="AS153" i="17"/>
  <c r="AR153" i="17"/>
  <c r="AQ153" i="17"/>
  <c r="AP153" i="17"/>
  <c r="AO153" i="17"/>
  <c r="AN153" i="17"/>
  <c r="AM153" i="17"/>
  <c r="AL153" i="17"/>
  <c r="AK153" i="17"/>
  <c r="AJ153" i="17"/>
  <c r="AI153" i="17"/>
  <c r="AH153" i="17"/>
  <c r="AG153" i="17"/>
  <c r="AF153" i="17"/>
  <c r="AE153" i="17"/>
  <c r="AD153" i="17"/>
  <c r="AC153" i="17"/>
  <c r="AB153" i="17"/>
  <c r="AA153" i="17"/>
  <c r="Z153" i="17"/>
  <c r="Y153" i="17"/>
  <c r="X153" i="17"/>
  <c r="W153" i="17"/>
  <c r="V153" i="17"/>
  <c r="U153" i="17"/>
  <c r="T153" i="17"/>
  <c r="S153" i="17"/>
  <c r="R153" i="17"/>
  <c r="Q153" i="17"/>
  <c r="K153" i="17"/>
  <c r="L153" i="17" s="1"/>
  <c r="M153" i="17" s="1"/>
  <c r="N153" i="17" s="1"/>
  <c r="O153" i="17" s="1"/>
  <c r="P153" i="17" s="1"/>
  <c r="J153" i="17"/>
  <c r="I153" i="17"/>
  <c r="H153" i="17"/>
  <c r="G153" i="17"/>
  <c r="F153" i="17"/>
  <c r="E153" i="17"/>
  <c r="D153" i="17"/>
  <c r="A153" i="17"/>
  <c r="BU152" i="17"/>
  <c r="BT152" i="17"/>
  <c r="BS152" i="17"/>
  <c r="BR152" i="17"/>
  <c r="BQ152" i="17"/>
  <c r="BP152" i="17"/>
  <c r="BO152" i="17"/>
  <c r="BN152" i="17"/>
  <c r="BM152" i="17"/>
  <c r="BL152" i="17"/>
  <c r="BK152" i="17"/>
  <c r="BJ152" i="17"/>
  <c r="BI152" i="17"/>
  <c r="BH152" i="17"/>
  <c r="BG152" i="17"/>
  <c r="BF152" i="17"/>
  <c r="BE152" i="17"/>
  <c r="BD152" i="17"/>
  <c r="BC152" i="17"/>
  <c r="BB152" i="17"/>
  <c r="BA152" i="17"/>
  <c r="AZ152" i="17"/>
  <c r="AY152" i="17"/>
  <c r="AX152" i="17"/>
  <c r="AW152" i="17"/>
  <c r="AV152" i="17"/>
  <c r="AU152" i="17"/>
  <c r="AT152" i="17"/>
  <c r="AS152" i="17"/>
  <c r="AR152" i="17"/>
  <c r="AQ152" i="17"/>
  <c r="AP152" i="17"/>
  <c r="AO152" i="17"/>
  <c r="AN152" i="17"/>
  <c r="AM152" i="17"/>
  <c r="AL152" i="17"/>
  <c r="AK152" i="17"/>
  <c r="AJ152" i="17"/>
  <c r="AI152" i="17"/>
  <c r="AH152" i="17"/>
  <c r="AG152" i="17"/>
  <c r="AF152" i="17"/>
  <c r="AE152" i="17"/>
  <c r="AD152" i="17"/>
  <c r="AC152" i="17"/>
  <c r="AB152" i="17"/>
  <c r="AA152" i="17"/>
  <c r="Z152" i="17"/>
  <c r="Y152" i="17"/>
  <c r="X152" i="17"/>
  <c r="W152" i="17"/>
  <c r="V152" i="17"/>
  <c r="U152" i="17"/>
  <c r="T152" i="17"/>
  <c r="S152" i="17"/>
  <c r="R152" i="17"/>
  <c r="Q152" i="17"/>
  <c r="K152" i="17"/>
  <c r="L152" i="17" s="1"/>
  <c r="M152" i="17" s="1"/>
  <c r="N152" i="17" s="1"/>
  <c r="O152" i="17" s="1"/>
  <c r="P152" i="17" s="1"/>
  <c r="J152" i="17"/>
  <c r="I152" i="17"/>
  <c r="H152" i="17"/>
  <c r="G152" i="17"/>
  <c r="F152" i="17"/>
  <c r="E152" i="17"/>
  <c r="D152" i="17"/>
  <c r="A152" i="17"/>
  <c r="BU151" i="17"/>
  <c r="BT151" i="17"/>
  <c r="BS151" i="17"/>
  <c r="BR151" i="17"/>
  <c r="BQ151" i="17"/>
  <c r="BP151" i="17"/>
  <c r="BO151" i="17"/>
  <c r="BN151" i="17"/>
  <c r="BM151" i="17"/>
  <c r="BL151" i="17"/>
  <c r="BK151" i="17"/>
  <c r="BJ151" i="17"/>
  <c r="BI151" i="17"/>
  <c r="BH151" i="17"/>
  <c r="BG151" i="17"/>
  <c r="BF151" i="17"/>
  <c r="BE151" i="17"/>
  <c r="BD151" i="17"/>
  <c r="BC151" i="17"/>
  <c r="BB151" i="17"/>
  <c r="BA151" i="17"/>
  <c r="AZ151" i="17"/>
  <c r="AY151" i="17"/>
  <c r="AX151" i="17"/>
  <c r="AW151" i="17"/>
  <c r="AV151" i="17"/>
  <c r="AU151" i="17"/>
  <c r="AT151" i="17"/>
  <c r="AS151" i="17"/>
  <c r="AR151" i="17"/>
  <c r="AQ151" i="17"/>
  <c r="AP151" i="17"/>
  <c r="AO151" i="17"/>
  <c r="AN151" i="17"/>
  <c r="AM151" i="17"/>
  <c r="AL151" i="17"/>
  <c r="AK151" i="17"/>
  <c r="AJ151" i="17"/>
  <c r="AI151" i="17"/>
  <c r="AH151" i="17"/>
  <c r="AG151" i="17"/>
  <c r="AF151" i="17"/>
  <c r="AE151" i="17"/>
  <c r="AD151" i="17"/>
  <c r="AC151" i="17"/>
  <c r="AB151" i="17"/>
  <c r="AA151" i="17"/>
  <c r="Z151" i="17"/>
  <c r="Y151" i="17"/>
  <c r="X151" i="17"/>
  <c r="W151" i="17"/>
  <c r="V151" i="17"/>
  <c r="U151" i="17"/>
  <c r="T151" i="17"/>
  <c r="S151" i="17"/>
  <c r="R151" i="17"/>
  <c r="Q151" i="17"/>
  <c r="K151" i="17"/>
  <c r="L151" i="17" s="1"/>
  <c r="M151" i="17" s="1"/>
  <c r="N151" i="17" s="1"/>
  <c r="O151" i="17" s="1"/>
  <c r="P151" i="17" s="1"/>
  <c r="J151" i="17"/>
  <c r="I151" i="17"/>
  <c r="H151" i="17"/>
  <c r="G151" i="17"/>
  <c r="F151" i="17"/>
  <c r="E151" i="17"/>
  <c r="D151" i="17"/>
  <c r="A151" i="17"/>
  <c r="BU150" i="17"/>
  <c r="BT150" i="17"/>
  <c r="BS150" i="17"/>
  <c r="BR150" i="17"/>
  <c r="BQ150" i="17"/>
  <c r="BP150" i="17"/>
  <c r="BO150" i="17"/>
  <c r="BN150" i="17"/>
  <c r="BM150" i="17"/>
  <c r="BL150" i="17"/>
  <c r="BK150" i="17"/>
  <c r="BJ150" i="17"/>
  <c r="BI150" i="17"/>
  <c r="BH150" i="17"/>
  <c r="BG150" i="17"/>
  <c r="BF150" i="17"/>
  <c r="BE150" i="17"/>
  <c r="BD150" i="17"/>
  <c r="BC150" i="17"/>
  <c r="BB150" i="17"/>
  <c r="BA150" i="17"/>
  <c r="AZ150" i="17"/>
  <c r="AY150" i="17"/>
  <c r="AX150" i="17"/>
  <c r="AW150" i="17"/>
  <c r="AV150" i="17"/>
  <c r="AU150" i="17"/>
  <c r="AT150" i="17"/>
  <c r="AS150" i="17"/>
  <c r="AR150" i="17"/>
  <c r="AQ150" i="17"/>
  <c r="AP150" i="17"/>
  <c r="AO150" i="17"/>
  <c r="AN150" i="17"/>
  <c r="AM150" i="17"/>
  <c r="AL150" i="17"/>
  <c r="AK150" i="17"/>
  <c r="AJ150" i="17"/>
  <c r="AI150" i="17"/>
  <c r="AH150" i="17"/>
  <c r="AG150" i="17"/>
  <c r="AF150" i="17"/>
  <c r="AE150" i="17"/>
  <c r="AD150" i="17"/>
  <c r="AC150" i="17"/>
  <c r="AB150" i="17"/>
  <c r="AA150" i="17"/>
  <c r="Z150" i="17"/>
  <c r="Y150" i="17"/>
  <c r="X150" i="17"/>
  <c r="W150" i="17"/>
  <c r="V150" i="17"/>
  <c r="U150" i="17"/>
  <c r="T150" i="17"/>
  <c r="S150" i="17"/>
  <c r="R150" i="17"/>
  <c r="Q150" i="17"/>
  <c r="K150" i="17"/>
  <c r="L150" i="17" s="1"/>
  <c r="M150" i="17" s="1"/>
  <c r="N150" i="17" s="1"/>
  <c r="O150" i="17" s="1"/>
  <c r="P150" i="17" s="1"/>
  <c r="J150" i="17"/>
  <c r="I150" i="17"/>
  <c r="H150" i="17"/>
  <c r="G150" i="17"/>
  <c r="F150" i="17"/>
  <c r="E150" i="17"/>
  <c r="D150" i="17"/>
  <c r="A150"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K149" i="17"/>
  <c r="L149" i="17" s="1"/>
  <c r="M149" i="17" s="1"/>
  <c r="N149" i="17" s="1"/>
  <c r="O149" i="17" s="1"/>
  <c r="P149" i="17" s="1"/>
  <c r="J149" i="17"/>
  <c r="I149" i="17"/>
  <c r="H149" i="17"/>
  <c r="G149" i="17"/>
  <c r="F149" i="17"/>
  <c r="E149" i="17"/>
  <c r="D149" i="17"/>
  <c r="A149" i="17"/>
  <c r="BU148" i="17"/>
  <c r="BT148" i="17"/>
  <c r="BS148" i="17"/>
  <c r="BR148" i="17"/>
  <c r="BQ148" i="17"/>
  <c r="BP148" i="17"/>
  <c r="BO148" i="17"/>
  <c r="BN148" i="17"/>
  <c r="BM148" i="17"/>
  <c r="BL148" i="17"/>
  <c r="BK148" i="17"/>
  <c r="BJ148" i="17"/>
  <c r="BI148" i="17"/>
  <c r="BH148" i="17"/>
  <c r="BG148" i="17"/>
  <c r="BF148" i="17"/>
  <c r="BE148" i="17"/>
  <c r="BD148" i="17"/>
  <c r="BC148" i="17"/>
  <c r="BB148" i="17"/>
  <c r="BA148" i="17"/>
  <c r="AZ148" i="17"/>
  <c r="AY148" i="17"/>
  <c r="AX148" i="17"/>
  <c r="AW148" i="17"/>
  <c r="AV148" i="17"/>
  <c r="AU148" i="17"/>
  <c r="AT148" i="17"/>
  <c r="AS148" i="17"/>
  <c r="AR148" i="17"/>
  <c r="AQ148" i="17"/>
  <c r="AP148" i="17"/>
  <c r="AO148" i="17"/>
  <c r="AN148" i="17"/>
  <c r="AM148" i="17"/>
  <c r="AL148" i="17"/>
  <c r="AK148" i="17"/>
  <c r="AJ148" i="17"/>
  <c r="AI148" i="17"/>
  <c r="AH148" i="17"/>
  <c r="AG148" i="17"/>
  <c r="AF148" i="17"/>
  <c r="AE148" i="17"/>
  <c r="AD148" i="17"/>
  <c r="AC148" i="17"/>
  <c r="AB148" i="17"/>
  <c r="AA148" i="17"/>
  <c r="Z148" i="17"/>
  <c r="Y148" i="17"/>
  <c r="X148" i="17"/>
  <c r="W148" i="17"/>
  <c r="V148" i="17"/>
  <c r="U148" i="17"/>
  <c r="T148" i="17"/>
  <c r="S148" i="17"/>
  <c r="R148" i="17"/>
  <c r="Q148" i="17"/>
  <c r="K148" i="17"/>
  <c r="L148" i="17" s="1"/>
  <c r="M148" i="17" s="1"/>
  <c r="N148" i="17" s="1"/>
  <c r="O148" i="17" s="1"/>
  <c r="P148" i="17" s="1"/>
  <c r="J148" i="17"/>
  <c r="I148" i="17"/>
  <c r="H148" i="17"/>
  <c r="G148" i="17"/>
  <c r="F148" i="17"/>
  <c r="E148" i="17"/>
  <c r="D148" i="17"/>
  <c r="A148" i="17"/>
  <c r="BU147" i="17"/>
  <c r="BT147" i="17"/>
  <c r="BS147" i="17"/>
  <c r="BR147" i="17"/>
  <c r="BQ147" i="17"/>
  <c r="BP147" i="17"/>
  <c r="BO147" i="17"/>
  <c r="BN147" i="17"/>
  <c r="BM147" i="17"/>
  <c r="BL147" i="17"/>
  <c r="BK147" i="17"/>
  <c r="BJ147" i="17"/>
  <c r="BI147" i="17"/>
  <c r="BH147" i="17"/>
  <c r="BG147" i="17"/>
  <c r="BF147" i="17"/>
  <c r="BE147" i="17"/>
  <c r="BD147" i="17"/>
  <c r="BC147" i="17"/>
  <c r="BB147" i="17"/>
  <c r="BA147" i="17"/>
  <c r="AZ147" i="17"/>
  <c r="AY147" i="17"/>
  <c r="AX147" i="17"/>
  <c r="AW147" i="17"/>
  <c r="AV147" i="17"/>
  <c r="AU147" i="17"/>
  <c r="AT147" i="17"/>
  <c r="AS147" i="17"/>
  <c r="AR147" i="17"/>
  <c r="AQ147" i="17"/>
  <c r="AP147" i="17"/>
  <c r="AO147" i="17"/>
  <c r="AN147" i="17"/>
  <c r="AM147" i="17"/>
  <c r="AL147" i="17"/>
  <c r="AK147" i="17"/>
  <c r="AJ147" i="17"/>
  <c r="AI147" i="17"/>
  <c r="AH147" i="17"/>
  <c r="AG147" i="17"/>
  <c r="AF147" i="17"/>
  <c r="AE147" i="17"/>
  <c r="AD147" i="17"/>
  <c r="AC147" i="17"/>
  <c r="AB147" i="17"/>
  <c r="AA147" i="17"/>
  <c r="Z147" i="17"/>
  <c r="Y147" i="17"/>
  <c r="X147" i="17"/>
  <c r="W147" i="17"/>
  <c r="V147" i="17"/>
  <c r="U147" i="17"/>
  <c r="T147" i="17"/>
  <c r="S147" i="17"/>
  <c r="R147" i="17"/>
  <c r="Q147" i="17"/>
  <c r="K147" i="17"/>
  <c r="L147" i="17" s="1"/>
  <c r="M147" i="17" s="1"/>
  <c r="N147" i="17" s="1"/>
  <c r="O147" i="17" s="1"/>
  <c r="P147" i="17" s="1"/>
  <c r="J147" i="17"/>
  <c r="I147" i="17"/>
  <c r="H147" i="17"/>
  <c r="G147" i="17"/>
  <c r="F147" i="17"/>
  <c r="E147" i="17"/>
  <c r="D147" i="17"/>
  <c r="A147" i="17"/>
  <c r="BU146" i="17"/>
  <c r="BT146" i="17"/>
  <c r="BS146" i="17"/>
  <c r="BR146" i="17"/>
  <c r="BQ146" i="17"/>
  <c r="BP146" i="17"/>
  <c r="BO146" i="17"/>
  <c r="BN146" i="17"/>
  <c r="BM146" i="17"/>
  <c r="BL146" i="17"/>
  <c r="BK146" i="17"/>
  <c r="BJ146" i="17"/>
  <c r="BI146" i="17"/>
  <c r="BH146" i="17"/>
  <c r="BG146" i="17"/>
  <c r="BF146" i="17"/>
  <c r="BE146" i="17"/>
  <c r="BD146" i="17"/>
  <c r="BC146" i="17"/>
  <c r="BB146" i="17"/>
  <c r="BA146" i="17"/>
  <c r="AZ146" i="17"/>
  <c r="AY146" i="17"/>
  <c r="AX146" i="17"/>
  <c r="AW146" i="17"/>
  <c r="AV146" i="17"/>
  <c r="AU146" i="17"/>
  <c r="AT146" i="17"/>
  <c r="AS146" i="17"/>
  <c r="AR146" i="17"/>
  <c r="AQ146" i="17"/>
  <c r="AP146" i="17"/>
  <c r="AO146" i="17"/>
  <c r="AN146" i="17"/>
  <c r="AM146" i="17"/>
  <c r="AL146" i="17"/>
  <c r="AK146" i="17"/>
  <c r="AJ146" i="17"/>
  <c r="AI146" i="17"/>
  <c r="AH146" i="17"/>
  <c r="AG146" i="17"/>
  <c r="AF146" i="17"/>
  <c r="AE146" i="17"/>
  <c r="AD146" i="17"/>
  <c r="AC146" i="17"/>
  <c r="AB146" i="17"/>
  <c r="AA146" i="17"/>
  <c r="Z146" i="17"/>
  <c r="Y146" i="17"/>
  <c r="X146" i="17"/>
  <c r="W146" i="17"/>
  <c r="V146" i="17"/>
  <c r="U146" i="17"/>
  <c r="T146" i="17"/>
  <c r="S146" i="17"/>
  <c r="R146" i="17"/>
  <c r="Q146" i="17"/>
  <c r="K146" i="17"/>
  <c r="L146" i="17" s="1"/>
  <c r="M146" i="17" s="1"/>
  <c r="N146" i="17" s="1"/>
  <c r="O146" i="17" s="1"/>
  <c r="P146" i="17" s="1"/>
  <c r="J146" i="17"/>
  <c r="I146" i="17"/>
  <c r="H146" i="17"/>
  <c r="G146" i="17"/>
  <c r="F146" i="17"/>
  <c r="E146" i="17"/>
  <c r="D146" i="17"/>
  <c r="A146" i="17"/>
  <c r="BU145" i="17"/>
  <c r="BT145" i="17"/>
  <c r="BS145" i="17"/>
  <c r="BR145" i="17"/>
  <c r="BQ145" i="17"/>
  <c r="BP145" i="17"/>
  <c r="BO145" i="17"/>
  <c r="BN145" i="17"/>
  <c r="BM145" i="17"/>
  <c r="BL145" i="17"/>
  <c r="BK145" i="17"/>
  <c r="BJ145" i="17"/>
  <c r="BI145" i="17"/>
  <c r="BH145" i="17"/>
  <c r="BG145" i="17"/>
  <c r="BF145" i="17"/>
  <c r="BE145" i="17"/>
  <c r="BD145" i="17"/>
  <c r="BC145" i="17"/>
  <c r="BB145" i="17"/>
  <c r="BA145" i="17"/>
  <c r="AZ145" i="17"/>
  <c r="AY145" i="17"/>
  <c r="AX145" i="17"/>
  <c r="AW145" i="17"/>
  <c r="AV145" i="17"/>
  <c r="AU145" i="17"/>
  <c r="AT145" i="17"/>
  <c r="AS145" i="17"/>
  <c r="AR145" i="17"/>
  <c r="AQ145" i="17"/>
  <c r="AP145" i="17"/>
  <c r="AO145" i="17"/>
  <c r="AN145" i="17"/>
  <c r="AM145" i="17"/>
  <c r="AL145" i="17"/>
  <c r="AK145" i="17"/>
  <c r="AJ145" i="17"/>
  <c r="AI145" i="17"/>
  <c r="AH145" i="17"/>
  <c r="AG145" i="17"/>
  <c r="AF145" i="17"/>
  <c r="AE145" i="17"/>
  <c r="AD145" i="17"/>
  <c r="AC145" i="17"/>
  <c r="AB145" i="17"/>
  <c r="AA145" i="17"/>
  <c r="Z145" i="17"/>
  <c r="Y145" i="17"/>
  <c r="X145" i="17"/>
  <c r="W145" i="17"/>
  <c r="V145" i="17"/>
  <c r="U145" i="17"/>
  <c r="T145" i="17"/>
  <c r="S145" i="17"/>
  <c r="R145" i="17"/>
  <c r="Q145" i="17"/>
  <c r="K145" i="17"/>
  <c r="L145" i="17" s="1"/>
  <c r="M145" i="17" s="1"/>
  <c r="N145" i="17" s="1"/>
  <c r="O145" i="17" s="1"/>
  <c r="P145" i="17" s="1"/>
  <c r="J145" i="17"/>
  <c r="I145" i="17"/>
  <c r="H145" i="17"/>
  <c r="G145" i="17"/>
  <c r="F145" i="17"/>
  <c r="E145" i="17"/>
  <c r="D145" i="17"/>
  <c r="A145" i="17"/>
  <c r="BU144" i="17"/>
  <c r="BT144" i="17"/>
  <c r="BS144" i="17"/>
  <c r="BR144" i="17"/>
  <c r="BQ144" i="17"/>
  <c r="BP144" i="17"/>
  <c r="BO144" i="17"/>
  <c r="BN144" i="17"/>
  <c r="BM144" i="17"/>
  <c r="BL144" i="17"/>
  <c r="BK144" i="17"/>
  <c r="BJ144" i="17"/>
  <c r="BI144" i="17"/>
  <c r="BH144" i="17"/>
  <c r="BG144" i="17"/>
  <c r="BF144" i="17"/>
  <c r="BE144" i="17"/>
  <c r="BD144" i="17"/>
  <c r="BC144" i="17"/>
  <c r="BB144" i="17"/>
  <c r="BA144" i="17"/>
  <c r="AZ144" i="17"/>
  <c r="AY144" i="17"/>
  <c r="AX144" i="17"/>
  <c r="AW144" i="17"/>
  <c r="AV144" i="17"/>
  <c r="AU144" i="17"/>
  <c r="AT144" i="17"/>
  <c r="AS144" i="17"/>
  <c r="AR144" i="17"/>
  <c r="AQ144" i="17"/>
  <c r="AP144" i="17"/>
  <c r="AO144" i="17"/>
  <c r="AN144" i="17"/>
  <c r="AM144" i="17"/>
  <c r="AL144" i="17"/>
  <c r="AK144" i="17"/>
  <c r="AJ144" i="17"/>
  <c r="AI144" i="17"/>
  <c r="AH144" i="17"/>
  <c r="AG144" i="17"/>
  <c r="AF144" i="17"/>
  <c r="AE144" i="17"/>
  <c r="AD144" i="17"/>
  <c r="AC144" i="17"/>
  <c r="AB144" i="17"/>
  <c r="AA144" i="17"/>
  <c r="Z144" i="17"/>
  <c r="Y144" i="17"/>
  <c r="X144" i="17"/>
  <c r="W144" i="17"/>
  <c r="V144" i="17"/>
  <c r="U144" i="17"/>
  <c r="T144" i="17"/>
  <c r="S144" i="17"/>
  <c r="R144" i="17"/>
  <c r="Q144" i="17"/>
  <c r="K144" i="17"/>
  <c r="L144" i="17" s="1"/>
  <c r="M144" i="17" s="1"/>
  <c r="N144" i="17" s="1"/>
  <c r="O144" i="17" s="1"/>
  <c r="P144" i="17" s="1"/>
  <c r="J144" i="17"/>
  <c r="I144" i="17"/>
  <c r="H144" i="17"/>
  <c r="G144" i="17"/>
  <c r="F144" i="17"/>
  <c r="E144" i="17"/>
  <c r="D144" i="17"/>
  <c r="A144" i="17"/>
  <c r="BU143" i="17"/>
  <c r="BT143" i="17"/>
  <c r="BS143" i="17"/>
  <c r="BR143" i="17"/>
  <c r="BQ143" i="17"/>
  <c r="BP143" i="17"/>
  <c r="BO143" i="17"/>
  <c r="BN143" i="17"/>
  <c r="BM143" i="17"/>
  <c r="BL143" i="17"/>
  <c r="BK143" i="17"/>
  <c r="BJ143" i="17"/>
  <c r="BI143" i="17"/>
  <c r="BH143" i="17"/>
  <c r="BG143" i="17"/>
  <c r="BF143" i="17"/>
  <c r="BE143" i="17"/>
  <c r="BD143" i="17"/>
  <c r="BC143" i="17"/>
  <c r="BB143" i="17"/>
  <c r="BA143" i="17"/>
  <c r="AZ143" i="17"/>
  <c r="AY143" i="17"/>
  <c r="AX143" i="17"/>
  <c r="AW143" i="17"/>
  <c r="AV143" i="17"/>
  <c r="AU143" i="17"/>
  <c r="AT143" i="17"/>
  <c r="AS143" i="17"/>
  <c r="AR143" i="17"/>
  <c r="AQ143" i="17"/>
  <c r="AP143" i="17"/>
  <c r="AO143" i="17"/>
  <c r="AN143" i="17"/>
  <c r="AM143" i="17"/>
  <c r="AL143" i="17"/>
  <c r="AK143" i="17"/>
  <c r="AJ143" i="17"/>
  <c r="AI143" i="17"/>
  <c r="AH143" i="17"/>
  <c r="AG143" i="17"/>
  <c r="AF143" i="17"/>
  <c r="AE143" i="17"/>
  <c r="AD143" i="17"/>
  <c r="AC143" i="17"/>
  <c r="AB143" i="17"/>
  <c r="AA143" i="17"/>
  <c r="Z143" i="17"/>
  <c r="Y143" i="17"/>
  <c r="X143" i="17"/>
  <c r="W143" i="17"/>
  <c r="V143" i="17"/>
  <c r="U143" i="17"/>
  <c r="T143" i="17"/>
  <c r="S143" i="17"/>
  <c r="R143" i="17"/>
  <c r="Q143" i="17"/>
  <c r="K143" i="17"/>
  <c r="L143" i="17" s="1"/>
  <c r="M143" i="17" s="1"/>
  <c r="N143" i="17" s="1"/>
  <c r="O143" i="17" s="1"/>
  <c r="P143" i="17" s="1"/>
  <c r="J143" i="17"/>
  <c r="I143" i="17"/>
  <c r="H143" i="17"/>
  <c r="G143" i="17"/>
  <c r="F143" i="17"/>
  <c r="E143" i="17"/>
  <c r="D143" i="17"/>
  <c r="A143" i="17"/>
  <c r="BU142" i="17"/>
  <c r="BT142" i="17"/>
  <c r="BS142" i="17"/>
  <c r="BR142" i="17"/>
  <c r="BQ142" i="17"/>
  <c r="BP142" i="17"/>
  <c r="BO142" i="17"/>
  <c r="BN142" i="17"/>
  <c r="BM142" i="17"/>
  <c r="BL142" i="17"/>
  <c r="BK142" i="17"/>
  <c r="BJ142" i="17"/>
  <c r="BI142" i="17"/>
  <c r="BH142" i="17"/>
  <c r="BG142" i="17"/>
  <c r="BF142" i="17"/>
  <c r="BE142" i="17"/>
  <c r="BD142" i="17"/>
  <c r="BC142" i="17"/>
  <c r="BB142" i="17"/>
  <c r="BA142" i="17"/>
  <c r="AZ142" i="17"/>
  <c r="AY142" i="17"/>
  <c r="AX142" i="17"/>
  <c r="AW142" i="17"/>
  <c r="AV142" i="17"/>
  <c r="AU142" i="17"/>
  <c r="AT142" i="17"/>
  <c r="AS142" i="17"/>
  <c r="AR142" i="17"/>
  <c r="AQ142" i="17"/>
  <c r="AP142" i="17"/>
  <c r="AO142" i="17"/>
  <c r="AN142" i="17"/>
  <c r="AM142" i="17"/>
  <c r="AL142" i="17"/>
  <c r="AK142" i="17"/>
  <c r="AJ142" i="17"/>
  <c r="AI142" i="17"/>
  <c r="AH142" i="17"/>
  <c r="AG142" i="17"/>
  <c r="AF142" i="17"/>
  <c r="AE142" i="17"/>
  <c r="AD142" i="17"/>
  <c r="AC142" i="17"/>
  <c r="AB142" i="17"/>
  <c r="AA142" i="17"/>
  <c r="Z142" i="17"/>
  <c r="Y142" i="17"/>
  <c r="X142" i="17"/>
  <c r="W142" i="17"/>
  <c r="V142" i="17"/>
  <c r="U142" i="17"/>
  <c r="T142" i="17"/>
  <c r="S142" i="17"/>
  <c r="R142" i="17"/>
  <c r="Q142" i="17"/>
  <c r="K142" i="17"/>
  <c r="L142" i="17" s="1"/>
  <c r="M142" i="17" s="1"/>
  <c r="N142" i="17" s="1"/>
  <c r="O142" i="17" s="1"/>
  <c r="P142" i="17" s="1"/>
  <c r="J142" i="17"/>
  <c r="I142" i="17"/>
  <c r="H142" i="17"/>
  <c r="G142" i="17"/>
  <c r="F142" i="17"/>
  <c r="E142" i="17"/>
  <c r="D142" i="17"/>
  <c r="A142" i="17"/>
  <c r="BU141" i="17"/>
  <c r="BT141" i="17"/>
  <c r="BS141" i="17"/>
  <c r="BR141" i="17"/>
  <c r="BQ141" i="17"/>
  <c r="BP141" i="17"/>
  <c r="BO141" i="17"/>
  <c r="BN141" i="17"/>
  <c r="BM141" i="17"/>
  <c r="BL141" i="17"/>
  <c r="BK141" i="17"/>
  <c r="BJ141" i="17"/>
  <c r="BI141" i="17"/>
  <c r="BH141" i="17"/>
  <c r="BG141" i="17"/>
  <c r="BF141" i="17"/>
  <c r="BE141" i="17"/>
  <c r="BD141" i="17"/>
  <c r="BC141" i="17"/>
  <c r="BB141" i="17"/>
  <c r="BA141" i="17"/>
  <c r="AZ141" i="17"/>
  <c r="AY141" i="17"/>
  <c r="AX141" i="17"/>
  <c r="AW141" i="17"/>
  <c r="AV141" i="17"/>
  <c r="AU141" i="17"/>
  <c r="AT141" i="17"/>
  <c r="AS141" i="17"/>
  <c r="AR141" i="17"/>
  <c r="AQ141" i="17"/>
  <c r="AP141" i="17"/>
  <c r="AO141" i="17"/>
  <c r="AN141" i="17"/>
  <c r="AM141" i="17"/>
  <c r="AL141" i="17"/>
  <c r="AK141" i="17"/>
  <c r="AJ141" i="17"/>
  <c r="AI141" i="17"/>
  <c r="AH141" i="17"/>
  <c r="AG141" i="17"/>
  <c r="AF141" i="17"/>
  <c r="AE141" i="17"/>
  <c r="AD141" i="17"/>
  <c r="AC141" i="17"/>
  <c r="AB141" i="17"/>
  <c r="AA141" i="17"/>
  <c r="Z141" i="17"/>
  <c r="Y141" i="17"/>
  <c r="X141" i="17"/>
  <c r="W141" i="17"/>
  <c r="V141" i="17"/>
  <c r="U141" i="17"/>
  <c r="T141" i="17"/>
  <c r="S141" i="17"/>
  <c r="R141" i="17"/>
  <c r="Q141" i="17"/>
  <c r="K141" i="17"/>
  <c r="L141" i="17" s="1"/>
  <c r="M141" i="17" s="1"/>
  <c r="N141" i="17" s="1"/>
  <c r="O141" i="17" s="1"/>
  <c r="P141" i="17" s="1"/>
  <c r="J141" i="17"/>
  <c r="I141" i="17"/>
  <c r="H141" i="17"/>
  <c r="G141" i="17"/>
  <c r="F141" i="17"/>
  <c r="E141" i="17"/>
  <c r="D141" i="17"/>
  <c r="A141" i="17"/>
  <c r="BU140" i="17"/>
  <c r="BT140" i="17"/>
  <c r="BS140" i="17"/>
  <c r="BR140" i="17"/>
  <c r="BQ140" i="17"/>
  <c r="BP140" i="17"/>
  <c r="BO140" i="17"/>
  <c r="BN140" i="17"/>
  <c r="BM140" i="17"/>
  <c r="BL140" i="17"/>
  <c r="BK140" i="17"/>
  <c r="BJ140" i="17"/>
  <c r="BI140" i="17"/>
  <c r="BH140" i="17"/>
  <c r="BG140" i="17"/>
  <c r="BF140" i="17"/>
  <c r="BE140" i="17"/>
  <c r="BD140" i="17"/>
  <c r="BC140" i="17"/>
  <c r="BB140" i="17"/>
  <c r="BA140" i="17"/>
  <c r="AZ140" i="17"/>
  <c r="AY140" i="17"/>
  <c r="AX140" i="17"/>
  <c r="AW140" i="17"/>
  <c r="AV140" i="17"/>
  <c r="AU140" i="17"/>
  <c r="AT140" i="17"/>
  <c r="AS140" i="17"/>
  <c r="AR140" i="17"/>
  <c r="AQ140" i="17"/>
  <c r="AP140" i="17"/>
  <c r="AO140" i="17"/>
  <c r="AN140" i="17"/>
  <c r="AM140" i="17"/>
  <c r="AL140" i="17"/>
  <c r="AK140" i="17"/>
  <c r="AJ140" i="17"/>
  <c r="AI140" i="17"/>
  <c r="AH140" i="17"/>
  <c r="AG140" i="17"/>
  <c r="AF140" i="17"/>
  <c r="AE140" i="17"/>
  <c r="AD140" i="17"/>
  <c r="AC140" i="17"/>
  <c r="AB140" i="17"/>
  <c r="AA140" i="17"/>
  <c r="Z140" i="17"/>
  <c r="Y140" i="17"/>
  <c r="X140" i="17"/>
  <c r="W140" i="17"/>
  <c r="V140" i="17"/>
  <c r="U140" i="17"/>
  <c r="T140" i="17"/>
  <c r="S140" i="17"/>
  <c r="R140" i="17"/>
  <c r="Q140" i="17"/>
  <c r="K140" i="17"/>
  <c r="L140" i="17" s="1"/>
  <c r="M140" i="17" s="1"/>
  <c r="N140" i="17" s="1"/>
  <c r="O140" i="17" s="1"/>
  <c r="P140" i="17" s="1"/>
  <c r="J140" i="17"/>
  <c r="I140" i="17"/>
  <c r="H140" i="17"/>
  <c r="G140" i="17"/>
  <c r="F140" i="17"/>
  <c r="E140" i="17"/>
  <c r="D140" i="17"/>
  <c r="A140" i="17"/>
  <c r="BU139" i="17"/>
  <c r="BT139" i="17"/>
  <c r="BS139" i="17"/>
  <c r="BR139" i="17"/>
  <c r="BQ139" i="17"/>
  <c r="BP139" i="17"/>
  <c r="BO139" i="17"/>
  <c r="BN139" i="17"/>
  <c r="BM139" i="17"/>
  <c r="BL139" i="17"/>
  <c r="BK139" i="17"/>
  <c r="BJ139" i="17"/>
  <c r="BI139" i="17"/>
  <c r="BH139" i="17"/>
  <c r="BG139" i="17"/>
  <c r="BF139" i="17"/>
  <c r="BE139" i="17"/>
  <c r="BD139" i="17"/>
  <c r="BC139" i="17"/>
  <c r="BB139" i="17"/>
  <c r="BA139" i="17"/>
  <c r="AZ139" i="17"/>
  <c r="AY139" i="17"/>
  <c r="AX139" i="17"/>
  <c r="AW139" i="17"/>
  <c r="AV139" i="17"/>
  <c r="AU139" i="17"/>
  <c r="AT139" i="17"/>
  <c r="AS139" i="17"/>
  <c r="AR139" i="17"/>
  <c r="AQ139" i="17"/>
  <c r="AP139" i="17"/>
  <c r="AO139" i="17"/>
  <c r="AN139" i="17"/>
  <c r="AM139" i="17"/>
  <c r="AL139" i="17"/>
  <c r="AK139" i="17"/>
  <c r="AJ139" i="17"/>
  <c r="AI139" i="17"/>
  <c r="AH139" i="17"/>
  <c r="AG139" i="17"/>
  <c r="AF139" i="17"/>
  <c r="AE139" i="17"/>
  <c r="AD139" i="17"/>
  <c r="AC139" i="17"/>
  <c r="AB139" i="17"/>
  <c r="AA139" i="17"/>
  <c r="Z139" i="17"/>
  <c r="Y139" i="17"/>
  <c r="X139" i="17"/>
  <c r="W139" i="17"/>
  <c r="V139" i="17"/>
  <c r="U139" i="17"/>
  <c r="T139" i="17"/>
  <c r="S139" i="17"/>
  <c r="R139" i="17"/>
  <c r="Q139" i="17"/>
  <c r="K139" i="17"/>
  <c r="L139" i="17" s="1"/>
  <c r="M139" i="17" s="1"/>
  <c r="N139" i="17" s="1"/>
  <c r="O139" i="17" s="1"/>
  <c r="P139" i="17" s="1"/>
  <c r="J139" i="17"/>
  <c r="I139" i="17"/>
  <c r="H139" i="17"/>
  <c r="G139" i="17"/>
  <c r="F139" i="17"/>
  <c r="E139" i="17"/>
  <c r="D139" i="17"/>
  <c r="A139" i="17"/>
  <c r="BU138" i="17"/>
  <c r="BT138" i="17"/>
  <c r="BS138" i="17"/>
  <c r="BR138" i="17"/>
  <c r="BQ138" i="17"/>
  <c r="BP138" i="17"/>
  <c r="BO138" i="17"/>
  <c r="BN138" i="17"/>
  <c r="BM138" i="17"/>
  <c r="BL138" i="17"/>
  <c r="BK138" i="17"/>
  <c r="BJ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K138" i="17"/>
  <c r="L138" i="17" s="1"/>
  <c r="M138" i="17" s="1"/>
  <c r="N138" i="17" s="1"/>
  <c r="O138" i="17" s="1"/>
  <c r="P138" i="17" s="1"/>
  <c r="J138" i="17"/>
  <c r="I138" i="17"/>
  <c r="H138" i="17"/>
  <c r="G138" i="17"/>
  <c r="F138" i="17"/>
  <c r="E138" i="17"/>
  <c r="D138" i="17"/>
  <c r="A138" i="17"/>
  <c r="BU137" i="17"/>
  <c r="BT137" i="17"/>
  <c r="BS137" i="17"/>
  <c r="BR137" i="17"/>
  <c r="BQ137" i="17"/>
  <c r="BP137" i="17"/>
  <c r="BO137" i="17"/>
  <c r="BN137" i="17"/>
  <c r="BM137" i="17"/>
  <c r="BL137" i="17"/>
  <c r="BK137" i="17"/>
  <c r="BJ137" i="17"/>
  <c r="BI137" i="17"/>
  <c r="BH137" i="17"/>
  <c r="BG137" i="17"/>
  <c r="BF137" i="17"/>
  <c r="BE137" i="17"/>
  <c r="BD137" i="17"/>
  <c r="BC137" i="17"/>
  <c r="BB137" i="17"/>
  <c r="BA137" i="17"/>
  <c r="AZ137" i="17"/>
  <c r="AY137" i="17"/>
  <c r="AX137" i="17"/>
  <c r="AW137" i="17"/>
  <c r="AV137" i="17"/>
  <c r="AU137" i="17"/>
  <c r="AT137" i="17"/>
  <c r="AS137" i="17"/>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S137" i="17"/>
  <c r="R137" i="17"/>
  <c r="Q137" i="17"/>
  <c r="K137" i="17"/>
  <c r="L137" i="17" s="1"/>
  <c r="M137" i="17" s="1"/>
  <c r="N137" i="17" s="1"/>
  <c r="O137" i="17" s="1"/>
  <c r="P137" i="17" s="1"/>
  <c r="J137" i="17"/>
  <c r="I137" i="17"/>
  <c r="H137" i="17"/>
  <c r="G137" i="17"/>
  <c r="F137" i="17"/>
  <c r="E137" i="17"/>
  <c r="D137" i="17"/>
  <c r="A137" i="17"/>
  <c r="BU136" i="17"/>
  <c r="BT136" i="17"/>
  <c r="BS136" i="17"/>
  <c r="BR136" i="17"/>
  <c r="BQ136" i="17"/>
  <c r="BP136" i="17"/>
  <c r="BO136" i="17"/>
  <c r="BN136" i="17"/>
  <c r="BM136" i="17"/>
  <c r="BL136" i="17"/>
  <c r="BK136" i="17"/>
  <c r="BJ136" i="17"/>
  <c r="BI136" i="17"/>
  <c r="BH136" i="17"/>
  <c r="BG136" i="17"/>
  <c r="BF136" i="17"/>
  <c r="BE136" i="17"/>
  <c r="BD136" i="17"/>
  <c r="BC136" i="17"/>
  <c r="BB136" i="17"/>
  <c r="BA136" i="17"/>
  <c r="AZ136" i="17"/>
  <c r="AY136" i="17"/>
  <c r="AX136" i="17"/>
  <c r="AW136" i="17"/>
  <c r="AV136" i="17"/>
  <c r="AU136" i="17"/>
  <c r="AT136" i="17"/>
  <c r="AS136" i="17"/>
  <c r="AR136" i="17"/>
  <c r="AQ136" i="17"/>
  <c r="AP136" i="17"/>
  <c r="AO136" i="17"/>
  <c r="AN136" i="17"/>
  <c r="AM136" i="17"/>
  <c r="AL136" i="17"/>
  <c r="AK136" i="17"/>
  <c r="AJ136" i="17"/>
  <c r="AI136" i="17"/>
  <c r="AH136" i="17"/>
  <c r="AG136" i="17"/>
  <c r="AF136" i="17"/>
  <c r="AE136" i="17"/>
  <c r="AD136" i="17"/>
  <c r="AC136" i="17"/>
  <c r="AB136" i="17"/>
  <c r="AA136" i="17"/>
  <c r="Z136" i="17"/>
  <c r="Y136" i="17"/>
  <c r="X136" i="17"/>
  <c r="W136" i="17"/>
  <c r="V136" i="17"/>
  <c r="U136" i="17"/>
  <c r="T136" i="17"/>
  <c r="S136" i="17"/>
  <c r="R136" i="17"/>
  <c r="Q136" i="17"/>
  <c r="K136" i="17"/>
  <c r="L136" i="17" s="1"/>
  <c r="M136" i="17" s="1"/>
  <c r="N136" i="17" s="1"/>
  <c r="O136" i="17" s="1"/>
  <c r="P136" i="17" s="1"/>
  <c r="J136" i="17"/>
  <c r="I136" i="17"/>
  <c r="H136" i="17"/>
  <c r="G136" i="17"/>
  <c r="F136" i="17"/>
  <c r="E136" i="17"/>
  <c r="D136" i="17"/>
  <c r="A136" i="17"/>
  <c r="BU135" i="17"/>
  <c r="BT135" i="17"/>
  <c r="BS135" i="17"/>
  <c r="BR135" i="17"/>
  <c r="BQ135" i="17"/>
  <c r="BP135" i="17"/>
  <c r="BO135" i="17"/>
  <c r="BN135" i="17"/>
  <c r="BM135" i="17"/>
  <c r="BL135" i="17"/>
  <c r="BK135" i="17"/>
  <c r="BJ135" i="17"/>
  <c r="BI135" i="17"/>
  <c r="BH135" i="17"/>
  <c r="BG135" i="17"/>
  <c r="BF135" i="17"/>
  <c r="BE135" i="17"/>
  <c r="BD135" i="17"/>
  <c r="BC135" i="17"/>
  <c r="BB135" i="17"/>
  <c r="BA135" i="17"/>
  <c r="AZ135" i="17"/>
  <c r="AY135" i="17"/>
  <c r="AX135" i="17"/>
  <c r="AW135" i="17"/>
  <c r="AV135" i="17"/>
  <c r="AU135" i="17"/>
  <c r="AT135" i="17"/>
  <c r="AS135" i="17"/>
  <c r="AR135" i="17"/>
  <c r="AQ135" i="17"/>
  <c r="AP135" i="17"/>
  <c r="AO135" i="17"/>
  <c r="AN135" i="17"/>
  <c r="AM135" i="17"/>
  <c r="AL135" i="17"/>
  <c r="AK135" i="17"/>
  <c r="AJ135" i="17"/>
  <c r="AI135" i="17"/>
  <c r="AH135" i="17"/>
  <c r="AG135" i="17"/>
  <c r="AF135" i="17"/>
  <c r="AE135" i="17"/>
  <c r="AD135" i="17"/>
  <c r="AC135" i="17"/>
  <c r="AB135" i="17"/>
  <c r="AA135" i="17"/>
  <c r="Z135" i="17"/>
  <c r="Y135" i="17"/>
  <c r="X135" i="17"/>
  <c r="W135" i="17"/>
  <c r="V135" i="17"/>
  <c r="U135" i="17"/>
  <c r="T135" i="17"/>
  <c r="S135" i="17"/>
  <c r="R135" i="17"/>
  <c r="Q135" i="17"/>
  <c r="K135" i="17"/>
  <c r="L135" i="17" s="1"/>
  <c r="M135" i="17" s="1"/>
  <c r="N135" i="17" s="1"/>
  <c r="O135" i="17" s="1"/>
  <c r="P135" i="17" s="1"/>
  <c r="J135" i="17"/>
  <c r="I135" i="17"/>
  <c r="H135" i="17"/>
  <c r="G135" i="17"/>
  <c r="F135" i="17"/>
  <c r="E135" i="17"/>
  <c r="D135" i="17"/>
  <c r="A135" i="17"/>
  <c r="BU134" i="17"/>
  <c r="BT134" i="17"/>
  <c r="BS134" i="17"/>
  <c r="BR134" i="17"/>
  <c r="BQ134" i="17"/>
  <c r="BP134" i="17"/>
  <c r="BO134" i="17"/>
  <c r="BN134" i="17"/>
  <c r="BM134" i="17"/>
  <c r="BL134" i="17"/>
  <c r="BK134" i="17"/>
  <c r="BJ134" i="17"/>
  <c r="BI134" i="17"/>
  <c r="BH134" i="17"/>
  <c r="BG134" i="17"/>
  <c r="BF134" i="17"/>
  <c r="BE134" i="17"/>
  <c r="BD134"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Y134" i="17"/>
  <c r="X134" i="17"/>
  <c r="W134" i="17"/>
  <c r="V134" i="17"/>
  <c r="U134" i="17"/>
  <c r="T134" i="17"/>
  <c r="S134" i="17"/>
  <c r="R134" i="17"/>
  <c r="Q134" i="17"/>
  <c r="K134" i="17"/>
  <c r="L134" i="17" s="1"/>
  <c r="M134" i="17" s="1"/>
  <c r="N134" i="17" s="1"/>
  <c r="O134" i="17" s="1"/>
  <c r="P134" i="17" s="1"/>
  <c r="J134" i="17"/>
  <c r="I134" i="17"/>
  <c r="H134" i="17"/>
  <c r="G134" i="17"/>
  <c r="F134" i="17"/>
  <c r="E134" i="17"/>
  <c r="D134" i="17"/>
  <c r="A134" i="17"/>
  <c r="BU133" i="17"/>
  <c r="BT133" i="17"/>
  <c r="BS133" i="17"/>
  <c r="BR133" i="17"/>
  <c r="BQ133" i="17"/>
  <c r="BP133" i="17"/>
  <c r="BO133" i="17"/>
  <c r="BN133" i="17"/>
  <c r="BM133" i="17"/>
  <c r="BL133" i="17"/>
  <c r="BK133" i="17"/>
  <c r="BJ133" i="17"/>
  <c r="BI133" i="17"/>
  <c r="BH133" i="17"/>
  <c r="BG133" i="17"/>
  <c r="BF133" i="17"/>
  <c r="BE133" i="17"/>
  <c r="BD133"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Y133" i="17"/>
  <c r="X133" i="17"/>
  <c r="W133" i="17"/>
  <c r="V133" i="17"/>
  <c r="U133" i="17"/>
  <c r="T133" i="17"/>
  <c r="S133" i="17"/>
  <c r="R133" i="17"/>
  <c r="Q133" i="17"/>
  <c r="K133" i="17"/>
  <c r="L133" i="17" s="1"/>
  <c r="M133" i="17" s="1"/>
  <c r="N133" i="17" s="1"/>
  <c r="O133" i="17" s="1"/>
  <c r="P133" i="17" s="1"/>
  <c r="J133" i="17"/>
  <c r="I133" i="17"/>
  <c r="H133" i="17"/>
  <c r="G133" i="17"/>
  <c r="F133" i="17"/>
  <c r="E133" i="17"/>
  <c r="D133" i="17"/>
  <c r="A133" i="17"/>
  <c r="BU132" i="17"/>
  <c r="BT132" i="17"/>
  <c r="BS132" i="17"/>
  <c r="BR132" i="17"/>
  <c r="BQ132" i="17"/>
  <c r="BP132" i="17"/>
  <c r="BO132" i="17"/>
  <c r="BN132" i="17"/>
  <c r="BM132" i="17"/>
  <c r="BL132" i="17"/>
  <c r="BK132" i="17"/>
  <c r="BJ132" i="17"/>
  <c r="BI132" i="17"/>
  <c r="BH132" i="17"/>
  <c r="BG132" i="17"/>
  <c r="BF132" i="17"/>
  <c r="BE132" i="17"/>
  <c r="BD132"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Y132" i="17"/>
  <c r="X132" i="17"/>
  <c r="W132" i="17"/>
  <c r="V132" i="17"/>
  <c r="U132" i="17"/>
  <c r="T132" i="17"/>
  <c r="S132" i="17"/>
  <c r="R132" i="17"/>
  <c r="Q132" i="17"/>
  <c r="K132" i="17"/>
  <c r="L132" i="17" s="1"/>
  <c r="M132" i="17" s="1"/>
  <c r="N132" i="17" s="1"/>
  <c r="O132" i="17" s="1"/>
  <c r="P132" i="17" s="1"/>
  <c r="J132" i="17"/>
  <c r="I132" i="17"/>
  <c r="H132" i="17"/>
  <c r="G132" i="17"/>
  <c r="F132" i="17"/>
  <c r="E132" i="17"/>
  <c r="D132" i="17"/>
  <c r="A132" i="17"/>
  <c r="BU131" i="17"/>
  <c r="BT131" i="17"/>
  <c r="BS131" i="17"/>
  <c r="BR131" i="17"/>
  <c r="BQ131" i="17"/>
  <c r="BP131" i="17"/>
  <c r="BO131" i="17"/>
  <c r="BN131" i="17"/>
  <c r="BM131" i="17"/>
  <c r="BL131" i="17"/>
  <c r="BK131" i="17"/>
  <c r="BJ131" i="17"/>
  <c r="BI131" i="17"/>
  <c r="BH131" i="17"/>
  <c r="BG131" i="17"/>
  <c r="BF131" i="17"/>
  <c r="BE131" i="17"/>
  <c r="BD131" i="17"/>
  <c r="BC131" i="17"/>
  <c r="BB131" i="17"/>
  <c r="BA131" i="17"/>
  <c r="AZ131" i="17"/>
  <c r="AY131" i="17"/>
  <c r="AX131" i="17"/>
  <c r="AW131" i="17"/>
  <c r="AV131" i="17"/>
  <c r="AU131" i="17"/>
  <c r="AT131" i="17"/>
  <c r="AS131" i="17"/>
  <c r="AR131" i="17"/>
  <c r="AQ131" i="17"/>
  <c r="AP131" i="17"/>
  <c r="AO131" i="17"/>
  <c r="AN131" i="17"/>
  <c r="AM131" i="17"/>
  <c r="AL131" i="17"/>
  <c r="AK131" i="17"/>
  <c r="AJ131" i="17"/>
  <c r="AI131" i="17"/>
  <c r="AH131" i="17"/>
  <c r="AG131" i="17"/>
  <c r="AF131" i="17"/>
  <c r="AE131" i="17"/>
  <c r="AD131" i="17"/>
  <c r="AC131" i="17"/>
  <c r="AB131" i="17"/>
  <c r="AA131" i="17"/>
  <c r="Z131" i="17"/>
  <c r="Y131" i="17"/>
  <c r="X131" i="17"/>
  <c r="W131" i="17"/>
  <c r="V131" i="17"/>
  <c r="U131" i="17"/>
  <c r="T131" i="17"/>
  <c r="S131" i="17"/>
  <c r="R131" i="17"/>
  <c r="Q131" i="17"/>
  <c r="K131" i="17"/>
  <c r="L131" i="17" s="1"/>
  <c r="M131" i="17" s="1"/>
  <c r="N131" i="17" s="1"/>
  <c r="O131" i="17" s="1"/>
  <c r="P131" i="17" s="1"/>
  <c r="J131" i="17"/>
  <c r="I131" i="17"/>
  <c r="H131" i="17"/>
  <c r="G131" i="17"/>
  <c r="F131" i="17"/>
  <c r="E131" i="17"/>
  <c r="D131" i="17"/>
  <c r="A131" i="17"/>
  <c r="BU130" i="17"/>
  <c r="BT130" i="17"/>
  <c r="BS130" i="17"/>
  <c r="BR130" i="17"/>
  <c r="BQ130" i="17"/>
  <c r="BP130" i="17"/>
  <c r="BO130" i="17"/>
  <c r="BN130" i="17"/>
  <c r="BM130"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R130" i="17"/>
  <c r="Q130" i="17"/>
  <c r="K130" i="17"/>
  <c r="L130" i="17" s="1"/>
  <c r="M130" i="17" s="1"/>
  <c r="N130" i="17" s="1"/>
  <c r="O130" i="17" s="1"/>
  <c r="P130" i="17" s="1"/>
  <c r="J130" i="17"/>
  <c r="I130" i="17"/>
  <c r="H130" i="17"/>
  <c r="G130" i="17"/>
  <c r="F130" i="17"/>
  <c r="E130" i="17"/>
  <c r="D130" i="17"/>
  <c r="A130" i="17"/>
  <c r="BU129" i="17"/>
  <c r="BT129" i="17"/>
  <c r="BS129" i="17"/>
  <c r="BR129" i="17"/>
  <c r="BQ129" i="17"/>
  <c r="BP129" i="17"/>
  <c r="BO129" i="17"/>
  <c r="BN129" i="17"/>
  <c r="BM129"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K129" i="17"/>
  <c r="L129" i="17" s="1"/>
  <c r="M129" i="17" s="1"/>
  <c r="N129" i="17" s="1"/>
  <c r="O129" i="17" s="1"/>
  <c r="P129" i="17" s="1"/>
  <c r="J129" i="17"/>
  <c r="I129" i="17"/>
  <c r="H129" i="17"/>
  <c r="G129" i="17"/>
  <c r="F129" i="17"/>
  <c r="E129" i="17"/>
  <c r="D129" i="17"/>
  <c r="A129" i="17"/>
  <c r="BU128" i="17"/>
  <c r="BT128" i="17"/>
  <c r="BS128" i="17"/>
  <c r="BR128" i="17"/>
  <c r="BQ128" i="17"/>
  <c r="BP128" i="17"/>
  <c r="BO128" i="17"/>
  <c r="BN128" i="17"/>
  <c r="BM128" i="17"/>
  <c r="BL128" i="17"/>
  <c r="BK128" i="17"/>
  <c r="BJ128" i="17"/>
  <c r="BI128" i="17"/>
  <c r="BH128" i="17"/>
  <c r="BG128" i="17"/>
  <c r="BF128" i="17"/>
  <c r="BE128" i="17"/>
  <c r="BD128"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AH128" i="17"/>
  <c r="AG128" i="17"/>
  <c r="AF128" i="17"/>
  <c r="AE128" i="17"/>
  <c r="AD128" i="17"/>
  <c r="AC128" i="17"/>
  <c r="AB128" i="17"/>
  <c r="AA128" i="17"/>
  <c r="Z128" i="17"/>
  <c r="Y128" i="17"/>
  <c r="X128" i="17"/>
  <c r="W128" i="17"/>
  <c r="V128" i="17"/>
  <c r="U128" i="17"/>
  <c r="T128" i="17"/>
  <c r="S128" i="17"/>
  <c r="R128" i="17"/>
  <c r="Q128" i="17"/>
  <c r="K128" i="17"/>
  <c r="L128" i="17" s="1"/>
  <c r="M128" i="17" s="1"/>
  <c r="N128" i="17" s="1"/>
  <c r="O128" i="17" s="1"/>
  <c r="P128" i="17" s="1"/>
  <c r="J128" i="17"/>
  <c r="I128" i="17"/>
  <c r="H128" i="17"/>
  <c r="G128" i="17"/>
  <c r="F128" i="17"/>
  <c r="E128" i="17"/>
  <c r="D128" i="17"/>
  <c r="A128" i="17"/>
  <c r="BU127" i="17"/>
  <c r="BT127" i="17"/>
  <c r="BS127" i="17"/>
  <c r="BR127" i="17"/>
  <c r="BQ127" i="17"/>
  <c r="BP127" i="17"/>
  <c r="BO127" i="17"/>
  <c r="BN127" i="17"/>
  <c r="BM127"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Y127" i="17"/>
  <c r="X127" i="17"/>
  <c r="W127" i="17"/>
  <c r="V127" i="17"/>
  <c r="U127" i="17"/>
  <c r="T127" i="17"/>
  <c r="S127" i="17"/>
  <c r="R127" i="17"/>
  <c r="Q127" i="17"/>
  <c r="K127" i="17"/>
  <c r="L127" i="17" s="1"/>
  <c r="M127" i="17" s="1"/>
  <c r="N127" i="17" s="1"/>
  <c r="O127" i="17" s="1"/>
  <c r="P127" i="17" s="1"/>
  <c r="J127" i="17"/>
  <c r="I127" i="17"/>
  <c r="H127" i="17"/>
  <c r="G127" i="17"/>
  <c r="F127" i="17"/>
  <c r="E127" i="17"/>
  <c r="D127" i="17"/>
  <c r="A127"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K126" i="17"/>
  <c r="L126" i="17" s="1"/>
  <c r="M126" i="17" s="1"/>
  <c r="N126" i="17" s="1"/>
  <c r="O126" i="17" s="1"/>
  <c r="P126" i="17" s="1"/>
  <c r="J126" i="17"/>
  <c r="I126" i="17"/>
  <c r="H126" i="17"/>
  <c r="G126" i="17"/>
  <c r="F126" i="17"/>
  <c r="E126" i="17"/>
  <c r="D126" i="17"/>
  <c r="A126"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K125" i="17"/>
  <c r="L125" i="17" s="1"/>
  <c r="M125" i="17" s="1"/>
  <c r="N125" i="17" s="1"/>
  <c r="O125" i="17" s="1"/>
  <c r="P125" i="17" s="1"/>
  <c r="J125" i="17"/>
  <c r="I125" i="17"/>
  <c r="H125" i="17"/>
  <c r="G125" i="17"/>
  <c r="F125" i="17"/>
  <c r="E125" i="17"/>
  <c r="D125" i="17"/>
  <c r="A125"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K124" i="17"/>
  <c r="L124" i="17" s="1"/>
  <c r="M124" i="17" s="1"/>
  <c r="N124" i="17" s="1"/>
  <c r="O124" i="17" s="1"/>
  <c r="P124" i="17" s="1"/>
  <c r="J124" i="17"/>
  <c r="I124" i="17"/>
  <c r="H124" i="17"/>
  <c r="G124" i="17"/>
  <c r="F124" i="17"/>
  <c r="E124" i="17"/>
  <c r="D124" i="17"/>
  <c r="A124"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K123" i="17"/>
  <c r="L123" i="17" s="1"/>
  <c r="M123" i="17" s="1"/>
  <c r="N123" i="17" s="1"/>
  <c r="O123" i="17" s="1"/>
  <c r="P123" i="17" s="1"/>
  <c r="J123" i="17"/>
  <c r="I123" i="17"/>
  <c r="H123" i="17"/>
  <c r="G123" i="17"/>
  <c r="F123" i="17"/>
  <c r="E123" i="17"/>
  <c r="D123" i="17"/>
  <c r="A123"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K122" i="17"/>
  <c r="L122" i="17" s="1"/>
  <c r="M122" i="17" s="1"/>
  <c r="N122" i="17" s="1"/>
  <c r="O122" i="17" s="1"/>
  <c r="P122" i="17" s="1"/>
  <c r="J122" i="17"/>
  <c r="I122" i="17"/>
  <c r="H122" i="17"/>
  <c r="G122" i="17"/>
  <c r="F122" i="17"/>
  <c r="E122" i="17"/>
  <c r="D122" i="17"/>
  <c r="A122"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K121" i="17"/>
  <c r="L121" i="17" s="1"/>
  <c r="M121" i="17" s="1"/>
  <c r="N121" i="17" s="1"/>
  <c r="O121" i="17" s="1"/>
  <c r="P121" i="17" s="1"/>
  <c r="J121" i="17"/>
  <c r="I121" i="17"/>
  <c r="H121" i="17"/>
  <c r="G121" i="17"/>
  <c r="F121" i="17"/>
  <c r="E121" i="17"/>
  <c r="D121" i="17"/>
  <c r="A121"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K120" i="17"/>
  <c r="L120" i="17" s="1"/>
  <c r="M120" i="17" s="1"/>
  <c r="N120" i="17" s="1"/>
  <c r="O120" i="17" s="1"/>
  <c r="P120" i="17" s="1"/>
  <c r="J120" i="17"/>
  <c r="I120" i="17"/>
  <c r="H120" i="17"/>
  <c r="G120" i="17"/>
  <c r="F120" i="17"/>
  <c r="E120" i="17"/>
  <c r="D120" i="17"/>
  <c r="A120"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K119" i="17"/>
  <c r="L119" i="17" s="1"/>
  <c r="M119" i="17" s="1"/>
  <c r="N119" i="17" s="1"/>
  <c r="O119" i="17" s="1"/>
  <c r="P119" i="17" s="1"/>
  <c r="J119" i="17"/>
  <c r="I119" i="17"/>
  <c r="H119" i="17"/>
  <c r="G119" i="17"/>
  <c r="F119" i="17"/>
  <c r="E119" i="17"/>
  <c r="D119" i="17"/>
  <c r="A119"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K118" i="17"/>
  <c r="L118" i="17" s="1"/>
  <c r="M118" i="17" s="1"/>
  <c r="N118" i="17" s="1"/>
  <c r="O118" i="17" s="1"/>
  <c r="P118" i="17" s="1"/>
  <c r="J118" i="17"/>
  <c r="I118" i="17"/>
  <c r="H118" i="17"/>
  <c r="G118" i="17"/>
  <c r="F118" i="17"/>
  <c r="E118" i="17"/>
  <c r="D118" i="17"/>
  <c r="A118"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K117" i="17"/>
  <c r="L117" i="17" s="1"/>
  <c r="M117" i="17" s="1"/>
  <c r="N117" i="17" s="1"/>
  <c r="O117" i="17" s="1"/>
  <c r="P117" i="17" s="1"/>
  <c r="J117" i="17"/>
  <c r="I117" i="17"/>
  <c r="H117" i="17"/>
  <c r="G117" i="17"/>
  <c r="F117" i="17"/>
  <c r="E117" i="17"/>
  <c r="D117" i="17"/>
  <c r="A117"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K116" i="17"/>
  <c r="L116" i="17" s="1"/>
  <c r="M116" i="17" s="1"/>
  <c r="N116" i="17" s="1"/>
  <c r="O116" i="17" s="1"/>
  <c r="P116" i="17" s="1"/>
  <c r="J116" i="17"/>
  <c r="I116" i="17"/>
  <c r="H116" i="17"/>
  <c r="G116" i="17"/>
  <c r="F116" i="17"/>
  <c r="E116" i="17"/>
  <c r="D116" i="17"/>
  <c r="A116"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K115" i="17"/>
  <c r="L115" i="17" s="1"/>
  <c r="M115" i="17" s="1"/>
  <c r="N115" i="17" s="1"/>
  <c r="O115" i="17" s="1"/>
  <c r="P115" i="17" s="1"/>
  <c r="J115" i="17"/>
  <c r="I115" i="17"/>
  <c r="H115" i="17"/>
  <c r="G115" i="17"/>
  <c r="F115" i="17"/>
  <c r="E115" i="17"/>
  <c r="D115" i="17"/>
  <c r="A115"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K114" i="17"/>
  <c r="L114" i="17" s="1"/>
  <c r="M114" i="17" s="1"/>
  <c r="N114" i="17" s="1"/>
  <c r="O114" i="17" s="1"/>
  <c r="P114" i="17" s="1"/>
  <c r="J114" i="17"/>
  <c r="I114" i="17"/>
  <c r="H114" i="17"/>
  <c r="G114" i="17"/>
  <c r="F114" i="17"/>
  <c r="E114" i="17"/>
  <c r="D114" i="17"/>
  <c r="A114"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K113" i="17"/>
  <c r="L113" i="17" s="1"/>
  <c r="M113" i="17" s="1"/>
  <c r="N113" i="17" s="1"/>
  <c r="O113" i="17" s="1"/>
  <c r="P113" i="17" s="1"/>
  <c r="J113" i="17"/>
  <c r="I113" i="17"/>
  <c r="H113" i="17"/>
  <c r="G113" i="17"/>
  <c r="F113" i="17"/>
  <c r="E113" i="17"/>
  <c r="D113" i="17"/>
  <c r="A113"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K112" i="17"/>
  <c r="L112" i="17" s="1"/>
  <c r="M112" i="17" s="1"/>
  <c r="N112" i="17" s="1"/>
  <c r="O112" i="17" s="1"/>
  <c r="P112" i="17" s="1"/>
  <c r="J112" i="17"/>
  <c r="I112" i="17"/>
  <c r="H112" i="17"/>
  <c r="G112" i="17"/>
  <c r="F112" i="17"/>
  <c r="E112" i="17"/>
  <c r="D112" i="17"/>
  <c r="A112"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K111" i="17"/>
  <c r="L111" i="17" s="1"/>
  <c r="M111" i="17" s="1"/>
  <c r="N111" i="17" s="1"/>
  <c r="O111" i="17" s="1"/>
  <c r="P111" i="17" s="1"/>
  <c r="J111" i="17"/>
  <c r="I111" i="17"/>
  <c r="H111" i="17"/>
  <c r="G111" i="17"/>
  <c r="F111" i="17"/>
  <c r="E111" i="17"/>
  <c r="D111" i="17"/>
  <c r="A111"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K110" i="17"/>
  <c r="L110" i="17" s="1"/>
  <c r="M110" i="17" s="1"/>
  <c r="N110" i="17" s="1"/>
  <c r="O110" i="17" s="1"/>
  <c r="P110" i="17" s="1"/>
  <c r="J110" i="17"/>
  <c r="I110" i="17"/>
  <c r="H110" i="17"/>
  <c r="G110" i="17"/>
  <c r="F110" i="17"/>
  <c r="E110" i="17"/>
  <c r="D110" i="17"/>
  <c r="A110"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K109" i="17"/>
  <c r="L109" i="17" s="1"/>
  <c r="M109" i="17" s="1"/>
  <c r="N109" i="17" s="1"/>
  <c r="O109" i="17" s="1"/>
  <c r="P109" i="17" s="1"/>
  <c r="J109" i="17"/>
  <c r="I109" i="17"/>
  <c r="H109" i="17"/>
  <c r="G109" i="17"/>
  <c r="F109" i="17"/>
  <c r="E109" i="17"/>
  <c r="D109" i="17"/>
  <c r="A109"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K108" i="17"/>
  <c r="L108" i="17" s="1"/>
  <c r="M108" i="17" s="1"/>
  <c r="N108" i="17" s="1"/>
  <c r="O108" i="17" s="1"/>
  <c r="P108" i="17" s="1"/>
  <c r="J108" i="17"/>
  <c r="I108" i="17"/>
  <c r="H108" i="17"/>
  <c r="G108" i="17"/>
  <c r="F108" i="17"/>
  <c r="E108" i="17"/>
  <c r="D108" i="17"/>
  <c r="A108"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K107" i="17"/>
  <c r="L107" i="17" s="1"/>
  <c r="M107" i="17" s="1"/>
  <c r="N107" i="17" s="1"/>
  <c r="O107" i="17" s="1"/>
  <c r="P107" i="17" s="1"/>
  <c r="J107" i="17"/>
  <c r="I107" i="17"/>
  <c r="H107" i="17"/>
  <c r="G107" i="17"/>
  <c r="F107" i="17"/>
  <c r="E107" i="17"/>
  <c r="D107" i="17"/>
  <c r="A107"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K106" i="17"/>
  <c r="L106" i="17" s="1"/>
  <c r="M106" i="17" s="1"/>
  <c r="N106" i="17" s="1"/>
  <c r="O106" i="17" s="1"/>
  <c r="P106" i="17" s="1"/>
  <c r="J106" i="17"/>
  <c r="I106" i="17"/>
  <c r="H106" i="17"/>
  <c r="G106" i="17"/>
  <c r="F106" i="17"/>
  <c r="E106" i="17"/>
  <c r="D106" i="17"/>
  <c r="A106"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K105" i="17"/>
  <c r="L105" i="17" s="1"/>
  <c r="M105" i="17" s="1"/>
  <c r="N105" i="17" s="1"/>
  <c r="O105" i="17" s="1"/>
  <c r="P105" i="17" s="1"/>
  <c r="J105" i="17"/>
  <c r="I105" i="17"/>
  <c r="H105" i="17"/>
  <c r="G105" i="17"/>
  <c r="F105" i="17"/>
  <c r="E105" i="17"/>
  <c r="D105" i="17"/>
  <c r="A105"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K104" i="17"/>
  <c r="L104" i="17" s="1"/>
  <c r="M104" i="17" s="1"/>
  <c r="N104" i="17" s="1"/>
  <c r="O104" i="17" s="1"/>
  <c r="P104" i="17" s="1"/>
  <c r="J104" i="17"/>
  <c r="I104" i="17"/>
  <c r="H104" i="17"/>
  <c r="G104" i="17"/>
  <c r="F104" i="17"/>
  <c r="E104" i="17"/>
  <c r="D104" i="17"/>
  <c r="A104"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K103" i="17"/>
  <c r="L103" i="17" s="1"/>
  <c r="M103" i="17" s="1"/>
  <c r="N103" i="17" s="1"/>
  <c r="O103" i="17" s="1"/>
  <c r="P103" i="17" s="1"/>
  <c r="J103" i="17"/>
  <c r="I103" i="17"/>
  <c r="H103" i="17"/>
  <c r="G103" i="17"/>
  <c r="F103" i="17"/>
  <c r="E103" i="17"/>
  <c r="D103" i="17"/>
  <c r="A103"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K102" i="17"/>
  <c r="L102" i="17" s="1"/>
  <c r="M102" i="17" s="1"/>
  <c r="N102" i="17" s="1"/>
  <c r="O102" i="17" s="1"/>
  <c r="P102" i="17" s="1"/>
  <c r="J102" i="17"/>
  <c r="I102" i="17"/>
  <c r="H102" i="17"/>
  <c r="G102" i="17"/>
  <c r="F102" i="17"/>
  <c r="E102" i="17"/>
  <c r="D102" i="17"/>
  <c r="A102"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K101" i="17"/>
  <c r="L101" i="17" s="1"/>
  <c r="M101" i="17" s="1"/>
  <c r="N101" i="17" s="1"/>
  <c r="O101" i="17" s="1"/>
  <c r="P101" i="17" s="1"/>
  <c r="J101" i="17"/>
  <c r="I101" i="17"/>
  <c r="H101" i="17"/>
  <c r="G101" i="17"/>
  <c r="F101" i="17"/>
  <c r="E101" i="17"/>
  <c r="D101" i="17"/>
  <c r="A101"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K100" i="17"/>
  <c r="L100" i="17" s="1"/>
  <c r="M100" i="17" s="1"/>
  <c r="N100" i="17" s="1"/>
  <c r="O100" i="17" s="1"/>
  <c r="P100" i="17" s="1"/>
  <c r="J100" i="17"/>
  <c r="I100" i="17"/>
  <c r="H100" i="17"/>
  <c r="G100" i="17"/>
  <c r="F100" i="17"/>
  <c r="E100" i="17"/>
  <c r="D100" i="17"/>
  <c r="A100"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K99" i="17"/>
  <c r="L99" i="17" s="1"/>
  <c r="M99" i="17" s="1"/>
  <c r="N99" i="17" s="1"/>
  <c r="O99" i="17" s="1"/>
  <c r="P99" i="17" s="1"/>
  <c r="J99" i="17"/>
  <c r="I99" i="17"/>
  <c r="H99" i="17"/>
  <c r="G99" i="17"/>
  <c r="F99" i="17"/>
  <c r="E99" i="17"/>
  <c r="D99" i="17"/>
  <c r="A99"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K98" i="17"/>
  <c r="L98" i="17" s="1"/>
  <c r="M98" i="17" s="1"/>
  <c r="N98" i="17" s="1"/>
  <c r="O98" i="17" s="1"/>
  <c r="P98" i="17" s="1"/>
  <c r="J98" i="17"/>
  <c r="I98" i="17"/>
  <c r="H98" i="17"/>
  <c r="G98" i="17"/>
  <c r="F98" i="17"/>
  <c r="E98" i="17"/>
  <c r="D98" i="17"/>
  <c r="A98"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K97" i="17"/>
  <c r="L97" i="17" s="1"/>
  <c r="M97" i="17" s="1"/>
  <c r="N97" i="17" s="1"/>
  <c r="O97" i="17" s="1"/>
  <c r="P97" i="17" s="1"/>
  <c r="J97" i="17"/>
  <c r="I97" i="17"/>
  <c r="H97" i="17"/>
  <c r="G97" i="17"/>
  <c r="F97" i="17"/>
  <c r="E97" i="17"/>
  <c r="D97" i="17"/>
  <c r="A97"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K96" i="17"/>
  <c r="L96" i="17" s="1"/>
  <c r="M96" i="17" s="1"/>
  <c r="N96" i="17" s="1"/>
  <c r="O96" i="17" s="1"/>
  <c r="P96" i="17" s="1"/>
  <c r="J96" i="17"/>
  <c r="I96" i="17"/>
  <c r="H96" i="17"/>
  <c r="G96" i="17"/>
  <c r="F96" i="17"/>
  <c r="E96" i="17"/>
  <c r="D96" i="17"/>
  <c r="A96"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K95" i="17"/>
  <c r="L95" i="17" s="1"/>
  <c r="M95" i="17" s="1"/>
  <c r="N95" i="17" s="1"/>
  <c r="O95" i="17" s="1"/>
  <c r="P95" i="17" s="1"/>
  <c r="J95" i="17"/>
  <c r="I95" i="17"/>
  <c r="H95" i="17"/>
  <c r="G95" i="17"/>
  <c r="F95" i="17"/>
  <c r="E95" i="17"/>
  <c r="D95" i="17"/>
  <c r="A95"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K94" i="17"/>
  <c r="L94" i="17" s="1"/>
  <c r="M94" i="17" s="1"/>
  <c r="N94" i="17" s="1"/>
  <c r="O94" i="17" s="1"/>
  <c r="P94" i="17" s="1"/>
  <c r="J94" i="17"/>
  <c r="I94" i="17"/>
  <c r="H94" i="17"/>
  <c r="G94" i="17"/>
  <c r="F94" i="17"/>
  <c r="E94" i="17"/>
  <c r="D94" i="17"/>
  <c r="A94"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K93" i="17"/>
  <c r="L93" i="17" s="1"/>
  <c r="M93" i="17" s="1"/>
  <c r="N93" i="17" s="1"/>
  <c r="O93" i="17" s="1"/>
  <c r="P93" i="17" s="1"/>
  <c r="J93" i="17"/>
  <c r="I93" i="17"/>
  <c r="H93" i="17"/>
  <c r="G93" i="17"/>
  <c r="F93" i="17"/>
  <c r="E93" i="17"/>
  <c r="D93" i="17"/>
  <c r="A93"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K92" i="17"/>
  <c r="L92" i="17" s="1"/>
  <c r="M92" i="17" s="1"/>
  <c r="N92" i="17" s="1"/>
  <c r="O92" i="17" s="1"/>
  <c r="P92" i="17" s="1"/>
  <c r="J92" i="17"/>
  <c r="I92" i="17"/>
  <c r="H92" i="17"/>
  <c r="G92" i="17"/>
  <c r="F92" i="17"/>
  <c r="E92" i="17"/>
  <c r="D92" i="17"/>
  <c r="A92"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K91" i="17"/>
  <c r="L91" i="17" s="1"/>
  <c r="M91" i="17" s="1"/>
  <c r="N91" i="17" s="1"/>
  <c r="O91" i="17" s="1"/>
  <c r="P91" i="17" s="1"/>
  <c r="J91" i="17"/>
  <c r="I91" i="17"/>
  <c r="H91" i="17"/>
  <c r="G91" i="17"/>
  <c r="F91" i="17"/>
  <c r="E91" i="17"/>
  <c r="D91" i="17"/>
  <c r="A91"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K90" i="17"/>
  <c r="L90" i="17" s="1"/>
  <c r="M90" i="17" s="1"/>
  <c r="N90" i="17" s="1"/>
  <c r="O90" i="17" s="1"/>
  <c r="P90" i="17" s="1"/>
  <c r="J90" i="17"/>
  <c r="I90" i="17"/>
  <c r="H90" i="17"/>
  <c r="G90" i="17"/>
  <c r="F90" i="17"/>
  <c r="E90" i="17"/>
  <c r="D90" i="17"/>
  <c r="A90"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K89" i="17"/>
  <c r="L89" i="17" s="1"/>
  <c r="M89" i="17" s="1"/>
  <c r="N89" i="17" s="1"/>
  <c r="O89" i="17" s="1"/>
  <c r="P89" i="17" s="1"/>
  <c r="J89" i="17"/>
  <c r="I89" i="17"/>
  <c r="H89" i="17"/>
  <c r="G89" i="17"/>
  <c r="F89" i="17"/>
  <c r="E89" i="17"/>
  <c r="D89" i="17"/>
  <c r="A89"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K88" i="17"/>
  <c r="L88" i="17" s="1"/>
  <c r="M88" i="17" s="1"/>
  <c r="N88" i="17" s="1"/>
  <c r="O88" i="17" s="1"/>
  <c r="P88" i="17" s="1"/>
  <c r="J88" i="17"/>
  <c r="I88" i="17"/>
  <c r="H88" i="17"/>
  <c r="G88" i="17"/>
  <c r="F88" i="17"/>
  <c r="E88" i="17"/>
  <c r="D88" i="17"/>
  <c r="A88"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K87" i="17"/>
  <c r="L87" i="17" s="1"/>
  <c r="M87" i="17" s="1"/>
  <c r="N87" i="17" s="1"/>
  <c r="O87" i="17" s="1"/>
  <c r="P87" i="17" s="1"/>
  <c r="J87" i="17"/>
  <c r="I87" i="17"/>
  <c r="H87" i="17"/>
  <c r="G87" i="17"/>
  <c r="F87" i="17"/>
  <c r="E87" i="17"/>
  <c r="D87" i="17"/>
  <c r="A87"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K86" i="17"/>
  <c r="L86" i="17" s="1"/>
  <c r="M86" i="17" s="1"/>
  <c r="N86" i="17" s="1"/>
  <c r="O86" i="17" s="1"/>
  <c r="P86" i="17" s="1"/>
  <c r="J86" i="17"/>
  <c r="I86" i="17"/>
  <c r="H86" i="17"/>
  <c r="G86" i="17"/>
  <c r="F86" i="17"/>
  <c r="E86" i="17"/>
  <c r="D86" i="17"/>
  <c r="A86"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K85" i="17"/>
  <c r="L85" i="17" s="1"/>
  <c r="M85" i="17" s="1"/>
  <c r="N85" i="17" s="1"/>
  <c r="O85" i="17" s="1"/>
  <c r="P85" i="17" s="1"/>
  <c r="J85" i="17"/>
  <c r="I85" i="17"/>
  <c r="H85" i="17"/>
  <c r="G85" i="17"/>
  <c r="F85" i="17"/>
  <c r="E85" i="17"/>
  <c r="D85" i="17"/>
  <c r="A85"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K84" i="17"/>
  <c r="L84" i="17" s="1"/>
  <c r="M84" i="17" s="1"/>
  <c r="N84" i="17" s="1"/>
  <c r="O84" i="17" s="1"/>
  <c r="P84" i="17" s="1"/>
  <c r="J84" i="17"/>
  <c r="I84" i="17"/>
  <c r="H84" i="17"/>
  <c r="G84" i="17"/>
  <c r="F84" i="17"/>
  <c r="E84" i="17"/>
  <c r="D84" i="17"/>
  <c r="A84"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K83" i="17"/>
  <c r="L83" i="17" s="1"/>
  <c r="M83" i="17" s="1"/>
  <c r="N83" i="17" s="1"/>
  <c r="O83" i="17" s="1"/>
  <c r="P83" i="17" s="1"/>
  <c r="J83" i="17"/>
  <c r="I83" i="17"/>
  <c r="H83" i="17"/>
  <c r="G83" i="17"/>
  <c r="F83" i="17"/>
  <c r="E83" i="17"/>
  <c r="D83" i="17"/>
  <c r="A83"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K82" i="17"/>
  <c r="L82" i="17" s="1"/>
  <c r="M82" i="17" s="1"/>
  <c r="N82" i="17" s="1"/>
  <c r="O82" i="17" s="1"/>
  <c r="P82" i="17" s="1"/>
  <c r="J82" i="17"/>
  <c r="I82" i="17"/>
  <c r="H82" i="17"/>
  <c r="G82" i="17"/>
  <c r="F82" i="17"/>
  <c r="E82" i="17"/>
  <c r="D82" i="17"/>
  <c r="A82"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K81" i="17"/>
  <c r="L81" i="17" s="1"/>
  <c r="M81" i="17" s="1"/>
  <c r="N81" i="17" s="1"/>
  <c r="O81" i="17" s="1"/>
  <c r="P81" i="17" s="1"/>
  <c r="J81" i="17"/>
  <c r="I81" i="17"/>
  <c r="H81" i="17"/>
  <c r="G81" i="17"/>
  <c r="F81" i="17"/>
  <c r="E81" i="17"/>
  <c r="D81" i="17"/>
  <c r="A81"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K80" i="17"/>
  <c r="L80" i="17" s="1"/>
  <c r="M80" i="17" s="1"/>
  <c r="N80" i="17" s="1"/>
  <c r="O80" i="17" s="1"/>
  <c r="P80" i="17" s="1"/>
  <c r="J80" i="17"/>
  <c r="I80" i="17"/>
  <c r="H80" i="17"/>
  <c r="G80" i="17"/>
  <c r="F80" i="17"/>
  <c r="E80" i="17"/>
  <c r="D80" i="17"/>
  <c r="A80"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K79" i="17"/>
  <c r="L79" i="17" s="1"/>
  <c r="M79" i="17" s="1"/>
  <c r="N79" i="17" s="1"/>
  <c r="O79" i="17" s="1"/>
  <c r="P79" i="17" s="1"/>
  <c r="J79" i="17"/>
  <c r="I79" i="17"/>
  <c r="H79" i="17"/>
  <c r="G79" i="17"/>
  <c r="F79" i="17"/>
  <c r="E79" i="17"/>
  <c r="D79" i="17"/>
  <c r="A79"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K78" i="17"/>
  <c r="L78" i="17" s="1"/>
  <c r="M78" i="17" s="1"/>
  <c r="N78" i="17" s="1"/>
  <c r="O78" i="17" s="1"/>
  <c r="P78" i="17" s="1"/>
  <c r="J78" i="17"/>
  <c r="I78" i="17"/>
  <c r="H78" i="17"/>
  <c r="G78" i="17"/>
  <c r="F78" i="17"/>
  <c r="E78" i="17"/>
  <c r="D78" i="17"/>
  <c r="A78"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K77" i="17"/>
  <c r="L77" i="17" s="1"/>
  <c r="M77" i="17" s="1"/>
  <c r="N77" i="17" s="1"/>
  <c r="O77" i="17" s="1"/>
  <c r="P77" i="17" s="1"/>
  <c r="J77" i="17"/>
  <c r="I77" i="17"/>
  <c r="H77" i="17"/>
  <c r="G77" i="17"/>
  <c r="F77" i="17"/>
  <c r="E77" i="17"/>
  <c r="D77" i="17"/>
  <c r="A77"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K76" i="17"/>
  <c r="L76" i="17" s="1"/>
  <c r="M76" i="17" s="1"/>
  <c r="N76" i="17" s="1"/>
  <c r="O76" i="17" s="1"/>
  <c r="P76" i="17" s="1"/>
  <c r="J76" i="17"/>
  <c r="I76" i="17"/>
  <c r="H76" i="17"/>
  <c r="G76" i="17"/>
  <c r="F76" i="17"/>
  <c r="E76" i="17"/>
  <c r="D76" i="17"/>
  <c r="A76"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K75" i="17"/>
  <c r="L75" i="17" s="1"/>
  <c r="M75" i="17" s="1"/>
  <c r="N75" i="17" s="1"/>
  <c r="O75" i="17" s="1"/>
  <c r="P75" i="17" s="1"/>
  <c r="J75" i="17"/>
  <c r="I75" i="17"/>
  <c r="H75" i="17"/>
  <c r="G75" i="17"/>
  <c r="F75" i="17"/>
  <c r="E75" i="17"/>
  <c r="D75" i="17"/>
  <c r="A75"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K74" i="17"/>
  <c r="L74" i="17" s="1"/>
  <c r="M74" i="17" s="1"/>
  <c r="N74" i="17" s="1"/>
  <c r="O74" i="17" s="1"/>
  <c r="P74" i="17" s="1"/>
  <c r="J74" i="17"/>
  <c r="I74" i="17"/>
  <c r="H74" i="17"/>
  <c r="G74" i="17"/>
  <c r="F74" i="17"/>
  <c r="E74" i="17"/>
  <c r="D74" i="17"/>
  <c r="A74"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K73" i="17"/>
  <c r="L73" i="17" s="1"/>
  <c r="M73" i="17" s="1"/>
  <c r="N73" i="17" s="1"/>
  <c r="O73" i="17" s="1"/>
  <c r="P73" i="17" s="1"/>
  <c r="J73" i="17"/>
  <c r="I73" i="17"/>
  <c r="H73" i="17"/>
  <c r="G73" i="17"/>
  <c r="F73" i="17"/>
  <c r="E73" i="17"/>
  <c r="D73" i="17"/>
  <c r="A73"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K72" i="17"/>
  <c r="L72" i="17" s="1"/>
  <c r="M72" i="17" s="1"/>
  <c r="N72" i="17" s="1"/>
  <c r="O72" i="17" s="1"/>
  <c r="P72" i="17" s="1"/>
  <c r="J72" i="17"/>
  <c r="I72" i="17"/>
  <c r="H72" i="17"/>
  <c r="G72" i="17"/>
  <c r="F72" i="17"/>
  <c r="E72" i="17"/>
  <c r="D72" i="17"/>
  <c r="A72"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K71" i="17"/>
  <c r="L71" i="17" s="1"/>
  <c r="M71" i="17" s="1"/>
  <c r="N71" i="17" s="1"/>
  <c r="O71" i="17" s="1"/>
  <c r="P71" i="17" s="1"/>
  <c r="J71" i="17"/>
  <c r="I71" i="17"/>
  <c r="H71" i="17"/>
  <c r="G71" i="17"/>
  <c r="F71" i="17"/>
  <c r="E71" i="17"/>
  <c r="D71" i="17"/>
  <c r="A71"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K70" i="17"/>
  <c r="L70" i="17" s="1"/>
  <c r="M70" i="17" s="1"/>
  <c r="N70" i="17" s="1"/>
  <c r="O70" i="17" s="1"/>
  <c r="P70" i="17" s="1"/>
  <c r="J70" i="17"/>
  <c r="I70" i="17"/>
  <c r="H70" i="17"/>
  <c r="G70" i="17"/>
  <c r="F70" i="17"/>
  <c r="E70" i="17"/>
  <c r="D70" i="17"/>
  <c r="A70"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K69" i="17"/>
  <c r="L69" i="17" s="1"/>
  <c r="M69" i="17" s="1"/>
  <c r="N69" i="17" s="1"/>
  <c r="O69" i="17" s="1"/>
  <c r="P69" i="17" s="1"/>
  <c r="J69" i="17"/>
  <c r="I69" i="17"/>
  <c r="H69" i="17"/>
  <c r="G69" i="17"/>
  <c r="F69" i="17"/>
  <c r="E69" i="17"/>
  <c r="D69" i="17"/>
  <c r="A69"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K68" i="17"/>
  <c r="L68" i="17" s="1"/>
  <c r="M68" i="17" s="1"/>
  <c r="N68" i="17" s="1"/>
  <c r="O68" i="17" s="1"/>
  <c r="P68" i="17" s="1"/>
  <c r="J68" i="17"/>
  <c r="I68" i="17"/>
  <c r="H68" i="17"/>
  <c r="G68" i="17"/>
  <c r="F68" i="17"/>
  <c r="E68" i="17"/>
  <c r="D68" i="17"/>
  <c r="A68"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K67" i="17"/>
  <c r="L67" i="17" s="1"/>
  <c r="M67" i="17" s="1"/>
  <c r="N67" i="17" s="1"/>
  <c r="O67" i="17" s="1"/>
  <c r="P67" i="17" s="1"/>
  <c r="J67" i="17"/>
  <c r="I67" i="17"/>
  <c r="H67" i="17"/>
  <c r="G67" i="17"/>
  <c r="F67" i="17"/>
  <c r="E67" i="17"/>
  <c r="D67" i="17"/>
  <c r="A67"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K66" i="17"/>
  <c r="L66" i="17" s="1"/>
  <c r="M66" i="17" s="1"/>
  <c r="N66" i="17" s="1"/>
  <c r="O66" i="17" s="1"/>
  <c r="P66" i="17" s="1"/>
  <c r="J66" i="17"/>
  <c r="I66" i="17"/>
  <c r="H66" i="17"/>
  <c r="G66" i="17"/>
  <c r="F66" i="17"/>
  <c r="E66" i="17"/>
  <c r="D66" i="17"/>
  <c r="A66"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K65" i="17"/>
  <c r="L65" i="17" s="1"/>
  <c r="M65" i="17" s="1"/>
  <c r="N65" i="17" s="1"/>
  <c r="O65" i="17" s="1"/>
  <c r="P65" i="17" s="1"/>
  <c r="J65" i="17"/>
  <c r="I65" i="17"/>
  <c r="H65" i="17"/>
  <c r="G65" i="17"/>
  <c r="F65" i="17"/>
  <c r="E65" i="17"/>
  <c r="D65" i="17"/>
  <c r="A65"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K64" i="17"/>
  <c r="L64" i="17" s="1"/>
  <c r="M64" i="17" s="1"/>
  <c r="N64" i="17" s="1"/>
  <c r="O64" i="17" s="1"/>
  <c r="P64" i="17" s="1"/>
  <c r="J64" i="17"/>
  <c r="I64" i="17"/>
  <c r="H64" i="17"/>
  <c r="G64" i="17"/>
  <c r="F64" i="17"/>
  <c r="E64" i="17"/>
  <c r="D64" i="17"/>
  <c r="A64"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K63" i="17"/>
  <c r="L63" i="17" s="1"/>
  <c r="M63" i="17" s="1"/>
  <c r="N63" i="17" s="1"/>
  <c r="O63" i="17" s="1"/>
  <c r="P63" i="17" s="1"/>
  <c r="J63" i="17"/>
  <c r="I63" i="17"/>
  <c r="H63" i="17"/>
  <c r="G63" i="17"/>
  <c r="F63" i="17"/>
  <c r="E63" i="17"/>
  <c r="D63" i="17"/>
  <c r="A63"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K62" i="17"/>
  <c r="L62" i="17" s="1"/>
  <c r="M62" i="17" s="1"/>
  <c r="N62" i="17" s="1"/>
  <c r="O62" i="17" s="1"/>
  <c r="P62" i="17" s="1"/>
  <c r="J62" i="17"/>
  <c r="I62" i="17"/>
  <c r="H62" i="17"/>
  <c r="G62" i="17"/>
  <c r="F62" i="17"/>
  <c r="E62" i="17"/>
  <c r="D62" i="17"/>
  <c r="A62"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K61" i="17"/>
  <c r="L61" i="17" s="1"/>
  <c r="M61" i="17" s="1"/>
  <c r="N61" i="17" s="1"/>
  <c r="O61" i="17" s="1"/>
  <c r="P61" i="17" s="1"/>
  <c r="J61" i="17"/>
  <c r="I61" i="17"/>
  <c r="H61" i="17"/>
  <c r="G61" i="17"/>
  <c r="F61" i="17"/>
  <c r="E61" i="17"/>
  <c r="D61" i="17"/>
  <c r="A61"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K60" i="17"/>
  <c r="L60" i="17" s="1"/>
  <c r="M60" i="17" s="1"/>
  <c r="N60" i="17" s="1"/>
  <c r="O60" i="17" s="1"/>
  <c r="P60" i="17" s="1"/>
  <c r="J60" i="17"/>
  <c r="I60" i="17"/>
  <c r="H60" i="17"/>
  <c r="G60" i="17"/>
  <c r="F60" i="17"/>
  <c r="E60" i="17"/>
  <c r="D60" i="17"/>
  <c r="A60"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K59" i="17"/>
  <c r="L59" i="17" s="1"/>
  <c r="M59" i="17" s="1"/>
  <c r="N59" i="17" s="1"/>
  <c r="O59" i="17" s="1"/>
  <c r="P59" i="17" s="1"/>
  <c r="J59" i="17"/>
  <c r="I59" i="17"/>
  <c r="H59" i="17"/>
  <c r="G59" i="17"/>
  <c r="F59" i="17"/>
  <c r="E59" i="17"/>
  <c r="D59" i="17"/>
  <c r="A59"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K58" i="17"/>
  <c r="L58" i="17" s="1"/>
  <c r="M58" i="17" s="1"/>
  <c r="N58" i="17" s="1"/>
  <c r="O58" i="17" s="1"/>
  <c r="P58" i="17" s="1"/>
  <c r="J58" i="17"/>
  <c r="I58" i="17"/>
  <c r="H58" i="17"/>
  <c r="G58" i="17"/>
  <c r="F58" i="17"/>
  <c r="E58" i="17"/>
  <c r="D58" i="17"/>
  <c r="A58"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K57" i="17"/>
  <c r="L57" i="17" s="1"/>
  <c r="M57" i="17" s="1"/>
  <c r="N57" i="17" s="1"/>
  <c r="O57" i="17" s="1"/>
  <c r="P57" i="17" s="1"/>
  <c r="J57" i="17"/>
  <c r="I57" i="17"/>
  <c r="H57" i="17"/>
  <c r="G57" i="17"/>
  <c r="F57" i="17"/>
  <c r="E57" i="17"/>
  <c r="D57" i="17"/>
  <c r="A57"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K56" i="17"/>
  <c r="L56" i="17" s="1"/>
  <c r="M56" i="17" s="1"/>
  <c r="N56" i="17" s="1"/>
  <c r="O56" i="17" s="1"/>
  <c r="P56" i="17" s="1"/>
  <c r="J56" i="17"/>
  <c r="I56" i="17"/>
  <c r="H56" i="17"/>
  <c r="G56" i="17"/>
  <c r="F56" i="17"/>
  <c r="E56" i="17"/>
  <c r="D56" i="17"/>
  <c r="A56"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K55" i="17"/>
  <c r="L55" i="17" s="1"/>
  <c r="M55" i="17" s="1"/>
  <c r="N55" i="17" s="1"/>
  <c r="O55" i="17" s="1"/>
  <c r="P55" i="17" s="1"/>
  <c r="J55" i="17"/>
  <c r="I55" i="17"/>
  <c r="H55" i="17"/>
  <c r="G55" i="17"/>
  <c r="F55" i="17"/>
  <c r="E55" i="17"/>
  <c r="D55" i="17"/>
  <c r="A55"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K54" i="17"/>
  <c r="L54" i="17" s="1"/>
  <c r="M54" i="17" s="1"/>
  <c r="N54" i="17" s="1"/>
  <c r="O54" i="17" s="1"/>
  <c r="P54" i="17" s="1"/>
  <c r="J54" i="17"/>
  <c r="I54" i="17"/>
  <c r="H54" i="17"/>
  <c r="G54" i="17"/>
  <c r="F54" i="17"/>
  <c r="E54" i="17"/>
  <c r="D54" i="17"/>
  <c r="A54"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K53" i="17"/>
  <c r="L53" i="17" s="1"/>
  <c r="M53" i="17" s="1"/>
  <c r="N53" i="17" s="1"/>
  <c r="O53" i="17" s="1"/>
  <c r="P53" i="17" s="1"/>
  <c r="J53" i="17"/>
  <c r="I53" i="17"/>
  <c r="H53" i="17"/>
  <c r="G53" i="17"/>
  <c r="F53" i="17"/>
  <c r="E53" i="17"/>
  <c r="D53" i="17"/>
  <c r="A53"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K52" i="17"/>
  <c r="L52" i="17" s="1"/>
  <c r="M52" i="17" s="1"/>
  <c r="N52" i="17" s="1"/>
  <c r="O52" i="17" s="1"/>
  <c r="P52" i="17" s="1"/>
  <c r="J52" i="17"/>
  <c r="I52" i="17"/>
  <c r="H52" i="17"/>
  <c r="G52" i="17"/>
  <c r="F52" i="17"/>
  <c r="E52" i="17"/>
  <c r="D52" i="17"/>
  <c r="A52"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K51" i="17"/>
  <c r="L51" i="17" s="1"/>
  <c r="M51" i="17" s="1"/>
  <c r="N51" i="17" s="1"/>
  <c r="O51" i="17" s="1"/>
  <c r="P51" i="17" s="1"/>
  <c r="J51" i="17"/>
  <c r="I51" i="17"/>
  <c r="H51" i="17"/>
  <c r="G51" i="17"/>
  <c r="F51" i="17"/>
  <c r="E51" i="17"/>
  <c r="D51" i="17"/>
  <c r="A51"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K50" i="17"/>
  <c r="L50" i="17" s="1"/>
  <c r="M50" i="17" s="1"/>
  <c r="N50" i="17" s="1"/>
  <c r="O50" i="17" s="1"/>
  <c r="P50" i="17" s="1"/>
  <c r="J50" i="17"/>
  <c r="I50" i="17"/>
  <c r="H50" i="17"/>
  <c r="G50" i="17"/>
  <c r="F50" i="17"/>
  <c r="E50" i="17"/>
  <c r="D50" i="17"/>
  <c r="A50"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K49" i="17"/>
  <c r="L49" i="17" s="1"/>
  <c r="M49" i="17" s="1"/>
  <c r="N49" i="17" s="1"/>
  <c r="O49" i="17" s="1"/>
  <c r="P49" i="17" s="1"/>
  <c r="J49" i="17"/>
  <c r="I49" i="17"/>
  <c r="H49" i="17"/>
  <c r="G49" i="17"/>
  <c r="F49" i="17"/>
  <c r="E49" i="17"/>
  <c r="D49" i="17"/>
  <c r="A49"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K48" i="17"/>
  <c r="L48" i="17" s="1"/>
  <c r="M48" i="17" s="1"/>
  <c r="N48" i="17" s="1"/>
  <c r="O48" i="17" s="1"/>
  <c r="P48" i="17" s="1"/>
  <c r="J48" i="17"/>
  <c r="I48" i="17"/>
  <c r="H48" i="17"/>
  <c r="G48" i="17"/>
  <c r="F48" i="17"/>
  <c r="E48" i="17"/>
  <c r="D48" i="17"/>
  <c r="A48"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K47" i="17"/>
  <c r="L47" i="17" s="1"/>
  <c r="M47" i="17" s="1"/>
  <c r="N47" i="17" s="1"/>
  <c r="O47" i="17" s="1"/>
  <c r="P47" i="17" s="1"/>
  <c r="J47" i="17"/>
  <c r="I47" i="17"/>
  <c r="H47" i="17"/>
  <c r="G47" i="17"/>
  <c r="F47" i="17"/>
  <c r="E47" i="17"/>
  <c r="D47" i="17"/>
  <c r="A47"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K46" i="17"/>
  <c r="L46" i="17" s="1"/>
  <c r="M46" i="17" s="1"/>
  <c r="N46" i="17" s="1"/>
  <c r="O46" i="17" s="1"/>
  <c r="P46" i="17" s="1"/>
  <c r="J46" i="17"/>
  <c r="I46" i="17"/>
  <c r="H46" i="17"/>
  <c r="G46" i="17"/>
  <c r="F46" i="17"/>
  <c r="E46" i="17"/>
  <c r="D46" i="17"/>
  <c r="A46"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K45" i="17"/>
  <c r="L45" i="17" s="1"/>
  <c r="M45" i="17" s="1"/>
  <c r="N45" i="17" s="1"/>
  <c r="O45" i="17" s="1"/>
  <c r="P45" i="17" s="1"/>
  <c r="J45" i="17"/>
  <c r="I45" i="17"/>
  <c r="H45" i="17"/>
  <c r="G45" i="17"/>
  <c r="F45" i="17"/>
  <c r="E45" i="17"/>
  <c r="D45" i="17"/>
  <c r="A45"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K44" i="17"/>
  <c r="L44" i="17" s="1"/>
  <c r="M44" i="17" s="1"/>
  <c r="N44" i="17" s="1"/>
  <c r="O44" i="17" s="1"/>
  <c r="P44" i="17" s="1"/>
  <c r="J44" i="17"/>
  <c r="I44" i="17"/>
  <c r="H44" i="17"/>
  <c r="G44" i="17"/>
  <c r="F44" i="17"/>
  <c r="E44" i="17"/>
  <c r="D44" i="17"/>
  <c r="A44"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K43" i="17"/>
  <c r="L43" i="17" s="1"/>
  <c r="M43" i="17" s="1"/>
  <c r="N43" i="17" s="1"/>
  <c r="O43" i="17" s="1"/>
  <c r="P43" i="17" s="1"/>
  <c r="J43" i="17"/>
  <c r="I43" i="17"/>
  <c r="H43" i="17"/>
  <c r="G43" i="17"/>
  <c r="F43" i="17"/>
  <c r="E43" i="17"/>
  <c r="D43" i="17"/>
  <c r="A43"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K42" i="17"/>
  <c r="L42" i="17" s="1"/>
  <c r="M42" i="17" s="1"/>
  <c r="N42" i="17" s="1"/>
  <c r="O42" i="17" s="1"/>
  <c r="P42" i="17" s="1"/>
  <c r="J42" i="17"/>
  <c r="I42" i="17"/>
  <c r="H42" i="17"/>
  <c r="G42" i="17"/>
  <c r="F42" i="17"/>
  <c r="E42" i="17"/>
  <c r="D42" i="17"/>
  <c r="A42"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K41" i="17"/>
  <c r="L41" i="17" s="1"/>
  <c r="M41" i="17" s="1"/>
  <c r="N41" i="17" s="1"/>
  <c r="O41" i="17" s="1"/>
  <c r="P41" i="17" s="1"/>
  <c r="J41" i="17"/>
  <c r="I41" i="17"/>
  <c r="H41" i="17"/>
  <c r="G41" i="17"/>
  <c r="F41" i="17"/>
  <c r="E41" i="17"/>
  <c r="D41" i="17"/>
  <c r="A41"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K40" i="17"/>
  <c r="L40" i="17" s="1"/>
  <c r="M40" i="17" s="1"/>
  <c r="N40" i="17" s="1"/>
  <c r="O40" i="17" s="1"/>
  <c r="P40" i="17" s="1"/>
  <c r="J40" i="17"/>
  <c r="I40" i="17"/>
  <c r="H40" i="17"/>
  <c r="G40" i="17"/>
  <c r="F40" i="17"/>
  <c r="E40" i="17"/>
  <c r="D40" i="17"/>
  <c r="A40"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K39" i="17"/>
  <c r="L39" i="17" s="1"/>
  <c r="M39" i="17" s="1"/>
  <c r="N39" i="17" s="1"/>
  <c r="O39" i="17" s="1"/>
  <c r="P39" i="17" s="1"/>
  <c r="J39" i="17"/>
  <c r="I39" i="17"/>
  <c r="H39" i="17"/>
  <c r="G39" i="17"/>
  <c r="F39" i="17"/>
  <c r="E39" i="17"/>
  <c r="D39" i="17"/>
  <c r="A39"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K38" i="17"/>
  <c r="L38" i="17" s="1"/>
  <c r="M38" i="17" s="1"/>
  <c r="N38" i="17" s="1"/>
  <c r="O38" i="17" s="1"/>
  <c r="P38" i="17" s="1"/>
  <c r="J38" i="17"/>
  <c r="I38" i="17"/>
  <c r="H38" i="17"/>
  <c r="G38" i="17"/>
  <c r="F38" i="17"/>
  <c r="E38" i="17"/>
  <c r="D38" i="17"/>
  <c r="A38"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K37" i="17"/>
  <c r="L37" i="17" s="1"/>
  <c r="M37" i="17" s="1"/>
  <c r="N37" i="17" s="1"/>
  <c r="O37" i="17" s="1"/>
  <c r="P37" i="17" s="1"/>
  <c r="J37" i="17"/>
  <c r="I37" i="17"/>
  <c r="H37" i="17"/>
  <c r="G37" i="17"/>
  <c r="F37" i="17"/>
  <c r="E37" i="17"/>
  <c r="D37" i="17"/>
  <c r="A37" i="17"/>
  <c r="K36" i="17"/>
  <c r="L36" i="17" s="1"/>
  <c r="M36" i="17" s="1"/>
  <c r="N36" i="17" s="1"/>
  <c r="O36" i="17" s="1"/>
  <c r="P36" i="17" s="1"/>
  <c r="AU36" i="17" s="1"/>
  <c r="AV36" i="17" s="1"/>
  <c r="A36" i="17"/>
  <c r="K35" i="17"/>
  <c r="L35" i="17" s="1"/>
  <c r="M35" i="17" s="1"/>
  <c r="N35" i="17" s="1"/>
  <c r="O35" i="17" s="1"/>
  <c r="P35" i="17" s="1"/>
  <c r="A35" i="17"/>
  <c r="K34" i="17"/>
  <c r="L34" i="17" s="1"/>
  <c r="M34" i="17" s="1"/>
  <c r="N34" i="17" s="1"/>
  <c r="O34" i="17" s="1"/>
  <c r="P34" i="17" s="1"/>
  <c r="BA34" i="17" s="1"/>
  <c r="BB34" i="17" s="1"/>
  <c r="A34" i="17"/>
  <c r="K33" i="17"/>
  <c r="L33" i="17" s="1"/>
  <c r="M33" i="17" s="1"/>
  <c r="N33" i="17" s="1"/>
  <c r="O33" i="17" s="1"/>
  <c r="P33" i="17" s="1"/>
  <c r="A33" i="17"/>
  <c r="K32" i="17"/>
  <c r="L32" i="17" s="1"/>
  <c r="M32" i="17" s="1"/>
  <c r="N32" i="17" s="1"/>
  <c r="O32" i="17" s="1"/>
  <c r="P32" i="17" s="1"/>
  <c r="T32" i="17" s="1"/>
  <c r="A32" i="17"/>
  <c r="K31" i="17"/>
  <c r="L31" i="17" s="1"/>
  <c r="M31" i="17" s="1"/>
  <c r="N31" i="17" s="1"/>
  <c r="O31" i="17" s="1"/>
  <c r="P31" i="17" s="1"/>
  <c r="S31" i="17" s="1"/>
  <c r="A31"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K30" i="17"/>
  <c r="L30" i="17" s="1"/>
  <c r="M30" i="17" s="1"/>
  <c r="N30" i="17" s="1"/>
  <c r="O30" i="17" s="1"/>
  <c r="P30" i="17" s="1"/>
  <c r="J30" i="17"/>
  <c r="I30" i="17"/>
  <c r="H30" i="17"/>
  <c r="G30" i="17"/>
  <c r="F30" i="17"/>
  <c r="E30" i="17"/>
  <c r="D30" i="17"/>
  <c r="A30"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K29" i="17"/>
  <c r="L29" i="17" s="1"/>
  <c r="M29" i="17" s="1"/>
  <c r="N29" i="17" s="1"/>
  <c r="O29" i="17" s="1"/>
  <c r="P29" i="17" s="1"/>
  <c r="J29" i="17"/>
  <c r="I29" i="17"/>
  <c r="H29" i="17"/>
  <c r="G29" i="17"/>
  <c r="F29" i="17"/>
  <c r="E29" i="17"/>
  <c r="D29" i="17"/>
  <c r="A29"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K28" i="17"/>
  <c r="L28" i="17" s="1"/>
  <c r="M28" i="17" s="1"/>
  <c r="N28" i="17" s="1"/>
  <c r="O28" i="17" s="1"/>
  <c r="P28" i="17" s="1"/>
  <c r="J28" i="17"/>
  <c r="I28" i="17"/>
  <c r="H28" i="17"/>
  <c r="G28" i="17"/>
  <c r="F28" i="17"/>
  <c r="E28" i="17"/>
  <c r="D28" i="17"/>
  <c r="A28"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K27" i="17"/>
  <c r="L27" i="17" s="1"/>
  <c r="M27" i="17" s="1"/>
  <c r="N27" i="17" s="1"/>
  <c r="O27" i="17" s="1"/>
  <c r="P27" i="17" s="1"/>
  <c r="J27" i="17"/>
  <c r="I27" i="17"/>
  <c r="H27" i="17"/>
  <c r="G27" i="17"/>
  <c r="F27" i="17"/>
  <c r="E27" i="17"/>
  <c r="D27" i="17"/>
  <c r="A27" i="17"/>
  <c r="K26" i="17"/>
  <c r="L26" i="17" s="1"/>
  <c r="M26" i="17" s="1"/>
  <c r="N26" i="17" s="1"/>
  <c r="O26" i="17" s="1"/>
  <c r="P26" i="17" s="1"/>
  <c r="A26"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K25" i="17"/>
  <c r="L25" i="17" s="1"/>
  <c r="M25" i="17" s="1"/>
  <c r="N25" i="17" s="1"/>
  <c r="O25" i="17" s="1"/>
  <c r="P25" i="17" s="1"/>
  <c r="J25" i="17"/>
  <c r="I25" i="17"/>
  <c r="H25" i="17"/>
  <c r="G25" i="17"/>
  <c r="F25" i="17"/>
  <c r="E25" i="17"/>
  <c r="D25" i="17"/>
  <c r="A25" i="17"/>
  <c r="K24" i="17"/>
  <c r="L24" i="17" s="1"/>
  <c r="M24" i="17" s="1"/>
  <c r="N24" i="17" s="1"/>
  <c r="O24" i="17" s="1"/>
  <c r="P24" i="17" s="1"/>
  <c r="AS24" i="17" s="1"/>
  <c r="AT24" i="17" s="1"/>
  <c r="A24" i="17"/>
  <c r="K23" i="17"/>
  <c r="L23" i="17" s="1"/>
  <c r="M23" i="17" s="1"/>
  <c r="N23" i="17" s="1"/>
  <c r="O23" i="17" s="1"/>
  <c r="P23" i="17" s="1"/>
  <c r="A23" i="17"/>
  <c r="K22" i="17"/>
  <c r="L22" i="17" s="1"/>
  <c r="M22" i="17" s="1"/>
  <c r="N22" i="17" s="1"/>
  <c r="O22" i="17" s="1"/>
  <c r="P22" i="17" s="1"/>
  <c r="A22" i="17"/>
  <c r="K21" i="17"/>
  <c r="L21" i="17" s="1"/>
  <c r="M21" i="17" s="1"/>
  <c r="N21" i="17" s="1"/>
  <c r="O21" i="17" s="1"/>
  <c r="P21" i="17" s="1"/>
  <c r="A21" i="17"/>
  <c r="K20" i="17"/>
  <c r="L20" i="17" s="1"/>
  <c r="M20" i="17" s="1"/>
  <c r="N20" i="17" s="1"/>
  <c r="O20" i="17" s="1"/>
  <c r="P20" i="17" s="1"/>
  <c r="A20" i="17"/>
  <c r="K19" i="17"/>
  <c r="L19" i="17" s="1"/>
  <c r="M19" i="17" s="1"/>
  <c r="N19" i="17" s="1"/>
  <c r="O19" i="17" s="1"/>
  <c r="P19" i="17" s="1"/>
  <c r="A19" i="17"/>
  <c r="K18" i="17"/>
  <c r="L18" i="17" s="1"/>
  <c r="M18" i="17" s="1"/>
  <c r="N18" i="17" s="1"/>
  <c r="O18" i="17" s="1"/>
  <c r="P18" i="17" s="1"/>
  <c r="A18" i="17"/>
  <c r="K17" i="17"/>
  <c r="L17" i="17" s="1"/>
  <c r="M17" i="17" s="1"/>
  <c r="N17" i="17" s="1"/>
  <c r="O17" i="17" s="1"/>
  <c r="P17" i="17" s="1"/>
  <c r="A17" i="17"/>
  <c r="K16" i="17"/>
  <c r="L16" i="17" s="1"/>
  <c r="M16" i="17" s="1"/>
  <c r="N16" i="17" s="1"/>
  <c r="O16" i="17" s="1"/>
  <c r="P16" i="17" s="1"/>
  <c r="AK16" i="17" s="1"/>
  <c r="A16" i="17"/>
  <c r="BO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E641" i="16"/>
  <c r="F641" i="16" s="1"/>
  <c r="G641" i="16" s="1"/>
  <c r="D641" i="16"/>
  <c r="C641" i="16"/>
  <c r="BO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E640" i="16"/>
  <c r="F640" i="16" s="1"/>
  <c r="G640" i="16" s="1"/>
  <c r="D640" i="16"/>
  <c r="C640" i="16"/>
  <c r="BO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E639" i="16"/>
  <c r="F639" i="16" s="1"/>
  <c r="G639" i="16" s="1"/>
  <c r="D639" i="16"/>
  <c r="C639" i="16"/>
  <c r="BO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E638" i="16"/>
  <c r="F638" i="16" s="1"/>
  <c r="G638" i="16" s="1"/>
  <c r="D638" i="16"/>
  <c r="C638" i="16"/>
  <c r="BO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E637" i="16"/>
  <c r="F637" i="16" s="1"/>
  <c r="G637" i="16" s="1"/>
  <c r="D637" i="16"/>
  <c r="C637" i="16"/>
  <c r="BO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E636" i="16"/>
  <c r="F636" i="16" s="1"/>
  <c r="G636" i="16" s="1"/>
  <c r="D636" i="16"/>
  <c r="C636" i="16"/>
  <c r="BO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E635" i="16"/>
  <c r="F635" i="16" s="1"/>
  <c r="G635" i="16" s="1"/>
  <c r="D635" i="16"/>
  <c r="C635" i="16"/>
  <c r="BO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E634" i="16"/>
  <c r="F634" i="16" s="1"/>
  <c r="G634" i="16" s="1"/>
  <c r="D634" i="16"/>
  <c r="C634" i="16"/>
  <c r="BO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E633" i="16"/>
  <c r="F633" i="16" s="1"/>
  <c r="G633" i="16" s="1"/>
  <c r="D633" i="16"/>
  <c r="C633" i="16"/>
  <c r="BO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E632" i="16"/>
  <c r="F632" i="16" s="1"/>
  <c r="G632" i="16" s="1"/>
  <c r="D632" i="16"/>
  <c r="C632" i="16"/>
  <c r="BO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E631" i="16"/>
  <c r="F631" i="16" s="1"/>
  <c r="G631" i="16" s="1"/>
  <c r="D631" i="16"/>
  <c r="C631" i="16"/>
  <c r="BO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E630" i="16"/>
  <c r="F630" i="16" s="1"/>
  <c r="G630" i="16" s="1"/>
  <c r="D630" i="16"/>
  <c r="C630" i="16"/>
  <c r="BO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E629" i="16"/>
  <c r="F629" i="16" s="1"/>
  <c r="G629" i="16" s="1"/>
  <c r="D629" i="16"/>
  <c r="C629" i="16"/>
  <c r="BO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E628" i="16"/>
  <c r="F628" i="16" s="1"/>
  <c r="G628" i="16" s="1"/>
  <c r="D628" i="16"/>
  <c r="C628" i="16"/>
  <c r="BO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E627" i="16"/>
  <c r="F627" i="16" s="1"/>
  <c r="G627" i="16" s="1"/>
  <c r="D627" i="16"/>
  <c r="C627" i="16"/>
  <c r="BO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E626" i="16"/>
  <c r="F626" i="16" s="1"/>
  <c r="G626" i="16" s="1"/>
  <c r="D626" i="16"/>
  <c r="C626" i="16"/>
  <c r="BO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E625" i="16"/>
  <c r="F625" i="16" s="1"/>
  <c r="G625" i="16" s="1"/>
  <c r="D625" i="16"/>
  <c r="C625" i="16"/>
  <c r="BO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E624" i="16"/>
  <c r="F624" i="16" s="1"/>
  <c r="G624" i="16" s="1"/>
  <c r="D624" i="16"/>
  <c r="C624" i="16"/>
  <c r="BO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E623" i="16"/>
  <c r="F623" i="16" s="1"/>
  <c r="G623" i="16" s="1"/>
  <c r="D623" i="16"/>
  <c r="C623" i="16"/>
  <c r="BO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E622" i="16"/>
  <c r="F622" i="16" s="1"/>
  <c r="G622" i="16" s="1"/>
  <c r="D622" i="16"/>
  <c r="C622" i="16"/>
  <c r="BO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E621" i="16"/>
  <c r="F621" i="16" s="1"/>
  <c r="G621" i="16" s="1"/>
  <c r="D621" i="16"/>
  <c r="C621" i="16"/>
  <c r="BO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E620" i="16"/>
  <c r="F620" i="16" s="1"/>
  <c r="G620" i="16" s="1"/>
  <c r="D620" i="16"/>
  <c r="C620" i="16"/>
  <c r="BO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E619" i="16"/>
  <c r="F619" i="16" s="1"/>
  <c r="G619" i="16" s="1"/>
  <c r="D619" i="16"/>
  <c r="C619" i="16"/>
  <c r="BO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E618" i="16"/>
  <c r="F618" i="16" s="1"/>
  <c r="G618" i="16" s="1"/>
  <c r="D618" i="16"/>
  <c r="C618" i="16"/>
  <c r="BO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E617" i="16"/>
  <c r="F617" i="16" s="1"/>
  <c r="G617" i="16" s="1"/>
  <c r="D617" i="16"/>
  <c r="C617" i="16"/>
  <c r="BO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E616" i="16"/>
  <c r="F616" i="16" s="1"/>
  <c r="G616" i="16" s="1"/>
  <c r="D616" i="16"/>
  <c r="C616" i="16"/>
  <c r="BO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E615" i="16"/>
  <c r="F615" i="16" s="1"/>
  <c r="G615" i="16" s="1"/>
  <c r="D615" i="16"/>
  <c r="C615" i="16"/>
  <c r="BO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E614" i="16"/>
  <c r="F614" i="16" s="1"/>
  <c r="G614" i="16" s="1"/>
  <c r="D614" i="16"/>
  <c r="C614" i="16"/>
  <c r="BO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E613" i="16"/>
  <c r="F613" i="16" s="1"/>
  <c r="G613" i="16" s="1"/>
  <c r="D613" i="16"/>
  <c r="C613" i="16"/>
  <c r="BO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E612" i="16"/>
  <c r="F612" i="16" s="1"/>
  <c r="G612" i="16" s="1"/>
  <c r="D612" i="16"/>
  <c r="C612" i="16"/>
  <c r="BO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E611" i="16"/>
  <c r="F611" i="16" s="1"/>
  <c r="G611" i="16" s="1"/>
  <c r="D611" i="16"/>
  <c r="C611" i="16"/>
  <c r="BO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E610" i="16"/>
  <c r="F610" i="16" s="1"/>
  <c r="G610" i="16" s="1"/>
  <c r="D610" i="16"/>
  <c r="C610" i="16"/>
  <c r="BO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E609" i="16"/>
  <c r="F609" i="16" s="1"/>
  <c r="G609" i="16" s="1"/>
  <c r="D609" i="16"/>
  <c r="C609" i="16"/>
  <c r="BO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E608" i="16"/>
  <c r="F608" i="16" s="1"/>
  <c r="G608" i="16" s="1"/>
  <c r="D608" i="16"/>
  <c r="C608" i="16"/>
  <c r="BO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E607" i="16"/>
  <c r="F607" i="16" s="1"/>
  <c r="G607" i="16" s="1"/>
  <c r="D607" i="16"/>
  <c r="C607" i="16"/>
  <c r="BO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E606" i="16"/>
  <c r="F606" i="16" s="1"/>
  <c r="G606" i="16" s="1"/>
  <c r="D606" i="16"/>
  <c r="C606" i="16"/>
  <c r="BO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E605" i="16"/>
  <c r="F605" i="16" s="1"/>
  <c r="G605" i="16" s="1"/>
  <c r="D605" i="16"/>
  <c r="C605" i="16"/>
  <c r="BO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E604" i="16"/>
  <c r="F604" i="16" s="1"/>
  <c r="G604" i="16" s="1"/>
  <c r="D604" i="16"/>
  <c r="C604" i="16"/>
  <c r="BO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E603" i="16"/>
  <c r="F603" i="16" s="1"/>
  <c r="G603" i="16" s="1"/>
  <c r="D603" i="16"/>
  <c r="C603" i="16"/>
  <c r="BO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E602" i="16"/>
  <c r="F602" i="16" s="1"/>
  <c r="G602" i="16" s="1"/>
  <c r="D602" i="16"/>
  <c r="C602" i="16"/>
  <c r="BO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E601" i="16"/>
  <c r="F601" i="16" s="1"/>
  <c r="G601" i="16" s="1"/>
  <c r="D601" i="16"/>
  <c r="C601" i="16"/>
  <c r="BO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E600" i="16"/>
  <c r="F600" i="16" s="1"/>
  <c r="G600" i="16" s="1"/>
  <c r="D600" i="16"/>
  <c r="C600" i="16"/>
  <c r="BO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E599" i="16"/>
  <c r="F599" i="16" s="1"/>
  <c r="G599" i="16" s="1"/>
  <c r="D599" i="16"/>
  <c r="C599" i="16"/>
  <c r="BO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E598" i="16"/>
  <c r="F598" i="16" s="1"/>
  <c r="G598" i="16" s="1"/>
  <c r="D598" i="16"/>
  <c r="C598" i="16"/>
  <c r="BO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E597" i="16"/>
  <c r="F597" i="16" s="1"/>
  <c r="G597" i="16" s="1"/>
  <c r="D597" i="16"/>
  <c r="C597" i="16"/>
  <c r="BO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E596" i="16"/>
  <c r="F596" i="16" s="1"/>
  <c r="G596" i="16" s="1"/>
  <c r="D596" i="16"/>
  <c r="C596" i="16"/>
  <c r="BO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E595" i="16"/>
  <c r="F595" i="16" s="1"/>
  <c r="G595" i="16" s="1"/>
  <c r="D595" i="16"/>
  <c r="C595" i="16"/>
  <c r="BO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E594" i="16"/>
  <c r="F594" i="16" s="1"/>
  <c r="G594" i="16" s="1"/>
  <c r="D594" i="16"/>
  <c r="C594" i="16"/>
  <c r="BO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E593" i="16"/>
  <c r="F593" i="16" s="1"/>
  <c r="G593" i="16" s="1"/>
  <c r="D593" i="16"/>
  <c r="C593" i="16"/>
  <c r="BO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E592" i="16"/>
  <c r="F592" i="16" s="1"/>
  <c r="G592" i="16" s="1"/>
  <c r="D592" i="16"/>
  <c r="C592" i="16"/>
  <c r="BO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E591" i="16"/>
  <c r="F591" i="16" s="1"/>
  <c r="G591" i="16" s="1"/>
  <c r="D591" i="16"/>
  <c r="C591" i="16"/>
  <c r="BO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E590" i="16"/>
  <c r="F590" i="16" s="1"/>
  <c r="G590" i="16" s="1"/>
  <c r="D590" i="16"/>
  <c r="C590" i="16"/>
  <c r="BO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E589" i="16"/>
  <c r="F589" i="16" s="1"/>
  <c r="G589" i="16" s="1"/>
  <c r="D589" i="16"/>
  <c r="C589" i="16"/>
  <c r="BO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E588" i="16"/>
  <c r="F588" i="16" s="1"/>
  <c r="G588" i="16" s="1"/>
  <c r="D588" i="16"/>
  <c r="C588" i="16"/>
  <c r="BO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E587" i="16"/>
  <c r="F587" i="16" s="1"/>
  <c r="G587" i="16" s="1"/>
  <c r="D587" i="16"/>
  <c r="C587" i="16"/>
  <c r="BO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E586" i="16"/>
  <c r="F586" i="16" s="1"/>
  <c r="G586" i="16" s="1"/>
  <c r="D586" i="16"/>
  <c r="C586" i="16"/>
  <c r="BO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E585" i="16"/>
  <c r="F585" i="16" s="1"/>
  <c r="G585" i="16" s="1"/>
  <c r="D585" i="16"/>
  <c r="C585" i="16"/>
  <c r="BO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E584" i="16"/>
  <c r="F584" i="16" s="1"/>
  <c r="G584" i="16" s="1"/>
  <c r="D584" i="16"/>
  <c r="C584" i="16"/>
  <c r="BO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E583" i="16"/>
  <c r="F583" i="16" s="1"/>
  <c r="G583" i="16" s="1"/>
  <c r="D583" i="16"/>
  <c r="C583" i="16"/>
  <c r="BO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E582" i="16"/>
  <c r="F582" i="16" s="1"/>
  <c r="G582" i="16" s="1"/>
  <c r="D582" i="16"/>
  <c r="C582" i="16"/>
  <c r="BO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E581" i="16"/>
  <c r="F581" i="16" s="1"/>
  <c r="G581" i="16" s="1"/>
  <c r="D581" i="16"/>
  <c r="C581" i="16"/>
  <c r="BO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E580" i="16"/>
  <c r="F580" i="16" s="1"/>
  <c r="G580" i="16" s="1"/>
  <c r="D580" i="16"/>
  <c r="C580" i="16"/>
  <c r="BO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E579" i="16"/>
  <c r="F579" i="16" s="1"/>
  <c r="G579" i="16" s="1"/>
  <c r="D579" i="16"/>
  <c r="C579" i="16"/>
  <c r="BO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E578" i="16"/>
  <c r="F578" i="16" s="1"/>
  <c r="G578" i="16" s="1"/>
  <c r="D578" i="16"/>
  <c r="C578" i="16"/>
  <c r="BO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E577" i="16"/>
  <c r="F577" i="16" s="1"/>
  <c r="G577" i="16" s="1"/>
  <c r="D577" i="16"/>
  <c r="C577" i="16"/>
  <c r="BO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E576" i="16"/>
  <c r="F576" i="16" s="1"/>
  <c r="G576" i="16" s="1"/>
  <c r="D576" i="16"/>
  <c r="C576" i="16"/>
  <c r="BO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E575" i="16"/>
  <c r="F575" i="16" s="1"/>
  <c r="G575" i="16" s="1"/>
  <c r="D575" i="16"/>
  <c r="C575" i="16"/>
  <c r="BO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E574" i="16"/>
  <c r="F574" i="16" s="1"/>
  <c r="G574" i="16" s="1"/>
  <c r="D574" i="16"/>
  <c r="C574" i="16"/>
  <c r="BO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E573" i="16"/>
  <c r="F573" i="16" s="1"/>
  <c r="G573" i="16" s="1"/>
  <c r="D573" i="16"/>
  <c r="C573" i="16"/>
  <c r="BO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E572" i="16"/>
  <c r="F572" i="16" s="1"/>
  <c r="G572" i="16" s="1"/>
  <c r="D572" i="16"/>
  <c r="C572" i="16"/>
  <c r="BO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E571" i="16"/>
  <c r="F571" i="16" s="1"/>
  <c r="G571" i="16" s="1"/>
  <c r="D571" i="16"/>
  <c r="C571" i="16"/>
  <c r="BO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E570" i="16"/>
  <c r="F570" i="16" s="1"/>
  <c r="G570" i="16" s="1"/>
  <c r="D570" i="16"/>
  <c r="C570" i="16"/>
  <c r="BO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E569" i="16"/>
  <c r="F569" i="16" s="1"/>
  <c r="G569" i="16" s="1"/>
  <c r="D569" i="16"/>
  <c r="C569" i="16"/>
  <c r="BO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E568" i="16"/>
  <c r="F568" i="16" s="1"/>
  <c r="G568" i="16" s="1"/>
  <c r="D568" i="16"/>
  <c r="C568" i="16"/>
  <c r="BO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E567" i="16"/>
  <c r="F567" i="16" s="1"/>
  <c r="G567" i="16" s="1"/>
  <c r="D567" i="16"/>
  <c r="C567" i="16"/>
  <c r="BO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E566" i="16"/>
  <c r="F566" i="16" s="1"/>
  <c r="G566" i="16" s="1"/>
  <c r="D566" i="16"/>
  <c r="C566" i="16"/>
  <c r="BO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E565" i="16"/>
  <c r="F565" i="16" s="1"/>
  <c r="G565" i="16" s="1"/>
  <c r="D565" i="16"/>
  <c r="C565" i="16"/>
  <c r="BO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E564" i="16"/>
  <c r="F564" i="16" s="1"/>
  <c r="G564" i="16" s="1"/>
  <c r="D564" i="16"/>
  <c r="C564" i="16"/>
  <c r="BO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E563" i="16"/>
  <c r="F563" i="16" s="1"/>
  <c r="G563" i="16" s="1"/>
  <c r="D563" i="16"/>
  <c r="C563" i="16"/>
  <c r="BO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E562" i="16"/>
  <c r="F562" i="16" s="1"/>
  <c r="G562" i="16" s="1"/>
  <c r="D562" i="16"/>
  <c r="C562" i="16"/>
  <c r="BO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E561" i="16"/>
  <c r="F561" i="16" s="1"/>
  <c r="G561" i="16" s="1"/>
  <c r="D561" i="16"/>
  <c r="C561" i="16"/>
  <c r="BO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E560" i="16"/>
  <c r="F560" i="16" s="1"/>
  <c r="G560" i="16" s="1"/>
  <c r="D560" i="16"/>
  <c r="C560" i="16"/>
  <c r="BO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E559" i="16"/>
  <c r="F559" i="16" s="1"/>
  <c r="G559" i="16" s="1"/>
  <c r="D559" i="16"/>
  <c r="C559" i="16"/>
  <c r="BO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E558" i="16"/>
  <c r="F558" i="16" s="1"/>
  <c r="G558" i="16" s="1"/>
  <c r="D558" i="16"/>
  <c r="C558" i="16"/>
  <c r="BO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E557" i="16"/>
  <c r="F557" i="16" s="1"/>
  <c r="G557" i="16" s="1"/>
  <c r="D557" i="16"/>
  <c r="C557" i="16"/>
  <c r="BO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E556" i="16"/>
  <c r="F556" i="16" s="1"/>
  <c r="G556" i="16" s="1"/>
  <c r="D556" i="16"/>
  <c r="C556" i="16"/>
  <c r="BO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E555" i="16"/>
  <c r="F555" i="16" s="1"/>
  <c r="G555" i="16" s="1"/>
  <c r="D555" i="16"/>
  <c r="C555" i="16"/>
  <c r="BO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E554" i="16"/>
  <c r="F554" i="16" s="1"/>
  <c r="G554" i="16" s="1"/>
  <c r="D554" i="16"/>
  <c r="C554" i="16"/>
  <c r="BO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E553" i="16"/>
  <c r="F553" i="16" s="1"/>
  <c r="G553" i="16" s="1"/>
  <c r="D553" i="16"/>
  <c r="C553" i="16"/>
  <c r="BO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E552" i="16"/>
  <c r="F552" i="16" s="1"/>
  <c r="G552" i="16" s="1"/>
  <c r="D552" i="16"/>
  <c r="C552" i="16"/>
  <c r="BO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E551" i="16"/>
  <c r="F551" i="16" s="1"/>
  <c r="G551" i="16" s="1"/>
  <c r="D551" i="16"/>
  <c r="C551" i="16"/>
  <c r="BO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E550" i="16"/>
  <c r="F550" i="16" s="1"/>
  <c r="G550" i="16" s="1"/>
  <c r="D550" i="16"/>
  <c r="C550" i="16"/>
  <c r="BO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E549" i="16"/>
  <c r="F549" i="16" s="1"/>
  <c r="G549" i="16" s="1"/>
  <c r="D549" i="16"/>
  <c r="C549" i="16"/>
  <c r="BO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E548" i="16"/>
  <c r="F548" i="16" s="1"/>
  <c r="G548" i="16" s="1"/>
  <c r="D548" i="16"/>
  <c r="C548" i="16"/>
  <c r="BO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E547" i="16"/>
  <c r="F547" i="16" s="1"/>
  <c r="G547" i="16" s="1"/>
  <c r="D547" i="16"/>
  <c r="C547" i="16"/>
  <c r="BO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E546" i="16"/>
  <c r="F546" i="16" s="1"/>
  <c r="G546" i="16" s="1"/>
  <c r="D546" i="16"/>
  <c r="C546" i="16"/>
  <c r="BO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E545" i="16"/>
  <c r="F545" i="16" s="1"/>
  <c r="G545" i="16" s="1"/>
  <c r="D545" i="16"/>
  <c r="C545" i="16"/>
  <c r="BO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E544" i="16"/>
  <c r="F544" i="16" s="1"/>
  <c r="G544" i="16" s="1"/>
  <c r="D544" i="16"/>
  <c r="C544" i="16"/>
  <c r="BO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E543" i="16"/>
  <c r="F543" i="16" s="1"/>
  <c r="G543" i="16" s="1"/>
  <c r="D543" i="16"/>
  <c r="C543" i="16"/>
  <c r="BO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E542" i="16"/>
  <c r="F542" i="16" s="1"/>
  <c r="G542" i="16" s="1"/>
  <c r="D542" i="16"/>
  <c r="C542" i="16"/>
  <c r="BO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E541" i="16"/>
  <c r="F541" i="16" s="1"/>
  <c r="G541" i="16" s="1"/>
  <c r="D541" i="16"/>
  <c r="C541" i="16"/>
  <c r="BO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E540" i="16"/>
  <c r="F540" i="16" s="1"/>
  <c r="G540" i="16" s="1"/>
  <c r="D540" i="16"/>
  <c r="C540" i="16"/>
  <c r="BO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E539" i="16"/>
  <c r="F539" i="16" s="1"/>
  <c r="G539" i="16" s="1"/>
  <c r="D539" i="16"/>
  <c r="C539" i="16"/>
  <c r="BO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E538" i="16"/>
  <c r="F538" i="16" s="1"/>
  <c r="G538" i="16" s="1"/>
  <c r="D538" i="16"/>
  <c r="C538" i="16"/>
  <c r="BO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E537" i="16"/>
  <c r="F537" i="16" s="1"/>
  <c r="G537" i="16" s="1"/>
  <c r="D537" i="16"/>
  <c r="C537" i="16"/>
  <c r="BO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E536" i="16"/>
  <c r="F536" i="16" s="1"/>
  <c r="G536" i="16" s="1"/>
  <c r="D536" i="16"/>
  <c r="C536" i="16"/>
  <c r="BO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E535" i="16"/>
  <c r="F535" i="16" s="1"/>
  <c r="G535" i="16" s="1"/>
  <c r="D535" i="16"/>
  <c r="C535" i="16"/>
  <c r="BO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E534" i="16"/>
  <c r="F534" i="16" s="1"/>
  <c r="G534" i="16" s="1"/>
  <c r="D534" i="16"/>
  <c r="C534" i="16"/>
  <c r="BO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E533" i="16"/>
  <c r="F533" i="16" s="1"/>
  <c r="G533" i="16" s="1"/>
  <c r="D533" i="16"/>
  <c r="C533" i="16"/>
  <c r="BO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E532" i="16"/>
  <c r="F532" i="16" s="1"/>
  <c r="G532" i="16" s="1"/>
  <c r="D532" i="16"/>
  <c r="C532" i="16"/>
  <c r="BO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E531" i="16"/>
  <c r="F531" i="16" s="1"/>
  <c r="G531" i="16" s="1"/>
  <c r="D531" i="16"/>
  <c r="C531" i="16"/>
  <c r="BO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E530" i="16"/>
  <c r="F530" i="16" s="1"/>
  <c r="G530" i="16" s="1"/>
  <c r="D530" i="16"/>
  <c r="C530" i="16"/>
  <c r="BO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E529" i="16"/>
  <c r="F529" i="16" s="1"/>
  <c r="G529" i="16" s="1"/>
  <c r="D529" i="16"/>
  <c r="C529" i="16"/>
  <c r="BO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E528" i="16"/>
  <c r="F528" i="16" s="1"/>
  <c r="G528" i="16" s="1"/>
  <c r="D528" i="16"/>
  <c r="C528" i="16"/>
  <c r="BO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E527" i="16"/>
  <c r="F527" i="16" s="1"/>
  <c r="G527" i="16" s="1"/>
  <c r="D527" i="16"/>
  <c r="C527" i="16"/>
  <c r="BO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E526" i="16"/>
  <c r="F526" i="16" s="1"/>
  <c r="G526" i="16" s="1"/>
  <c r="D526" i="16"/>
  <c r="C526" i="16"/>
  <c r="BO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E525" i="16"/>
  <c r="F525" i="16" s="1"/>
  <c r="G525" i="16" s="1"/>
  <c r="D525" i="16"/>
  <c r="C525" i="16"/>
  <c r="BO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E524" i="16"/>
  <c r="F524" i="16" s="1"/>
  <c r="G524" i="16" s="1"/>
  <c r="D524" i="16"/>
  <c r="C524" i="16"/>
  <c r="BO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E523" i="16"/>
  <c r="F523" i="16" s="1"/>
  <c r="G523" i="16" s="1"/>
  <c r="D523" i="16"/>
  <c r="C523" i="16"/>
  <c r="BO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E522" i="16"/>
  <c r="F522" i="16" s="1"/>
  <c r="G522" i="16" s="1"/>
  <c r="D522" i="16"/>
  <c r="C522" i="16"/>
  <c r="BO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E521" i="16"/>
  <c r="F521" i="16" s="1"/>
  <c r="G521" i="16" s="1"/>
  <c r="D521" i="16"/>
  <c r="C521" i="16"/>
  <c r="BO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E520" i="16"/>
  <c r="F520" i="16" s="1"/>
  <c r="G520" i="16" s="1"/>
  <c r="D520" i="16"/>
  <c r="C520" i="16"/>
  <c r="BO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E519" i="16"/>
  <c r="F519" i="16" s="1"/>
  <c r="G519" i="16" s="1"/>
  <c r="D519" i="16"/>
  <c r="C519" i="16"/>
  <c r="BO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E518" i="16"/>
  <c r="F518" i="16" s="1"/>
  <c r="G518" i="16" s="1"/>
  <c r="D518" i="16"/>
  <c r="C518" i="16"/>
  <c r="BO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E517" i="16"/>
  <c r="F517" i="16" s="1"/>
  <c r="G517" i="16" s="1"/>
  <c r="D517" i="16"/>
  <c r="C517" i="16"/>
  <c r="BO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E516" i="16"/>
  <c r="F516" i="16" s="1"/>
  <c r="G516" i="16" s="1"/>
  <c r="D516" i="16"/>
  <c r="C516" i="16"/>
  <c r="BO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E515" i="16"/>
  <c r="F515" i="16" s="1"/>
  <c r="G515" i="16" s="1"/>
  <c r="D515" i="16"/>
  <c r="C515" i="16"/>
  <c r="BO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E514" i="16"/>
  <c r="F514" i="16" s="1"/>
  <c r="G514" i="16" s="1"/>
  <c r="D514" i="16"/>
  <c r="C514" i="16"/>
  <c r="BO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E513" i="16"/>
  <c r="F513" i="16" s="1"/>
  <c r="G513" i="16" s="1"/>
  <c r="D513" i="16"/>
  <c r="C513" i="16"/>
  <c r="BO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E512" i="16"/>
  <c r="F512" i="16" s="1"/>
  <c r="G512" i="16" s="1"/>
  <c r="D512" i="16"/>
  <c r="C512" i="16"/>
  <c r="BO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E511" i="16"/>
  <c r="F511" i="16" s="1"/>
  <c r="G511" i="16" s="1"/>
  <c r="D511" i="16"/>
  <c r="C511" i="16"/>
  <c r="BO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E510" i="16"/>
  <c r="F510" i="16" s="1"/>
  <c r="G510" i="16" s="1"/>
  <c r="D510" i="16"/>
  <c r="C510" i="16"/>
  <c r="BO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E509" i="16"/>
  <c r="F509" i="16" s="1"/>
  <c r="G509" i="16" s="1"/>
  <c r="D509" i="16"/>
  <c r="C509" i="16"/>
  <c r="BO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E508" i="16"/>
  <c r="F508" i="16" s="1"/>
  <c r="G508" i="16" s="1"/>
  <c r="D508" i="16"/>
  <c r="C508" i="16"/>
  <c r="BO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E507" i="16"/>
  <c r="F507" i="16" s="1"/>
  <c r="G507" i="16" s="1"/>
  <c r="D507" i="16"/>
  <c r="C507" i="16"/>
  <c r="BO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E506" i="16"/>
  <c r="F506" i="16" s="1"/>
  <c r="G506" i="16" s="1"/>
  <c r="D506" i="16"/>
  <c r="C506" i="16"/>
  <c r="BO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E505" i="16"/>
  <c r="F505" i="16" s="1"/>
  <c r="G505" i="16" s="1"/>
  <c r="D505" i="16"/>
  <c r="C505" i="16"/>
  <c r="BO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E504" i="16"/>
  <c r="F504" i="16" s="1"/>
  <c r="G504" i="16" s="1"/>
  <c r="D504" i="16"/>
  <c r="C504" i="16"/>
  <c r="BO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E503" i="16"/>
  <c r="F503" i="16" s="1"/>
  <c r="G503" i="16" s="1"/>
  <c r="D503" i="16"/>
  <c r="C503" i="16"/>
  <c r="BO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E502" i="16"/>
  <c r="F502" i="16" s="1"/>
  <c r="G502" i="16" s="1"/>
  <c r="D502" i="16"/>
  <c r="C502" i="16"/>
  <c r="BO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E501" i="16"/>
  <c r="F501" i="16" s="1"/>
  <c r="G501" i="16" s="1"/>
  <c r="D501" i="16"/>
  <c r="C501" i="16"/>
  <c r="BO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E500" i="16"/>
  <c r="F500" i="16" s="1"/>
  <c r="G500" i="16" s="1"/>
  <c r="D500" i="16"/>
  <c r="C500" i="16"/>
  <c r="BO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E499" i="16"/>
  <c r="F499" i="16" s="1"/>
  <c r="G499" i="16" s="1"/>
  <c r="D499" i="16"/>
  <c r="C499" i="16"/>
  <c r="BO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E498" i="16"/>
  <c r="F498" i="16" s="1"/>
  <c r="G498" i="16" s="1"/>
  <c r="D498" i="16"/>
  <c r="C498" i="16"/>
  <c r="BO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E497" i="16"/>
  <c r="F497" i="16" s="1"/>
  <c r="G497" i="16" s="1"/>
  <c r="D497" i="16"/>
  <c r="C497" i="16"/>
  <c r="BO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E496" i="16"/>
  <c r="F496" i="16" s="1"/>
  <c r="G496" i="16" s="1"/>
  <c r="D496" i="16"/>
  <c r="C496" i="16"/>
  <c r="BO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E495" i="16"/>
  <c r="F495" i="16" s="1"/>
  <c r="G495" i="16" s="1"/>
  <c r="D495" i="16"/>
  <c r="C495" i="16"/>
  <c r="BO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E494" i="16"/>
  <c r="F494" i="16" s="1"/>
  <c r="G494" i="16" s="1"/>
  <c r="D494" i="16"/>
  <c r="C494" i="16"/>
  <c r="BO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E493" i="16"/>
  <c r="F493" i="16" s="1"/>
  <c r="G493" i="16" s="1"/>
  <c r="D493" i="16"/>
  <c r="C493" i="16"/>
  <c r="BO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E492" i="16"/>
  <c r="F492" i="16" s="1"/>
  <c r="G492" i="16" s="1"/>
  <c r="D492" i="16"/>
  <c r="C492" i="16"/>
  <c r="BO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E491" i="16"/>
  <c r="F491" i="16" s="1"/>
  <c r="G491" i="16" s="1"/>
  <c r="D491" i="16"/>
  <c r="C491" i="16"/>
  <c r="BO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E490" i="16"/>
  <c r="F490" i="16" s="1"/>
  <c r="G490" i="16" s="1"/>
  <c r="D490" i="16"/>
  <c r="C490" i="16"/>
  <c r="BO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E489" i="16"/>
  <c r="F489" i="16" s="1"/>
  <c r="G489" i="16" s="1"/>
  <c r="D489" i="16"/>
  <c r="C489" i="16"/>
  <c r="BO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E488" i="16"/>
  <c r="F488" i="16" s="1"/>
  <c r="G488" i="16" s="1"/>
  <c r="D488" i="16"/>
  <c r="C488" i="16"/>
  <c r="BO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E487" i="16"/>
  <c r="F487" i="16" s="1"/>
  <c r="G487" i="16" s="1"/>
  <c r="D487" i="16"/>
  <c r="C487" i="16"/>
  <c r="BO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E486" i="16"/>
  <c r="F486" i="16" s="1"/>
  <c r="G486" i="16" s="1"/>
  <c r="D486" i="16"/>
  <c r="C486" i="16"/>
  <c r="BO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E485" i="16"/>
  <c r="F485" i="16" s="1"/>
  <c r="G485" i="16" s="1"/>
  <c r="D485" i="16"/>
  <c r="C485" i="16"/>
  <c r="BO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E484" i="16"/>
  <c r="F484" i="16" s="1"/>
  <c r="G484" i="16" s="1"/>
  <c r="D484" i="16"/>
  <c r="C484" i="16"/>
  <c r="BO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E483" i="16"/>
  <c r="F483" i="16" s="1"/>
  <c r="G483" i="16" s="1"/>
  <c r="D483" i="16"/>
  <c r="C483" i="16"/>
  <c r="BO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E482" i="16"/>
  <c r="F482" i="16" s="1"/>
  <c r="G482" i="16" s="1"/>
  <c r="D482" i="16"/>
  <c r="C482" i="16"/>
  <c r="BO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E481" i="16"/>
  <c r="F481" i="16" s="1"/>
  <c r="G481" i="16" s="1"/>
  <c r="D481" i="16"/>
  <c r="C481" i="16"/>
  <c r="BO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E480" i="16"/>
  <c r="F480" i="16" s="1"/>
  <c r="G480" i="16" s="1"/>
  <c r="D480" i="16"/>
  <c r="C480" i="16"/>
  <c r="BO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E479" i="16"/>
  <c r="F479" i="16" s="1"/>
  <c r="G479" i="16" s="1"/>
  <c r="D479" i="16"/>
  <c r="C479" i="16"/>
  <c r="BO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E478" i="16"/>
  <c r="F478" i="16" s="1"/>
  <c r="G478" i="16" s="1"/>
  <c r="D478" i="16"/>
  <c r="C478" i="16"/>
  <c r="BO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E477" i="16"/>
  <c r="F477" i="16" s="1"/>
  <c r="G477" i="16" s="1"/>
  <c r="D477" i="16"/>
  <c r="C477" i="16"/>
  <c r="BO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E476" i="16"/>
  <c r="F476" i="16" s="1"/>
  <c r="G476" i="16" s="1"/>
  <c r="D476" i="16"/>
  <c r="C476" i="16"/>
  <c r="BO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E475" i="16"/>
  <c r="F475" i="16" s="1"/>
  <c r="G475" i="16" s="1"/>
  <c r="D475" i="16"/>
  <c r="C475" i="16"/>
  <c r="BO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E474" i="16"/>
  <c r="F474" i="16" s="1"/>
  <c r="G474" i="16" s="1"/>
  <c r="D474" i="16"/>
  <c r="C474" i="16"/>
  <c r="BO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E473" i="16"/>
  <c r="F473" i="16" s="1"/>
  <c r="G473" i="16" s="1"/>
  <c r="D473" i="16"/>
  <c r="C473" i="16"/>
  <c r="BO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E472" i="16"/>
  <c r="F472" i="16" s="1"/>
  <c r="G472" i="16" s="1"/>
  <c r="D472" i="16"/>
  <c r="C472" i="16"/>
  <c r="BO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E471" i="16"/>
  <c r="F471" i="16" s="1"/>
  <c r="G471" i="16" s="1"/>
  <c r="D471" i="16"/>
  <c r="C471" i="16"/>
  <c r="BO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E470" i="16"/>
  <c r="F470" i="16" s="1"/>
  <c r="G470" i="16" s="1"/>
  <c r="D470" i="16"/>
  <c r="C470" i="16"/>
  <c r="BO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E469" i="16"/>
  <c r="F469" i="16" s="1"/>
  <c r="G469" i="16" s="1"/>
  <c r="D469" i="16"/>
  <c r="C469" i="16"/>
  <c r="BO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E468" i="16"/>
  <c r="F468" i="16" s="1"/>
  <c r="G468" i="16" s="1"/>
  <c r="D468" i="16"/>
  <c r="C468" i="16"/>
  <c r="BO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E467" i="16"/>
  <c r="F467" i="16" s="1"/>
  <c r="G467" i="16" s="1"/>
  <c r="D467" i="16"/>
  <c r="C467" i="16"/>
  <c r="BO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E466" i="16"/>
  <c r="F466" i="16" s="1"/>
  <c r="G466" i="16" s="1"/>
  <c r="D466" i="16"/>
  <c r="C466" i="16"/>
  <c r="BO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E465" i="16"/>
  <c r="F465" i="16" s="1"/>
  <c r="G465" i="16" s="1"/>
  <c r="D465" i="16"/>
  <c r="C465" i="16"/>
  <c r="BO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E464" i="16"/>
  <c r="F464" i="16" s="1"/>
  <c r="G464" i="16" s="1"/>
  <c r="D464" i="16"/>
  <c r="C464" i="16"/>
  <c r="BO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E463" i="16"/>
  <c r="F463" i="16" s="1"/>
  <c r="G463" i="16" s="1"/>
  <c r="D463" i="16"/>
  <c r="C463" i="16"/>
  <c r="BO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E462" i="16"/>
  <c r="F462" i="16" s="1"/>
  <c r="G462" i="16" s="1"/>
  <c r="D462" i="16"/>
  <c r="C462" i="16"/>
  <c r="BO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E461" i="16"/>
  <c r="F461" i="16" s="1"/>
  <c r="G461" i="16" s="1"/>
  <c r="D461" i="16"/>
  <c r="C461" i="16"/>
  <c r="BO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E460" i="16"/>
  <c r="F460" i="16" s="1"/>
  <c r="G460" i="16" s="1"/>
  <c r="D460" i="16"/>
  <c r="C460" i="16"/>
  <c r="BO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E459" i="16"/>
  <c r="F459" i="16" s="1"/>
  <c r="G459" i="16" s="1"/>
  <c r="D459" i="16"/>
  <c r="C459" i="16"/>
  <c r="BO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E458" i="16"/>
  <c r="F458" i="16" s="1"/>
  <c r="G458" i="16" s="1"/>
  <c r="D458" i="16"/>
  <c r="C458" i="16"/>
  <c r="BO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E457" i="16"/>
  <c r="F457" i="16" s="1"/>
  <c r="G457" i="16" s="1"/>
  <c r="D457" i="16"/>
  <c r="C457" i="16"/>
  <c r="BO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E456" i="16"/>
  <c r="F456" i="16" s="1"/>
  <c r="G456" i="16" s="1"/>
  <c r="D456" i="16"/>
  <c r="C456" i="16"/>
  <c r="BO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E455" i="16"/>
  <c r="F455" i="16" s="1"/>
  <c r="G455" i="16" s="1"/>
  <c r="D455" i="16"/>
  <c r="C455" i="16"/>
  <c r="BO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E454" i="16"/>
  <c r="F454" i="16" s="1"/>
  <c r="G454" i="16" s="1"/>
  <c r="D454" i="16"/>
  <c r="C454" i="16"/>
  <c r="BO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E453" i="16"/>
  <c r="F453" i="16" s="1"/>
  <c r="G453" i="16" s="1"/>
  <c r="D453" i="16"/>
  <c r="C453" i="16"/>
  <c r="BO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E452" i="16"/>
  <c r="F452" i="16" s="1"/>
  <c r="G452" i="16" s="1"/>
  <c r="D452" i="16"/>
  <c r="C452" i="16"/>
  <c r="BO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E451" i="16"/>
  <c r="F451" i="16" s="1"/>
  <c r="G451" i="16" s="1"/>
  <c r="D451" i="16"/>
  <c r="C451" i="16"/>
  <c r="BO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E450" i="16"/>
  <c r="F450" i="16" s="1"/>
  <c r="G450" i="16" s="1"/>
  <c r="D450" i="16"/>
  <c r="C450" i="16"/>
  <c r="BO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E449" i="16"/>
  <c r="F449" i="16" s="1"/>
  <c r="G449" i="16" s="1"/>
  <c r="D449" i="16"/>
  <c r="C449" i="16"/>
  <c r="BO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E448" i="16"/>
  <c r="F448" i="16" s="1"/>
  <c r="G448" i="16" s="1"/>
  <c r="D448" i="16"/>
  <c r="C448" i="16"/>
  <c r="BO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E447" i="16"/>
  <c r="F447" i="16" s="1"/>
  <c r="G447" i="16" s="1"/>
  <c r="D447" i="16"/>
  <c r="C447" i="16"/>
  <c r="BO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E446" i="16"/>
  <c r="F446" i="16" s="1"/>
  <c r="G446" i="16" s="1"/>
  <c r="D446" i="16"/>
  <c r="C446" i="16"/>
  <c r="BO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E445" i="16"/>
  <c r="F445" i="16" s="1"/>
  <c r="G445" i="16" s="1"/>
  <c r="D445" i="16"/>
  <c r="C445" i="16"/>
  <c r="BO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E444" i="16"/>
  <c r="F444" i="16" s="1"/>
  <c r="G444" i="16" s="1"/>
  <c r="D444" i="16"/>
  <c r="C444" i="16"/>
  <c r="BO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E443" i="16"/>
  <c r="F443" i="16" s="1"/>
  <c r="G443" i="16" s="1"/>
  <c r="D443" i="16"/>
  <c r="C443" i="16"/>
  <c r="BO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E442" i="16"/>
  <c r="F442" i="16" s="1"/>
  <c r="G442" i="16" s="1"/>
  <c r="D442" i="16"/>
  <c r="C442" i="16"/>
  <c r="BO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E441" i="16"/>
  <c r="F441" i="16" s="1"/>
  <c r="G441" i="16" s="1"/>
  <c r="D441" i="16"/>
  <c r="C441" i="16"/>
  <c r="BO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E440" i="16"/>
  <c r="F440" i="16" s="1"/>
  <c r="G440" i="16" s="1"/>
  <c r="D440" i="16"/>
  <c r="C440" i="16"/>
  <c r="BO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E439" i="16"/>
  <c r="F439" i="16" s="1"/>
  <c r="G439" i="16" s="1"/>
  <c r="D439" i="16"/>
  <c r="C439" i="16"/>
  <c r="BO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E438" i="16"/>
  <c r="F438" i="16" s="1"/>
  <c r="G438" i="16" s="1"/>
  <c r="D438" i="16"/>
  <c r="C438" i="16"/>
  <c r="BO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E437" i="16"/>
  <c r="F437" i="16" s="1"/>
  <c r="G437" i="16" s="1"/>
  <c r="D437" i="16"/>
  <c r="C437" i="16"/>
  <c r="BO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E436" i="16"/>
  <c r="F436" i="16" s="1"/>
  <c r="G436" i="16" s="1"/>
  <c r="D436" i="16"/>
  <c r="C436" i="16"/>
  <c r="BO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E435" i="16"/>
  <c r="F435" i="16" s="1"/>
  <c r="G435" i="16" s="1"/>
  <c r="D435" i="16"/>
  <c r="C435" i="16"/>
  <c r="BO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E434" i="16"/>
  <c r="F434" i="16" s="1"/>
  <c r="G434" i="16" s="1"/>
  <c r="D434" i="16"/>
  <c r="C434" i="16"/>
  <c r="BO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E433" i="16"/>
  <c r="F433" i="16" s="1"/>
  <c r="G433" i="16" s="1"/>
  <c r="D433" i="16"/>
  <c r="C433" i="16"/>
  <c r="BO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E432" i="16"/>
  <c r="F432" i="16" s="1"/>
  <c r="G432" i="16" s="1"/>
  <c r="D432" i="16"/>
  <c r="C432" i="16"/>
  <c r="BO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E431" i="16"/>
  <c r="F431" i="16" s="1"/>
  <c r="G431" i="16" s="1"/>
  <c r="D431" i="16"/>
  <c r="C431" i="16"/>
  <c r="BO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E430" i="16"/>
  <c r="F430" i="16" s="1"/>
  <c r="G430" i="16" s="1"/>
  <c r="D430" i="16"/>
  <c r="C430" i="16"/>
  <c r="BO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E429" i="16"/>
  <c r="F429" i="16" s="1"/>
  <c r="G429" i="16" s="1"/>
  <c r="D429" i="16"/>
  <c r="C429" i="16"/>
  <c r="BO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E428" i="16"/>
  <c r="F428" i="16" s="1"/>
  <c r="G428" i="16" s="1"/>
  <c r="D428" i="16"/>
  <c r="C428" i="16"/>
  <c r="BO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E427" i="16"/>
  <c r="F427" i="16" s="1"/>
  <c r="G427" i="16" s="1"/>
  <c r="D427" i="16"/>
  <c r="C427" i="16"/>
  <c r="BO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E426" i="16"/>
  <c r="F426" i="16" s="1"/>
  <c r="G426" i="16" s="1"/>
  <c r="D426" i="16"/>
  <c r="C426" i="16"/>
  <c r="BO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E425" i="16"/>
  <c r="F425" i="16" s="1"/>
  <c r="G425" i="16" s="1"/>
  <c r="D425" i="16"/>
  <c r="C425" i="16"/>
  <c r="BO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E424" i="16"/>
  <c r="F424" i="16" s="1"/>
  <c r="G424" i="16" s="1"/>
  <c r="D424" i="16"/>
  <c r="C424" i="16"/>
  <c r="BO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E423" i="16"/>
  <c r="F423" i="16" s="1"/>
  <c r="G423" i="16" s="1"/>
  <c r="D423" i="16"/>
  <c r="C423" i="16"/>
  <c r="BO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E422" i="16"/>
  <c r="F422" i="16" s="1"/>
  <c r="G422" i="16" s="1"/>
  <c r="D422" i="16"/>
  <c r="C422" i="16"/>
  <c r="BO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E421" i="16"/>
  <c r="F421" i="16" s="1"/>
  <c r="G421" i="16" s="1"/>
  <c r="D421" i="16"/>
  <c r="C421" i="16"/>
  <c r="BO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E420" i="16"/>
  <c r="F420" i="16" s="1"/>
  <c r="G420" i="16" s="1"/>
  <c r="D420" i="16"/>
  <c r="C420" i="16"/>
  <c r="BO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E419" i="16"/>
  <c r="F419" i="16" s="1"/>
  <c r="G419" i="16" s="1"/>
  <c r="D419" i="16"/>
  <c r="C419" i="16"/>
  <c r="BO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E418" i="16"/>
  <c r="F418" i="16" s="1"/>
  <c r="G418" i="16" s="1"/>
  <c r="D418" i="16"/>
  <c r="C418" i="16"/>
  <c r="BO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E417" i="16"/>
  <c r="F417" i="16" s="1"/>
  <c r="G417" i="16" s="1"/>
  <c r="D417" i="16"/>
  <c r="C417" i="16"/>
  <c r="BO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E416" i="16"/>
  <c r="F416" i="16" s="1"/>
  <c r="G416" i="16" s="1"/>
  <c r="D416" i="16"/>
  <c r="C416" i="16"/>
  <c r="BO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E415" i="16"/>
  <c r="F415" i="16" s="1"/>
  <c r="G415" i="16" s="1"/>
  <c r="D415" i="16"/>
  <c r="C415" i="16"/>
  <c r="BO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E414" i="16"/>
  <c r="F414" i="16" s="1"/>
  <c r="G414" i="16" s="1"/>
  <c r="D414" i="16"/>
  <c r="C414" i="16"/>
  <c r="BO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E413" i="16"/>
  <c r="F413" i="16" s="1"/>
  <c r="G413" i="16" s="1"/>
  <c r="D413" i="16"/>
  <c r="C413" i="16"/>
  <c r="BO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E412" i="16"/>
  <c r="F412" i="16" s="1"/>
  <c r="G412" i="16" s="1"/>
  <c r="D412" i="16"/>
  <c r="C412" i="16"/>
  <c r="BO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E411" i="16"/>
  <c r="F411" i="16" s="1"/>
  <c r="G411" i="16" s="1"/>
  <c r="D411" i="16"/>
  <c r="C411" i="16"/>
  <c r="BO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E410" i="16"/>
  <c r="F410" i="16" s="1"/>
  <c r="G410" i="16" s="1"/>
  <c r="D410" i="16"/>
  <c r="C410" i="16"/>
  <c r="BO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E409" i="16"/>
  <c r="F409" i="16" s="1"/>
  <c r="G409" i="16" s="1"/>
  <c r="D409" i="16"/>
  <c r="C409" i="16"/>
  <c r="BO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E408" i="16"/>
  <c r="F408" i="16" s="1"/>
  <c r="G408" i="16" s="1"/>
  <c r="D408" i="16"/>
  <c r="C408" i="16"/>
  <c r="BO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E407" i="16"/>
  <c r="F407" i="16" s="1"/>
  <c r="G407" i="16" s="1"/>
  <c r="D407" i="16"/>
  <c r="C407" i="16"/>
  <c r="BO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E406" i="16"/>
  <c r="F406" i="16" s="1"/>
  <c r="G406" i="16" s="1"/>
  <c r="D406" i="16"/>
  <c r="C406" i="16"/>
  <c r="BO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E405" i="16"/>
  <c r="F405" i="16" s="1"/>
  <c r="G405" i="16" s="1"/>
  <c r="D405" i="16"/>
  <c r="C405" i="16"/>
  <c r="BO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E404" i="16"/>
  <c r="F404" i="16" s="1"/>
  <c r="G404" i="16" s="1"/>
  <c r="D404" i="16"/>
  <c r="C404" i="16"/>
  <c r="BO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E403" i="16"/>
  <c r="F403" i="16" s="1"/>
  <c r="G403" i="16" s="1"/>
  <c r="D403" i="16"/>
  <c r="C403" i="16"/>
  <c r="BO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E402" i="16"/>
  <c r="F402" i="16" s="1"/>
  <c r="G402" i="16" s="1"/>
  <c r="D402" i="16"/>
  <c r="C402" i="16"/>
  <c r="BO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E401" i="16"/>
  <c r="F401" i="16" s="1"/>
  <c r="G401" i="16" s="1"/>
  <c r="D401" i="16"/>
  <c r="C401" i="16"/>
  <c r="BO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E400" i="16"/>
  <c r="F400" i="16" s="1"/>
  <c r="G400" i="16" s="1"/>
  <c r="D400" i="16"/>
  <c r="C400" i="16"/>
  <c r="BO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E399" i="16"/>
  <c r="F399" i="16" s="1"/>
  <c r="G399" i="16" s="1"/>
  <c r="D399" i="16"/>
  <c r="C399" i="16"/>
  <c r="BO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E398" i="16"/>
  <c r="F398" i="16" s="1"/>
  <c r="G398" i="16" s="1"/>
  <c r="D398" i="16"/>
  <c r="C398" i="16"/>
  <c r="BO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E397" i="16"/>
  <c r="F397" i="16" s="1"/>
  <c r="G397" i="16" s="1"/>
  <c r="D397" i="16"/>
  <c r="C397" i="16"/>
  <c r="BO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E396" i="16"/>
  <c r="F396" i="16" s="1"/>
  <c r="G396" i="16" s="1"/>
  <c r="D396" i="16"/>
  <c r="C396" i="16"/>
  <c r="BO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E395" i="16"/>
  <c r="F395" i="16" s="1"/>
  <c r="G395" i="16" s="1"/>
  <c r="D395" i="16"/>
  <c r="C395" i="16"/>
  <c r="BO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E394" i="16"/>
  <c r="F394" i="16" s="1"/>
  <c r="G394" i="16" s="1"/>
  <c r="D394" i="16"/>
  <c r="C394" i="16"/>
  <c r="BO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E393" i="16"/>
  <c r="F393" i="16" s="1"/>
  <c r="G393" i="16" s="1"/>
  <c r="D393" i="16"/>
  <c r="C393" i="16"/>
  <c r="BO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E392" i="16"/>
  <c r="F392" i="16" s="1"/>
  <c r="G392" i="16" s="1"/>
  <c r="D392" i="16"/>
  <c r="C392" i="16"/>
  <c r="BO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E391" i="16"/>
  <c r="F391" i="16" s="1"/>
  <c r="G391" i="16" s="1"/>
  <c r="D391" i="16"/>
  <c r="C391" i="16"/>
  <c r="BO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E390" i="16"/>
  <c r="F390" i="16" s="1"/>
  <c r="G390" i="16" s="1"/>
  <c r="D390" i="16"/>
  <c r="C390" i="16"/>
  <c r="BO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E389" i="16"/>
  <c r="F389" i="16" s="1"/>
  <c r="G389" i="16" s="1"/>
  <c r="D389" i="16"/>
  <c r="C389" i="16"/>
  <c r="BO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E388" i="16"/>
  <c r="F388" i="16" s="1"/>
  <c r="G388" i="16" s="1"/>
  <c r="D388" i="16"/>
  <c r="C388" i="16"/>
  <c r="BO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E387" i="16"/>
  <c r="F387" i="16" s="1"/>
  <c r="G387" i="16" s="1"/>
  <c r="D387" i="16"/>
  <c r="C387" i="16"/>
  <c r="BO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E386" i="16"/>
  <c r="F386" i="16" s="1"/>
  <c r="G386" i="16" s="1"/>
  <c r="D386" i="16"/>
  <c r="C386" i="16"/>
  <c r="BO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E385" i="16"/>
  <c r="F385" i="16" s="1"/>
  <c r="G385" i="16" s="1"/>
  <c r="D385" i="16"/>
  <c r="C385" i="16"/>
  <c r="BO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E384" i="16"/>
  <c r="F384" i="16" s="1"/>
  <c r="G384" i="16" s="1"/>
  <c r="D384" i="16"/>
  <c r="C384" i="16"/>
  <c r="BO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E383" i="16"/>
  <c r="F383" i="16" s="1"/>
  <c r="G383" i="16" s="1"/>
  <c r="D383" i="16"/>
  <c r="C383" i="16"/>
  <c r="BO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E382" i="16"/>
  <c r="F382" i="16" s="1"/>
  <c r="G382" i="16" s="1"/>
  <c r="D382" i="16"/>
  <c r="C382" i="16"/>
  <c r="BO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E381" i="16"/>
  <c r="F381" i="16" s="1"/>
  <c r="G381" i="16" s="1"/>
  <c r="D381" i="16"/>
  <c r="C381" i="16"/>
  <c r="BO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E380" i="16"/>
  <c r="F380" i="16" s="1"/>
  <c r="G380" i="16" s="1"/>
  <c r="D380" i="16"/>
  <c r="C380" i="16"/>
  <c r="BO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E379" i="16"/>
  <c r="F379" i="16" s="1"/>
  <c r="G379" i="16" s="1"/>
  <c r="D379" i="16"/>
  <c r="C379" i="16"/>
  <c r="BO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E378" i="16"/>
  <c r="F378" i="16" s="1"/>
  <c r="G378" i="16" s="1"/>
  <c r="D378" i="16"/>
  <c r="C378" i="16"/>
  <c r="BO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E377" i="16"/>
  <c r="F377" i="16" s="1"/>
  <c r="G377" i="16" s="1"/>
  <c r="D377" i="16"/>
  <c r="C377" i="16"/>
  <c r="BO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E376" i="16"/>
  <c r="F376" i="16" s="1"/>
  <c r="G376" i="16" s="1"/>
  <c r="D376" i="16"/>
  <c r="C376" i="16"/>
  <c r="BO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E375" i="16"/>
  <c r="F375" i="16" s="1"/>
  <c r="G375" i="16" s="1"/>
  <c r="D375" i="16"/>
  <c r="C375" i="16"/>
  <c r="BO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E374" i="16"/>
  <c r="F374" i="16" s="1"/>
  <c r="G374" i="16" s="1"/>
  <c r="D374" i="16"/>
  <c r="C374" i="16"/>
  <c r="BO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E373" i="16"/>
  <c r="F373" i="16" s="1"/>
  <c r="G373" i="16" s="1"/>
  <c r="D373" i="16"/>
  <c r="C373" i="16"/>
  <c r="BO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E372" i="16"/>
  <c r="F372" i="16" s="1"/>
  <c r="G372" i="16" s="1"/>
  <c r="D372" i="16"/>
  <c r="C372" i="16"/>
  <c r="BO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E371" i="16"/>
  <c r="F371" i="16" s="1"/>
  <c r="G371" i="16" s="1"/>
  <c r="D371" i="16"/>
  <c r="C371" i="16"/>
  <c r="BO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E370" i="16"/>
  <c r="F370" i="16" s="1"/>
  <c r="G370" i="16" s="1"/>
  <c r="D370" i="16"/>
  <c r="C370" i="16"/>
  <c r="BO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E369" i="16"/>
  <c r="F369" i="16" s="1"/>
  <c r="G369" i="16" s="1"/>
  <c r="D369" i="16"/>
  <c r="C369" i="16"/>
  <c r="BO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E368" i="16"/>
  <c r="F368" i="16" s="1"/>
  <c r="G368" i="16" s="1"/>
  <c r="D368" i="16"/>
  <c r="C368" i="16"/>
  <c r="BO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E367" i="16"/>
  <c r="F367" i="16" s="1"/>
  <c r="G367" i="16" s="1"/>
  <c r="D367" i="16"/>
  <c r="C367" i="16"/>
  <c r="BO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E366" i="16"/>
  <c r="F366" i="16" s="1"/>
  <c r="G366" i="16" s="1"/>
  <c r="D366" i="16"/>
  <c r="C366" i="16"/>
  <c r="BO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E365" i="16"/>
  <c r="F365" i="16" s="1"/>
  <c r="G365" i="16" s="1"/>
  <c r="D365" i="16"/>
  <c r="C365" i="16"/>
  <c r="BO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E364" i="16"/>
  <c r="F364" i="16" s="1"/>
  <c r="G364" i="16" s="1"/>
  <c r="D364" i="16"/>
  <c r="C364" i="16"/>
  <c r="BO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E363" i="16"/>
  <c r="F363" i="16" s="1"/>
  <c r="G363" i="16" s="1"/>
  <c r="D363" i="16"/>
  <c r="C363" i="16"/>
  <c r="BO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E362" i="16"/>
  <c r="F362" i="16" s="1"/>
  <c r="G362" i="16" s="1"/>
  <c r="D362" i="16"/>
  <c r="C362" i="16"/>
  <c r="BO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E361" i="16"/>
  <c r="F361" i="16" s="1"/>
  <c r="G361" i="16" s="1"/>
  <c r="D361" i="16"/>
  <c r="C361" i="16"/>
  <c r="BO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E360" i="16"/>
  <c r="F360" i="16" s="1"/>
  <c r="G360" i="16" s="1"/>
  <c r="D360" i="16"/>
  <c r="C360" i="16"/>
  <c r="BO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E359" i="16"/>
  <c r="F359" i="16" s="1"/>
  <c r="G359" i="16" s="1"/>
  <c r="D359" i="16"/>
  <c r="C359" i="16"/>
  <c r="BO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E358" i="16"/>
  <c r="F358" i="16" s="1"/>
  <c r="G358" i="16" s="1"/>
  <c r="D358" i="16"/>
  <c r="C358" i="16"/>
  <c r="BO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E357" i="16"/>
  <c r="F357" i="16" s="1"/>
  <c r="G357" i="16" s="1"/>
  <c r="D357" i="16"/>
  <c r="C357" i="16"/>
  <c r="BO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E356" i="16"/>
  <c r="F356" i="16" s="1"/>
  <c r="G356" i="16" s="1"/>
  <c r="D356" i="16"/>
  <c r="C356" i="16"/>
  <c r="BO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E355" i="16"/>
  <c r="F355" i="16" s="1"/>
  <c r="G355" i="16" s="1"/>
  <c r="D355" i="16"/>
  <c r="C355" i="16"/>
  <c r="BO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E354" i="16"/>
  <c r="F354" i="16" s="1"/>
  <c r="G354" i="16" s="1"/>
  <c r="D354" i="16"/>
  <c r="C354" i="16"/>
  <c r="BO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E353" i="16"/>
  <c r="F353" i="16" s="1"/>
  <c r="G353" i="16" s="1"/>
  <c r="D353" i="16"/>
  <c r="C353" i="16"/>
  <c r="BO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E352" i="16"/>
  <c r="F352" i="16" s="1"/>
  <c r="G352" i="16" s="1"/>
  <c r="D352" i="16"/>
  <c r="C352" i="16"/>
  <c r="BO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E351" i="16"/>
  <c r="F351" i="16" s="1"/>
  <c r="G351" i="16" s="1"/>
  <c r="D351" i="16"/>
  <c r="C351" i="16"/>
  <c r="BO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E350" i="16"/>
  <c r="F350" i="16" s="1"/>
  <c r="G350" i="16" s="1"/>
  <c r="D350" i="16"/>
  <c r="C350" i="16"/>
  <c r="BO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E349" i="16"/>
  <c r="F349" i="16" s="1"/>
  <c r="G349" i="16" s="1"/>
  <c r="D349" i="16"/>
  <c r="C349" i="16"/>
  <c r="BO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E348" i="16"/>
  <c r="F348" i="16" s="1"/>
  <c r="G348" i="16" s="1"/>
  <c r="D348" i="16"/>
  <c r="C348" i="16"/>
  <c r="BO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E347" i="16"/>
  <c r="F347" i="16" s="1"/>
  <c r="G347" i="16" s="1"/>
  <c r="D347" i="16"/>
  <c r="C347" i="16"/>
  <c r="BO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E346" i="16"/>
  <c r="F346" i="16" s="1"/>
  <c r="G346" i="16" s="1"/>
  <c r="D346" i="16"/>
  <c r="C346" i="16"/>
  <c r="BO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E345" i="16"/>
  <c r="F345" i="16" s="1"/>
  <c r="G345" i="16" s="1"/>
  <c r="D345" i="16"/>
  <c r="C345" i="16"/>
  <c r="BO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E344" i="16"/>
  <c r="F344" i="16" s="1"/>
  <c r="G344" i="16" s="1"/>
  <c r="D344" i="16"/>
  <c r="C344" i="16"/>
  <c r="BO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E343" i="16"/>
  <c r="F343" i="16" s="1"/>
  <c r="G343" i="16" s="1"/>
  <c r="D343" i="16"/>
  <c r="C343" i="16"/>
  <c r="BO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E342" i="16"/>
  <c r="F342" i="16" s="1"/>
  <c r="G342" i="16" s="1"/>
  <c r="D342" i="16"/>
  <c r="C342" i="16"/>
  <c r="BO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E341" i="16"/>
  <c r="F341" i="16" s="1"/>
  <c r="G341" i="16" s="1"/>
  <c r="D341" i="16"/>
  <c r="C341" i="16"/>
  <c r="BO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E340" i="16"/>
  <c r="F340" i="16" s="1"/>
  <c r="G340" i="16" s="1"/>
  <c r="D340" i="16"/>
  <c r="C340" i="16"/>
  <c r="BO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E339" i="16"/>
  <c r="F339" i="16" s="1"/>
  <c r="G339" i="16" s="1"/>
  <c r="D339" i="16"/>
  <c r="C339" i="16"/>
  <c r="BO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E338" i="16"/>
  <c r="F338" i="16" s="1"/>
  <c r="G338" i="16" s="1"/>
  <c r="D338" i="16"/>
  <c r="C338" i="16"/>
  <c r="BO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E337" i="16"/>
  <c r="F337" i="16" s="1"/>
  <c r="G337" i="16" s="1"/>
  <c r="D337" i="16"/>
  <c r="C337" i="16"/>
  <c r="BO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E336" i="16"/>
  <c r="F336" i="16" s="1"/>
  <c r="G336" i="16" s="1"/>
  <c r="D336" i="16"/>
  <c r="C336" i="16"/>
  <c r="BO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E335" i="16"/>
  <c r="F335" i="16" s="1"/>
  <c r="G335" i="16" s="1"/>
  <c r="D335" i="16"/>
  <c r="C335" i="16"/>
  <c r="BO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E334" i="16"/>
  <c r="F334" i="16" s="1"/>
  <c r="G334" i="16" s="1"/>
  <c r="D334" i="16"/>
  <c r="C334" i="16"/>
  <c r="BO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E333" i="16"/>
  <c r="F333" i="16" s="1"/>
  <c r="G333" i="16" s="1"/>
  <c r="D333" i="16"/>
  <c r="C333" i="16"/>
  <c r="BO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E332" i="16"/>
  <c r="F332" i="16" s="1"/>
  <c r="G332" i="16" s="1"/>
  <c r="D332" i="16"/>
  <c r="C332" i="16"/>
  <c r="BO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E331" i="16"/>
  <c r="F331" i="16" s="1"/>
  <c r="G331" i="16" s="1"/>
  <c r="D331" i="16"/>
  <c r="C331" i="16"/>
  <c r="BO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E330" i="16"/>
  <c r="F330" i="16" s="1"/>
  <c r="G330" i="16" s="1"/>
  <c r="D330" i="16"/>
  <c r="C330" i="16"/>
  <c r="BO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E329" i="16"/>
  <c r="F329" i="16" s="1"/>
  <c r="G329" i="16" s="1"/>
  <c r="D329" i="16"/>
  <c r="C329" i="16"/>
  <c r="BO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E328" i="16"/>
  <c r="F328" i="16" s="1"/>
  <c r="G328" i="16" s="1"/>
  <c r="D328" i="16"/>
  <c r="C328" i="16"/>
  <c r="BO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E327" i="16"/>
  <c r="F327" i="16" s="1"/>
  <c r="G327" i="16" s="1"/>
  <c r="D327" i="16"/>
  <c r="C327" i="16"/>
  <c r="BO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E326" i="16"/>
  <c r="F326" i="16" s="1"/>
  <c r="G326" i="16" s="1"/>
  <c r="D326" i="16"/>
  <c r="C326" i="16"/>
  <c r="BO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E325" i="16"/>
  <c r="F325" i="16" s="1"/>
  <c r="G325" i="16" s="1"/>
  <c r="D325" i="16"/>
  <c r="C325" i="16"/>
  <c r="BO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E324" i="16"/>
  <c r="F324" i="16" s="1"/>
  <c r="G324" i="16" s="1"/>
  <c r="D324" i="16"/>
  <c r="C324" i="16"/>
  <c r="BO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E323" i="16"/>
  <c r="F323" i="16" s="1"/>
  <c r="G323" i="16" s="1"/>
  <c r="D323" i="16"/>
  <c r="C323" i="16"/>
  <c r="BO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E322" i="16"/>
  <c r="F322" i="16" s="1"/>
  <c r="G322" i="16" s="1"/>
  <c r="D322" i="16"/>
  <c r="C322" i="16"/>
  <c r="BO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E321" i="16"/>
  <c r="F321" i="16" s="1"/>
  <c r="G321" i="16" s="1"/>
  <c r="D321" i="16"/>
  <c r="C321" i="16"/>
  <c r="BO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E320" i="16"/>
  <c r="F320" i="16" s="1"/>
  <c r="G320" i="16" s="1"/>
  <c r="D320" i="16"/>
  <c r="C320" i="16"/>
  <c r="BO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E319" i="16"/>
  <c r="F319" i="16" s="1"/>
  <c r="G319" i="16" s="1"/>
  <c r="D319" i="16"/>
  <c r="C319" i="16"/>
  <c r="BO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E318" i="16"/>
  <c r="F318" i="16" s="1"/>
  <c r="G318" i="16" s="1"/>
  <c r="D318" i="16"/>
  <c r="C318" i="16"/>
  <c r="BO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E317" i="16"/>
  <c r="F317" i="16" s="1"/>
  <c r="G317" i="16" s="1"/>
  <c r="D317" i="16"/>
  <c r="C317" i="16"/>
  <c r="BO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E316" i="16"/>
  <c r="F316" i="16" s="1"/>
  <c r="G316" i="16" s="1"/>
  <c r="D316" i="16"/>
  <c r="C316" i="16"/>
  <c r="BO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E315" i="16"/>
  <c r="F315" i="16" s="1"/>
  <c r="G315" i="16" s="1"/>
  <c r="D315" i="16"/>
  <c r="C315" i="16"/>
  <c r="BO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E314" i="16"/>
  <c r="F314" i="16" s="1"/>
  <c r="G314" i="16" s="1"/>
  <c r="D314" i="16"/>
  <c r="C314" i="16"/>
  <c r="BO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E313" i="16"/>
  <c r="F313" i="16" s="1"/>
  <c r="G313" i="16" s="1"/>
  <c r="D313" i="16"/>
  <c r="C313" i="16"/>
  <c r="BO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E312" i="16"/>
  <c r="F312" i="16" s="1"/>
  <c r="G312" i="16" s="1"/>
  <c r="D312" i="16"/>
  <c r="C312" i="16"/>
  <c r="BO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E311" i="16"/>
  <c r="F311" i="16" s="1"/>
  <c r="G311" i="16" s="1"/>
  <c r="D311" i="16"/>
  <c r="C311" i="16"/>
  <c r="BO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E310" i="16"/>
  <c r="F310" i="16" s="1"/>
  <c r="G310" i="16" s="1"/>
  <c r="D310" i="16"/>
  <c r="C310" i="16"/>
  <c r="BO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E309" i="16"/>
  <c r="F309" i="16" s="1"/>
  <c r="G309" i="16" s="1"/>
  <c r="D309" i="16"/>
  <c r="C309" i="16"/>
  <c r="BO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E308" i="16"/>
  <c r="F308" i="16" s="1"/>
  <c r="G308" i="16" s="1"/>
  <c r="D308" i="16"/>
  <c r="C308" i="16"/>
  <c r="BO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E307" i="16"/>
  <c r="F307" i="16" s="1"/>
  <c r="G307" i="16" s="1"/>
  <c r="D307" i="16"/>
  <c r="C307" i="16"/>
  <c r="BO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E306" i="16"/>
  <c r="F306" i="16" s="1"/>
  <c r="G306" i="16" s="1"/>
  <c r="D306" i="16"/>
  <c r="C306" i="16"/>
  <c r="BO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E305" i="16"/>
  <c r="F305" i="16" s="1"/>
  <c r="G305" i="16" s="1"/>
  <c r="D305" i="16"/>
  <c r="C305" i="16"/>
  <c r="BO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E304" i="16"/>
  <c r="F304" i="16" s="1"/>
  <c r="G304" i="16" s="1"/>
  <c r="D304" i="16"/>
  <c r="C304" i="16"/>
  <c r="BO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E303" i="16"/>
  <c r="F303" i="16" s="1"/>
  <c r="G303" i="16" s="1"/>
  <c r="D303" i="16"/>
  <c r="C303" i="16"/>
  <c r="BO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E302" i="16"/>
  <c r="F302" i="16" s="1"/>
  <c r="G302" i="16" s="1"/>
  <c r="D302" i="16"/>
  <c r="C302" i="16"/>
  <c r="BO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E301" i="16"/>
  <c r="F301" i="16" s="1"/>
  <c r="G301" i="16" s="1"/>
  <c r="D301" i="16"/>
  <c r="C301" i="16"/>
  <c r="BO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E300" i="16"/>
  <c r="F300" i="16" s="1"/>
  <c r="G300" i="16" s="1"/>
  <c r="D300" i="16"/>
  <c r="C300" i="16"/>
  <c r="BO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E299" i="16"/>
  <c r="F299" i="16" s="1"/>
  <c r="G299" i="16" s="1"/>
  <c r="D299" i="16"/>
  <c r="C299" i="16"/>
  <c r="BO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E298" i="16"/>
  <c r="F298" i="16" s="1"/>
  <c r="G298" i="16" s="1"/>
  <c r="D298" i="16"/>
  <c r="C298" i="16"/>
  <c r="BO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E297" i="16"/>
  <c r="F297" i="16" s="1"/>
  <c r="G297" i="16" s="1"/>
  <c r="D297" i="16"/>
  <c r="C297" i="16"/>
  <c r="BO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E296" i="16"/>
  <c r="F296" i="16" s="1"/>
  <c r="G296" i="16" s="1"/>
  <c r="D296" i="16"/>
  <c r="C296" i="16"/>
  <c r="BO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E295" i="16"/>
  <c r="F295" i="16" s="1"/>
  <c r="G295" i="16" s="1"/>
  <c r="D295" i="16"/>
  <c r="C295" i="16"/>
  <c r="BO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E294" i="16"/>
  <c r="F294" i="16" s="1"/>
  <c r="G294" i="16" s="1"/>
  <c r="D294" i="16"/>
  <c r="C294" i="16"/>
  <c r="BO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E293" i="16"/>
  <c r="F293" i="16" s="1"/>
  <c r="G293" i="16" s="1"/>
  <c r="D293" i="16"/>
  <c r="C293" i="16"/>
  <c r="BO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E292" i="16"/>
  <c r="F292" i="16" s="1"/>
  <c r="G292" i="16" s="1"/>
  <c r="D292" i="16"/>
  <c r="C292" i="16"/>
  <c r="BO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E291" i="16"/>
  <c r="F291" i="16" s="1"/>
  <c r="G291" i="16" s="1"/>
  <c r="D291" i="16"/>
  <c r="C291" i="16"/>
  <c r="BO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E290" i="16"/>
  <c r="F290" i="16" s="1"/>
  <c r="G290" i="16" s="1"/>
  <c r="D290" i="16"/>
  <c r="C290" i="16"/>
  <c r="BO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E289" i="16"/>
  <c r="F289" i="16" s="1"/>
  <c r="G289" i="16" s="1"/>
  <c r="D289" i="16"/>
  <c r="C289" i="16"/>
  <c r="BO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E288" i="16"/>
  <c r="F288" i="16" s="1"/>
  <c r="G288" i="16" s="1"/>
  <c r="D288" i="16"/>
  <c r="C288" i="16"/>
  <c r="BO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E287" i="16"/>
  <c r="F287" i="16" s="1"/>
  <c r="G287" i="16" s="1"/>
  <c r="D287" i="16"/>
  <c r="C287" i="16"/>
  <c r="BO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E286" i="16"/>
  <c r="F286" i="16" s="1"/>
  <c r="G286" i="16" s="1"/>
  <c r="D286" i="16"/>
  <c r="C286" i="16"/>
  <c r="BO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E285" i="16"/>
  <c r="F285" i="16" s="1"/>
  <c r="G285" i="16" s="1"/>
  <c r="D285" i="16"/>
  <c r="C285" i="16"/>
  <c r="BO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E284" i="16"/>
  <c r="F284" i="16" s="1"/>
  <c r="G284" i="16" s="1"/>
  <c r="D284" i="16"/>
  <c r="C284" i="16"/>
  <c r="BO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E283" i="16"/>
  <c r="F283" i="16" s="1"/>
  <c r="G283" i="16" s="1"/>
  <c r="D283" i="16"/>
  <c r="C283" i="16"/>
  <c r="BO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E282" i="16"/>
  <c r="F282" i="16" s="1"/>
  <c r="G282" i="16" s="1"/>
  <c r="D282" i="16"/>
  <c r="C282" i="16"/>
  <c r="BO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E281" i="16"/>
  <c r="F281" i="16" s="1"/>
  <c r="G281" i="16" s="1"/>
  <c r="D281" i="16"/>
  <c r="C281" i="16"/>
  <c r="BO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E280" i="16"/>
  <c r="F280" i="16" s="1"/>
  <c r="G280" i="16" s="1"/>
  <c r="D280" i="16"/>
  <c r="C280" i="16"/>
  <c r="BO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E279" i="16"/>
  <c r="F279" i="16" s="1"/>
  <c r="G279" i="16" s="1"/>
  <c r="D279" i="16"/>
  <c r="C279" i="16"/>
  <c r="BO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E278" i="16"/>
  <c r="F278" i="16" s="1"/>
  <c r="G278" i="16" s="1"/>
  <c r="D278" i="16"/>
  <c r="C278" i="16"/>
  <c r="BO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E277" i="16"/>
  <c r="F277" i="16" s="1"/>
  <c r="G277" i="16" s="1"/>
  <c r="D277" i="16"/>
  <c r="C277" i="16"/>
  <c r="BO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E276" i="16"/>
  <c r="F276" i="16" s="1"/>
  <c r="G276" i="16" s="1"/>
  <c r="D276" i="16"/>
  <c r="C276" i="16"/>
  <c r="BO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E275" i="16"/>
  <c r="F275" i="16" s="1"/>
  <c r="G275" i="16" s="1"/>
  <c r="D275" i="16"/>
  <c r="C275" i="16"/>
  <c r="BO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E274" i="16"/>
  <c r="F274" i="16" s="1"/>
  <c r="G274" i="16" s="1"/>
  <c r="D274" i="16"/>
  <c r="C274" i="16"/>
  <c r="BO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E273" i="16"/>
  <c r="F273" i="16" s="1"/>
  <c r="G273" i="16" s="1"/>
  <c r="D273" i="16"/>
  <c r="C273" i="16"/>
  <c r="BO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E272" i="16"/>
  <c r="F272" i="16" s="1"/>
  <c r="G272" i="16" s="1"/>
  <c r="D272" i="16"/>
  <c r="C272" i="16"/>
  <c r="BO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E271" i="16"/>
  <c r="F271" i="16" s="1"/>
  <c r="G271" i="16" s="1"/>
  <c r="D271" i="16"/>
  <c r="C271" i="16"/>
  <c r="BO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E270" i="16"/>
  <c r="F270" i="16" s="1"/>
  <c r="G270" i="16" s="1"/>
  <c r="D270" i="16"/>
  <c r="C270" i="16"/>
  <c r="BO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E269" i="16"/>
  <c r="F269" i="16" s="1"/>
  <c r="G269" i="16" s="1"/>
  <c r="D269" i="16"/>
  <c r="C269" i="16"/>
  <c r="BO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E268" i="16"/>
  <c r="F268" i="16" s="1"/>
  <c r="G268" i="16" s="1"/>
  <c r="D268" i="16"/>
  <c r="C268" i="16"/>
  <c r="BO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E267" i="16"/>
  <c r="F267" i="16" s="1"/>
  <c r="G267" i="16" s="1"/>
  <c r="D267" i="16"/>
  <c r="C267" i="16"/>
  <c r="BO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E266" i="16"/>
  <c r="F266" i="16" s="1"/>
  <c r="G266" i="16" s="1"/>
  <c r="D266" i="16"/>
  <c r="C266" i="16"/>
  <c r="BO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E265" i="16"/>
  <c r="F265" i="16" s="1"/>
  <c r="G265" i="16" s="1"/>
  <c r="D265" i="16"/>
  <c r="C265" i="16"/>
  <c r="BO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E264" i="16"/>
  <c r="F264" i="16" s="1"/>
  <c r="G264" i="16" s="1"/>
  <c r="D264" i="16"/>
  <c r="C264" i="16"/>
  <c r="BO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E263" i="16"/>
  <c r="F263" i="16" s="1"/>
  <c r="G263" i="16" s="1"/>
  <c r="D263" i="16"/>
  <c r="C263" i="16"/>
  <c r="BO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E262" i="16"/>
  <c r="F262" i="16" s="1"/>
  <c r="G262" i="16" s="1"/>
  <c r="D262" i="16"/>
  <c r="C262" i="16"/>
  <c r="BO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E261" i="16"/>
  <c r="F261" i="16" s="1"/>
  <c r="G261" i="16" s="1"/>
  <c r="D261" i="16"/>
  <c r="C261" i="16"/>
  <c r="BO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E260" i="16"/>
  <c r="F260" i="16" s="1"/>
  <c r="G260" i="16" s="1"/>
  <c r="D260" i="16"/>
  <c r="C260" i="16"/>
  <c r="BO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E259" i="16"/>
  <c r="F259" i="16" s="1"/>
  <c r="G259" i="16" s="1"/>
  <c r="D259" i="16"/>
  <c r="C259" i="16"/>
  <c r="BO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E258" i="16"/>
  <c r="F258" i="16" s="1"/>
  <c r="G258" i="16" s="1"/>
  <c r="D258" i="16"/>
  <c r="C258" i="16"/>
  <c r="BO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E257" i="16"/>
  <c r="F257" i="16" s="1"/>
  <c r="G257" i="16" s="1"/>
  <c r="D257" i="16"/>
  <c r="C257" i="16"/>
  <c r="BO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E256" i="16"/>
  <c r="F256" i="16" s="1"/>
  <c r="G256" i="16" s="1"/>
  <c r="D256" i="16"/>
  <c r="C256" i="16"/>
  <c r="BO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E255" i="16"/>
  <c r="F255" i="16" s="1"/>
  <c r="G255" i="16" s="1"/>
  <c r="D255" i="16"/>
  <c r="C255" i="16"/>
  <c r="BO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E254" i="16"/>
  <c r="F254" i="16" s="1"/>
  <c r="G254" i="16" s="1"/>
  <c r="D254" i="16"/>
  <c r="C254" i="16"/>
  <c r="BO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E253" i="16"/>
  <c r="F253" i="16" s="1"/>
  <c r="G253" i="16" s="1"/>
  <c r="D253" i="16"/>
  <c r="C253" i="16"/>
  <c r="BO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E252" i="16"/>
  <c r="F252" i="16" s="1"/>
  <c r="G252" i="16" s="1"/>
  <c r="D252" i="16"/>
  <c r="C252" i="16"/>
  <c r="BO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E251" i="16"/>
  <c r="F251" i="16" s="1"/>
  <c r="G251" i="16" s="1"/>
  <c r="D251" i="16"/>
  <c r="C251" i="16"/>
  <c r="BO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E250" i="16"/>
  <c r="F250" i="16" s="1"/>
  <c r="G250" i="16" s="1"/>
  <c r="D250" i="16"/>
  <c r="C250" i="16"/>
  <c r="BO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E249" i="16"/>
  <c r="F249" i="16" s="1"/>
  <c r="G249" i="16" s="1"/>
  <c r="D249" i="16"/>
  <c r="C249" i="16"/>
  <c r="BO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E248" i="16"/>
  <c r="F248" i="16" s="1"/>
  <c r="G248" i="16" s="1"/>
  <c r="D248" i="16"/>
  <c r="C248" i="16"/>
  <c r="BO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E247" i="16"/>
  <c r="F247" i="16" s="1"/>
  <c r="G247" i="16" s="1"/>
  <c r="D247" i="16"/>
  <c r="C247" i="16"/>
  <c r="BO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E246" i="16"/>
  <c r="F246" i="16" s="1"/>
  <c r="G246" i="16" s="1"/>
  <c r="D246" i="16"/>
  <c r="C246" i="16"/>
  <c r="BO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E245" i="16"/>
  <c r="F245" i="16" s="1"/>
  <c r="G245" i="16" s="1"/>
  <c r="D245" i="16"/>
  <c r="C245" i="16"/>
  <c r="BO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E244" i="16"/>
  <c r="F244" i="16" s="1"/>
  <c r="G244" i="16" s="1"/>
  <c r="D244" i="16"/>
  <c r="C244" i="16"/>
  <c r="BO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E243" i="16"/>
  <c r="F243" i="16" s="1"/>
  <c r="G243" i="16" s="1"/>
  <c r="D243" i="16"/>
  <c r="C243" i="16"/>
  <c r="BO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E242" i="16"/>
  <c r="F242" i="16" s="1"/>
  <c r="G242" i="16" s="1"/>
  <c r="D242" i="16"/>
  <c r="C242" i="16"/>
  <c r="BO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E241" i="16"/>
  <c r="F241" i="16" s="1"/>
  <c r="G241" i="16" s="1"/>
  <c r="D241" i="16"/>
  <c r="C241" i="16"/>
  <c r="BO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E240" i="16"/>
  <c r="F240" i="16" s="1"/>
  <c r="G240" i="16" s="1"/>
  <c r="D240" i="16"/>
  <c r="C240" i="16"/>
  <c r="BO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E239" i="16"/>
  <c r="F239" i="16" s="1"/>
  <c r="G239" i="16" s="1"/>
  <c r="D239" i="16"/>
  <c r="C239" i="16"/>
  <c r="BO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E238" i="16"/>
  <c r="F238" i="16" s="1"/>
  <c r="G238" i="16" s="1"/>
  <c r="D238" i="16"/>
  <c r="C238" i="16"/>
  <c r="BO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E237" i="16"/>
  <c r="F237" i="16" s="1"/>
  <c r="G237" i="16" s="1"/>
  <c r="D237" i="16"/>
  <c r="C237" i="16"/>
  <c r="BO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E236" i="16"/>
  <c r="F236" i="16" s="1"/>
  <c r="G236" i="16" s="1"/>
  <c r="D236" i="16"/>
  <c r="C236" i="16"/>
  <c r="BO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E235" i="16"/>
  <c r="F235" i="16" s="1"/>
  <c r="G235" i="16" s="1"/>
  <c r="D235" i="16"/>
  <c r="C235" i="16"/>
  <c r="BO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E234" i="16"/>
  <c r="F234" i="16" s="1"/>
  <c r="G234" i="16" s="1"/>
  <c r="D234" i="16"/>
  <c r="C234" i="16"/>
  <c r="BO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E233" i="16"/>
  <c r="F233" i="16" s="1"/>
  <c r="G233" i="16" s="1"/>
  <c r="D233" i="16"/>
  <c r="C233" i="16"/>
  <c r="BO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E232" i="16"/>
  <c r="F232" i="16" s="1"/>
  <c r="G232" i="16" s="1"/>
  <c r="D232" i="16"/>
  <c r="C232" i="16"/>
  <c r="BO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E231" i="16"/>
  <c r="F231" i="16" s="1"/>
  <c r="G231" i="16" s="1"/>
  <c r="D231" i="16"/>
  <c r="C231" i="16"/>
  <c r="BO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E230" i="16"/>
  <c r="F230" i="16" s="1"/>
  <c r="G230" i="16" s="1"/>
  <c r="D230" i="16"/>
  <c r="C230" i="16"/>
  <c r="BO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E229" i="16"/>
  <c r="F229" i="16" s="1"/>
  <c r="G229" i="16" s="1"/>
  <c r="D229" i="16"/>
  <c r="C229" i="16"/>
  <c r="BO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E228" i="16"/>
  <c r="F228" i="16" s="1"/>
  <c r="G228" i="16" s="1"/>
  <c r="D228" i="16"/>
  <c r="C228" i="16"/>
  <c r="BO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E227" i="16"/>
  <c r="F227" i="16" s="1"/>
  <c r="G227" i="16" s="1"/>
  <c r="D227" i="16"/>
  <c r="C227" i="16"/>
  <c r="BO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E226" i="16"/>
  <c r="F226" i="16" s="1"/>
  <c r="G226" i="16" s="1"/>
  <c r="D226" i="16"/>
  <c r="C226" i="16"/>
  <c r="BO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E225" i="16"/>
  <c r="F225" i="16" s="1"/>
  <c r="G225" i="16" s="1"/>
  <c r="D225" i="16"/>
  <c r="C225" i="16"/>
  <c r="BO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E224" i="16"/>
  <c r="F224" i="16" s="1"/>
  <c r="G224" i="16" s="1"/>
  <c r="D224" i="16"/>
  <c r="C224" i="16"/>
  <c r="BO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E223" i="16"/>
  <c r="F223" i="16" s="1"/>
  <c r="G223" i="16" s="1"/>
  <c r="D223" i="16"/>
  <c r="C223" i="16"/>
  <c r="BO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E222" i="16"/>
  <c r="F222" i="16" s="1"/>
  <c r="G222" i="16" s="1"/>
  <c r="D222" i="16"/>
  <c r="C222" i="16"/>
  <c r="BO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E221" i="16"/>
  <c r="F221" i="16" s="1"/>
  <c r="G221" i="16" s="1"/>
  <c r="D221" i="16"/>
  <c r="C221" i="16"/>
  <c r="BO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E220" i="16"/>
  <c r="F220" i="16" s="1"/>
  <c r="G220" i="16" s="1"/>
  <c r="D220" i="16"/>
  <c r="C220" i="16"/>
  <c r="BO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E219" i="16"/>
  <c r="F219" i="16" s="1"/>
  <c r="G219" i="16" s="1"/>
  <c r="D219" i="16"/>
  <c r="C219" i="16"/>
  <c r="BO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E218" i="16"/>
  <c r="F218" i="16" s="1"/>
  <c r="G218" i="16" s="1"/>
  <c r="D218" i="16"/>
  <c r="C218" i="16"/>
  <c r="BO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E217" i="16"/>
  <c r="F217" i="16" s="1"/>
  <c r="G217" i="16" s="1"/>
  <c r="D217" i="16"/>
  <c r="C217" i="16"/>
  <c r="BO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E216" i="16"/>
  <c r="F216" i="16" s="1"/>
  <c r="G216" i="16" s="1"/>
  <c r="D216" i="16"/>
  <c r="C216" i="16"/>
  <c r="BO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E215" i="16"/>
  <c r="F215" i="16" s="1"/>
  <c r="G215" i="16" s="1"/>
  <c r="D215" i="16"/>
  <c r="C215" i="16"/>
  <c r="BO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E214" i="16"/>
  <c r="F214" i="16" s="1"/>
  <c r="G214" i="16" s="1"/>
  <c r="D214" i="16"/>
  <c r="C214" i="16"/>
  <c r="BO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E213" i="16"/>
  <c r="F213" i="16" s="1"/>
  <c r="G213" i="16" s="1"/>
  <c r="D213" i="16"/>
  <c r="C213" i="16"/>
  <c r="BO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E212" i="16"/>
  <c r="F212" i="16" s="1"/>
  <c r="G212" i="16" s="1"/>
  <c r="D212" i="16"/>
  <c r="C212" i="16"/>
  <c r="BO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E211" i="16"/>
  <c r="F211" i="16" s="1"/>
  <c r="G211" i="16" s="1"/>
  <c r="D211" i="16"/>
  <c r="C211" i="16"/>
  <c r="BO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E210" i="16"/>
  <c r="F210" i="16" s="1"/>
  <c r="G210" i="16" s="1"/>
  <c r="D210" i="16"/>
  <c r="C210" i="16"/>
  <c r="BO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E209" i="16"/>
  <c r="F209" i="16" s="1"/>
  <c r="G209" i="16" s="1"/>
  <c r="D209" i="16"/>
  <c r="C209" i="16"/>
  <c r="BO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E208" i="16"/>
  <c r="F208" i="16" s="1"/>
  <c r="G208" i="16" s="1"/>
  <c r="D208" i="16"/>
  <c r="C208" i="16"/>
  <c r="BO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E207" i="16"/>
  <c r="F207" i="16" s="1"/>
  <c r="G207" i="16" s="1"/>
  <c r="D207" i="16"/>
  <c r="C207" i="16"/>
  <c r="BO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E206" i="16"/>
  <c r="F206" i="16" s="1"/>
  <c r="G206" i="16" s="1"/>
  <c r="D206" i="16"/>
  <c r="C206" i="16"/>
  <c r="BO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E205" i="16"/>
  <c r="F205" i="16" s="1"/>
  <c r="G205" i="16" s="1"/>
  <c r="D205" i="16"/>
  <c r="C205" i="16"/>
  <c r="BO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E204" i="16"/>
  <c r="F204" i="16" s="1"/>
  <c r="G204" i="16" s="1"/>
  <c r="D204" i="16"/>
  <c r="C204" i="16"/>
  <c r="BO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E203" i="16"/>
  <c r="F203" i="16" s="1"/>
  <c r="G203" i="16" s="1"/>
  <c r="D203" i="16"/>
  <c r="C203" i="16"/>
  <c r="BO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E202" i="16"/>
  <c r="F202" i="16" s="1"/>
  <c r="G202" i="16" s="1"/>
  <c r="D202" i="16"/>
  <c r="C202" i="16"/>
  <c r="BO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E201" i="16"/>
  <c r="F201" i="16" s="1"/>
  <c r="G201" i="16" s="1"/>
  <c r="D201" i="16"/>
  <c r="C201" i="16"/>
  <c r="BO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E200" i="16"/>
  <c r="F200" i="16" s="1"/>
  <c r="G200" i="16" s="1"/>
  <c r="D200" i="16"/>
  <c r="C200" i="16"/>
  <c r="BO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E199" i="16"/>
  <c r="F199" i="16" s="1"/>
  <c r="G199" i="16" s="1"/>
  <c r="D199" i="16"/>
  <c r="C199" i="16"/>
  <c r="BO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E198" i="16"/>
  <c r="F198" i="16" s="1"/>
  <c r="G198" i="16" s="1"/>
  <c r="D198" i="16"/>
  <c r="C198" i="16"/>
  <c r="BO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E197" i="16"/>
  <c r="F197" i="16" s="1"/>
  <c r="G197" i="16" s="1"/>
  <c r="D197" i="16"/>
  <c r="C197" i="16"/>
  <c r="BO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E196" i="16"/>
  <c r="F196" i="16" s="1"/>
  <c r="G196" i="16" s="1"/>
  <c r="D196" i="16"/>
  <c r="C196" i="16"/>
  <c r="BO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E195" i="16"/>
  <c r="F195" i="16" s="1"/>
  <c r="G195" i="16" s="1"/>
  <c r="D195" i="16"/>
  <c r="C195" i="16"/>
  <c r="BO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E194" i="16"/>
  <c r="F194" i="16" s="1"/>
  <c r="G194" i="16" s="1"/>
  <c r="D194" i="16"/>
  <c r="C194" i="16"/>
  <c r="BO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E193" i="16"/>
  <c r="F193" i="16" s="1"/>
  <c r="G193" i="16" s="1"/>
  <c r="D193" i="16"/>
  <c r="C193" i="16"/>
  <c r="BO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E192" i="16"/>
  <c r="F192" i="16" s="1"/>
  <c r="G192" i="16" s="1"/>
  <c r="D192" i="16"/>
  <c r="C192" i="16"/>
  <c r="BO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E191" i="16"/>
  <c r="F191" i="16" s="1"/>
  <c r="G191" i="16" s="1"/>
  <c r="D191" i="16"/>
  <c r="C191" i="16"/>
  <c r="BO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E190" i="16"/>
  <c r="F190" i="16" s="1"/>
  <c r="G190" i="16" s="1"/>
  <c r="D190" i="16"/>
  <c r="C190" i="16"/>
  <c r="BO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E189" i="16"/>
  <c r="F189" i="16" s="1"/>
  <c r="G189" i="16" s="1"/>
  <c r="D189" i="16"/>
  <c r="C189" i="16"/>
  <c r="BO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E188" i="16"/>
  <c r="F188" i="16" s="1"/>
  <c r="G188" i="16" s="1"/>
  <c r="D188" i="16"/>
  <c r="C188" i="16"/>
  <c r="BO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E187" i="16"/>
  <c r="F187" i="16" s="1"/>
  <c r="G187" i="16" s="1"/>
  <c r="D187" i="16"/>
  <c r="C187" i="16"/>
  <c r="BO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E186" i="16"/>
  <c r="F186" i="16" s="1"/>
  <c r="G186" i="16" s="1"/>
  <c r="D186" i="16"/>
  <c r="C186" i="16"/>
  <c r="BO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E185" i="16"/>
  <c r="F185" i="16" s="1"/>
  <c r="G185" i="16" s="1"/>
  <c r="D185" i="16"/>
  <c r="C185" i="16"/>
  <c r="BO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E184" i="16"/>
  <c r="F184" i="16" s="1"/>
  <c r="G184" i="16" s="1"/>
  <c r="D184" i="16"/>
  <c r="C184" i="16"/>
  <c r="BO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E183" i="16"/>
  <c r="F183" i="16" s="1"/>
  <c r="G183" i="16" s="1"/>
  <c r="D183" i="16"/>
  <c r="C183" i="16"/>
  <c r="BO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E182" i="16"/>
  <c r="F182" i="16" s="1"/>
  <c r="G182" i="16" s="1"/>
  <c r="D182" i="16"/>
  <c r="C182" i="16"/>
  <c r="BO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E181" i="16"/>
  <c r="F181" i="16" s="1"/>
  <c r="G181" i="16" s="1"/>
  <c r="D181" i="16"/>
  <c r="C181" i="16"/>
  <c r="BO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E180" i="16"/>
  <c r="F180" i="16" s="1"/>
  <c r="G180" i="16" s="1"/>
  <c r="D180" i="16"/>
  <c r="C180" i="16"/>
  <c r="BO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E179" i="16"/>
  <c r="F179" i="16" s="1"/>
  <c r="G179" i="16" s="1"/>
  <c r="D179" i="16"/>
  <c r="C179" i="16"/>
  <c r="BO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E178" i="16"/>
  <c r="F178" i="16" s="1"/>
  <c r="G178" i="16" s="1"/>
  <c r="D178" i="16"/>
  <c r="C178" i="16"/>
  <c r="BO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E177" i="16"/>
  <c r="F177" i="16" s="1"/>
  <c r="G177" i="16" s="1"/>
  <c r="D177" i="16"/>
  <c r="C177" i="16"/>
  <c r="BO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E176" i="16"/>
  <c r="F176" i="16" s="1"/>
  <c r="G176" i="16" s="1"/>
  <c r="D176" i="16"/>
  <c r="C176" i="16"/>
  <c r="BO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E175" i="16"/>
  <c r="F175" i="16" s="1"/>
  <c r="G175" i="16" s="1"/>
  <c r="D175" i="16"/>
  <c r="C175" i="16"/>
  <c r="BO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E174" i="16"/>
  <c r="F174" i="16" s="1"/>
  <c r="G174" i="16" s="1"/>
  <c r="D174" i="16"/>
  <c r="C174" i="16"/>
  <c r="BO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E173" i="16"/>
  <c r="F173" i="16" s="1"/>
  <c r="G173" i="16" s="1"/>
  <c r="D173" i="16"/>
  <c r="C173" i="16"/>
  <c r="BO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E172" i="16"/>
  <c r="F172" i="16" s="1"/>
  <c r="G172" i="16" s="1"/>
  <c r="D172" i="16"/>
  <c r="C172" i="16"/>
  <c r="BO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E171" i="16"/>
  <c r="F171" i="16" s="1"/>
  <c r="G171" i="16" s="1"/>
  <c r="D171" i="16"/>
  <c r="C171" i="16"/>
  <c r="BO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E170" i="16"/>
  <c r="F170" i="16" s="1"/>
  <c r="G170" i="16" s="1"/>
  <c r="D170" i="16"/>
  <c r="C170" i="16"/>
  <c r="BO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E169" i="16"/>
  <c r="F169" i="16" s="1"/>
  <c r="G169" i="16" s="1"/>
  <c r="D169" i="16"/>
  <c r="C169" i="16"/>
  <c r="BO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E168" i="16"/>
  <c r="F168" i="16" s="1"/>
  <c r="G168" i="16" s="1"/>
  <c r="D168" i="16"/>
  <c r="C168" i="16"/>
  <c r="BO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E167" i="16"/>
  <c r="F167" i="16" s="1"/>
  <c r="G167" i="16" s="1"/>
  <c r="D167" i="16"/>
  <c r="C167" i="16"/>
  <c r="BO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E166" i="16"/>
  <c r="F166" i="16" s="1"/>
  <c r="G166" i="16" s="1"/>
  <c r="D166" i="16"/>
  <c r="C166" i="16"/>
  <c r="BO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E165" i="16"/>
  <c r="F165" i="16" s="1"/>
  <c r="G165" i="16" s="1"/>
  <c r="D165" i="16"/>
  <c r="C165" i="16"/>
  <c r="BO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E164" i="16"/>
  <c r="F164" i="16" s="1"/>
  <c r="G164" i="16" s="1"/>
  <c r="D164" i="16"/>
  <c r="C164" i="16"/>
  <c r="BO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E163" i="16"/>
  <c r="F163" i="16" s="1"/>
  <c r="G163" i="16" s="1"/>
  <c r="D163" i="16"/>
  <c r="C163" i="16"/>
  <c r="BO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E162" i="16"/>
  <c r="F162" i="16" s="1"/>
  <c r="G162" i="16" s="1"/>
  <c r="D162" i="16"/>
  <c r="C162" i="16"/>
  <c r="BO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E161" i="16"/>
  <c r="F161" i="16" s="1"/>
  <c r="G161" i="16" s="1"/>
  <c r="D161" i="16"/>
  <c r="C161" i="16"/>
  <c r="BO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E160" i="16"/>
  <c r="F160" i="16" s="1"/>
  <c r="G160" i="16" s="1"/>
  <c r="D160" i="16"/>
  <c r="C160" i="16"/>
  <c r="BO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E159" i="16"/>
  <c r="F159" i="16" s="1"/>
  <c r="G159" i="16" s="1"/>
  <c r="D159" i="16"/>
  <c r="C159" i="16"/>
  <c r="BO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E158" i="16"/>
  <c r="F158" i="16" s="1"/>
  <c r="G158" i="16" s="1"/>
  <c r="D158" i="16"/>
  <c r="C158" i="16"/>
  <c r="BO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E157" i="16"/>
  <c r="F157" i="16" s="1"/>
  <c r="G157" i="16" s="1"/>
  <c r="D157" i="16"/>
  <c r="C157" i="16"/>
  <c r="BO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E156" i="16"/>
  <c r="F156" i="16" s="1"/>
  <c r="G156" i="16" s="1"/>
  <c r="D156" i="16"/>
  <c r="C156" i="16"/>
  <c r="BO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E155" i="16"/>
  <c r="F155" i="16" s="1"/>
  <c r="G155" i="16" s="1"/>
  <c r="D155" i="16"/>
  <c r="C155" i="16"/>
  <c r="BO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E154" i="16"/>
  <c r="F154" i="16" s="1"/>
  <c r="G154" i="16" s="1"/>
  <c r="D154" i="16"/>
  <c r="C154" i="16"/>
  <c r="BO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E153" i="16"/>
  <c r="F153" i="16" s="1"/>
  <c r="G153" i="16" s="1"/>
  <c r="D153" i="16"/>
  <c r="C153" i="16"/>
  <c r="BO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E152" i="16"/>
  <c r="F152" i="16" s="1"/>
  <c r="G152" i="16" s="1"/>
  <c r="D152" i="16"/>
  <c r="C152" i="16"/>
  <c r="BO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E151" i="16"/>
  <c r="F151" i="16" s="1"/>
  <c r="G151" i="16" s="1"/>
  <c r="D151" i="16"/>
  <c r="C151" i="16"/>
  <c r="BO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E150" i="16"/>
  <c r="F150" i="16" s="1"/>
  <c r="G150" i="16" s="1"/>
  <c r="D150" i="16"/>
  <c r="C150" i="16"/>
  <c r="BO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E149" i="16"/>
  <c r="F149" i="16" s="1"/>
  <c r="G149" i="16" s="1"/>
  <c r="D149" i="16"/>
  <c r="C149" i="16"/>
  <c r="BO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E148" i="16"/>
  <c r="F148" i="16" s="1"/>
  <c r="G148" i="16" s="1"/>
  <c r="D148" i="16"/>
  <c r="C148" i="16"/>
  <c r="BO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E147" i="16"/>
  <c r="F147" i="16" s="1"/>
  <c r="G147" i="16" s="1"/>
  <c r="D147" i="16"/>
  <c r="C147" i="16"/>
  <c r="BO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E146" i="16"/>
  <c r="F146" i="16" s="1"/>
  <c r="G146" i="16" s="1"/>
  <c r="D146" i="16"/>
  <c r="C146" i="16"/>
  <c r="BO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E145" i="16"/>
  <c r="F145" i="16" s="1"/>
  <c r="G145" i="16" s="1"/>
  <c r="D145" i="16"/>
  <c r="C145" i="16"/>
  <c r="BO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E144" i="16"/>
  <c r="F144" i="16" s="1"/>
  <c r="G144" i="16" s="1"/>
  <c r="D144" i="16"/>
  <c r="C144" i="16"/>
  <c r="BO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E143" i="16"/>
  <c r="F143" i="16" s="1"/>
  <c r="G143" i="16" s="1"/>
  <c r="D143" i="16"/>
  <c r="C143" i="16"/>
  <c r="BO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E142" i="16"/>
  <c r="F142" i="16" s="1"/>
  <c r="G142" i="16" s="1"/>
  <c r="D142" i="16"/>
  <c r="C142" i="16"/>
  <c r="BO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E141" i="16"/>
  <c r="F141" i="16" s="1"/>
  <c r="G141" i="16" s="1"/>
  <c r="D141" i="16"/>
  <c r="C141" i="16"/>
  <c r="BO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E140" i="16"/>
  <c r="F140" i="16" s="1"/>
  <c r="G140" i="16" s="1"/>
  <c r="D140" i="16"/>
  <c r="C140" i="16"/>
  <c r="BO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E139" i="16"/>
  <c r="F139" i="16" s="1"/>
  <c r="G139" i="16" s="1"/>
  <c r="D139" i="16"/>
  <c r="C139" i="16"/>
  <c r="BO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E138" i="16"/>
  <c r="F138" i="16" s="1"/>
  <c r="G138" i="16" s="1"/>
  <c r="D138" i="16"/>
  <c r="C138" i="16"/>
  <c r="BO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E137" i="16"/>
  <c r="F137" i="16" s="1"/>
  <c r="G137" i="16" s="1"/>
  <c r="D137" i="16"/>
  <c r="C137" i="16"/>
  <c r="BO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E136" i="16"/>
  <c r="F136" i="16" s="1"/>
  <c r="G136" i="16" s="1"/>
  <c r="D136" i="16"/>
  <c r="C136" i="16"/>
  <c r="BO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E135" i="16"/>
  <c r="F135" i="16" s="1"/>
  <c r="G135" i="16" s="1"/>
  <c r="D135" i="16"/>
  <c r="C135" i="16"/>
  <c r="BO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E134" i="16"/>
  <c r="F134" i="16" s="1"/>
  <c r="G134" i="16" s="1"/>
  <c r="D134" i="16"/>
  <c r="C134" i="16"/>
  <c r="BO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E133" i="16"/>
  <c r="F133" i="16" s="1"/>
  <c r="G133" i="16" s="1"/>
  <c r="D133" i="16"/>
  <c r="C133" i="16"/>
  <c r="BO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E132" i="16"/>
  <c r="F132" i="16" s="1"/>
  <c r="G132" i="16" s="1"/>
  <c r="D132" i="16"/>
  <c r="C132" i="16"/>
  <c r="BO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E131" i="16"/>
  <c r="F131" i="16" s="1"/>
  <c r="G131" i="16" s="1"/>
  <c r="D131" i="16"/>
  <c r="C131" i="16"/>
  <c r="BO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E130" i="16"/>
  <c r="F130" i="16" s="1"/>
  <c r="G130" i="16" s="1"/>
  <c r="D130" i="16"/>
  <c r="C130" i="16"/>
  <c r="BO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E129" i="16"/>
  <c r="F129" i="16" s="1"/>
  <c r="G129" i="16" s="1"/>
  <c r="D129" i="16"/>
  <c r="C129" i="16"/>
  <c r="BO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E128" i="16"/>
  <c r="F128" i="16" s="1"/>
  <c r="G128" i="16" s="1"/>
  <c r="D128" i="16"/>
  <c r="C128" i="16"/>
  <c r="BO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E127" i="16"/>
  <c r="F127" i="16" s="1"/>
  <c r="G127" i="16" s="1"/>
  <c r="D127" i="16"/>
  <c r="C127" i="16"/>
  <c r="BO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E126" i="16"/>
  <c r="F126" i="16" s="1"/>
  <c r="G126" i="16" s="1"/>
  <c r="D126" i="16"/>
  <c r="C126" i="16"/>
  <c r="BO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E125" i="16"/>
  <c r="F125" i="16" s="1"/>
  <c r="G125" i="16" s="1"/>
  <c r="D125" i="16"/>
  <c r="C125" i="16"/>
  <c r="BO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E124" i="16"/>
  <c r="F124" i="16" s="1"/>
  <c r="G124" i="16" s="1"/>
  <c r="D124" i="16"/>
  <c r="C124" i="16"/>
  <c r="BO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E123" i="16"/>
  <c r="F123" i="16" s="1"/>
  <c r="G123" i="16" s="1"/>
  <c r="D123" i="16"/>
  <c r="C123" i="16"/>
  <c r="BO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E122" i="16"/>
  <c r="F122" i="16" s="1"/>
  <c r="G122" i="16" s="1"/>
  <c r="D122" i="16"/>
  <c r="C122" i="16"/>
  <c r="BO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E121" i="16"/>
  <c r="F121" i="16" s="1"/>
  <c r="G121" i="16" s="1"/>
  <c r="D121" i="16"/>
  <c r="C121" i="16"/>
  <c r="BO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E120" i="16"/>
  <c r="F120" i="16" s="1"/>
  <c r="G120" i="16" s="1"/>
  <c r="D120" i="16"/>
  <c r="C120" i="16"/>
  <c r="BO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E119" i="16"/>
  <c r="F119" i="16" s="1"/>
  <c r="G119" i="16" s="1"/>
  <c r="D119" i="16"/>
  <c r="C119" i="16"/>
  <c r="BO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E118" i="16"/>
  <c r="F118" i="16" s="1"/>
  <c r="G118" i="16" s="1"/>
  <c r="D118" i="16"/>
  <c r="C118" i="16"/>
  <c r="BO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E117" i="16"/>
  <c r="F117" i="16" s="1"/>
  <c r="G117" i="16" s="1"/>
  <c r="D117" i="16"/>
  <c r="C117" i="16"/>
  <c r="BO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E116" i="16"/>
  <c r="F116" i="16" s="1"/>
  <c r="G116" i="16" s="1"/>
  <c r="D116" i="16"/>
  <c r="C116" i="16"/>
  <c r="BO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E115" i="16"/>
  <c r="F115" i="16" s="1"/>
  <c r="G115" i="16" s="1"/>
  <c r="D115" i="16"/>
  <c r="C115" i="16"/>
  <c r="BO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4" i="16"/>
  <c r="F114" i="16" s="1"/>
  <c r="G114" i="16" s="1"/>
  <c r="D114" i="16"/>
  <c r="C114" i="16"/>
  <c r="BO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E113" i="16"/>
  <c r="F113" i="16" s="1"/>
  <c r="G113" i="16" s="1"/>
  <c r="D113" i="16"/>
  <c r="C113" i="16"/>
  <c r="BO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E112" i="16"/>
  <c r="F112" i="16" s="1"/>
  <c r="G112" i="16" s="1"/>
  <c r="D112" i="16"/>
  <c r="C112" i="16"/>
  <c r="BO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E111" i="16"/>
  <c r="F111" i="16" s="1"/>
  <c r="G111" i="16" s="1"/>
  <c r="D111" i="16"/>
  <c r="C111" i="16"/>
  <c r="BO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E110" i="16"/>
  <c r="F110" i="16" s="1"/>
  <c r="G110" i="16" s="1"/>
  <c r="D110" i="16"/>
  <c r="C110" i="16"/>
  <c r="BO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E109" i="16"/>
  <c r="F109" i="16" s="1"/>
  <c r="G109" i="16" s="1"/>
  <c r="D109" i="16"/>
  <c r="C109" i="16"/>
  <c r="BO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E108" i="16"/>
  <c r="F108" i="16" s="1"/>
  <c r="G108" i="16" s="1"/>
  <c r="D108" i="16"/>
  <c r="C108" i="16"/>
  <c r="BO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E107" i="16"/>
  <c r="F107" i="16" s="1"/>
  <c r="G107" i="16" s="1"/>
  <c r="D107" i="16"/>
  <c r="C107" i="16"/>
  <c r="BO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E106" i="16"/>
  <c r="F106" i="16" s="1"/>
  <c r="G106" i="16" s="1"/>
  <c r="D106" i="16"/>
  <c r="C106" i="16"/>
  <c r="BO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E105" i="16"/>
  <c r="F105" i="16" s="1"/>
  <c r="G105" i="16" s="1"/>
  <c r="D105" i="16"/>
  <c r="C105" i="16"/>
  <c r="BO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E104" i="16"/>
  <c r="F104" i="16" s="1"/>
  <c r="G104" i="16" s="1"/>
  <c r="D104" i="16"/>
  <c r="C104" i="16"/>
  <c r="BO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E103" i="16"/>
  <c r="F103" i="16" s="1"/>
  <c r="G103" i="16" s="1"/>
  <c r="D103" i="16"/>
  <c r="C103" i="16"/>
  <c r="BO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E102" i="16"/>
  <c r="F102" i="16" s="1"/>
  <c r="G102" i="16" s="1"/>
  <c r="D102" i="16"/>
  <c r="C102" i="16"/>
  <c r="BO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E101" i="16"/>
  <c r="F101" i="16" s="1"/>
  <c r="G101" i="16" s="1"/>
  <c r="D101" i="16"/>
  <c r="C101" i="16"/>
  <c r="BO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E100" i="16"/>
  <c r="F100" i="16" s="1"/>
  <c r="G100" i="16" s="1"/>
  <c r="D100" i="16"/>
  <c r="C100" i="16"/>
  <c r="BO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E99" i="16"/>
  <c r="F99" i="16" s="1"/>
  <c r="G99" i="16" s="1"/>
  <c r="D99" i="16"/>
  <c r="C99" i="16"/>
  <c r="BO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E98" i="16"/>
  <c r="F98" i="16" s="1"/>
  <c r="G98" i="16" s="1"/>
  <c r="D98" i="16"/>
  <c r="C98" i="16"/>
  <c r="BO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E97" i="16"/>
  <c r="F97" i="16" s="1"/>
  <c r="G97" i="16" s="1"/>
  <c r="D97" i="16"/>
  <c r="C97" i="16"/>
  <c r="BO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E96" i="16"/>
  <c r="F96" i="16" s="1"/>
  <c r="G96" i="16" s="1"/>
  <c r="D96" i="16"/>
  <c r="C96" i="16"/>
  <c r="BO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E95" i="16"/>
  <c r="F95" i="16" s="1"/>
  <c r="G95" i="16" s="1"/>
  <c r="D95" i="16"/>
  <c r="C95" i="16"/>
  <c r="BO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E94" i="16"/>
  <c r="F94" i="16" s="1"/>
  <c r="G94" i="16" s="1"/>
  <c r="D94" i="16"/>
  <c r="C94" i="16"/>
  <c r="BO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E93" i="16"/>
  <c r="F93" i="16" s="1"/>
  <c r="G93" i="16" s="1"/>
  <c r="D93" i="16"/>
  <c r="C93" i="16"/>
  <c r="BO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E92" i="16"/>
  <c r="F92" i="16" s="1"/>
  <c r="G92" i="16" s="1"/>
  <c r="D92" i="16"/>
  <c r="C92" i="16"/>
  <c r="BO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E91" i="16"/>
  <c r="F91" i="16" s="1"/>
  <c r="G91" i="16" s="1"/>
  <c r="D91" i="16"/>
  <c r="C91" i="16"/>
  <c r="BO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E90" i="16"/>
  <c r="F90" i="16" s="1"/>
  <c r="G90" i="16" s="1"/>
  <c r="D90" i="16"/>
  <c r="C90" i="16"/>
  <c r="BO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E89" i="16"/>
  <c r="F89" i="16" s="1"/>
  <c r="G89" i="16" s="1"/>
  <c r="D89" i="16"/>
  <c r="C89" i="16"/>
  <c r="BO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E88" i="16"/>
  <c r="F88" i="16" s="1"/>
  <c r="G88" i="16" s="1"/>
  <c r="D88" i="16"/>
  <c r="C88" i="16"/>
  <c r="BO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E87" i="16"/>
  <c r="F87" i="16" s="1"/>
  <c r="G87" i="16" s="1"/>
  <c r="D87" i="16"/>
  <c r="C87" i="16"/>
  <c r="BO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E86" i="16"/>
  <c r="F86" i="16" s="1"/>
  <c r="G86" i="16" s="1"/>
  <c r="D86" i="16"/>
  <c r="C86" i="16"/>
  <c r="BO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E85" i="16"/>
  <c r="F85" i="16" s="1"/>
  <c r="G85" i="16" s="1"/>
  <c r="D85" i="16"/>
  <c r="C85" i="16"/>
  <c r="BO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E84" i="16"/>
  <c r="F84" i="16" s="1"/>
  <c r="G84" i="16" s="1"/>
  <c r="D84" i="16"/>
  <c r="C84" i="16"/>
  <c r="BO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E83" i="16"/>
  <c r="F83" i="16" s="1"/>
  <c r="G83" i="16" s="1"/>
  <c r="D83" i="16"/>
  <c r="C83" i="16"/>
  <c r="BO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E82" i="16"/>
  <c r="F82" i="16" s="1"/>
  <c r="G82" i="16" s="1"/>
  <c r="D82" i="16"/>
  <c r="C82" i="16"/>
  <c r="BO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E81" i="16"/>
  <c r="F81" i="16" s="1"/>
  <c r="G81" i="16" s="1"/>
  <c r="D81" i="16"/>
  <c r="C81" i="16"/>
  <c r="BO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E80" i="16"/>
  <c r="F80" i="16" s="1"/>
  <c r="G80" i="16" s="1"/>
  <c r="D80" i="16"/>
  <c r="C80" i="16"/>
  <c r="BO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E79" i="16"/>
  <c r="F79" i="16" s="1"/>
  <c r="G79" i="16" s="1"/>
  <c r="D79" i="16"/>
  <c r="C79" i="16"/>
  <c r="BO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8" i="16"/>
  <c r="F78" i="16" s="1"/>
  <c r="G78" i="16" s="1"/>
  <c r="D78" i="16"/>
  <c r="C78" i="16"/>
  <c r="BO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E77" i="16"/>
  <c r="F77" i="16" s="1"/>
  <c r="G77" i="16" s="1"/>
  <c r="D77" i="16"/>
  <c r="C77" i="16"/>
  <c r="BO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E76" i="16"/>
  <c r="F76" i="16" s="1"/>
  <c r="G76" i="16" s="1"/>
  <c r="D76" i="16"/>
  <c r="C76" i="16"/>
  <c r="BO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E75" i="16"/>
  <c r="F75" i="16" s="1"/>
  <c r="G75" i="16" s="1"/>
  <c r="D75" i="16"/>
  <c r="C75" i="16"/>
  <c r="E74" i="16"/>
  <c r="F74" i="16" s="1"/>
  <c r="G74" i="16" s="1"/>
  <c r="AW74" i="16" s="1"/>
  <c r="E73" i="16"/>
  <c r="F73" i="16" s="1"/>
  <c r="G73" i="16" s="1"/>
  <c r="E72" i="16"/>
  <c r="F72" i="16" s="1"/>
  <c r="G72" i="16" s="1"/>
  <c r="AR72" i="16" s="1"/>
  <c r="BO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E71" i="16"/>
  <c r="F71" i="16" s="1"/>
  <c r="G71" i="16" s="1"/>
  <c r="D71" i="16"/>
  <c r="C71" i="16"/>
  <c r="E70" i="16"/>
  <c r="F70" i="16" s="1"/>
  <c r="G70" i="16" s="1"/>
  <c r="E69" i="16"/>
  <c r="F69" i="16" s="1"/>
  <c r="G69" i="16" s="1"/>
  <c r="BO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E68" i="16"/>
  <c r="F68" i="16" s="1"/>
  <c r="G68" i="16" s="1"/>
  <c r="D68" i="16"/>
  <c r="C68" i="16"/>
  <c r="E67" i="16"/>
  <c r="F67" i="16" s="1"/>
  <c r="G67" i="16" s="1"/>
  <c r="AU67" i="16" s="1"/>
  <c r="E66" i="16"/>
  <c r="F66" i="16" s="1"/>
  <c r="G66" i="16" s="1"/>
  <c r="E65" i="16"/>
  <c r="F65" i="16" s="1"/>
  <c r="G65" i="16" s="1"/>
  <c r="AU65" i="16" s="1"/>
  <c r="E64" i="16"/>
  <c r="F64" i="16" s="1"/>
  <c r="G64" i="16" s="1"/>
  <c r="E63" i="16"/>
  <c r="F63" i="16" s="1"/>
  <c r="G63" i="16" s="1"/>
  <c r="BO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E62" i="16"/>
  <c r="F62" i="16" s="1"/>
  <c r="G62" i="16" s="1"/>
  <c r="D62" i="16"/>
  <c r="C62" i="16"/>
  <c r="E61" i="16"/>
  <c r="F61" i="16" s="1"/>
  <c r="G61" i="16" s="1"/>
  <c r="E60" i="16"/>
  <c r="F60" i="16" s="1"/>
  <c r="G60" i="16" s="1"/>
  <c r="AP60" i="16" s="1"/>
  <c r="E59" i="16"/>
  <c r="F59" i="16" s="1"/>
  <c r="G59" i="16" s="1"/>
  <c r="E58" i="16"/>
  <c r="F58" i="16" s="1"/>
  <c r="G58" i="16" s="1"/>
  <c r="AL58" i="16" s="1"/>
  <c r="BO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E57" i="16"/>
  <c r="F57" i="16" s="1"/>
  <c r="G57" i="16" s="1"/>
  <c r="D57" i="16"/>
  <c r="C57" i="16"/>
  <c r="E56" i="16"/>
  <c r="F56" i="16" s="1"/>
  <c r="G56" i="16" s="1"/>
  <c r="E55" i="16"/>
  <c r="F55" i="16" s="1"/>
  <c r="G55" i="16" s="1"/>
  <c r="E54" i="16"/>
  <c r="F54" i="16" s="1"/>
  <c r="G54" i="16" s="1"/>
  <c r="E53" i="16"/>
  <c r="F53" i="16" s="1"/>
  <c r="G53" i="16" s="1"/>
  <c r="W53" i="16" s="1"/>
  <c r="BO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E52" i="16"/>
  <c r="F52" i="16" s="1"/>
  <c r="G52" i="16" s="1"/>
  <c r="D52" i="16"/>
  <c r="C52" i="16"/>
  <c r="E51" i="16"/>
  <c r="F51" i="16" s="1"/>
  <c r="G51" i="16" s="1"/>
  <c r="E50" i="16"/>
  <c r="F50" i="16" s="1"/>
  <c r="G50" i="16" s="1"/>
  <c r="E49" i="16"/>
  <c r="F49" i="16" s="1"/>
  <c r="G49" i="16" s="1"/>
  <c r="E48" i="16"/>
  <c r="F48" i="16" s="1"/>
  <c r="G48" i="16" s="1"/>
  <c r="AN48" i="16" s="1"/>
  <c r="BO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E47" i="16"/>
  <c r="F47" i="16" s="1"/>
  <c r="G47" i="16" s="1"/>
  <c r="D47" i="16"/>
  <c r="C47" i="16"/>
  <c r="E46" i="16"/>
  <c r="F46" i="16" s="1"/>
  <c r="G46" i="16" s="1"/>
  <c r="AT46" i="16" s="1"/>
  <c r="E45" i="16"/>
  <c r="F45" i="16" s="1"/>
  <c r="G45" i="16" s="1"/>
  <c r="E44" i="16"/>
  <c r="F44" i="16" s="1"/>
  <c r="G44" i="16" s="1"/>
  <c r="M44" i="16" s="1"/>
  <c r="E43" i="16"/>
  <c r="F43" i="16" s="1"/>
  <c r="G43" i="16" s="1"/>
  <c r="R43" i="16" s="1"/>
  <c r="BO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E42" i="16"/>
  <c r="F42" i="16" s="1"/>
  <c r="G42" i="16" s="1"/>
  <c r="D42" i="16"/>
  <c r="C42" i="16"/>
  <c r="E41" i="16"/>
  <c r="F41" i="16" s="1"/>
  <c r="G41" i="16" s="1"/>
  <c r="E40" i="16"/>
  <c r="F40" i="16" s="1"/>
  <c r="G40" i="16" s="1"/>
  <c r="T40" i="16" s="1"/>
  <c r="E39" i="16"/>
  <c r="F39" i="16" s="1"/>
  <c r="G39" i="16" s="1"/>
  <c r="AM39" i="16" s="1"/>
  <c r="E38" i="16"/>
  <c r="F38" i="16" s="1"/>
  <c r="G38" i="16" s="1"/>
  <c r="E37" i="16"/>
  <c r="F37" i="16" s="1"/>
  <c r="G37" i="16" s="1"/>
  <c r="BO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E36" i="16"/>
  <c r="F36" i="16" s="1"/>
  <c r="G36" i="16" s="1"/>
  <c r="D36" i="16"/>
  <c r="C36" i="16"/>
  <c r="E35" i="16"/>
  <c r="F35" i="16" s="1"/>
  <c r="G35" i="16" s="1"/>
  <c r="L35" i="16" s="1"/>
  <c r="BO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E34" i="16"/>
  <c r="F34" i="16" s="1"/>
  <c r="G34" i="16" s="1"/>
  <c r="D34" i="16"/>
  <c r="C34" i="16"/>
  <c r="E33" i="16"/>
  <c r="F33" i="16" s="1"/>
  <c r="G33" i="16" s="1"/>
  <c r="E32" i="16"/>
  <c r="F32" i="16" s="1"/>
  <c r="G32" i="16" s="1"/>
  <c r="E31" i="16"/>
  <c r="F31" i="16" s="1"/>
  <c r="G31" i="16" s="1"/>
  <c r="BO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E30" i="16"/>
  <c r="F30" i="16" s="1"/>
  <c r="G30" i="16" s="1"/>
  <c r="D30" i="16"/>
  <c r="C30" i="16"/>
  <c r="E29" i="16"/>
  <c r="F29" i="16" s="1"/>
  <c r="G29" i="16" s="1"/>
  <c r="E28" i="16"/>
  <c r="F28" i="16" s="1"/>
  <c r="G28" i="16" s="1"/>
  <c r="AT28" i="16" s="1"/>
  <c r="E27" i="16"/>
  <c r="F27" i="16" s="1"/>
  <c r="G27" i="16" s="1"/>
  <c r="E26" i="16"/>
  <c r="F26" i="16" s="1"/>
  <c r="G26" i="16" s="1"/>
  <c r="E25" i="16"/>
  <c r="F25" i="16" s="1"/>
  <c r="G25" i="16" s="1"/>
  <c r="E24" i="16"/>
  <c r="F24" i="16" s="1"/>
  <c r="G24" i="16" s="1"/>
  <c r="E23" i="16"/>
  <c r="F23" i="16" s="1"/>
  <c r="G23" i="16" s="1"/>
  <c r="BO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E22" i="16"/>
  <c r="F22" i="16" s="1"/>
  <c r="G22" i="16" s="1"/>
  <c r="D22" i="16"/>
  <c r="C22" i="16"/>
  <c r="E21" i="16"/>
  <c r="F21" i="16" s="1"/>
  <c r="G21" i="16" s="1"/>
  <c r="E20" i="16"/>
  <c r="F20" i="16" s="1"/>
  <c r="G20" i="16" s="1"/>
  <c r="E19" i="16"/>
  <c r="F19" i="16" s="1"/>
  <c r="G19" i="16" s="1"/>
  <c r="E18" i="16"/>
  <c r="F18" i="16" s="1"/>
  <c r="G18" i="16" s="1"/>
  <c r="E17" i="16"/>
  <c r="F17" i="16" s="1"/>
  <c r="G17" i="16" s="1"/>
  <c r="E16" i="16"/>
  <c r="F16" i="16" s="1"/>
  <c r="G16" i="16" s="1"/>
  <c r="E15" i="16"/>
  <c r="F15" i="16" s="1"/>
  <c r="G15" i="16" s="1"/>
  <c r="E14" i="16"/>
  <c r="F14" i="16" s="1"/>
  <c r="G14" i="16" s="1"/>
  <c r="BO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E13" i="16"/>
  <c r="F13" i="16" s="1"/>
  <c r="G13" i="16" s="1"/>
  <c r="D13" i="16"/>
  <c r="C13" i="16"/>
  <c r="E12" i="16"/>
  <c r="F12" i="16" s="1"/>
  <c r="G12" i="16" s="1"/>
  <c r="C8" i="16"/>
  <c r="BD244" i="11"/>
  <c r="BC5" i="11" s="1"/>
  <c r="H242" i="11"/>
  <c r="G242" i="11"/>
  <c r="F242" i="11"/>
  <c r="E242" i="11"/>
  <c r="D242" i="11"/>
  <c r="C242" i="11"/>
  <c r="T240" i="11"/>
  <c r="S240" i="11"/>
  <c r="R240" i="11"/>
  <c r="Q240" i="11"/>
  <c r="P240" i="11"/>
  <c r="O240" i="11"/>
  <c r="N240" i="11"/>
  <c r="G239" i="11"/>
  <c r="H239" i="11" s="1"/>
  <c r="G238" i="11"/>
  <c r="H238" i="11" s="1"/>
  <c r="G237" i="11"/>
  <c r="H237" i="11" s="1"/>
  <c r="G236" i="11"/>
  <c r="H236" i="11" s="1"/>
  <c r="R235" i="11"/>
  <c r="T235" i="11" s="1"/>
  <c r="G235" i="11"/>
  <c r="H235" i="11" s="1"/>
  <c r="D235" i="11"/>
  <c r="R234" i="11"/>
  <c r="T234" i="11" s="1"/>
  <c r="R233" i="11"/>
  <c r="T233" i="11" s="1"/>
  <c r="C233" i="11"/>
  <c r="R232" i="11"/>
  <c r="T232" i="11" s="1"/>
  <c r="R231" i="11"/>
  <c r="T231" i="11" s="1"/>
  <c r="R230" i="11"/>
  <c r="T230" i="11" s="1"/>
  <c r="K230" i="11"/>
  <c r="J230" i="11"/>
  <c r="I230" i="11"/>
  <c r="H230" i="11"/>
  <c r="G230" i="11"/>
  <c r="F230" i="11"/>
  <c r="E230" i="11"/>
  <c r="D230" i="11"/>
  <c r="C230" i="11"/>
  <c r="R229" i="11"/>
  <c r="T229" i="11" s="1"/>
  <c r="R228" i="11"/>
  <c r="T228" i="11" s="1"/>
  <c r="R227" i="11"/>
  <c r="T227" i="11" s="1"/>
  <c r="H227" i="11"/>
  <c r="R226" i="11"/>
  <c r="T226" i="11" s="1"/>
  <c r="K226" i="11"/>
  <c r="K227" i="11" s="1"/>
  <c r="H226" i="11"/>
  <c r="E226" i="11"/>
  <c r="E227" i="11" s="1"/>
  <c r="N225" i="11"/>
  <c r="T222" i="11" s="1"/>
  <c r="K223" i="11"/>
  <c r="K222" i="11" s="1"/>
  <c r="O222" i="11"/>
  <c r="H222" i="11"/>
  <c r="H223" i="11" s="1"/>
  <c r="E222" i="11"/>
  <c r="E223" i="11" s="1"/>
  <c r="N219" i="11"/>
  <c r="C219" i="11"/>
  <c r="K216" i="11"/>
  <c r="J216" i="11"/>
  <c r="I216" i="11"/>
  <c r="H216" i="11"/>
  <c r="G216" i="11"/>
  <c r="F216" i="11"/>
  <c r="E216" i="11"/>
  <c r="D216" i="11"/>
  <c r="C216" i="11"/>
  <c r="L213" i="11"/>
  <c r="H213" i="11"/>
  <c r="H212" i="11" s="1"/>
  <c r="L212" i="11"/>
  <c r="K212" i="11"/>
  <c r="K213" i="11" s="1"/>
  <c r="E212" i="11"/>
  <c r="E213" i="11" s="1"/>
  <c r="L208" i="11"/>
  <c r="H208" i="11"/>
  <c r="E208" i="11"/>
  <c r="L207" i="11"/>
  <c r="K207" i="11"/>
  <c r="K208" i="11" s="1"/>
  <c r="H207" i="11"/>
  <c r="E207" i="11"/>
  <c r="C204" i="11"/>
  <c r="H201" i="11"/>
  <c r="G201" i="11"/>
  <c r="F201" i="11"/>
  <c r="E201" i="11"/>
  <c r="D201" i="11"/>
  <c r="C201" i="11"/>
  <c r="E198" i="11"/>
  <c r="G187" i="11"/>
  <c r="F184" i="11"/>
  <c r="C172" i="11" s="1"/>
  <c r="E184" i="11"/>
  <c r="D172" i="11" s="1"/>
  <c r="G182" i="11"/>
  <c r="E185" i="11" s="1"/>
  <c r="F172" i="11" s="1"/>
  <c r="F182" i="11"/>
  <c r="D179" i="11"/>
  <c r="F178" i="11"/>
  <c r="F185" i="11" s="1"/>
  <c r="F177" i="11"/>
  <c r="E171" i="11" s="1"/>
  <c r="H171" i="11" s="1"/>
  <c r="F170" i="11"/>
  <c r="C169" i="11"/>
  <c r="G168" i="11"/>
  <c r="H167" i="11"/>
  <c r="H165" i="11"/>
  <c r="G165" i="11"/>
  <c r="F165" i="11"/>
  <c r="E165" i="11"/>
  <c r="D165" i="11"/>
  <c r="C165" i="11"/>
  <c r="H162" i="11"/>
  <c r="I152" i="11"/>
  <c r="I151" i="11"/>
  <c r="G151" i="11"/>
  <c r="J152" i="11" s="1"/>
  <c r="M150" i="11"/>
  <c r="I150" i="11"/>
  <c r="F150" i="11"/>
  <c r="E150" i="11"/>
  <c r="E151" i="11" s="1"/>
  <c r="I148" i="11"/>
  <c r="I147" i="11"/>
  <c r="G147" i="11"/>
  <c r="J147" i="11" s="1"/>
  <c r="F147" i="11"/>
  <c r="H147" i="11" s="1"/>
  <c r="H144" i="11" s="1"/>
  <c r="I145" i="11"/>
  <c r="H145" i="11"/>
  <c r="G145" i="11"/>
  <c r="J145" i="11" s="1"/>
  <c r="I144" i="11"/>
  <c r="G144" i="11"/>
  <c r="J144" i="11" s="1"/>
  <c r="I142" i="11"/>
  <c r="I141" i="11"/>
  <c r="I140" i="11"/>
  <c r="I139" i="11"/>
  <c r="C139" i="11"/>
  <c r="I138" i="11"/>
  <c r="G138" i="11"/>
  <c r="J138" i="11" s="1"/>
  <c r="H137" i="11"/>
  <c r="H134" i="11"/>
  <c r="G134" i="11"/>
  <c r="F134" i="11"/>
  <c r="E134" i="11"/>
  <c r="D134" i="11"/>
  <c r="C134" i="11"/>
  <c r="H131" i="11"/>
  <c r="I121" i="11"/>
  <c r="I120" i="11"/>
  <c r="G120" i="11"/>
  <c r="J121" i="11" s="1"/>
  <c r="I119" i="11"/>
  <c r="F119" i="11"/>
  <c r="E119" i="11"/>
  <c r="E120" i="11" s="1"/>
  <c r="J120" i="11" s="1"/>
  <c r="I116" i="11"/>
  <c r="F116" i="11"/>
  <c r="E114" i="11" s="1"/>
  <c r="I114" i="11"/>
  <c r="I113" i="11"/>
  <c r="G113" i="11"/>
  <c r="J113" i="11" s="1"/>
  <c r="I111" i="11"/>
  <c r="I110" i="11"/>
  <c r="I109" i="11"/>
  <c r="I108" i="11"/>
  <c r="C108" i="11"/>
  <c r="I107" i="11"/>
  <c r="G107" i="11"/>
  <c r="J107" i="11" s="1"/>
  <c r="I106" i="11"/>
  <c r="I103" i="11"/>
  <c r="S84" i="11"/>
  <c r="R84" i="11"/>
  <c r="Q84" i="11"/>
  <c r="P84" i="11"/>
  <c r="O84" i="11"/>
  <c r="C82" i="11"/>
  <c r="C80" i="11"/>
  <c r="R79" i="11"/>
  <c r="C78" i="11"/>
  <c r="P69" i="11"/>
  <c r="O69" i="11"/>
  <c r="N69" i="11"/>
  <c r="M69" i="11"/>
  <c r="L69" i="11"/>
  <c r="K69" i="11"/>
  <c r="J69" i="11"/>
  <c r="C66" i="11"/>
  <c r="C63" i="11"/>
  <c r="C60" i="11"/>
  <c r="O58" i="11"/>
  <c r="O57" i="11"/>
  <c r="C57" i="11"/>
  <c r="O56" i="11"/>
  <c r="O55" i="11"/>
  <c r="C54" i="11"/>
  <c r="P52" i="11"/>
  <c r="P51" i="11"/>
  <c r="C51" i="11"/>
  <c r="D43" i="11"/>
  <c r="C43" i="11"/>
  <c r="E69" i="11" s="1"/>
  <c r="B43" i="11"/>
  <c r="D29" i="11"/>
  <c r="BE7" i="11"/>
  <c r="BE6" i="11"/>
  <c r="D5" i="11"/>
  <c r="AZ2" i="11"/>
  <c r="AY2" i="11"/>
  <c r="AX2" i="11"/>
  <c r="AW2" i="11"/>
  <c r="AV2" i="11"/>
  <c r="AU2" i="11"/>
  <c r="AT2" i="11"/>
  <c r="AS2" i="11"/>
  <c r="AR2" i="11"/>
  <c r="AQ2" i="11"/>
  <c r="AP2" i="11"/>
  <c r="AO2" i="11"/>
  <c r="AN2" i="11"/>
  <c r="AM2" i="11"/>
  <c r="AL2" i="1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C2" i="11"/>
  <c r="BF1" i="11"/>
  <c r="BE1" i="11"/>
  <c r="AZ1" i="11"/>
  <c r="AY1" i="11"/>
  <c r="AX1" i="11"/>
  <c r="AW1" i="11"/>
  <c r="AV1" i="11"/>
  <c r="AU1" i="11"/>
  <c r="AT1" i="11"/>
  <c r="AS1" i="11"/>
  <c r="AR1" i="11"/>
  <c r="AQ1" i="11"/>
  <c r="AP1" i="11"/>
  <c r="AO1" i="11"/>
  <c r="AN1" i="11"/>
  <c r="AM1" i="11"/>
  <c r="AL1" i="11"/>
  <c r="AJ1" i="11"/>
  <c r="AI1" i="11"/>
  <c r="AH1" i="11"/>
  <c r="AG1" i="11"/>
  <c r="AF1" i="11"/>
  <c r="AE1" i="11"/>
  <c r="AD1" i="11"/>
  <c r="AC1" i="11"/>
  <c r="AB1" i="11"/>
  <c r="AA1" i="11"/>
  <c r="Z1" i="11"/>
  <c r="Y1" i="11"/>
  <c r="X1" i="11"/>
  <c r="W1" i="11"/>
  <c r="V1" i="11"/>
  <c r="T1" i="11"/>
  <c r="S1" i="11"/>
  <c r="R1" i="11"/>
  <c r="Q1" i="11"/>
  <c r="P1" i="11"/>
  <c r="O1" i="11"/>
  <c r="N1" i="11"/>
  <c r="M1" i="11"/>
  <c r="L1" i="11"/>
  <c r="K1" i="11"/>
  <c r="J1" i="11"/>
  <c r="I1" i="11"/>
  <c r="H1" i="11"/>
  <c r="G1" i="11"/>
  <c r="F1" i="11"/>
  <c r="E1" i="11"/>
  <c r="D1" i="11"/>
  <c r="C1" i="11"/>
  <c r="A1" i="11"/>
  <c r="D57" i="11"/>
  <c r="K142" i="11"/>
  <c r="D82" i="11"/>
  <c r="K107" i="11"/>
  <c r="K113" i="11"/>
  <c r="D80" i="11"/>
  <c r="K150" i="11"/>
  <c r="J104" i="11"/>
  <c r="Q51" i="11"/>
  <c r="D54" i="11"/>
  <c r="D60" i="11"/>
  <c r="K140" i="11"/>
  <c r="J103" i="11"/>
  <c r="K141" i="11"/>
  <c r="K119" i="11"/>
  <c r="P58" i="11"/>
  <c r="Q52" i="11"/>
  <c r="K114" i="11"/>
  <c r="K110" i="11"/>
  <c r="M208" i="11"/>
  <c r="K151" i="11"/>
  <c r="D78" i="11"/>
  <c r="K148" i="11"/>
  <c r="K139" i="11"/>
  <c r="D51" i="11"/>
  <c r="P57" i="11"/>
  <c r="K145" i="11"/>
  <c r="K111" i="11"/>
  <c r="D66" i="11"/>
  <c r="K152" i="11"/>
  <c r="K144" i="11"/>
  <c r="K147" i="11"/>
  <c r="K120" i="11"/>
  <c r="M207" i="11"/>
  <c r="N150" i="11"/>
  <c r="K121" i="11"/>
  <c r="K108" i="11"/>
  <c r="M213" i="11"/>
  <c r="E43" i="11"/>
  <c r="P56" i="11"/>
  <c r="K138" i="11"/>
  <c r="M212" i="11"/>
  <c r="D63" i="11"/>
  <c r="K116" i="11"/>
  <c r="K109" i="11"/>
  <c r="C59" i="21" l="1"/>
  <c r="C121" i="21"/>
  <c r="C112" i="21"/>
  <c r="C77" i="21"/>
  <c r="T9" i="21"/>
  <c r="D179" i="21"/>
  <c r="D154" i="21"/>
  <c r="C175" i="21"/>
  <c r="D110" i="21"/>
  <c r="C106" i="21"/>
  <c r="C130" i="21"/>
  <c r="D47" i="21"/>
  <c r="C71" i="21"/>
  <c r="D134" i="21"/>
  <c r="C139" i="21"/>
  <c r="D195" i="21"/>
  <c r="C81" i="21"/>
  <c r="D43" i="21"/>
  <c r="C97" i="21"/>
  <c r="D126" i="21"/>
  <c r="O8" i="21"/>
  <c r="D45" i="21"/>
  <c r="D65" i="21"/>
  <c r="D148" i="21"/>
  <c r="D61" i="21"/>
  <c r="D69" i="21"/>
  <c r="C108" i="21"/>
  <c r="C165" i="21"/>
  <c r="D199" i="21"/>
  <c r="C31" i="21"/>
  <c r="C99" i="21"/>
  <c r="D156" i="21"/>
  <c r="C91" i="21"/>
  <c r="C113" i="21"/>
  <c r="C161" i="21"/>
  <c r="D178" i="21"/>
  <c r="D24" i="21"/>
  <c r="C36" i="21"/>
  <c r="D40" i="21"/>
  <c r="D63" i="21"/>
  <c r="C67" i="21"/>
  <c r="C75" i="21"/>
  <c r="D79" i="21"/>
  <c r="C123" i="21"/>
  <c r="C141" i="21"/>
  <c r="D149" i="21"/>
  <c r="D170" i="21"/>
  <c r="D188" i="21"/>
  <c r="C32" i="21"/>
  <c r="C87" i="21"/>
  <c r="D157" i="21"/>
  <c r="C166" i="21"/>
  <c r="D144" i="21"/>
  <c r="C50" i="21"/>
  <c r="D88" i="21"/>
  <c r="C133" i="21"/>
  <c r="C146" i="21"/>
  <c r="D158" i="21"/>
  <c r="C70" i="21"/>
  <c r="D25" i="21"/>
  <c r="D55" i="21"/>
  <c r="C80" i="21"/>
  <c r="D150" i="21"/>
  <c r="C171" i="21"/>
  <c r="C28" i="21"/>
  <c r="C192" i="21"/>
  <c r="C30" i="21"/>
  <c r="D37" i="21"/>
  <c r="D102" i="21"/>
  <c r="D138" i="21"/>
  <c r="D142" i="21"/>
  <c r="C163" i="21"/>
  <c r="C167" i="21"/>
  <c r="C194" i="21"/>
  <c r="D198" i="21"/>
  <c r="D39" i="21"/>
  <c r="C66" i="21"/>
  <c r="C34" i="21"/>
  <c r="D72" i="21"/>
  <c r="C155" i="21"/>
  <c r="C58" i="21"/>
  <c r="D100" i="21"/>
  <c r="D118" i="21"/>
  <c r="D190" i="21"/>
  <c r="J9" i="21"/>
  <c r="D29" i="21"/>
  <c r="D174" i="21"/>
  <c r="C174" i="21"/>
  <c r="D86" i="21"/>
  <c r="C86" i="21"/>
  <c r="C117" i="21"/>
  <c r="C20" i="21"/>
  <c r="J1" i="21"/>
  <c r="T17" i="21"/>
  <c r="C27" i="21"/>
  <c r="C62" i="21"/>
  <c r="D90" i="21"/>
  <c r="D173" i="21"/>
  <c r="C173" i="21"/>
  <c r="D92" i="21"/>
  <c r="C92" i="21"/>
  <c r="C137" i="21"/>
  <c r="C42" i="21"/>
  <c r="D85" i="21"/>
  <c r="C85" i="21"/>
  <c r="D132" i="21"/>
  <c r="C132" i="21"/>
  <c r="D186" i="21"/>
  <c r="C186" i="21"/>
  <c r="D203" i="21"/>
  <c r="C203" i="21"/>
  <c r="D49" i="21"/>
  <c r="C49" i="21"/>
  <c r="C60" i="21"/>
  <c r="T6" i="21"/>
  <c r="T5" i="21"/>
  <c r="C183" i="21"/>
  <c r="D183" i="21"/>
  <c r="D95" i="21"/>
  <c r="C95" i="21"/>
  <c r="D169" i="21"/>
  <c r="D103" i="21"/>
  <c r="C103" i="21"/>
  <c r="C152" i="21"/>
  <c r="D38" i="21"/>
  <c r="C38" i="21"/>
  <c r="D54" i="21"/>
  <c r="C54" i="21"/>
  <c r="D135" i="21"/>
  <c r="C135" i="21"/>
  <c r="D201" i="21"/>
  <c r="C201" i="21"/>
  <c r="D44" i="21"/>
  <c r="C44" i="21"/>
  <c r="D18" i="21"/>
  <c r="F18" i="21" s="1"/>
  <c r="C18" i="21"/>
  <c r="D23" i="21"/>
  <c r="C23" i="21"/>
  <c r="D26" i="21"/>
  <c r="C26" i="21"/>
  <c r="D68" i="21"/>
  <c r="C68" i="21"/>
  <c r="D89" i="21"/>
  <c r="C89" i="21"/>
  <c r="C82" i="21"/>
  <c r="D96" i="21"/>
  <c r="C96" i="21"/>
  <c r="D22" i="21"/>
  <c r="C22" i="21"/>
  <c r="C101" i="21"/>
  <c r="D111" i="21"/>
  <c r="C111" i="21"/>
  <c r="D48" i="21"/>
  <c r="C48" i="21"/>
  <c r="D143" i="21"/>
  <c r="C143" i="21"/>
  <c r="C19" i="21"/>
  <c r="D46" i="21"/>
  <c r="C46" i="21"/>
  <c r="D53" i="21"/>
  <c r="C53" i="21"/>
  <c r="C105" i="21"/>
  <c r="C197" i="21"/>
  <c r="C33" i="21"/>
  <c r="D51" i="21"/>
  <c r="C51" i="21"/>
  <c r="C52" i="21"/>
  <c r="C57" i="21"/>
  <c r="D120" i="21"/>
  <c r="D147" i="21"/>
  <c r="C147" i="21"/>
  <c r="D159" i="21"/>
  <c r="C159" i="21"/>
  <c r="D127" i="21"/>
  <c r="C127" i="21"/>
  <c r="C21" i="21"/>
  <c r="C41" i="21"/>
  <c r="D104" i="21"/>
  <c r="C104" i="21"/>
  <c r="C107" i="21"/>
  <c r="C189" i="21"/>
  <c r="D189" i="21"/>
  <c r="C128" i="21"/>
  <c r="C168" i="21"/>
  <c r="D64" i="21"/>
  <c r="C64" i="21"/>
  <c r="D122" i="21"/>
  <c r="C122" i="21"/>
  <c r="D184" i="21"/>
  <c r="C184" i="21"/>
  <c r="C74" i="21"/>
  <c r="C109" i="21"/>
  <c r="C131" i="21"/>
  <c r="C136" i="21"/>
  <c r="D56" i="21"/>
  <c r="C56" i="21"/>
  <c r="C116" i="21"/>
  <c r="D151" i="21"/>
  <c r="C151" i="21"/>
  <c r="D196" i="21"/>
  <c r="C196" i="21"/>
  <c r="D73" i="21"/>
  <c r="C73" i="21"/>
  <c r="D153" i="21"/>
  <c r="C153" i="21"/>
  <c r="C78" i="21"/>
  <c r="C115" i="21"/>
  <c r="C125" i="21"/>
  <c r="C140" i="21"/>
  <c r="C185" i="21"/>
  <c r="C114" i="21"/>
  <c r="D176" i="21"/>
  <c r="C176" i="21"/>
  <c r="D182" i="21"/>
  <c r="D202" i="21"/>
  <c r="C202" i="21"/>
  <c r="C76" i="21"/>
  <c r="C84" i="21"/>
  <c r="C93" i="21"/>
  <c r="C98" i="21"/>
  <c r="D119" i="21"/>
  <c r="C119" i="21"/>
  <c r="C124" i="21"/>
  <c r="C129" i="21"/>
  <c r="C145" i="21"/>
  <c r="C160" i="21"/>
  <c r="C177" i="21"/>
  <c r="C181" i="21"/>
  <c r="D200" i="21"/>
  <c r="C162" i="21"/>
  <c r="C193" i="21"/>
  <c r="C164" i="21"/>
  <c r="C172" i="21"/>
  <c r="C180" i="21"/>
  <c r="D191" i="21"/>
  <c r="C191" i="21"/>
  <c r="AK25" i="19"/>
  <c r="BB25" i="19" s="1"/>
  <c r="AJ25" i="19"/>
  <c r="BA25" i="19" s="1"/>
  <c r="AM25" i="19"/>
  <c r="AJ24" i="19"/>
  <c r="BA24" i="19" s="1"/>
  <c r="AL24" i="19"/>
  <c r="V21" i="19"/>
  <c r="AB21" i="19"/>
  <c r="AM21" i="19"/>
  <c r="AL26" i="19"/>
  <c r="AM26" i="19"/>
  <c r="Y21" i="19"/>
  <c r="Z21" i="19"/>
  <c r="AA21" i="19"/>
  <c r="AH23" i="19"/>
  <c r="AY23" i="19" s="1"/>
  <c r="P24" i="19"/>
  <c r="Q25" i="19"/>
  <c r="W22" i="19"/>
  <c r="R24" i="19"/>
  <c r="R25" i="19"/>
  <c r="Q26" i="19"/>
  <c r="X22" i="19"/>
  <c r="AS22" i="19" s="1"/>
  <c r="S24" i="19"/>
  <c r="AP24" i="19" s="1"/>
  <c r="S25" i="19"/>
  <c r="AP25" i="19" s="1"/>
  <c r="R26" i="19"/>
  <c r="Y22" i="19"/>
  <c r="T25" i="19"/>
  <c r="AQ25" i="19" s="1"/>
  <c r="S26" i="19"/>
  <c r="AP26" i="19" s="1"/>
  <c r="Z22" i="19"/>
  <c r="U24" i="19"/>
  <c r="U25" i="19"/>
  <c r="T26" i="19"/>
  <c r="AQ26" i="19" s="1"/>
  <c r="Q24" i="19"/>
  <c r="AC22" i="19"/>
  <c r="AA24" i="19"/>
  <c r="V25" i="19"/>
  <c r="U26" i="19"/>
  <c r="O24" i="19"/>
  <c r="P25" i="19"/>
  <c r="P26" i="19"/>
  <c r="U21" i="19"/>
  <c r="AE22" i="19"/>
  <c r="AW22" i="19" s="1"/>
  <c r="AF24" i="19"/>
  <c r="AC25" i="19"/>
  <c r="V26" i="19"/>
  <c r="O25" i="19"/>
  <c r="O26" i="19"/>
  <c r="AG22" i="19"/>
  <c r="AX22" i="19" s="1"/>
  <c r="AG24" i="19"/>
  <c r="AX24" i="19" s="1"/>
  <c r="AG25" i="19"/>
  <c r="AX25" i="19" s="1"/>
  <c r="W26" i="19"/>
  <c r="W21" i="19"/>
  <c r="AH22" i="19"/>
  <c r="AY22" i="19" s="1"/>
  <c r="AH24" i="19"/>
  <c r="AY24" i="19" s="1"/>
  <c r="AH25" i="19"/>
  <c r="AY25" i="19" s="1"/>
  <c r="X26" i="19"/>
  <c r="AS26" i="19" s="1"/>
  <c r="T24" i="19"/>
  <c r="AQ24" i="19" s="1"/>
  <c r="X21" i="19"/>
  <c r="AS21" i="19" s="1"/>
  <c r="AI24" i="19"/>
  <c r="AZ24" i="19" s="1"/>
  <c r="AI25" i="19"/>
  <c r="AZ25" i="19" s="1"/>
  <c r="AB26" i="19"/>
  <c r="AI23" i="19"/>
  <c r="AZ23" i="19" s="1"/>
  <c r="Q23" i="19"/>
  <c r="AK23" i="19"/>
  <c r="BB23" i="19" s="1"/>
  <c r="R23" i="19"/>
  <c r="AL23" i="19"/>
  <c r="O23" i="19"/>
  <c r="S23" i="19"/>
  <c r="AP23" i="19" s="1"/>
  <c r="AM23" i="19"/>
  <c r="T23" i="19"/>
  <c r="AQ23" i="19" s="1"/>
  <c r="AE21" i="19"/>
  <c r="O22" i="19"/>
  <c r="AI22" i="19"/>
  <c r="AZ22" i="19" s="1"/>
  <c r="V23" i="19"/>
  <c r="AC26" i="19"/>
  <c r="P23" i="19"/>
  <c r="AD26" i="19"/>
  <c r="W23" i="19"/>
  <c r="Q22" i="19"/>
  <c r="AK22" i="19"/>
  <c r="BB22" i="19" s="1"/>
  <c r="X23" i="19"/>
  <c r="AS23" i="19" s="1"/>
  <c r="AF26" i="19"/>
  <c r="P21" i="19"/>
  <c r="AH21" i="19"/>
  <c r="AY21" i="19" s="1"/>
  <c r="R22" i="19"/>
  <c r="AL22" i="19"/>
  <c r="AA23" i="19"/>
  <c r="AG26" i="19"/>
  <c r="AX26" i="19" s="1"/>
  <c r="U23" i="19"/>
  <c r="P22" i="19"/>
  <c r="O21" i="19"/>
  <c r="Q21" i="19"/>
  <c r="AI21" i="19"/>
  <c r="AZ21" i="19" s="1"/>
  <c r="S22" i="19"/>
  <c r="AP22" i="19" s="1"/>
  <c r="AM22" i="19"/>
  <c r="AC23" i="19"/>
  <c r="AH26" i="19"/>
  <c r="AY26" i="19" s="1"/>
  <c r="AJ22" i="19"/>
  <c r="BA22" i="19" s="1"/>
  <c r="R21" i="19"/>
  <c r="AJ21" i="19"/>
  <c r="BA21" i="19" s="1"/>
  <c r="T22" i="19"/>
  <c r="AQ22" i="19" s="1"/>
  <c r="AE23" i="19"/>
  <c r="AI26" i="19"/>
  <c r="AZ26" i="19" s="1"/>
  <c r="AF21" i="19"/>
  <c r="AG21" i="19"/>
  <c r="AX21" i="19" s="1"/>
  <c r="S21" i="19"/>
  <c r="AP21" i="19" s="1"/>
  <c r="AK21" i="19"/>
  <c r="BB21" i="19" s="1"/>
  <c r="U22" i="19"/>
  <c r="AF23" i="19"/>
  <c r="AJ26" i="19"/>
  <c r="BA26" i="19" s="1"/>
  <c r="AJ23" i="19"/>
  <c r="BA23" i="19" s="1"/>
  <c r="T21" i="19"/>
  <c r="AQ21" i="19" s="1"/>
  <c r="AL21" i="19"/>
  <c r="BC21" i="19" s="1"/>
  <c r="V22" i="19"/>
  <c r="AG23" i="19"/>
  <c r="AX23" i="19" s="1"/>
  <c r="AK26" i="19"/>
  <c r="BB26" i="19" s="1"/>
  <c r="AO28" i="19"/>
  <c r="AJ27" i="19"/>
  <c r="BA27" i="19" s="1"/>
  <c r="H48" i="19"/>
  <c r="F48" i="19" s="1"/>
  <c r="T27" i="19"/>
  <c r="AQ27" i="19" s="1"/>
  <c r="AK27" i="19"/>
  <c r="BB27" i="19" s="1"/>
  <c r="AB35" i="19"/>
  <c r="Z35" i="19"/>
  <c r="X35" i="19"/>
  <c r="AS35" i="19" s="1"/>
  <c r="AF35" i="19"/>
  <c r="P35" i="19"/>
  <c r="AC35" i="19"/>
  <c r="AU35" i="19" s="1"/>
  <c r="AV35" i="19" s="1"/>
  <c r="AJ35" i="19"/>
  <c r="BA35" i="19" s="1"/>
  <c r="AN42" i="19"/>
  <c r="U27" i="19"/>
  <c r="AL27" i="19"/>
  <c r="AH30" i="19"/>
  <c r="AY30" i="19" s="1"/>
  <c r="R30" i="19"/>
  <c r="Z30" i="19"/>
  <c r="AF30" i="19"/>
  <c r="AW30" i="19" s="1"/>
  <c r="AN35" i="19"/>
  <c r="V27" i="19"/>
  <c r="AM27" i="19"/>
  <c r="BC27" i="19" s="1"/>
  <c r="O30" i="19"/>
  <c r="AG30" i="19"/>
  <c r="AX30" i="19" s="1"/>
  <c r="AO32" i="19"/>
  <c r="AR34" i="19"/>
  <c r="H34" i="19" s="1"/>
  <c r="F34" i="19" s="1"/>
  <c r="H57" i="19"/>
  <c r="F57" i="19" s="1"/>
  <c r="AO57" i="19"/>
  <c r="E57" i="19"/>
  <c r="AO58" i="19"/>
  <c r="AK24" i="19"/>
  <c r="BB24" i="19" s="1"/>
  <c r="AL25" i="19"/>
  <c r="BC25" i="19" s="1"/>
  <c r="W27" i="19"/>
  <c r="AT28" i="19"/>
  <c r="P30" i="19"/>
  <c r="AI30" i="19"/>
  <c r="AZ30" i="19" s="1"/>
  <c r="AT32" i="19"/>
  <c r="H32" i="19" s="1"/>
  <c r="F32" i="19" s="1"/>
  <c r="AO44" i="19"/>
  <c r="S35" i="19"/>
  <c r="AP35" i="19" s="1"/>
  <c r="AW36" i="19"/>
  <c r="V24" i="19"/>
  <c r="AM24" i="19"/>
  <c r="BC24" i="19" s="1"/>
  <c r="W25" i="19"/>
  <c r="AR25" i="19" s="1"/>
  <c r="Z27" i="19"/>
  <c r="AT27" i="19" s="1"/>
  <c r="AJ29" i="19"/>
  <c r="BA29" i="19" s="1"/>
  <c r="T29" i="19"/>
  <c r="AQ29" i="19" s="1"/>
  <c r="AB29" i="19"/>
  <c r="AU29" i="19" s="1"/>
  <c r="AV29" i="19" s="1"/>
  <c r="AF29" i="19"/>
  <c r="AW29" i="19" s="1"/>
  <c r="S30" i="19"/>
  <c r="AP30" i="19" s="1"/>
  <c r="AK30" i="19"/>
  <c r="BB30" i="19" s="1"/>
  <c r="T35" i="19"/>
  <c r="AQ35" i="19" s="1"/>
  <c r="AO36" i="19"/>
  <c r="BC41" i="19"/>
  <c r="AC21" i="19"/>
  <c r="AU21" i="19" s="1"/>
  <c r="AA22" i="19"/>
  <c r="Y23" i="19"/>
  <c r="W24" i="19"/>
  <c r="AR24" i="19" s="1"/>
  <c r="X25" i="19"/>
  <c r="AS25" i="19" s="1"/>
  <c r="Y26" i="19"/>
  <c r="AT26" i="19" s="1"/>
  <c r="AA27" i="19"/>
  <c r="O29" i="19"/>
  <c r="AG29" i="19"/>
  <c r="AX29" i="19" s="1"/>
  <c r="T30" i="19"/>
  <c r="AQ30" i="19" s="1"/>
  <c r="AL30" i="19"/>
  <c r="Y31" i="19"/>
  <c r="U35" i="19"/>
  <c r="AB43" i="19"/>
  <c r="AA43" i="19"/>
  <c r="AU43" i="19" s="1"/>
  <c r="Z43" i="19"/>
  <c r="Y43" i="19"/>
  <c r="AT43" i="19" s="1"/>
  <c r="X43" i="19"/>
  <c r="AS43" i="19" s="1"/>
  <c r="AM43" i="19"/>
  <c r="W43" i="19"/>
  <c r="AL43" i="19"/>
  <c r="V43" i="19"/>
  <c r="AK43" i="19"/>
  <c r="BB43" i="19" s="1"/>
  <c r="U43" i="19"/>
  <c r="AR43" i="19" s="1"/>
  <c r="AJ43" i="19"/>
  <c r="BA43" i="19" s="1"/>
  <c r="T43" i="19"/>
  <c r="AQ43" i="19" s="1"/>
  <c r="AI43" i="19"/>
  <c r="AZ43" i="19" s="1"/>
  <c r="S43" i="19"/>
  <c r="AP43" i="19" s="1"/>
  <c r="AG43" i="19"/>
  <c r="AX43" i="19" s="1"/>
  <c r="Q43" i="19"/>
  <c r="AF43" i="19"/>
  <c r="AW43" i="19" s="1"/>
  <c r="P43" i="19"/>
  <c r="AC43" i="19"/>
  <c r="AB22" i="19"/>
  <c r="Z23" i="19"/>
  <c r="X24" i="19"/>
  <c r="AS24" i="19" s="1"/>
  <c r="Y25" i="19"/>
  <c r="AA26" i="19"/>
  <c r="AB27" i="19"/>
  <c r="P29" i="19"/>
  <c r="AH29" i="19"/>
  <c r="AY29" i="19" s="1"/>
  <c r="U30" i="19"/>
  <c r="AM30" i="19"/>
  <c r="BC30" i="19" s="1"/>
  <c r="Z31" i="19"/>
  <c r="V35" i="19"/>
  <c r="AJ39" i="19"/>
  <c r="BA39" i="19" s="1"/>
  <c r="T39" i="19"/>
  <c r="AQ39" i="19" s="1"/>
  <c r="AI39" i="19"/>
  <c r="AZ39" i="19" s="1"/>
  <c r="S39" i="19"/>
  <c r="AP39" i="19" s="1"/>
  <c r="AH39" i="19"/>
  <c r="AY39" i="19" s="1"/>
  <c r="R39" i="19"/>
  <c r="AG39" i="19"/>
  <c r="AX39" i="19" s="1"/>
  <c r="Q39" i="19"/>
  <c r="AF39" i="19"/>
  <c r="AW39" i="19" s="1"/>
  <c r="P39" i="19"/>
  <c r="AN39" i="19" s="1"/>
  <c r="AB39" i="19"/>
  <c r="AA39" i="19"/>
  <c r="AU39" i="19" s="1"/>
  <c r="AV39" i="19" s="1"/>
  <c r="X39" i="19"/>
  <c r="AS39" i="19" s="1"/>
  <c r="AK39" i="19"/>
  <c r="BB39" i="19" s="1"/>
  <c r="U39" i="19"/>
  <c r="AR39" i="19" s="1"/>
  <c r="AR41" i="19"/>
  <c r="O43" i="19"/>
  <c r="AN43" i="19" s="1"/>
  <c r="Y24" i="19"/>
  <c r="Z25" i="19"/>
  <c r="AC27" i="19"/>
  <c r="AI29" i="19"/>
  <c r="AZ29" i="19" s="1"/>
  <c r="V30" i="19"/>
  <c r="W35" i="19"/>
  <c r="X37" i="19"/>
  <c r="AS37" i="19" s="1"/>
  <c r="AM37" i="19"/>
  <c r="BC37" i="19" s="1"/>
  <c r="W37" i="19"/>
  <c r="AL37" i="19"/>
  <c r="V37" i="19"/>
  <c r="AK37" i="19"/>
  <c r="BB37" i="19" s="1"/>
  <c r="U37" i="19"/>
  <c r="AR37" i="19" s="1"/>
  <c r="AJ37" i="19"/>
  <c r="BA37" i="19" s="1"/>
  <c r="T37" i="19"/>
  <c r="AQ37" i="19" s="1"/>
  <c r="AF37" i="19"/>
  <c r="AW37" i="19" s="1"/>
  <c r="AE37" i="19"/>
  <c r="O37" i="19"/>
  <c r="AN37" i="19" s="1"/>
  <c r="AB37" i="19"/>
  <c r="Y37" i="19"/>
  <c r="AT37" i="19" s="1"/>
  <c r="R43" i="19"/>
  <c r="BC44" i="19"/>
  <c r="AD22" i="19"/>
  <c r="AB23" i="19"/>
  <c r="Z24" i="19"/>
  <c r="AA25" i="19"/>
  <c r="AD27" i="19"/>
  <c r="R29" i="19"/>
  <c r="AK29" i="19"/>
  <c r="BB29" i="19" s="1"/>
  <c r="W30" i="19"/>
  <c r="AB31" i="19"/>
  <c r="AU31" i="19" s="1"/>
  <c r="AV31" i="19" s="1"/>
  <c r="Y35" i="19"/>
  <c r="AT35" i="19" s="1"/>
  <c r="P37" i="19"/>
  <c r="AD43" i="19"/>
  <c r="AE27" i="19"/>
  <c r="AB24" i="19"/>
  <c r="AD25" i="19"/>
  <c r="AE26" i="19"/>
  <c r="AW26" i="19" s="1"/>
  <c r="O27" i="19"/>
  <c r="AN27" i="19" s="1"/>
  <c r="AF27" i="19"/>
  <c r="AW27" i="19" s="1"/>
  <c r="U29" i="19"/>
  <c r="AR29" i="19" s="1"/>
  <c r="AM29" i="19"/>
  <c r="BC29" i="19" s="1"/>
  <c r="Y30" i="19"/>
  <c r="AT30" i="19" s="1"/>
  <c r="AD31" i="19"/>
  <c r="AD35" i="19"/>
  <c r="R37" i="19"/>
  <c r="AH43" i="19"/>
  <c r="AY43" i="19" s="1"/>
  <c r="AC24" i="19"/>
  <c r="AE25" i="19"/>
  <c r="P27" i="19"/>
  <c r="AG27" i="19"/>
  <c r="AX27" i="19" s="1"/>
  <c r="V29" i="19"/>
  <c r="AA30" i="19"/>
  <c r="AU30" i="19" s="1"/>
  <c r="AV30" i="19" s="1"/>
  <c r="AE35" i="19"/>
  <c r="S37" i="19"/>
  <c r="AP37" i="19" s="1"/>
  <c r="Z39" i="19"/>
  <c r="AT39" i="19" s="1"/>
  <c r="AU40" i="19"/>
  <c r="AV40" i="19" s="1"/>
  <c r="I40" i="19" s="1"/>
  <c r="E48" i="19"/>
  <c r="AE24" i="19"/>
  <c r="AW24" i="19" s="1"/>
  <c r="AF25" i="19"/>
  <c r="Q27" i="19"/>
  <c r="AH27" i="19"/>
  <c r="AY27" i="19" s="1"/>
  <c r="W29" i="19"/>
  <c r="AB30" i="19"/>
  <c r="AH31" i="19"/>
  <c r="AY31" i="19" s="1"/>
  <c r="AF31" i="19"/>
  <c r="AW31" i="19" s="1"/>
  <c r="P31" i="19"/>
  <c r="AN31" i="19" s="1"/>
  <c r="X31" i="19"/>
  <c r="AS31" i="19" s="1"/>
  <c r="AG31" i="19"/>
  <c r="AX31" i="19" s="1"/>
  <c r="AG35" i="19"/>
  <c r="AX35" i="19" s="1"/>
  <c r="D65" i="19"/>
  <c r="J65" i="19"/>
  <c r="R27" i="19"/>
  <c r="AI27" i="19"/>
  <c r="AZ27" i="19" s="1"/>
  <c r="X29" i="19"/>
  <c r="AS29" i="19" s="1"/>
  <c r="AC30" i="19"/>
  <c r="AT33" i="19"/>
  <c r="AH35" i="19"/>
  <c r="AY35" i="19" s="1"/>
  <c r="AU37" i="19"/>
  <c r="AV37" i="19" s="1"/>
  <c r="W38" i="19"/>
  <c r="AM38" i="19"/>
  <c r="BC38" i="19" s="1"/>
  <c r="AE42" i="19"/>
  <c r="AW42" i="19" s="1"/>
  <c r="Y45" i="19"/>
  <c r="AT45" i="19" s="1"/>
  <c r="W46" i="19"/>
  <c r="AM46" i="19"/>
  <c r="BC46" i="19" s="1"/>
  <c r="U47" i="19"/>
  <c r="AR47" i="19" s="1"/>
  <c r="AK47" i="19"/>
  <c r="BB47" i="19" s="1"/>
  <c r="AG49" i="19"/>
  <c r="AX49" i="19" s="1"/>
  <c r="O50" i="19"/>
  <c r="AN50" i="19" s="1"/>
  <c r="AE50" i="19"/>
  <c r="AW50" i="19" s="1"/>
  <c r="AD51" i="19"/>
  <c r="AE52" i="19"/>
  <c r="AW52" i="19" s="1"/>
  <c r="AL53" i="19"/>
  <c r="BC53" i="19" s="1"/>
  <c r="V53" i="19"/>
  <c r="AR53" i="19" s="1"/>
  <c r="AE53" i="19"/>
  <c r="AW53" i="19" s="1"/>
  <c r="O54" i="19"/>
  <c r="AI54" i="19"/>
  <c r="AZ54" i="19" s="1"/>
  <c r="X55" i="19"/>
  <c r="AS55" i="19" s="1"/>
  <c r="R56" i="19"/>
  <c r="AM56" i="19"/>
  <c r="X62" i="19"/>
  <c r="AS62" i="19" s="1"/>
  <c r="AE51" i="19"/>
  <c r="AW51" i="19" s="1"/>
  <c r="Y55" i="19"/>
  <c r="AD28" i="19"/>
  <c r="AV28" i="19" s="1"/>
  <c r="T33" i="19"/>
  <c r="AQ33" i="19" s="1"/>
  <c r="H33" i="19" s="1"/>
  <c r="F33" i="19" s="1"/>
  <c r="AJ33" i="19"/>
  <c r="BA33" i="19" s="1"/>
  <c r="R34" i="19"/>
  <c r="AO34" i="19" s="1"/>
  <c r="AH34" i="19"/>
  <c r="AY34" i="19" s="1"/>
  <c r="AD36" i="19"/>
  <c r="AV36" i="19" s="1"/>
  <c r="Z38" i="19"/>
  <c r="AT38" i="19" s="1"/>
  <c r="T41" i="19"/>
  <c r="AQ41" i="19" s="1"/>
  <c r="H41" i="19" s="1"/>
  <c r="F41" i="19" s="1"/>
  <c r="AJ41" i="19"/>
  <c r="BA41" i="19" s="1"/>
  <c r="R42" i="19"/>
  <c r="AH42" i="19"/>
  <c r="AY42" i="19" s="1"/>
  <c r="AD44" i="19"/>
  <c r="AV44" i="19" s="1"/>
  <c r="AB45" i="19"/>
  <c r="Z46" i="19"/>
  <c r="AT46" i="19" s="1"/>
  <c r="X47" i="19"/>
  <c r="AS47" i="19" s="1"/>
  <c r="T49" i="19"/>
  <c r="AQ49" i="19" s="1"/>
  <c r="AJ49" i="19"/>
  <c r="BA49" i="19" s="1"/>
  <c r="R50" i="19"/>
  <c r="AH50" i="19"/>
  <c r="AY50" i="19" s="1"/>
  <c r="P51" i="19"/>
  <c r="AG51" i="19"/>
  <c r="AX51" i="19" s="1"/>
  <c r="Q52" i="19"/>
  <c r="AN52" i="19" s="1"/>
  <c r="AH52" i="19"/>
  <c r="AY52" i="19" s="1"/>
  <c r="Q53" i="19"/>
  <c r="AN53" i="19" s="1"/>
  <c r="AH53" i="19"/>
  <c r="AY53" i="19" s="1"/>
  <c r="S54" i="19"/>
  <c r="AP54" i="19" s="1"/>
  <c r="AM54" i="19"/>
  <c r="BC54" i="19" s="1"/>
  <c r="AB55" i="19"/>
  <c r="U56" i="19"/>
  <c r="AR56" i="19" s="1"/>
  <c r="AV65" i="19"/>
  <c r="AC45" i="19"/>
  <c r="AU45" i="19" s="1"/>
  <c r="AV45" i="19" s="1"/>
  <c r="Q51" i="19"/>
  <c r="AN51" i="19" s="1"/>
  <c r="AH51" i="19"/>
  <c r="AY51" i="19" s="1"/>
  <c r="AD55" i="19"/>
  <c r="AL60" i="19"/>
  <c r="V60" i="19"/>
  <c r="AK60" i="19"/>
  <c r="BB60" i="19" s="1"/>
  <c r="U60" i="19"/>
  <c r="AJ60" i="19"/>
  <c r="BA60" i="19" s="1"/>
  <c r="T60" i="19"/>
  <c r="AQ60" i="19" s="1"/>
  <c r="AI60" i="19"/>
  <c r="AZ60" i="19" s="1"/>
  <c r="S60" i="19"/>
  <c r="AP60" i="19" s="1"/>
  <c r="AF60" i="19"/>
  <c r="P60" i="19"/>
  <c r="Z60" i="19"/>
  <c r="X60" i="19"/>
  <c r="AS60" i="19" s="1"/>
  <c r="AM60" i="19"/>
  <c r="W60" i="19"/>
  <c r="AD45" i="19"/>
  <c r="AC38" i="19"/>
  <c r="AU38" i="19" s="1"/>
  <c r="O45" i="19"/>
  <c r="AE45" i="19"/>
  <c r="AC46" i="19"/>
  <c r="AU46" i="19" s="1"/>
  <c r="AV46" i="19" s="1"/>
  <c r="AA47" i="19"/>
  <c r="AO48" i="19"/>
  <c r="S51" i="19"/>
  <c r="AP51" i="19" s="1"/>
  <c r="AJ51" i="19"/>
  <c r="BA51" i="19" s="1"/>
  <c r="T53" i="19"/>
  <c r="AQ53" i="19" s="1"/>
  <c r="AK53" i="19"/>
  <c r="BB53" i="19" s="1"/>
  <c r="W54" i="19"/>
  <c r="AR54" i="19" s="1"/>
  <c r="AG55" i="19"/>
  <c r="AX55" i="19" s="1"/>
  <c r="Y56" i="19"/>
  <c r="AT56" i="19" s="1"/>
  <c r="X59" i="19"/>
  <c r="AS59" i="19" s="1"/>
  <c r="AM59" i="19"/>
  <c r="BC59" i="19" s="1"/>
  <c r="W59" i="19"/>
  <c r="AK59" i="19"/>
  <c r="BB59" i="19" s="1"/>
  <c r="U59" i="19"/>
  <c r="AH59" i="19"/>
  <c r="AY59" i="19" s="1"/>
  <c r="R59" i="19"/>
  <c r="AB59" i="19"/>
  <c r="AU59" i="19" s="1"/>
  <c r="AV59" i="19" s="1"/>
  <c r="Z59" i="19"/>
  <c r="Y59" i="19"/>
  <c r="Q60" i="19"/>
  <c r="AN60" i="19" s="1"/>
  <c r="AD38" i="19"/>
  <c r="P45" i="19"/>
  <c r="AF45" i="19"/>
  <c r="AW45" i="19" s="1"/>
  <c r="AD46" i="19"/>
  <c r="AB47" i="19"/>
  <c r="T51" i="19"/>
  <c r="AQ51" i="19" s="1"/>
  <c r="AK51" i="19"/>
  <c r="BB51" i="19" s="1"/>
  <c r="AN59" i="19"/>
  <c r="R60" i="19"/>
  <c r="AT61" i="19"/>
  <c r="Q45" i="19"/>
  <c r="AG45" i="19"/>
  <c r="AX45" i="19" s="1"/>
  <c r="AE46" i="19"/>
  <c r="AW46" i="19" s="1"/>
  <c r="AC47" i="19"/>
  <c r="U51" i="19"/>
  <c r="AL51" i="19"/>
  <c r="AE55" i="19"/>
  <c r="AW55" i="19" s="1"/>
  <c r="O55" i="19"/>
  <c r="AN55" i="19" s="1"/>
  <c r="AC55" i="19"/>
  <c r="AU55" i="19" s="1"/>
  <c r="AV55" i="19" s="1"/>
  <c r="Z55" i="19"/>
  <c r="AH55" i="19"/>
  <c r="AY55" i="19" s="1"/>
  <c r="R55" i="19"/>
  <c r="AJ55" i="19"/>
  <c r="BA55" i="19" s="1"/>
  <c r="Y60" i="19"/>
  <c r="AT60" i="19" s="1"/>
  <c r="AN66" i="19"/>
  <c r="R45" i="19"/>
  <c r="AH45" i="19"/>
  <c r="AY45" i="19" s="1"/>
  <c r="AD47" i="19"/>
  <c r="V51" i="19"/>
  <c r="AM51" i="19"/>
  <c r="BC51" i="19" s="1"/>
  <c r="AA60" i="19"/>
  <c r="E73" i="19"/>
  <c r="S45" i="19"/>
  <c r="AP45" i="19" s="1"/>
  <c r="AI45" i="19"/>
  <c r="AZ45" i="19" s="1"/>
  <c r="AG46" i="19"/>
  <c r="AX46" i="19" s="1"/>
  <c r="O47" i="19"/>
  <c r="AE47" i="19"/>
  <c r="W51" i="19"/>
  <c r="AL55" i="19"/>
  <c r="V28" i="19"/>
  <c r="AR28" i="19" s="1"/>
  <c r="H28" i="19" s="1"/>
  <c r="F28" i="19" s="1"/>
  <c r="AB33" i="19"/>
  <c r="AU33" i="19" s="1"/>
  <c r="AV33" i="19" s="1"/>
  <c r="I33" i="19" s="1"/>
  <c r="Z34" i="19"/>
  <c r="AT34" i="19" s="1"/>
  <c r="V36" i="19"/>
  <c r="AR36" i="19" s="1"/>
  <c r="R38" i="19"/>
  <c r="AO38" i="19" s="1"/>
  <c r="AH38" i="19"/>
  <c r="AY38" i="19" s="1"/>
  <c r="AB41" i="19"/>
  <c r="AU41" i="19" s="1"/>
  <c r="AV41" i="19" s="1"/>
  <c r="Z42" i="19"/>
  <c r="AT42" i="19" s="1"/>
  <c r="V44" i="19"/>
  <c r="AR44" i="19" s="1"/>
  <c r="E44" i="19" s="1"/>
  <c r="T45" i="19"/>
  <c r="AQ45" i="19" s="1"/>
  <c r="AJ45" i="19"/>
  <c r="BA45" i="19" s="1"/>
  <c r="R46" i="19"/>
  <c r="AO46" i="19" s="1"/>
  <c r="AH46" i="19"/>
  <c r="AY46" i="19" s="1"/>
  <c r="P47" i="19"/>
  <c r="AF47" i="19"/>
  <c r="AB49" i="19"/>
  <c r="AU49" i="19" s="1"/>
  <c r="AV49" i="19" s="1"/>
  <c r="Z50" i="19"/>
  <c r="AT50" i="19" s="1"/>
  <c r="X51" i="19"/>
  <c r="AS51" i="19" s="1"/>
  <c r="Z52" i="19"/>
  <c r="AT52" i="19" s="1"/>
  <c r="Z53" i="19"/>
  <c r="AT53" i="19" s="1"/>
  <c r="AB54" i="19"/>
  <c r="AU54" i="19" s="1"/>
  <c r="AV54" i="19" s="1"/>
  <c r="S55" i="19"/>
  <c r="AP55" i="19" s="1"/>
  <c r="AM55" i="19"/>
  <c r="BC55" i="19" s="1"/>
  <c r="T59" i="19"/>
  <c r="AQ59" i="19" s="1"/>
  <c r="AC60" i="19"/>
  <c r="AT64" i="19"/>
  <c r="S38" i="19"/>
  <c r="AP38" i="19" s="1"/>
  <c r="H38" i="19" s="1"/>
  <c r="F38" i="19" s="1"/>
  <c r="AI38" i="19"/>
  <c r="AZ38" i="19" s="1"/>
  <c r="U45" i="19"/>
  <c r="AK45" i="19"/>
  <c r="BB45" i="19" s="1"/>
  <c r="S46" i="19"/>
  <c r="AP46" i="19" s="1"/>
  <c r="AI46" i="19"/>
  <c r="AZ46" i="19" s="1"/>
  <c r="Q47" i="19"/>
  <c r="AG47" i="19"/>
  <c r="AX47" i="19" s="1"/>
  <c r="Y51" i="19"/>
  <c r="AT51" i="19" s="1"/>
  <c r="T55" i="19"/>
  <c r="AQ55" i="19" s="1"/>
  <c r="H73" i="19"/>
  <c r="F73" i="19" s="1"/>
  <c r="AB34" i="19"/>
  <c r="AU34" i="19" s="1"/>
  <c r="AV34" i="19" s="1"/>
  <c r="T38" i="19"/>
  <c r="AQ38" i="19" s="1"/>
  <c r="AJ38" i="19"/>
  <c r="BA38" i="19" s="1"/>
  <c r="AD41" i="19"/>
  <c r="AB42" i="19"/>
  <c r="AU42" i="19" s="1"/>
  <c r="AV42" i="19" s="1"/>
  <c r="V45" i="19"/>
  <c r="AL45" i="19"/>
  <c r="T46" i="19"/>
  <c r="AQ46" i="19" s="1"/>
  <c r="AJ46" i="19"/>
  <c r="BA46" i="19" s="1"/>
  <c r="R47" i="19"/>
  <c r="AH47" i="19"/>
  <c r="AY47" i="19" s="1"/>
  <c r="AD49" i="19"/>
  <c r="AB50" i="19"/>
  <c r="AU50" i="19" s="1"/>
  <c r="AV50" i="19" s="1"/>
  <c r="AA51" i="19"/>
  <c r="U55" i="19"/>
  <c r="AC56" i="19"/>
  <c r="AA56" i="19"/>
  <c r="X56" i="19"/>
  <c r="AS56" i="19" s="1"/>
  <c r="AH56" i="19"/>
  <c r="AY56" i="19" s="1"/>
  <c r="AF56" i="19"/>
  <c r="AW56" i="19" s="1"/>
  <c r="P56" i="19"/>
  <c r="AJ56" i="19"/>
  <c r="BA56" i="19" s="1"/>
  <c r="AV57" i="19"/>
  <c r="AE60" i="19"/>
  <c r="AW61" i="19"/>
  <c r="U38" i="19"/>
  <c r="AR38" i="19" s="1"/>
  <c r="AK38" i="19"/>
  <c r="BB38" i="19" s="1"/>
  <c r="W45" i="19"/>
  <c r="AM45" i="19"/>
  <c r="BC45" i="19" s="1"/>
  <c r="U46" i="19"/>
  <c r="AK46" i="19"/>
  <c r="BB46" i="19" s="1"/>
  <c r="S47" i="19"/>
  <c r="AP47" i="19" s="1"/>
  <c r="AI47" i="19"/>
  <c r="AZ47" i="19" s="1"/>
  <c r="AB51" i="19"/>
  <c r="V55" i="19"/>
  <c r="O56" i="19"/>
  <c r="AK56" i="19"/>
  <c r="BB56" i="19" s="1"/>
  <c r="AG60" i="19"/>
  <c r="AX60" i="19" s="1"/>
  <c r="AH62" i="19"/>
  <c r="AY62" i="19" s="1"/>
  <c r="R62" i="19"/>
  <c r="AG62" i="19"/>
  <c r="AX62" i="19" s="1"/>
  <c r="Q62" i="19"/>
  <c r="AF62" i="19"/>
  <c r="AW62" i="19" s="1"/>
  <c r="P62" i="19"/>
  <c r="AE62" i="19"/>
  <c r="O62" i="19"/>
  <c r="AN62" i="19" s="1"/>
  <c r="AB62" i="19"/>
  <c r="AA62" i="19"/>
  <c r="AM62" i="19"/>
  <c r="BC62" i="19" s="1"/>
  <c r="W62" i="19"/>
  <c r="AL62" i="19"/>
  <c r="V62" i="19"/>
  <c r="AJ62" i="19"/>
  <c r="BA62" i="19" s="1"/>
  <c r="T62" i="19"/>
  <c r="AQ62" i="19" s="1"/>
  <c r="AI62" i="19"/>
  <c r="AZ62" i="19" s="1"/>
  <c r="S62" i="19"/>
  <c r="AP62" i="19" s="1"/>
  <c r="V38" i="19"/>
  <c r="V46" i="19"/>
  <c r="T47" i="19"/>
  <c r="AQ47" i="19" s="1"/>
  <c r="P49" i="19"/>
  <c r="AN49" i="19" s="1"/>
  <c r="AC51" i="19"/>
  <c r="AG54" i="19"/>
  <c r="AX54" i="19" s="1"/>
  <c r="Q54" i="19"/>
  <c r="AE54" i="19"/>
  <c r="AW54" i="19" s="1"/>
  <c r="AJ54" i="19"/>
  <c r="BA54" i="19" s="1"/>
  <c r="T54" i="19"/>
  <c r="AQ54" i="19" s="1"/>
  <c r="AH54" i="19"/>
  <c r="AY54" i="19" s="1"/>
  <c r="W55" i="19"/>
  <c r="Q56" i="19"/>
  <c r="AL56" i="19"/>
  <c r="AH60" i="19"/>
  <c r="AY60" i="19" s="1"/>
  <c r="U62" i="19"/>
  <c r="AR62" i="19" s="1"/>
  <c r="Q63" i="19"/>
  <c r="AG63" i="19"/>
  <c r="AX63" i="19" s="1"/>
  <c r="O64" i="19"/>
  <c r="AE64" i="19"/>
  <c r="Y67" i="19"/>
  <c r="AT67" i="19" s="1"/>
  <c r="W68" i="19"/>
  <c r="AM68" i="19"/>
  <c r="BC68" i="19" s="1"/>
  <c r="S70" i="19"/>
  <c r="AP70" i="19" s="1"/>
  <c r="AI70" i="19"/>
  <c r="AZ70" i="19" s="1"/>
  <c r="Q71" i="19"/>
  <c r="AG71" i="19"/>
  <c r="AX71" i="19" s="1"/>
  <c r="O72" i="19"/>
  <c r="AE72" i="19"/>
  <c r="AA74" i="19"/>
  <c r="AU74" i="19" s="1"/>
  <c r="AV74" i="19" s="1"/>
  <c r="Y75" i="19"/>
  <c r="AC76" i="19"/>
  <c r="AU76" i="19" s="1"/>
  <c r="AV76" i="19" s="1"/>
  <c r="O77" i="19"/>
  <c r="AG77" i="19"/>
  <c r="AX77" i="19" s="1"/>
  <c r="S78" i="19"/>
  <c r="AP78" i="19" s="1"/>
  <c r="AM78" i="19"/>
  <c r="AB79" i="19"/>
  <c r="P81" i="19"/>
  <c r="AN83" i="19"/>
  <c r="AV99" i="19"/>
  <c r="AB58" i="19"/>
  <c r="AU58" i="19" s="1"/>
  <c r="V61" i="19"/>
  <c r="AR61" i="19" s="1"/>
  <c r="AL61" i="19"/>
  <c r="BC61" i="19" s="1"/>
  <c r="R63" i="19"/>
  <c r="AH63" i="19"/>
  <c r="AY63" i="19" s="1"/>
  <c r="P64" i="19"/>
  <c r="AF64" i="19"/>
  <c r="AB66" i="19"/>
  <c r="AU66" i="19" s="1"/>
  <c r="AV66" i="19" s="1"/>
  <c r="Z67" i="19"/>
  <c r="X68" i="19"/>
  <c r="AS68" i="19" s="1"/>
  <c r="V69" i="19"/>
  <c r="AR69" i="19" s="1"/>
  <c r="AL69" i="19"/>
  <c r="BC69" i="19" s="1"/>
  <c r="T70" i="19"/>
  <c r="AQ70" i="19" s="1"/>
  <c r="AJ70" i="19"/>
  <c r="BA70" i="19" s="1"/>
  <c r="R71" i="19"/>
  <c r="AH71" i="19"/>
  <c r="AY71" i="19" s="1"/>
  <c r="P72" i="19"/>
  <c r="AF72" i="19"/>
  <c r="AW72" i="19" s="1"/>
  <c r="AD73" i="19"/>
  <c r="AV73" i="19" s="1"/>
  <c r="AB74" i="19"/>
  <c r="Z75" i="19"/>
  <c r="P77" i="19"/>
  <c r="AH77" i="19"/>
  <c r="AY77" i="19" s="1"/>
  <c r="T78" i="19"/>
  <c r="AQ78" i="19" s="1"/>
  <c r="AC79" i="19"/>
  <c r="Q81" i="19"/>
  <c r="AO91" i="19"/>
  <c r="U70" i="19"/>
  <c r="AK70" i="19"/>
  <c r="BB70" i="19" s="1"/>
  <c r="AA75" i="19"/>
  <c r="Q77" i="19"/>
  <c r="AI77" i="19"/>
  <c r="AZ77" i="19" s="1"/>
  <c r="V78" i="19"/>
  <c r="AD79" i="19"/>
  <c r="S81" i="19"/>
  <c r="AP81" i="19" s="1"/>
  <c r="AG84" i="19"/>
  <c r="AX84" i="19" s="1"/>
  <c r="Q84" i="19"/>
  <c r="AF84" i="19"/>
  <c r="P84" i="19"/>
  <c r="AE84" i="19"/>
  <c r="O84" i="19"/>
  <c r="AC84" i="19"/>
  <c r="AB84" i="19"/>
  <c r="Z84" i="19"/>
  <c r="Y84" i="19"/>
  <c r="AT84" i="19" s="1"/>
  <c r="X84" i="19"/>
  <c r="AS84" i="19" s="1"/>
  <c r="AM84" i="19"/>
  <c r="W84" i="19"/>
  <c r="AL84" i="19"/>
  <c r="V84" i="19"/>
  <c r="AK84" i="19"/>
  <c r="BB84" i="19" s="1"/>
  <c r="U84" i="19"/>
  <c r="AD58" i="19"/>
  <c r="T63" i="19"/>
  <c r="AQ63" i="19" s="1"/>
  <c r="AJ63" i="19"/>
  <c r="BA63" i="19" s="1"/>
  <c r="R64" i="19"/>
  <c r="AH64" i="19"/>
  <c r="AY64" i="19" s="1"/>
  <c r="AD66" i="19"/>
  <c r="AB67" i="19"/>
  <c r="Z68" i="19"/>
  <c r="AT68" i="19" s="1"/>
  <c r="V70" i="19"/>
  <c r="AL70" i="19"/>
  <c r="T71" i="19"/>
  <c r="AQ71" i="19" s="1"/>
  <c r="AJ71" i="19"/>
  <c r="BA71" i="19" s="1"/>
  <c r="R72" i="19"/>
  <c r="AH72" i="19"/>
  <c r="AY72" i="19" s="1"/>
  <c r="AD74" i="19"/>
  <c r="AB75" i="19"/>
  <c r="AB76" i="19"/>
  <c r="Y76" i="19"/>
  <c r="AF76" i="19"/>
  <c r="AW76" i="19" s="1"/>
  <c r="R77" i="19"/>
  <c r="AJ77" i="19"/>
  <c r="BA77" i="19" s="1"/>
  <c r="W78" i="19"/>
  <c r="AE79" i="19"/>
  <c r="T81" i="19"/>
  <c r="AQ81" i="19" s="1"/>
  <c r="R84" i="19"/>
  <c r="AU87" i="19"/>
  <c r="H94" i="19"/>
  <c r="F94" i="19" s="1"/>
  <c r="AO94" i="19"/>
  <c r="E94" i="19"/>
  <c r="AC67" i="19"/>
  <c r="AU67" i="19" s="1"/>
  <c r="AV67" i="19" s="1"/>
  <c r="AA68" i="19"/>
  <c r="AU68" i="19" s="1"/>
  <c r="W70" i="19"/>
  <c r="AM70" i="19"/>
  <c r="BC70" i="19" s="1"/>
  <c r="U71" i="19"/>
  <c r="AR71" i="19" s="1"/>
  <c r="AK71" i="19"/>
  <c r="BB71" i="19" s="1"/>
  <c r="AI72" i="19"/>
  <c r="AZ72" i="19" s="1"/>
  <c r="O74" i="19"/>
  <c r="AN74" i="19" s="1"/>
  <c r="AE74" i="19"/>
  <c r="AW74" i="19" s="1"/>
  <c r="AC75" i="19"/>
  <c r="O76" i="19"/>
  <c r="AN76" i="19" s="1"/>
  <c r="AG76" i="19"/>
  <c r="AX76" i="19" s="1"/>
  <c r="S77" i="19"/>
  <c r="AP77" i="19" s="1"/>
  <c r="AK77" i="19"/>
  <c r="BB77" i="19" s="1"/>
  <c r="Y78" i="19"/>
  <c r="AH79" i="19"/>
  <c r="AY79" i="19" s="1"/>
  <c r="AT80" i="19"/>
  <c r="U81" i="19"/>
  <c r="S84" i="19"/>
  <c r="AP84" i="19" s="1"/>
  <c r="AD67" i="19"/>
  <c r="AE75" i="19"/>
  <c r="AW75" i="19" s="1"/>
  <c r="T77" i="19"/>
  <c r="AQ77" i="19" s="1"/>
  <c r="AL77" i="19"/>
  <c r="Z78" i="19"/>
  <c r="V81" i="19"/>
  <c r="T84" i="19"/>
  <c r="AQ84" i="19" s="1"/>
  <c r="AL79" i="19"/>
  <c r="V79" i="19"/>
  <c r="AI79" i="19"/>
  <c r="AZ79" i="19" s="1"/>
  <c r="S79" i="19"/>
  <c r="AP79" i="19" s="1"/>
  <c r="AG79" i="19"/>
  <c r="AX79" i="19" s="1"/>
  <c r="Q79" i="19"/>
  <c r="AF79" i="19"/>
  <c r="AW79" i="19" s="1"/>
  <c r="P79" i="19"/>
  <c r="AK79" i="19"/>
  <c r="BB79" i="19" s="1"/>
  <c r="AA84" i="19"/>
  <c r="AU84" i="19" s="1"/>
  <c r="AV84" i="19" s="1"/>
  <c r="P67" i="19"/>
  <c r="AF67" i="19"/>
  <c r="AW67" i="19" s="1"/>
  <c r="AD68" i="19"/>
  <c r="Z70" i="19"/>
  <c r="AT70" i="19" s="1"/>
  <c r="AG75" i="19"/>
  <c r="AX75" i="19" s="1"/>
  <c r="V77" i="19"/>
  <c r="AB78" i="19"/>
  <c r="O79" i="19"/>
  <c r="AM79" i="19"/>
  <c r="Y81" i="19"/>
  <c r="AT81" i="19" s="1"/>
  <c r="AO99" i="19"/>
  <c r="H110" i="19"/>
  <c r="F110" i="19" s="1"/>
  <c r="Q67" i="19"/>
  <c r="AN67" i="19" s="1"/>
  <c r="AG67" i="19"/>
  <c r="AX67" i="19" s="1"/>
  <c r="O68" i="19"/>
  <c r="AE68" i="19"/>
  <c r="AA70" i="19"/>
  <c r="Q75" i="19"/>
  <c r="AN75" i="19" s="1"/>
  <c r="AH75" i="19"/>
  <c r="AY75" i="19" s="1"/>
  <c r="S76" i="19"/>
  <c r="AP76" i="19" s="1"/>
  <c r="AK76" i="19"/>
  <c r="BB76" i="19" s="1"/>
  <c r="X77" i="19"/>
  <c r="AS77" i="19" s="1"/>
  <c r="AC78" i="19"/>
  <c r="AU78" i="19" s="1"/>
  <c r="AV78" i="19" s="1"/>
  <c r="R79" i="19"/>
  <c r="Z81" i="19"/>
  <c r="AH84" i="19"/>
  <c r="AY84" i="19" s="1"/>
  <c r="T58" i="19"/>
  <c r="AQ58" i="19" s="1"/>
  <c r="AJ58" i="19"/>
  <c r="BA58" i="19" s="1"/>
  <c r="AD61" i="19"/>
  <c r="AV61" i="19" s="1"/>
  <c r="Z63" i="19"/>
  <c r="AT63" i="19" s="1"/>
  <c r="X64" i="19"/>
  <c r="AS64" i="19" s="1"/>
  <c r="T66" i="19"/>
  <c r="AQ66" i="19" s="1"/>
  <c r="AJ66" i="19"/>
  <c r="BA66" i="19" s="1"/>
  <c r="R67" i="19"/>
  <c r="AH67" i="19"/>
  <c r="AY67" i="19" s="1"/>
  <c r="P68" i="19"/>
  <c r="AF68" i="19"/>
  <c r="AD69" i="19"/>
  <c r="AV69" i="19" s="1"/>
  <c r="AB70" i="19"/>
  <c r="Z71" i="19"/>
  <c r="AT71" i="19" s="1"/>
  <c r="X72" i="19"/>
  <c r="AS72" i="19" s="1"/>
  <c r="T74" i="19"/>
  <c r="AQ74" i="19" s="1"/>
  <c r="AJ74" i="19"/>
  <c r="BA74" i="19" s="1"/>
  <c r="R75" i="19"/>
  <c r="AI75" i="19"/>
  <c r="AZ75" i="19" s="1"/>
  <c r="T76" i="19"/>
  <c r="AQ76" i="19" s="1"/>
  <c r="AL76" i="19"/>
  <c r="Y77" i="19"/>
  <c r="AT77" i="19" s="1"/>
  <c r="AD78" i="19"/>
  <c r="T79" i="19"/>
  <c r="AQ79" i="19" s="1"/>
  <c r="AA81" i="19"/>
  <c r="AI84" i="19"/>
  <c r="AZ84" i="19" s="1"/>
  <c r="S67" i="19"/>
  <c r="AP67" i="19" s="1"/>
  <c r="AI67" i="19"/>
  <c r="AZ67" i="19" s="1"/>
  <c r="Q68" i="19"/>
  <c r="AG68" i="19"/>
  <c r="AX68" i="19" s="1"/>
  <c r="AC70" i="19"/>
  <c r="S75" i="19"/>
  <c r="AP75" i="19" s="1"/>
  <c r="AJ75" i="19"/>
  <c r="BA75" i="19" s="1"/>
  <c r="U76" i="19"/>
  <c r="AR76" i="19" s="1"/>
  <c r="AM76" i="19"/>
  <c r="AA77" i="19"/>
  <c r="U79" i="19"/>
  <c r="AD81" i="19"/>
  <c r="AJ84" i="19"/>
  <c r="BA84" i="19" s="1"/>
  <c r="AD70" i="19"/>
  <c r="X78" i="19"/>
  <c r="AS78" i="19" s="1"/>
  <c r="AK78" i="19"/>
  <c r="BB78" i="19" s="1"/>
  <c r="U78" i="19"/>
  <c r="AR78" i="19" s="1"/>
  <c r="AI78" i="19"/>
  <c r="AZ78" i="19" s="1"/>
  <c r="AF78" i="19"/>
  <c r="AW78" i="19" s="1"/>
  <c r="W79" i="19"/>
  <c r="AG81" i="19"/>
  <c r="AX81" i="19" s="1"/>
  <c r="W58" i="19"/>
  <c r="AR58" i="19" s="1"/>
  <c r="AM58" i="19"/>
  <c r="BC58" i="19" s="1"/>
  <c r="Q61" i="19"/>
  <c r="AN61" i="19" s="1"/>
  <c r="AG61" i="19"/>
  <c r="AX61" i="19" s="1"/>
  <c r="AC63" i="19"/>
  <c r="AU63" i="19" s="1"/>
  <c r="AV63" i="19" s="1"/>
  <c r="AA64" i="19"/>
  <c r="AO65" i="19"/>
  <c r="W66" i="19"/>
  <c r="AR66" i="19" s="1"/>
  <c r="AM66" i="19"/>
  <c r="BC66" i="19" s="1"/>
  <c r="U67" i="19"/>
  <c r="AK67" i="19"/>
  <c r="BB67" i="19" s="1"/>
  <c r="S68" i="19"/>
  <c r="AP68" i="19" s="1"/>
  <c r="AI68" i="19"/>
  <c r="AZ68" i="19" s="1"/>
  <c r="Q69" i="19"/>
  <c r="AN69" i="19" s="1"/>
  <c r="AG69" i="19"/>
  <c r="AX69" i="19" s="1"/>
  <c r="O70" i="19"/>
  <c r="AN70" i="19" s="1"/>
  <c r="AE70" i="19"/>
  <c r="AC71" i="19"/>
  <c r="AU71" i="19" s="1"/>
  <c r="AV71" i="19" s="1"/>
  <c r="AA72" i="19"/>
  <c r="AU72" i="19" s="1"/>
  <c r="AV72" i="19" s="1"/>
  <c r="AO73" i="19"/>
  <c r="W74" i="19"/>
  <c r="AR74" i="19" s="1"/>
  <c r="AM74" i="19"/>
  <c r="BC74" i="19" s="1"/>
  <c r="U75" i="19"/>
  <c r="AL75" i="19"/>
  <c r="W76" i="19"/>
  <c r="AC77" i="19"/>
  <c r="O78" i="19"/>
  <c r="AG78" i="19"/>
  <c r="AX78" i="19" s="1"/>
  <c r="X79" i="19"/>
  <c r="AS79" i="19" s="1"/>
  <c r="AI81" i="19"/>
  <c r="AZ81" i="19" s="1"/>
  <c r="AD63" i="19"/>
  <c r="V67" i="19"/>
  <c r="AL67" i="19"/>
  <c r="T68" i="19"/>
  <c r="AQ68" i="19" s="1"/>
  <c r="AJ68" i="19"/>
  <c r="BA68" i="19" s="1"/>
  <c r="P70" i="19"/>
  <c r="AF70" i="19"/>
  <c r="AW70" i="19" s="1"/>
  <c r="AD71" i="19"/>
  <c r="AM75" i="19"/>
  <c r="BC75" i="19" s="1"/>
  <c r="P78" i="19"/>
  <c r="AH78" i="19"/>
  <c r="AY78" i="19" s="1"/>
  <c r="Y79" i="19"/>
  <c r="AJ81" i="19"/>
  <c r="BA81" i="19" s="1"/>
  <c r="S61" i="19"/>
  <c r="AP61" i="19" s="1"/>
  <c r="O63" i="19"/>
  <c r="AN63" i="19" s="1"/>
  <c r="AE63" i="19"/>
  <c r="AW63" i="19" s="1"/>
  <c r="AC64" i="19"/>
  <c r="W67" i="19"/>
  <c r="AM67" i="19"/>
  <c r="BC67" i="19" s="1"/>
  <c r="U68" i="19"/>
  <c r="AK68" i="19"/>
  <c r="BB68" i="19" s="1"/>
  <c r="S69" i="19"/>
  <c r="AP69" i="19" s="1"/>
  <c r="Q70" i="19"/>
  <c r="AG70" i="19"/>
  <c r="AX70" i="19" s="1"/>
  <c r="O71" i="19"/>
  <c r="AE71" i="19"/>
  <c r="AW71" i="19" s="1"/>
  <c r="AC72" i="19"/>
  <c r="W75" i="19"/>
  <c r="Z76" i="19"/>
  <c r="Q78" i="19"/>
  <c r="AJ78" i="19"/>
  <c r="BA78" i="19" s="1"/>
  <c r="Z79" i="19"/>
  <c r="BC93" i="19"/>
  <c r="P63" i="19"/>
  <c r="V68" i="19"/>
  <c r="R70" i="19"/>
  <c r="P71" i="19"/>
  <c r="X75" i="19"/>
  <c r="AS75" i="19" s="1"/>
  <c r="Z77" i="19"/>
  <c r="AM77" i="19"/>
  <c r="BC77" i="19" s="1"/>
  <c r="W77" i="19"/>
  <c r="AR77" i="19" s="1"/>
  <c r="AF77" i="19"/>
  <c r="AW77" i="19" s="1"/>
  <c r="R78" i="19"/>
  <c r="AL78" i="19"/>
  <c r="AA79" i="19"/>
  <c r="AU79" i="19" s="1"/>
  <c r="AV79" i="19" s="1"/>
  <c r="AM81" i="19"/>
  <c r="BC81" i="19" s="1"/>
  <c r="W81" i="19"/>
  <c r="AH81" i="19"/>
  <c r="AY81" i="19" s="1"/>
  <c r="R81" i="19"/>
  <c r="AF81" i="19"/>
  <c r="AE81" i="19"/>
  <c r="O81" i="19"/>
  <c r="AN81" i="19" s="1"/>
  <c r="AC81" i="19"/>
  <c r="AB81" i="19"/>
  <c r="AL81" i="19"/>
  <c r="AD86" i="19"/>
  <c r="R92" i="19"/>
  <c r="AH92" i="19"/>
  <c r="AY92" i="19" s="1"/>
  <c r="R96" i="19"/>
  <c r="AI96" i="19"/>
  <c r="AZ96" i="19" s="1"/>
  <c r="AC100" i="19"/>
  <c r="W104" i="19"/>
  <c r="S96" i="19"/>
  <c r="AP96" i="19" s="1"/>
  <c r="AJ96" i="19"/>
  <c r="BA96" i="19" s="1"/>
  <c r="AM98" i="19"/>
  <c r="AD100" i="19"/>
  <c r="X104" i="19"/>
  <c r="AS104" i="19" s="1"/>
  <c r="AO113" i="19"/>
  <c r="P86" i="19"/>
  <c r="AF86" i="19"/>
  <c r="AW86" i="19" s="1"/>
  <c r="AD87" i="19"/>
  <c r="T92" i="19"/>
  <c r="AQ92" i="19" s="1"/>
  <c r="AJ92" i="19"/>
  <c r="BA92" i="19" s="1"/>
  <c r="AJ95" i="19"/>
  <c r="BA95" i="19" s="1"/>
  <c r="T96" i="19"/>
  <c r="AQ96" i="19" s="1"/>
  <c r="AK96" i="19"/>
  <c r="BB96" i="19" s="1"/>
  <c r="U97" i="19"/>
  <c r="AR97" i="19" s="1"/>
  <c r="AL97" i="19"/>
  <c r="U98" i="19"/>
  <c r="Y101" i="19"/>
  <c r="AT101" i="19" s="1"/>
  <c r="AD104" i="19"/>
  <c r="Q86" i="19"/>
  <c r="AN86" i="19" s="1"/>
  <c r="AG86" i="19"/>
  <c r="AX86" i="19" s="1"/>
  <c r="O87" i="19"/>
  <c r="AN87" i="19" s="1"/>
  <c r="AE87" i="19"/>
  <c r="U92" i="19"/>
  <c r="AK92" i="19"/>
  <c r="BB92" i="19" s="1"/>
  <c r="U96" i="19"/>
  <c r="AL96" i="19"/>
  <c r="AM97" i="19"/>
  <c r="BC97" i="19" s="1"/>
  <c r="AJ100" i="19"/>
  <c r="BA100" i="19" s="1"/>
  <c r="AH100" i="19"/>
  <c r="AY100" i="19" s="1"/>
  <c r="R100" i="19"/>
  <c r="AG100" i="19"/>
  <c r="AX100" i="19" s="1"/>
  <c r="AM100" i="19"/>
  <c r="W100" i="19"/>
  <c r="AR100" i="19" s="1"/>
  <c r="AF100" i="19"/>
  <c r="AW100" i="19" s="1"/>
  <c r="AG104" i="19"/>
  <c r="AX104" i="19" s="1"/>
  <c r="I118" i="19"/>
  <c r="G118" i="19"/>
  <c r="AO123" i="19"/>
  <c r="E123" i="19"/>
  <c r="H123" i="19"/>
  <c r="F123" i="19" s="1"/>
  <c r="AD80" i="19"/>
  <c r="AV80" i="19" s="1"/>
  <c r="Z82" i="19"/>
  <c r="AT82" i="19" s="1"/>
  <c r="T85" i="19"/>
  <c r="AQ85" i="19" s="1"/>
  <c r="AJ85" i="19"/>
  <c r="BA85" i="19" s="1"/>
  <c r="R86" i="19"/>
  <c r="AH86" i="19"/>
  <c r="AY86" i="19" s="1"/>
  <c r="P87" i="19"/>
  <c r="AF87" i="19"/>
  <c r="AW87" i="19" s="1"/>
  <c r="AD88" i="19"/>
  <c r="AV88" i="19" s="1"/>
  <c r="AB89" i="19"/>
  <c r="Z90" i="19"/>
  <c r="AT90" i="19" s="1"/>
  <c r="V92" i="19"/>
  <c r="AL92" i="19"/>
  <c r="T93" i="19"/>
  <c r="AQ93" i="19" s="1"/>
  <c r="AK93" i="19"/>
  <c r="BB93" i="19" s="1"/>
  <c r="U95" i="19"/>
  <c r="AL95" i="19"/>
  <c r="V96" i="19"/>
  <c r="AM96" i="19"/>
  <c r="W97" i="19"/>
  <c r="X98" i="19"/>
  <c r="AS98" i="19" s="1"/>
  <c r="O100" i="19"/>
  <c r="AI100" i="19"/>
  <c r="AZ100" i="19" s="1"/>
  <c r="AA101" i="19"/>
  <c r="AH104" i="19"/>
  <c r="AY104" i="19" s="1"/>
  <c r="AO125" i="19"/>
  <c r="O80" i="19"/>
  <c r="AE80" i="19"/>
  <c r="AW80" i="19" s="1"/>
  <c r="AA82" i="19"/>
  <c r="AU82" i="19" s="1"/>
  <c r="AV82" i="19" s="1"/>
  <c r="U85" i="19"/>
  <c r="AK85" i="19"/>
  <c r="BB85" i="19" s="1"/>
  <c r="S86" i="19"/>
  <c r="AP86" i="19" s="1"/>
  <c r="AI86" i="19"/>
  <c r="AZ86" i="19" s="1"/>
  <c r="Q87" i="19"/>
  <c r="AG87" i="19"/>
  <c r="AX87" i="19" s="1"/>
  <c r="O88" i="19"/>
  <c r="AE88" i="19"/>
  <c r="AW88" i="19" s="1"/>
  <c r="AC89" i="19"/>
  <c r="AU89" i="19" s="1"/>
  <c r="AV89" i="19" s="1"/>
  <c r="AA90" i="19"/>
  <c r="W92" i="19"/>
  <c r="AM92" i="19"/>
  <c r="BC92" i="19" s="1"/>
  <c r="U93" i="19"/>
  <c r="AL93" i="19"/>
  <c r="V95" i="19"/>
  <c r="AM95" i="19"/>
  <c r="BC95" i="19" s="1"/>
  <c r="W96" i="19"/>
  <c r="Y97" i="19"/>
  <c r="AT97" i="19" s="1"/>
  <c r="Y98" i="19"/>
  <c r="AT98" i="19" s="1"/>
  <c r="P100" i="19"/>
  <c r="AK100" i="19"/>
  <c r="BB100" i="19" s="1"/>
  <c r="AB101" i="19"/>
  <c r="AI104" i="19"/>
  <c r="AZ104" i="19" s="1"/>
  <c r="AG106" i="19"/>
  <c r="AX106" i="19" s="1"/>
  <c r="E110" i="19"/>
  <c r="H118" i="19"/>
  <c r="F118" i="19" s="1"/>
  <c r="E118" i="19"/>
  <c r="T86" i="19"/>
  <c r="AQ86" i="19" s="1"/>
  <c r="AJ86" i="19"/>
  <c r="BA86" i="19" s="1"/>
  <c r="R87" i="19"/>
  <c r="AH87" i="19"/>
  <c r="AY87" i="19" s="1"/>
  <c r="AD89" i="19"/>
  <c r="X92" i="19"/>
  <c r="AS92" i="19" s="1"/>
  <c r="X96" i="19"/>
  <c r="AS96" i="19" s="1"/>
  <c r="AL100" i="19"/>
  <c r="AJ104" i="19"/>
  <c r="BA104" i="19" s="1"/>
  <c r="AO105" i="19"/>
  <c r="AV110" i="19"/>
  <c r="I110" i="19" s="1"/>
  <c r="AR111" i="19"/>
  <c r="Q80" i="19"/>
  <c r="AG80" i="19"/>
  <c r="AX80" i="19" s="1"/>
  <c r="AC82" i="19"/>
  <c r="AA83" i="19"/>
  <c r="AU83" i="19" s="1"/>
  <c r="AV83" i="19" s="1"/>
  <c r="W85" i="19"/>
  <c r="AM85" i="19"/>
  <c r="BC85" i="19" s="1"/>
  <c r="U86" i="19"/>
  <c r="AR86" i="19" s="1"/>
  <c r="AK86" i="19"/>
  <c r="BB86" i="19" s="1"/>
  <c r="S87" i="19"/>
  <c r="AP87" i="19" s="1"/>
  <c r="AI87" i="19"/>
  <c r="AZ87" i="19" s="1"/>
  <c r="Q88" i="19"/>
  <c r="AG88" i="19"/>
  <c r="AX88" i="19" s="1"/>
  <c r="O89" i="19"/>
  <c r="AE89" i="19"/>
  <c r="AC90" i="19"/>
  <c r="AA91" i="19"/>
  <c r="AU91" i="19" s="1"/>
  <c r="AV91" i="19" s="1"/>
  <c r="Y92" i="19"/>
  <c r="AT92" i="19" s="1"/>
  <c r="W93" i="19"/>
  <c r="X95" i="19"/>
  <c r="AS95" i="19" s="1"/>
  <c r="Y96" i="19"/>
  <c r="AT96" i="19" s="1"/>
  <c r="AA97" i="19"/>
  <c r="AU97" i="19" s="1"/>
  <c r="AB98" i="19"/>
  <c r="AJ99" i="19"/>
  <c r="BA99" i="19" s="1"/>
  <c r="T99" i="19"/>
  <c r="AQ99" i="19" s="1"/>
  <c r="H99" i="19" s="1"/>
  <c r="F99" i="19" s="1"/>
  <c r="Y99" i="19"/>
  <c r="AT99" i="19" s="1"/>
  <c r="AF99" i="19"/>
  <c r="AW99" i="19" s="1"/>
  <c r="S100" i="19"/>
  <c r="AP100" i="19" s="1"/>
  <c r="AD101" i="19"/>
  <c r="AK104" i="19"/>
  <c r="BB104" i="19" s="1"/>
  <c r="AD82" i="19"/>
  <c r="X85" i="19"/>
  <c r="AS85" i="19" s="1"/>
  <c r="V86" i="19"/>
  <c r="AL86" i="19"/>
  <c r="BC86" i="19" s="1"/>
  <c r="T87" i="19"/>
  <c r="AQ87" i="19" s="1"/>
  <c r="AJ87" i="19"/>
  <c r="BA87" i="19" s="1"/>
  <c r="P89" i="19"/>
  <c r="AF89" i="19"/>
  <c r="AD90" i="19"/>
  <c r="Z92" i="19"/>
  <c r="AA96" i="19"/>
  <c r="AI109" i="19"/>
  <c r="AZ109" i="19" s="1"/>
  <c r="S109" i="19"/>
  <c r="AP109" i="19" s="1"/>
  <c r="AH109" i="19"/>
  <c r="AY109" i="19" s="1"/>
  <c r="R109" i="19"/>
  <c r="AG109" i="19"/>
  <c r="AX109" i="19" s="1"/>
  <c r="Q109" i="19"/>
  <c r="AF109" i="19"/>
  <c r="P109" i="19"/>
  <c r="AE109" i="19"/>
  <c r="O109" i="19"/>
  <c r="AB109" i="19"/>
  <c r="Z109" i="19"/>
  <c r="X109" i="19"/>
  <c r="AS109" i="19" s="1"/>
  <c r="AM109" i="19"/>
  <c r="BC109" i="19" s="1"/>
  <c r="W109" i="19"/>
  <c r="AL109" i="19"/>
  <c r="V109" i="19"/>
  <c r="AK109" i="19"/>
  <c r="BB109" i="19" s="1"/>
  <c r="U109" i="19"/>
  <c r="AR109" i="19" s="1"/>
  <c r="AA92" i="19"/>
  <c r="AU92" i="19" s="1"/>
  <c r="AV92" i="19" s="1"/>
  <c r="AB96" i="19"/>
  <c r="AC104" i="19"/>
  <c r="AB104" i="19"/>
  <c r="AA104" i="19"/>
  <c r="Z104" i="19"/>
  <c r="Y104" i="19"/>
  <c r="AT104" i="19" s="1"/>
  <c r="AF104" i="19"/>
  <c r="P104" i="19"/>
  <c r="AE104" i="19"/>
  <c r="O104" i="19"/>
  <c r="AM104" i="19"/>
  <c r="BC104" i="19" s="1"/>
  <c r="T80" i="19"/>
  <c r="AQ80" i="19" s="1"/>
  <c r="P82" i="19"/>
  <c r="AN82" i="19" s="1"/>
  <c r="AF82" i="19"/>
  <c r="AW82" i="19" s="1"/>
  <c r="Z85" i="19"/>
  <c r="AT85" i="19" s="1"/>
  <c r="X86" i="19"/>
  <c r="AS86" i="19" s="1"/>
  <c r="V87" i="19"/>
  <c r="AL87" i="19"/>
  <c r="T88" i="19"/>
  <c r="AQ88" i="19" s="1"/>
  <c r="AJ88" i="19"/>
  <c r="BA88" i="19" s="1"/>
  <c r="R89" i="19"/>
  <c r="AH89" i="19"/>
  <c r="AY89" i="19" s="1"/>
  <c r="P90" i="19"/>
  <c r="AN90" i="19" s="1"/>
  <c r="AF90" i="19"/>
  <c r="AW90" i="19" s="1"/>
  <c r="AB92" i="19"/>
  <c r="Z93" i="19"/>
  <c r="AT93" i="19" s="1"/>
  <c r="AA95" i="19"/>
  <c r="AC96" i="19"/>
  <c r="AD97" i="19"/>
  <c r="V100" i="19"/>
  <c r="AO102" i="19"/>
  <c r="Q104" i="19"/>
  <c r="Y109" i="19"/>
  <c r="Y86" i="19"/>
  <c r="AT86" i="19" s="1"/>
  <c r="W87" i="19"/>
  <c r="AR87" i="19" s="1"/>
  <c r="AM87" i="19"/>
  <c r="BC87" i="19" s="1"/>
  <c r="AI89" i="19"/>
  <c r="AZ89" i="19" s="1"/>
  <c r="AG90" i="19"/>
  <c r="AX90" i="19" s="1"/>
  <c r="AC92" i="19"/>
  <c r="AA93" i="19"/>
  <c r="AC95" i="19"/>
  <c r="AD96" i="19"/>
  <c r="AE97" i="19"/>
  <c r="AW97" i="19" s="1"/>
  <c r="AL98" i="19"/>
  <c r="V98" i="19"/>
  <c r="AA98" i="19"/>
  <c r="AU98" i="19" s="1"/>
  <c r="AV98" i="19" s="1"/>
  <c r="AF98" i="19"/>
  <c r="AW98" i="19" s="1"/>
  <c r="X100" i="19"/>
  <c r="AS100" i="19" s="1"/>
  <c r="AH101" i="19"/>
  <c r="AY101" i="19" s="1"/>
  <c r="R101" i="19"/>
  <c r="AF101" i="19"/>
  <c r="AW101" i="19" s="1"/>
  <c r="P101" i="19"/>
  <c r="AE101" i="19"/>
  <c r="O101" i="19"/>
  <c r="AN101" i="19" s="1"/>
  <c r="AK101" i="19"/>
  <c r="BB101" i="19" s="1"/>
  <c r="U101" i="19"/>
  <c r="AL101" i="19"/>
  <c r="BC101" i="19" s="1"/>
  <c r="AT102" i="19"/>
  <c r="H102" i="19" s="1"/>
  <c r="F102" i="19" s="1"/>
  <c r="R104" i="19"/>
  <c r="AA109" i="19"/>
  <c r="AU109" i="19" s="1"/>
  <c r="AV109" i="19" s="1"/>
  <c r="AD92" i="19"/>
  <c r="AE96" i="19"/>
  <c r="S104" i="19"/>
  <c r="AP104" i="19" s="1"/>
  <c r="AC85" i="19"/>
  <c r="AU85" i="19" s="1"/>
  <c r="AV85" i="19" s="1"/>
  <c r="AA86" i="19"/>
  <c r="Y87" i="19"/>
  <c r="AT87" i="19" s="1"/>
  <c r="U89" i="19"/>
  <c r="AK89" i="19"/>
  <c r="BB89" i="19" s="1"/>
  <c r="AI90" i="19"/>
  <c r="AZ90" i="19" s="1"/>
  <c r="O92" i="19"/>
  <c r="AE92" i="19"/>
  <c r="AC93" i="19"/>
  <c r="AE95" i="19"/>
  <c r="O96" i="19"/>
  <c r="AF96" i="19"/>
  <c r="P97" i="19"/>
  <c r="AG97" i="19"/>
  <c r="AX97" i="19" s="1"/>
  <c r="P98" i="19"/>
  <c r="AH98" i="19"/>
  <c r="AY98" i="19" s="1"/>
  <c r="Z100" i="19"/>
  <c r="AT100" i="19" s="1"/>
  <c r="S101" i="19"/>
  <c r="AP101" i="19" s="1"/>
  <c r="AV102" i="19"/>
  <c r="T104" i="19"/>
  <c r="AQ104" i="19" s="1"/>
  <c r="AW108" i="19"/>
  <c r="AD109" i="19"/>
  <c r="AW111" i="19"/>
  <c r="AD85" i="19"/>
  <c r="AB86" i="19"/>
  <c r="Z87" i="19"/>
  <c r="AL89" i="19"/>
  <c r="BC89" i="19" s="1"/>
  <c r="P92" i="19"/>
  <c r="AF92" i="19"/>
  <c r="AD93" i="19"/>
  <c r="O95" i="19"/>
  <c r="AN95" i="19" s="1"/>
  <c r="AF95" i="19"/>
  <c r="P96" i="19"/>
  <c r="AG96" i="19"/>
  <c r="AX96" i="19" s="1"/>
  <c r="Q97" i="19"/>
  <c r="AN97" i="19" s="1"/>
  <c r="AH97" i="19"/>
  <c r="AY97" i="19" s="1"/>
  <c r="Q98" i="19"/>
  <c r="AN98" i="19" s="1"/>
  <c r="AI98" i="19"/>
  <c r="AZ98" i="19" s="1"/>
  <c r="AA100" i="19"/>
  <c r="T101" i="19"/>
  <c r="AQ101" i="19" s="1"/>
  <c r="AR103" i="19"/>
  <c r="U104" i="19"/>
  <c r="Y106" i="19"/>
  <c r="AT106" i="19" s="1"/>
  <c r="X106" i="19"/>
  <c r="AS106" i="19" s="1"/>
  <c r="AM106" i="19"/>
  <c r="W106" i="19"/>
  <c r="AL106" i="19"/>
  <c r="V106" i="19"/>
  <c r="AK106" i="19"/>
  <c r="BB106" i="19" s="1"/>
  <c r="U106" i="19"/>
  <c r="AH106" i="19"/>
  <c r="AY106" i="19" s="1"/>
  <c r="R106" i="19"/>
  <c r="AF106" i="19"/>
  <c r="AW106" i="19" s="1"/>
  <c r="P106" i="19"/>
  <c r="AD106" i="19"/>
  <c r="AC106" i="19"/>
  <c r="AB106" i="19"/>
  <c r="AA106" i="19"/>
  <c r="AJ109" i="19"/>
  <c r="BA109" i="19" s="1"/>
  <c r="U82" i="19"/>
  <c r="AR82" i="19" s="1"/>
  <c r="O85" i="19"/>
  <c r="AN85" i="19" s="1"/>
  <c r="W89" i="19"/>
  <c r="U90" i="19"/>
  <c r="AR90" i="19" s="1"/>
  <c r="Q92" i="19"/>
  <c r="O93" i="19"/>
  <c r="AN93" i="19" s="1"/>
  <c r="AE93" i="19"/>
  <c r="AW93" i="19" s="1"/>
  <c r="P95" i="19"/>
  <c r="AG95" i="19"/>
  <c r="AX95" i="19" s="1"/>
  <c r="Q96" i="19"/>
  <c r="AH96" i="19"/>
  <c r="AY96" i="19" s="1"/>
  <c r="R97" i="19"/>
  <c r="AI97" i="19"/>
  <c r="AZ97" i="19" s="1"/>
  <c r="R98" i="19"/>
  <c r="AJ98" i="19"/>
  <c r="BA98" i="19" s="1"/>
  <c r="W99" i="19"/>
  <c r="AR99" i="19" s="1"/>
  <c r="AB100" i="19"/>
  <c r="V101" i="19"/>
  <c r="V104" i="19"/>
  <c r="O106" i="19"/>
  <c r="AD112" i="19"/>
  <c r="AD120" i="19"/>
  <c r="Q103" i="19"/>
  <c r="AN103" i="19" s="1"/>
  <c r="AG103" i="19"/>
  <c r="AX103" i="19" s="1"/>
  <c r="AC105" i="19"/>
  <c r="AU105" i="19" s="1"/>
  <c r="AV105" i="19" s="1"/>
  <c r="Y107" i="19"/>
  <c r="W108" i="19"/>
  <c r="AM108" i="19"/>
  <c r="BC108" i="19" s="1"/>
  <c r="Q111" i="19"/>
  <c r="AN111" i="19" s="1"/>
  <c r="AG111" i="19"/>
  <c r="AX111" i="19" s="1"/>
  <c r="O112" i="19"/>
  <c r="AE112" i="19"/>
  <c r="AC113" i="19"/>
  <c r="AU113" i="19" s="1"/>
  <c r="AV113" i="19" s="1"/>
  <c r="AA114" i="19"/>
  <c r="Y115" i="19"/>
  <c r="AT115" i="19" s="1"/>
  <c r="W116" i="19"/>
  <c r="AM116" i="19"/>
  <c r="BC116" i="19" s="1"/>
  <c r="U117" i="19"/>
  <c r="AK117" i="19"/>
  <c r="BB117" i="19" s="1"/>
  <c r="Q119" i="19"/>
  <c r="AG119" i="19"/>
  <c r="AX119" i="19" s="1"/>
  <c r="O120" i="19"/>
  <c r="AE120" i="19"/>
  <c r="AC121" i="19"/>
  <c r="AU121" i="19" s="1"/>
  <c r="AV121" i="19" s="1"/>
  <c r="AB122" i="19"/>
  <c r="AD124" i="19"/>
  <c r="AL125" i="19"/>
  <c r="BC125" i="19" s="1"/>
  <c r="Z125" i="19"/>
  <c r="AE125" i="19"/>
  <c r="AW125" i="19" s="1"/>
  <c r="Q126" i="19"/>
  <c r="AI126" i="19"/>
  <c r="AZ126" i="19" s="1"/>
  <c r="Z127" i="19"/>
  <c r="AT127" i="19" s="1"/>
  <c r="AV139" i="19"/>
  <c r="BC141" i="19"/>
  <c r="AD105" i="19"/>
  <c r="Z107" i="19"/>
  <c r="P112" i="19"/>
  <c r="AF112" i="19"/>
  <c r="AD113" i="19"/>
  <c r="AB114" i="19"/>
  <c r="Z115" i="19"/>
  <c r="V117" i="19"/>
  <c r="AL117" i="19"/>
  <c r="P120" i="19"/>
  <c r="AF120" i="19"/>
  <c r="AW120" i="19" s="1"/>
  <c r="AD121" i="19"/>
  <c r="AC122" i="19"/>
  <c r="AU122" i="19" s="1"/>
  <c r="AV122" i="19" s="1"/>
  <c r="AE124" i="19"/>
  <c r="R126" i="19"/>
  <c r="AK126" i="19"/>
  <c r="BB126" i="19" s="1"/>
  <c r="AB127" i="19"/>
  <c r="AA107" i="19"/>
  <c r="AU107" i="19" s="1"/>
  <c r="Q112" i="19"/>
  <c r="AG112" i="19"/>
  <c r="AX112" i="19" s="1"/>
  <c r="AE113" i="19"/>
  <c r="AW113" i="19" s="1"/>
  <c r="AC114" i="19"/>
  <c r="AA115" i="19"/>
  <c r="AU115" i="19" s="1"/>
  <c r="Y116" i="19"/>
  <c r="AT116" i="19" s="1"/>
  <c r="W117" i="19"/>
  <c r="AM117" i="19"/>
  <c r="Q120" i="19"/>
  <c r="AG120" i="19"/>
  <c r="AX120" i="19" s="1"/>
  <c r="O121" i="19"/>
  <c r="AN121" i="19" s="1"/>
  <c r="AE121" i="19"/>
  <c r="O124" i="19"/>
  <c r="AN124" i="19" s="1"/>
  <c r="AF124" i="19"/>
  <c r="AW124" i="19" s="1"/>
  <c r="S126" i="19"/>
  <c r="AP126" i="19" s="1"/>
  <c r="AL126" i="19"/>
  <c r="AC127" i="19"/>
  <c r="R112" i="19"/>
  <c r="AH112" i="19"/>
  <c r="AY112" i="19" s="1"/>
  <c r="AD114" i="19"/>
  <c r="X117" i="19"/>
  <c r="AS117" i="19" s="1"/>
  <c r="R120" i="19"/>
  <c r="AH120" i="19"/>
  <c r="AY120" i="19" s="1"/>
  <c r="AF121" i="19"/>
  <c r="AW121" i="19" s="1"/>
  <c r="AF122" i="19"/>
  <c r="AW122" i="19" s="1"/>
  <c r="P122" i="19"/>
  <c r="AE122" i="19"/>
  <c r="P124" i="19"/>
  <c r="AG124" i="19"/>
  <c r="AX124" i="19" s="1"/>
  <c r="U126" i="19"/>
  <c r="AD127" i="19"/>
  <c r="AT128" i="19"/>
  <c r="AD130" i="19"/>
  <c r="AB130" i="19"/>
  <c r="Z130" i="19"/>
  <c r="AK130" i="19"/>
  <c r="BB130" i="19" s="1"/>
  <c r="U130" i="19"/>
  <c r="AJ130" i="19"/>
  <c r="BA130" i="19" s="1"/>
  <c r="T130" i="19"/>
  <c r="AQ130" i="19" s="1"/>
  <c r="AH130" i="19"/>
  <c r="AY130" i="19" s="1"/>
  <c r="R130" i="19"/>
  <c r="AF130" i="19"/>
  <c r="AW130" i="19" s="1"/>
  <c r="P130" i="19"/>
  <c r="AE130" i="19"/>
  <c r="O130" i="19"/>
  <c r="AN130" i="19" s="1"/>
  <c r="AR131" i="19"/>
  <c r="H139" i="19"/>
  <c r="F139" i="19" s="1"/>
  <c r="AO139" i="19"/>
  <c r="E139" i="19"/>
  <c r="H147" i="19"/>
  <c r="F147" i="19" s="1"/>
  <c r="AO147" i="19"/>
  <c r="E147" i="19"/>
  <c r="AD107" i="19"/>
  <c r="T112" i="19"/>
  <c r="AQ112" i="19" s="1"/>
  <c r="AJ112" i="19"/>
  <c r="BA112" i="19" s="1"/>
  <c r="P114" i="19"/>
  <c r="AN114" i="19" s="1"/>
  <c r="AF114" i="19"/>
  <c r="AW114" i="19" s="1"/>
  <c r="AD115" i="19"/>
  <c r="Z117" i="19"/>
  <c r="AT117" i="19" s="1"/>
  <c r="T120" i="19"/>
  <c r="AQ120" i="19" s="1"/>
  <c r="AJ120" i="19"/>
  <c r="BA120" i="19" s="1"/>
  <c r="AH121" i="19"/>
  <c r="AY121" i="19" s="1"/>
  <c r="Q122" i="19"/>
  <c r="AN122" i="19" s="1"/>
  <c r="AH122" i="19"/>
  <c r="AY122" i="19" s="1"/>
  <c r="R124" i="19"/>
  <c r="AI124" i="19"/>
  <c r="AZ124" i="19" s="1"/>
  <c r="W126" i="19"/>
  <c r="AG127" i="19"/>
  <c r="AX127" i="19" s="1"/>
  <c r="S130" i="19"/>
  <c r="AP130" i="19" s="1"/>
  <c r="AA117" i="19"/>
  <c r="AU117" i="19" s="1"/>
  <c r="AV117" i="19" s="1"/>
  <c r="U120" i="19"/>
  <c r="AK120" i="19"/>
  <c r="BB120" i="19" s="1"/>
  <c r="AI122" i="19"/>
  <c r="AZ122" i="19" s="1"/>
  <c r="S124" i="19"/>
  <c r="AP124" i="19" s="1"/>
  <c r="AJ124" i="19"/>
  <c r="BA124" i="19" s="1"/>
  <c r="Y126" i="19"/>
  <c r="AT126" i="19" s="1"/>
  <c r="AI127" i="19"/>
  <c r="AZ127" i="19" s="1"/>
  <c r="V130" i="19"/>
  <c r="AJ105" i="19"/>
  <c r="BA105" i="19" s="1"/>
  <c r="P107" i="19"/>
  <c r="AN107" i="19" s="1"/>
  <c r="AF107" i="19"/>
  <c r="AW107" i="19" s="1"/>
  <c r="AD108" i="19"/>
  <c r="AV108" i="19" s="1"/>
  <c r="V112" i="19"/>
  <c r="AR112" i="19" s="1"/>
  <c r="AL112" i="19"/>
  <c r="AJ113" i="19"/>
  <c r="BA113" i="19" s="1"/>
  <c r="R114" i="19"/>
  <c r="AH114" i="19"/>
  <c r="AY114" i="19" s="1"/>
  <c r="P115" i="19"/>
  <c r="AN115" i="19" s="1"/>
  <c r="AF115" i="19"/>
  <c r="AW115" i="19" s="1"/>
  <c r="AD116" i="19"/>
  <c r="AV116" i="19" s="1"/>
  <c r="AB117" i="19"/>
  <c r="V120" i="19"/>
  <c r="AL120" i="19"/>
  <c r="AJ122" i="19"/>
  <c r="BA122" i="19" s="1"/>
  <c r="T124" i="19"/>
  <c r="AQ124" i="19" s="1"/>
  <c r="AK124" i="19"/>
  <c r="BB124" i="19" s="1"/>
  <c r="Z126" i="19"/>
  <c r="W130" i="19"/>
  <c r="AM112" i="19"/>
  <c r="BC112" i="19" s="1"/>
  <c r="AC117" i="19"/>
  <c r="W120" i="19"/>
  <c r="AM120" i="19"/>
  <c r="T122" i="19"/>
  <c r="AQ122" i="19" s="1"/>
  <c r="AK122" i="19"/>
  <c r="BB122" i="19" s="1"/>
  <c r="U124" i="19"/>
  <c r="AL124" i="19"/>
  <c r="BC124" i="19" s="1"/>
  <c r="AA126" i="19"/>
  <c r="AH127" i="19"/>
  <c r="AY127" i="19" s="1"/>
  <c r="R127" i="19"/>
  <c r="AF127" i="19"/>
  <c r="AW127" i="19" s="1"/>
  <c r="P127" i="19"/>
  <c r="AA127" i="19"/>
  <c r="AU127" i="19" s="1"/>
  <c r="AL127" i="19"/>
  <c r="V127" i="19"/>
  <c r="AK127" i="19"/>
  <c r="BB127" i="19" s="1"/>
  <c r="U127" i="19"/>
  <c r="AM127" i="19"/>
  <c r="BC127" i="19" s="1"/>
  <c r="AT129" i="19"/>
  <c r="H129" i="19" s="1"/>
  <c r="F129" i="19" s="1"/>
  <c r="X130" i="19"/>
  <c r="AS130" i="19" s="1"/>
  <c r="AV137" i="19"/>
  <c r="AD117" i="19"/>
  <c r="Y130" i="19"/>
  <c r="AT130" i="19" s="1"/>
  <c r="AA103" i="19"/>
  <c r="W105" i="19"/>
  <c r="AR105" i="19" s="1"/>
  <c r="AM105" i="19"/>
  <c r="BC105" i="19" s="1"/>
  <c r="S107" i="19"/>
  <c r="AP107" i="19" s="1"/>
  <c r="AI107" i="19"/>
  <c r="AZ107" i="19" s="1"/>
  <c r="Q108" i="19"/>
  <c r="AN108" i="19" s="1"/>
  <c r="AG108" i="19"/>
  <c r="AX108" i="19" s="1"/>
  <c r="AA111" i="19"/>
  <c r="AU111" i="19" s="1"/>
  <c r="AV111" i="19" s="1"/>
  <c r="Y112" i="19"/>
  <c r="W113" i="19"/>
  <c r="AR113" i="19" s="1"/>
  <c r="AM113" i="19"/>
  <c r="BC113" i="19" s="1"/>
  <c r="U114" i="19"/>
  <c r="AK114" i="19"/>
  <c r="BB114" i="19" s="1"/>
  <c r="S115" i="19"/>
  <c r="AP115" i="19" s="1"/>
  <c r="AI115" i="19"/>
  <c r="AZ115" i="19" s="1"/>
  <c r="Q116" i="19"/>
  <c r="AN116" i="19" s="1"/>
  <c r="AG116" i="19"/>
  <c r="AX116" i="19" s="1"/>
  <c r="O117" i="19"/>
  <c r="AE117" i="19"/>
  <c r="AA119" i="19"/>
  <c r="Y120" i="19"/>
  <c r="AT120" i="19" s="1"/>
  <c r="W121" i="19"/>
  <c r="AR121" i="19" s="1"/>
  <c r="AM121" i="19"/>
  <c r="BC121" i="19" s="1"/>
  <c r="V122" i="19"/>
  <c r="AM122" i="19"/>
  <c r="BC122" i="19" s="1"/>
  <c r="W124" i="19"/>
  <c r="AC126" i="19"/>
  <c r="Q127" i="19"/>
  <c r="AN127" i="19" s="1"/>
  <c r="AA130" i="19"/>
  <c r="AB103" i="19"/>
  <c r="X105" i="19"/>
  <c r="AS105" i="19" s="1"/>
  <c r="T107" i="19"/>
  <c r="AQ107" i="19" s="1"/>
  <c r="AJ107" i="19"/>
  <c r="BA107" i="19" s="1"/>
  <c r="R108" i="19"/>
  <c r="AH108" i="19"/>
  <c r="AY108" i="19" s="1"/>
  <c r="AB111" i="19"/>
  <c r="Z112" i="19"/>
  <c r="X113" i="19"/>
  <c r="AS113" i="19" s="1"/>
  <c r="V114" i="19"/>
  <c r="AL114" i="19"/>
  <c r="T115" i="19"/>
  <c r="AQ115" i="19" s="1"/>
  <c r="AJ115" i="19"/>
  <c r="BA115" i="19" s="1"/>
  <c r="R116" i="19"/>
  <c r="AH116" i="19"/>
  <c r="AY116" i="19" s="1"/>
  <c r="P117" i="19"/>
  <c r="AF117" i="19"/>
  <c r="AW117" i="19" s="1"/>
  <c r="AB119" i="19"/>
  <c r="Z120" i="19"/>
  <c r="X121" i="19"/>
  <c r="AS121" i="19" s="1"/>
  <c r="W122" i="19"/>
  <c r="AR122" i="19" s="1"/>
  <c r="X124" i="19"/>
  <c r="AS124" i="19" s="1"/>
  <c r="Y125" i="19"/>
  <c r="AT125" i="19" s="1"/>
  <c r="H125" i="19" s="1"/>
  <c r="F125" i="19" s="1"/>
  <c r="AD126" i="19"/>
  <c r="S127" i="19"/>
  <c r="AP127" i="19" s="1"/>
  <c r="AC130" i="19"/>
  <c r="Y105" i="19"/>
  <c r="U107" i="19"/>
  <c r="AK107" i="19"/>
  <c r="BB107" i="19" s="1"/>
  <c r="S108" i="19"/>
  <c r="AP108" i="19" s="1"/>
  <c r="AI108" i="19"/>
  <c r="AZ108" i="19" s="1"/>
  <c r="AA112" i="19"/>
  <c r="AU112" i="19" s="1"/>
  <c r="AV112" i="19" s="1"/>
  <c r="Y113" i="19"/>
  <c r="AT113" i="19" s="1"/>
  <c r="W114" i="19"/>
  <c r="AM114" i="19"/>
  <c r="BC114" i="19" s="1"/>
  <c r="U115" i="19"/>
  <c r="AK115" i="19"/>
  <c r="BB115" i="19" s="1"/>
  <c r="S116" i="19"/>
  <c r="AP116" i="19" s="1"/>
  <c r="AI116" i="19"/>
  <c r="AZ116" i="19" s="1"/>
  <c r="Q117" i="19"/>
  <c r="AG117" i="19"/>
  <c r="AX117" i="19" s="1"/>
  <c r="AC119" i="19"/>
  <c r="AA120" i="19"/>
  <c r="Y121" i="19"/>
  <c r="X122" i="19"/>
  <c r="AS122" i="19" s="1"/>
  <c r="Y124" i="19"/>
  <c r="AG130" i="19"/>
  <c r="AX130" i="19" s="1"/>
  <c r="Z105" i="19"/>
  <c r="V107" i="19"/>
  <c r="AL107" i="19"/>
  <c r="BC107" i="19" s="1"/>
  <c r="T108" i="19"/>
  <c r="AQ108" i="19" s="1"/>
  <c r="AJ108" i="19"/>
  <c r="BA108" i="19" s="1"/>
  <c r="AD111" i="19"/>
  <c r="AB112" i="19"/>
  <c r="Z113" i="19"/>
  <c r="X114" i="19"/>
  <c r="AS114" i="19" s="1"/>
  <c r="V115" i="19"/>
  <c r="AL115" i="19"/>
  <c r="BC115" i="19" s="1"/>
  <c r="T116" i="19"/>
  <c r="AQ116" i="19" s="1"/>
  <c r="AJ116" i="19"/>
  <c r="BA116" i="19" s="1"/>
  <c r="R117" i="19"/>
  <c r="AH117" i="19"/>
  <c r="AY117" i="19" s="1"/>
  <c r="AD119" i="19"/>
  <c r="AB120" i="19"/>
  <c r="Z121" i="19"/>
  <c r="Y122" i="19"/>
  <c r="Z124" i="19"/>
  <c r="AJ126" i="19"/>
  <c r="BA126" i="19" s="1"/>
  <c r="T126" i="19"/>
  <c r="AQ126" i="19" s="1"/>
  <c r="X126" i="19"/>
  <c r="AS126" i="19" s="1"/>
  <c r="AM126" i="19"/>
  <c r="BC126" i="19" s="1"/>
  <c r="AF126" i="19"/>
  <c r="AW126" i="19" s="1"/>
  <c r="AI130" i="19"/>
  <c r="AZ130" i="19" s="1"/>
  <c r="AN131" i="19"/>
  <c r="W107" i="19"/>
  <c r="U108" i="19"/>
  <c r="AR108" i="19" s="1"/>
  <c r="W115" i="19"/>
  <c r="U116" i="19"/>
  <c r="AR116" i="19" s="1"/>
  <c r="S117" i="19"/>
  <c r="AP117" i="19" s="1"/>
  <c r="O119" i="19"/>
  <c r="AN119" i="19" s="1"/>
  <c r="Z122" i="19"/>
  <c r="AA124" i="19"/>
  <c r="AU124" i="19" s="1"/>
  <c r="AV124" i="19" s="1"/>
  <c r="O126" i="19"/>
  <c r="AN126" i="19" s="1"/>
  <c r="AG126" i="19"/>
  <c r="AX126" i="19" s="1"/>
  <c r="X127" i="19"/>
  <c r="AS127" i="19" s="1"/>
  <c r="AW129" i="19"/>
  <c r="AL130" i="19"/>
  <c r="BC130" i="19" s="1"/>
  <c r="S128" i="19"/>
  <c r="AP128" i="19" s="1"/>
  <c r="AI128" i="19"/>
  <c r="AZ128" i="19" s="1"/>
  <c r="AG129" i="19"/>
  <c r="AX129" i="19" s="1"/>
  <c r="AA132" i="19"/>
  <c r="Y133" i="19"/>
  <c r="AT133" i="19" s="1"/>
  <c r="W134" i="19"/>
  <c r="AR134" i="19" s="1"/>
  <c r="AM134" i="19"/>
  <c r="BC134" i="19" s="1"/>
  <c r="U135" i="19"/>
  <c r="AK135" i="19"/>
  <c r="BB135" i="19" s="1"/>
  <c r="S136" i="19"/>
  <c r="AP136" i="19" s="1"/>
  <c r="AI136" i="19"/>
  <c r="AZ136" i="19" s="1"/>
  <c r="Q137" i="19"/>
  <c r="AN137" i="19" s="1"/>
  <c r="AG137" i="19"/>
  <c r="AX137" i="19" s="1"/>
  <c r="O138" i="19"/>
  <c r="AE138" i="19"/>
  <c r="AA140" i="19"/>
  <c r="Y141" i="19"/>
  <c r="W142" i="19"/>
  <c r="AR142" i="19" s="1"/>
  <c r="AM142" i="19"/>
  <c r="BC142" i="19" s="1"/>
  <c r="U143" i="19"/>
  <c r="AK143" i="19"/>
  <c r="BB143" i="19" s="1"/>
  <c r="S144" i="19"/>
  <c r="AP144" i="19" s="1"/>
  <c r="AI144" i="19"/>
  <c r="AZ144" i="19" s="1"/>
  <c r="R146" i="19"/>
  <c r="AI146" i="19"/>
  <c r="AZ146" i="19" s="1"/>
  <c r="S150" i="19"/>
  <c r="AP150" i="19" s="1"/>
  <c r="AM150" i="19"/>
  <c r="AG151" i="19"/>
  <c r="AX151" i="19" s="1"/>
  <c r="Z153" i="19"/>
  <c r="T128" i="19"/>
  <c r="AQ128" i="19" s="1"/>
  <c r="AJ128" i="19"/>
  <c r="BA128" i="19" s="1"/>
  <c r="R129" i="19"/>
  <c r="AO129" i="19" s="1"/>
  <c r="AH129" i="19"/>
  <c r="AY129" i="19" s="1"/>
  <c r="AB132" i="19"/>
  <c r="Z133" i="19"/>
  <c r="X134" i="19"/>
  <c r="AS134" i="19" s="1"/>
  <c r="V135" i="19"/>
  <c r="AL135" i="19"/>
  <c r="T136" i="19"/>
  <c r="AQ136" i="19" s="1"/>
  <c r="AJ136" i="19"/>
  <c r="BA136" i="19" s="1"/>
  <c r="R137" i="19"/>
  <c r="AH137" i="19"/>
  <c r="AY137" i="19" s="1"/>
  <c r="P138" i="19"/>
  <c r="AF138" i="19"/>
  <c r="AB140" i="19"/>
  <c r="Z141" i="19"/>
  <c r="X142" i="19"/>
  <c r="AS142" i="19" s="1"/>
  <c r="V143" i="19"/>
  <c r="AL143" i="19"/>
  <c r="T144" i="19"/>
  <c r="AQ144" i="19" s="1"/>
  <c r="AJ144" i="19"/>
  <c r="BA144" i="19" s="1"/>
  <c r="R145" i="19"/>
  <c r="AO145" i="19" s="1"/>
  <c r="AI145" i="19"/>
  <c r="AZ145" i="19" s="1"/>
  <c r="H145" i="19" s="1"/>
  <c r="F145" i="19" s="1"/>
  <c r="S146" i="19"/>
  <c r="AP146" i="19" s="1"/>
  <c r="T150" i="19"/>
  <c r="AQ150" i="19" s="1"/>
  <c r="AA153" i="19"/>
  <c r="W135" i="19"/>
  <c r="AM135" i="19"/>
  <c r="AM143" i="19"/>
  <c r="BC143" i="19" s="1"/>
  <c r="U150" i="19"/>
  <c r="H163" i="19"/>
  <c r="F163" i="19" s="1"/>
  <c r="AO163" i="19"/>
  <c r="E163" i="19"/>
  <c r="AD132" i="19"/>
  <c r="Z134" i="19"/>
  <c r="AT134" i="19" s="1"/>
  <c r="X135" i="19"/>
  <c r="AS135" i="19" s="1"/>
  <c r="R138" i="19"/>
  <c r="AH138" i="19"/>
  <c r="AY138" i="19" s="1"/>
  <c r="AD140" i="19"/>
  <c r="Z142" i="19"/>
  <c r="AT142" i="19" s="1"/>
  <c r="X143" i="19"/>
  <c r="AS143" i="19" s="1"/>
  <c r="AT148" i="19"/>
  <c r="V150" i="19"/>
  <c r="X151" i="19"/>
  <c r="AS151" i="19" s="1"/>
  <c r="AM151" i="19"/>
  <c r="BC151" i="19" s="1"/>
  <c r="W151" i="19"/>
  <c r="AR151" i="19" s="1"/>
  <c r="AL151" i="19"/>
  <c r="V151" i="19"/>
  <c r="AF151" i="19"/>
  <c r="P151" i="19"/>
  <c r="Z151" i="19"/>
  <c r="AJ151" i="19"/>
  <c r="BA151" i="19" s="1"/>
  <c r="AD153" i="19"/>
  <c r="AO174" i="19"/>
  <c r="AA134" i="19"/>
  <c r="Y135" i="19"/>
  <c r="Y143" i="19"/>
  <c r="W150" i="19"/>
  <c r="O151" i="19"/>
  <c r="AK151" i="19"/>
  <c r="BB151" i="19" s="1"/>
  <c r="AE153" i="19"/>
  <c r="P132" i="19"/>
  <c r="AF132" i="19"/>
  <c r="AW132" i="19" s="1"/>
  <c r="AD133" i="19"/>
  <c r="AV133" i="19" s="1"/>
  <c r="AB134" i="19"/>
  <c r="Z135" i="19"/>
  <c r="T138" i="19"/>
  <c r="AQ138" i="19" s="1"/>
  <c r="AJ138" i="19"/>
  <c r="BA138" i="19" s="1"/>
  <c r="P140" i="19"/>
  <c r="AF140" i="19"/>
  <c r="AW140" i="19" s="1"/>
  <c r="AD141" i="19"/>
  <c r="AV141" i="19" s="1"/>
  <c r="AB142" i="19"/>
  <c r="AU142" i="19" s="1"/>
  <c r="AV142" i="19" s="1"/>
  <c r="Z143" i="19"/>
  <c r="Y150" i="19"/>
  <c r="Q151" i="19"/>
  <c r="AO155" i="19"/>
  <c r="AR157" i="19"/>
  <c r="AU165" i="19"/>
  <c r="Q132" i="19"/>
  <c r="AN132" i="19" s="1"/>
  <c r="AG132" i="19"/>
  <c r="AX132" i="19" s="1"/>
  <c r="O133" i="19"/>
  <c r="AN133" i="19" s="1"/>
  <c r="AE133" i="19"/>
  <c r="AW133" i="19" s="1"/>
  <c r="AC134" i="19"/>
  <c r="AA135" i="19"/>
  <c r="Y136" i="19"/>
  <c r="AT136" i="19" s="1"/>
  <c r="AM137" i="19"/>
  <c r="BC137" i="19" s="1"/>
  <c r="U138" i="19"/>
  <c r="AR138" i="19" s="1"/>
  <c r="AK138" i="19"/>
  <c r="BB138" i="19" s="1"/>
  <c r="Q140" i="19"/>
  <c r="AN140" i="19" s="1"/>
  <c r="AG140" i="19"/>
  <c r="AX140" i="19" s="1"/>
  <c r="O141" i="19"/>
  <c r="AN141" i="19" s="1"/>
  <c r="AE141" i="19"/>
  <c r="AW141" i="19" s="1"/>
  <c r="AC142" i="19"/>
  <c r="AA143" i="19"/>
  <c r="Y144" i="19"/>
  <c r="AT144" i="19" s="1"/>
  <c r="AA150" i="19"/>
  <c r="R151" i="19"/>
  <c r="BC160" i="19"/>
  <c r="AD134" i="19"/>
  <c r="AB135" i="19"/>
  <c r="AD142" i="19"/>
  <c r="AB143" i="19"/>
  <c r="AR156" i="19"/>
  <c r="H156" i="19" s="1"/>
  <c r="F156" i="19" s="1"/>
  <c r="AO160" i="19"/>
  <c r="AT162" i="19"/>
  <c r="O134" i="19"/>
  <c r="AE134" i="19"/>
  <c r="AW134" i="19" s="1"/>
  <c r="AC135" i="19"/>
  <c r="AI140" i="19"/>
  <c r="AZ140" i="19" s="1"/>
  <c r="O142" i="19"/>
  <c r="AE142" i="19"/>
  <c r="AW142" i="19" s="1"/>
  <c r="AC143" i="19"/>
  <c r="AD150" i="19"/>
  <c r="T151" i="19"/>
  <c r="AQ151" i="19" s="1"/>
  <c r="AN152" i="19"/>
  <c r="AO156" i="19"/>
  <c r="AD135" i="19"/>
  <c r="AD143" i="19"/>
  <c r="Q134" i="19"/>
  <c r="AG134" i="19"/>
  <c r="AX134" i="19" s="1"/>
  <c r="O135" i="19"/>
  <c r="AN135" i="19" s="1"/>
  <c r="AE135" i="19"/>
  <c r="Q142" i="19"/>
  <c r="AG142" i="19"/>
  <c r="AX142" i="19" s="1"/>
  <c r="O143" i="19"/>
  <c r="AE143" i="19"/>
  <c r="AC144" i="19"/>
  <c r="AU144" i="19" s="1"/>
  <c r="AV144" i="19" s="1"/>
  <c r="AO149" i="19"/>
  <c r="Y151" i="19"/>
  <c r="AT151" i="19" s="1"/>
  <c r="AK153" i="19"/>
  <c r="BB153" i="19" s="1"/>
  <c r="U153" i="19"/>
  <c r="AJ153" i="19"/>
  <c r="BA153" i="19" s="1"/>
  <c r="T153" i="19"/>
  <c r="AQ153" i="19" s="1"/>
  <c r="AI153" i="19"/>
  <c r="AZ153" i="19" s="1"/>
  <c r="S153" i="19"/>
  <c r="AP153" i="19" s="1"/>
  <c r="AH153" i="19"/>
  <c r="AY153" i="19" s="1"/>
  <c r="R153" i="19"/>
  <c r="AG153" i="19"/>
  <c r="AX153" i="19" s="1"/>
  <c r="Q153" i="19"/>
  <c r="AF153" i="19"/>
  <c r="AB153" i="19"/>
  <c r="AL153" i="19"/>
  <c r="BC153" i="19" s="1"/>
  <c r="V153" i="19"/>
  <c r="AD128" i="19"/>
  <c r="AV128" i="19" s="1"/>
  <c r="V132" i="19"/>
  <c r="AR132" i="19" s="1"/>
  <c r="AL132" i="19"/>
  <c r="BC132" i="19" s="1"/>
  <c r="AJ133" i="19"/>
  <c r="BA133" i="19" s="1"/>
  <c r="R134" i="19"/>
  <c r="AH134" i="19"/>
  <c r="AY134" i="19" s="1"/>
  <c r="P135" i="19"/>
  <c r="AF135" i="19"/>
  <c r="AW135" i="19" s="1"/>
  <c r="AD136" i="19"/>
  <c r="AV136" i="19" s="1"/>
  <c r="Z138" i="19"/>
  <c r="AT138" i="19" s="1"/>
  <c r="V140" i="19"/>
  <c r="AR140" i="19" s="1"/>
  <c r="AL140" i="19"/>
  <c r="BC140" i="19" s="1"/>
  <c r="AJ141" i="19"/>
  <c r="BA141" i="19" s="1"/>
  <c r="R142" i="19"/>
  <c r="AH142" i="19"/>
  <c r="AY142" i="19" s="1"/>
  <c r="P143" i="19"/>
  <c r="AF143" i="19"/>
  <c r="AD144" i="19"/>
  <c r="Z150" i="19"/>
  <c r="X150" i="19"/>
  <c r="AS150" i="19" s="1"/>
  <c r="AH150" i="19"/>
  <c r="AY150" i="19" s="1"/>
  <c r="AB150" i="19"/>
  <c r="AG150" i="19"/>
  <c r="AX150" i="19" s="1"/>
  <c r="AA151" i="19"/>
  <c r="O153" i="19"/>
  <c r="AO165" i="19"/>
  <c r="S134" i="19"/>
  <c r="AP134" i="19" s="1"/>
  <c r="AI134" i="19"/>
  <c r="AZ134" i="19" s="1"/>
  <c r="Q135" i="19"/>
  <c r="AG135" i="19"/>
  <c r="AX135" i="19" s="1"/>
  <c r="AI142" i="19"/>
  <c r="AZ142" i="19" s="1"/>
  <c r="Q143" i="19"/>
  <c r="AG143" i="19"/>
  <c r="AX143" i="19" s="1"/>
  <c r="O150" i="19"/>
  <c r="AN150" i="19" s="1"/>
  <c r="AI150" i="19"/>
  <c r="AZ150" i="19" s="1"/>
  <c r="AB151" i="19"/>
  <c r="P153" i="19"/>
  <c r="AV163" i="19"/>
  <c r="P128" i="19"/>
  <c r="AN128" i="19" s="1"/>
  <c r="V133" i="19"/>
  <c r="AR133" i="19" s="1"/>
  <c r="T134" i="19"/>
  <c r="AQ134" i="19" s="1"/>
  <c r="AJ134" i="19"/>
  <c r="BA134" i="19" s="1"/>
  <c r="R135" i="19"/>
  <c r="AH135" i="19"/>
  <c r="AY135" i="19" s="1"/>
  <c r="P136" i="19"/>
  <c r="AN136" i="19" s="1"/>
  <c r="AB138" i="19"/>
  <c r="AU138" i="19" s="1"/>
  <c r="AV138" i="19" s="1"/>
  <c r="V141" i="19"/>
  <c r="AR141" i="19" s="1"/>
  <c r="T142" i="19"/>
  <c r="AQ142" i="19" s="1"/>
  <c r="R143" i="19"/>
  <c r="AH143" i="19"/>
  <c r="AY143" i="19" s="1"/>
  <c r="P144" i="19"/>
  <c r="AN144" i="19" s="1"/>
  <c r="AD145" i="19"/>
  <c r="AV145" i="19" s="1"/>
  <c r="AF146" i="19"/>
  <c r="AW146" i="19" s="1"/>
  <c r="P146" i="19"/>
  <c r="AN146" i="19" s="1"/>
  <c r="AE146" i="19"/>
  <c r="P150" i="19"/>
  <c r="AJ150" i="19"/>
  <c r="BA150" i="19" s="1"/>
  <c r="AC151" i="19"/>
  <c r="W153" i="19"/>
  <c r="AU156" i="19"/>
  <c r="AV156" i="19" s="1"/>
  <c r="AO168" i="19"/>
  <c r="S135" i="19"/>
  <c r="AP135" i="19" s="1"/>
  <c r="AI135" i="19"/>
  <c r="AZ135" i="19" s="1"/>
  <c r="S143" i="19"/>
  <c r="AP143" i="19" s="1"/>
  <c r="AI143" i="19"/>
  <c r="AZ143" i="19" s="1"/>
  <c r="Q150" i="19"/>
  <c r="AK150" i="19"/>
  <c r="BB150" i="19" s="1"/>
  <c r="AD151" i="19"/>
  <c r="X153" i="19"/>
  <c r="AS153" i="19" s="1"/>
  <c r="AV157" i="19"/>
  <c r="AU161" i="19"/>
  <c r="V134" i="19"/>
  <c r="T135" i="19"/>
  <c r="AQ135" i="19" s="1"/>
  <c r="T143" i="19"/>
  <c r="AQ143" i="19" s="1"/>
  <c r="AL150" i="19"/>
  <c r="AE151" i="19"/>
  <c r="Y153" i="19"/>
  <c r="AT153" i="19" s="1"/>
  <c r="E155" i="19"/>
  <c r="AO157" i="19"/>
  <c r="AR158" i="19"/>
  <c r="AO173" i="19"/>
  <c r="P148" i="19"/>
  <c r="AN148" i="19" s="1"/>
  <c r="AF148" i="19"/>
  <c r="AW148" i="19" s="1"/>
  <c r="AD149" i="19"/>
  <c r="AV149" i="19" s="1"/>
  <c r="X152" i="19"/>
  <c r="AS152" i="19" s="1"/>
  <c r="T154" i="19"/>
  <c r="AQ154" i="19" s="1"/>
  <c r="AJ154" i="19"/>
  <c r="BA154" i="19" s="1"/>
  <c r="AF156" i="19"/>
  <c r="AW156" i="19" s="1"/>
  <c r="AD157" i="19"/>
  <c r="AB158" i="19"/>
  <c r="AU158" i="19" s="1"/>
  <c r="AV158" i="19" s="1"/>
  <c r="Z159" i="19"/>
  <c r="AT159" i="19" s="1"/>
  <c r="X160" i="19"/>
  <c r="AS160" i="19" s="1"/>
  <c r="V161" i="19"/>
  <c r="AL161" i="19"/>
  <c r="T162" i="19"/>
  <c r="AQ162" i="19" s="1"/>
  <c r="AJ162" i="19"/>
  <c r="BA162" i="19" s="1"/>
  <c r="AF164" i="19"/>
  <c r="AW164" i="19" s="1"/>
  <c r="AD165" i="19"/>
  <c r="AB166" i="19"/>
  <c r="Z167" i="19"/>
  <c r="AT167" i="19" s="1"/>
  <c r="X168" i="19"/>
  <c r="AS168" i="19" s="1"/>
  <c r="V169" i="19"/>
  <c r="AL169" i="19"/>
  <c r="T170" i="19"/>
  <c r="AQ170" i="19" s="1"/>
  <c r="AJ170" i="19"/>
  <c r="BA170" i="19" s="1"/>
  <c r="P172" i="19"/>
  <c r="AF172" i="19"/>
  <c r="AW172" i="19" s="1"/>
  <c r="AD173" i="19"/>
  <c r="AB174" i="19"/>
  <c r="AA159" i="19"/>
  <c r="AM161" i="19"/>
  <c r="BC161" i="19" s="1"/>
  <c r="AC166" i="19"/>
  <c r="AU166" i="19" s="1"/>
  <c r="AV166" i="19" s="1"/>
  <c r="AA167" i="19"/>
  <c r="AU167" i="19" s="1"/>
  <c r="AM169" i="19"/>
  <c r="BC169" i="19" s="1"/>
  <c r="AE173" i="19"/>
  <c r="AC174" i="19"/>
  <c r="AU174" i="19" s="1"/>
  <c r="AV174" i="19" s="1"/>
  <c r="AL154" i="19"/>
  <c r="BC154" i="19" s="1"/>
  <c r="AD158" i="19"/>
  <c r="AB159" i="19"/>
  <c r="X161" i="19"/>
  <c r="AS161" i="19" s="1"/>
  <c r="AD166" i="19"/>
  <c r="AB167" i="19"/>
  <c r="X169" i="19"/>
  <c r="AS169" i="19" s="1"/>
  <c r="AF173" i="19"/>
  <c r="AD174" i="19"/>
  <c r="AE174" i="19"/>
  <c r="AD159" i="19"/>
  <c r="AF166" i="19"/>
  <c r="AW166" i="19" s="1"/>
  <c r="AD167" i="19"/>
  <c r="AF174" i="19"/>
  <c r="AW174" i="19" s="1"/>
  <c r="AE159" i="19"/>
  <c r="AE167" i="19"/>
  <c r="AG174" i="19"/>
  <c r="AX174" i="19" s="1"/>
  <c r="AD152" i="19"/>
  <c r="AV152" i="19" s="1"/>
  <c r="Z154" i="19"/>
  <c r="AT154" i="19" s="1"/>
  <c r="R158" i="19"/>
  <c r="AO158" i="19" s="1"/>
  <c r="AH158" i="19"/>
  <c r="AY158" i="19" s="1"/>
  <c r="P159" i="19"/>
  <c r="AN159" i="19" s="1"/>
  <c r="AF159" i="19"/>
  <c r="AD160" i="19"/>
  <c r="AV160" i="19" s="1"/>
  <c r="AB161" i="19"/>
  <c r="Z162" i="19"/>
  <c r="R166" i="19"/>
  <c r="AO166" i="19" s="1"/>
  <c r="AH166" i="19"/>
  <c r="AY166" i="19" s="1"/>
  <c r="P167" i="19"/>
  <c r="AN167" i="19" s="1"/>
  <c r="AF167" i="19"/>
  <c r="AW167" i="19" s="1"/>
  <c r="AD168" i="19"/>
  <c r="AV168" i="19" s="1"/>
  <c r="AB169" i="19"/>
  <c r="AU169" i="19" s="1"/>
  <c r="AV169" i="19" s="1"/>
  <c r="AH174" i="19"/>
  <c r="AY174" i="19" s="1"/>
  <c r="AI174" i="19"/>
  <c r="AZ174" i="19" s="1"/>
  <c r="AD161" i="19"/>
  <c r="AH167" i="19"/>
  <c r="AY167" i="19" s="1"/>
  <c r="AF168" i="19"/>
  <c r="AW168" i="19" s="1"/>
  <c r="AD169" i="19"/>
  <c r="AJ174" i="19"/>
  <c r="BA174" i="19" s="1"/>
  <c r="O169" i="19"/>
  <c r="AN169" i="19" s="1"/>
  <c r="AE169" i="19"/>
  <c r="AK174" i="19"/>
  <c r="BB174" i="19" s="1"/>
  <c r="AD154" i="19"/>
  <c r="AV154" i="19" s="1"/>
  <c r="T159" i="19"/>
  <c r="AQ159" i="19" s="1"/>
  <c r="AJ159" i="19"/>
  <c r="BA159" i="19" s="1"/>
  <c r="P161" i="19"/>
  <c r="AF161" i="19"/>
  <c r="AW161" i="19" s="1"/>
  <c r="AD162" i="19"/>
  <c r="AV162" i="19" s="1"/>
  <c r="T167" i="19"/>
  <c r="AQ167" i="19" s="1"/>
  <c r="AJ167" i="19"/>
  <c r="BA167" i="19" s="1"/>
  <c r="AH168" i="19"/>
  <c r="AY168" i="19" s="1"/>
  <c r="P169" i="19"/>
  <c r="AF169" i="19"/>
  <c r="AW169" i="19" s="1"/>
  <c r="AD170" i="19"/>
  <c r="AV170" i="19" s="1"/>
  <c r="AL174" i="19"/>
  <c r="O154" i="19"/>
  <c r="AE154" i="19"/>
  <c r="W158" i="19"/>
  <c r="AM158" i="19"/>
  <c r="BC158" i="19" s="1"/>
  <c r="U159" i="19"/>
  <c r="AK159" i="19"/>
  <c r="BB159" i="19" s="1"/>
  <c r="AI160" i="19"/>
  <c r="AZ160" i="19" s="1"/>
  <c r="Q161" i="19"/>
  <c r="AN161" i="19" s="1"/>
  <c r="AG161" i="19"/>
  <c r="AX161" i="19" s="1"/>
  <c r="O162" i="19"/>
  <c r="AE162" i="19"/>
  <c r="W166" i="19"/>
  <c r="AR166" i="19" s="1"/>
  <c r="AM166" i="19"/>
  <c r="BC166" i="19" s="1"/>
  <c r="U167" i="19"/>
  <c r="AK167" i="19"/>
  <c r="BB167" i="19" s="1"/>
  <c r="S168" i="19"/>
  <c r="AP168" i="19" s="1"/>
  <c r="H168" i="19" s="1"/>
  <c r="F168" i="19" s="1"/>
  <c r="AI168" i="19"/>
  <c r="AZ168" i="19" s="1"/>
  <c r="Q169" i="19"/>
  <c r="AG169" i="19"/>
  <c r="AX169" i="19" s="1"/>
  <c r="O170" i="19"/>
  <c r="AE170" i="19"/>
  <c r="AM174" i="19"/>
  <c r="BC174" i="19" s="1"/>
  <c r="AB148" i="19"/>
  <c r="AU148" i="19" s="1"/>
  <c r="AV148" i="19" s="1"/>
  <c r="Z149" i="19"/>
  <c r="AT149" i="19" s="1"/>
  <c r="T152" i="19"/>
  <c r="AQ152" i="19" s="1"/>
  <c r="AJ152" i="19"/>
  <c r="BA152" i="19" s="1"/>
  <c r="P154" i="19"/>
  <c r="AF154" i="19"/>
  <c r="AW154" i="19" s="1"/>
  <c r="AB156" i="19"/>
  <c r="Z157" i="19"/>
  <c r="AT157" i="19" s="1"/>
  <c r="X158" i="19"/>
  <c r="AS158" i="19" s="1"/>
  <c r="V159" i="19"/>
  <c r="AL159" i="19"/>
  <c r="T160" i="19"/>
  <c r="AQ160" i="19" s="1"/>
  <c r="AJ160" i="19"/>
  <c r="BA160" i="19" s="1"/>
  <c r="R161" i="19"/>
  <c r="AH161" i="19"/>
  <c r="AY161" i="19" s="1"/>
  <c r="P162" i="19"/>
  <c r="AF162" i="19"/>
  <c r="AW162" i="19" s="1"/>
  <c r="AB164" i="19"/>
  <c r="AU164" i="19" s="1"/>
  <c r="Z165" i="19"/>
  <c r="AT165" i="19" s="1"/>
  <c r="X166" i="19"/>
  <c r="AS166" i="19" s="1"/>
  <c r="V167" i="19"/>
  <c r="AL167" i="19"/>
  <c r="T168" i="19"/>
  <c r="AQ168" i="19" s="1"/>
  <c r="AJ168" i="19"/>
  <c r="BA168" i="19" s="1"/>
  <c r="R169" i="19"/>
  <c r="AH169" i="19"/>
  <c r="AY169" i="19" s="1"/>
  <c r="P170" i="19"/>
  <c r="AF170" i="19"/>
  <c r="AD171" i="19"/>
  <c r="AV171" i="19" s="1"/>
  <c r="AB172" i="19"/>
  <c r="Z173" i="19"/>
  <c r="AT173" i="19" s="1"/>
  <c r="X174" i="19"/>
  <c r="AS174" i="19" s="1"/>
  <c r="H174" i="19" s="1"/>
  <c r="F174" i="19" s="1"/>
  <c r="AK152" i="19"/>
  <c r="BB152" i="19" s="1"/>
  <c r="Q154" i="19"/>
  <c r="AG154" i="19"/>
  <c r="AX154" i="19" s="1"/>
  <c r="Y158" i="19"/>
  <c r="W159" i="19"/>
  <c r="AM159" i="19"/>
  <c r="BC159" i="19" s="1"/>
  <c r="U160" i="19"/>
  <c r="AK160" i="19"/>
  <c r="BB160" i="19" s="1"/>
  <c r="S161" i="19"/>
  <c r="AP161" i="19" s="1"/>
  <c r="AI161" i="19"/>
  <c r="AZ161" i="19" s="1"/>
  <c r="Q162" i="19"/>
  <c r="AG162" i="19"/>
  <c r="AX162" i="19" s="1"/>
  <c r="Y166" i="19"/>
  <c r="AT166" i="19" s="1"/>
  <c r="W167" i="19"/>
  <c r="AM167" i="19"/>
  <c r="BC167" i="19" s="1"/>
  <c r="U168" i="19"/>
  <c r="AR168" i="19" s="1"/>
  <c r="AK168" i="19"/>
  <c r="BB168" i="19" s="1"/>
  <c r="S169" i="19"/>
  <c r="AP169" i="19" s="1"/>
  <c r="AI169" i="19"/>
  <c r="AZ169" i="19" s="1"/>
  <c r="Q170" i="19"/>
  <c r="AG170" i="19"/>
  <c r="AX170" i="19" s="1"/>
  <c r="AE171" i="19"/>
  <c r="AW171" i="19" s="1"/>
  <c r="AC172" i="19"/>
  <c r="AU172" i="19" s="1"/>
  <c r="AV172" i="19" s="1"/>
  <c r="AA173" i="19"/>
  <c r="Y174" i="19"/>
  <c r="AT174" i="19" s="1"/>
  <c r="V152" i="19"/>
  <c r="AR152" i="19" s="1"/>
  <c r="R154" i="19"/>
  <c r="AH154" i="19"/>
  <c r="AY154" i="19" s="1"/>
  <c r="Z158" i="19"/>
  <c r="X159" i="19"/>
  <c r="AS159" i="19" s="1"/>
  <c r="V160" i="19"/>
  <c r="T161" i="19"/>
  <c r="AQ161" i="19" s="1"/>
  <c r="AJ161" i="19"/>
  <c r="BA161" i="19" s="1"/>
  <c r="R162" i="19"/>
  <c r="AH162" i="19"/>
  <c r="AY162" i="19" s="1"/>
  <c r="Z166" i="19"/>
  <c r="X167" i="19"/>
  <c r="AS167" i="19" s="1"/>
  <c r="V168" i="19"/>
  <c r="AL168" i="19"/>
  <c r="BC168" i="19" s="1"/>
  <c r="T169" i="19"/>
  <c r="AQ169" i="19" s="1"/>
  <c r="AJ169" i="19"/>
  <c r="BA169" i="19" s="1"/>
  <c r="R170" i="19"/>
  <c r="AH170" i="19"/>
  <c r="AY170" i="19" s="1"/>
  <c r="AD172" i="19"/>
  <c r="AB173" i="19"/>
  <c r="Z174" i="19"/>
  <c r="S154" i="19"/>
  <c r="AP154" i="19" s="1"/>
  <c r="U161" i="19"/>
  <c r="AR161" i="19" s="1"/>
  <c r="S162" i="19"/>
  <c r="AP162" i="19" s="1"/>
  <c r="U169" i="19"/>
  <c r="AR169" i="19" s="1"/>
  <c r="S170" i="19"/>
  <c r="AP170" i="19" s="1"/>
  <c r="O172" i="19"/>
  <c r="AN172" i="19" s="1"/>
  <c r="B7" i="19"/>
  <c r="AK18" i="19"/>
  <c r="BB18" i="19" s="1"/>
  <c r="U18" i="19"/>
  <c r="AJ18" i="19"/>
  <c r="BA18" i="19" s="1"/>
  <c r="T18" i="19"/>
  <c r="AQ18" i="19" s="1"/>
  <c r="AI18" i="19"/>
  <c r="AZ18" i="19" s="1"/>
  <c r="S18" i="19"/>
  <c r="AP18" i="19" s="1"/>
  <c r="AH18" i="19"/>
  <c r="AY18" i="19" s="1"/>
  <c r="R18" i="19"/>
  <c r="AG18" i="19"/>
  <c r="AX18" i="19" s="1"/>
  <c r="Q18" i="19"/>
  <c r="AF18" i="19"/>
  <c r="P18" i="19"/>
  <c r="AE18" i="19"/>
  <c r="O18" i="19"/>
  <c r="AD18" i="19"/>
  <c r="AC18" i="19"/>
  <c r="AB18" i="19"/>
  <c r="AA18" i="19"/>
  <c r="Z18" i="19"/>
  <c r="Y18" i="19"/>
  <c r="X18" i="19"/>
  <c r="AS18" i="19" s="1"/>
  <c r="AM18" i="19"/>
  <c r="W18" i="19"/>
  <c r="AL18" i="19"/>
  <c r="V18" i="19"/>
  <c r="AF19" i="19"/>
  <c r="P19" i="19"/>
  <c r="AE19" i="19"/>
  <c r="O19" i="19"/>
  <c r="AD19" i="19"/>
  <c r="AC19" i="19"/>
  <c r="AB19" i="19"/>
  <c r="AA19" i="19"/>
  <c r="Z19" i="19"/>
  <c r="Y19" i="19"/>
  <c r="X19" i="19"/>
  <c r="AS19" i="19" s="1"/>
  <c r="AM19" i="19"/>
  <c r="W19" i="19"/>
  <c r="AL19" i="19"/>
  <c r="V19" i="19"/>
  <c r="AK19" i="19"/>
  <c r="BB19" i="19" s="1"/>
  <c r="U19" i="19"/>
  <c r="AJ19" i="19"/>
  <c r="BA19" i="19" s="1"/>
  <c r="T19" i="19"/>
  <c r="AQ19" i="19" s="1"/>
  <c r="AI19" i="19"/>
  <c r="AZ19" i="19" s="1"/>
  <c r="S19" i="19"/>
  <c r="AP19" i="19" s="1"/>
  <c r="AH19" i="19"/>
  <c r="AY19" i="19" s="1"/>
  <c r="R19" i="19"/>
  <c r="AG19" i="19"/>
  <c r="AX19" i="19" s="1"/>
  <c r="Q19" i="19"/>
  <c r="AA20" i="19"/>
  <c r="Z20" i="19"/>
  <c r="Y20" i="19"/>
  <c r="X20" i="19"/>
  <c r="AS20" i="19" s="1"/>
  <c r="AM20" i="19"/>
  <c r="W20" i="19"/>
  <c r="AL20" i="19"/>
  <c r="V20" i="19"/>
  <c r="AK20" i="19"/>
  <c r="BB20" i="19" s="1"/>
  <c r="U20" i="19"/>
  <c r="AJ20" i="19"/>
  <c r="BA20" i="19" s="1"/>
  <c r="T20" i="19"/>
  <c r="AQ20" i="19" s="1"/>
  <c r="AI20" i="19"/>
  <c r="AZ20" i="19" s="1"/>
  <c r="S20" i="19"/>
  <c r="AP20" i="19" s="1"/>
  <c r="AH20" i="19"/>
  <c r="AY20" i="19" s="1"/>
  <c r="R20" i="19"/>
  <c r="AG20" i="19"/>
  <c r="AX20" i="19" s="1"/>
  <c r="Q20" i="19"/>
  <c r="AF20" i="19"/>
  <c r="P20" i="19"/>
  <c r="AE20" i="19"/>
  <c r="O20" i="19"/>
  <c r="AD20" i="19"/>
  <c r="AC20" i="19"/>
  <c r="AB20" i="19"/>
  <c r="AE16" i="19"/>
  <c r="O16" i="19"/>
  <c r="AD16" i="19"/>
  <c r="AC16" i="19"/>
  <c r="AB16" i="19"/>
  <c r="AA16" i="19"/>
  <c r="Y16" i="19"/>
  <c r="Z16" i="19"/>
  <c r="X16" i="19"/>
  <c r="AS16" i="19" s="1"/>
  <c r="AM16" i="19"/>
  <c r="W16" i="19"/>
  <c r="AL16" i="19"/>
  <c r="V16" i="19"/>
  <c r="Q16" i="19"/>
  <c r="AK16" i="19"/>
  <c r="BB16" i="19" s="1"/>
  <c r="U16" i="19"/>
  <c r="AJ16" i="19"/>
  <c r="BA16" i="19" s="1"/>
  <c r="T16" i="19"/>
  <c r="AQ16" i="19" s="1"/>
  <c r="AI16" i="19"/>
  <c r="AZ16" i="19" s="1"/>
  <c r="S16" i="19"/>
  <c r="AP16" i="19" s="1"/>
  <c r="AH16" i="19"/>
  <c r="AY16" i="19" s="1"/>
  <c r="R16" i="19"/>
  <c r="AG16" i="19"/>
  <c r="AX16" i="19" s="1"/>
  <c r="AF16" i="19"/>
  <c r="P16" i="19"/>
  <c r="Z17" i="19"/>
  <c r="Y17" i="19"/>
  <c r="X17" i="19"/>
  <c r="AS17" i="19" s="1"/>
  <c r="AM17" i="19"/>
  <c r="W17" i="19"/>
  <c r="AL17" i="19"/>
  <c r="V17" i="19"/>
  <c r="AK17" i="19"/>
  <c r="BB17" i="19" s="1"/>
  <c r="U17" i="19"/>
  <c r="AJ17" i="19"/>
  <c r="BA17" i="19" s="1"/>
  <c r="T17" i="19"/>
  <c r="AQ17" i="19" s="1"/>
  <c r="AI17" i="19"/>
  <c r="AZ17" i="19" s="1"/>
  <c r="S17" i="19"/>
  <c r="AP17" i="19" s="1"/>
  <c r="AH17" i="19"/>
  <c r="AY17" i="19" s="1"/>
  <c r="R17" i="19"/>
  <c r="AG17" i="19"/>
  <c r="AX17" i="19" s="1"/>
  <c r="Q17" i="19"/>
  <c r="AF17" i="19"/>
  <c r="P17" i="19"/>
  <c r="AE17" i="19"/>
  <c r="O17" i="19"/>
  <c r="AD17" i="19"/>
  <c r="AC17" i="19"/>
  <c r="AB17" i="19"/>
  <c r="AA17" i="19"/>
  <c r="B3" i="19"/>
  <c r="B4" i="19"/>
  <c r="AP24" i="17"/>
  <c r="Q16" i="17"/>
  <c r="R16" i="17"/>
  <c r="BA24" i="17"/>
  <c r="BB24" i="17" s="1"/>
  <c r="S16" i="17"/>
  <c r="W16" i="17"/>
  <c r="X16" i="17" s="1"/>
  <c r="AM16" i="17"/>
  <c r="AK24" i="17"/>
  <c r="AG16" i="17"/>
  <c r="BA16" i="17"/>
  <c r="BB16" i="17" s="1"/>
  <c r="BC16" i="17"/>
  <c r="BD16" i="17"/>
  <c r="BD21" i="17"/>
  <c r="AG21" i="17"/>
  <c r="AU21" i="17"/>
  <c r="AV21" i="17" s="1"/>
  <c r="AS21" i="17"/>
  <c r="AT21" i="17" s="1"/>
  <c r="AC21" i="17"/>
  <c r="AS33" i="17"/>
  <c r="AT33" i="17" s="1"/>
  <c r="AK33" i="17"/>
  <c r="AG33" i="17"/>
  <c r="Y35" i="17"/>
  <c r="Z35" i="17" s="1"/>
  <c r="AE35" i="17"/>
  <c r="AF35" i="17" s="1"/>
  <c r="T35" i="17"/>
  <c r="BC35" i="17"/>
  <c r="R32" i="17"/>
  <c r="AQ24" i="17"/>
  <c r="S32" i="17"/>
  <c r="Y16" i="17"/>
  <c r="Z16" i="17" s="1"/>
  <c r="AA16" i="17"/>
  <c r="AH16" i="17"/>
  <c r="AQ36" i="17"/>
  <c r="AJ16" i="17"/>
  <c r="AW16" i="17"/>
  <c r="AX16" i="17" s="1"/>
  <c r="W24" i="17"/>
  <c r="X24" i="17" s="1"/>
  <c r="AY16" i="17"/>
  <c r="AZ16" i="17" s="1"/>
  <c r="AA24" i="17"/>
  <c r="Y17" i="17"/>
  <c r="Z17" i="17" s="1"/>
  <c r="BD17" i="17"/>
  <c r="BC17" i="17"/>
  <c r="AM17" i="17"/>
  <c r="W17" i="17"/>
  <c r="X17" i="17" s="1"/>
  <c r="AL17" i="17"/>
  <c r="BA17" i="17"/>
  <c r="BB17" i="17" s="1"/>
  <c r="AK17" i="17"/>
  <c r="AY17" i="17"/>
  <c r="AZ17" i="17" s="1"/>
  <c r="S17" i="17"/>
  <c r="AE17" i="17"/>
  <c r="AF17" i="17" s="1"/>
  <c r="AC17" i="17"/>
  <c r="AB17" i="17"/>
  <c r="AW17" i="17"/>
  <c r="AX17" i="17" s="1"/>
  <c r="AA17" i="17"/>
  <c r="AU17" i="17"/>
  <c r="AV17" i="17" s="1"/>
  <c r="T17" i="17"/>
  <c r="R17" i="17"/>
  <c r="AS17" i="17"/>
  <c r="AT17" i="17" s="1"/>
  <c r="Q17" i="17"/>
  <c r="AH17" i="17"/>
  <c r="AQ17" i="17"/>
  <c r="AP17" i="17"/>
  <c r="AJ17" i="17"/>
  <c r="AG17" i="17"/>
  <c r="AH18" i="17"/>
  <c r="R18" i="17"/>
  <c r="AW18" i="17"/>
  <c r="AX18" i="17" s="1"/>
  <c r="AG18" i="17"/>
  <c r="Q18" i="17"/>
  <c r="AU18" i="17"/>
  <c r="AV18" i="17" s="1"/>
  <c r="AE18" i="17"/>
  <c r="AF18" i="17" s="1"/>
  <c r="AB18" i="17"/>
  <c r="AL18" i="17"/>
  <c r="AK18" i="17"/>
  <c r="AJ18" i="17"/>
  <c r="BD18" i="17"/>
  <c r="AC18" i="17"/>
  <c r="BC18" i="17"/>
  <c r="AA18" i="17"/>
  <c r="BA18" i="17"/>
  <c r="BB18" i="17" s="1"/>
  <c r="Y18" i="17"/>
  <c r="Z18" i="17" s="1"/>
  <c r="AM18" i="17"/>
  <c r="AY18" i="17"/>
  <c r="AZ18" i="17" s="1"/>
  <c r="W18" i="17"/>
  <c r="X18" i="17" s="1"/>
  <c r="AQ18" i="17"/>
  <c r="AS18" i="17"/>
  <c r="AT18" i="17" s="1"/>
  <c r="S18" i="17"/>
  <c r="AP18" i="17"/>
  <c r="T18" i="17"/>
  <c r="AP23" i="17"/>
  <c r="Y23" i="17"/>
  <c r="Z23" i="17" s="1"/>
  <c r="BD23" i="17"/>
  <c r="BA23" i="17"/>
  <c r="BB23" i="17" s="1"/>
  <c r="AK23" i="17"/>
  <c r="AJ23" i="17"/>
  <c r="AH23" i="17"/>
  <c r="BC23" i="17"/>
  <c r="AG23" i="17"/>
  <c r="AE23" i="17"/>
  <c r="AF23" i="17" s="1"/>
  <c r="AY23" i="17"/>
  <c r="AZ23" i="17" s="1"/>
  <c r="AC23" i="17"/>
  <c r="AB23" i="17"/>
  <c r="S23" i="17"/>
  <c r="AQ23" i="17"/>
  <c r="R23" i="17"/>
  <c r="AM23" i="17"/>
  <c r="Q23" i="17"/>
  <c r="AW23" i="17"/>
  <c r="AX23" i="17" s="1"/>
  <c r="AU23" i="17"/>
  <c r="AV23" i="17" s="1"/>
  <c r="AS23" i="17"/>
  <c r="AT23" i="17" s="1"/>
  <c r="AL23" i="17"/>
  <c r="AA23" i="17"/>
  <c r="W23" i="17"/>
  <c r="X23" i="17" s="1"/>
  <c r="T23" i="17"/>
  <c r="BA19" i="17"/>
  <c r="BB19" i="17" s="1"/>
  <c r="AK19" i="17"/>
  <c r="AW19" i="17"/>
  <c r="AX19" i="17" s="1"/>
  <c r="AG19" i="17"/>
  <c r="AS19" i="17"/>
  <c r="AT19" i="17" s="1"/>
  <c r="AA19" i="17"/>
  <c r="AQ19" i="17"/>
  <c r="Y19" i="17"/>
  <c r="Z19" i="17" s="1"/>
  <c r="AP19" i="17"/>
  <c r="W19" i="17"/>
  <c r="X19" i="17" s="1"/>
  <c r="AM19" i="17"/>
  <c r="AL19" i="17"/>
  <c r="AJ19" i="17"/>
  <c r="AH19" i="17"/>
  <c r="AE19" i="17"/>
  <c r="AF19" i="17" s="1"/>
  <c r="BD19" i="17"/>
  <c r="BC19" i="17"/>
  <c r="AC19" i="17"/>
  <c r="AB19" i="17"/>
  <c r="S19" i="17"/>
  <c r="AY19" i="17"/>
  <c r="AZ19" i="17" s="1"/>
  <c r="T19" i="17"/>
  <c r="R19" i="17"/>
  <c r="Q19" i="17"/>
  <c r="AU19" i="17"/>
  <c r="AV19" i="17" s="1"/>
  <c r="AP26" i="17"/>
  <c r="Y26" i="17"/>
  <c r="Z26" i="17" s="1"/>
  <c r="BC26" i="17"/>
  <c r="W26" i="17"/>
  <c r="X26" i="17" s="1"/>
  <c r="AM26" i="17"/>
  <c r="AL26" i="17"/>
  <c r="AJ26" i="17"/>
  <c r="S26" i="17"/>
  <c r="BA26" i="17"/>
  <c r="BB26" i="17" s="1"/>
  <c r="R26" i="17"/>
  <c r="AE26" i="17"/>
  <c r="AF26" i="17" s="1"/>
  <c r="AC26" i="17"/>
  <c r="BD26" i="17"/>
  <c r="AB26" i="17"/>
  <c r="AA26" i="17"/>
  <c r="AY26" i="17"/>
  <c r="AZ26" i="17" s="1"/>
  <c r="AW26" i="17"/>
  <c r="AX26" i="17" s="1"/>
  <c r="T26" i="17"/>
  <c r="AQ26" i="17"/>
  <c r="AK26" i="17"/>
  <c r="AH26" i="17"/>
  <c r="AU26" i="17"/>
  <c r="AV26" i="17" s="1"/>
  <c r="AS26" i="17"/>
  <c r="AT26" i="17" s="1"/>
  <c r="AG26" i="17"/>
  <c r="Q26" i="17"/>
  <c r="AS20" i="17"/>
  <c r="AT20" i="17" s="1"/>
  <c r="AP20" i="17"/>
  <c r="BA20" i="17"/>
  <c r="BB20" i="17" s="1"/>
  <c r="AK20" i="17"/>
  <c r="AY20" i="17"/>
  <c r="AZ20" i="17" s="1"/>
  <c r="AE20" i="17"/>
  <c r="AF20" i="17" s="1"/>
  <c r="AC20" i="17"/>
  <c r="AW20" i="17"/>
  <c r="AX20" i="17" s="1"/>
  <c r="AB20" i="17"/>
  <c r="AA20" i="17"/>
  <c r="AJ20" i="17"/>
  <c r="AH20" i="17"/>
  <c r="AG20" i="17"/>
  <c r="Y20" i="17"/>
  <c r="Z20" i="17" s="1"/>
  <c r="W20" i="17"/>
  <c r="X20" i="17" s="1"/>
  <c r="T20" i="17"/>
  <c r="BD20" i="17"/>
  <c r="S20" i="17"/>
  <c r="BC20" i="17"/>
  <c r="R20" i="17"/>
  <c r="Q20" i="17"/>
  <c r="AU20" i="17"/>
  <c r="AV20" i="17" s="1"/>
  <c r="AM20" i="17"/>
  <c r="AQ20" i="17"/>
  <c r="AL20" i="17"/>
  <c r="AW22" i="17"/>
  <c r="AX22" i="17" s="1"/>
  <c r="AG22" i="17"/>
  <c r="AU22" i="17"/>
  <c r="AV22" i="17" s="1"/>
  <c r="AE22" i="17"/>
  <c r="AF22" i="17" s="1"/>
  <c r="AB22" i="17"/>
  <c r="BC22" i="17"/>
  <c r="AM22" i="17"/>
  <c r="W22" i="17"/>
  <c r="X22" i="17" s="1"/>
  <c r="AL22" i="17"/>
  <c r="Q22" i="17"/>
  <c r="AK22" i="17"/>
  <c r="AJ22" i="17"/>
  <c r="BD22" i="17"/>
  <c r="AH22" i="17"/>
  <c r="BA22" i="17"/>
  <c r="BB22" i="17" s="1"/>
  <c r="AC22" i="17"/>
  <c r="AA22" i="17"/>
  <c r="AQ22" i="17"/>
  <c r="AP22" i="17"/>
  <c r="T22" i="17"/>
  <c r="S22" i="17"/>
  <c r="BC31" i="17"/>
  <c r="AM31" i="17"/>
  <c r="W31" i="17"/>
  <c r="X31" i="17" s="1"/>
  <c r="AL31" i="17"/>
  <c r="AJ31" i="17"/>
  <c r="T31" i="17"/>
  <c r="R31" i="17"/>
  <c r="AK31" i="17"/>
  <c r="Q31" i="17"/>
  <c r="BA31" i="17"/>
  <c r="BB31" i="17" s="1"/>
  <c r="AG31" i="17"/>
  <c r="AY31" i="17"/>
  <c r="AZ31" i="17" s="1"/>
  <c r="AE31" i="17"/>
  <c r="AF31" i="17" s="1"/>
  <c r="AA31" i="17"/>
  <c r="AQ31" i="17"/>
  <c r="AP31" i="17"/>
  <c r="AH31" i="17"/>
  <c r="AC31" i="17"/>
  <c r="AB31" i="17"/>
  <c r="AU31" i="17"/>
  <c r="AV31" i="17" s="1"/>
  <c r="AS31" i="17"/>
  <c r="AT31" i="17" s="1"/>
  <c r="R22" i="17"/>
  <c r="BA21" i="17"/>
  <c r="BB21" i="17" s="1"/>
  <c r="AY34" i="17"/>
  <c r="AZ34" i="17" s="1"/>
  <c r="S34" i="17"/>
  <c r="AH34" i="17"/>
  <c r="R34" i="17"/>
  <c r="AW34" i="17"/>
  <c r="AX34" i="17" s="1"/>
  <c r="AG34" i="17"/>
  <c r="AI34" i="17" s="1"/>
  <c r="Q34" i="17"/>
  <c r="AU34" i="17"/>
  <c r="AV34" i="17" s="1"/>
  <c r="AE34" i="17"/>
  <c r="AF34" i="17" s="1"/>
  <c r="BD34" i="17"/>
  <c r="AJ34" i="17"/>
  <c r="BC34" i="17"/>
  <c r="AB34" i="17"/>
  <c r="AA34" i="17"/>
  <c r="AP34" i="17"/>
  <c r="AM34" i="17"/>
  <c r="AL34" i="17"/>
  <c r="AK34" i="17"/>
  <c r="AC34" i="17"/>
  <c r="Y34" i="17"/>
  <c r="Z34" i="17" s="1"/>
  <c r="W34" i="17"/>
  <c r="X34" i="17" s="1"/>
  <c r="T34" i="17"/>
  <c r="AS34" i="17"/>
  <c r="AT34" i="17" s="1"/>
  <c r="AQ34" i="17"/>
  <c r="Y22" i="17"/>
  <c r="Z22" i="17" s="1"/>
  <c r="AU16" i="17"/>
  <c r="AV16" i="17" s="1"/>
  <c r="AE16" i="17"/>
  <c r="AF16" i="17" s="1"/>
  <c r="AS16" i="17"/>
  <c r="AT16" i="17" s="1"/>
  <c r="AC16" i="17"/>
  <c r="AB16" i="17"/>
  <c r="AP16" i="17"/>
  <c r="AL16" i="17"/>
  <c r="Y31" i="17"/>
  <c r="Z31" i="17" s="1"/>
  <c r="BC21" i="17"/>
  <c r="AM21" i="17"/>
  <c r="W21" i="17"/>
  <c r="X21" i="17" s="1"/>
  <c r="AL21" i="17"/>
  <c r="AY21" i="17"/>
  <c r="AZ21" i="17" s="1"/>
  <c r="S21" i="17"/>
  <c r="AQ21" i="17"/>
  <c r="AP21" i="17"/>
  <c r="T21" i="17"/>
  <c r="R21" i="17"/>
  <c r="Q21" i="17"/>
  <c r="AJ21" i="17"/>
  <c r="AH21" i="17"/>
  <c r="AW21" i="17"/>
  <c r="AX21" i="17" s="1"/>
  <c r="AB21" i="17"/>
  <c r="Y21" i="17"/>
  <c r="Z21" i="17" s="1"/>
  <c r="AS22" i="17"/>
  <c r="AT22" i="17" s="1"/>
  <c r="AW31" i="17"/>
  <c r="AX31" i="17" s="1"/>
  <c r="AY24" i="17"/>
  <c r="AZ24" i="17" s="1"/>
  <c r="S24" i="17"/>
  <c r="AH24" i="17"/>
  <c r="R24" i="17"/>
  <c r="AW24" i="17"/>
  <c r="AX24" i="17" s="1"/>
  <c r="AG24" i="17"/>
  <c r="Q24" i="17"/>
  <c r="AU24" i="17"/>
  <c r="AV24" i="17" s="1"/>
  <c r="Y24" i="17"/>
  <c r="Z24" i="17" s="1"/>
  <c r="AJ24" i="17"/>
  <c r="BD24" i="17"/>
  <c r="AE24" i="17"/>
  <c r="AF24" i="17" s="1"/>
  <c r="BC24" i="17"/>
  <c r="AC24" i="17"/>
  <c r="AB24" i="17"/>
  <c r="AM24" i="17"/>
  <c r="AL24" i="17"/>
  <c r="BD31" i="17"/>
  <c r="T16" i="17"/>
  <c r="AQ16" i="17"/>
  <c r="AA21" i="17"/>
  <c r="T24" i="17"/>
  <c r="AP33" i="17"/>
  <c r="Y33" i="17"/>
  <c r="Z33" i="17" s="1"/>
  <c r="BD33" i="17"/>
  <c r="AL33" i="17"/>
  <c r="T33" i="17"/>
  <c r="AQ33" i="17"/>
  <c r="S33" i="17"/>
  <c r="AM33" i="17"/>
  <c r="R33" i="17"/>
  <c r="AJ33" i="17"/>
  <c r="BC33" i="17"/>
  <c r="AH33" i="17"/>
  <c r="AI33" i="17" s="1"/>
  <c r="AU33" i="17"/>
  <c r="AV33" i="17" s="1"/>
  <c r="AA33" i="17"/>
  <c r="W33" i="17"/>
  <c r="X33" i="17" s="1"/>
  <c r="Q33" i="17"/>
  <c r="U33" i="17" s="1"/>
  <c r="BA33" i="17"/>
  <c r="BB33" i="17" s="1"/>
  <c r="AY33" i="17"/>
  <c r="AZ33" i="17" s="1"/>
  <c r="AW33" i="17"/>
  <c r="AX33" i="17" s="1"/>
  <c r="AE33" i="17"/>
  <c r="AF33" i="17" s="1"/>
  <c r="AC33" i="17"/>
  <c r="AB33" i="17"/>
  <c r="BA36" i="17"/>
  <c r="BB36" i="17" s="1"/>
  <c r="AK36" i="17"/>
  <c r="AJ36" i="17"/>
  <c r="T36" i="17"/>
  <c r="AY36" i="17"/>
  <c r="AZ36" i="17" s="1"/>
  <c r="S36" i="17"/>
  <c r="AW36" i="17"/>
  <c r="AX36" i="17" s="1"/>
  <c r="AG36" i="17"/>
  <c r="Q36" i="17"/>
  <c r="U36" i="17" s="1"/>
  <c r="AM36" i="17"/>
  <c r="AL36" i="17"/>
  <c r="AH36" i="17"/>
  <c r="BD36" i="17"/>
  <c r="BC36" i="17"/>
  <c r="AE36" i="17"/>
  <c r="AF36" i="17" s="1"/>
  <c r="AC36" i="17"/>
  <c r="AS36" i="17"/>
  <c r="AT36" i="17" s="1"/>
  <c r="Y36" i="17"/>
  <c r="Z36" i="17" s="1"/>
  <c r="AP36" i="17"/>
  <c r="AR36" i="17" s="1"/>
  <c r="R36" i="17"/>
  <c r="W36" i="17"/>
  <c r="X36" i="17" s="1"/>
  <c r="AB36" i="17"/>
  <c r="AA36" i="17"/>
  <c r="AY22" i="17"/>
  <c r="AZ22" i="17" s="1"/>
  <c r="AE21" i="17"/>
  <c r="AF21" i="17" s="1"/>
  <c r="AK21" i="17"/>
  <c r="AW32" i="17"/>
  <c r="AX32" i="17" s="1"/>
  <c r="AG32" i="17"/>
  <c r="Q32" i="17"/>
  <c r="AU32" i="17"/>
  <c r="AV32" i="17" s="1"/>
  <c r="AE32" i="17"/>
  <c r="AF32" i="17" s="1"/>
  <c r="AS32" i="17"/>
  <c r="AT32" i="17" s="1"/>
  <c r="AC32" i="17"/>
  <c r="AY32" i="17"/>
  <c r="AZ32" i="17" s="1"/>
  <c r="AA32" i="17"/>
  <c r="Y32" i="17"/>
  <c r="Z32" i="17" s="1"/>
  <c r="AQ32" i="17"/>
  <c r="W32" i="17"/>
  <c r="X32" i="17" s="1"/>
  <c r="AP32" i="17"/>
  <c r="AK32" i="17"/>
  <c r="AH32" i="17"/>
  <c r="BA32" i="17"/>
  <c r="BB32" i="17" s="1"/>
  <c r="AM32" i="17"/>
  <c r="AL32" i="17"/>
  <c r="AJ32" i="17"/>
  <c r="AN32" i="17" s="1"/>
  <c r="AB32" i="17"/>
  <c r="BD32" i="17"/>
  <c r="BC32" i="17"/>
  <c r="AB35" i="17"/>
  <c r="AQ35" i="17"/>
  <c r="AA35" i="17"/>
  <c r="AP35" i="17"/>
  <c r="BD35" i="17"/>
  <c r="BE35" i="17" s="1"/>
  <c r="AU35" i="17"/>
  <c r="AV35" i="17" s="1"/>
  <c r="W35" i="17"/>
  <c r="X35" i="17" s="1"/>
  <c r="AS35" i="17"/>
  <c r="AT35" i="17" s="1"/>
  <c r="AM35" i="17"/>
  <c r="S35" i="17"/>
  <c r="AL35" i="17"/>
  <c r="R35" i="17"/>
  <c r="AK35" i="17"/>
  <c r="Q35" i="17"/>
  <c r="BA35" i="17"/>
  <c r="BB35" i="17" s="1"/>
  <c r="AG35" i="17"/>
  <c r="AW35" i="17"/>
  <c r="AX35" i="17" s="1"/>
  <c r="AC35" i="17"/>
  <c r="AY35" i="17"/>
  <c r="AZ35" i="17" s="1"/>
  <c r="AJ35" i="17"/>
  <c r="AN35" i="17" s="1"/>
  <c r="AH35" i="17"/>
  <c r="P65" i="16"/>
  <c r="Q65" i="16"/>
  <c r="AQ53" i="16"/>
  <c r="X53" i="16"/>
  <c r="AP53" i="16"/>
  <c r="R65" i="16"/>
  <c r="AS67" i="16"/>
  <c r="K72" i="16"/>
  <c r="I28" i="16"/>
  <c r="Q39" i="16"/>
  <c r="AM35" i="16"/>
  <c r="AL35" i="16"/>
  <c r="AJ35" i="16"/>
  <c r="BL177" i="16"/>
  <c r="AC35" i="16"/>
  <c r="AV28" i="16"/>
  <c r="AU54" i="16"/>
  <c r="N54" i="16"/>
  <c r="AJ54" i="16"/>
  <c r="P54" i="16"/>
  <c r="AH54" i="16"/>
  <c r="O54" i="16"/>
  <c r="AO61" i="16"/>
  <c r="AU61" i="16"/>
  <c r="AL61" i="16"/>
  <c r="AG61" i="16"/>
  <c r="M43" i="16"/>
  <c r="Z43" i="16"/>
  <c r="P43" i="16"/>
  <c r="AU40" i="16"/>
  <c r="AC43" i="16"/>
  <c r="AE43" i="16"/>
  <c r="K43" i="16"/>
  <c r="AP43" i="16"/>
  <c r="AR43" i="16"/>
  <c r="AS44" i="16"/>
  <c r="AV44" i="16"/>
  <c r="BM88" i="16"/>
  <c r="BM322" i="16"/>
  <c r="BN122" i="16"/>
  <c r="BN566" i="16"/>
  <c r="BN221" i="16"/>
  <c r="S43" i="16"/>
  <c r="H69" i="16"/>
  <c r="AJ69" i="16"/>
  <c r="AB69" i="16"/>
  <c r="AA69" i="16"/>
  <c r="Y69" i="16"/>
  <c r="T69" i="16"/>
  <c r="U73" i="16"/>
  <c r="R73" i="16"/>
  <c r="Q73" i="16"/>
  <c r="P73" i="16"/>
  <c r="H73" i="16"/>
  <c r="AG73" i="16"/>
  <c r="AF73" i="16"/>
  <c r="AD73" i="16"/>
  <c r="AA73" i="16"/>
  <c r="Z73" i="16"/>
  <c r="W73" i="16"/>
  <c r="AW19" i="16"/>
  <c r="AO19" i="16"/>
  <c r="M19" i="16"/>
  <c r="AN19" i="16"/>
  <c r="L19" i="16"/>
  <c r="AL19" i="16"/>
  <c r="AG19" i="16"/>
  <c r="N19" i="16"/>
  <c r="AJ19" i="16"/>
  <c r="AH19" i="16"/>
  <c r="U19" i="16"/>
  <c r="AF19" i="16"/>
  <c r="AD19" i="16"/>
  <c r="V19" i="16"/>
  <c r="T19" i="16"/>
  <c r="S19" i="16"/>
  <c r="R19" i="16"/>
  <c r="Q19" i="16"/>
  <c r="P19" i="16"/>
  <c r="AO32" i="16"/>
  <c r="Y32" i="16"/>
  <c r="W32" i="16"/>
  <c r="U32" i="16"/>
  <c r="AF38" i="16"/>
  <c r="AI38" i="16"/>
  <c r="T38" i="16"/>
  <c r="AP38" i="16"/>
  <c r="AN38" i="16"/>
  <c r="AL38" i="16"/>
  <c r="AJ38" i="16"/>
  <c r="S38" i="16"/>
  <c r="T51" i="16"/>
  <c r="L51" i="16"/>
  <c r="K51" i="16"/>
  <c r="J51" i="16"/>
  <c r="M29" i="16"/>
  <c r="V29" i="16"/>
  <c r="AU29" i="16"/>
  <c r="AJ29" i="16"/>
  <c r="AD29" i="16"/>
  <c r="W29" i="16"/>
  <c r="AI29" i="16"/>
  <c r="AG29" i="16"/>
  <c r="AE29" i="16"/>
  <c r="S29" i="16"/>
  <c r="P29" i="16"/>
  <c r="BN62" i="16"/>
  <c r="BL91" i="16"/>
  <c r="BL155" i="16"/>
  <c r="BL237" i="16"/>
  <c r="BN237" i="16"/>
  <c r="BM348" i="16"/>
  <c r="BL381" i="16"/>
  <c r="BL540" i="16"/>
  <c r="BM572" i="16"/>
  <c r="BN134" i="16"/>
  <c r="BM166" i="16"/>
  <c r="BM573" i="16"/>
  <c r="BM580" i="16"/>
  <c r="BL589" i="16"/>
  <c r="BM589" i="16"/>
  <c r="BM129" i="16"/>
  <c r="BL186" i="16"/>
  <c r="BM253" i="16"/>
  <c r="BM452" i="16"/>
  <c r="BN596" i="16"/>
  <c r="BL621" i="16"/>
  <c r="S28" i="16"/>
  <c r="AA65" i="16"/>
  <c r="L72" i="16"/>
  <c r="BM290" i="16"/>
  <c r="BN543" i="16"/>
  <c r="K46" i="16"/>
  <c r="W28" i="16"/>
  <c r="Y46" i="16"/>
  <c r="AI54" i="16"/>
  <c r="AL65" i="16"/>
  <c r="BN71" i="16"/>
  <c r="N72" i="16"/>
  <c r="BN438" i="16"/>
  <c r="AM65" i="16"/>
  <c r="O72" i="16"/>
  <c r="BN332" i="16"/>
  <c r="Z46" i="16"/>
  <c r="BM13" i="16"/>
  <c r="AB28" i="16"/>
  <c r="AC44" i="16"/>
  <c r="AC46" i="16"/>
  <c r="AN65" i="16"/>
  <c r="BM207" i="16"/>
  <c r="BL221" i="16"/>
  <c r="BL316" i="16"/>
  <c r="BM316" i="16"/>
  <c r="H46" i="16"/>
  <c r="J46" i="16"/>
  <c r="Z28" i="16"/>
  <c r="AE28" i="16"/>
  <c r="AQ65" i="16"/>
  <c r="BM202" i="16"/>
  <c r="BL267" i="16"/>
  <c r="BN281" i="16"/>
  <c r="BL359" i="16"/>
  <c r="BN363" i="16"/>
  <c r="BM364" i="16"/>
  <c r="BM588" i="16"/>
  <c r="J28" i="16"/>
  <c r="Q28" i="16"/>
  <c r="AE44" i="16"/>
  <c r="AG28" i="16"/>
  <c r="S35" i="16"/>
  <c r="AQ44" i="16"/>
  <c r="AT65" i="16"/>
  <c r="BL174" i="16"/>
  <c r="BL274" i="16"/>
  <c r="BL275" i="16"/>
  <c r="BN277" i="16"/>
  <c r="BM372" i="16"/>
  <c r="BM376" i="16"/>
  <c r="BN500" i="16"/>
  <c r="BL508" i="16"/>
  <c r="BN536" i="16"/>
  <c r="BM522" i="16"/>
  <c r="AJ28" i="16"/>
  <c r="AH35" i="16"/>
  <c r="U40" i="16"/>
  <c r="AT44" i="16"/>
  <c r="AF61" i="16"/>
  <c r="BM106" i="16"/>
  <c r="BN321" i="16"/>
  <c r="BN461" i="16"/>
  <c r="BL554" i="16"/>
  <c r="BM598" i="16"/>
  <c r="BN598" i="16"/>
  <c r="BN258" i="16"/>
  <c r="BL472" i="16"/>
  <c r="BL497" i="16"/>
  <c r="BM497" i="16"/>
  <c r="BL545" i="16"/>
  <c r="BN89" i="16"/>
  <c r="BM85" i="16"/>
  <c r="BL96" i="16"/>
  <c r="BM96" i="16"/>
  <c r="BN167" i="16"/>
  <c r="BN262" i="16"/>
  <c r="AS33" i="16"/>
  <c r="AL33" i="16"/>
  <c r="AE33" i="16"/>
  <c r="AC33" i="16"/>
  <c r="N33" i="16"/>
  <c r="O33" i="16"/>
  <c r="AK33" i="16"/>
  <c r="AB33" i="16"/>
  <c r="I33" i="16"/>
  <c r="L33" i="16"/>
  <c r="J33" i="16"/>
  <c r="AU63" i="16"/>
  <c r="AF63" i="16"/>
  <c r="I63" i="16"/>
  <c r="H63" i="16"/>
  <c r="AL37" i="16"/>
  <c r="AK37" i="16"/>
  <c r="Q37" i="16"/>
  <c r="K37" i="16"/>
  <c r="I37" i="16"/>
  <c r="AI37" i="16"/>
  <c r="AG37" i="16"/>
  <c r="H37" i="16"/>
  <c r="AM45" i="16"/>
  <c r="AT45" i="16"/>
  <c r="Y45" i="16"/>
  <c r="AS45" i="16"/>
  <c r="X45" i="16"/>
  <c r="AP45" i="16"/>
  <c r="O45" i="16"/>
  <c r="AO45" i="16"/>
  <c r="N45" i="16"/>
  <c r="AN45" i="16"/>
  <c r="M45" i="16"/>
  <c r="AI45" i="16"/>
  <c r="L45" i="16"/>
  <c r="AE45" i="16"/>
  <c r="I45" i="16"/>
  <c r="Z45" i="16"/>
  <c r="S45" i="16"/>
  <c r="R45" i="16"/>
  <c r="Q45" i="16"/>
  <c r="P45" i="16"/>
  <c r="AW45" i="16"/>
  <c r="AB45" i="16"/>
  <c r="K45" i="16"/>
  <c r="AF45" i="16"/>
  <c r="AV45" i="16"/>
  <c r="J45" i="16"/>
  <c r="AU45" i="16"/>
  <c r="H45" i="16"/>
  <c r="AA45" i="16"/>
  <c r="AR45" i="16"/>
  <c r="AQ45" i="16"/>
  <c r="AG45" i="16"/>
  <c r="AD45" i="16"/>
  <c r="AC45" i="16"/>
  <c r="V31" i="16"/>
  <c r="U31" i="16"/>
  <c r="AW31" i="16"/>
  <c r="AM31" i="16"/>
  <c r="AL31" i="16"/>
  <c r="AJ31" i="16"/>
  <c r="AG31" i="16"/>
  <c r="AF31" i="16"/>
  <c r="X31" i="16"/>
  <c r="BM140" i="16"/>
  <c r="BL141" i="16"/>
  <c r="BM141" i="16"/>
  <c r="BM242" i="16"/>
  <c r="BN245" i="16"/>
  <c r="BN255" i="16"/>
  <c r="BN263" i="16"/>
  <c r="BL350" i="16"/>
  <c r="BL378" i="16"/>
  <c r="BL409" i="16"/>
  <c r="BM414" i="16"/>
  <c r="BM420" i="16"/>
  <c r="BM423" i="16"/>
  <c r="BL464" i="16"/>
  <c r="BM470" i="16"/>
  <c r="BN470" i="16"/>
  <c r="BM500" i="16"/>
  <c r="BM502" i="16"/>
  <c r="BM581" i="16"/>
  <c r="BN581" i="16"/>
  <c r="BN124" i="16"/>
  <c r="BM245" i="16"/>
  <c r="BM408" i="16"/>
  <c r="BL490" i="16"/>
  <c r="BL502" i="16"/>
  <c r="BL519" i="16"/>
  <c r="BL524" i="16"/>
  <c r="BM576" i="16"/>
  <c r="BN580" i="16"/>
  <c r="BL634" i="16"/>
  <c r="AJ70" i="16"/>
  <c r="AC70" i="16"/>
  <c r="S70" i="16"/>
  <c r="R70" i="16"/>
  <c r="N70" i="16"/>
  <c r="AU44" i="16"/>
  <c r="AA46" i="16"/>
  <c r="N51" i="16"/>
  <c r="L58" i="16"/>
  <c r="V70" i="16"/>
  <c r="AG72" i="16"/>
  <c r="AF72" i="16"/>
  <c r="U72" i="16"/>
  <c r="BM104" i="16"/>
  <c r="BM138" i="16"/>
  <c r="BN138" i="16"/>
  <c r="BL139" i="16"/>
  <c r="BM145" i="16"/>
  <c r="BN145" i="16"/>
  <c r="BL154" i="16"/>
  <c r="BL159" i="16"/>
  <c r="BM159" i="16"/>
  <c r="BL163" i="16"/>
  <c r="BL228" i="16"/>
  <c r="BM230" i="16"/>
  <c r="BM236" i="16"/>
  <c r="BM249" i="16"/>
  <c r="BN249" i="16"/>
  <c r="BL321" i="16"/>
  <c r="BM321" i="16"/>
  <c r="BM394" i="16"/>
  <c r="BL399" i="16"/>
  <c r="BL421" i="16"/>
  <c r="BN451" i="16"/>
  <c r="BN482" i="16"/>
  <c r="BN487" i="16"/>
  <c r="BL514" i="16"/>
  <c r="BM535" i="16"/>
  <c r="BL567" i="16"/>
  <c r="BM597" i="16"/>
  <c r="BL630" i="16"/>
  <c r="BL42" i="16"/>
  <c r="Z70" i="16"/>
  <c r="BM103" i="16"/>
  <c r="BN103" i="16"/>
  <c r="BN105" i="16"/>
  <c r="BN106" i="16"/>
  <c r="BN117" i="16"/>
  <c r="BL119" i="16"/>
  <c r="BL123" i="16"/>
  <c r="BM126" i="16"/>
  <c r="BL128" i="16"/>
  <c r="BM128" i="16"/>
  <c r="BN128" i="16"/>
  <c r="BL129" i="16"/>
  <c r="BM162" i="16"/>
  <c r="BN162" i="16"/>
  <c r="BL319" i="16"/>
  <c r="BM319" i="16"/>
  <c r="BN319" i="16"/>
  <c r="BN334" i="16"/>
  <c r="BN347" i="16"/>
  <c r="BL348" i="16"/>
  <c r="BM411" i="16"/>
  <c r="BM415" i="16"/>
  <c r="BN415" i="16"/>
  <c r="BM419" i="16"/>
  <c r="BN446" i="16"/>
  <c r="BL483" i="16"/>
  <c r="BM488" i="16"/>
  <c r="BL506" i="16"/>
  <c r="BN624" i="16"/>
  <c r="AM32" i="16"/>
  <c r="J44" i="16"/>
  <c r="AD46" i="16"/>
  <c r="AB51" i="16"/>
  <c r="W58" i="16"/>
  <c r="AS66" i="16"/>
  <c r="O66" i="16"/>
  <c r="AR70" i="16"/>
  <c r="BM92" i="16"/>
  <c r="BN92" i="16"/>
  <c r="BM114" i="16"/>
  <c r="BN199" i="16"/>
  <c r="BM205" i="16"/>
  <c r="BM235" i="16"/>
  <c r="BL249" i="16"/>
  <c r="BN410" i="16"/>
  <c r="BM482" i="16"/>
  <c r="BL635" i="16"/>
  <c r="BL637" i="16"/>
  <c r="BM637" i="16"/>
  <c r="BN637" i="16"/>
  <c r="AC51" i="16"/>
  <c r="P66" i="16"/>
  <c r="BL113" i="16"/>
  <c r="BM113" i="16"/>
  <c r="BN113" i="16"/>
  <c r="BL125" i="16"/>
  <c r="BN198" i="16"/>
  <c r="BL240" i="16"/>
  <c r="BM240" i="16"/>
  <c r="BN317" i="16"/>
  <c r="BM433" i="16"/>
  <c r="BM444" i="16"/>
  <c r="BL496" i="16"/>
  <c r="BM496" i="16"/>
  <c r="BN499" i="16"/>
  <c r="BN551" i="16"/>
  <c r="BL555" i="16"/>
  <c r="BN619" i="16"/>
  <c r="BN629" i="16"/>
  <c r="AB58" i="16"/>
  <c r="AV29" i="16"/>
  <c r="AG51" i="16"/>
  <c r="AK58" i="16"/>
  <c r="BN116" i="16"/>
  <c r="BN121" i="16"/>
  <c r="BL127" i="16"/>
  <c r="BM127" i="16"/>
  <c r="BN127" i="16"/>
  <c r="BM137" i="16"/>
  <c r="BL143" i="16"/>
  <c r="BM143" i="16"/>
  <c r="BL190" i="16"/>
  <c r="BM190" i="16"/>
  <c r="BL225" i="16"/>
  <c r="BM239" i="16"/>
  <c r="BN303" i="16"/>
  <c r="BL304" i="16"/>
  <c r="BN312" i="16"/>
  <c r="BL323" i="16"/>
  <c r="BM329" i="16"/>
  <c r="BM384" i="16"/>
  <c r="BN384" i="16"/>
  <c r="BL385" i="16"/>
  <c r="BL473" i="16"/>
  <c r="BM548" i="16"/>
  <c r="BM557" i="16"/>
  <c r="BM617" i="16"/>
  <c r="BN627" i="16"/>
  <c r="L44" i="16"/>
  <c r="AN46" i="16"/>
  <c r="AT66" i="16"/>
  <c r="AW43" i="16"/>
  <c r="AH43" i="16"/>
  <c r="AF43" i="16"/>
  <c r="J43" i="16"/>
  <c r="AU43" i="16"/>
  <c r="AS43" i="16"/>
  <c r="AK43" i="16"/>
  <c r="AO46" i="16"/>
  <c r="AV51" i="16"/>
  <c r="T72" i="16"/>
  <c r="BL97" i="16"/>
  <c r="BM97" i="16"/>
  <c r="BN136" i="16"/>
  <c r="BM184" i="16"/>
  <c r="BL200" i="16"/>
  <c r="BN201" i="16"/>
  <c r="BL224" i="16"/>
  <c r="BM224" i="16"/>
  <c r="BN233" i="16"/>
  <c r="BL272" i="16"/>
  <c r="BN285" i="16"/>
  <c r="BL306" i="16"/>
  <c r="BN327" i="16"/>
  <c r="BM328" i="16"/>
  <c r="BL430" i="16"/>
  <c r="BM430" i="16"/>
  <c r="BM541" i="16"/>
  <c r="BL571" i="16"/>
  <c r="BN600" i="16"/>
  <c r="AF58" i="16"/>
  <c r="AU58" i="16"/>
  <c r="AT58" i="16"/>
  <c r="U58" i="16"/>
  <c r="S58" i="16"/>
  <c r="R58" i="16"/>
  <c r="P58" i="16"/>
  <c r="N58" i="16"/>
  <c r="I58" i="16"/>
  <c r="Y44" i="16"/>
  <c r="AW44" i="16"/>
  <c r="T44" i="16"/>
  <c r="AO44" i="16"/>
  <c r="I44" i="16"/>
  <c r="AJ44" i="16"/>
  <c r="AG44" i="16"/>
  <c r="AF44" i="16"/>
  <c r="AB44" i="16"/>
  <c r="M58" i="16"/>
  <c r="K44" i="16"/>
  <c r="N44" i="16"/>
  <c r="AP46" i="16"/>
  <c r="AR58" i="16"/>
  <c r="AM64" i="16"/>
  <c r="AN64" i="16"/>
  <c r="AF69" i="16"/>
  <c r="AS69" i="16"/>
  <c r="AK69" i="16"/>
  <c r="U69" i="16"/>
  <c r="AE69" i="16"/>
  <c r="BM71" i="16"/>
  <c r="AL72" i="16"/>
  <c r="BM91" i="16"/>
  <c r="BN91" i="16"/>
  <c r="BN111" i="16"/>
  <c r="BN183" i="16"/>
  <c r="BN289" i="16"/>
  <c r="BM388" i="16"/>
  <c r="BN388" i="16"/>
  <c r="BM453" i="16"/>
  <c r="BN454" i="16"/>
  <c r="BM503" i="16"/>
  <c r="BL536" i="16"/>
  <c r="BM569" i="16"/>
  <c r="BN569" i="16"/>
  <c r="AH46" i="16"/>
  <c r="J35" i="16"/>
  <c r="J38" i="16"/>
  <c r="O44" i="16"/>
  <c r="BN68" i="16"/>
  <c r="BN383" i="16"/>
  <c r="BL543" i="16"/>
  <c r="BM638" i="16"/>
  <c r="AS46" i="16"/>
  <c r="AS58" i="16"/>
  <c r="BN174" i="16"/>
  <c r="BM383" i="16"/>
  <c r="BM445" i="16"/>
  <c r="BM543" i="16"/>
  <c r="BM22" i="16"/>
  <c r="P28" i="16"/>
  <c r="AC28" i="16"/>
  <c r="T28" i="16"/>
  <c r="O38" i="16"/>
  <c r="BN42" i="16"/>
  <c r="O43" i="16"/>
  <c r="Q44" i="16"/>
  <c r="I69" i="16"/>
  <c r="BM102" i="16"/>
  <c r="BM186" i="16"/>
  <c r="BM208" i="16"/>
  <c r="BN208" i="16"/>
  <c r="BN265" i="16"/>
  <c r="BL328" i="16"/>
  <c r="BL358" i="16"/>
  <c r="BN364" i="16"/>
  <c r="BM378" i="16"/>
  <c r="BM532" i="16"/>
  <c r="BN537" i="16"/>
  <c r="BN541" i="16"/>
  <c r="BM635" i="16"/>
  <c r="BL636" i="16"/>
  <c r="K29" i="16"/>
  <c r="AB29" i="16"/>
  <c r="R29" i="16"/>
  <c r="Z35" i="16"/>
  <c r="I35" i="16"/>
  <c r="H29" i="16"/>
  <c r="BN13" i="16"/>
  <c r="N29" i="16"/>
  <c r="R35" i="16"/>
  <c r="Q38" i="16"/>
  <c r="Z44" i="16"/>
  <c r="S69" i="16"/>
  <c r="AT73" i="16"/>
  <c r="T73" i="16"/>
  <c r="AW73" i="16"/>
  <c r="S73" i="16"/>
  <c r="AH73" i="16"/>
  <c r="M73" i="16"/>
  <c r="AS73" i="16"/>
  <c r="O73" i="16"/>
  <c r="AQ73" i="16"/>
  <c r="N73" i="16"/>
  <c r="AP73" i="16"/>
  <c r="K73" i="16"/>
  <c r="AO73" i="16"/>
  <c r="J73" i="16"/>
  <c r="AI73" i="16"/>
  <c r="I73" i="16"/>
  <c r="AE73" i="16"/>
  <c r="BL81" i="16"/>
  <c r="BN81" i="16"/>
  <c r="BN173" i="16"/>
  <c r="BN178" i="16"/>
  <c r="BL180" i="16"/>
  <c r="BN279" i="16"/>
  <c r="BL280" i="16"/>
  <c r="BL289" i="16"/>
  <c r="BM307" i="16"/>
  <c r="BN315" i="16"/>
  <c r="BL379" i="16"/>
  <c r="BN439" i="16"/>
  <c r="BN453" i="16"/>
  <c r="BL584" i="16"/>
  <c r="BN613" i="16"/>
  <c r="BL22" i="16"/>
  <c r="AR32" i="16"/>
  <c r="AL32" i="16"/>
  <c r="Z32" i="16"/>
  <c r="T32" i="16"/>
  <c r="H32" i="16"/>
  <c r="BM42" i="16"/>
  <c r="AA44" i="16"/>
  <c r="AU46" i="16"/>
  <c r="X46" i="16"/>
  <c r="R46" i="16"/>
  <c r="O46" i="16"/>
  <c r="N46" i="16"/>
  <c r="M46" i="16"/>
  <c r="L46" i="16"/>
  <c r="AQ46" i="16"/>
  <c r="I46" i="16"/>
  <c r="BM80" i="16"/>
  <c r="BM147" i="16"/>
  <c r="BL253" i="16"/>
  <c r="BM254" i="16"/>
  <c r="BN254" i="16"/>
  <c r="BL256" i="16"/>
  <c r="BN256" i="16"/>
  <c r="BM270" i="16"/>
  <c r="BM278" i="16"/>
  <c r="BM279" i="16"/>
  <c r="BN302" i="16"/>
  <c r="BL365" i="16"/>
  <c r="BM365" i="16"/>
  <c r="BL469" i="16"/>
  <c r="BN532" i="16"/>
  <c r="BL535" i="16"/>
  <c r="BN605" i="16"/>
  <c r="BM618" i="16"/>
  <c r="AS51" i="16"/>
  <c r="AU51" i="16"/>
  <c r="AM51" i="16"/>
  <c r="AW51" i="16"/>
  <c r="AD51" i="16"/>
  <c r="AI61" i="16"/>
  <c r="AH61" i="16"/>
  <c r="P61" i="16"/>
  <c r="T61" i="16"/>
  <c r="S61" i="16"/>
  <c r="O61" i="16"/>
  <c r="M61" i="16"/>
  <c r="L61" i="16"/>
  <c r="BM75" i="16"/>
  <c r="BN75" i="16"/>
  <c r="BL87" i="16"/>
  <c r="BL157" i="16"/>
  <c r="BL164" i="16"/>
  <c r="BM169" i="16"/>
  <c r="BM251" i="16"/>
  <c r="BN264" i="16"/>
  <c r="BN325" i="16"/>
  <c r="BL538" i="16"/>
  <c r="BM538" i="16"/>
  <c r="I51" i="16"/>
  <c r="AA61" i="16"/>
  <c r="BL75" i="16"/>
  <c r="BL78" i="16"/>
  <c r="BN88" i="16"/>
  <c r="BL92" i="16"/>
  <c r="BM94" i="16"/>
  <c r="BN149" i="16"/>
  <c r="BM259" i="16"/>
  <c r="BN346" i="16"/>
  <c r="BN358" i="16"/>
  <c r="BM359" i="16"/>
  <c r="BN359" i="16"/>
  <c r="BL423" i="16"/>
  <c r="BM457" i="16"/>
  <c r="BN510" i="16"/>
  <c r="BN523" i="16"/>
  <c r="BL582" i="16"/>
  <c r="BL349" i="16"/>
  <c r="BN356" i="16"/>
  <c r="BM397" i="16"/>
  <c r="BL406" i="16"/>
  <c r="BM410" i="16"/>
  <c r="BN427" i="16"/>
  <c r="BM429" i="16"/>
  <c r="BN429" i="16"/>
  <c r="BN442" i="16"/>
  <c r="BM490" i="16"/>
  <c r="BM509" i="16"/>
  <c r="BM518" i="16"/>
  <c r="BL534" i="16"/>
  <c r="BL546" i="16"/>
  <c r="BL556" i="16"/>
  <c r="BN608" i="16"/>
  <c r="AP19" i="16"/>
  <c r="AI19" i="16"/>
  <c r="AK19" i="16"/>
  <c r="AL39" i="16"/>
  <c r="R39" i="16"/>
  <c r="BN85" i="16"/>
  <c r="BL101" i="16"/>
  <c r="BM110" i="16"/>
  <c r="BN146" i="16"/>
  <c r="BL158" i="16"/>
  <c r="BL170" i="16"/>
  <c r="BN222" i="16"/>
  <c r="BN232" i="16"/>
  <c r="BL553" i="16"/>
  <c r="BM553" i="16"/>
  <c r="BL587" i="16"/>
  <c r="BM587" i="16"/>
  <c r="BN595" i="16"/>
  <c r="BL599" i="16"/>
  <c r="BM599" i="16"/>
  <c r="BM613" i="16"/>
  <c r="BN614" i="16"/>
  <c r="V67" i="16"/>
  <c r="S67" i="16"/>
  <c r="BN84" i="16"/>
  <c r="BL148" i="16"/>
  <c r="BM233" i="16"/>
  <c r="BN267" i="16"/>
  <c r="BL269" i="16"/>
  <c r="BN296" i="16"/>
  <c r="BM306" i="16"/>
  <c r="BN306" i="16"/>
  <c r="BM312" i="16"/>
  <c r="BL318" i="16"/>
  <c r="BL353" i="16"/>
  <c r="BN353" i="16"/>
  <c r="BN426" i="16"/>
  <c r="BN441" i="16"/>
  <c r="BL449" i="16"/>
  <c r="BL461" i="16"/>
  <c r="BM461" i="16"/>
  <c r="BN495" i="16"/>
  <c r="BN502" i="16"/>
  <c r="BN539" i="16"/>
  <c r="BN563" i="16"/>
  <c r="BN597" i="16"/>
  <c r="BL608" i="16"/>
  <c r="BL30" i="16"/>
  <c r="BN30" i="16"/>
  <c r="BN52" i="16"/>
  <c r="X65" i="16"/>
  <c r="U65" i="16"/>
  <c r="N67" i="16"/>
  <c r="BL84" i="16"/>
  <c r="BM125" i="16"/>
  <c r="BN125" i="16"/>
  <c r="BN130" i="16"/>
  <c r="BN195" i="16"/>
  <c r="BM217" i="16"/>
  <c r="BL248" i="16"/>
  <c r="BM257" i="16"/>
  <c r="BN257" i="16"/>
  <c r="BM338" i="16"/>
  <c r="BM352" i="16"/>
  <c r="BM367" i="16"/>
  <c r="BN432" i="16"/>
  <c r="BM440" i="16"/>
  <c r="BN440" i="16"/>
  <c r="BN488" i="16"/>
  <c r="BL505" i="16"/>
  <c r="BM526" i="16"/>
  <c r="BN526" i="16"/>
  <c r="BM530" i="16"/>
  <c r="BL564" i="16"/>
  <c r="BM564" i="16"/>
  <c r="BL569" i="16"/>
  <c r="Y67" i="16"/>
  <c r="BL172" i="16"/>
  <c r="BL209" i="16"/>
  <c r="BM226" i="16"/>
  <c r="BL227" i="16"/>
  <c r="BN252" i="16"/>
  <c r="BL288" i="16"/>
  <c r="BN301" i="16"/>
  <c r="BL317" i="16"/>
  <c r="BM317" i="16"/>
  <c r="BL437" i="16"/>
  <c r="BL443" i="16"/>
  <c r="BL456" i="16"/>
  <c r="BM456" i="16"/>
  <c r="BL509" i="16"/>
  <c r="BM551" i="16"/>
  <c r="BM586" i="16"/>
  <c r="BL593" i="16"/>
  <c r="BM47" i="16"/>
  <c r="BM52" i="16"/>
  <c r="AK67" i="16"/>
  <c r="BL121" i="16"/>
  <c r="BM146" i="16"/>
  <c r="BM170" i="16"/>
  <c r="BN170" i="16"/>
  <c r="BM232" i="16"/>
  <c r="BN266" i="16"/>
  <c r="BL268" i="16"/>
  <c r="BM291" i="16"/>
  <c r="BN314" i="16"/>
  <c r="BM385" i="16"/>
  <c r="BL400" i="16"/>
  <c r="BM436" i="16"/>
  <c r="BL491" i="16"/>
  <c r="BN491" i="16"/>
  <c r="BN533" i="16"/>
  <c r="BL549" i="16"/>
  <c r="BM549" i="16"/>
  <c r="BL559" i="16"/>
  <c r="BN615" i="16"/>
  <c r="BL619" i="16"/>
  <c r="BL57" i="16"/>
  <c r="AP67" i="16"/>
  <c r="BM107" i="16"/>
  <c r="BN108" i="16"/>
  <c r="BL120" i="16"/>
  <c r="BN123" i="16"/>
  <c r="BM124" i="16"/>
  <c r="BM200" i="16"/>
  <c r="BL231" i="16"/>
  <c r="BN235" i="16"/>
  <c r="BL244" i="16"/>
  <c r="BL247" i="16"/>
  <c r="BN247" i="16"/>
  <c r="BN290" i="16"/>
  <c r="BN335" i="16"/>
  <c r="BL415" i="16"/>
  <c r="BN435" i="16"/>
  <c r="BM483" i="16"/>
  <c r="BN501" i="16"/>
  <c r="BL525" i="16"/>
  <c r="BM525" i="16"/>
  <c r="BN547" i="16"/>
  <c r="BL558" i="16"/>
  <c r="BM558" i="16"/>
  <c r="BL585" i="16"/>
  <c r="BM68" i="16"/>
  <c r="BL122" i="16"/>
  <c r="BM122" i="16"/>
  <c r="BN150" i="16"/>
  <c r="BN186" i="16"/>
  <c r="BM209" i="16"/>
  <c r="BL235" i="16"/>
  <c r="BL271" i="16"/>
  <c r="BM271" i="16"/>
  <c r="BN271" i="16"/>
  <c r="BL281" i="16"/>
  <c r="BL287" i="16"/>
  <c r="BM288" i="16"/>
  <c r="BM320" i="16"/>
  <c r="BN320" i="16"/>
  <c r="BL322" i="16"/>
  <c r="BM342" i="16"/>
  <c r="BL345" i="16"/>
  <c r="BL417" i="16"/>
  <c r="BM417" i="16"/>
  <c r="BN419" i="16"/>
  <c r="BL484" i="16"/>
  <c r="BL486" i="16"/>
  <c r="BL529" i="16"/>
  <c r="BM556" i="16"/>
  <c r="BM607" i="16"/>
  <c r="BN607" i="16"/>
  <c r="BL632" i="16"/>
  <c r="BL638" i="16"/>
  <c r="BL83" i="16"/>
  <c r="BM83" i="16"/>
  <c r="BL86" i="16"/>
  <c r="BM86" i="16"/>
  <c r="BM93" i="16"/>
  <c r="BN93" i="16"/>
  <c r="BN98" i="16"/>
  <c r="BL100" i="16"/>
  <c r="BN104" i="16"/>
  <c r="BN137" i="16"/>
  <c r="BL140" i="16"/>
  <c r="BL144" i="16"/>
  <c r="BM144" i="16"/>
  <c r="BL173" i="16"/>
  <c r="BL193" i="16"/>
  <c r="BN217" i="16"/>
  <c r="BM220" i="16"/>
  <c r="BL236" i="16"/>
  <c r="BM248" i="16"/>
  <c r="BN253" i="16"/>
  <c r="BM258" i="16"/>
  <c r="BM282" i="16"/>
  <c r="BL313" i="16"/>
  <c r="BN316" i="16"/>
  <c r="BL324" i="16"/>
  <c r="BL346" i="16"/>
  <c r="BN371" i="16"/>
  <c r="BN375" i="16"/>
  <c r="BN390" i="16"/>
  <c r="BL392" i="16"/>
  <c r="BL431" i="16"/>
  <c r="BN448" i="16"/>
  <c r="BM501" i="16"/>
  <c r="BL530" i="16"/>
  <c r="BL550" i="16"/>
  <c r="BM550" i="16"/>
  <c r="BN550" i="16"/>
  <c r="BL552" i="16"/>
  <c r="BL611" i="16"/>
  <c r="BN611" i="16"/>
  <c r="BM622" i="16"/>
  <c r="BL13" i="16"/>
  <c r="BN22" i="16"/>
  <c r="BN87" i="16"/>
  <c r="BL107" i="16"/>
  <c r="BM131" i="16"/>
  <c r="BL192" i="16"/>
  <c r="BL210" i="16"/>
  <c r="BL218" i="16"/>
  <c r="BL219" i="16"/>
  <c r="BM298" i="16"/>
  <c r="BN298" i="16"/>
  <c r="BN311" i="16"/>
  <c r="BM390" i="16"/>
  <c r="BL391" i="16"/>
  <c r="BL412" i="16"/>
  <c r="BM443" i="16"/>
  <c r="BM448" i="16"/>
  <c r="BM459" i="16"/>
  <c r="BM480" i="16"/>
  <c r="BL489" i="16"/>
  <c r="BM489" i="16"/>
  <c r="BL507" i="16"/>
  <c r="BN507" i="16"/>
  <c r="BM517" i="16"/>
  <c r="BN517" i="16"/>
  <c r="BN528" i="16"/>
  <c r="BM533" i="16"/>
  <c r="BN542" i="16"/>
  <c r="BL551" i="16"/>
  <c r="BM552" i="16"/>
  <c r="BN552" i="16"/>
  <c r="BL586" i="16"/>
  <c r="AP24" i="16"/>
  <c r="Z24" i="16"/>
  <c r="J24" i="16"/>
  <c r="AI24" i="16"/>
  <c r="S24" i="16"/>
  <c r="AH24" i="16"/>
  <c r="R24" i="16"/>
  <c r="AR24" i="16"/>
  <c r="X24" i="16"/>
  <c r="AQ24" i="16"/>
  <c r="W24" i="16"/>
  <c r="AO24" i="16"/>
  <c r="V24" i="16"/>
  <c r="AN24" i="16"/>
  <c r="U24" i="16"/>
  <c r="AM24" i="16"/>
  <c r="T24" i="16"/>
  <c r="AL24" i="16"/>
  <c r="Q24" i="16"/>
  <c r="AK24" i="16"/>
  <c r="P24" i="16"/>
  <c r="AJ24" i="16"/>
  <c r="O24" i="16"/>
  <c r="AG24" i="16"/>
  <c r="N24" i="16"/>
  <c r="AF24" i="16"/>
  <c r="M24" i="16"/>
  <c r="AE24" i="16"/>
  <c r="L24" i="16"/>
  <c r="AW24" i="16"/>
  <c r="AD24" i="16"/>
  <c r="K24" i="16"/>
  <c r="AV24" i="16"/>
  <c r="AC24" i="16"/>
  <c r="I24" i="16"/>
  <c r="AU24" i="16"/>
  <c r="AB24" i="16"/>
  <c r="H24" i="16"/>
  <c r="AT24" i="16"/>
  <c r="AA24" i="16"/>
  <c r="AS24" i="16"/>
  <c r="Y24" i="16"/>
  <c r="AA12" i="16"/>
  <c r="AN12" i="16"/>
  <c r="AK12" i="16"/>
  <c r="I12" i="16"/>
  <c r="AL12" i="16"/>
  <c r="AO12" i="16"/>
  <c r="X12" i="16"/>
  <c r="AJ12" i="16"/>
  <c r="T12" i="16"/>
  <c r="R12" i="16"/>
  <c r="Q12" i="16"/>
  <c r="AV12" i="16"/>
  <c r="M12" i="16"/>
  <c r="K12" i="16"/>
  <c r="H12" i="16"/>
  <c r="U12" i="16"/>
  <c r="AI12" i="16"/>
  <c r="S12" i="16"/>
  <c r="AG12" i="16"/>
  <c r="N12" i="16"/>
  <c r="AH12" i="16"/>
  <c r="AF12" i="16"/>
  <c r="AT12" i="16"/>
  <c r="Y12" i="16"/>
  <c r="AW12" i="16"/>
  <c r="P12" i="16"/>
  <c r="AC12" i="16"/>
  <c r="AQ12" i="16"/>
  <c r="AM12" i="16"/>
  <c r="AR12" i="16"/>
  <c r="V12" i="16"/>
  <c r="AU12" i="16"/>
  <c r="AE12" i="16"/>
  <c r="O12" i="16"/>
  <c r="AD12" i="16"/>
  <c r="L12" i="16"/>
  <c r="Z12" i="16"/>
  <c r="AS12" i="16"/>
  <c r="J12" i="16"/>
  <c r="W12" i="16"/>
  <c r="AB12" i="16"/>
  <c r="AP12" i="16"/>
  <c r="AN15" i="16"/>
  <c r="X15" i="16"/>
  <c r="H15" i="16"/>
  <c r="AJ15" i="16"/>
  <c r="AM15" i="16"/>
  <c r="W15" i="16"/>
  <c r="AL15" i="16"/>
  <c r="V15" i="16"/>
  <c r="AH15" i="16"/>
  <c r="AK15" i="16"/>
  <c r="AI15" i="16"/>
  <c r="S15" i="16"/>
  <c r="AW15" i="16"/>
  <c r="AG15" i="16"/>
  <c r="Q15" i="16"/>
  <c r="AP15" i="16"/>
  <c r="AV15" i="16"/>
  <c r="AF15" i="16"/>
  <c r="P15" i="16"/>
  <c r="AU15" i="16"/>
  <c r="O15" i="16"/>
  <c r="AA15" i="16"/>
  <c r="Y15" i="16"/>
  <c r="U15" i="16"/>
  <c r="R15" i="16"/>
  <c r="AE15" i="16"/>
  <c r="M15" i="16"/>
  <c r="AO15" i="16"/>
  <c r="T15" i="16"/>
  <c r="AT15" i="16"/>
  <c r="AD15" i="16"/>
  <c r="N15" i="16"/>
  <c r="K15" i="16"/>
  <c r="I15" i="16"/>
  <c r="AS15" i="16"/>
  <c r="AC15" i="16"/>
  <c r="Z15" i="16"/>
  <c r="AR15" i="16"/>
  <c r="AB15" i="16"/>
  <c r="L15" i="16"/>
  <c r="AQ15" i="16"/>
  <c r="J15" i="16"/>
  <c r="AT20" i="16"/>
  <c r="AD20" i="16"/>
  <c r="N20" i="16"/>
  <c r="AL20" i="16"/>
  <c r="V20" i="16"/>
  <c r="AU20" i="16"/>
  <c r="AB20" i="16"/>
  <c r="J20" i="16"/>
  <c r="AS20" i="16"/>
  <c r="AA20" i="16"/>
  <c r="I20" i="16"/>
  <c r="AR20" i="16"/>
  <c r="Z20" i="16"/>
  <c r="H20" i="16"/>
  <c r="AQ20" i="16"/>
  <c r="Y20" i="16"/>
  <c r="AP20" i="16"/>
  <c r="X20" i="16"/>
  <c r="AO20" i="16"/>
  <c r="W20" i="16"/>
  <c r="AN20" i="16"/>
  <c r="U20" i="16"/>
  <c r="AM20" i="16"/>
  <c r="T20" i="16"/>
  <c r="AK20" i="16"/>
  <c r="S20" i="16"/>
  <c r="AJ20" i="16"/>
  <c r="R20" i="16"/>
  <c r="AI20" i="16"/>
  <c r="Q20" i="16"/>
  <c r="AH20" i="16"/>
  <c r="P20" i="16"/>
  <c r="AG20" i="16"/>
  <c r="O20" i="16"/>
  <c r="AF20" i="16"/>
  <c r="M20" i="16"/>
  <c r="AW20" i="16"/>
  <c r="AE20" i="16"/>
  <c r="L20" i="16"/>
  <c r="AV20" i="16"/>
  <c r="AC20" i="16"/>
  <c r="K20" i="16"/>
  <c r="AR25" i="16"/>
  <c r="AO25" i="16"/>
  <c r="Y25" i="16"/>
  <c r="I25" i="16"/>
  <c r="AM25" i="16"/>
  <c r="W25" i="16"/>
  <c r="AH25" i="16"/>
  <c r="R25" i="16"/>
  <c r="AW25" i="16"/>
  <c r="AG25" i="16"/>
  <c r="Q25" i="16"/>
  <c r="AN25" i="16"/>
  <c r="S25" i="16"/>
  <c r="AL25" i="16"/>
  <c r="P25" i="16"/>
  <c r="AK25" i="16"/>
  <c r="O25" i="16"/>
  <c r="AJ25" i="16"/>
  <c r="N25" i="16"/>
  <c r="AI25" i="16"/>
  <c r="M25" i="16"/>
  <c r="AF25" i="16"/>
  <c r="L25" i="16"/>
  <c r="AE25" i="16"/>
  <c r="K25" i="16"/>
  <c r="AD25" i="16"/>
  <c r="J25" i="16"/>
  <c r="AC25" i="16"/>
  <c r="H25" i="16"/>
  <c r="AB25" i="16"/>
  <c r="AV25" i="16"/>
  <c r="AA25" i="16"/>
  <c r="AU25" i="16"/>
  <c r="Z25" i="16"/>
  <c r="AT25" i="16"/>
  <c r="X25" i="16"/>
  <c r="AS25" i="16"/>
  <c r="V25" i="16"/>
  <c r="AQ25" i="16"/>
  <c r="U25" i="16"/>
  <c r="AP25" i="16"/>
  <c r="T25" i="16"/>
  <c r="AN26" i="16"/>
  <c r="X26" i="16"/>
  <c r="H26" i="16"/>
  <c r="AT26" i="16"/>
  <c r="AC26" i="16"/>
  <c r="L26" i="16"/>
  <c r="AQ26" i="16"/>
  <c r="Z26" i="16"/>
  <c r="I26" i="16"/>
  <c r="AO26" i="16"/>
  <c r="W26" i="16"/>
  <c r="AI26" i="16"/>
  <c r="R26" i="16"/>
  <c r="AH26" i="16"/>
  <c r="Q26" i="16"/>
  <c r="AW26" i="16"/>
  <c r="AV26" i="16"/>
  <c r="V26" i="16"/>
  <c r="AU26" i="16"/>
  <c r="U26" i="16"/>
  <c r="AS26" i="16"/>
  <c r="T26" i="16"/>
  <c r="AR26" i="16"/>
  <c r="S26" i="16"/>
  <c r="AP26" i="16"/>
  <c r="P26" i="16"/>
  <c r="AM26" i="16"/>
  <c r="O26" i="16"/>
  <c r="AL26" i="16"/>
  <c r="N26" i="16"/>
  <c r="AK26" i="16"/>
  <c r="M26" i="16"/>
  <c r="AJ26" i="16"/>
  <c r="K26" i="16"/>
  <c r="AG26" i="16"/>
  <c r="J26" i="16"/>
  <c r="AF26" i="16"/>
  <c r="AE26" i="16"/>
  <c r="AD26" i="16"/>
  <c r="AB26" i="16"/>
  <c r="AA26" i="16"/>
  <c r="Y26" i="16"/>
  <c r="AM27" i="16"/>
  <c r="W27" i="16"/>
  <c r="AW27" i="16"/>
  <c r="AF27" i="16"/>
  <c r="O27" i="16"/>
  <c r="AT27" i="16"/>
  <c r="AC27" i="16"/>
  <c r="L27" i="16"/>
  <c r="AR27" i="16"/>
  <c r="AA27" i="16"/>
  <c r="J27" i="16"/>
  <c r="AL27" i="16"/>
  <c r="U27" i="16"/>
  <c r="AK27" i="16"/>
  <c r="T27" i="16"/>
  <c r="AI27" i="16"/>
  <c r="R27" i="16"/>
  <c r="AN27" i="16"/>
  <c r="K27" i="16"/>
  <c r="AJ27" i="16"/>
  <c r="I27" i="16"/>
  <c r="AH27" i="16"/>
  <c r="H27" i="16"/>
  <c r="AG27" i="16"/>
  <c r="AE27" i="16"/>
  <c r="AD27" i="16"/>
  <c r="AB27" i="16"/>
  <c r="Z27" i="16"/>
  <c r="Y27" i="16"/>
  <c r="X27" i="16"/>
  <c r="AV27" i="16"/>
  <c r="V27" i="16"/>
  <c r="AU27" i="16"/>
  <c r="S27" i="16"/>
  <c r="AS27" i="16"/>
  <c r="Q27" i="16"/>
  <c r="AQ27" i="16"/>
  <c r="P27" i="16"/>
  <c r="AP27" i="16"/>
  <c r="N27" i="16"/>
  <c r="AO27" i="16"/>
  <c r="M27" i="16"/>
  <c r="AO17" i="16"/>
  <c r="Y17" i="16"/>
  <c r="I17" i="16"/>
  <c r="AP17" i="16"/>
  <c r="X17" i="16"/>
  <c r="AN17" i="16"/>
  <c r="W17" i="16"/>
  <c r="AM17" i="16"/>
  <c r="V17" i="16"/>
  <c r="AL17" i="16"/>
  <c r="U17" i="16"/>
  <c r="AK17" i="16"/>
  <c r="T17" i="16"/>
  <c r="R17" i="16"/>
  <c r="AI17" i="16"/>
  <c r="AH17" i="16"/>
  <c r="Q17" i="16"/>
  <c r="AG17" i="16"/>
  <c r="P17" i="16"/>
  <c r="AW17" i="16"/>
  <c r="AF17" i="16"/>
  <c r="O17" i="16"/>
  <c r="AV17" i="16"/>
  <c r="AE17" i="16"/>
  <c r="N17" i="16"/>
  <c r="AR17" i="16"/>
  <c r="AU17" i="16"/>
  <c r="AD17" i="16"/>
  <c r="M17" i="16"/>
  <c r="AA17" i="16"/>
  <c r="AT17" i="16"/>
  <c r="AC17" i="16"/>
  <c r="L17" i="16"/>
  <c r="AS17" i="16"/>
  <c r="AB17" i="16"/>
  <c r="K17" i="16"/>
  <c r="S17" i="16"/>
  <c r="J17" i="16"/>
  <c r="AQ17" i="16"/>
  <c r="Z17" i="16"/>
  <c r="H17" i="16"/>
  <c r="AJ17" i="16"/>
  <c r="AQ23" i="16"/>
  <c r="AA23" i="16"/>
  <c r="K23" i="16"/>
  <c r="AJ23" i="16"/>
  <c r="T23" i="16"/>
  <c r="AI23" i="16"/>
  <c r="S23" i="16"/>
  <c r="AW23" i="16"/>
  <c r="AD23" i="16"/>
  <c r="J23" i="16"/>
  <c r="AV23" i="16"/>
  <c r="AC23" i="16"/>
  <c r="I23" i="16"/>
  <c r="AU23" i="16"/>
  <c r="AB23" i="16"/>
  <c r="H23" i="16"/>
  <c r="AT23" i="16"/>
  <c r="Z23" i="16"/>
  <c r="AS23" i="16"/>
  <c r="Y23" i="16"/>
  <c r="AR23" i="16"/>
  <c r="X23" i="16"/>
  <c r="AP23" i="16"/>
  <c r="W23" i="16"/>
  <c r="AO23" i="16"/>
  <c r="V23" i="16"/>
  <c r="AN23" i="16"/>
  <c r="U23" i="16"/>
  <c r="AM23" i="16"/>
  <c r="R23" i="16"/>
  <c r="AL23" i="16"/>
  <c r="Q23" i="16"/>
  <c r="AK23" i="16"/>
  <c r="P23" i="16"/>
  <c r="AH23" i="16"/>
  <c r="O23" i="16"/>
  <c r="AG23" i="16"/>
  <c r="N23" i="16"/>
  <c r="AF23" i="16"/>
  <c r="M23" i="16"/>
  <c r="AE23" i="16"/>
  <c r="L23" i="16"/>
  <c r="AH16" i="16"/>
  <c r="AM16" i="16"/>
  <c r="W16" i="16"/>
  <c r="AG16" i="16"/>
  <c r="AL16" i="16"/>
  <c r="V16" i="16"/>
  <c r="AI16" i="16"/>
  <c r="AK16" i="16"/>
  <c r="U16" i="16"/>
  <c r="AJ16" i="16"/>
  <c r="T16" i="16"/>
  <c r="AW16" i="16"/>
  <c r="AV16" i="16"/>
  <c r="AF16" i="16"/>
  <c r="P16" i="16"/>
  <c r="AP16" i="16"/>
  <c r="R16" i="16"/>
  <c r="AU16" i="16"/>
  <c r="AE16" i="16"/>
  <c r="O16" i="16"/>
  <c r="AT16" i="16"/>
  <c r="AD16" i="16"/>
  <c r="N16" i="16"/>
  <c r="J16" i="16"/>
  <c r="Q16" i="16"/>
  <c r="AS16" i="16"/>
  <c r="AC16" i="16"/>
  <c r="M16" i="16"/>
  <c r="I16" i="16"/>
  <c r="AR16" i="16"/>
  <c r="AB16" i="16"/>
  <c r="L16" i="16"/>
  <c r="Z16" i="16"/>
  <c r="AN16" i="16"/>
  <c r="S16" i="16"/>
  <c r="AQ16" i="16"/>
  <c r="AA16" i="16"/>
  <c r="K16" i="16"/>
  <c r="H16" i="16"/>
  <c r="AO16" i="16"/>
  <c r="Y16" i="16"/>
  <c r="X16" i="16"/>
  <c r="AS21" i="16"/>
  <c r="AC21" i="16"/>
  <c r="M21" i="16"/>
  <c r="AL21" i="16"/>
  <c r="V21" i="16"/>
  <c r="AK21" i="16"/>
  <c r="U21" i="16"/>
  <c r="AJ21" i="16"/>
  <c r="Q21" i="16"/>
  <c r="AI21" i="16"/>
  <c r="P21" i="16"/>
  <c r="AH21" i="16"/>
  <c r="O21" i="16"/>
  <c r="AG21" i="16"/>
  <c r="N21" i="16"/>
  <c r="AF21" i="16"/>
  <c r="L21" i="16"/>
  <c r="AE21" i="16"/>
  <c r="K21" i="16"/>
  <c r="AW21" i="16"/>
  <c r="AD21" i="16"/>
  <c r="J21" i="16"/>
  <c r="AV21" i="16"/>
  <c r="AB21" i="16"/>
  <c r="I21" i="16"/>
  <c r="AU21" i="16"/>
  <c r="AA21" i="16"/>
  <c r="H21" i="16"/>
  <c r="AT21" i="16"/>
  <c r="Z21" i="16"/>
  <c r="AR21" i="16"/>
  <c r="Y21" i="16"/>
  <c r="AQ21" i="16"/>
  <c r="X21" i="16"/>
  <c r="AP21" i="16"/>
  <c r="W21" i="16"/>
  <c r="AO21" i="16"/>
  <c r="T21" i="16"/>
  <c r="AN21" i="16"/>
  <c r="S21" i="16"/>
  <c r="AM21" i="16"/>
  <c r="R21" i="16"/>
  <c r="AV18" i="16"/>
  <c r="AF18" i="16"/>
  <c r="P18" i="16"/>
  <c r="AN18" i="16"/>
  <c r="X18" i="16"/>
  <c r="H18" i="16"/>
  <c r="AW18" i="16"/>
  <c r="AD18" i="16"/>
  <c r="L18" i="16"/>
  <c r="AU18" i="16"/>
  <c r="AC18" i="16"/>
  <c r="K18" i="16"/>
  <c r="AT18" i="16"/>
  <c r="AB18" i="16"/>
  <c r="J18" i="16"/>
  <c r="AS18" i="16"/>
  <c r="AA18" i="16"/>
  <c r="I18" i="16"/>
  <c r="AR18" i="16"/>
  <c r="Z18" i="16"/>
  <c r="AQ18" i="16"/>
  <c r="Y18" i="16"/>
  <c r="AP18" i="16"/>
  <c r="W18" i="16"/>
  <c r="AO18" i="16"/>
  <c r="V18" i="16"/>
  <c r="AM18" i="16"/>
  <c r="U18" i="16"/>
  <c r="AG18" i="16"/>
  <c r="AL18" i="16"/>
  <c r="T18" i="16"/>
  <c r="AK18" i="16"/>
  <c r="S18" i="16"/>
  <c r="AJ18" i="16"/>
  <c r="R18" i="16"/>
  <c r="AI18" i="16"/>
  <c r="Q18" i="16"/>
  <c r="N18" i="16"/>
  <c r="AH18" i="16"/>
  <c r="O18" i="16"/>
  <c r="AE18" i="16"/>
  <c r="M18" i="16"/>
  <c r="AP14" i="16"/>
  <c r="I14" i="16"/>
  <c r="AN14" i="16"/>
  <c r="X14" i="16"/>
  <c r="AM14" i="16"/>
  <c r="W14" i="16"/>
  <c r="AL14" i="16"/>
  <c r="AK14" i="16"/>
  <c r="S14" i="16"/>
  <c r="AH14" i="16"/>
  <c r="R14" i="16"/>
  <c r="AF14" i="16"/>
  <c r="AE14" i="16"/>
  <c r="AR14" i="16"/>
  <c r="J14" i="16"/>
  <c r="AW14" i="16"/>
  <c r="AG14" i="16"/>
  <c r="Q14" i="16"/>
  <c r="P14" i="16"/>
  <c r="AU14" i="16"/>
  <c r="AD14" i="16"/>
  <c r="K14" i="16"/>
  <c r="Y14" i="16"/>
  <c r="U14" i="16"/>
  <c r="AV14" i="16"/>
  <c r="O14" i="16"/>
  <c r="AQ14" i="16"/>
  <c r="AO14" i="16"/>
  <c r="AT14" i="16"/>
  <c r="V14" i="16"/>
  <c r="AI14" i="16"/>
  <c r="N14" i="16"/>
  <c r="AB14" i="16"/>
  <c r="H14" i="16"/>
  <c r="AS14" i="16"/>
  <c r="AC14" i="16"/>
  <c r="M14" i="16"/>
  <c r="AA14" i="16"/>
  <c r="AJ14" i="16"/>
  <c r="L14" i="16"/>
  <c r="Z14" i="16"/>
  <c r="T14" i="16"/>
  <c r="AO50" i="16"/>
  <c r="Y50" i="16"/>
  <c r="AW50" i="16"/>
  <c r="AS50" i="16"/>
  <c r="AB50" i="16"/>
  <c r="K50" i="16"/>
  <c r="AR50" i="16"/>
  <c r="AA50" i="16"/>
  <c r="J50" i="16"/>
  <c r="AQ50" i="16"/>
  <c r="Z50" i="16"/>
  <c r="I50" i="16"/>
  <c r="AP50" i="16"/>
  <c r="X50" i="16"/>
  <c r="H50" i="16"/>
  <c r="AN50" i="16"/>
  <c r="W50" i="16"/>
  <c r="AJ50" i="16"/>
  <c r="S50" i="16"/>
  <c r="AI50" i="16"/>
  <c r="R50" i="16"/>
  <c r="AH50" i="16"/>
  <c r="Q50" i="16"/>
  <c r="AG50" i="16"/>
  <c r="P50" i="16"/>
  <c r="AF50" i="16"/>
  <c r="O50" i="16"/>
  <c r="AV50" i="16"/>
  <c r="AE50" i="16"/>
  <c r="N50" i="16"/>
  <c r="AU50" i="16"/>
  <c r="AD50" i="16"/>
  <c r="M50" i="16"/>
  <c r="AT50" i="16"/>
  <c r="AC50" i="16"/>
  <c r="L50" i="16"/>
  <c r="AM50" i="16"/>
  <c r="AL50" i="16"/>
  <c r="AK50" i="16"/>
  <c r="V50" i="16"/>
  <c r="U50" i="16"/>
  <c r="T50" i="16"/>
  <c r="X19" i="16"/>
  <c r="AL28" i="16"/>
  <c r="V28" i="16"/>
  <c r="AI28" i="16"/>
  <c r="R28" i="16"/>
  <c r="AW28" i="16"/>
  <c r="AF28" i="16"/>
  <c r="O28" i="16"/>
  <c r="AU28" i="16"/>
  <c r="BI28" i="16" s="1"/>
  <c r="AD28" i="16"/>
  <c r="M28" i="16"/>
  <c r="AR28" i="16"/>
  <c r="AA28" i="16"/>
  <c r="AP28" i="16"/>
  <c r="Y28" i="16"/>
  <c r="H28" i="16"/>
  <c r="AO28" i="16"/>
  <c r="X28" i="16"/>
  <c r="AM28" i="16"/>
  <c r="U28" i="16"/>
  <c r="AH28" i="16"/>
  <c r="AQ32" i="16"/>
  <c r="AU19" i="16"/>
  <c r="BI19" i="16" s="1"/>
  <c r="AE19" i="16"/>
  <c r="O19" i="16"/>
  <c r="AM19" i="16"/>
  <c r="W19" i="16"/>
  <c r="Y19" i="16"/>
  <c r="AQ19" i="16"/>
  <c r="AI31" i="16"/>
  <c r="BK31" i="16" s="1"/>
  <c r="S31" i="16"/>
  <c r="AO31" i="16"/>
  <c r="AN31" i="16"/>
  <c r="W31" i="16"/>
  <c r="AK31" i="16"/>
  <c r="T31" i="16"/>
  <c r="AH31" i="16"/>
  <c r="Q31" i="16"/>
  <c r="AV31" i="16"/>
  <c r="AE31" i="16"/>
  <c r="N31" i="16"/>
  <c r="AU31" i="16"/>
  <c r="AD31" i="16"/>
  <c r="AT31" i="16"/>
  <c r="AC31" i="16"/>
  <c r="L31" i="16"/>
  <c r="AS31" i="16"/>
  <c r="AB31" i="16"/>
  <c r="K31" i="16"/>
  <c r="AR31" i="16"/>
  <c r="AA31" i="16"/>
  <c r="J31" i="16"/>
  <c r="AZ31" i="16" s="1"/>
  <c r="AQ31" i="16"/>
  <c r="Z31" i="16"/>
  <c r="I31" i="16"/>
  <c r="AP31" i="16"/>
  <c r="Y31" i="16"/>
  <c r="H31" i="16"/>
  <c r="AQ41" i="16"/>
  <c r="AA41" i="16"/>
  <c r="K41" i="16"/>
  <c r="AP41" i="16"/>
  <c r="Z41" i="16"/>
  <c r="J41" i="16"/>
  <c r="AO41" i="16"/>
  <c r="Y41" i="16"/>
  <c r="I41" i="16"/>
  <c r="AN41" i="16"/>
  <c r="X41" i="16"/>
  <c r="H41" i="16"/>
  <c r="AL41" i="16"/>
  <c r="V41" i="16"/>
  <c r="AJ41" i="16"/>
  <c r="O41" i="16"/>
  <c r="AI41" i="16"/>
  <c r="N41" i="16"/>
  <c r="AH41" i="16"/>
  <c r="M41" i="16"/>
  <c r="AG41" i="16"/>
  <c r="L41" i="16"/>
  <c r="AF41" i="16"/>
  <c r="AE41" i="16"/>
  <c r="AD41" i="16"/>
  <c r="AW41" i="16"/>
  <c r="AB41" i="16"/>
  <c r="AV41" i="16"/>
  <c r="W41" i="16"/>
  <c r="AU41" i="16"/>
  <c r="U41" i="16"/>
  <c r="AT41" i="16"/>
  <c r="T41" i="16"/>
  <c r="AS41" i="16"/>
  <c r="S41" i="16"/>
  <c r="AR41" i="16"/>
  <c r="R41" i="16"/>
  <c r="AM41" i="16"/>
  <c r="Q41" i="16"/>
  <c r="AK41" i="16"/>
  <c r="P41" i="16"/>
  <c r="H19" i="16"/>
  <c r="Z19" i="16"/>
  <c r="BB19" i="16" s="1"/>
  <c r="AR19" i="16"/>
  <c r="BF19" i="16" s="1"/>
  <c r="AK28" i="16"/>
  <c r="AY28" i="16" s="1"/>
  <c r="BM30" i="16"/>
  <c r="M31" i="16"/>
  <c r="AC41" i="16"/>
  <c r="I19" i="16"/>
  <c r="AA19" i="16"/>
  <c r="BC19" i="16" s="1"/>
  <c r="AS19" i="16"/>
  <c r="K28" i="16"/>
  <c r="AN28" i="16"/>
  <c r="O31" i="16"/>
  <c r="J19" i="16"/>
  <c r="AB19" i="16"/>
  <c r="BD19" i="16" s="1"/>
  <c r="AT19" i="16"/>
  <c r="BH19" i="16" s="1"/>
  <c r="L28" i="16"/>
  <c r="AQ28" i="16"/>
  <c r="AK29" i="16"/>
  <c r="U29" i="16"/>
  <c r="AL29" i="16"/>
  <c r="T29" i="16"/>
  <c r="AH29" i="16"/>
  <c r="Q29" i="16"/>
  <c r="AW29" i="16"/>
  <c r="AF29" i="16"/>
  <c r="O29" i="16"/>
  <c r="AT29" i="16"/>
  <c r="AC29" i="16"/>
  <c r="L29" i="16"/>
  <c r="AR29" i="16"/>
  <c r="BF29" i="16" s="1"/>
  <c r="AA29" i="16"/>
  <c r="J29" i="16"/>
  <c r="AQ29" i="16"/>
  <c r="Z29" i="16"/>
  <c r="I29" i="16"/>
  <c r="AP29" i="16"/>
  <c r="BD29" i="16" s="1"/>
  <c r="Y29" i="16"/>
  <c r="AO29" i="16"/>
  <c r="BC29" i="16" s="1"/>
  <c r="X29" i="16"/>
  <c r="AN29" i="16"/>
  <c r="AM29" i="16"/>
  <c r="P31" i="16"/>
  <c r="K19" i="16"/>
  <c r="AC19" i="16"/>
  <c r="AV19" i="16"/>
  <c r="BJ19" i="16" s="1"/>
  <c r="N28" i="16"/>
  <c r="AS28" i="16"/>
  <c r="BG28" i="16" s="1"/>
  <c r="AS29" i="16"/>
  <c r="R31" i="16"/>
  <c r="AS39" i="16"/>
  <c r="AC39" i="16"/>
  <c r="M39" i="16"/>
  <c r="AR39" i="16"/>
  <c r="AB39" i="16"/>
  <c r="L39" i="16"/>
  <c r="AQ39" i="16"/>
  <c r="AA39" i="16"/>
  <c r="K39" i="16"/>
  <c r="BA39" i="16" s="1"/>
  <c r="AP39" i="16"/>
  <c r="Z39" i="16"/>
  <c r="J39" i="16"/>
  <c r="AN39" i="16"/>
  <c r="X39" i="16"/>
  <c r="H39" i="16"/>
  <c r="AD39" i="16"/>
  <c r="Y39" i="16"/>
  <c r="AW39" i="16"/>
  <c r="W39" i="16"/>
  <c r="AV39" i="16"/>
  <c r="V39" i="16"/>
  <c r="AU39" i="16"/>
  <c r="U39" i="16"/>
  <c r="AT39" i="16"/>
  <c r="T39" i="16"/>
  <c r="AO39" i="16"/>
  <c r="S39" i="16"/>
  <c r="AK39" i="16"/>
  <c r="P39" i="16"/>
  <c r="AJ39" i="16"/>
  <c r="O39" i="16"/>
  <c r="AI39" i="16"/>
  <c r="N39" i="16"/>
  <c r="AH39" i="16"/>
  <c r="I39" i="16"/>
  <c r="AG39" i="16"/>
  <c r="AF39" i="16"/>
  <c r="AE39" i="16"/>
  <c r="BI29" i="16"/>
  <c r="AI32" i="16"/>
  <c r="S32" i="16"/>
  <c r="AH32" i="16"/>
  <c r="R32" i="16"/>
  <c r="AT32" i="16"/>
  <c r="AB32" i="16"/>
  <c r="J32" i="16"/>
  <c r="AS32" i="16"/>
  <c r="AA32" i="16"/>
  <c r="I32" i="16"/>
  <c r="AP32" i="16"/>
  <c r="X32" i="16"/>
  <c r="AN32" i="16"/>
  <c r="V32" i="16"/>
  <c r="AK32" i="16"/>
  <c r="Q32" i="16"/>
  <c r="AJ32" i="16"/>
  <c r="P32" i="16"/>
  <c r="AG32" i="16"/>
  <c r="O32" i="16"/>
  <c r="AF32" i="16"/>
  <c r="N32" i="16"/>
  <c r="AW32" i="16"/>
  <c r="AE32" i="16"/>
  <c r="M32" i="16"/>
  <c r="BC32" i="16" s="1"/>
  <c r="AV32" i="16"/>
  <c r="AD32" i="16"/>
  <c r="L32" i="16"/>
  <c r="AU32" i="16"/>
  <c r="AC32" i="16"/>
  <c r="K32" i="16"/>
  <c r="BA32" i="16" s="1"/>
  <c r="AU37" i="16"/>
  <c r="AE37" i="16"/>
  <c r="O37" i="16"/>
  <c r="AT37" i="16"/>
  <c r="AD37" i="16"/>
  <c r="N37" i="16"/>
  <c r="AS37" i="16"/>
  <c r="AC37" i="16"/>
  <c r="M37" i="16"/>
  <c r="AR37" i="16"/>
  <c r="AB37" i="16"/>
  <c r="L37" i="16"/>
  <c r="AP37" i="16"/>
  <c r="AN37" i="16"/>
  <c r="T37" i="16"/>
  <c r="AM37" i="16"/>
  <c r="S37" i="16"/>
  <c r="AJ37" i="16"/>
  <c r="P37" i="16"/>
  <c r="AH37" i="16"/>
  <c r="J37" i="16"/>
  <c r="AA37" i="16"/>
  <c r="Z37" i="16"/>
  <c r="Y37" i="16"/>
  <c r="AW37" i="16"/>
  <c r="X37" i="16"/>
  <c r="AV37" i="16"/>
  <c r="W37" i="16"/>
  <c r="AY37" i="16" s="1"/>
  <c r="AQ37" i="16"/>
  <c r="V37" i="16"/>
  <c r="AO37" i="16"/>
  <c r="U37" i="16"/>
  <c r="BM36" i="16"/>
  <c r="BN36" i="16"/>
  <c r="R37" i="16"/>
  <c r="BL36" i="16"/>
  <c r="AF37" i="16"/>
  <c r="AR40" i="16"/>
  <c r="AB40" i="16"/>
  <c r="L40" i="16"/>
  <c r="AQ40" i="16"/>
  <c r="AA40" i="16"/>
  <c r="K40" i="16"/>
  <c r="AP40" i="16"/>
  <c r="Z40" i="16"/>
  <c r="J40" i="16"/>
  <c r="AO40" i="16"/>
  <c r="Y40" i="16"/>
  <c r="I40" i="16"/>
  <c r="AM40" i="16"/>
  <c r="W40" i="16"/>
  <c r="AG40" i="16"/>
  <c r="H40" i="16"/>
  <c r="AF40" i="16"/>
  <c r="AE40" i="16"/>
  <c r="AD40" i="16"/>
  <c r="AC40" i="16"/>
  <c r="AW40" i="16"/>
  <c r="X40" i="16"/>
  <c r="AV40" i="16"/>
  <c r="V40" i="16"/>
  <c r="AT40" i="16"/>
  <c r="AS40" i="16"/>
  <c r="S40" i="16"/>
  <c r="AN40" i="16"/>
  <c r="R40" i="16"/>
  <c r="AL40" i="16"/>
  <c r="Q40" i="16"/>
  <c r="AK40" i="16"/>
  <c r="P40" i="16"/>
  <c r="AJ40" i="16"/>
  <c r="O40" i="16"/>
  <c r="AI40" i="16"/>
  <c r="N40" i="16"/>
  <c r="AH40" i="16"/>
  <c r="M40" i="16"/>
  <c r="BL34" i="16"/>
  <c r="U33" i="16"/>
  <c r="AO33" i="16"/>
  <c r="V35" i="16"/>
  <c r="AP35" i="16"/>
  <c r="W38" i="16"/>
  <c r="AW38" i="16"/>
  <c r="AM48" i="16"/>
  <c r="AV59" i="16"/>
  <c r="AF59" i="16"/>
  <c r="P59" i="16"/>
  <c r="AP59" i="16"/>
  <c r="Z59" i="16"/>
  <c r="J59" i="16"/>
  <c r="AO59" i="16"/>
  <c r="Y59" i="16"/>
  <c r="I59" i="16"/>
  <c r="AD59" i="16"/>
  <c r="K59" i="16"/>
  <c r="AW59" i="16"/>
  <c r="AC59" i="16"/>
  <c r="H59" i="16"/>
  <c r="AQ59" i="16"/>
  <c r="V59" i="16"/>
  <c r="AK59" i="16"/>
  <c r="R59" i="16"/>
  <c r="AJ59" i="16"/>
  <c r="Q59" i="16"/>
  <c r="AI59" i="16"/>
  <c r="O59" i="16"/>
  <c r="AH59" i="16"/>
  <c r="N59" i="16"/>
  <c r="S59" i="16"/>
  <c r="AU59" i="16"/>
  <c r="M59" i="16"/>
  <c r="AT59" i="16"/>
  <c r="L59" i="16"/>
  <c r="AS59" i="16"/>
  <c r="AR59" i="16"/>
  <c r="AN59" i="16"/>
  <c r="AM59" i="16"/>
  <c r="AL59" i="16"/>
  <c r="AG59" i="16"/>
  <c r="AE59" i="16"/>
  <c r="AB59" i="16"/>
  <c r="AA59" i="16"/>
  <c r="X59" i="16"/>
  <c r="W59" i="16"/>
  <c r="U59" i="16"/>
  <c r="T59" i="16"/>
  <c r="V33" i="16"/>
  <c r="AP33" i="16"/>
  <c r="BD33" i="16" s="1"/>
  <c r="W35" i="16"/>
  <c r="AQ35" i="16"/>
  <c r="X38" i="16"/>
  <c r="AZ38" i="16" s="1"/>
  <c r="U43" i="16"/>
  <c r="AT43" i="16"/>
  <c r="BH43" i="16" s="1"/>
  <c r="W33" i="16"/>
  <c r="AY33" i="16" s="1"/>
  <c r="AQ33" i="16"/>
  <c r="BE33" i="16" s="1"/>
  <c r="X35" i="16"/>
  <c r="AZ35" i="16" s="1"/>
  <c r="AR35" i="16"/>
  <c r="Z38" i="16"/>
  <c r="X33" i="16"/>
  <c r="AZ33" i="16" s="1"/>
  <c r="AR33" i="16"/>
  <c r="Y35" i="16"/>
  <c r="AS35" i="16"/>
  <c r="AE38" i="16"/>
  <c r="AA43" i="16"/>
  <c r="AV43" i="16"/>
  <c r="AN44" i="16"/>
  <c r="BB44" i="16" s="1"/>
  <c r="X44" i="16"/>
  <c r="H44" i="16"/>
  <c r="AM44" i="16"/>
  <c r="BA44" i="16" s="1"/>
  <c r="W44" i="16"/>
  <c r="AL44" i="16"/>
  <c r="V44" i="16"/>
  <c r="AK44" i="16"/>
  <c r="U44" i="16"/>
  <c r="AI44" i="16"/>
  <c r="S44" i="16"/>
  <c r="BI44" i="16" s="1"/>
  <c r="AH44" i="16"/>
  <c r="BJ44" i="16" s="1"/>
  <c r="R44" i="16"/>
  <c r="BH44" i="16" s="1"/>
  <c r="AD44" i="16"/>
  <c r="BL52" i="16"/>
  <c r="Y33" i="16"/>
  <c r="BN34" i="16"/>
  <c r="AB43" i="16"/>
  <c r="AI33" i="16"/>
  <c r="AH33" i="16"/>
  <c r="R33" i="16"/>
  <c r="AW33" i="16"/>
  <c r="AG33" i="16"/>
  <c r="Q33" i="16"/>
  <c r="BG33" i="16" s="1"/>
  <c r="AV33" i="16"/>
  <c r="AF33" i="16"/>
  <c r="P33" i="16"/>
  <c r="Z33" i="16"/>
  <c r="AT33" i="16"/>
  <c r="AW35" i="16"/>
  <c r="AG35" i="16"/>
  <c r="Q35" i="16"/>
  <c r="AV35" i="16"/>
  <c r="AF35" i="16"/>
  <c r="P35" i="16"/>
  <c r="AU35" i="16"/>
  <c r="AE35" i="16"/>
  <c r="O35" i="16"/>
  <c r="AT35" i="16"/>
  <c r="AD35" i="16"/>
  <c r="N35" i="16"/>
  <c r="AA35" i="16"/>
  <c r="AT38" i="16"/>
  <c r="AD38" i="16"/>
  <c r="N38" i="16"/>
  <c r="AS38" i="16"/>
  <c r="BG38" i="16" s="1"/>
  <c r="AC38" i="16"/>
  <c r="M38" i="16"/>
  <c r="AR38" i="16"/>
  <c r="AB38" i="16"/>
  <c r="L38" i="16"/>
  <c r="AQ38" i="16"/>
  <c r="AA38" i="16"/>
  <c r="K38" i="16"/>
  <c r="AO38" i="16"/>
  <c r="Y38" i="16"/>
  <c r="I38" i="16"/>
  <c r="AG38" i="16"/>
  <c r="H33" i="16"/>
  <c r="AA33" i="16"/>
  <c r="AU33" i="16"/>
  <c r="BM34" i="16"/>
  <c r="H35" i="16"/>
  <c r="AB35" i="16"/>
  <c r="H38" i="16"/>
  <c r="AH38" i="16"/>
  <c r="AO43" i="16"/>
  <c r="Y43" i="16"/>
  <c r="I43" i="16"/>
  <c r="AN43" i="16"/>
  <c r="X43" i="16"/>
  <c r="H43" i="16"/>
  <c r="AM43" i="16"/>
  <c r="W43" i="16"/>
  <c r="AL43" i="16"/>
  <c r="V43" i="16"/>
  <c r="AJ43" i="16"/>
  <c r="T43" i="16"/>
  <c r="AD43" i="16"/>
  <c r="BF43" i="16" s="1"/>
  <c r="BB45" i="16"/>
  <c r="AR49" i="16"/>
  <c r="AB49" i="16"/>
  <c r="L49" i="16"/>
  <c r="AQ49" i="16"/>
  <c r="AA49" i="16"/>
  <c r="K49" i="16"/>
  <c r="AP49" i="16"/>
  <c r="Z49" i="16"/>
  <c r="J49" i="16"/>
  <c r="AO49" i="16"/>
  <c r="Y49" i="16"/>
  <c r="I49" i="16"/>
  <c r="AN49" i="16"/>
  <c r="X49" i="16"/>
  <c r="H49" i="16"/>
  <c r="AJ49" i="16"/>
  <c r="T49" i="16"/>
  <c r="AI49" i="16"/>
  <c r="S49" i="16"/>
  <c r="AH49" i="16"/>
  <c r="R49" i="16"/>
  <c r="AW49" i="16"/>
  <c r="AG49" i="16"/>
  <c r="Q49" i="16"/>
  <c r="AV49" i="16"/>
  <c r="AF49" i="16"/>
  <c r="P49" i="16"/>
  <c r="AU49" i="16"/>
  <c r="AE49" i="16"/>
  <c r="O49" i="16"/>
  <c r="AT49" i="16"/>
  <c r="AD49" i="16"/>
  <c r="N49" i="16"/>
  <c r="AS49" i="16"/>
  <c r="AC49" i="16"/>
  <c r="M49" i="16"/>
  <c r="BC44" i="16"/>
  <c r="AS48" i="16"/>
  <c r="AC48" i="16"/>
  <c r="M48" i="16"/>
  <c r="AR48" i="16"/>
  <c r="AB48" i="16"/>
  <c r="L48" i="16"/>
  <c r="AQ48" i="16"/>
  <c r="AA48" i="16"/>
  <c r="K48" i="16"/>
  <c r="AP48" i="16"/>
  <c r="Z48" i="16"/>
  <c r="J48" i="16"/>
  <c r="AO48" i="16"/>
  <c r="Y48" i="16"/>
  <c r="I48" i="16"/>
  <c r="AK48" i="16"/>
  <c r="U48" i="16"/>
  <c r="AJ48" i="16"/>
  <c r="T48" i="16"/>
  <c r="AI48" i="16"/>
  <c r="S48" i="16"/>
  <c r="AH48" i="16"/>
  <c r="R48" i="16"/>
  <c r="AW48" i="16"/>
  <c r="AG48" i="16"/>
  <c r="Q48" i="16"/>
  <c r="AV48" i="16"/>
  <c r="AU48" i="16"/>
  <c r="AE48" i="16"/>
  <c r="O48" i="16"/>
  <c r="AT48" i="16"/>
  <c r="AD48" i="16"/>
  <c r="N48" i="16"/>
  <c r="U49" i="16"/>
  <c r="K33" i="16"/>
  <c r="AD33" i="16"/>
  <c r="K35" i="16"/>
  <c r="AI35" i="16"/>
  <c r="P38" i="16"/>
  <c r="AK38" i="16"/>
  <c r="L43" i="16"/>
  <c r="AG43" i="16"/>
  <c r="BI43" i="16" s="1"/>
  <c r="AP44" i="16"/>
  <c r="BD44" i="16" s="1"/>
  <c r="BN47" i="16"/>
  <c r="H48" i="16"/>
  <c r="V49" i="16"/>
  <c r="P48" i="16"/>
  <c r="W49" i="16"/>
  <c r="M33" i="16"/>
  <c r="AJ33" i="16"/>
  <c r="M35" i="16"/>
  <c r="AK35" i="16"/>
  <c r="R38" i="16"/>
  <c r="AM38" i="16"/>
  <c r="N43" i="16"/>
  <c r="AI43" i="16"/>
  <c r="P44" i="16"/>
  <c r="AR44" i="16"/>
  <c r="BB46" i="16"/>
  <c r="V48" i="16"/>
  <c r="AK49" i="16"/>
  <c r="BC46" i="16"/>
  <c r="BL47" i="16"/>
  <c r="W48" i="16"/>
  <c r="AL49" i="16"/>
  <c r="BI45" i="16"/>
  <c r="X48" i="16"/>
  <c r="AM49" i="16"/>
  <c r="AL53" i="16"/>
  <c r="V53" i="16"/>
  <c r="AR53" i="16"/>
  <c r="AA53" i="16"/>
  <c r="J53" i="16"/>
  <c r="AM53" i="16"/>
  <c r="U53" i="16"/>
  <c r="AW53" i="16"/>
  <c r="AD53" i="16"/>
  <c r="K53" i="16"/>
  <c r="AV53" i="16"/>
  <c r="AC53" i="16"/>
  <c r="I53" i="16"/>
  <c r="AU53" i="16"/>
  <c r="AB53" i="16"/>
  <c r="H53" i="16"/>
  <c r="AT53" i="16"/>
  <c r="Z53" i="16"/>
  <c r="AS53" i="16"/>
  <c r="Y53" i="16"/>
  <c r="AO53" i="16"/>
  <c r="T53" i="16"/>
  <c r="AN53" i="16"/>
  <c r="S53" i="16"/>
  <c r="AK53" i="16"/>
  <c r="R53" i="16"/>
  <c r="AJ53" i="16"/>
  <c r="Q53" i="16"/>
  <c r="AI53" i="16"/>
  <c r="P53" i="16"/>
  <c r="AH53" i="16"/>
  <c r="O53" i="16"/>
  <c r="AG53" i="16"/>
  <c r="N53" i="16"/>
  <c r="AF53" i="16"/>
  <c r="M53" i="16"/>
  <c r="AE53" i="16"/>
  <c r="L53" i="16"/>
  <c r="AJ55" i="16"/>
  <c r="T55" i="16"/>
  <c r="AT55" i="16"/>
  <c r="AD55" i="16"/>
  <c r="N55" i="16"/>
  <c r="AS55" i="16"/>
  <c r="AC55" i="16"/>
  <c r="M55" i="16"/>
  <c r="AN55" i="16"/>
  <c r="U55" i="16"/>
  <c r="AH55" i="16"/>
  <c r="O55" i="16"/>
  <c r="AF55" i="16"/>
  <c r="K55" i="16"/>
  <c r="AW55" i="16"/>
  <c r="Y55" i="16"/>
  <c r="AV55" i="16"/>
  <c r="X55" i="16"/>
  <c r="AU55" i="16"/>
  <c r="W55" i="16"/>
  <c r="AR55" i="16"/>
  <c r="V55" i="16"/>
  <c r="AQ55" i="16"/>
  <c r="BE55" i="16" s="1"/>
  <c r="S55" i="16"/>
  <c r="AP55" i="16"/>
  <c r="R55" i="16"/>
  <c r="AO55" i="16"/>
  <c r="Q55" i="16"/>
  <c r="AM55" i="16"/>
  <c r="P55" i="16"/>
  <c r="AL55" i="16"/>
  <c r="L55" i="16"/>
  <c r="AK55" i="16"/>
  <c r="J55" i="16"/>
  <c r="AI55" i="16"/>
  <c r="I55" i="16"/>
  <c r="AG55" i="16"/>
  <c r="H55" i="16"/>
  <c r="AE55" i="16"/>
  <c r="AB55" i="16"/>
  <c r="AA55" i="16"/>
  <c r="Z55" i="16"/>
  <c r="S33" i="16"/>
  <c r="AM33" i="16"/>
  <c r="T35" i="16"/>
  <c r="AN35" i="16"/>
  <c r="BB35" i="16" s="1"/>
  <c r="U38" i="16"/>
  <c r="AU38" i="16"/>
  <c r="Q43" i="16"/>
  <c r="BG43" i="16" s="1"/>
  <c r="AQ43" i="16"/>
  <c r="BE43" i="16" s="1"/>
  <c r="BA45" i="16"/>
  <c r="AF48" i="16"/>
  <c r="AI56" i="16"/>
  <c r="S56" i="16"/>
  <c r="AS56" i="16"/>
  <c r="AC56" i="16"/>
  <c r="M56" i="16"/>
  <c r="AR56" i="16"/>
  <c r="AB56" i="16"/>
  <c r="L56" i="16"/>
  <c r="AN56" i="16"/>
  <c r="AH56" i="16"/>
  <c r="O56" i="16"/>
  <c r="AV56" i="16"/>
  <c r="AA56" i="16"/>
  <c r="H56" i="16"/>
  <c r="AT56" i="16"/>
  <c r="Y56" i="16"/>
  <c r="AG56" i="16"/>
  <c r="I56" i="16"/>
  <c r="AF56" i="16"/>
  <c r="AE56" i="16"/>
  <c r="AD56" i="16"/>
  <c r="Z56" i="16"/>
  <c r="X56" i="16"/>
  <c r="W56" i="16"/>
  <c r="AW56" i="16"/>
  <c r="V56" i="16"/>
  <c r="AU56" i="16"/>
  <c r="U56" i="16"/>
  <c r="AQ56" i="16"/>
  <c r="T56" i="16"/>
  <c r="AP56" i="16"/>
  <c r="R56" i="16"/>
  <c r="AO56" i="16"/>
  <c r="Q56" i="16"/>
  <c r="AM56" i="16"/>
  <c r="P56" i="16"/>
  <c r="AL56" i="16"/>
  <c r="N56" i="16"/>
  <c r="AK56" i="16"/>
  <c r="K56" i="16"/>
  <c r="AJ56" i="16"/>
  <c r="J56" i="16"/>
  <c r="T33" i="16"/>
  <c r="AN33" i="16"/>
  <c r="U35" i="16"/>
  <c r="AO35" i="16"/>
  <c r="V38" i="16"/>
  <c r="AV38" i="16"/>
  <c r="AL48" i="16"/>
  <c r="P46" i="16"/>
  <c r="AF46" i="16"/>
  <c r="BH46" i="16" s="1"/>
  <c r="AV46" i="16"/>
  <c r="Q51" i="16"/>
  <c r="AK51" i="16"/>
  <c r="W54" i="16"/>
  <c r="AS54" i="16"/>
  <c r="X58" i="16"/>
  <c r="U60" i="16"/>
  <c r="AA63" i="16"/>
  <c r="AP66" i="16"/>
  <c r="AH45" i="16"/>
  <c r="Q46" i="16"/>
  <c r="AG46" i="16"/>
  <c r="AW46" i="16"/>
  <c r="S51" i="16"/>
  <c r="BI51" i="16" s="1"/>
  <c r="AL51" i="16"/>
  <c r="Y54" i="16"/>
  <c r="Y58" i="16"/>
  <c r="Z60" i="16"/>
  <c r="BC61" i="16"/>
  <c r="AC63" i="16"/>
  <c r="AK54" i="16"/>
  <c r="U54" i="16"/>
  <c r="AT54" i="16"/>
  <c r="AD54" i="16"/>
  <c r="AV54" i="16"/>
  <c r="AC54" i="16"/>
  <c r="L54" i="16"/>
  <c r="AP54" i="16"/>
  <c r="X54" i="16"/>
  <c r="AN54" i="16"/>
  <c r="Z54" i="16"/>
  <c r="AW54" i="16"/>
  <c r="AA60" i="16"/>
  <c r="BI61" i="16"/>
  <c r="AQ64" i="16"/>
  <c r="AA64" i="16"/>
  <c r="K64" i="16"/>
  <c r="AP64" i="16"/>
  <c r="Z64" i="16"/>
  <c r="AK64" i="16"/>
  <c r="U64" i="16"/>
  <c r="AJ64" i="16"/>
  <c r="T64" i="16"/>
  <c r="AT64" i="16"/>
  <c r="X64" i="16"/>
  <c r="AS64" i="16"/>
  <c r="W64" i="16"/>
  <c r="AL64" i="16"/>
  <c r="P64" i="16"/>
  <c r="AI64" i="16"/>
  <c r="O64" i="16"/>
  <c r="AH64" i="16"/>
  <c r="N64" i="16"/>
  <c r="AG64" i="16"/>
  <c r="M64" i="16"/>
  <c r="AF64" i="16"/>
  <c r="L64" i="16"/>
  <c r="AE64" i="16"/>
  <c r="J64" i="16"/>
  <c r="AD64" i="16"/>
  <c r="I64" i="16"/>
  <c r="AW64" i="16"/>
  <c r="AC64" i="16"/>
  <c r="H64" i="16"/>
  <c r="T45" i="16"/>
  <c r="AJ45" i="16"/>
  <c r="S46" i="16"/>
  <c r="AI46" i="16"/>
  <c r="U51" i="16"/>
  <c r="AP51" i="16"/>
  <c r="BD51" i="16" s="1"/>
  <c r="H54" i="16"/>
  <c r="AA54" i="16"/>
  <c r="AD58" i="16"/>
  <c r="BF58" i="16" s="1"/>
  <c r="AG60" i="16"/>
  <c r="AG63" i="16"/>
  <c r="Q64" i="16"/>
  <c r="U45" i="16"/>
  <c r="BK45" i="16" s="1"/>
  <c r="AK45" i="16"/>
  <c r="T46" i="16"/>
  <c r="AJ46" i="16"/>
  <c r="V51" i="16"/>
  <c r="AQ51" i="16"/>
  <c r="I54" i="16"/>
  <c r="AB54" i="16"/>
  <c r="AE58" i="16"/>
  <c r="AH60" i="16"/>
  <c r="AT61" i="16"/>
  <c r="AD61" i="16"/>
  <c r="N61" i="16"/>
  <c r="AN61" i="16"/>
  <c r="X61" i="16"/>
  <c r="H61" i="16"/>
  <c r="AM61" i="16"/>
  <c r="W61" i="16"/>
  <c r="AK61" i="16"/>
  <c r="R61" i="16"/>
  <c r="AJ61" i="16"/>
  <c r="Q61" i="16"/>
  <c r="AE61" i="16"/>
  <c r="K61" i="16"/>
  <c r="AW61" i="16"/>
  <c r="AC61" i="16"/>
  <c r="J61" i="16"/>
  <c r="AV61" i="16"/>
  <c r="BJ61" i="16" s="1"/>
  <c r="AB61" i="16"/>
  <c r="I61" i="16"/>
  <c r="AS61" i="16"/>
  <c r="Z61" i="16"/>
  <c r="AR61" i="16"/>
  <c r="Y61" i="16"/>
  <c r="AQ61" i="16"/>
  <c r="V61" i="16"/>
  <c r="AP61" i="16"/>
  <c r="U61" i="16"/>
  <c r="AN63" i="16"/>
  <c r="R64" i="16"/>
  <c r="AP65" i="16"/>
  <c r="Z65" i="16"/>
  <c r="J65" i="16"/>
  <c r="AZ65" i="16" s="1"/>
  <c r="AO65" i="16"/>
  <c r="Y65" i="16"/>
  <c r="I65" i="16"/>
  <c r="AJ65" i="16"/>
  <c r="T65" i="16"/>
  <c r="AI65" i="16"/>
  <c r="S65" i="16"/>
  <c r="AS65" i="16"/>
  <c r="W65" i="16"/>
  <c r="AR65" i="16"/>
  <c r="V65" i="16"/>
  <c r="AK65" i="16"/>
  <c r="O65" i="16"/>
  <c r="AH65" i="16"/>
  <c r="N65" i="16"/>
  <c r="AG65" i="16"/>
  <c r="M65" i="16"/>
  <c r="AF65" i="16"/>
  <c r="BH65" i="16" s="1"/>
  <c r="L65" i="16"/>
  <c r="AE65" i="16"/>
  <c r="K65" i="16"/>
  <c r="AD65" i="16"/>
  <c r="H65" i="16"/>
  <c r="AW65" i="16"/>
  <c r="AC65" i="16"/>
  <c r="AV65" i="16"/>
  <c r="AB65" i="16"/>
  <c r="V45" i="16"/>
  <c r="AL45" i="16"/>
  <c r="AZ45" i="16" s="1"/>
  <c r="U46" i="16"/>
  <c r="AK46" i="16"/>
  <c r="Y51" i="16"/>
  <c r="BA51" i="16" s="1"/>
  <c r="AR51" i="16"/>
  <c r="J54" i="16"/>
  <c r="AE54" i="16"/>
  <c r="BN57" i="16"/>
  <c r="AK60" i="16"/>
  <c r="AS63" i="16"/>
  <c r="S64" i="16"/>
  <c r="BL68" i="16"/>
  <c r="W45" i="16"/>
  <c r="V46" i="16"/>
  <c r="AL46" i="16"/>
  <c r="AZ46" i="16" s="1"/>
  <c r="Z51" i="16"/>
  <c r="K54" i="16"/>
  <c r="AF54" i="16"/>
  <c r="AW58" i="16"/>
  <c r="AG58" i="16"/>
  <c r="BI58" i="16" s="1"/>
  <c r="Q58" i="16"/>
  <c r="AQ58" i="16"/>
  <c r="AA58" i="16"/>
  <c r="K58" i="16"/>
  <c r="AP58" i="16"/>
  <c r="BD58" i="16" s="1"/>
  <c r="Z58" i="16"/>
  <c r="J58" i="16"/>
  <c r="AI58" i="16"/>
  <c r="O58" i="16"/>
  <c r="AV58" i="16"/>
  <c r="AC58" i="16"/>
  <c r="H58" i="16"/>
  <c r="AO58" i="16"/>
  <c r="V58" i="16"/>
  <c r="AN58" i="16"/>
  <c r="AM58" i="16"/>
  <c r="T58" i="16"/>
  <c r="AH58" i="16"/>
  <c r="AL60" i="16"/>
  <c r="AT63" i="16"/>
  <c r="V64" i="16"/>
  <c r="W46" i="16"/>
  <c r="AM46" i="16"/>
  <c r="BA46" i="16" s="1"/>
  <c r="AN51" i="16"/>
  <c r="X51" i="16"/>
  <c r="H51" i="16"/>
  <c r="AO51" i="16"/>
  <c r="W51" i="16"/>
  <c r="AI51" i="16"/>
  <c r="R51" i="16"/>
  <c r="AA51" i="16"/>
  <c r="AT51" i="16"/>
  <c r="M54" i="16"/>
  <c r="AG54" i="16"/>
  <c r="BM57" i="16"/>
  <c r="AJ58" i="16"/>
  <c r="AM60" i="16"/>
  <c r="Y64" i="16"/>
  <c r="AN67" i="16"/>
  <c r="X67" i="16"/>
  <c r="H67" i="16"/>
  <c r="AM67" i="16"/>
  <c r="W67" i="16"/>
  <c r="AH67" i="16"/>
  <c r="R67" i="16"/>
  <c r="AW67" i="16"/>
  <c r="AG67" i="16"/>
  <c r="BI67" i="16" s="1"/>
  <c r="Q67" i="16"/>
  <c r="AT67" i="16"/>
  <c r="AD67" i="16"/>
  <c r="AR67" i="16"/>
  <c r="U67" i="16"/>
  <c r="AQ67" i="16"/>
  <c r="T67" i="16"/>
  <c r="AO67" i="16"/>
  <c r="P67" i="16"/>
  <c r="AL67" i="16"/>
  <c r="O67" i="16"/>
  <c r="AJ67" i="16"/>
  <c r="M67" i="16"/>
  <c r="AI67" i="16"/>
  <c r="L67" i="16"/>
  <c r="AF67" i="16"/>
  <c r="K67" i="16"/>
  <c r="AE67" i="16"/>
  <c r="J67" i="16"/>
  <c r="AC67" i="16"/>
  <c r="I67" i="16"/>
  <c r="AB67" i="16"/>
  <c r="BD67" i="16" s="1"/>
  <c r="AA67" i="16"/>
  <c r="AV67" i="16"/>
  <c r="Z67" i="16"/>
  <c r="AR63" i="16"/>
  <c r="AB63" i="16"/>
  <c r="L63" i="16"/>
  <c r="AL63" i="16"/>
  <c r="V63" i="16"/>
  <c r="AK63" i="16"/>
  <c r="U63" i="16"/>
  <c r="AE63" i="16"/>
  <c r="K63" i="16"/>
  <c r="AW63" i="16"/>
  <c r="AD63" i="16"/>
  <c r="J63" i="16"/>
  <c r="AQ63" i="16"/>
  <c r="X63" i="16"/>
  <c r="AP63" i="16"/>
  <c r="W63" i="16"/>
  <c r="AO63" i="16"/>
  <c r="T63" i="16"/>
  <c r="AM63" i="16"/>
  <c r="R63" i="16"/>
  <c r="AJ63" i="16"/>
  <c r="Q63" i="16"/>
  <c r="AI63" i="16"/>
  <c r="P63" i="16"/>
  <c r="AH63" i="16"/>
  <c r="O63" i="16"/>
  <c r="AV63" i="16"/>
  <c r="AB64" i="16"/>
  <c r="AO66" i="16"/>
  <c r="Y66" i="16"/>
  <c r="I66" i="16"/>
  <c r="AN66" i="16"/>
  <c r="X66" i="16"/>
  <c r="H66" i="16"/>
  <c r="AI66" i="16"/>
  <c r="S66" i="16"/>
  <c r="AH66" i="16"/>
  <c r="R66" i="16"/>
  <c r="AR66" i="16"/>
  <c r="V66" i="16"/>
  <c r="AQ66" i="16"/>
  <c r="U66" i="16"/>
  <c r="AM66" i="16"/>
  <c r="AL66" i="16"/>
  <c r="AJ66" i="16"/>
  <c r="N66" i="16"/>
  <c r="AG66" i="16"/>
  <c r="M66" i="16"/>
  <c r="AF66" i="16"/>
  <c r="L66" i="16"/>
  <c r="AE66" i="16"/>
  <c r="K66" i="16"/>
  <c r="AD66" i="16"/>
  <c r="J66" i="16"/>
  <c r="AW66" i="16"/>
  <c r="AC66" i="16"/>
  <c r="AV66" i="16"/>
  <c r="AB66" i="16"/>
  <c r="AU66" i="16"/>
  <c r="AA66" i="16"/>
  <c r="AU60" i="16"/>
  <c r="AE60" i="16"/>
  <c r="O60" i="16"/>
  <c r="AO60" i="16"/>
  <c r="Y60" i="16"/>
  <c r="I60" i="16"/>
  <c r="AN60" i="16"/>
  <c r="X60" i="16"/>
  <c r="H60" i="16"/>
  <c r="AR60" i="16"/>
  <c r="W60" i="16"/>
  <c r="AQ60" i="16"/>
  <c r="V60" i="16"/>
  <c r="AJ60" i="16"/>
  <c r="Q60" i="16"/>
  <c r="AI60" i="16"/>
  <c r="AF60" i="16"/>
  <c r="L60" i="16"/>
  <c r="AD60" i="16"/>
  <c r="K60" i="16"/>
  <c r="AW60" i="16"/>
  <c r="AC60" i="16"/>
  <c r="J60" i="16"/>
  <c r="AV60" i="16"/>
  <c r="AB60" i="16"/>
  <c r="AS60" i="16"/>
  <c r="M60" i="16"/>
  <c r="AT60" i="16"/>
  <c r="AE51" i="16"/>
  <c r="Q54" i="16"/>
  <c r="AL54" i="16"/>
  <c r="N60" i="16"/>
  <c r="M63" i="16"/>
  <c r="AO64" i="16"/>
  <c r="Q66" i="16"/>
  <c r="AB46" i="16"/>
  <c r="BD46" i="16" s="1"/>
  <c r="AR46" i="16"/>
  <c r="M51" i="16"/>
  <c r="AF51" i="16"/>
  <c r="R54" i="16"/>
  <c r="AM54" i="16"/>
  <c r="BH58" i="16"/>
  <c r="P60" i="16"/>
  <c r="N63" i="16"/>
  <c r="AR64" i="16"/>
  <c r="T66" i="16"/>
  <c r="S54" i="16"/>
  <c r="AO54" i="16"/>
  <c r="R60" i="16"/>
  <c r="BL62" i="16"/>
  <c r="BM62" i="16"/>
  <c r="S63" i="16"/>
  <c r="AU64" i="16"/>
  <c r="W66" i="16"/>
  <c r="O51" i="16"/>
  <c r="AH51" i="16"/>
  <c r="BJ51" i="16" s="1"/>
  <c r="T54" i="16"/>
  <c r="AQ54" i="16"/>
  <c r="BE54" i="16" s="1"/>
  <c r="S60" i="16"/>
  <c r="Y63" i="16"/>
  <c r="AV64" i="16"/>
  <c r="Z66" i="16"/>
  <c r="AE46" i="16"/>
  <c r="P51" i="16"/>
  <c r="AJ51" i="16"/>
  <c r="V54" i="16"/>
  <c r="AR54" i="16"/>
  <c r="T60" i="16"/>
  <c r="Z63" i="16"/>
  <c r="AK66" i="16"/>
  <c r="T74" i="16"/>
  <c r="BL94" i="16"/>
  <c r="BL185" i="16"/>
  <c r="BL395" i="16"/>
  <c r="K69" i="16"/>
  <c r="AL69" i="16"/>
  <c r="AD70" i="16"/>
  <c r="Y72" i="16"/>
  <c r="V74" i="16"/>
  <c r="BN79" i="16"/>
  <c r="BL93" i="16"/>
  <c r="BL112" i="16"/>
  <c r="BM112" i="16"/>
  <c r="BN112" i="16"/>
  <c r="BM123" i="16"/>
  <c r="BL124" i="16"/>
  <c r="BL138" i="16"/>
  <c r="BM156" i="16"/>
  <c r="BL161" i="16"/>
  <c r="BN161" i="16"/>
  <c r="BL179" i="16"/>
  <c r="BL196" i="16"/>
  <c r="BL222" i="16"/>
  <c r="BM225" i="16"/>
  <c r="BN225" i="16"/>
  <c r="BN230" i="16"/>
  <c r="BM302" i="16"/>
  <c r="BM318" i="16"/>
  <c r="BL329" i="16"/>
  <c r="BM529" i="16"/>
  <c r="BM592" i="16"/>
  <c r="BN592" i="16"/>
  <c r="N69" i="16"/>
  <c r="AO69" i="16"/>
  <c r="AF70" i="16"/>
  <c r="Z72" i="16"/>
  <c r="W74" i="16"/>
  <c r="BM292" i="16"/>
  <c r="BM534" i="16"/>
  <c r="O69" i="16"/>
  <c r="AQ69" i="16"/>
  <c r="AG70" i="16"/>
  <c r="AD72" i="16"/>
  <c r="BC73" i="16"/>
  <c r="Z74" i="16"/>
  <c r="BM99" i="16"/>
  <c r="BL150" i="16"/>
  <c r="BM160" i="16"/>
  <c r="BL167" i="16"/>
  <c r="BL195" i="16"/>
  <c r="BM297" i="16"/>
  <c r="BL356" i="16"/>
  <c r="BL410" i="16"/>
  <c r="R69" i="16"/>
  <c r="AR69" i="16"/>
  <c r="AE72" i="16"/>
  <c r="AD74" i="16"/>
  <c r="BM90" i="16"/>
  <c r="BN90" i="16"/>
  <c r="BN97" i="16"/>
  <c r="BL99" i="16"/>
  <c r="BL132" i="16"/>
  <c r="BN135" i="16"/>
  <c r="BM142" i="16"/>
  <c r="BN142" i="16"/>
  <c r="BN171" i="16"/>
  <c r="BM172" i="16"/>
  <c r="BL188" i="16"/>
  <c r="BM188" i="16"/>
  <c r="BL189" i="16"/>
  <c r="BM194" i="16"/>
  <c r="BM246" i="16"/>
  <c r="BN246" i="16"/>
  <c r="BL276" i="16"/>
  <c r="BM280" i="16"/>
  <c r="BL286" i="16"/>
  <c r="BL292" i="16"/>
  <c r="BM355" i="16"/>
  <c r="BN355" i="16"/>
  <c r="AU70" i="16"/>
  <c r="AE70" i="16"/>
  <c r="O70" i="16"/>
  <c r="AO70" i="16"/>
  <c r="Y70" i="16"/>
  <c r="I70" i="16"/>
  <c r="AT70" i="16"/>
  <c r="AB70" i="16"/>
  <c r="J70" i="16"/>
  <c r="AS70" i="16"/>
  <c r="AA70" i="16"/>
  <c r="H70" i="16"/>
  <c r="AM70" i="16"/>
  <c r="U70" i="16"/>
  <c r="AL70" i="16"/>
  <c r="T70" i="16"/>
  <c r="AI70" i="16"/>
  <c r="Q70" i="16"/>
  <c r="AH70" i="16"/>
  <c r="P70" i="16"/>
  <c r="AK70" i="16"/>
  <c r="AE74" i="16"/>
  <c r="BM89" i="16"/>
  <c r="BL90" i="16"/>
  <c r="BN115" i="16"/>
  <c r="BL160" i="16"/>
  <c r="BM199" i="16"/>
  <c r="BN576" i="16"/>
  <c r="AV69" i="16"/>
  <c r="K70" i="16"/>
  <c r="AN70" i="16"/>
  <c r="AV74" i="16"/>
  <c r="BM87" i="16"/>
  <c r="BL98" i="16"/>
  <c r="BM98" i="16"/>
  <c r="BL130" i="16"/>
  <c r="BL131" i="16"/>
  <c r="BN244" i="16"/>
  <c r="BL246" i="16"/>
  <c r="BN354" i="16"/>
  <c r="AW69" i="16"/>
  <c r="L70" i="16"/>
  <c r="AP70" i="16"/>
  <c r="AS72" i="16"/>
  <c r="AC72" i="16"/>
  <c r="M72" i="16"/>
  <c r="AM72" i="16"/>
  <c r="W72" i="16"/>
  <c r="AI72" i="16"/>
  <c r="Q72" i="16"/>
  <c r="AH72" i="16"/>
  <c r="P72" i="16"/>
  <c r="AU72" i="16"/>
  <c r="AB72" i="16"/>
  <c r="J72" i="16"/>
  <c r="AT72" i="16"/>
  <c r="AA72" i="16"/>
  <c r="I72" i="16"/>
  <c r="AP72" i="16"/>
  <c r="X72" i="16"/>
  <c r="AO72" i="16"/>
  <c r="V72" i="16"/>
  <c r="AJ72" i="16"/>
  <c r="BK73" i="16"/>
  <c r="BN83" i="16"/>
  <c r="BL89" i="16"/>
  <c r="BN96" i="16"/>
  <c r="BL104" i="16"/>
  <c r="BN141" i="16"/>
  <c r="BN158" i="16"/>
  <c r="BL171" i="16"/>
  <c r="BM171" i="16"/>
  <c r="BM182" i="16"/>
  <c r="BL187" i="16"/>
  <c r="BM187" i="16"/>
  <c r="BN204" i="16"/>
  <c r="BN211" i="16"/>
  <c r="BM212" i="16"/>
  <c r="BL213" i="16"/>
  <c r="BM234" i="16"/>
  <c r="BN234" i="16"/>
  <c r="BL241" i="16"/>
  <c r="BM274" i="16"/>
  <c r="BN274" i="16"/>
  <c r="BN278" i="16"/>
  <c r="BL315" i="16"/>
  <c r="BM315" i="16"/>
  <c r="BN326" i="16"/>
  <c r="BN369" i="16"/>
  <c r="BL427" i="16"/>
  <c r="X69" i="16"/>
  <c r="M70" i="16"/>
  <c r="AQ70" i="16"/>
  <c r="H72" i="16"/>
  <c r="AK72" i="16"/>
  <c r="BM84" i="16"/>
  <c r="BL85" i="16"/>
  <c r="BN109" i="16"/>
  <c r="BL126" i="16"/>
  <c r="BM153" i="16"/>
  <c r="BL234" i="16"/>
  <c r="BL285" i="16"/>
  <c r="BL337" i="16"/>
  <c r="BL360" i="16"/>
  <c r="BN380" i="16"/>
  <c r="BM401" i="16"/>
  <c r="BL402" i="16"/>
  <c r="BM537" i="16"/>
  <c r="BN589" i="16"/>
  <c r="BN602" i="16"/>
  <c r="BN82" i="16"/>
  <c r="BN102" i="16"/>
  <c r="BN152" i="16"/>
  <c r="BM192" i="16"/>
  <c r="BM204" i="16"/>
  <c r="BN343" i="16"/>
  <c r="BN400" i="16"/>
  <c r="AV70" i="16"/>
  <c r="AN72" i="16"/>
  <c r="BL115" i="16"/>
  <c r="BL153" i="16"/>
  <c r="BN169" i="16"/>
  <c r="BN185" i="16"/>
  <c r="BL259" i="16"/>
  <c r="BL273" i="16"/>
  <c r="BM273" i="16"/>
  <c r="BN273" i="16"/>
  <c r="BN313" i="16"/>
  <c r="BM336" i="16"/>
  <c r="BN336" i="16"/>
  <c r="BM400" i="16"/>
  <c r="AW70" i="16"/>
  <c r="BL71" i="16"/>
  <c r="AQ72" i="16"/>
  <c r="BN139" i="16"/>
  <c r="BL147" i="16"/>
  <c r="BM152" i="16"/>
  <c r="BN179" i="16"/>
  <c r="BN308" i="16"/>
  <c r="BM333" i="16"/>
  <c r="BL336" i="16"/>
  <c r="BL377" i="16"/>
  <c r="BN101" i="16"/>
  <c r="BN151" i="16"/>
  <c r="BL152" i="16"/>
  <c r="BN168" i="16"/>
  <c r="BL191" i="16"/>
  <c r="BM191" i="16"/>
  <c r="BL211" i="16"/>
  <c r="BL309" i="16"/>
  <c r="BM313" i="16"/>
  <c r="W70" i="16"/>
  <c r="R72" i="16"/>
  <c r="AV72" i="16"/>
  <c r="BM76" i="16"/>
  <c r="BL77" i="16"/>
  <c r="BL82" i="16"/>
  <c r="BM82" i="16"/>
  <c r="BN95" i="16"/>
  <c r="BN133" i="16"/>
  <c r="BM151" i="16"/>
  <c r="BL203" i="16"/>
  <c r="BL258" i="16"/>
  <c r="BL294" i="16"/>
  <c r="BM294" i="16"/>
  <c r="BM299" i="16"/>
  <c r="BN318" i="16"/>
  <c r="BM323" i="16"/>
  <c r="BL341" i="16"/>
  <c r="BM425" i="16"/>
  <c r="BL501" i="16"/>
  <c r="BL639" i="16"/>
  <c r="AP69" i="16"/>
  <c r="Z69" i="16"/>
  <c r="J69" i="16"/>
  <c r="AN69" i="16"/>
  <c r="W69" i="16"/>
  <c r="AY69" i="16" s="1"/>
  <c r="AM69" i="16"/>
  <c r="V69" i="16"/>
  <c r="AX69" i="16" s="1"/>
  <c r="AH69" i="16"/>
  <c r="Q69" i="16"/>
  <c r="BG69" i="16" s="1"/>
  <c r="AG69" i="16"/>
  <c r="P69" i="16"/>
  <c r="AU69" i="16"/>
  <c r="AD69" i="16"/>
  <c r="M69" i="16"/>
  <c r="AT69" i="16"/>
  <c r="AC69" i="16"/>
  <c r="L69" i="16"/>
  <c r="AI69" i="16"/>
  <c r="X70" i="16"/>
  <c r="S72" i="16"/>
  <c r="AW72" i="16"/>
  <c r="BL76" i="16"/>
  <c r="BL95" i="16"/>
  <c r="BM118" i="16"/>
  <c r="BN126" i="16"/>
  <c r="BM132" i="16"/>
  <c r="BL133" i="16"/>
  <c r="BM139" i="16"/>
  <c r="BM163" i="16"/>
  <c r="BM175" i="16"/>
  <c r="BN226" i="16"/>
  <c r="BN231" i="16"/>
  <c r="BL255" i="16"/>
  <c r="BM255" i="16"/>
  <c r="BN259" i="16"/>
  <c r="BM260" i="16"/>
  <c r="BL261" i="16"/>
  <c r="BL299" i="16"/>
  <c r="BN322" i="16"/>
  <c r="BL335" i="16"/>
  <c r="BL424" i="16"/>
  <c r="BN476" i="16"/>
  <c r="BN515" i="16"/>
  <c r="BL523" i="16"/>
  <c r="BN524" i="16"/>
  <c r="BL533" i="16"/>
  <c r="AQ74" i="16"/>
  <c r="AA74" i="16"/>
  <c r="K74" i="16"/>
  <c r="AK74" i="16"/>
  <c r="U74" i="16"/>
  <c r="AI74" i="16"/>
  <c r="Q74" i="16"/>
  <c r="AU74" i="16"/>
  <c r="AC74" i="16"/>
  <c r="J74" i="16"/>
  <c r="AT74" i="16"/>
  <c r="AB74" i="16"/>
  <c r="I74" i="16"/>
  <c r="AR74" i="16"/>
  <c r="AP74" i="16"/>
  <c r="AH74" i="16"/>
  <c r="Y74" i="16"/>
  <c r="X74" i="16"/>
  <c r="AS74" i="16"/>
  <c r="S74" i="16"/>
  <c r="AO74" i="16"/>
  <c r="R74" i="16"/>
  <c r="AN74" i="16"/>
  <c r="P74" i="16"/>
  <c r="AM74" i="16"/>
  <c r="O74" i="16"/>
  <c r="AL74" i="16"/>
  <c r="N74" i="16"/>
  <c r="AJ74" i="16"/>
  <c r="M74" i="16"/>
  <c r="AG74" i="16"/>
  <c r="L74" i="16"/>
  <c r="AF74" i="16"/>
  <c r="H74" i="16"/>
  <c r="BM121" i="16"/>
  <c r="BN165" i="16"/>
  <c r="BM177" i="16"/>
  <c r="BN177" i="16"/>
  <c r="BL178" i="16"/>
  <c r="BM178" i="16"/>
  <c r="BM183" i="16"/>
  <c r="BN191" i="16"/>
  <c r="BN200" i="16"/>
  <c r="BM201" i="16"/>
  <c r="BL208" i="16"/>
  <c r="BN216" i="16"/>
  <c r="BN238" i="16"/>
  <c r="BM244" i="16"/>
  <c r="BN269" i="16"/>
  <c r="BM284" i="16"/>
  <c r="BN357" i="16"/>
  <c r="BN387" i="16"/>
  <c r="BN393" i="16"/>
  <c r="BN403" i="16"/>
  <c r="BN414" i="16"/>
  <c r="BM416" i="16"/>
  <c r="BL426" i="16"/>
  <c r="BL452" i="16"/>
  <c r="BN498" i="16"/>
  <c r="BM512" i="16"/>
  <c r="BL517" i="16"/>
  <c r="BL518" i="16"/>
  <c r="BM539" i="16"/>
  <c r="BM636" i="16"/>
  <c r="BN641" i="16"/>
  <c r="BL110" i="16"/>
  <c r="BM115" i="16"/>
  <c r="BM136" i="16"/>
  <c r="BL137" i="16"/>
  <c r="BL149" i="16"/>
  <c r="BN155" i="16"/>
  <c r="BL166" i="16"/>
  <c r="BN176" i="16"/>
  <c r="BM193" i="16"/>
  <c r="BN193" i="16"/>
  <c r="BM216" i="16"/>
  <c r="BM222" i="16"/>
  <c r="BM223" i="16"/>
  <c r="BL239" i="16"/>
  <c r="BN243" i="16"/>
  <c r="BN251" i="16"/>
  <c r="BM252" i="16"/>
  <c r="BL264" i="16"/>
  <c r="BM264" i="16"/>
  <c r="BL270" i="16"/>
  <c r="BN283" i="16"/>
  <c r="BM327" i="16"/>
  <c r="BM334" i="16"/>
  <c r="BL352" i="16"/>
  <c r="BN413" i="16"/>
  <c r="BL414" i="16"/>
  <c r="BL446" i="16"/>
  <c r="BM446" i="16"/>
  <c r="BL448" i="16"/>
  <c r="BN467" i="16"/>
  <c r="BL477" i="16"/>
  <c r="BM477" i="16"/>
  <c r="BN477" i="16"/>
  <c r="BN521" i="16"/>
  <c r="BM562" i="16"/>
  <c r="BL563" i="16"/>
  <c r="BL601" i="16"/>
  <c r="BM620" i="16"/>
  <c r="BN78" i="16"/>
  <c r="BM148" i="16"/>
  <c r="BN190" i="16"/>
  <c r="BN192" i="16"/>
  <c r="BL194" i="16"/>
  <c r="BL201" i="16"/>
  <c r="BL217" i="16"/>
  <c r="BM238" i="16"/>
  <c r="BL254" i="16"/>
  <c r="BM283" i="16"/>
  <c r="BM295" i="16"/>
  <c r="BL327" i="16"/>
  <c r="BM351" i="16"/>
  <c r="BN351" i="16"/>
  <c r="BL364" i="16"/>
  <c r="BM380" i="16"/>
  <c r="BN386" i="16"/>
  <c r="BM476" i="16"/>
  <c r="BL557" i="16"/>
  <c r="BM584" i="16"/>
  <c r="BM591" i="16"/>
  <c r="BN591" i="16"/>
  <c r="BL592" i="16"/>
  <c r="BL626" i="16"/>
  <c r="BM641" i="16"/>
  <c r="BL79" i="16"/>
  <c r="BM120" i="16"/>
  <c r="BM135" i="16"/>
  <c r="BL136" i="16"/>
  <c r="BN144" i="16"/>
  <c r="BM155" i="16"/>
  <c r="BN163" i="16"/>
  <c r="BN164" i="16"/>
  <c r="BL183" i="16"/>
  <c r="BM198" i="16"/>
  <c r="BM215" i="16"/>
  <c r="BN215" i="16"/>
  <c r="BL216" i="16"/>
  <c r="BN250" i="16"/>
  <c r="BL252" i="16"/>
  <c r="BL263" i="16"/>
  <c r="BM263" i="16"/>
  <c r="BN268" i="16"/>
  <c r="BM275" i="16"/>
  <c r="BN282" i="16"/>
  <c r="BL291" i="16"/>
  <c r="BM326" i="16"/>
  <c r="BN331" i="16"/>
  <c r="BN412" i="16"/>
  <c r="BL440" i="16"/>
  <c r="BN444" i="16"/>
  <c r="BL494" i="16"/>
  <c r="BL511" i="16"/>
  <c r="BM575" i="16"/>
  <c r="BL591" i="16"/>
  <c r="BL598" i="16"/>
  <c r="BL600" i="16"/>
  <c r="BM625" i="16"/>
  <c r="BM630" i="16"/>
  <c r="BL631" i="16"/>
  <c r="BM631" i="16"/>
  <c r="BN640" i="16"/>
  <c r="BN76" i="16"/>
  <c r="BM78" i="16"/>
  <c r="BL108" i="16"/>
  <c r="BM109" i="16"/>
  <c r="BN119" i="16"/>
  <c r="BL146" i="16"/>
  <c r="BL165" i="16"/>
  <c r="BN175" i="16"/>
  <c r="BN189" i="16"/>
  <c r="BM228" i="16"/>
  <c r="BL283" i="16"/>
  <c r="BN294" i="16"/>
  <c r="BN304" i="16"/>
  <c r="BM311" i="16"/>
  <c r="BL393" i="16"/>
  <c r="BL403" i="16"/>
  <c r="BM424" i="16"/>
  <c r="BN424" i="16"/>
  <c r="BL457" i="16"/>
  <c r="BM462" i="16"/>
  <c r="BN475" i="16"/>
  <c r="BM486" i="16"/>
  <c r="BL521" i="16"/>
  <c r="BN540" i="16"/>
  <c r="BN583" i="16"/>
  <c r="BM596" i="16"/>
  <c r="BL609" i="16"/>
  <c r="BM609" i="16"/>
  <c r="AJ73" i="16"/>
  <c r="BL106" i="16"/>
  <c r="BN143" i="16"/>
  <c r="BN153" i="16"/>
  <c r="BN154" i="16"/>
  <c r="BN160" i="16"/>
  <c r="BM164" i="16"/>
  <c r="BL176" i="16"/>
  <c r="BM176" i="16"/>
  <c r="BN188" i="16"/>
  <c r="BN197" i="16"/>
  <c r="BN205" i="16"/>
  <c r="BM214" i="16"/>
  <c r="BN214" i="16"/>
  <c r="BL215" i="16"/>
  <c r="BN236" i="16"/>
  <c r="BM237" i="16"/>
  <c r="BL251" i="16"/>
  <c r="BM262" i="16"/>
  <c r="BM268" i="16"/>
  <c r="BN280" i="16"/>
  <c r="BM281" i="16"/>
  <c r="BM305" i="16"/>
  <c r="BL332" i="16"/>
  <c r="BM344" i="16"/>
  <c r="BM350" i="16"/>
  <c r="BN350" i="16"/>
  <c r="BL351" i="16"/>
  <c r="BN391" i="16"/>
  <c r="BM392" i="16"/>
  <c r="BL407" i="16"/>
  <c r="BN437" i="16"/>
  <c r="BN455" i="16"/>
  <c r="BN469" i="16"/>
  <c r="BN485" i="16"/>
  <c r="BN492" i="16"/>
  <c r="BN503" i="16"/>
  <c r="BL504" i="16"/>
  <c r="BM504" i="16"/>
  <c r="BM505" i="16"/>
  <c r="BM510" i="16"/>
  <c r="BM583" i="16"/>
  <c r="BL590" i="16"/>
  <c r="BM590" i="16"/>
  <c r="BN590" i="16"/>
  <c r="BM608" i="16"/>
  <c r="AK73" i="16"/>
  <c r="AY73" i="16" s="1"/>
  <c r="BM77" i="16"/>
  <c r="BL105" i="16"/>
  <c r="BM105" i="16"/>
  <c r="BM119" i="16"/>
  <c r="BM154" i="16"/>
  <c r="BL156" i="16"/>
  <c r="BN159" i="16"/>
  <c r="BM161" i="16"/>
  <c r="BM181" i="16"/>
  <c r="BN187" i="16"/>
  <c r="BN213" i="16"/>
  <c r="BM227" i="16"/>
  <c r="BL238" i="16"/>
  <c r="BL243" i="16"/>
  <c r="BM250" i="16"/>
  <c r="BL262" i="16"/>
  <c r="BM267" i="16"/>
  <c r="BM269" i="16"/>
  <c r="BN300" i="16"/>
  <c r="BN309" i="16"/>
  <c r="BL320" i="16"/>
  <c r="BN422" i="16"/>
  <c r="BL471" i="16"/>
  <c r="BM520" i="16"/>
  <c r="BM540" i="16"/>
  <c r="BN585" i="16"/>
  <c r="BL614" i="16"/>
  <c r="BL620" i="16"/>
  <c r="BL114" i="16"/>
  <c r="BN118" i="16"/>
  <c r="BN172" i="16"/>
  <c r="BM180" i="16"/>
  <c r="BM189" i="16"/>
  <c r="BL206" i="16"/>
  <c r="BN212" i="16"/>
  <c r="BM213" i="16"/>
  <c r="BL214" i="16"/>
  <c r="BL250" i="16"/>
  <c r="BM261" i="16"/>
  <c r="BN261" i="16"/>
  <c r="BL282" i="16"/>
  <c r="BL284" i="16"/>
  <c r="BL300" i="16"/>
  <c r="BN348" i="16"/>
  <c r="BM349" i="16"/>
  <c r="BN349" i="16"/>
  <c r="BN372" i="16"/>
  <c r="BM373" i="16"/>
  <c r="BN377" i="16"/>
  <c r="BN379" i="16"/>
  <c r="BL386" i="16"/>
  <c r="BM391" i="16"/>
  <c r="BM396" i="16"/>
  <c r="BN396" i="16"/>
  <c r="BN460" i="16"/>
  <c r="BN516" i="16"/>
  <c r="BN519" i="16"/>
  <c r="BN554" i="16"/>
  <c r="BL577" i="16"/>
  <c r="BM577" i="16"/>
  <c r="BM582" i="16"/>
  <c r="BN582" i="16"/>
  <c r="BN601" i="16"/>
  <c r="BN612" i="16"/>
  <c r="BL613" i="16"/>
  <c r="X73" i="16"/>
  <c r="BL103" i="16"/>
  <c r="BN110" i="16"/>
  <c r="BM130" i="16"/>
  <c r="BN140" i="16"/>
  <c r="BM158" i="16"/>
  <c r="BM185" i="16"/>
  <c r="BM203" i="16"/>
  <c r="BL205" i="16"/>
  <c r="BM247" i="16"/>
  <c r="BL260" i="16"/>
  <c r="BL279" i="16"/>
  <c r="BN297" i="16"/>
  <c r="BL330" i="16"/>
  <c r="BL342" i="16"/>
  <c r="BN376" i="16"/>
  <c r="BM377" i="16"/>
  <c r="BN382" i="16"/>
  <c r="BL422" i="16"/>
  <c r="BM442" i="16"/>
  <c r="BM460" i="16"/>
  <c r="BN462" i="16"/>
  <c r="BN489" i="16"/>
  <c r="BL503" i="16"/>
  <c r="BM524" i="16"/>
  <c r="BL531" i="16"/>
  <c r="BL576" i="16"/>
  <c r="BL581" i="16"/>
  <c r="BL628" i="16"/>
  <c r="BN628" i="16"/>
  <c r="AR73" i="16"/>
  <c r="BF73" i="16" s="1"/>
  <c r="AB73" i="16"/>
  <c r="BD73" i="16" s="1"/>
  <c r="L73" i="16"/>
  <c r="BL73" i="16" s="1"/>
  <c r="C73" i="16" s="1"/>
  <c r="AL73" i="16"/>
  <c r="V73" i="16"/>
  <c r="AU73" i="16"/>
  <c r="BI73" i="16" s="1"/>
  <c r="AC73" i="16"/>
  <c r="BE73" i="16" s="1"/>
  <c r="AN73" i="16"/>
  <c r="AM73" i="16"/>
  <c r="BA73" i="16" s="1"/>
  <c r="Y73" i="16"/>
  <c r="AV73" i="16"/>
  <c r="BJ73" i="16" s="1"/>
  <c r="BN80" i="16"/>
  <c r="BM81" i="16"/>
  <c r="BN86" i="16"/>
  <c r="BM100" i="16"/>
  <c r="BL111" i="16"/>
  <c r="BM111" i="16"/>
  <c r="BN129" i="16"/>
  <c r="BL142" i="16"/>
  <c r="BM150" i="16"/>
  <c r="BL151" i="16"/>
  <c r="BN157" i="16"/>
  <c r="BN184" i="16"/>
  <c r="BN202" i="16"/>
  <c r="BN223" i="16"/>
  <c r="BN224" i="16"/>
  <c r="BL226" i="16"/>
  <c r="BL232" i="16"/>
  <c r="BN241" i="16"/>
  <c r="BM256" i="16"/>
  <c r="BL257" i="16"/>
  <c r="BM265" i="16"/>
  <c r="BM272" i="16"/>
  <c r="BN272" i="16"/>
  <c r="BL293" i="16"/>
  <c r="BL298" i="16"/>
  <c r="BN328" i="16"/>
  <c r="BN340" i="16"/>
  <c r="BM341" i="16"/>
  <c r="BL361" i="16"/>
  <c r="BL366" i="16"/>
  <c r="BM366" i="16"/>
  <c r="BL383" i="16"/>
  <c r="BN404" i="16"/>
  <c r="BM405" i="16"/>
  <c r="BN434" i="16"/>
  <c r="BN457" i="16"/>
  <c r="BM468" i="16"/>
  <c r="BN529" i="16"/>
  <c r="BM542" i="16"/>
  <c r="BL570" i="16"/>
  <c r="BN574" i="16"/>
  <c r="BN579" i="16"/>
  <c r="BL594" i="16"/>
  <c r="BN599" i="16"/>
  <c r="BM600" i="16"/>
  <c r="BL109" i="16"/>
  <c r="BL135" i="16"/>
  <c r="BN210" i="16"/>
  <c r="BM211" i="16"/>
  <c r="BM221" i="16"/>
  <c r="BL233" i="16"/>
  <c r="BL303" i="16"/>
  <c r="BM303" i="16"/>
  <c r="BM324" i="16"/>
  <c r="BL334" i="16"/>
  <c r="BM340" i="16"/>
  <c r="BL357" i="16"/>
  <c r="BM357" i="16"/>
  <c r="BN405" i="16"/>
  <c r="BN411" i="16"/>
  <c r="BL455" i="16"/>
  <c r="BM455" i="16"/>
  <c r="BM464" i="16"/>
  <c r="BN464" i="16"/>
  <c r="BM475" i="16"/>
  <c r="BL476" i="16"/>
  <c r="BN481" i="16"/>
  <c r="BL500" i="16"/>
  <c r="BN520" i="16"/>
  <c r="BM521" i="16"/>
  <c r="BL522" i="16"/>
  <c r="BM545" i="16"/>
  <c r="BM561" i="16"/>
  <c r="BN572" i="16"/>
  <c r="BL580" i="16"/>
  <c r="BL583" i="16"/>
  <c r="BN617" i="16"/>
  <c r="BN622" i="16"/>
  <c r="BL629" i="16"/>
  <c r="BM629" i="16"/>
  <c r="BM634" i="16"/>
  <c r="BN634" i="16"/>
  <c r="BL182" i="16"/>
  <c r="BN207" i="16"/>
  <c r="BN209" i="16"/>
  <c r="BM210" i="16"/>
  <c r="BL212" i="16"/>
  <c r="BN220" i="16"/>
  <c r="BM231" i="16"/>
  <c r="BM243" i="16"/>
  <c r="BM266" i="16"/>
  <c r="BL278" i="16"/>
  <c r="BN287" i="16"/>
  <c r="BN295" i="16"/>
  <c r="BM296" i="16"/>
  <c r="BL297" i="16"/>
  <c r="BN307" i="16"/>
  <c r="BL308" i="16"/>
  <c r="BL325" i="16"/>
  <c r="BN339" i="16"/>
  <c r="BL347" i="16"/>
  <c r="BN362" i="16"/>
  <c r="BL363" i="16"/>
  <c r="BM363" i="16"/>
  <c r="BL389" i="16"/>
  <c r="BM413" i="16"/>
  <c r="BN445" i="16"/>
  <c r="BN452" i="16"/>
  <c r="BL453" i="16"/>
  <c r="BL465" i="16"/>
  <c r="BM465" i="16"/>
  <c r="BN468" i="16"/>
  <c r="BN474" i="16"/>
  <c r="BM487" i="16"/>
  <c r="BM494" i="16"/>
  <c r="BM528" i="16"/>
  <c r="BN534" i="16"/>
  <c r="BM536" i="16"/>
  <c r="BM579" i="16"/>
  <c r="BN604" i="16"/>
  <c r="BL605" i="16"/>
  <c r="BM605" i="16"/>
  <c r="BL624" i="16"/>
  <c r="BN206" i="16"/>
  <c r="BL207" i="16"/>
  <c r="BN218" i="16"/>
  <c r="BM219" i="16"/>
  <c r="BL220" i="16"/>
  <c r="BN286" i="16"/>
  <c r="BL295" i="16"/>
  <c r="BL302" i="16"/>
  <c r="BL307" i="16"/>
  <c r="BL314" i="16"/>
  <c r="BN330" i="16"/>
  <c r="BM331" i="16"/>
  <c r="BN344" i="16"/>
  <c r="BM345" i="16"/>
  <c r="BM354" i="16"/>
  <c r="BN397" i="16"/>
  <c r="BL405" i="16"/>
  <c r="BN416" i="16"/>
  <c r="BN428" i="16"/>
  <c r="BL429" i="16"/>
  <c r="BL445" i="16"/>
  <c r="BN450" i="16"/>
  <c r="BN472" i="16"/>
  <c r="BM473" i="16"/>
  <c r="BL480" i="16"/>
  <c r="BN504" i="16"/>
  <c r="BM506" i="16"/>
  <c r="BN506" i="16"/>
  <c r="BN512" i="16"/>
  <c r="BL513" i="16"/>
  <c r="BL527" i="16"/>
  <c r="BM527" i="16"/>
  <c r="BN527" i="16"/>
  <c r="BL544" i="16"/>
  <c r="BM559" i="16"/>
  <c r="BN559" i="16"/>
  <c r="BM571" i="16"/>
  <c r="BN571" i="16"/>
  <c r="BL588" i="16"/>
  <c r="BM595" i="16"/>
  <c r="BL596" i="16"/>
  <c r="BN603" i="16"/>
  <c r="BM616" i="16"/>
  <c r="BN616" i="16"/>
  <c r="BL618" i="16"/>
  <c r="BL622" i="16"/>
  <c r="BM627" i="16"/>
  <c r="BL80" i="16"/>
  <c r="BN114" i="16"/>
  <c r="BL116" i="16"/>
  <c r="BN120" i="16"/>
  <c r="BL145" i="16"/>
  <c r="BM179" i="16"/>
  <c r="BN196" i="16"/>
  <c r="BM197" i="16"/>
  <c r="BL199" i="16"/>
  <c r="BN229" i="16"/>
  <c r="BL230" i="16"/>
  <c r="BN239" i="16"/>
  <c r="BL265" i="16"/>
  <c r="BM301" i="16"/>
  <c r="BN365" i="16"/>
  <c r="BN366" i="16"/>
  <c r="BL368" i="16"/>
  <c r="BL374" i="16"/>
  <c r="BN392" i="16"/>
  <c r="BL398" i="16"/>
  <c r="BM398" i="16"/>
  <c r="BN398" i="16"/>
  <c r="BM404" i="16"/>
  <c r="BM409" i="16"/>
  <c r="BN409" i="16"/>
  <c r="BM422" i="16"/>
  <c r="BN443" i="16"/>
  <c r="BL447" i="16"/>
  <c r="BL454" i="16"/>
  <c r="BM454" i="16"/>
  <c r="BN456" i="16"/>
  <c r="BM479" i="16"/>
  <c r="BN479" i="16"/>
  <c r="BM493" i="16"/>
  <c r="BM565" i="16"/>
  <c r="BL566" i="16"/>
  <c r="BL578" i="16"/>
  <c r="BM594" i="16"/>
  <c r="BL610" i="16"/>
  <c r="BM621" i="16"/>
  <c r="BL623" i="16"/>
  <c r="BL633" i="16"/>
  <c r="BM79" i="16"/>
  <c r="BL168" i="16"/>
  <c r="BM206" i="16"/>
  <c r="BM218" i="16"/>
  <c r="BN228" i="16"/>
  <c r="BN240" i="16"/>
  <c r="BL242" i="16"/>
  <c r="BN270" i="16"/>
  <c r="BN293" i="16"/>
  <c r="BL312" i="16"/>
  <c r="BM330" i="16"/>
  <c r="BM337" i="16"/>
  <c r="BN337" i="16"/>
  <c r="BL339" i="16"/>
  <c r="BL367" i="16"/>
  <c r="BM403" i="16"/>
  <c r="BL463" i="16"/>
  <c r="BN463" i="16"/>
  <c r="BN478" i="16"/>
  <c r="BL485" i="16"/>
  <c r="BL498" i="16"/>
  <c r="BN525" i="16"/>
  <c r="BN584" i="16"/>
  <c r="BL615" i="16"/>
  <c r="BM615" i="16"/>
  <c r="BM196" i="16"/>
  <c r="BL198" i="16"/>
  <c r="BL202" i="16"/>
  <c r="BN276" i="16"/>
  <c r="BL305" i="16"/>
  <c r="BN310" i="16"/>
  <c r="BM335" i="16"/>
  <c r="BM343" i="16"/>
  <c r="BL344" i="16"/>
  <c r="BL355" i="16"/>
  <c r="BL362" i="16"/>
  <c r="BN368" i="16"/>
  <c r="BM369" i="16"/>
  <c r="BM375" i="16"/>
  <c r="BN408" i="16"/>
  <c r="BL434" i="16"/>
  <c r="BM441" i="16"/>
  <c r="BL442" i="16"/>
  <c r="BL460" i="16"/>
  <c r="BL466" i="16"/>
  <c r="BN471" i="16"/>
  <c r="BM478" i="16"/>
  <c r="BM508" i="16"/>
  <c r="BM515" i="16"/>
  <c r="BN522" i="16"/>
  <c r="BN560" i="16"/>
  <c r="BN567" i="16"/>
  <c r="BN586" i="16"/>
  <c r="BM626" i="16"/>
  <c r="BM640" i="16"/>
  <c r="BL641" i="16"/>
  <c r="BN107" i="16"/>
  <c r="BM134" i="16"/>
  <c r="BM157" i="16"/>
  <c r="BM174" i="16"/>
  <c r="BL175" i="16"/>
  <c r="BN181" i="16"/>
  <c r="BN219" i="16"/>
  <c r="BN275" i="16"/>
  <c r="BL277" i="16"/>
  <c r="BN288" i="16"/>
  <c r="BL311" i="16"/>
  <c r="BM353" i="16"/>
  <c r="BM361" i="16"/>
  <c r="BL370" i="16"/>
  <c r="BM382" i="16"/>
  <c r="BL396" i="16"/>
  <c r="BN401" i="16"/>
  <c r="BM402" i="16"/>
  <c r="BN407" i="16"/>
  <c r="BL418" i="16"/>
  <c r="BN458" i="16"/>
  <c r="BL478" i="16"/>
  <c r="BN483" i="16"/>
  <c r="BM484" i="16"/>
  <c r="BM492" i="16"/>
  <c r="BL493" i="16"/>
  <c r="BM498" i="16"/>
  <c r="BM514" i="16"/>
  <c r="BL516" i="16"/>
  <c r="BM523" i="16"/>
  <c r="BN544" i="16"/>
  <c r="BN549" i="16"/>
  <c r="BM554" i="16"/>
  <c r="BN573" i="16"/>
  <c r="BN575" i="16"/>
  <c r="BN587" i="16"/>
  <c r="BM606" i="16"/>
  <c r="BN606" i="16"/>
  <c r="BN625" i="16"/>
  <c r="BN94" i="16"/>
  <c r="BM101" i="16"/>
  <c r="BL102" i="16"/>
  <c r="BM108" i="16"/>
  <c r="BN131" i="16"/>
  <c r="BM133" i="16"/>
  <c r="BL134" i="16"/>
  <c r="BN156" i="16"/>
  <c r="BN166" i="16"/>
  <c r="BM167" i="16"/>
  <c r="BM168" i="16"/>
  <c r="BL169" i="16"/>
  <c r="BM173" i="16"/>
  <c r="BN180" i="16"/>
  <c r="BL184" i="16"/>
  <c r="BN194" i="16"/>
  <c r="BM195" i="16"/>
  <c r="BM241" i="16"/>
  <c r="BM276" i="16"/>
  <c r="BL290" i="16"/>
  <c r="BM310" i="16"/>
  <c r="BN333" i="16"/>
  <c r="BL343" i="16"/>
  <c r="BM360" i="16"/>
  <c r="BN367" i="16"/>
  <c r="BM368" i="16"/>
  <c r="BL369" i="16"/>
  <c r="BL382" i="16"/>
  <c r="BM407" i="16"/>
  <c r="BL425" i="16"/>
  <c r="BN430" i="16"/>
  <c r="BL433" i="16"/>
  <c r="BM439" i="16"/>
  <c r="BL441" i="16"/>
  <c r="BL444" i="16"/>
  <c r="BM449" i="16"/>
  <c r="BN490" i="16"/>
  <c r="BN505" i="16"/>
  <c r="BM507" i="16"/>
  <c r="BN530" i="16"/>
  <c r="BN548" i="16"/>
  <c r="BM567" i="16"/>
  <c r="BL568" i="16"/>
  <c r="BL606" i="16"/>
  <c r="BN618" i="16"/>
  <c r="BN632" i="16"/>
  <c r="BM633" i="16"/>
  <c r="BN633" i="16"/>
  <c r="BN77" i="16"/>
  <c r="BL88" i="16"/>
  <c r="BM117" i="16"/>
  <c r="BN147" i="16"/>
  <c r="BN148" i="16"/>
  <c r="BN203" i="16"/>
  <c r="BN227" i="16"/>
  <c r="BM229" i="16"/>
  <c r="BL266" i="16"/>
  <c r="BM286" i="16"/>
  <c r="BM287" i="16"/>
  <c r="BL296" i="16"/>
  <c r="BM300" i="16"/>
  <c r="BL331" i="16"/>
  <c r="BN338" i="16"/>
  <c r="BM339" i="16"/>
  <c r="BL340" i="16"/>
  <c r="BM347" i="16"/>
  <c r="BM379" i="16"/>
  <c r="BL380" i="16"/>
  <c r="BN385" i="16"/>
  <c r="BM386" i="16"/>
  <c r="BL387" i="16"/>
  <c r="BL413" i="16"/>
  <c r="BL416" i="16"/>
  <c r="BN420" i="16"/>
  <c r="BM421" i="16"/>
  <c r="BL458" i="16"/>
  <c r="BM458" i="16"/>
  <c r="BM463" i="16"/>
  <c r="BL470" i="16"/>
  <c r="BL488" i="16"/>
  <c r="BN518" i="16"/>
  <c r="BN570" i="16"/>
  <c r="BL572" i="16"/>
  <c r="BM603" i="16"/>
  <c r="BL617" i="16"/>
  <c r="BN636" i="16"/>
  <c r="BM289" i="16"/>
  <c r="BN305" i="16"/>
  <c r="BM325" i="16"/>
  <c r="BL326" i="16"/>
  <c r="BL333" i="16"/>
  <c r="BM358" i="16"/>
  <c r="BN373" i="16"/>
  <c r="BM381" i="16"/>
  <c r="BN395" i="16"/>
  <c r="BN402" i="16"/>
  <c r="BM412" i="16"/>
  <c r="BM431" i="16"/>
  <c r="BN431" i="16"/>
  <c r="BL432" i="16"/>
  <c r="BM438" i="16"/>
  <c r="BN473" i="16"/>
  <c r="BM519" i="16"/>
  <c r="BN531" i="16"/>
  <c r="BL542" i="16"/>
  <c r="BN546" i="16"/>
  <c r="BN565" i="16"/>
  <c r="BM566" i="16"/>
  <c r="BM574" i="16"/>
  <c r="BL616" i="16"/>
  <c r="BM624" i="16"/>
  <c r="BN631" i="16"/>
  <c r="BM639" i="16"/>
  <c r="BN639" i="16"/>
  <c r="BN459" i="16"/>
  <c r="BN480" i="16"/>
  <c r="BM481" i="16"/>
  <c r="BL482" i="16"/>
  <c r="BL492" i="16"/>
  <c r="BN496" i="16"/>
  <c r="BN508" i="16"/>
  <c r="BL510" i="16"/>
  <c r="BN514" i="16"/>
  <c r="BM516" i="16"/>
  <c r="BL520" i="16"/>
  <c r="BL532" i="16"/>
  <c r="BL537" i="16"/>
  <c r="BL541" i="16"/>
  <c r="BN557" i="16"/>
  <c r="BN564" i="16"/>
  <c r="BL575" i="16"/>
  <c r="BM585" i="16"/>
  <c r="BL607" i="16"/>
  <c r="BM614" i="16"/>
  <c r="BN621" i="16"/>
  <c r="BM623" i="16"/>
  <c r="BN623" i="16"/>
  <c r="BL625" i="16"/>
  <c r="BN630" i="16"/>
  <c r="BN242" i="16"/>
  <c r="BN284" i="16"/>
  <c r="BM285" i="16"/>
  <c r="BM309" i="16"/>
  <c r="BL338" i="16"/>
  <c r="BN370" i="16"/>
  <c r="BM371" i="16"/>
  <c r="BL372" i="16"/>
  <c r="BM399" i="16"/>
  <c r="BN399" i="16"/>
  <c r="BN406" i="16"/>
  <c r="BL411" i="16"/>
  <c r="BN418" i="16"/>
  <c r="BM427" i="16"/>
  <c r="BL428" i="16"/>
  <c r="BM435" i="16"/>
  <c r="BL436" i="16"/>
  <c r="BM447" i="16"/>
  <c r="BN447" i="16"/>
  <c r="BL450" i="16"/>
  <c r="BL459" i="16"/>
  <c r="BM471" i="16"/>
  <c r="BL479" i="16"/>
  <c r="BN493" i="16"/>
  <c r="BL495" i="16"/>
  <c r="BL528" i="16"/>
  <c r="BM544" i="16"/>
  <c r="BN555" i="16"/>
  <c r="BN561" i="16"/>
  <c r="BM570" i="16"/>
  <c r="BL579" i="16"/>
  <c r="BM593" i="16"/>
  <c r="BM604" i="16"/>
  <c r="BM611" i="16"/>
  <c r="BL612" i="16"/>
  <c r="BM95" i="16"/>
  <c r="BN99" i="16"/>
  <c r="BN100" i="16"/>
  <c r="BL162" i="16"/>
  <c r="BN182" i="16"/>
  <c r="BN248" i="16"/>
  <c r="BN260" i="16"/>
  <c r="BN299" i="16"/>
  <c r="BM314" i="16"/>
  <c r="BN323" i="16"/>
  <c r="BN324" i="16"/>
  <c r="BN329" i="16"/>
  <c r="BM332" i="16"/>
  <c r="BN352" i="16"/>
  <c r="BN374" i="16"/>
  <c r="BM393" i="16"/>
  <c r="BL394" i="16"/>
  <c r="BM428" i="16"/>
  <c r="BM472" i="16"/>
  <c r="BL481" i="16"/>
  <c r="BM499" i="16"/>
  <c r="BN535" i="16"/>
  <c r="BN538" i="16"/>
  <c r="BN562" i="16"/>
  <c r="BM563" i="16"/>
  <c r="BL573" i="16"/>
  <c r="BN588" i="16"/>
  <c r="BL604" i="16"/>
  <c r="BM632" i="16"/>
  <c r="BM116" i="16"/>
  <c r="BL118" i="16"/>
  <c r="BN132" i="16"/>
  <c r="BL181" i="16"/>
  <c r="BL197" i="16"/>
  <c r="BL204" i="16"/>
  <c r="BL223" i="16"/>
  <c r="BN291" i="16"/>
  <c r="BN292" i="16"/>
  <c r="BL301" i="16"/>
  <c r="BL354" i="16"/>
  <c r="BL373" i="16"/>
  <c r="BN378" i="16"/>
  <c r="BM389" i="16"/>
  <c r="BN389" i="16"/>
  <c r="BL390" i="16"/>
  <c r="BL397" i="16"/>
  <c r="BM406" i="16"/>
  <c r="BL408" i="16"/>
  <c r="BN423" i="16"/>
  <c r="BM450" i="16"/>
  <c r="BL462" i="16"/>
  <c r="BM469" i="16"/>
  <c r="BN494" i="16"/>
  <c r="BM495" i="16"/>
  <c r="BM511" i="16"/>
  <c r="BN511" i="16"/>
  <c r="BL512" i="16"/>
  <c r="BL539" i="16"/>
  <c r="BM568" i="16"/>
  <c r="BL597" i="16"/>
  <c r="BM628" i="16"/>
  <c r="BM149" i="16"/>
  <c r="BL229" i="16"/>
  <c r="BM277" i="16"/>
  <c r="BM432" i="16"/>
  <c r="BN486" i="16"/>
  <c r="BM491" i="16"/>
  <c r="BN509" i="16"/>
  <c r="BL526" i="16"/>
  <c r="BN553" i="16"/>
  <c r="BM555" i="16"/>
  <c r="BL565" i="16"/>
  <c r="BM601" i="16"/>
  <c r="BL602" i="16"/>
  <c r="BL603" i="16"/>
  <c r="BM619" i="16"/>
  <c r="BL117" i="16"/>
  <c r="BM165" i="16"/>
  <c r="BL245" i="16"/>
  <c r="BM293" i="16"/>
  <c r="BM304" i="16"/>
  <c r="BM308" i="16"/>
  <c r="BL310" i="16"/>
  <c r="BN345" i="16"/>
  <c r="BM356" i="16"/>
  <c r="BM374" i="16"/>
  <c r="BL376" i="16"/>
  <c r="BN381" i="16"/>
  <c r="BL384" i="16"/>
  <c r="BL404" i="16"/>
  <c r="BN436" i="16"/>
  <c r="BL438" i="16"/>
  <c r="BM474" i="16"/>
  <c r="BM485" i="16"/>
  <c r="BN497" i="16"/>
  <c r="BN513" i="16"/>
  <c r="BN545" i="16"/>
  <c r="BL547" i="16"/>
  <c r="BL561" i="16"/>
  <c r="BN568" i="16"/>
  <c r="BL574" i="16"/>
  <c r="BM578" i="16"/>
  <c r="BL595" i="16"/>
  <c r="BM610" i="16"/>
  <c r="BN635" i="16"/>
  <c r="BM387" i="16"/>
  <c r="BL388" i="16"/>
  <c r="BL401" i="16"/>
  <c r="BN421" i="16"/>
  <c r="BN425" i="16"/>
  <c r="BM426" i="16"/>
  <c r="BM437" i="16"/>
  <c r="BL439" i="16"/>
  <c r="BN449" i="16"/>
  <c r="BM451" i="16"/>
  <c r="BM531" i="16"/>
  <c r="BN558" i="16"/>
  <c r="BM560" i="16"/>
  <c r="BL562" i="16"/>
  <c r="BN577" i="16"/>
  <c r="BN578" i="16"/>
  <c r="BM602" i="16"/>
  <c r="BN620" i="16"/>
  <c r="BN638" i="16"/>
  <c r="BL640" i="16"/>
  <c r="BN341" i="16"/>
  <c r="BN342" i="16"/>
  <c r="BM346" i="16"/>
  <c r="BM370" i="16"/>
  <c r="BL371" i="16"/>
  <c r="BL375" i="16"/>
  <c r="BN394" i="16"/>
  <c r="BM395" i="16"/>
  <c r="BN417" i="16"/>
  <c r="BM467" i="16"/>
  <c r="BL468" i="16"/>
  <c r="BN484" i="16"/>
  <c r="BL487" i="16"/>
  <c r="BM513" i="16"/>
  <c r="BL515" i="16"/>
  <c r="BN626" i="16"/>
  <c r="BN360" i="16"/>
  <c r="BN361" i="16"/>
  <c r="BN433" i="16"/>
  <c r="BL451" i="16"/>
  <c r="BM466" i="16"/>
  <c r="BL474" i="16"/>
  <c r="BL560" i="16"/>
  <c r="BM362" i="16"/>
  <c r="BM434" i="16"/>
  <c r="BL435" i="16"/>
  <c r="BL467" i="16"/>
  <c r="BL475" i="16"/>
  <c r="BN556" i="16"/>
  <c r="BN609" i="16"/>
  <c r="BN610" i="16"/>
  <c r="BM612" i="16"/>
  <c r="BM418" i="16"/>
  <c r="BL420" i="16"/>
  <c r="BL499" i="16"/>
  <c r="BM547" i="16"/>
  <c r="BL627" i="16"/>
  <c r="BL419" i="16"/>
  <c r="BN465" i="16"/>
  <c r="BN466" i="16"/>
  <c r="BM546" i="16"/>
  <c r="BL548" i="16"/>
  <c r="BN593" i="16"/>
  <c r="BN594" i="16"/>
  <c r="G178" i="11"/>
  <c r="G183" i="11" s="1"/>
  <c r="E186" i="11" s="1"/>
  <c r="H172" i="11" s="1"/>
  <c r="E140" i="11"/>
  <c r="J139" i="11" s="1"/>
  <c r="J148" i="11"/>
  <c r="G150" i="11"/>
  <c r="H150" i="11"/>
  <c r="E170" i="11"/>
  <c r="E187" i="11" s="1"/>
  <c r="C171" i="11"/>
  <c r="J151" i="11"/>
  <c r="J114" i="11"/>
  <c r="H106" i="11"/>
  <c r="T225" i="11"/>
  <c r="G116" i="11"/>
  <c r="H178" i="11"/>
  <c r="H116" i="11"/>
  <c r="BF3" i="11"/>
  <c r="H182" i="11"/>
  <c r="E172" i="11" s="1"/>
  <c r="E109" i="11"/>
  <c r="J150" i="11"/>
  <c r="J119" i="11"/>
  <c r="P222" i="11"/>
  <c r="BE21" i="17" l="1"/>
  <c r="BH73" i="16"/>
  <c r="AZ19" i="16"/>
  <c r="M18" i="21"/>
  <c r="I18" i="21" s="1"/>
  <c r="AW21" i="19"/>
  <c r="AN24" i="19"/>
  <c r="AO24" i="19" s="1"/>
  <c r="AY19" i="16"/>
  <c r="AN25" i="19"/>
  <c r="AO25" i="19" s="1"/>
  <c r="AU25" i="19"/>
  <c r="AV25" i="19" s="1"/>
  <c r="AU26" i="19"/>
  <c r="AV26" i="19" s="1"/>
  <c r="AW23" i="19"/>
  <c r="BJ28" i="16"/>
  <c r="AR21" i="19"/>
  <c r="U32" i="17"/>
  <c r="V32" i="17" s="1"/>
  <c r="AN21" i="19"/>
  <c r="AO21" i="19" s="1"/>
  <c r="AI21" i="17"/>
  <c r="BF54" i="16"/>
  <c r="BE44" i="16"/>
  <c r="BK19" i="16"/>
  <c r="AR23" i="19"/>
  <c r="AX29" i="16"/>
  <c r="BC26" i="19"/>
  <c r="BB33" i="16"/>
  <c r="AR22" i="19"/>
  <c r="AT21" i="19"/>
  <c r="AT22" i="19"/>
  <c r="AW25" i="19"/>
  <c r="AR26" i="19"/>
  <c r="BC22" i="19"/>
  <c r="AN26" i="19"/>
  <c r="AO26" i="19" s="1"/>
  <c r="AU23" i="19"/>
  <c r="AV23" i="19" s="1"/>
  <c r="AN22" i="19"/>
  <c r="AO22" i="19" s="1"/>
  <c r="BC23" i="19"/>
  <c r="AN23" i="19"/>
  <c r="AO23" i="19" s="1"/>
  <c r="AU24" i="19"/>
  <c r="AV24" i="19" s="1"/>
  <c r="I24" i="19" s="1"/>
  <c r="AO127" i="19"/>
  <c r="AO51" i="19"/>
  <c r="AO159" i="19"/>
  <c r="AO140" i="19"/>
  <c r="AO90" i="19"/>
  <c r="H113" i="19"/>
  <c r="F113" i="19" s="1"/>
  <c r="E113" i="19"/>
  <c r="G158" i="19"/>
  <c r="I158" i="19"/>
  <c r="H171" i="19"/>
  <c r="F171" i="19" s="1"/>
  <c r="E171" i="19"/>
  <c r="H166" i="19"/>
  <c r="F166" i="19" s="1"/>
  <c r="E166" i="19"/>
  <c r="AO128" i="19"/>
  <c r="H128" i="19"/>
  <c r="F128" i="19" s="1"/>
  <c r="E128" i="19"/>
  <c r="I145" i="19"/>
  <c r="G145" i="19"/>
  <c r="AO98" i="19"/>
  <c r="AO75" i="19"/>
  <c r="AO31" i="19"/>
  <c r="AV21" i="19"/>
  <c r="H146" i="19"/>
  <c r="F146" i="19" s="1"/>
  <c r="E146" i="19"/>
  <c r="AO146" i="19"/>
  <c r="AO108" i="19"/>
  <c r="E108" i="19"/>
  <c r="H108" i="19"/>
  <c r="F108" i="19" s="1"/>
  <c r="AO107" i="19"/>
  <c r="E97" i="19"/>
  <c r="H97" i="19"/>
  <c r="F97" i="19" s="1"/>
  <c r="AO97" i="19"/>
  <c r="H165" i="19"/>
  <c r="F165" i="19" s="1"/>
  <c r="E165" i="19"/>
  <c r="AO122" i="19"/>
  <c r="D44" i="19"/>
  <c r="J44" i="19"/>
  <c r="AO60" i="19"/>
  <c r="AV164" i="19"/>
  <c r="E164" i="19"/>
  <c r="H164" i="19"/>
  <c r="F164" i="19" s="1"/>
  <c r="H149" i="19"/>
  <c r="F149" i="19" s="1"/>
  <c r="E149" i="19"/>
  <c r="H161" i="19"/>
  <c r="F161" i="19" s="1"/>
  <c r="AO161" i="19"/>
  <c r="E161" i="19"/>
  <c r="H144" i="19"/>
  <c r="F144" i="19" s="1"/>
  <c r="AO144" i="19"/>
  <c r="E144" i="19"/>
  <c r="I129" i="19"/>
  <c r="G129" i="19"/>
  <c r="H53" i="19"/>
  <c r="F53" i="19" s="1"/>
  <c r="E53" i="19"/>
  <c r="AO53" i="19"/>
  <c r="H148" i="19"/>
  <c r="F148" i="19" s="1"/>
  <c r="E148" i="19"/>
  <c r="AO148" i="19"/>
  <c r="AO67" i="19"/>
  <c r="G41" i="19"/>
  <c r="I41" i="19"/>
  <c r="AO167" i="19"/>
  <c r="H167" i="19"/>
  <c r="F167" i="19" s="1"/>
  <c r="H105" i="19"/>
  <c r="F105" i="19" s="1"/>
  <c r="E105" i="19"/>
  <c r="AO61" i="19"/>
  <c r="E61" i="19"/>
  <c r="H61" i="19"/>
  <c r="F61" i="19" s="1"/>
  <c r="E52" i="19"/>
  <c r="H52" i="19"/>
  <c r="F52" i="19" s="1"/>
  <c r="AO52" i="19"/>
  <c r="AO132" i="19"/>
  <c r="H82" i="19"/>
  <c r="F82" i="19" s="1"/>
  <c r="E82" i="19"/>
  <c r="AO82" i="19"/>
  <c r="H58" i="19"/>
  <c r="F58" i="19" s="1"/>
  <c r="G166" i="19"/>
  <c r="I166" i="19"/>
  <c r="H137" i="19"/>
  <c r="F137" i="19" s="1"/>
  <c r="AO137" i="19"/>
  <c r="E137" i="19"/>
  <c r="H116" i="19"/>
  <c r="F116" i="19" s="1"/>
  <c r="AO116" i="19"/>
  <c r="E116" i="19"/>
  <c r="E36" i="19"/>
  <c r="H36" i="19"/>
  <c r="F36" i="19" s="1"/>
  <c r="I34" i="19"/>
  <c r="G34" i="19"/>
  <c r="G171" i="19"/>
  <c r="I171" i="19"/>
  <c r="H157" i="19"/>
  <c r="F157" i="19" s="1"/>
  <c r="AO86" i="19"/>
  <c r="H136" i="19"/>
  <c r="F136" i="19" s="1"/>
  <c r="AO136" i="19"/>
  <c r="E136" i="19"/>
  <c r="AO114" i="19"/>
  <c r="H39" i="19"/>
  <c r="F39" i="19" s="1"/>
  <c r="E39" i="19"/>
  <c r="AO39" i="19"/>
  <c r="H69" i="19"/>
  <c r="F69" i="19" s="1"/>
  <c r="AO69" i="19"/>
  <c r="E69" i="19"/>
  <c r="AN154" i="19"/>
  <c r="AR153" i="19"/>
  <c r="AU134" i="19"/>
  <c r="AV134" i="19" s="1"/>
  <c r="AR150" i="19"/>
  <c r="AW138" i="19"/>
  <c r="AU120" i="19"/>
  <c r="AV120" i="19" s="1"/>
  <c r="AT105" i="19"/>
  <c r="H111" i="19"/>
  <c r="F111" i="19" s="1"/>
  <c r="AO111" i="19"/>
  <c r="E111" i="19"/>
  <c r="AN96" i="19"/>
  <c r="J110" i="19"/>
  <c r="D110" i="19"/>
  <c r="AU90" i="19"/>
  <c r="AV90" i="19" s="1"/>
  <c r="BC76" i="19"/>
  <c r="AT78" i="19"/>
  <c r="I94" i="19"/>
  <c r="G94" i="19"/>
  <c r="AT75" i="19"/>
  <c r="AU51" i="19"/>
  <c r="AV51" i="19" s="1"/>
  <c r="AU60" i="19"/>
  <c r="AV60" i="19" s="1"/>
  <c r="AO43" i="19"/>
  <c r="AU22" i="19"/>
  <c r="G32" i="19"/>
  <c r="I32" i="19"/>
  <c r="H42" i="19"/>
  <c r="F42" i="19" s="1"/>
  <c r="AO42" i="19"/>
  <c r="E42" i="19"/>
  <c r="G33" i="19"/>
  <c r="H169" i="19"/>
  <c r="F169" i="19" s="1"/>
  <c r="AO169" i="19"/>
  <c r="E169" i="19"/>
  <c r="AW173" i="19"/>
  <c r="E174" i="19"/>
  <c r="BC150" i="19"/>
  <c r="J147" i="19"/>
  <c r="D147" i="19"/>
  <c r="I102" i="19"/>
  <c r="G102" i="19"/>
  <c r="G110" i="19"/>
  <c r="H87" i="19"/>
  <c r="F87" i="19" s="1"/>
  <c r="AO87" i="19"/>
  <c r="E87" i="19"/>
  <c r="AO70" i="19"/>
  <c r="AV43" i="19"/>
  <c r="AW159" i="19"/>
  <c r="E157" i="19"/>
  <c r="E160" i="19"/>
  <c r="AO141" i="19"/>
  <c r="I155" i="19"/>
  <c r="G155" i="19"/>
  <c r="G174" i="19"/>
  <c r="I174" i="19"/>
  <c r="BC135" i="19"/>
  <c r="AU126" i="19"/>
  <c r="AV126" i="19" s="1"/>
  <c r="I147" i="19"/>
  <c r="G147" i="19"/>
  <c r="AO124" i="19"/>
  <c r="AU100" i="19"/>
  <c r="AV100" i="19" s="1"/>
  <c r="AN89" i="19"/>
  <c r="AU101" i="19"/>
  <c r="AV101" i="19" s="1"/>
  <c r="AV87" i="19"/>
  <c r="AR51" i="19"/>
  <c r="H51" i="19" s="1"/>
  <c r="F51" i="19" s="1"/>
  <c r="AN54" i="19"/>
  <c r="AN30" i="19"/>
  <c r="I28" i="19"/>
  <c r="G28" i="19"/>
  <c r="E41" i="19"/>
  <c r="AU173" i="19"/>
  <c r="AV173" i="19" s="1"/>
  <c r="I173" i="19" s="1"/>
  <c r="AR167" i="19"/>
  <c r="E167" i="19" s="1"/>
  <c r="I157" i="19"/>
  <c r="G157" i="19"/>
  <c r="I149" i="19"/>
  <c r="G149" i="19"/>
  <c r="I160" i="19"/>
  <c r="G160" i="19"/>
  <c r="E126" i="19"/>
  <c r="AO126" i="19"/>
  <c r="AU130" i="19"/>
  <c r="AV130" i="19" s="1"/>
  <c r="E156" i="19"/>
  <c r="AN120" i="19"/>
  <c r="AT107" i="19"/>
  <c r="G105" i="19"/>
  <c r="I105" i="19"/>
  <c r="AN88" i="19"/>
  <c r="AO63" i="19"/>
  <c r="H63" i="19"/>
  <c r="F63" i="19" s="1"/>
  <c r="E63" i="19"/>
  <c r="BC84" i="19"/>
  <c r="AN72" i="19"/>
  <c r="E27" i="19"/>
  <c r="H27" i="19"/>
  <c r="F27" i="19" s="1"/>
  <c r="AO27" i="19"/>
  <c r="AR35" i="19"/>
  <c r="E28" i="19"/>
  <c r="AR160" i="19"/>
  <c r="H160" i="19" s="1"/>
  <c r="F160" i="19" s="1"/>
  <c r="AT150" i="19"/>
  <c r="AU153" i="19"/>
  <c r="AV153" i="19" s="1"/>
  <c r="AR114" i="19"/>
  <c r="E114" i="19" s="1"/>
  <c r="AR124" i="19"/>
  <c r="E124" i="19" s="1"/>
  <c r="AO121" i="19"/>
  <c r="AN92" i="19"/>
  <c r="E102" i="19"/>
  <c r="AN100" i="19"/>
  <c r="E129" i="19"/>
  <c r="AU70" i="19"/>
  <c r="AV70" i="19" s="1"/>
  <c r="AO76" i="19"/>
  <c r="AU75" i="19"/>
  <c r="AV75" i="19" s="1"/>
  <c r="BC60" i="19"/>
  <c r="AW35" i="19"/>
  <c r="J155" i="19"/>
  <c r="D155" i="19"/>
  <c r="AN153" i="19"/>
  <c r="I156" i="19"/>
  <c r="G156" i="19"/>
  <c r="AR135" i="19"/>
  <c r="E135" i="19" s="1"/>
  <c r="D139" i="19"/>
  <c r="J139" i="19"/>
  <c r="AU95" i="19"/>
  <c r="AV95" i="19" s="1"/>
  <c r="AV58" i="19"/>
  <c r="AN56" i="19"/>
  <c r="AT31" i="19"/>
  <c r="E31" i="19" s="1"/>
  <c r="E33" i="19"/>
  <c r="AU151" i="19"/>
  <c r="AV151" i="19" s="1"/>
  <c r="AN143" i="19"/>
  <c r="E152" i="19"/>
  <c r="AO152" i="19"/>
  <c r="H152" i="19"/>
  <c r="F152" i="19" s="1"/>
  <c r="AO119" i="19"/>
  <c r="H115" i="19"/>
  <c r="F115" i="19" s="1"/>
  <c r="AO115" i="19"/>
  <c r="E115" i="19"/>
  <c r="I139" i="19"/>
  <c r="G139" i="19"/>
  <c r="AR130" i="19"/>
  <c r="AO103" i="19"/>
  <c r="AR101" i="19"/>
  <c r="E101" i="19" s="1"/>
  <c r="AU93" i="19"/>
  <c r="AV93" i="19" s="1"/>
  <c r="AU96" i="19"/>
  <c r="AV96" i="19" s="1"/>
  <c r="BC100" i="19"/>
  <c r="AT79" i="19"/>
  <c r="AN78" i="19"/>
  <c r="AN68" i="19"/>
  <c r="AR70" i="19"/>
  <c r="H70" i="19" s="1"/>
  <c r="F70" i="19" s="1"/>
  <c r="AR30" i="19"/>
  <c r="H172" i="19"/>
  <c r="F172" i="19" s="1"/>
  <c r="AO172" i="19"/>
  <c r="E172" i="19"/>
  <c r="AT158" i="19"/>
  <c r="E158" i="19" s="1"/>
  <c r="AN162" i="19"/>
  <c r="E168" i="19"/>
  <c r="AW153" i="19"/>
  <c r="AT122" i="19"/>
  <c r="E122" i="19" s="1"/>
  <c r="AR115" i="19"/>
  <c r="AT112" i="19"/>
  <c r="BC120" i="19"/>
  <c r="BC117" i="19"/>
  <c r="AR117" i="19"/>
  <c r="AO93" i="19"/>
  <c r="E93" i="19"/>
  <c r="AR106" i="19"/>
  <c r="AR89" i="19"/>
  <c r="AN104" i="19"/>
  <c r="BC96" i="19"/>
  <c r="AR67" i="19"/>
  <c r="E67" i="19" s="1"/>
  <c r="AO74" i="19"/>
  <c r="E74" i="19"/>
  <c r="H74" i="19"/>
  <c r="F74" i="19" s="1"/>
  <c r="AO66" i="19"/>
  <c r="E66" i="19"/>
  <c r="H66" i="19"/>
  <c r="F66" i="19" s="1"/>
  <c r="AT59" i="19"/>
  <c r="H59" i="19" s="1"/>
  <c r="F59" i="19" s="1"/>
  <c r="G36" i="19"/>
  <c r="I36" i="19"/>
  <c r="E58" i="19"/>
  <c r="I168" i="19"/>
  <c r="G168" i="19"/>
  <c r="AO150" i="19"/>
  <c r="AO101" i="19"/>
  <c r="AR98" i="19"/>
  <c r="H98" i="19" s="1"/>
  <c r="F98" i="19" s="1"/>
  <c r="G113" i="19"/>
  <c r="I113" i="19"/>
  <c r="H83" i="19"/>
  <c r="F83" i="19" s="1"/>
  <c r="AO83" i="19"/>
  <c r="E83" i="19"/>
  <c r="AR45" i="19"/>
  <c r="AW47" i="19"/>
  <c r="I48" i="19"/>
  <c r="G48" i="19"/>
  <c r="AW60" i="19"/>
  <c r="AT55" i="19"/>
  <c r="E35" i="19"/>
  <c r="AO35" i="19"/>
  <c r="H35" i="19"/>
  <c r="F35" i="19" s="1"/>
  <c r="AU135" i="19"/>
  <c r="AV135" i="19" s="1"/>
  <c r="AR143" i="19"/>
  <c r="AU132" i="19"/>
  <c r="AV132" i="19" s="1"/>
  <c r="AR127" i="19"/>
  <c r="H127" i="19" s="1"/>
  <c r="F127" i="19" s="1"/>
  <c r="AR120" i="19"/>
  <c r="AN106" i="19"/>
  <c r="AW95" i="19"/>
  <c r="AU86" i="19"/>
  <c r="AV86" i="19" s="1"/>
  <c r="AW89" i="19"/>
  <c r="AR85" i="19"/>
  <c r="AN71" i="19"/>
  <c r="AN84" i="19"/>
  <c r="E91" i="19"/>
  <c r="AU62" i="19"/>
  <c r="AV62" i="19" s="1"/>
  <c r="AU47" i="19"/>
  <c r="AV47" i="19" s="1"/>
  <c r="H50" i="19"/>
  <c r="F50" i="19" s="1"/>
  <c r="AO50" i="19"/>
  <c r="E50" i="19"/>
  <c r="AN29" i="19"/>
  <c r="G58" i="19"/>
  <c r="I58" i="19"/>
  <c r="H135" i="19"/>
  <c r="F135" i="19" s="1"/>
  <c r="AO135" i="19"/>
  <c r="AV115" i="19"/>
  <c r="AO95" i="19"/>
  <c r="AW104" i="19"/>
  <c r="AV97" i="19"/>
  <c r="AR95" i="19"/>
  <c r="H95" i="19" s="1"/>
  <c r="F95" i="19" s="1"/>
  <c r="AR75" i="19"/>
  <c r="E75" i="19" s="1"/>
  <c r="I65" i="19"/>
  <c r="G65" i="19"/>
  <c r="E99" i="19"/>
  <c r="AT76" i="19"/>
  <c r="E76" i="19" s="1"/>
  <c r="I91" i="19"/>
  <c r="G91" i="19"/>
  <c r="G40" i="19"/>
  <c r="AU27" i="19"/>
  <c r="AV27" i="19" s="1"/>
  <c r="D57" i="19"/>
  <c r="J57" i="19"/>
  <c r="AN142" i="19"/>
  <c r="AW151" i="19"/>
  <c r="AU114" i="19"/>
  <c r="AV114" i="19" s="1"/>
  <c r="H85" i="19"/>
  <c r="F85" i="19" s="1"/>
  <c r="E85" i="19"/>
  <c r="AO85" i="19"/>
  <c r="AU64" i="19"/>
  <c r="AV64" i="19" s="1"/>
  <c r="H91" i="19"/>
  <c r="F91" i="19" s="1"/>
  <c r="BC78" i="19"/>
  <c r="H62" i="19"/>
  <c r="F62" i="19" s="1"/>
  <c r="E62" i="19"/>
  <c r="AO62" i="19"/>
  <c r="I46" i="19"/>
  <c r="G46" i="19"/>
  <c r="AN47" i="19"/>
  <c r="AT25" i="19"/>
  <c r="G57" i="19"/>
  <c r="I57" i="19"/>
  <c r="E34" i="19"/>
  <c r="AR159" i="19"/>
  <c r="E159" i="19" s="1"/>
  <c r="AV167" i="19"/>
  <c r="E133" i="19"/>
  <c r="AO133" i="19"/>
  <c r="H133" i="19"/>
  <c r="F133" i="19" s="1"/>
  <c r="AN151" i="19"/>
  <c r="AT141" i="19"/>
  <c r="E141" i="19" s="1"/>
  <c r="AU119" i="19"/>
  <c r="AV119" i="19" s="1"/>
  <c r="E145" i="19"/>
  <c r="BC106" i="19"/>
  <c r="AW92" i="19"/>
  <c r="AN109" i="19"/>
  <c r="AN80" i="19"/>
  <c r="BC98" i="19"/>
  <c r="AW68" i="19"/>
  <c r="I99" i="19"/>
  <c r="G99" i="19"/>
  <c r="AW84" i="19"/>
  <c r="AN64" i="19"/>
  <c r="H49" i="19"/>
  <c r="F49" i="19" s="1"/>
  <c r="AO49" i="19"/>
  <c r="E49" i="19"/>
  <c r="AR46" i="19"/>
  <c r="H46" i="19" s="1"/>
  <c r="F46" i="19" s="1"/>
  <c r="E59" i="19"/>
  <c r="AO59" i="19"/>
  <c r="AR59" i="19"/>
  <c r="AN45" i="19"/>
  <c r="J48" i="19"/>
  <c r="D48" i="19"/>
  <c r="H44" i="19"/>
  <c r="F44" i="19" s="1"/>
  <c r="AN170" i="19"/>
  <c r="G173" i="19"/>
  <c r="AV161" i="19"/>
  <c r="AW143" i="19"/>
  <c r="AU150" i="19"/>
  <c r="AV150" i="19" s="1"/>
  <c r="J163" i="19"/>
  <c r="D163" i="19"/>
  <c r="AU140" i="19"/>
  <c r="AV140" i="19" s="1"/>
  <c r="AT124" i="19"/>
  <c r="AV127" i="19"/>
  <c r="AR126" i="19"/>
  <c r="AU104" i="19"/>
  <c r="AV104" i="19" s="1"/>
  <c r="AR93" i="19"/>
  <c r="G125" i="19"/>
  <c r="I125" i="19"/>
  <c r="D123" i="19"/>
  <c r="J123" i="19"/>
  <c r="AR96" i="19"/>
  <c r="AO81" i="19"/>
  <c r="I73" i="19"/>
  <c r="G73" i="19"/>
  <c r="AU81" i="19"/>
  <c r="AV81" i="19" s="1"/>
  <c r="AR81" i="19"/>
  <c r="H81" i="19" s="1"/>
  <c r="F81" i="19" s="1"/>
  <c r="AV68" i="19"/>
  <c r="AU56" i="19"/>
  <c r="AV56" i="19" s="1"/>
  <c r="AV38" i="19"/>
  <c r="I38" i="19" s="1"/>
  <c r="AR60" i="19"/>
  <c r="H60" i="19" s="1"/>
  <c r="F60" i="19" s="1"/>
  <c r="BC43" i="19"/>
  <c r="H43" i="19" s="1"/>
  <c r="F43" i="19" s="1"/>
  <c r="E38" i="19"/>
  <c r="E32" i="19"/>
  <c r="AT143" i="19"/>
  <c r="I163" i="19"/>
  <c r="G163" i="19"/>
  <c r="AN117" i="19"/>
  <c r="AO130" i="19"/>
  <c r="H130" i="19"/>
  <c r="F130" i="19" s="1"/>
  <c r="E130" i="19"/>
  <c r="AN112" i="19"/>
  <c r="J118" i="19"/>
  <c r="D118" i="19"/>
  <c r="E125" i="19"/>
  <c r="G123" i="19"/>
  <c r="I123" i="19"/>
  <c r="AR68" i="19"/>
  <c r="AR79" i="19"/>
  <c r="BC79" i="19"/>
  <c r="AR84" i="19"/>
  <c r="AN77" i="19"/>
  <c r="BC56" i="19"/>
  <c r="E37" i="19"/>
  <c r="AO37" i="19"/>
  <c r="H37" i="19"/>
  <c r="F37" i="19" s="1"/>
  <c r="G44" i="19"/>
  <c r="I44" i="19"/>
  <c r="AR27" i="19"/>
  <c r="E40" i="19"/>
  <c r="AW170" i="19"/>
  <c r="AU159" i="19"/>
  <c r="AV159" i="19" s="1"/>
  <c r="AN134" i="19"/>
  <c r="AU143" i="19"/>
  <c r="AV143" i="19" s="1"/>
  <c r="AV165" i="19"/>
  <c r="I165" i="19" s="1"/>
  <c r="AT135" i="19"/>
  <c r="AN138" i="19"/>
  <c r="E131" i="19"/>
  <c r="H131" i="19"/>
  <c r="F131" i="19" s="1"/>
  <c r="AO131" i="19"/>
  <c r="AT121" i="19"/>
  <c r="H121" i="19" s="1"/>
  <c r="F121" i="19" s="1"/>
  <c r="AR107" i="19"/>
  <c r="H107" i="19" s="1"/>
  <c r="F107" i="19" s="1"/>
  <c r="AU103" i="19"/>
  <c r="AV103" i="19" s="1"/>
  <c r="AV107" i="19"/>
  <c r="AW112" i="19"/>
  <c r="AU106" i="19"/>
  <c r="AV106" i="19" s="1"/>
  <c r="AR104" i="19"/>
  <c r="AW96" i="19"/>
  <c r="AT109" i="19"/>
  <c r="AW109" i="19"/>
  <c r="AR92" i="19"/>
  <c r="AW81" i="19"/>
  <c r="AU77" i="19"/>
  <c r="AV77" i="19" s="1"/>
  <c r="AN79" i="19"/>
  <c r="J94" i="19"/>
  <c r="D94" i="19"/>
  <c r="AW64" i="19"/>
  <c r="AR55" i="19"/>
  <c r="H55" i="19" s="1"/>
  <c r="F55" i="19" s="1"/>
  <c r="D73" i="19"/>
  <c r="J73" i="19"/>
  <c r="AO55" i="19"/>
  <c r="H40" i="19"/>
  <c r="F40" i="19" s="1"/>
  <c r="AT24" i="19"/>
  <c r="AT23" i="19"/>
  <c r="AT20" i="19"/>
  <c r="AW16" i="19"/>
  <c r="AT19" i="19"/>
  <c r="BC17" i="19"/>
  <c r="BC20" i="19"/>
  <c r="AN18" i="19"/>
  <c r="AO18" i="19" s="1"/>
  <c r="AW19" i="19"/>
  <c r="AW17" i="19"/>
  <c r="BC18" i="19"/>
  <c r="BC16" i="19"/>
  <c r="AW20" i="19"/>
  <c r="BC19" i="19"/>
  <c r="AT16" i="19"/>
  <c r="AU17" i="19"/>
  <c r="AV17" i="19" s="1"/>
  <c r="AR17" i="19"/>
  <c r="AN16" i="19"/>
  <c r="AN19" i="19"/>
  <c r="AR20" i="19"/>
  <c r="AR16" i="19"/>
  <c r="AW18" i="19"/>
  <c r="AR19" i="19"/>
  <c r="AN17" i="19"/>
  <c r="AN20" i="19"/>
  <c r="AT17" i="19"/>
  <c r="AT18" i="19"/>
  <c r="AU20" i="19"/>
  <c r="AV20" i="19" s="1"/>
  <c r="AU18" i="19"/>
  <c r="AV18" i="19" s="1"/>
  <c r="AR18" i="19"/>
  <c r="AU16" i="19"/>
  <c r="AV16" i="19" s="1"/>
  <c r="AU19" i="19"/>
  <c r="AV19" i="19" s="1"/>
  <c r="BJ38" i="16"/>
  <c r="BI63" i="16"/>
  <c r="BG44" i="16"/>
  <c r="BC64" i="16"/>
  <c r="AY35" i="16"/>
  <c r="BF46" i="16"/>
  <c r="BE31" i="17"/>
  <c r="BB26" i="16"/>
  <c r="AN16" i="17"/>
  <c r="AO16" i="17" s="1"/>
  <c r="AR24" i="17"/>
  <c r="BK60" i="16"/>
  <c r="AR26" i="17"/>
  <c r="AZ58" i="16"/>
  <c r="BK12" i="16"/>
  <c r="BA35" i="16"/>
  <c r="BE34" i="17"/>
  <c r="BH24" i="16"/>
  <c r="BJ64" i="16"/>
  <c r="BA54" i="16"/>
  <c r="AD24" i="17"/>
  <c r="AI16" i="17"/>
  <c r="AR16" i="17"/>
  <c r="AR34" i="17"/>
  <c r="AD21" i="17"/>
  <c r="AR21" i="17"/>
  <c r="AR31" i="17"/>
  <c r="AI20" i="17"/>
  <c r="AN17" i="17"/>
  <c r="AO17" i="17" s="1"/>
  <c r="BE16" i="17"/>
  <c r="BA12" i="16"/>
  <c r="AD16" i="17"/>
  <c r="U26" i="17"/>
  <c r="BF26" i="17" s="1"/>
  <c r="BG26" i="17" s="1"/>
  <c r="BH26" i="17" s="1"/>
  <c r="U31" i="17"/>
  <c r="V31" i="17" s="1"/>
  <c r="BI64" i="16"/>
  <c r="BE26" i="17"/>
  <c r="AR23" i="17"/>
  <c r="BE17" i="17"/>
  <c r="AI26" i="17"/>
  <c r="U16" i="17"/>
  <c r="BF16" i="17" s="1"/>
  <c r="BG16" i="17" s="1"/>
  <c r="BH16" i="17" s="1"/>
  <c r="AI23" i="17"/>
  <c r="AN33" i="17"/>
  <c r="AO33" i="17" s="1"/>
  <c r="AR20" i="17"/>
  <c r="BE22" i="17"/>
  <c r="U17" i="17"/>
  <c r="V17" i="17" s="1"/>
  <c r="AN22" i="17"/>
  <c r="AO22" i="17" s="1"/>
  <c r="AR19" i="17"/>
  <c r="AI32" i="17"/>
  <c r="BE36" i="17"/>
  <c r="AI18" i="17"/>
  <c r="AR32" i="17"/>
  <c r="AD23" i="17"/>
  <c r="BA65" i="16"/>
  <c r="AD22" i="17"/>
  <c r="AD20" i="17"/>
  <c r="AI31" i="17"/>
  <c r="AO35" i="17"/>
  <c r="U24" i="17"/>
  <c r="AN34" i="17"/>
  <c r="U19" i="17"/>
  <c r="AN18" i="17"/>
  <c r="AD35" i="17"/>
  <c r="BF33" i="17"/>
  <c r="BG33" i="17" s="1"/>
  <c r="BH33" i="17" s="1"/>
  <c r="V33" i="17"/>
  <c r="AI24" i="17"/>
  <c r="AI17" i="17"/>
  <c r="AR35" i="17"/>
  <c r="AD32" i="17"/>
  <c r="BF36" i="17"/>
  <c r="BG36" i="17" s="1"/>
  <c r="BH36" i="17" s="1"/>
  <c r="V36" i="17"/>
  <c r="BE20" i="17"/>
  <c r="AD19" i="17"/>
  <c r="AI36" i="17"/>
  <c r="AD33" i="17"/>
  <c r="AI35" i="17"/>
  <c r="AD36" i="17"/>
  <c r="U34" i="17"/>
  <c r="AD31" i="17"/>
  <c r="AI19" i="17"/>
  <c r="AR17" i="17"/>
  <c r="U35" i="17"/>
  <c r="BE32" i="17"/>
  <c r="AR22" i="17"/>
  <c r="AI22" i="17"/>
  <c r="AN26" i="17"/>
  <c r="AR18" i="17"/>
  <c r="U18" i="17"/>
  <c r="AO32" i="17"/>
  <c r="AN36" i="17"/>
  <c r="AN20" i="17"/>
  <c r="BE19" i="17"/>
  <c r="AR33" i="17"/>
  <c r="AN19" i="17"/>
  <c r="AN23" i="17"/>
  <c r="AD17" i="17"/>
  <c r="BE24" i="17"/>
  <c r="AD18" i="17"/>
  <c r="AN24" i="17"/>
  <c r="AD34" i="17"/>
  <c r="AN31" i="17"/>
  <c r="BE33" i="17"/>
  <c r="AN21" i="17"/>
  <c r="U22" i="17"/>
  <c r="U20" i="17"/>
  <c r="AD26" i="17"/>
  <c r="BE23" i="17"/>
  <c r="U21" i="17"/>
  <c r="U23" i="17"/>
  <c r="BE18" i="17"/>
  <c r="BG12" i="16"/>
  <c r="BE46" i="16"/>
  <c r="BA33" i="16"/>
  <c r="BC35" i="16"/>
  <c r="BB64" i="16"/>
  <c r="AZ48" i="16"/>
  <c r="BI54" i="16"/>
  <c r="BA64" i="16"/>
  <c r="BC43" i="16"/>
  <c r="BM38" i="16"/>
  <c r="BJ24" i="16"/>
  <c r="BC12" i="16"/>
  <c r="BC54" i="16"/>
  <c r="AZ54" i="16"/>
  <c r="BF64" i="16"/>
  <c r="BG58" i="16"/>
  <c r="BA50" i="16"/>
  <c r="BG66" i="16"/>
  <c r="BI38" i="16"/>
  <c r="BE65" i="16"/>
  <c r="BG67" i="16"/>
  <c r="BI24" i="16"/>
  <c r="BE53" i="16"/>
  <c r="BE72" i="16"/>
  <c r="BE28" i="16"/>
  <c r="BC15" i="16"/>
  <c r="AZ39" i="16"/>
  <c r="AY53" i="16"/>
  <c r="BI65" i="16"/>
  <c r="BM45" i="16"/>
  <c r="BI46" i="16"/>
  <c r="AY67" i="16"/>
  <c r="AY43" i="16"/>
  <c r="BI72" i="16"/>
  <c r="BK72" i="16"/>
  <c r="BB65" i="16"/>
  <c r="BD43" i="16"/>
  <c r="BD69" i="16"/>
  <c r="BE70" i="16"/>
  <c r="BC27" i="16"/>
  <c r="AZ32" i="16"/>
  <c r="BA43" i="16"/>
  <c r="BD32" i="16"/>
  <c r="BB72" i="16"/>
  <c r="AZ72" i="16"/>
  <c r="BH70" i="16"/>
  <c r="BB60" i="16"/>
  <c r="AY44" i="16"/>
  <c r="BM31" i="16"/>
  <c r="BJ70" i="16"/>
  <c r="BL45" i="16"/>
  <c r="C45" i="16" s="1"/>
  <c r="BJ46" i="16"/>
  <c r="BF18" i="16"/>
  <c r="BK54" i="16"/>
  <c r="AY14" i="16"/>
  <c r="BF72" i="16"/>
  <c r="BA41" i="16"/>
  <c r="BB74" i="16"/>
  <c r="BK74" i="16"/>
  <c r="AY72" i="16"/>
  <c r="BI70" i="16"/>
  <c r="BK63" i="16"/>
  <c r="BI40" i="16"/>
  <c r="AZ69" i="16"/>
  <c r="AZ49" i="16"/>
  <c r="BK49" i="16"/>
  <c r="BF37" i="16"/>
  <c r="BE29" i="16"/>
  <c r="AY23" i="16"/>
  <c r="BI17" i="16"/>
  <c r="BK15" i="16"/>
  <c r="BB41" i="16"/>
  <c r="BK70" i="16"/>
  <c r="AY45" i="16"/>
  <c r="BK64" i="16"/>
  <c r="BF61" i="16"/>
  <c r="BG59" i="16"/>
  <c r="BJ27" i="16"/>
  <c r="BC23" i="16"/>
  <c r="BI25" i="16"/>
  <c r="BC72" i="16"/>
  <c r="AZ61" i="16"/>
  <c r="BH61" i="16"/>
  <c r="BA37" i="16"/>
  <c r="BM29" i="16"/>
  <c r="BE41" i="16"/>
  <c r="BJ16" i="16"/>
  <c r="AY20" i="16"/>
  <c r="BH66" i="16"/>
  <c r="BD53" i="16"/>
  <c r="BB48" i="16"/>
  <c r="AZ43" i="16"/>
  <c r="BJ72" i="16"/>
  <c r="BH53" i="16"/>
  <c r="AZ53" i="16"/>
  <c r="BJ29" i="16"/>
  <c r="BM70" i="16"/>
  <c r="BL58" i="16"/>
  <c r="C58" i="16" s="1"/>
  <c r="AY65" i="16"/>
  <c r="BE37" i="16"/>
  <c r="BD37" i="16"/>
  <c r="BN70" i="16"/>
  <c r="BG63" i="16"/>
  <c r="BH16" i="16"/>
  <c r="BG27" i="16"/>
  <c r="BD20" i="16"/>
  <c r="BH20" i="16"/>
  <c r="BI60" i="16"/>
  <c r="BC66" i="16"/>
  <c r="BA60" i="16"/>
  <c r="BB38" i="16"/>
  <c r="BK43" i="16"/>
  <c r="AY41" i="16"/>
  <c r="AY18" i="16"/>
  <c r="BE16" i="16"/>
  <c r="BK24" i="16"/>
  <c r="BC45" i="16"/>
  <c r="AZ66" i="16"/>
  <c r="BL63" i="16"/>
  <c r="C63" i="16" s="1"/>
  <c r="BH63" i="16"/>
  <c r="BG61" i="16"/>
  <c r="BG46" i="16"/>
  <c r="BL48" i="16"/>
  <c r="C48" i="16" s="1"/>
  <c r="AZ40" i="16"/>
  <c r="BA31" i="16"/>
  <c r="BC28" i="16"/>
  <c r="BI27" i="16"/>
  <c r="BA26" i="16"/>
  <c r="BE45" i="16"/>
  <c r="BI66" i="16"/>
  <c r="BA66" i="16"/>
  <c r="BJ63" i="16"/>
  <c r="BE56" i="16"/>
  <c r="AX38" i="16"/>
  <c r="BE35" i="16"/>
  <c r="BA40" i="16"/>
  <c r="AZ37" i="16"/>
  <c r="BE50" i="16"/>
  <c r="BI14" i="16"/>
  <c r="AZ18" i="16"/>
  <c r="BI16" i="16"/>
  <c r="BA16" i="16"/>
  <c r="BD45" i="16"/>
  <c r="BB40" i="16"/>
  <c r="BB28" i="16"/>
  <c r="BH25" i="16"/>
  <c r="BD72" i="16"/>
  <c r="BM54" i="16"/>
  <c r="BI56" i="16"/>
  <c r="BK55" i="16"/>
  <c r="BF44" i="16"/>
  <c r="BH59" i="16"/>
  <c r="BK59" i="16"/>
  <c r="BF32" i="16"/>
  <c r="BF41" i="16"/>
  <c r="AY21" i="16"/>
  <c r="BK17" i="16"/>
  <c r="AY27" i="16"/>
  <c r="BC25" i="16"/>
  <c r="BF15" i="16"/>
  <c r="BE60" i="16"/>
  <c r="AX54" i="16"/>
  <c r="BM56" i="16"/>
  <c r="BA29" i="16"/>
  <c r="BG19" i="16"/>
  <c r="BA18" i="16"/>
  <c r="BC21" i="16"/>
  <c r="BA15" i="16"/>
  <c r="BG24" i="16"/>
  <c r="BL69" i="16"/>
  <c r="C69" i="16" s="1"/>
  <c r="BF66" i="16"/>
  <c r="BK58" i="16"/>
  <c r="BK56" i="16"/>
  <c r="BF53" i="16"/>
  <c r="AY38" i="16"/>
  <c r="BD38" i="16"/>
  <c r="BG41" i="16"/>
  <c r="AZ50" i="16"/>
  <c r="BG17" i="16"/>
  <c r="AY25" i="16"/>
  <c r="BH45" i="16"/>
  <c r="BK51" i="16"/>
  <c r="BM19" i="16"/>
  <c r="AY56" i="16"/>
  <c r="BC55" i="16"/>
  <c r="BJ40" i="16"/>
  <c r="BC37" i="16"/>
  <c r="BG50" i="16"/>
  <c r="BG73" i="16"/>
  <c r="BH14" i="16"/>
  <c r="BE21" i="16"/>
  <c r="BH17" i="16"/>
  <c r="AY58" i="16"/>
  <c r="BA63" i="16"/>
  <c r="BG51" i="16"/>
  <c r="BD55" i="16"/>
  <c r="BK40" i="16"/>
  <c r="AZ29" i="16"/>
  <c r="BG16" i="16"/>
  <c r="BF45" i="16"/>
  <c r="BG45" i="16"/>
  <c r="BD27" i="16"/>
  <c r="BL27" i="16"/>
  <c r="C27" i="16" s="1"/>
  <c r="BJ26" i="16"/>
  <c r="BA74" i="16"/>
  <c r="BF70" i="16"/>
  <c r="BD49" i="16"/>
  <c r="BC38" i="16"/>
  <c r="BH35" i="16"/>
  <c r="BD59" i="16"/>
  <c r="BJ37" i="16"/>
  <c r="BJ32" i="16"/>
  <c r="BL32" i="16"/>
  <c r="C32" i="16" s="1"/>
  <c r="BG39" i="16"/>
  <c r="AY29" i="16"/>
  <c r="BC16" i="16"/>
  <c r="AY16" i="16"/>
  <c r="AY17" i="16"/>
  <c r="AZ24" i="16"/>
  <c r="BD60" i="16"/>
  <c r="BB66" i="16"/>
  <c r="BL46" i="16"/>
  <c r="C46" i="16" s="1"/>
  <c r="BG48" i="16"/>
  <c r="BB43" i="16"/>
  <c r="AZ59" i="16"/>
  <c r="BK41" i="16"/>
  <c r="AZ73" i="16"/>
  <c r="BG74" i="16"/>
  <c r="BL72" i="16"/>
  <c r="C72" i="16" s="1"/>
  <c r="BM72" i="16"/>
  <c r="AZ70" i="16"/>
  <c r="AY66" i="16"/>
  <c r="BJ60" i="16"/>
  <c r="AZ63" i="16"/>
  <c r="BC58" i="16"/>
  <c r="BD65" i="16"/>
  <c r="BK61" i="16"/>
  <c r="AY64" i="16"/>
  <c r="BC56" i="16"/>
  <c r="BF55" i="16"/>
  <c r="BN53" i="16"/>
  <c r="AX53" i="16"/>
  <c r="BJ53" i="16"/>
  <c r="BA38" i="16"/>
  <c r="BK48" i="16"/>
  <c r="BB49" i="16"/>
  <c r="BL35" i="16"/>
  <c r="C35" i="16" s="1"/>
  <c r="BF38" i="16"/>
  <c r="BJ35" i="16"/>
  <c r="AX59" i="16"/>
  <c r="BN59" i="16"/>
  <c r="BH37" i="16"/>
  <c r="BC39" i="16"/>
  <c r="BD39" i="16"/>
  <c r="BH29" i="16"/>
  <c r="BJ31" i="16"/>
  <c r="BJ14" i="16"/>
  <c r="BE18" i="16"/>
  <c r="BF21" i="16"/>
  <c r="BG23" i="16"/>
  <c r="BM26" i="16"/>
  <c r="BB25" i="16"/>
  <c r="AX20" i="16"/>
  <c r="BN20" i="16"/>
  <c r="AY12" i="16"/>
  <c r="BB24" i="16"/>
  <c r="BN73" i="16"/>
  <c r="AX73" i="16"/>
  <c r="BN67" i="16"/>
  <c r="AX67" i="16"/>
  <c r="BC51" i="16"/>
  <c r="BH54" i="16"/>
  <c r="BE48" i="16"/>
  <c r="BI49" i="16"/>
  <c r="BJ43" i="16"/>
  <c r="BN29" i="16"/>
  <c r="BB18" i="16"/>
  <c r="BN26" i="16"/>
  <c r="AX26" i="16"/>
  <c r="BB12" i="16"/>
  <c r="BM24" i="16"/>
  <c r="BE74" i="16"/>
  <c r="BH69" i="16"/>
  <c r="BG72" i="16"/>
  <c r="BA70" i="16"/>
  <c r="BL66" i="16"/>
  <c r="C66" i="16" s="1"/>
  <c r="BA67" i="16"/>
  <c r="BL51" i="16"/>
  <c r="C51" i="16" s="1"/>
  <c r="BB63" i="16"/>
  <c r="BD64" i="16"/>
  <c r="BD66" i="16"/>
  <c r="BD56" i="16"/>
  <c r="BH56" i="16"/>
  <c r="BI55" i="16"/>
  <c r="BH55" i="16"/>
  <c r="AX43" i="16"/>
  <c r="BN43" i="16"/>
  <c r="BI33" i="16"/>
  <c r="BA59" i="16"/>
  <c r="AY59" i="16"/>
  <c r="BJ59" i="16"/>
  <c r="BE40" i="16"/>
  <c r="BN37" i="16"/>
  <c r="AX37" i="16"/>
  <c r="BN32" i="16"/>
  <c r="AX32" i="16"/>
  <c r="BH39" i="16"/>
  <c r="BE31" i="16"/>
  <c r="BN14" i="16"/>
  <c r="AX14" i="16"/>
  <c r="AZ14" i="16"/>
  <c r="BH21" i="16"/>
  <c r="BL16" i="16"/>
  <c r="C16" i="16" s="1"/>
  <c r="BH23" i="16"/>
  <c r="BE23" i="16"/>
  <c r="BH27" i="16"/>
  <c r="BK26" i="16"/>
  <c r="BG20" i="16"/>
  <c r="BI15" i="16"/>
  <c r="BN15" i="16"/>
  <c r="AX15" i="16"/>
  <c r="BC24" i="16"/>
  <c r="BJ69" i="16"/>
  <c r="BD70" i="16"/>
  <c r="BL70" i="16"/>
  <c r="C70" i="16" s="1"/>
  <c r="BC63" i="16"/>
  <c r="BF63" i="16"/>
  <c r="AZ67" i="16"/>
  <c r="BL67" i="16"/>
  <c r="C67" i="16" s="1"/>
  <c r="BJ58" i="16"/>
  <c r="BM46" i="16"/>
  <c r="BM65" i="16"/>
  <c r="BE51" i="16"/>
  <c r="BN45" i="16"/>
  <c r="AX45" i="16"/>
  <c r="AY54" i="16"/>
  <c r="BL56" i="16"/>
  <c r="C56" i="16" s="1"/>
  <c r="BK53" i="16"/>
  <c r="BC49" i="16"/>
  <c r="BM43" i="16"/>
  <c r="BK35" i="16"/>
  <c r="BB59" i="16"/>
  <c r="BM59" i="16"/>
  <c r="BI37" i="16"/>
  <c r="BE39" i="16"/>
  <c r="BB29" i="16"/>
  <c r="BK29" i="16"/>
  <c r="BN35" i="16"/>
  <c r="BM50" i="16"/>
  <c r="BN18" i="16"/>
  <c r="AX18" i="16"/>
  <c r="BL21" i="16"/>
  <c r="C21" i="16" s="1"/>
  <c r="BM16" i="16"/>
  <c r="BL23" i="16"/>
  <c r="C23" i="16" s="1"/>
  <c r="AX17" i="16"/>
  <c r="BN17" i="16"/>
  <c r="BF17" i="16"/>
  <c r="AZ17" i="16"/>
  <c r="BE27" i="16"/>
  <c r="AY26" i="16"/>
  <c r="BD25" i="16"/>
  <c r="BK25" i="16"/>
  <c r="BJ20" i="16"/>
  <c r="BG15" i="16"/>
  <c r="BL15" i="16"/>
  <c r="C15" i="16" s="1"/>
  <c r="BI12" i="16"/>
  <c r="BL74" i="16"/>
  <c r="C74" i="16" s="1"/>
  <c r="BD74" i="16"/>
  <c r="BN69" i="16"/>
  <c r="BC60" i="16"/>
  <c r="BB51" i="16"/>
  <c r="BJ65" i="16"/>
  <c r="BF65" i="16"/>
  <c r="BD61" i="16"/>
  <c r="AX61" i="16"/>
  <c r="BN61" i="16"/>
  <c r="BM51" i="16"/>
  <c r="BJ45" i="16"/>
  <c r="AY55" i="16"/>
  <c r="BJ55" i="16"/>
  <c r="BN55" i="16"/>
  <c r="AX55" i="16"/>
  <c r="BB53" i="16"/>
  <c r="BN33" i="16"/>
  <c r="AX33" i="16"/>
  <c r="BF48" i="16"/>
  <c r="BJ49" i="16"/>
  <c r="BL33" i="16"/>
  <c r="C33" i="16" s="1"/>
  <c r="BH33" i="16"/>
  <c r="BG35" i="16"/>
  <c r="BF59" i="16"/>
  <c r="BE59" i="16"/>
  <c r="BA48" i="16"/>
  <c r="AX40" i="16"/>
  <c r="BN40" i="16"/>
  <c r="AY32" i="16"/>
  <c r="BI39" i="16"/>
  <c r="BC41" i="16"/>
  <c r="AY31" i="16"/>
  <c r="AX35" i="16"/>
  <c r="AY50" i="16"/>
  <c r="BF50" i="16"/>
  <c r="BA14" i="16"/>
  <c r="BJ18" i="16"/>
  <c r="AZ16" i="16"/>
  <c r="AZ23" i="16"/>
  <c r="BL17" i="16"/>
  <c r="C17" i="16" s="1"/>
  <c r="BM17" i="16"/>
  <c r="BN27" i="16"/>
  <c r="AX27" i="16"/>
  <c r="BA20" i="16"/>
  <c r="BM12" i="16"/>
  <c r="BL12" i="16"/>
  <c r="BE24" i="16"/>
  <c r="BF74" i="16"/>
  <c r="BI69" i="16"/>
  <c r="BK69" i="16"/>
  <c r="BG70" i="16"/>
  <c r="AX51" i="16"/>
  <c r="BN51" i="16"/>
  <c r="BD63" i="16"/>
  <c r="BJ67" i="16"/>
  <c r="BC67" i="16"/>
  <c r="BB67" i="16"/>
  <c r="BM61" i="16"/>
  <c r="BN46" i="16"/>
  <c r="AX46" i="16"/>
  <c r="BE64" i="16"/>
  <c r="BJ56" i="16"/>
  <c r="BA53" i="16"/>
  <c r="BL59" i="16"/>
  <c r="C59" i="16" s="1"/>
  <c r="BF40" i="16"/>
  <c r="BM32" i="16"/>
  <c r="BM39" i="16"/>
  <c r="BF31" i="16"/>
  <c r="BE32" i="16"/>
  <c r="BK28" i="16"/>
  <c r="BG18" i="16"/>
  <c r="BI21" i="16"/>
  <c r="BI23" i="16"/>
  <c r="BA17" i="16"/>
  <c r="BK27" i="16"/>
  <c r="AZ26" i="16"/>
  <c r="BE25" i="16"/>
  <c r="BI20" i="16"/>
  <c r="BJ15" i="16"/>
  <c r="BB15" i="16"/>
  <c r="BF12" i="16"/>
  <c r="BN74" i="16"/>
  <c r="AX74" i="16"/>
  <c r="BH72" i="16"/>
  <c r="BE69" i="16"/>
  <c r="BM74" i="16"/>
  <c r="BM67" i="16"/>
  <c r="BK65" i="16"/>
  <c r="BG65" i="16"/>
  <c r="BE61" i="16"/>
  <c r="AY61" i="16"/>
  <c r="AX70" i="16"/>
  <c r="BG54" i="16"/>
  <c r="AZ55" i="16"/>
  <c r="BC53" i="16"/>
  <c r="BN48" i="16"/>
  <c r="AX48" i="16"/>
  <c r="BH38" i="16"/>
  <c r="BF33" i="16"/>
  <c r="BK38" i="16"/>
  <c r="AY40" i="16"/>
  <c r="BL40" i="16"/>
  <c r="C40" i="16" s="1"/>
  <c r="BM37" i="16"/>
  <c r="BB37" i="16"/>
  <c r="BI32" i="16"/>
  <c r="BB32" i="16"/>
  <c r="BJ39" i="16"/>
  <c r="BF39" i="16"/>
  <c r="BB31" i="16"/>
  <c r="BH28" i="16"/>
  <c r="BG14" i="16"/>
  <c r="BB14" i="16"/>
  <c r="BA21" i="16"/>
  <c r="BA23" i="16"/>
  <c r="BE17" i="16"/>
  <c r="BJ17" i="16"/>
  <c r="BB27" i="16"/>
  <c r="BM25" i="16"/>
  <c r="BK20" i="16"/>
  <c r="BB20" i="16"/>
  <c r="BM20" i="16"/>
  <c r="BD15" i="16"/>
  <c r="BF24" i="16"/>
  <c r="BN66" i="16"/>
  <c r="AX66" i="16"/>
  <c r="BE63" i="16"/>
  <c r="BE67" i="16"/>
  <c r="BL65" i="16"/>
  <c r="C65" i="16" s="1"/>
  <c r="BL43" i="16"/>
  <c r="C43" i="16" s="1"/>
  <c r="BM33" i="16"/>
  <c r="BD41" i="16"/>
  <c r="BC31" i="16"/>
  <c r="BL14" i="16"/>
  <c r="C14" i="16" s="1"/>
  <c r="AX21" i="16"/>
  <c r="BN21" i="16"/>
  <c r="BB16" i="16"/>
  <c r="BB17" i="16"/>
  <c r="BA27" i="16"/>
  <c r="BG25" i="16"/>
  <c r="BA25" i="16"/>
  <c r="AZ20" i="16"/>
  <c r="BE12" i="16"/>
  <c r="BJ12" i="16"/>
  <c r="AZ74" i="16"/>
  <c r="BH74" i="16"/>
  <c r="BF69" i="16"/>
  <c r="BH60" i="16"/>
  <c r="AX58" i="16"/>
  <c r="BN58" i="16"/>
  <c r="BM64" i="16"/>
  <c r="AY60" i="16"/>
  <c r="BA61" i="16"/>
  <c r="BL64" i="16"/>
  <c r="C64" i="16" s="1"/>
  <c r="AZ64" i="16"/>
  <c r="AY51" i="16"/>
  <c r="AX56" i="16"/>
  <c r="BN56" i="16"/>
  <c r="BB56" i="16"/>
  <c r="BA55" i="16"/>
  <c r="BG53" i="16"/>
  <c r="AY49" i="16"/>
  <c r="AY48" i="16"/>
  <c r="BJ33" i="16"/>
  <c r="BK44" i="16"/>
  <c r="BD35" i="16"/>
  <c r="BK39" i="16"/>
  <c r="BL29" i="16"/>
  <c r="C29" i="16" s="1"/>
  <c r="BG31" i="16"/>
  <c r="BA28" i="16"/>
  <c r="BM28" i="16"/>
  <c r="BK50" i="16"/>
  <c r="BD14" i="16"/>
  <c r="BH18" i="16"/>
  <c r="BB21" i="16"/>
  <c r="BJ21" i="16"/>
  <c r="BB23" i="16"/>
  <c r="BJ23" i="16"/>
  <c r="BM27" i="16"/>
  <c r="BC26" i="16"/>
  <c r="BC20" i="16"/>
  <c r="BH15" i="16"/>
  <c r="BN31" i="16"/>
  <c r="BL24" i="16"/>
  <c r="C24" i="16" s="1"/>
  <c r="BN24" i="16"/>
  <c r="AX24" i="16"/>
  <c r="BF67" i="16"/>
  <c r="BL61" i="16"/>
  <c r="C61" i="16" s="1"/>
  <c r="BM53" i="16"/>
  <c r="BM48" i="16"/>
  <c r="BM49" i="16"/>
  <c r="BH48" i="16"/>
  <c r="BE49" i="16"/>
  <c r="BI59" i="16"/>
  <c r="BM35" i="16"/>
  <c r="AZ28" i="16"/>
  <c r="BH50" i="16"/>
  <c r="BN50" i="16"/>
  <c r="AX50" i="16"/>
  <c r="BK14" i="16"/>
  <c r="BD16" i="16"/>
  <c r="BM23" i="16"/>
  <c r="BD17" i="16"/>
  <c r="BD26" i="16"/>
  <c r="BD12" i="16"/>
  <c r="AZ60" i="16"/>
  <c r="AX65" i="16"/>
  <c r="BN65" i="16"/>
  <c r="BG64" i="16"/>
  <c r="BB54" i="16"/>
  <c r="BM44" i="16"/>
  <c r="BC33" i="16"/>
  <c r="BN28" i="16"/>
  <c r="BC50" i="16"/>
  <c r="BM21" i="16"/>
  <c r="BN25" i="16"/>
  <c r="AX25" i="16"/>
  <c r="AY24" i="16"/>
  <c r="AY70" i="16"/>
  <c r="AX60" i="16"/>
  <c r="BN60" i="16"/>
  <c r="BI74" i="16"/>
  <c r="BA69" i="16"/>
  <c r="BC70" i="16"/>
  <c r="BN54" i="16"/>
  <c r="BM60" i="16"/>
  <c r="BJ66" i="16"/>
  <c r="BE66" i="16"/>
  <c r="BH67" i="16"/>
  <c r="BE58" i="16"/>
  <c r="BB61" i="16"/>
  <c r="BF56" i="16"/>
  <c r="BL53" i="16"/>
  <c r="C53" i="16" s="1"/>
  <c r="BC48" i="16"/>
  <c r="BG49" i="16"/>
  <c r="BK33" i="16"/>
  <c r="AZ44" i="16"/>
  <c r="BF35" i="16"/>
  <c r="BK37" i="16"/>
  <c r="BG32" i="16"/>
  <c r="BL39" i="16"/>
  <c r="C39" i="16" s="1"/>
  <c r="BG29" i="16"/>
  <c r="BH41" i="16"/>
  <c r="BH31" i="16"/>
  <c r="BE19" i="16"/>
  <c r="BL28" i="16"/>
  <c r="C28" i="16" s="1"/>
  <c r="AX28" i="16"/>
  <c r="BB50" i="16"/>
  <c r="BM14" i="16"/>
  <c r="BF14" i="16"/>
  <c r="BM18" i="16"/>
  <c r="BI18" i="16"/>
  <c r="BK21" i="16"/>
  <c r="AZ21" i="16"/>
  <c r="BF16" i="16"/>
  <c r="BK23" i="16"/>
  <c r="BF26" i="16"/>
  <c r="BE26" i="16"/>
  <c r="BF25" i="16"/>
  <c r="BN12" i="16"/>
  <c r="AX12" i="16"/>
  <c r="BB73" i="16"/>
  <c r="BM66" i="16"/>
  <c r="BH51" i="16"/>
  <c r="BF51" i="16"/>
  <c r="BH64" i="16"/>
  <c r="BD54" i="16"/>
  <c r="AZ51" i="16"/>
  <c r="AZ56" i="16"/>
  <c r="BB55" i="16"/>
  <c r="BA49" i="16"/>
  <c r="BI48" i="16"/>
  <c r="BF49" i="16"/>
  <c r="BC59" i="16"/>
  <c r="BG40" i="16"/>
  <c r="BC40" i="16"/>
  <c r="BK32" i="16"/>
  <c r="AX39" i="16"/>
  <c r="BN39" i="16"/>
  <c r="BN41" i="16"/>
  <c r="AX41" i="16"/>
  <c r="BI50" i="16"/>
  <c r="BL50" i="16"/>
  <c r="C50" i="16" s="1"/>
  <c r="BC18" i="16"/>
  <c r="BD21" i="16"/>
  <c r="BD23" i="16"/>
  <c r="BC17" i="16"/>
  <c r="AZ27" i="16"/>
  <c r="BL37" i="16"/>
  <c r="C37" i="16" s="1"/>
  <c r="BE20" i="16"/>
  <c r="AY15" i="16"/>
  <c r="BH12" i="16"/>
  <c r="BM69" i="16"/>
  <c r="BB69" i="16"/>
  <c r="BC69" i="16"/>
  <c r="BK66" i="16"/>
  <c r="BA58" i="16"/>
  <c r="BC65" i="16"/>
  <c r="BI53" i="16"/>
  <c r="BJ48" i="16"/>
  <c r="BN49" i="16"/>
  <c r="AX49" i="16"/>
  <c r="AX44" i="16"/>
  <c r="BE38" i="16"/>
  <c r="BI35" i="16"/>
  <c r="BH40" i="16"/>
  <c r="BG37" i="16"/>
  <c r="BB39" i="16"/>
  <c r="BI41" i="16"/>
  <c r="BM41" i="16"/>
  <c r="BL31" i="16"/>
  <c r="C31" i="16" s="1"/>
  <c r="AX31" i="16"/>
  <c r="BI31" i="16"/>
  <c r="BD28" i="16"/>
  <c r="BC14" i="16"/>
  <c r="BK16" i="16"/>
  <c r="BG26" i="16"/>
  <c r="BJ25" i="16"/>
  <c r="BL20" i="16"/>
  <c r="C20" i="16" s="1"/>
  <c r="BE15" i="16"/>
  <c r="BD24" i="16"/>
  <c r="BC74" i="16"/>
  <c r="BJ74" i="16"/>
  <c r="BG60" i="16"/>
  <c r="BF60" i="16"/>
  <c r="AY63" i="16"/>
  <c r="BK67" i="16"/>
  <c r="BB58" i="16"/>
  <c r="AY46" i="16"/>
  <c r="BL54" i="16"/>
  <c r="C54" i="16" s="1"/>
  <c r="BN64" i="16"/>
  <c r="AX64" i="16"/>
  <c r="BK46" i="16"/>
  <c r="BA56" i="16"/>
  <c r="BG56" i="16"/>
  <c r="BD48" i="16"/>
  <c r="BH49" i="16"/>
  <c r="BL49" i="16"/>
  <c r="C49" i="16" s="1"/>
  <c r="BN44" i="16"/>
  <c r="BL38" i="16"/>
  <c r="C38" i="16" s="1"/>
  <c r="BL44" i="16"/>
  <c r="C44" i="16" s="1"/>
  <c r="BM40" i="16"/>
  <c r="BH32" i="16"/>
  <c r="AY39" i="16"/>
  <c r="AZ41" i="16"/>
  <c r="BA19" i="16"/>
  <c r="BN38" i="16"/>
  <c r="BD50" i="16"/>
  <c r="BE14" i="16"/>
  <c r="BD18" i="16"/>
  <c r="BK18" i="16"/>
  <c r="BG21" i="16"/>
  <c r="BF23" i="16"/>
  <c r="BH26" i="16"/>
  <c r="AZ25" i="16"/>
  <c r="BM15" i="16"/>
  <c r="AZ12" i="16"/>
  <c r="BA24" i="16"/>
  <c r="BN19" i="16"/>
  <c r="BM73" i="16"/>
  <c r="AY74" i="16"/>
  <c r="AX72" i="16"/>
  <c r="BN72" i="16"/>
  <c r="BA72" i="16"/>
  <c r="BB70" i="16"/>
  <c r="BL60" i="16"/>
  <c r="C60" i="16" s="1"/>
  <c r="AX63" i="16"/>
  <c r="BN63" i="16"/>
  <c r="BM63" i="16"/>
  <c r="BM58" i="16"/>
  <c r="BJ54" i="16"/>
  <c r="BL55" i="16"/>
  <c r="C55" i="16" s="1"/>
  <c r="BM55" i="16"/>
  <c r="BG55" i="16"/>
  <c r="BD40" i="16"/>
  <c r="AX19" i="16"/>
  <c r="BL19" i="16"/>
  <c r="C19" i="16" s="1"/>
  <c r="BJ41" i="16"/>
  <c r="BL41" i="16"/>
  <c r="C41" i="16" s="1"/>
  <c r="BD31" i="16"/>
  <c r="BF28" i="16"/>
  <c r="BJ50" i="16"/>
  <c r="BL18" i="16"/>
  <c r="C18" i="16" s="1"/>
  <c r="BN16" i="16"/>
  <c r="AX16" i="16"/>
  <c r="BN23" i="16"/>
  <c r="AX23" i="16"/>
  <c r="BF27" i="16"/>
  <c r="BI26" i="16"/>
  <c r="BL26" i="16"/>
  <c r="C26" i="16" s="1"/>
  <c r="BL25" i="16"/>
  <c r="C25" i="16" s="1"/>
  <c r="BF20" i="16"/>
  <c r="AZ15" i="16"/>
  <c r="F140" i="11"/>
  <c r="J140" i="11" s="1"/>
  <c r="D171" i="11"/>
  <c r="H119" i="11"/>
  <c r="H113" i="11"/>
  <c r="I104" i="11" s="1"/>
  <c r="F186" i="11"/>
  <c r="H183" i="11"/>
  <c r="G172" i="11" s="1"/>
  <c r="G119" i="11"/>
  <c r="J116" i="11"/>
  <c r="F109" i="11"/>
  <c r="J108" i="11"/>
  <c r="G18" i="21" l="1"/>
  <c r="O18" i="21" s="1"/>
  <c r="H18" i="21"/>
  <c r="E19" i="21" s="1"/>
  <c r="F19" i="21" s="1"/>
  <c r="G26" i="19"/>
  <c r="G25" i="19"/>
  <c r="BF32" i="17"/>
  <c r="BG32" i="17" s="1"/>
  <c r="BH32" i="17" s="1"/>
  <c r="I21" i="19"/>
  <c r="H21" i="19"/>
  <c r="F21" i="19" s="1"/>
  <c r="H25" i="19"/>
  <c r="F25" i="19" s="1"/>
  <c r="H26" i="19"/>
  <c r="F26" i="19" s="1"/>
  <c r="G21" i="19"/>
  <c r="E21" i="19"/>
  <c r="D21" i="19" s="1"/>
  <c r="I25" i="19"/>
  <c r="I26" i="19"/>
  <c r="I23" i="19"/>
  <c r="E26" i="19"/>
  <c r="J26" i="19" s="1"/>
  <c r="G24" i="19"/>
  <c r="G23" i="19"/>
  <c r="H24" i="19"/>
  <c r="F24" i="19" s="1"/>
  <c r="D159" i="19"/>
  <c r="J159" i="19"/>
  <c r="J31" i="19"/>
  <c r="D31" i="19"/>
  <c r="D122" i="19"/>
  <c r="J122" i="19"/>
  <c r="J101" i="19"/>
  <c r="D101" i="19"/>
  <c r="D141" i="19"/>
  <c r="J141" i="19"/>
  <c r="D67" i="19"/>
  <c r="J67" i="19"/>
  <c r="D158" i="19"/>
  <c r="J158" i="19"/>
  <c r="J135" i="19"/>
  <c r="D135" i="19"/>
  <c r="D167" i="19"/>
  <c r="J167" i="19"/>
  <c r="D76" i="19"/>
  <c r="J76" i="19"/>
  <c r="D75" i="19"/>
  <c r="J75" i="19"/>
  <c r="D124" i="19"/>
  <c r="J124" i="19"/>
  <c r="D114" i="19"/>
  <c r="J114" i="19"/>
  <c r="H112" i="19"/>
  <c r="F112" i="19" s="1"/>
  <c r="AO112" i="19"/>
  <c r="E112" i="19"/>
  <c r="I59" i="19"/>
  <c r="G59" i="19"/>
  <c r="J145" i="19"/>
  <c r="D145" i="19"/>
  <c r="I62" i="19"/>
  <c r="G62" i="19"/>
  <c r="AO106" i="19"/>
  <c r="E106" i="19"/>
  <c r="H106" i="19"/>
  <c r="F106" i="19" s="1"/>
  <c r="J83" i="19"/>
  <c r="D83" i="19"/>
  <c r="I76" i="19"/>
  <c r="G76" i="19"/>
  <c r="I27" i="19"/>
  <c r="G27" i="19"/>
  <c r="H126" i="19"/>
  <c r="F126" i="19" s="1"/>
  <c r="H141" i="19"/>
  <c r="F141" i="19" s="1"/>
  <c r="J69" i="19"/>
  <c r="D69" i="19"/>
  <c r="G38" i="19"/>
  <c r="I61" i="19"/>
  <c r="G61" i="19"/>
  <c r="E60" i="19"/>
  <c r="I108" i="19"/>
  <c r="G108" i="19"/>
  <c r="I90" i="19"/>
  <c r="G90" i="19"/>
  <c r="D130" i="19"/>
  <c r="J130" i="19"/>
  <c r="D59" i="19"/>
  <c r="J59" i="19"/>
  <c r="D62" i="19"/>
  <c r="J62" i="19"/>
  <c r="I83" i="19"/>
  <c r="G83" i="19"/>
  <c r="J93" i="19"/>
  <c r="D93" i="19"/>
  <c r="D115" i="19"/>
  <c r="J115" i="19"/>
  <c r="J126" i="19"/>
  <c r="D126" i="19"/>
  <c r="I69" i="19"/>
  <c r="G69" i="19"/>
  <c r="D105" i="19"/>
  <c r="J105" i="19"/>
  <c r="I146" i="19"/>
  <c r="G146" i="19"/>
  <c r="H90" i="19"/>
  <c r="F90" i="19" s="1"/>
  <c r="D58" i="19"/>
  <c r="J58" i="19"/>
  <c r="I93" i="19"/>
  <c r="G93" i="19"/>
  <c r="E46" i="19"/>
  <c r="I115" i="19"/>
  <c r="G115" i="19"/>
  <c r="D129" i="19"/>
  <c r="J129" i="19"/>
  <c r="J27" i="19"/>
  <c r="D27" i="19"/>
  <c r="H89" i="19"/>
  <c r="F89" i="19" s="1"/>
  <c r="AO89" i="19"/>
  <c r="E89" i="19"/>
  <c r="D160" i="19"/>
  <c r="J160" i="19"/>
  <c r="D174" i="19"/>
  <c r="J174" i="19"/>
  <c r="G82" i="19"/>
  <c r="I82" i="19"/>
  <c r="J146" i="19"/>
  <c r="D146" i="19"/>
  <c r="J128" i="19"/>
  <c r="D128" i="19"/>
  <c r="H140" i="19"/>
  <c r="F140" i="19" s="1"/>
  <c r="I37" i="19"/>
  <c r="G37" i="19"/>
  <c r="I130" i="19"/>
  <c r="G130" i="19"/>
  <c r="J49" i="19"/>
  <c r="D49" i="19"/>
  <c r="E151" i="19"/>
  <c r="AO151" i="19"/>
  <c r="H151" i="19"/>
  <c r="F151" i="19" s="1"/>
  <c r="J99" i="19"/>
  <c r="D99" i="19"/>
  <c r="AO29" i="19"/>
  <c r="H29" i="19"/>
  <c r="F29" i="19" s="1"/>
  <c r="E29" i="19"/>
  <c r="H93" i="19"/>
  <c r="F93" i="19" s="1"/>
  <c r="E100" i="19"/>
  <c r="AO100" i="19"/>
  <c r="H100" i="19"/>
  <c r="F100" i="19" s="1"/>
  <c r="H72" i="19"/>
  <c r="F72" i="19" s="1"/>
  <c r="AO72" i="19"/>
  <c r="E72" i="19"/>
  <c r="J157" i="19"/>
  <c r="D157" i="19"/>
  <c r="G165" i="19"/>
  <c r="H96" i="19"/>
  <c r="F96" i="19" s="1"/>
  <c r="E96" i="19"/>
  <c r="AO96" i="19"/>
  <c r="I39" i="19"/>
  <c r="G39" i="19"/>
  <c r="J82" i="19"/>
  <c r="D82" i="19"/>
  <c r="J144" i="19"/>
  <c r="D144" i="19"/>
  <c r="H122" i="19"/>
  <c r="F122" i="19" s="1"/>
  <c r="E140" i="19"/>
  <c r="I131" i="19"/>
  <c r="G131" i="19"/>
  <c r="D37" i="19"/>
  <c r="J37" i="19"/>
  <c r="H117" i="19"/>
  <c r="F117" i="19" s="1"/>
  <c r="AO117" i="19"/>
  <c r="E117" i="19"/>
  <c r="I81" i="19"/>
  <c r="G81" i="19"/>
  <c r="I49" i="19"/>
  <c r="G49" i="19"/>
  <c r="J50" i="19"/>
  <c r="D50" i="19"/>
  <c r="H68" i="19"/>
  <c r="F68" i="19" s="1"/>
  <c r="AO68" i="19"/>
  <c r="E68" i="19"/>
  <c r="E119" i="19"/>
  <c r="J102" i="19"/>
  <c r="D102" i="19"/>
  <c r="H124" i="19"/>
  <c r="F124" i="19" s="1"/>
  <c r="J111" i="19"/>
  <c r="D111" i="19"/>
  <c r="J39" i="19"/>
  <c r="D39" i="19"/>
  <c r="I144" i="19"/>
  <c r="G144" i="19"/>
  <c r="I122" i="19"/>
  <c r="G122" i="19"/>
  <c r="I128" i="19"/>
  <c r="G128" i="19"/>
  <c r="G140" i="19"/>
  <c r="I140" i="19"/>
  <c r="E81" i="19"/>
  <c r="I133" i="19"/>
  <c r="G133" i="19"/>
  <c r="I50" i="19"/>
  <c r="G50" i="19"/>
  <c r="E78" i="19"/>
  <c r="H78" i="19"/>
  <c r="F78" i="19" s="1"/>
  <c r="AO78" i="19"/>
  <c r="I119" i="19"/>
  <c r="G119" i="19"/>
  <c r="H92" i="19"/>
  <c r="F92" i="19" s="1"/>
  <c r="AO92" i="19"/>
  <c r="E92" i="19"/>
  <c r="J63" i="19"/>
  <c r="D63" i="19"/>
  <c r="I124" i="19"/>
  <c r="G124" i="19"/>
  <c r="AV22" i="19"/>
  <c r="H22" i="19"/>
  <c r="F22" i="19" s="1"/>
  <c r="E22" i="19"/>
  <c r="I111" i="19"/>
  <c r="G111" i="19"/>
  <c r="G132" i="19"/>
  <c r="I132" i="19"/>
  <c r="I167" i="19"/>
  <c r="G167" i="19"/>
  <c r="D166" i="19"/>
  <c r="J166" i="19"/>
  <c r="H159" i="19"/>
  <c r="F159" i="19" s="1"/>
  <c r="AO79" i="19"/>
  <c r="H79" i="19"/>
  <c r="F79" i="19" s="1"/>
  <c r="E79" i="19"/>
  <c r="J131" i="19"/>
  <c r="D131" i="19"/>
  <c r="H77" i="19"/>
  <c r="F77" i="19" s="1"/>
  <c r="E77" i="19"/>
  <c r="AO77" i="19"/>
  <c r="H64" i="19"/>
  <c r="F64" i="19" s="1"/>
  <c r="AO64" i="19"/>
  <c r="E64" i="19"/>
  <c r="J133" i="19"/>
  <c r="D133" i="19"/>
  <c r="G85" i="19"/>
  <c r="I85" i="19"/>
  <c r="H119" i="19"/>
  <c r="F119" i="19" s="1"/>
  <c r="H153" i="19"/>
  <c r="F153" i="19" s="1"/>
  <c r="AO153" i="19"/>
  <c r="E153" i="19"/>
  <c r="E121" i="19"/>
  <c r="E70" i="19"/>
  <c r="J169" i="19"/>
  <c r="D169" i="19"/>
  <c r="E43" i="19"/>
  <c r="H114" i="19"/>
  <c r="F114" i="19" s="1"/>
  <c r="J36" i="19"/>
  <c r="D36" i="19"/>
  <c r="H132" i="19"/>
  <c r="F132" i="19" s="1"/>
  <c r="J161" i="19"/>
  <c r="D161" i="19"/>
  <c r="J165" i="19"/>
  <c r="D165" i="19"/>
  <c r="H138" i="19"/>
  <c r="F138" i="19" s="1"/>
  <c r="AO138" i="19"/>
  <c r="E138" i="19"/>
  <c r="J85" i="19"/>
  <c r="D85" i="19"/>
  <c r="H101" i="19"/>
  <c r="F101" i="19" s="1"/>
  <c r="D66" i="19"/>
  <c r="J66" i="19"/>
  <c r="G121" i="19"/>
  <c r="I121" i="19"/>
  <c r="G63" i="19"/>
  <c r="I63" i="19"/>
  <c r="I70" i="19"/>
  <c r="G70" i="19"/>
  <c r="I169" i="19"/>
  <c r="G169" i="19"/>
  <c r="I43" i="19"/>
  <c r="G43" i="19"/>
  <c r="J116" i="19"/>
  <c r="D116" i="19"/>
  <c r="E132" i="19"/>
  <c r="I161" i="19"/>
  <c r="G161" i="19"/>
  <c r="I31" i="19"/>
  <c r="G31" i="19"/>
  <c r="J171" i="19"/>
  <c r="D171" i="19"/>
  <c r="I159" i="19"/>
  <c r="G159" i="19"/>
  <c r="J32" i="19"/>
  <c r="D32" i="19"/>
  <c r="I35" i="19"/>
  <c r="G35" i="19"/>
  <c r="I101" i="19"/>
  <c r="G101" i="19"/>
  <c r="G66" i="19"/>
  <c r="I66" i="19"/>
  <c r="I152" i="19"/>
  <c r="G152" i="19"/>
  <c r="AO88" i="19"/>
  <c r="E88" i="19"/>
  <c r="H88" i="19"/>
  <c r="F88" i="19" s="1"/>
  <c r="I114" i="19"/>
  <c r="G114" i="19"/>
  <c r="I116" i="19"/>
  <c r="G116" i="19"/>
  <c r="H158" i="19"/>
  <c r="F158" i="19" s="1"/>
  <c r="I67" i="19"/>
  <c r="G67" i="19"/>
  <c r="I97" i="19"/>
  <c r="G97" i="19"/>
  <c r="H31" i="19"/>
  <c r="F31" i="19" s="1"/>
  <c r="E25" i="19"/>
  <c r="J38" i="19"/>
  <c r="D38" i="19"/>
  <c r="H170" i="19"/>
  <c r="F170" i="19" s="1"/>
  <c r="AO170" i="19"/>
  <c r="E170" i="19"/>
  <c r="J34" i="19"/>
  <c r="D34" i="19"/>
  <c r="J91" i="19"/>
  <c r="D91" i="19"/>
  <c r="J35" i="19"/>
  <c r="D35" i="19"/>
  <c r="G150" i="19"/>
  <c r="I150" i="19"/>
  <c r="J152" i="19"/>
  <c r="D152" i="19"/>
  <c r="D87" i="19"/>
  <c r="J87" i="19"/>
  <c r="J136" i="19"/>
  <c r="D136" i="19"/>
  <c r="E173" i="19"/>
  <c r="H67" i="19"/>
  <c r="F67" i="19" s="1"/>
  <c r="D149" i="19"/>
  <c r="J149" i="19"/>
  <c r="E23" i="19"/>
  <c r="H23" i="19"/>
  <c r="F23" i="19" s="1"/>
  <c r="I95" i="19"/>
  <c r="G95" i="19"/>
  <c r="AO84" i="19"/>
  <c r="E84" i="19"/>
  <c r="H84" i="19"/>
  <c r="F84" i="19" s="1"/>
  <c r="H150" i="19"/>
  <c r="F150" i="19" s="1"/>
  <c r="D74" i="19"/>
  <c r="J74" i="19"/>
  <c r="H143" i="19"/>
  <c r="F143" i="19" s="1"/>
  <c r="AO143" i="19"/>
  <c r="E143" i="19"/>
  <c r="J41" i="19"/>
  <c r="D41" i="19"/>
  <c r="G87" i="19"/>
  <c r="I87" i="19"/>
  <c r="I136" i="19"/>
  <c r="G136" i="19"/>
  <c r="J137" i="19"/>
  <c r="D137" i="19"/>
  <c r="H173" i="19"/>
  <c r="F173" i="19" s="1"/>
  <c r="J97" i="19"/>
  <c r="D97" i="19"/>
  <c r="H75" i="19"/>
  <c r="F75" i="19" s="1"/>
  <c r="E51" i="19"/>
  <c r="H134" i="19"/>
  <c r="F134" i="19" s="1"/>
  <c r="AO134" i="19"/>
  <c r="E134" i="19"/>
  <c r="H142" i="19"/>
  <c r="F142" i="19" s="1"/>
  <c r="AO142" i="19"/>
  <c r="E142" i="19"/>
  <c r="E95" i="19"/>
  <c r="H71" i="19"/>
  <c r="F71" i="19" s="1"/>
  <c r="AO71" i="19"/>
  <c r="E71" i="19"/>
  <c r="E150" i="19"/>
  <c r="G74" i="19"/>
  <c r="I74" i="19"/>
  <c r="D168" i="19"/>
  <c r="J168" i="19"/>
  <c r="E103" i="19"/>
  <c r="I137" i="19"/>
  <c r="G137" i="19"/>
  <c r="I52" i="19"/>
  <c r="G52" i="19"/>
  <c r="I148" i="19"/>
  <c r="G148" i="19"/>
  <c r="E107" i="19"/>
  <c r="D113" i="19"/>
  <c r="J113" i="19"/>
  <c r="I51" i="19"/>
  <c r="G51" i="19"/>
  <c r="AO80" i="19"/>
  <c r="H80" i="19"/>
  <c r="F80" i="19" s="1"/>
  <c r="E80" i="19"/>
  <c r="H162" i="19"/>
  <c r="F162" i="19" s="1"/>
  <c r="AO162" i="19"/>
  <c r="E162" i="19"/>
  <c r="I103" i="19"/>
  <c r="G103" i="19"/>
  <c r="D33" i="19"/>
  <c r="J33" i="19"/>
  <c r="H120" i="19"/>
  <c r="F120" i="19" s="1"/>
  <c r="AO120" i="19"/>
  <c r="E120" i="19"/>
  <c r="J148" i="19"/>
  <c r="D148" i="19"/>
  <c r="J164" i="19"/>
  <c r="D164" i="19"/>
  <c r="I107" i="19"/>
  <c r="G107" i="19"/>
  <c r="I75" i="19"/>
  <c r="G75" i="19"/>
  <c r="E55" i="19"/>
  <c r="D125" i="19"/>
  <c r="J125" i="19"/>
  <c r="E45" i="19"/>
  <c r="AO45" i="19"/>
  <c r="H45" i="19"/>
  <c r="F45" i="19" s="1"/>
  <c r="E109" i="19"/>
  <c r="AO109" i="19"/>
  <c r="H109" i="19"/>
  <c r="F109" i="19" s="1"/>
  <c r="H47" i="19"/>
  <c r="F47" i="19" s="1"/>
  <c r="AO47" i="19"/>
  <c r="E47" i="19"/>
  <c r="H103" i="19"/>
  <c r="F103" i="19" s="1"/>
  <c r="J156" i="19"/>
  <c r="D156" i="19"/>
  <c r="H30" i="19"/>
  <c r="F30" i="19" s="1"/>
  <c r="E30" i="19"/>
  <c r="AO30" i="19"/>
  <c r="E86" i="19"/>
  <c r="J52" i="19"/>
  <c r="D52" i="19"/>
  <c r="G164" i="19"/>
  <c r="I164" i="19"/>
  <c r="I98" i="19"/>
  <c r="G98" i="19"/>
  <c r="E24" i="19"/>
  <c r="E127" i="19"/>
  <c r="J40" i="19"/>
  <c r="D40" i="19"/>
  <c r="H104" i="19"/>
  <c r="F104" i="19" s="1"/>
  <c r="AO104" i="19"/>
  <c r="E104" i="19"/>
  <c r="J172" i="19"/>
  <c r="D172" i="19"/>
  <c r="H56" i="19"/>
  <c r="F56" i="19" s="1"/>
  <c r="E56" i="19"/>
  <c r="AO56" i="19"/>
  <c r="H76" i="19"/>
  <c r="F76" i="19" s="1"/>
  <c r="J28" i="19"/>
  <c r="D28" i="19"/>
  <c r="H54" i="19"/>
  <c r="F54" i="19" s="1"/>
  <c r="E54" i="19"/>
  <c r="AO54" i="19"/>
  <c r="J42" i="19"/>
  <c r="D42" i="19"/>
  <c r="H154" i="19"/>
  <c r="F154" i="19" s="1"/>
  <c r="AO154" i="19"/>
  <c r="E154" i="19"/>
  <c r="I86" i="19"/>
  <c r="G86" i="19"/>
  <c r="I53" i="19"/>
  <c r="G53" i="19"/>
  <c r="G60" i="19"/>
  <c r="I60" i="19"/>
  <c r="E98" i="19"/>
  <c r="I55" i="19"/>
  <c r="G55" i="19"/>
  <c r="I135" i="19"/>
  <c r="G135" i="19"/>
  <c r="I172" i="19"/>
  <c r="G172" i="19"/>
  <c r="I126" i="19"/>
  <c r="G126" i="19"/>
  <c r="I141" i="19"/>
  <c r="G141" i="19"/>
  <c r="I42" i="19"/>
  <c r="G42" i="19"/>
  <c r="H86" i="19"/>
  <c r="F86" i="19" s="1"/>
  <c r="J61" i="19"/>
  <c r="D61" i="19"/>
  <c r="J53" i="19"/>
  <c r="D53" i="19"/>
  <c r="D108" i="19"/>
  <c r="J108" i="19"/>
  <c r="E90" i="19"/>
  <c r="I127" i="19"/>
  <c r="G127" i="19"/>
  <c r="E18" i="19"/>
  <c r="AO20" i="19"/>
  <c r="H20" i="19"/>
  <c r="F20" i="19" s="1"/>
  <c r="E20" i="19"/>
  <c r="AO17" i="19"/>
  <c r="H17" i="19"/>
  <c r="F17" i="19" s="1"/>
  <c r="E17" i="19"/>
  <c r="AO19" i="19"/>
  <c r="H19" i="19"/>
  <c r="F19" i="19" s="1"/>
  <c r="E19" i="19"/>
  <c r="AO16" i="19"/>
  <c r="H16" i="19"/>
  <c r="F16" i="19" s="1"/>
  <c r="E16" i="19"/>
  <c r="H18" i="19"/>
  <c r="F18" i="19" s="1"/>
  <c r="I18" i="19"/>
  <c r="G18" i="19"/>
  <c r="BF31" i="17"/>
  <c r="BG31" i="17" s="1"/>
  <c r="BH31" i="17" s="1"/>
  <c r="BI31" i="17" s="1"/>
  <c r="BJ31" i="17" s="1"/>
  <c r="BK31" i="17" s="1"/>
  <c r="BL31" i="17" s="1"/>
  <c r="BM31" i="17" s="1"/>
  <c r="BN31" i="17" s="1"/>
  <c r="BO31" i="17" s="1"/>
  <c r="BP31" i="17" s="1"/>
  <c r="BQ31" i="17" s="1"/>
  <c r="BR31" i="17" s="1"/>
  <c r="BS31" i="17" s="1"/>
  <c r="E31" i="17" s="1"/>
  <c r="H26" i="17"/>
  <c r="F26" i="17" s="1"/>
  <c r="BF17" i="17"/>
  <c r="BG17" i="17" s="1"/>
  <c r="BH17" i="17" s="1"/>
  <c r="BI17" i="17" s="1"/>
  <c r="BJ17" i="17" s="1"/>
  <c r="BK17" i="17" s="1"/>
  <c r="BL17" i="17" s="1"/>
  <c r="BM17" i="17" s="1"/>
  <c r="BN17" i="17" s="1"/>
  <c r="BO17" i="17" s="1"/>
  <c r="BP17" i="17" s="1"/>
  <c r="BQ17" i="17" s="1"/>
  <c r="BR17" i="17" s="1"/>
  <c r="BS17" i="17" s="1"/>
  <c r="E17" i="17" s="1"/>
  <c r="V26" i="17"/>
  <c r="BT26" i="17" s="1"/>
  <c r="BI16" i="17"/>
  <c r="BJ16" i="17" s="1"/>
  <c r="BK16" i="17" s="1"/>
  <c r="BL16" i="17" s="1"/>
  <c r="BM16" i="17" s="1"/>
  <c r="BN16" i="17" s="1"/>
  <c r="BO16" i="17" s="1"/>
  <c r="BP16" i="17" s="1"/>
  <c r="BQ16" i="17" s="1"/>
  <c r="BR16" i="17" s="1"/>
  <c r="BS16" i="17" s="1"/>
  <c r="E16" i="17" s="1"/>
  <c r="H16" i="17"/>
  <c r="F16" i="17" s="1"/>
  <c r="V16" i="17"/>
  <c r="BT16" i="17" s="1"/>
  <c r="BU16" i="17" s="1"/>
  <c r="G16" i="17" s="1"/>
  <c r="H33" i="17"/>
  <c r="F33" i="17" s="1"/>
  <c r="BF23" i="17"/>
  <c r="BG23" i="17" s="1"/>
  <c r="BH23" i="17" s="1"/>
  <c r="BI23" i="17" s="1"/>
  <c r="BJ23" i="17" s="1"/>
  <c r="BK23" i="17" s="1"/>
  <c r="BL23" i="17" s="1"/>
  <c r="BM23" i="17" s="1"/>
  <c r="BN23" i="17" s="1"/>
  <c r="BO23" i="17" s="1"/>
  <c r="BP23" i="17" s="1"/>
  <c r="BQ23" i="17" s="1"/>
  <c r="BR23" i="17" s="1"/>
  <c r="BS23" i="17" s="1"/>
  <c r="E23" i="17" s="1"/>
  <c r="H23" i="17"/>
  <c r="F23" i="17" s="1"/>
  <c r="V23" i="17"/>
  <c r="BF20" i="17"/>
  <c r="BG20" i="17" s="1"/>
  <c r="BH20" i="17" s="1"/>
  <c r="BI20" i="17" s="1"/>
  <c r="BJ20" i="17" s="1"/>
  <c r="BK20" i="17" s="1"/>
  <c r="BL20" i="17" s="1"/>
  <c r="BM20" i="17" s="1"/>
  <c r="BN20" i="17" s="1"/>
  <c r="BO20" i="17" s="1"/>
  <c r="BP20" i="17" s="1"/>
  <c r="BQ20" i="17" s="1"/>
  <c r="BR20" i="17" s="1"/>
  <c r="BS20" i="17" s="1"/>
  <c r="E20" i="17" s="1"/>
  <c r="H20" i="17"/>
  <c r="F20" i="17" s="1"/>
  <c r="V20" i="17"/>
  <c r="I17" i="17"/>
  <c r="BT17" i="17"/>
  <c r="BU17" i="17" s="1"/>
  <c r="G17" i="17" s="1"/>
  <c r="BF22" i="17"/>
  <c r="BG22" i="17" s="1"/>
  <c r="BH22" i="17" s="1"/>
  <c r="BI22" i="17" s="1"/>
  <c r="BJ22" i="17" s="1"/>
  <c r="BK22" i="17" s="1"/>
  <c r="BL22" i="17" s="1"/>
  <c r="BM22" i="17" s="1"/>
  <c r="BN22" i="17" s="1"/>
  <c r="BO22" i="17" s="1"/>
  <c r="BP22" i="17" s="1"/>
  <c r="BQ22" i="17" s="1"/>
  <c r="BR22" i="17" s="1"/>
  <c r="BS22" i="17" s="1"/>
  <c r="E22" i="17" s="1"/>
  <c r="H22" i="17"/>
  <c r="F22" i="17" s="1"/>
  <c r="V22" i="17"/>
  <c r="AO24" i="17"/>
  <c r="AO23" i="17"/>
  <c r="H17" i="17"/>
  <c r="F17" i="17" s="1"/>
  <c r="AO34" i="17"/>
  <c r="AO19" i="17"/>
  <c r="BF18" i="17"/>
  <c r="BG18" i="17" s="1"/>
  <c r="BH18" i="17" s="1"/>
  <c r="BI18" i="17" s="1"/>
  <c r="BJ18" i="17" s="1"/>
  <c r="BK18" i="17" s="1"/>
  <c r="BL18" i="17" s="1"/>
  <c r="BM18" i="17" s="1"/>
  <c r="BN18" i="17" s="1"/>
  <c r="BO18" i="17" s="1"/>
  <c r="BP18" i="17" s="1"/>
  <c r="BQ18" i="17" s="1"/>
  <c r="BR18" i="17" s="1"/>
  <c r="BS18" i="17" s="1"/>
  <c r="E18" i="17" s="1"/>
  <c r="H18" i="17"/>
  <c r="F18" i="17" s="1"/>
  <c r="V18" i="17"/>
  <c r="BF35" i="17"/>
  <c r="BG35" i="17" s="1"/>
  <c r="BH35" i="17" s="1"/>
  <c r="BI35" i="17" s="1"/>
  <c r="BJ35" i="17" s="1"/>
  <c r="BK35" i="17" s="1"/>
  <c r="BL35" i="17" s="1"/>
  <c r="BM35" i="17" s="1"/>
  <c r="BN35" i="17" s="1"/>
  <c r="BO35" i="17" s="1"/>
  <c r="BP35" i="17" s="1"/>
  <c r="BQ35" i="17" s="1"/>
  <c r="BR35" i="17" s="1"/>
  <c r="BS35" i="17" s="1"/>
  <c r="E35" i="17" s="1"/>
  <c r="H35" i="17"/>
  <c r="F35" i="17" s="1"/>
  <c r="V35" i="17"/>
  <c r="AO21" i="17"/>
  <c r="BF24" i="17"/>
  <c r="BG24" i="17" s="1"/>
  <c r="BH24" i="17" s="1"/>
  <c r="BI24" i="17" s="1"/>
  <c r="BJ24" i="17" s="1"/>
  <c r="BK24" i="17" s="1"/>
  <c r="BL24" i="17" s="1"/>
  <c r="BM24" i="17" s="1"/>
  <c r="BN24" i="17" s="1"/>
  <c r="BO24" i="17" s="1"/>
  <c r="BP24" i="17" s="1"/>
  <c r="BQ24" i="17" s="1"/>
  <c r="BR24" i="17" s="1"/>
  <c r="BS24" i="17" s="1"/>
  <c r="E24" i="17" s="1"/>
  <c r="H24" i="17"/>
  <c r="F24" i="17" s="1"/>
  <c r="V24" i="17"/>
  <c r="V21" i="17"/>
  <c r="BF21" i="17"/>
  <c r="BG21" i="17" s="1"/>
  <c r="BH21" i="17" s="1"/>
  <c r="BI21" i="17" s="1"/>
  <c r="BJ21" i="17" s="1"/>
  <c r="BK21" i="17" s="1"/>
  <c r="BL21" i="17" s="1"/>
  <c r="BM21" i="17" s="1"/>
  <c r="BN21" i="17" s="1"/>
  <c r="BO21" i="17" s="1"/>
  <c r="BP21" i="17" s="1"/>
  <c r="BQ21" i="17" s="1"/>
  <c r="BR21" i="17" s="1"/>
  <c r="BS21" i="17" s="1"/>
  <c r="E21" i="17" s="1"/>
  <c r="H21" i="17"/>
  <c r="F21" i="17" s="1"/>
  <c r="AO26" i="17"/>
  <c r="I33" i="17"/>
  <c r="BT33" i="17"/>
  <c r="BU33" i="17" s="1"/>
  <c r="G33" i="17" s="1"/>
  <c r="AO20" i="17"/>
  <c r="BI33" i="17"/>
  <c r="BJ33" i="17" s="1"/>
  <c r="BK33" i="17" s="1"/>
  <c r="BL33" i="17" s="1"/>
  <c r="BM33" i="17" s="1"/>
  <c r="BN33" i="17" s="1"/>
  <c r="BO33" i="17" s="1"/>
  <c r="BP33" i="17" s="1"/>
  <c r="BQ33" i="17" s="1"/>
  <c r="BR33" i="17" s="1"/>
  <c r="BS33" i="17" s="1"/>
  <c r="E33" i="17" s="1"/>
  <c r="H36" i="17"/>
  <c r="F36" i="17" s="1"/>
  <c r="AO36" i="17"/>
  <c r="I36" i="17" s="1"/>
  <c r="H34" i="17"/>
  <c r="F34" i="17" s="1"/>
  <c r="V34" i="17"/>
  <c r="BF34" i="17"/>
  <c r="BG34" i="17" s="1"/>
  <c r="BH34" i="17" s="1"/>
  <c r="BI34" i="17" s="1"/>
  <c r="BJ34" i="17" s="1"/>
  <c r="BK34" i="17" s="1"/>
  <c r="BL34" i="17" s="1"/>
  <c r="BM34" i="17" s="1"/>
  <c r="BN34" i="17" s="1"/>
  <c r="BO34" i="17" s="1"/>
  <c r="BP34" i="17" s="1"/>
  <c r="BQ34" i="17" s="1"/>
  <c r="BR34" i="17" s="1"/>
  <c r="BS34" i="17" s="1"/>
  <c r="E34" i="17" s="1"/>
  <c r="BT36" i="17"/>
  <c r="AO18" i="17"/>
  <c r="H31" i="17"/>
  <c r="F31" i="17" s="1"/>
  <c r="H32" i="17"/>
  <c r="F32" i="17" s="1"/>
  <c r="BT32" i="17"/>
  <c r="BU32" i="17" s="1"/>
  <c r="G32" i="17" s="1"/>
  <c r="I32" i="17"/>
  <c r="BI32" i="17"/>
  <c r="BJ32" i="17" s="1"/>
  <c r="BK32" i="17" s="1"/>
  <c r="BL32" i="17" s="1"/>
  <c r="BM32" i="17" s="1"/>
  <c r="BN32" i="17" s="1"/>
  <c r="BO32" i="17" s="1"/>
  <c r="BP32" i="17" s="1"/>
  <c r="BQ32" i="17" s="1"/>
  <c r="BR32" i="17" s="1"/>
  <c r="BS32" i="17" s="1"/>
  <c r="E32" i="17" s="1"/>
  <c r="H19" i="17"/>
  <c r="F19" i="17" s="1"/>
  <c r="BF19" i="17"/>
  <c r="BG19" i="17" s="1"/>
  <c r="BH19" i="17" s="1"/>
  <c r="BI19" i="17" s="1"/>
  <c r="BJ19" i="17" s="1"/>
  <c r="BK19" i="17" s="1"/>
  <c r="BL19" i="17" s="1"/>
  <c r="BM19" i="17" s="1"/>
  <c r="BN19" i="17" s="1"/>
  <c r="BO19" i="17" s="1"/>
  <c r="BP19" i="17" s="1"/>
  <c r="BQ19" i="17" s="1"/>
  <c r="BR19" i="17" s="1"/>
  <c r="BS19" i="17" s="1"/>
  <c r="E19" i="17" s="1"/>
  <c r="V19" i="17"/>
  <c r="BI26" i="17"/>
  <c r="BJ26" i="17" s="1"/>
  <c r="BK26" i="17" s="1"/>
  <c r="BL26" i="17" s="1"/>
  <c r="BM26" i="17" s="1"/>
  <c r="BN26" i="17" s="1"/>
  <c r="BO26" i="17" s="1"/>
  <c r="BP26" i="17" s="1"/>
  <c r="BQ26" i="17" s="1"/>
  <c r="BR26" i="17" s="1"/>
  <c r="BS26" i="17" s="1"/>
  <c r="E26" i="17" s="1"/>
  <c r="AO31" i="17"/>
  <c r="I31" i="17" s="1"/>
  <c r="BT31" i="17"/>
  <c r="BI36" i="17"/>
  <c r="BJ36" i="17" s="1"/>
  <c r="BK36" i="17" s="1"/>
  <c r="BL36" i="17" s="1"/>
  <c r="BM36" i="17" s="1"/>
  <c r="BN36" i="17" s="1"/>
  <c r="BO36" i="17" s="1"/>
  <c r="BP36" i="17" s="1"/>
  <c r="BQ36" i="17" s="1"/>
  <c r="BR36" i="17" s="1"/>
  <c r="BS36" i="17" s="1"/>
  <c r="E36" i="17" s="1"/>
  <c r="BO44" i="16"/>
  <c r="D44" i="16" s="1"/>
  <c r="BO43" i="16"/>
  <c r="D43" i="16" s="1"/>
  <c r="BO38" i="16"/>
  <c r="D38" i="16" s="1"/>
  <c r="D9" i="16"/>
  <c r="BO54" i="16"/>
  <c r="D54" i="16" s="1"/>
  <c r="BO63" i="16"/>
  <c r="D63" i="16" s="1"/>
  <c r="BO69" i="16"/>
  <c r="D69" i="16" s="1"/>
  <c r="BO65" i="16"/>
  <c r="D65" i="16" s="1"/>
  <c r="BO49" i="16"/>
  <c r="D49" i="16" s="1"/>
  <c r="BO29" i="16"/>
  <c r="D29" i="16" s="1"/>
  <c r="BO19" i="16"/>
  <c r="D19" i="16" s="1"/>
  <c r="C12" i="16"/>
  <c r="D8" i="16"/>
  <c r="BO66" i="16"/>
  <c r="D66" i="16" s="1"/>
  <c r="C9" i="16"/>
  <c r="BO73" i="16"/>
  <c r="D73" i="16" s="1"/>
  <c r="BO56" i="16"/>
  <c r="D56" i="16" s="1"/>
  <c r="BO70" i="16"/>
  <c r="D70" i="16" s="1"/>
  <c r="BO46" i="16"/>
  <c r="D46" i="16" s="1"/>
  <c r="BO60" i="16"/>
  <c r="D60" i="16" s="1"/>
  <c r="BO27" i="16"/>
  <c r="D27" i="16" s="1"/>
  <c r="BO40" i="16"/>
  <c r="D40" i="16" s="1"/>
  <c r="BO59" i="16"/>
  <c r="D59" i="16" s="1"/>
  <c r="BO67" i="16"/>
  <c r="D67" i="16" s="1"/>
  <c r="BO72" i="16"/>
  <c r="D72" i="16" s="1"/>
  <c r="BO24" i="16"/>
  <c r="D24" i="16" s="1"/>
  <c r="BO64" i="16"/>
  <c r="D64" i="16" s="1"/>
  <c r="BO41" i="16"/>
  <c r="D41" i="16" s="1"/>
  <c r="BO25" i="16"/>
  <c r="D25" i="16" s="1"/>
  <c r="BO61" i="16"/>
  <c r="D61" i="16" s="1"/>
  <c r="BO26" i="16"/>
  <c r="D26" i="16" s="1"/>
  <c r="BO20" i="16"/>
  <c r="D20" i="16" s="1"/>
  <c r="BO14" i="16"/>
  <c r="D14" i="16" s="1"/>
  <c r="BO31" i="16"/>
  <c r="D31" i="16" s="1"/>
  <c r="BO28" i="16"/>
  <c r="D28" i="16" s="1"/>
  <c r="BO50" i="16"/>
  <c r="D50" i="16" s="1"/>
  <c r="BO21" i="16"/>
  <c r="D21" i="16" s="1"/>
  <c r="BO39" i="16"/>
  <c r="D39" i="16" s="1"/>
  <c r="BO12" i="16"/>
  <c r="D12" i="16" s="1"/>
  <c r="BO58" i="16"/>
  <c r="D58" i="16" s="1"/>
  <c r="BO51" i="16"/>
  <c r="D51" i="16" s="1"/>
  <c r="BO17" i="16"/>
  <c r="D17" i="16" s="1"/>
  <c r="BO74" i="16"/>
  <c r="D74" i="16" s="1"/>
  <c r="BO32" i="16"/>
  <c r="D32" i="16" s="1"/>
  <c r="BO53" i="16"/>
  <c r="D53" i="16" s="1"/>
  <c r="BO33" i="16"/>
  <c r="D33" i="16" s="1"/>
  <c r="BO15" i="16"/>
  <c r="D15" i="16" s="1"/>
  <c r="BO23" i="16"/>
  <c r="D23" i="16" s="1"/>
  <c r="BO48" i="16"/>
  <c r="D48" i="16" s="1"/>
  <c r="BO35" i="16"/>
  <c r="D35" i="16" s="1"/>
  <c r="BO37" i="16"/>
  <c r="D37" i="16" s="1"/>
  <c r="BO55" i="16"/>
  <c r="D55" i="16" s="1"/>
  <c r="BO16" i="16"/>
  <c r="D16" i="16" s="1"/>
  <c r="BO18" i="16"/>
  <c r="D18" i="16" s="1"/>
  <c r="BO45" i="16"/>
  <c r="D45" i="16" s="1"/>
  <c r="G140" i="11"/>
  <c r="J141" i="11" s="1"/>
  <c r="H140" i="11"/>
  <c r="J142" i="11" s="1"/>
  <c r="G171" i="11"/>
  <c r="F171" i="11" s="1"/>
  <c r="H109" i="11"/>
  <c r="J111" i="11" s="1"/>
  <c r="J109" i="11"/>
  <c r="M19" i="21" l="1"/>
  <c r="H19" i="21" s="1"/>
  <c r="E20" i="21" s="1"/>
  <c r="F20" i="21" s="1"/>
  <c r="T18" i="21"/>
  <c r="Q18" i="21"/>
  <c r="P18" i="21"/>
  <c r="N18" i="21"/>
  <c r="D26" i="19"/>
  <c r="J21" i="19"/>
  <c r="J18" i="19"/>
  <c r="D30" i="19"/>
  <c r="J30" i="19"/>
  <c r="G30" i="19"/>
  <c r="I30" i="19"/>
  <c r="I134" i="19"/>
  <c r="G134" i="19"/>
  <c r="I143" i="19"/>
  <c r="G143" i="19"/>
  <c r="I88" i="19"/>
  <c r="G88" i="19"/>
  <c r="D43" i="19"/>
  <c r="J43" i="19"/>
  <c r="G77" i="19"/>
  <c r="I77" i="19"/>
  <c r="J117" i="19"/>
  <c r="D117" i="19"/>
  <c r="J96" i="19"/>
  <c r="D96" i="19"/>
  <c r="J55" i="19"/>
  <c r="D55" i="19"/>
  <c r="J162" i="19"/>
  <c r="D162" i="19"/>
  <c r="D77" i="19"/>
  <c r="J77" i="19"/>
  <c r="D22" i="19"/>
  <c r="I117" i="19"/>
  <c r="G117" i="19"/>
  <c r="D154" i="19"/>
  <c r="J154" i="19"/>
  <c r="J104" i="19"/>
  <c r="D104" i="19"/>
  <c r="I162" i="19"/>
  <c r="G162" i="19"/>
  <c r="J103" i="19"/>
  <c r="D103" i="19"/>
  <c r="D51" i="19"/>
  <c r="J51" i="19"/>
  <c r="G151" i="19"/>
  <c r="I151" i="19"/>
  <c r="G154" i="19"/>
  <c r="I154" i="19"/>
  <c r="I104" i="19"/>
  <c r="G104" i="19"/>
  <c r="J25" i="19"/>
  <c r="D25" i="19"/>
  <c r="D132" i="19"/>
  <c r="J132" i="19"/>
  <c r="J70" i="19"/>
  <c r="D70" i="19"/>
  <c r="I22" i="19"/>
  <c r="G22" i="19"/>
  <c r="J22" i="19" s="1"/>
  <c r="D151" i="19"/>
  <c r="J151" i="19"/>
  <c r="J112" i="19"/>
  <c r="D112" i="19"/>
  <c r="J80" i="19"/>
  <c r="D80" i="19"/>
  <c r="D121" i="19"/>
  <c r="J121" i="19"/>
  <c r="D81" i="19"/>
  <c r="J81" i="19"/>
  <c r="I112" i="19"/>
  <c r="G112" i="19"/>
  <c r="J90" i="19"/>
  <c r="D90" i="19"/>
  <c r="J138" i="19"/>
  <c r="D138" i="19"/>
  <c r="J153" i="19"/>
  <c r="D153" i="19"/>
  <c r="D79" i="19"/>
  <c r="J79" i="19"/>
  <c r="J72" i="19"/>
  <c r="D72" i="19"/>
  <c r="D89" i="19"/>
  <c r="J89" i="19"/>
  <c r="J47" i="19"/>
  <c r="D47" i="19"/>
  <c r="I80" i="19"/>
  <c r="G80" i="19"/>
  <c r="D84" i="19"/>
  <c r="J84" i="19"/>
  <c r="I138" i="19"/>
  <c r="G138" i="19"/>
  <c r="I153" i="19"/>
  <c r="G153" i="19"/>
  <c r="J119" i="19"/>
  <c r="D119" i="19"/>
  <c r="I72" i="19"/>
  <c r="G72" i="19"/>
  <c r="I89" i="19"/>
  <c r="G89" i="19"/>
  <c r="I54" i="19"/>
  <c r="G54" i="19"/>
  <c r="J127" i="19"/>
  <c r="D127" i="19"/>
  <c r="I47" i="19"/>
  <c r="G47" i="19"/>
  <c r="J150" i="19"/>
  <c r="D150" i="19"/>
  <c r="I84" i="19"/>
  <c r="G84" i="19"/>
  <c r="I79" i="19"/>
  <c r="G79" i="19"/>
  <c r="J68" i="19"/>
  <c r="D68" i="19"/>
  <c r="D140" i="19"/>
  <c r="J140" i="19"/>
  <c r="J54" i="19"/>
  <c r="D54" i="19"/>
  <c r="J24" i="19"/>
  <c r="D24" i="19"/>
  <c r="J71" i="19"/>
  <c r="D71" i="19"/>
  <c r="J92" i="19"/>
  <c r="D92" i="19"/>
  <c r="I68" i="19"/>
  <c r="G68" i="19"/>
  <c r="I71" i="19"/>
  <c r="G71" i="19"/>
  <c r="I92" i="19"/>
  <c r="G92" i="19"/>
  <c r="G100" i="19"/>
  <c r="I100" i="19"/>
  <c r="J120" i="19"/>
  <c r="D120" i="19"/>
  <c r="D100" i="19"/>
  <c r="J100" i="19"/>
  <c r="J98" i="19"/>
  <c r="D98" i="19"/>
  <c r="D109" i="19"/>
  <c r="J109" i="19"/>
  <c r="I120" i="19"/>
  <c r="G120" i="19"/>
  <c r="D107" i="19"/>
  <c r="J107" i="19"/>
  <c r="J95" i="19"/>
  <c r="D95" i="19"/>
  <c r="J23" i="19"/>
  <c r="D23" i="19"/>
  <c r="D106" i="19"/>
  <c r="J106" i="19"/>
  <c r="I109" i="19"/>
  <c r="G109" i="19"/>
  <c r="J142" i="19"/>
  <c r="D142" i="19"/>
  <c r="J29" i="19"/>
  <c r="D29" i="19"/>
  <c r="D60" i="19"/>
  <c r="J60" i="19"/>
  <c r="I106" i="19"/>
  <c r="G106" i="19"/>
  <c r="I56" i="19"/>
  <c r="G56" i="19"/>
  <c r="I45" i="19"/>
  <c r="G45" i="19"/>
  <c r="J64" i="19"/>
  <c r="D64" i="19"/>
  <c r="I78" i="19"/>
  <c r="G78" i="19"/>
  <c r="I142" i="19"/>
  <c r="G142" i="19"/>
  <c r="J56" i="19"/>
  <c r="D56" i="19"/>
  <c r="D45" i="19"/>
  <c r="J45" i="19"/>
  <c r="J170" i="19"/>
  <c r="D170" i="19"/>
  <c r="I64" i="19"/>
  <c r="G64" i="19"/>
  <c r="I29" i="19"/>
  <c r="G29" i="19"/>
  <c r="J46" i="19"/>
  <c r="D46" i="19"/>
  <c r="J86" i="19"/>
  <c r="D86" i="19"/>
  <c r="J134" i="19"/>
  <c r="D134" i="19"/>
  <c r="J143" i="19"/>
  <c r="D143" i="19"/>
  <c r="J173" i="19"/>
  <c r="D173" i="19"/>
  <c r="I170" i="19"/>
  <c r="G170" i="19"/>
  <c r="D88" i="19"/>
  <c r="J88" i="19"/>
  <c r="J78" i="19"/>
  <c r="D78" i="19"/>
  <c r="G96" i="19"/>
  <c r="I96" i="19"/>
  <c r="D18" i="19"/>
  <c r="D16" i="19"/>
  <c r="I16" i="19"/>
  <c r="G16" i="19"/>
  <c r="J16" i="19" s="1"/>
  <c r="D19" i="19"/>
  <c r="I19" i="19"/>
  <c r="G19" i="19"/>
  <c r="J19" i="19" s="1"/>
  <c r="D17" i="19"/>
  <c r="I17" i="19"/>
  <c r="G17" i="19"/>
  <c r="J17" i="19" s="1"/>
  <c r="D20" i="19"/>
  <c r="I20" i="19"/>
  <c r="G20" i="19"/>
  <c r="J20" i="19" s="1"/>
  <c r="J16" i="17"/>
  <c r="I26" i="17"/>
  <c r="D16" i="17"/>
  <c r="I16" i="17"/>
  <c r="D32" i="17"/>
  <c r="J32" i="17"/>
  <c r="D31" i="17"/>
  <c r="J31" i="17"/>
  <c r="J34" i="17"/>
  <c r="D34" i="17"/>
  <c r="D17" i="17"/>
  <c r="J17" i="17"/>
  <c r="J24" i="17"/>
  <c r="D24" i="17"/>
  <c r="D36" i="17"/>
  <c r="J36" i="17"/>
  <c r="D26" i="17"/>
  <c r="J26" i="17"/>
  <c r="J18" i="17"/>
  <c r="D18" i="17"/>
  <c r="J35" i="17"/>
  <c r="D35" i="17"/>
  <c r="J23" i="17"/>
  <c r="D23" i="17"/>
  <c r="J33" i="17"/>
  <c r="D33" i="17"/>
  <c r="D19" i="17"/>
  <c r="D21" i="17"/>
  <c r="I18" i="17"/>
  <c r="BT18" i="17"/>
  <c r="BU18" i="17" s="1"/>
  <c r="G18" i="17" s="1"/>
  <c r="D22" i="17"/>
  <c r="BU31" i="17"/>
  <c r="G31" i="17" s="1"/>
  <c r="BT21" i="17"/>
  <c r="BU21" i="17" s="1"/>
  <c r="G21" i="17" s="1"/>
  <c r="J21" i="17" s="1"/>
  <c r="I21" i="17"/>
  <c r="I24" i="17"/>
  <c r="BT24" i="17"/>
  <c r="BU24" i="17" s="1"/>
  <c r="G24" i="17" s="1"/>
  <c r="BT20" i="17"/>
  <c r="BU20" i="17" s="1"/>
  <c r="G20" i="17" s="1"/>
  <c r="J20" i="17" s="1"/>
  <c r="I20" i="17"/>
  <c r="I19" i="17"/>
  <c r="BT19" i="17"/>
  <c r="BU19" i="17" s="1"/>
  <c r="G19" i="17" s="1"/>
  <c r="J19" i="17" s="1"/>
  <c r="D20" i="17"/>
  <c r="BT34" i="17"/>
  <c r="BU34" i="17" s="1"/>
  <c r="G34" i="17" s="1"/>
  <c r="I34" i="17"/>
  <c r="I23" i="17"/>
  <c r="BT23" i="17"/>
  <c r="BU23" i="17" s="1"/>
  <c r="G23" i="17" s="1"/>
  <c r="BU36" i="17"/>
  <c r="G36" i="17" s="1"/>
  <c r="BT35" i="17"/>
  <c r="BU35" i="17" s="1"/>
  <c r="G35" i="17" s="1"/>
  <c r="I35" i="17"/>
  <c r="I22" i="17"/>
  <c r="BT22" i="17"/>
  <c r="BU22" i="17" s="1"/>
  <c r="G22" i="17" s="1"/>
  <c r="J22" i="17" s="1"/>
  <c r="BU26" i="17"/>
  <c r="G26" i="17" s="1"/>
  <c r="G109" i="11"/>
  <c r="M20" i="21" l="1"/>
  <c r="I20" i="21" s="1"/>
  <c r="AZ18" i="21" a="1"/>
  <c r="AZ18" i="21" s="1"/>
  <c r="BQ18" i="21" s="1"/>
  <c r="AQ18" i="21" a="1"/>
  <c r="AQ18" i="21" s="1"/>
  <c r="AG18" i="21" a="1"/>
  <c r="AG18" i="21" s="1"/>
  <c r="AN18" i="21" a="1"/>
  <c r="AN18" i="21" s="1"/>
  <c r="S18" i="21"/>
  <c r="AY18" i="21" a="1"/>
  <c r="AY18" i="21" s="1"/>
  <c r="BP18" i="21" s="1"/>
  <c r="AM18" i="21" a="1"/>
  <c r="AM18" i="21" s="1"/>
  <c r="AC18" i="21"/>
  <c r="AD18" i="21" s="1"/>
  <c r="AE18" i="21" s="1"/>
  <c r="AF18" i="21" s="1"/>
  <c r="AL18" i="21" s="1" a="1"/>
  <c r="AL18" i="21" s="1"/>
  <c r="BI18" i="21" s="1"/>
  <c r="AU18" i="21" a="1"/>
  <c r="AU18" i="21" s="1"/>
  <c r="AT18" i="21" a="1"/>
  <c r="AT18" i="21" s="1"/>
  <c r="AV18" i="21" a="1"/>
  <c r="AV18" i="21" s="1"/>
  <c r="AP18" i="21" a="1"/>
  <c r="AP18" i="21" s="1"/>
  <c r="BK18" i="21" s="1"/>
  <c r="I19" i="21"/>
  <c r="G19" i="21"/>
  <c r="O19" i="21" s="1"/>
  <c r="J110" i="11"/>
  <c r="BE4" i="11" s="1"/>
  <c r="BE5" i="11"/>
  <c r="BE18" i="21" l="1" a="1"/>
  <c r="BE18" i="21" s="1"/>
  <c r="AJ18" i="21" a="1"/>
  <c r="AJ18" i="21" s="1"/>
  <c r="AR18" i="21" a="1"/>
  <c r="AR18" i="21" s="1"/>
  <c r="BL18" i="21" s="1"/>
  <c r="BB18" i="21" a="1"/>
  <c r="BB18" i="21" s="1"/>
  <c r="BS18" i="21" s="1"/>
  <c r="AW18" i="21" a="1"/>
  <c r="AW18" i="21" s="1"/>
  <c r="AO18" i="21" a="1"/>
  <c r="AO18" i="21" s="1"/>
  <c r="BJ18" i="21" s="1"/>
  <c r="BD18" i="21" a="1"/>
  <c r="BD18" i="21" s="1"/>
  <c r="AK18" i="21" a="1"/>
  <c r="AK18" i="21" s="1"/>
  <c r="BH18" i="21" s="1"/>
  <c r="AS18" i="21" a="1"/>
  <c r="AS18" i="21" s="1"/>
  <c r="BM18" i="21" s="1"/>
  <c r="BN18" i="21" s="1"/>
  <c r="BA18" i="21" a="1"/>
  <c r="BA18" i="21" s="1"/>
  <c r="BR18" i="21" s="1"/>
  <c r="BC18" i="21" a="1"/>
  <c r="BC18" i="21" s="1"/>
  <c r="BT18" i="21" s="1"/>
  <c r="AH18" i="21" a="1"/>
  <c r="AH18" i="21" s="1"/>
  <c r="N19" i="21"/>
  <c r="T19" i="21"/>
  <c r="Q19" i="21"/>
  <c r="P19" i="21"/>
  <c r="AX18" i="21" a="1"/>
  <c r="AX18" i="21" s="1"/>
  <c r="G20" i="21"/>
  <c r="O20" i="21" s="1"/>
  <c r="AI18" i="21" a="1"/>
  <c r="AI18" i="21" s="1"/>
  <c r="H20" i="21"/>
  <c r="E21" i="21" s="1"/>
  <c r="F21" i="21" s="1"/>
  <c r="BE3" i="11"/>
  <c r="BF18" i="21" l="1"/>
  <c r="BG18" i="21" s="1"/>
  <c r="BU18" i="21"/>
  <c r="N20" i="21"/>
  <c r="Q20" i="21"/>
  <c r="P20" i="21"/>
  <c r="T20" i="21"/>
  <c r="M21" i="21"/>
  <c r="I21" i="21" s="1"/>
  <c r="BO18" i="21"/>
  <c r="Z18" i="21" s="1"/>
  <c r="X18" i="21" s="1"/>
  <c r="S19" i="21"/>
  <c r="AC19" i="21"/>
  <c r="AD19" i="21" s="1"/>
  <c r="AE19" i="21" s="1"/>
  <c r="AF19" i="21" s="1"/>
  <c r="AL19" i="21" s="1" a="1"/>
  <c r="AL19" i="21" s="1"/>
  <c r="BI19" i="21" s="1"/>
  <c r="AM19" i="21" l="1" a="1"/>
  <c r="AM19" i="21" s="1"/>
  <c r="BD19" i="21" a="1"/>
  <c r="BD19" i="21" s="1"/>
  <c r="BE19" i="21" a="1"/>
  <c r="BE19" i="21" s="1"/>
  <c r="AN19" i="21" a="1"/>
  <c r="AN19" i="21" s="1"/>
  <c r="AX19" i="21" a="1"/>
  <c r="AX19" i="21" s="1"/>
  <c r="AW19" i="21" a="1"/>
  <c r="AW19" i="21" s="1"/>
  <c r="AT19" i="21" a="1"/>
  <c r="AT19" i="21" s="1"/>
  <c r="BB19" i="21" a="1"/>
  <c r="BB19" i="21" s="1"/>
  <c r="BS19" i="21" s="1"/>
  <c r="AO19" i="21" a="1"/>
  <c r="AO19" i="21" s="1"/>
  <c r="AY19" i="21" a="1"/>
  <c r="AY19" i="21" s="1"/>
  <c r="BP19" i="21" s="1"/>
  <c r="AP19" i="21" a="1"/>
  <c r="AP19" i="21" s="1"/>
  <c r="BK19" i="21" s="1"/>
  <c r="G21" i="21"/>
  <c r="O21" i="21" s="1"/>
  <c r="AQ19" i="21" a="1"/>
  <c r="AQ19" i="21" s="1"/>
  <c r="H21" i="21"/>
  <c r="E22" i="21" s="1"/>
  <c r="F22" i="21" s="1"/>
  <c r="AZ19" i="21" a="1"/>
  <c r="AZ19" i="21" s="1"/>
  <c r="BQ19" i="21" s="1"/>
  <c r="AR19" i="21" a="1"/>
  <c r="AR19" i="21" s="1"/>
  <c r="AJ19" i="21" a="1"/>
  <c r="AJ19" i="21" s="1"/>
  <c r="AG19" i="21" a="1"/>
  <c r="AG19" i="21" s="1"/>
  <c r="AK19" i="21" a="1"/>
  <c r="AK19" i="21" s="1"/>
  <c r="BH19" i="21" s="1"/>
  <c r="AM20" i="21" a="1"/>
  <c r="AM20" i="21" s="1"/>
  <c r="AC20" i="21"/>
  <c r="AD20" i="21" s="1"/>
  <c r="AE20" i="21" s="1"/>
  <c r="AF20" i="21" s="1"/>
  <c r="AU20" i="21" s="1" a="1"/>
  <c r="AU20" i="21" s="1"/>
  <c r="S20" i="21"/>
  <c r="AU19" i="21" a="1"/>
  <c r="AU19" i="21" s="1"/>
  <c r="AS19" i="21" a="1"/>
  <c r="AS19" i="21" s="1"/>
  <c r="BA19" i="21" a="1"/>
  <c r="BA19" i="21" s="1"/>
  <c r="BR19" i="21" s="1"/>
  <c r="AH19" i="21" a="1"/>
  <c r="AH19" i="21" s="1"/>
  <c r="AV19" i="21" a="1"/>
  <c r="AV19" i="21" s="1"/>
  <c r="BC19" i="21" a="1"/>
  <c r="BC19" i="21" s="1"/>
  <c r="BT19" i="21" s="1"/>
  <c r="W18" i="21"/>
  <c r="AI19" i="21" a="1"/>
  <c r="AI19" i="21" s="1"/>
  <c r="AA18" i="21"/>
  <c r="Y18" i="21"/>
  <c r="AV20" i="21" l="1" a="1"/>
  <c r="AV20" i="21" s="1"/>
  <c r="AW20" i="21" a="1"/>
  <c r="AW20" i="21" s="1"/>
  <c r="AN20" i="21" a="1"/>
  <c r="AN20" i="21" s="1"/>
  <c r="AH20" i="21" a="1"/>
  <c r="AH20" i="21" s="1"/>
  <c r="BJ19" i="21"/>
  <c r="AS20" i="21" a="1"/>
  <c r="AS20" i="21" s="1"/>
  <c r="BM20" i="21" s="1"/>
  <c r="BN20" i="21" s="1"/>
  <c r="BE20" i="21" a="1"/>
  <c r="BE20" i="21" s="1"/>
  <c r="AT20" i="21" a="1"/>
  <c r="AT20" i="21" s="1"/>
  <c r="BA20" i="21" a="1"/>
  <c r="BA20" i="21" s="1"/>
  <c r="BR20" i="21" s="1"/>
  <c r="AO20" i="21" a="1"/>
  <c r="AO20" i="21" s="1"/>
  <c r="BJ20" i="21" s="1"/>
  <c r="AP20" i="21" a="1"/>
  <c r="AP20" i="21" s="1"/>
  <c r="BK20" i="21" s="1"/>
  <c r="AX20" i="21" a="1"/>
  <c r="AX20" i="21" s="1"/>
  <c r="BO19" i="21"/>
  <c r="BM19" i="21"/>
  <c r="BN19" i="21" s="1"/>
  <c r="BU19" i="21"/>
  <c r="AJ20" i="21" a="1"/>
  <c r="AJ20" i="21" s="1"/>
  <c r="BD20" i="21" a="1"/>
  <c r="BD20" i="21" s="1"/>
  <c r="BU20" i="21" s="1"/>
  <c r="BC20" i="21" a="1"/>
  <c r="BC20" i="21" s="1"/>
  <c r="BT20" i="21" s="1"/>
  <c r="AZ20" i="21" a="1"/>
  <c r="AZ20" i="21" s="1"/>
  <c r="BQ20" i="21" s="1"/>
  <c r="AI20" i="21" a="1"/>
  <c r="AI20" i="21" s="1"/>
  <c r="BF19" i="21"/>
  <c r="AK20" i="21" a="1"/>
  <c r="AK20" i="21" s="1"/>
  <c r="BH20" i="21" s="1"/>
  <c r="AL20" i="21" a="1"/>
  <c r="AL20" i="21" s="1"/>
  <c r="BI20" i="21" s="1"/>
  <c r="M22" i="21"/>
  <c r="G22" i="21" s="1"/>
  <c r="O22" i="21" s="1"/>
  <c r="H22" i="21"/>
  <c r="E23" i="21" s="1"/>
  <c r="F23" i="21" s="1"/>
  <c r="BL19" i="21"/>
  <c r="V18" i="21"/>
  <c r="AB18" i="21"/>
  <c r="AG20" i="21" a="1"/>
  <c r="AG20" i="21" s="1"/>
  <c r="BF20" i="21" s="1"/>
  <c r="AY20" i="21" a="1"/>
  <c r="AY20" i="21" s="1"/>
  <c r="BP20" i="21" s="1"/>
  <c r="BB20" i="21" a="1"/>
  <c r="BB20" i="21" s="1"/>
  <c r="BS20" i="21" s="1"/>
  <c r="T21" i="21"/>
  <c r="Q21" i="21"/>
  <c r="P21" i="21"/>
  <c r="N21" i="21"/>
  <c r="AQ20" i="21" a="1"/>
  <c r="AQ20" i="21" s="1"/>
  <c r="AR20" i="21" a="1"/>
  <c r="AR20" i="21" s="1"/>
  <c r="BO20" i="21" l="1"/>
  <c r="BL20" i="21"/>
  <c r="I22" i="21"/>
  <c r="N22" i="21"/>
  <c r="P22" i="21"/>
  <c r="Q22" i="21"/>
  <c r="T22" i="21"/>
  <c r="M23" i="21"/>
  <c r="I23" i="21" s="1"/>
  <c r="W19" i="21"/>
  <c r="Z19" i="21"/>
  <c r="X19" i="21" s="1"/>
  <c r="BG19" i="21"/>
  <c r="BD21" i="21" a="1"/>
  <c r="BD21" i="21" s="1"/>
  <c r="AV21" i="21" a="1"/>
  <c r="AV21" i="21" s="1"/>
  <c r="AN21" i="21" a="1"/>
  <c r="AN21" i="21" s="1"/>
  <c r="BJ21" i="21" s="1"/>
  <c r="BC21" i="21" a="1"/>
  <c r="BC21" i="21" s="1"/>
  <c r="BT21" i="21" s="1"/>
  <c r="AU21" i="21" a="1"/>
  <c r="AU21" i="21" s="1"/>
  <c r="AM21" i="21" a="1"/>
  <c r="AM21" i="21" s="1"/>
  <c r="AC21" i="21"/>
  <c r="AD21" i="21" s="1"/>
  <c r="AE21" i="21" s="1"/>
  <c r="AF21" i="21" s="1"/>
  <c r="AY21" i="21" a="1"/>
  <c r="AY21" i="21" s="1"/>
  <c r="BP21" i="21" s="1"/>
  <c r="AO21" i="21" a="1"/>
  <c r="AO21" i="21" s="1"/>
  <c r="AX21" i="21" a="1"/>
  <c r="AX21" i="21" s="1"/>
  <c r="AL21" i="21" a="1"/>
  <c r="AL21" i="21" s="1"/>
  <c r="BI21" i="21" s="1"/>
  <c r="AQ21" i="21" a="1"/>
  <c r="AQ21" i="21" s="1"/>
  <c r="BB21" i="21" a="1"/>
  <c r="BB21" i="21" s="1"/>
  <c r="BS21" i="21" s="1"/>
  <c r="AP21" i="21" a="1"/>
  <c r="AP21" i="21" s="1"/>
  <c r="BK21" i="21" s="1"/>
  <c r="BA21" i="21" a="1"/>
  <c r="BA21" i="21" s="1"/>
  <c r="BR21" i="21" s="1"/>
  <c r="S21" i="21"/>
  <c r="AW21" i="21" a="1"/>
  <c r="AW21" i="21" s="1"/>
  <c r="AG21" i="21" a="1"/>
  <c r="AG21" i="21" s="1"/>
  <c r="AT21" i="21" a="1"/>
  <c r="AT21" i="21" s="1"/>
  <c r="AS21" i="21" a="1"/>
  <c r="AS21" i="21" s="1"/>
  <c r="AK21" i="21" a="1"/>
  <c r="AK21" i="21" s="1"/>
  <c r="BH21" i="21" s="1"/>
  <c r="AI21" i="21" a="1"/>
  <c r="AI21" i="21" s="1"/>
  <c r="BE21" i="21" a="1"/>
  <c r="BE21" i="21" s="1"/>
  <c r="AJ21" i="21" a="1"/>
  <c r="AJ21" i="21" s="1"/>
  <c r="AH21" i="21" a="1"/>
  <c r="AH21" i="21" s="1"/>
  <c r="AR21" i="21" a="1"/>
  <c r="AR21" i="21" s="1"/>
  <c r="AZ21" i="21" a="1"/>
  <c r="AZ21" i="21" s="1"/>
  <c r="BQ21" i="21" s="1"/>
  <c r="Z20" i="21"/>
  <c r="X20" i="21" s="1"/>
  <c r="BG20" i="21"/>
  <c r="W20" i="21"/>
  <c r="G23" i="21" l="1"/>
  <c r="O23" i="21" s="1"/>
  <c r="BM21" i="21"/>
  <c r="BN21" i="21" s="1"/>
  <c r="BF21" i="21"/>
  <c r="BL21" i="21"/>
  <c r="BO21" i="21"/>
  <c r="W21" i="21" s="1"/>
  <c r="BU21" i="21"/>
  <c r="BG21" i="21"/>
  <c r="AA19" i="21"/>
  <c r="Y19" i="21"/>
  <c r="AB19" i="21" s="1"/>
  <c r="V19" i="21"/>
  <c r="Q23" i="21"/>
  <c r="P23" i="21"/>
  <c r="N23" i="21"/>
  <c r="T23" i="21"/>
  <c r="H23" i="21"/>
  <c r="E24" i="21" s="1"/>
  <c r="F24" i="21" s="1"/>
  <c r="BE22" i="21" a="1"/>
  <c r="BE22" i="21" s="1"/>
  <c r="AW22" i="21" a="1"/>
  <c r="AW22" i="21" s="1"/>
  <c r="AO22" i="21" a="1"/>
  <c r="AO22" i="21" s="1"/>
  <c r="AG22" i="21" a="1"/>
  <c r="AG22" i="21" s="1"/>
  <c r="BD22" i="21" a="1"/>
  <c r="BD22" i="21" s="1"/>
  <c r="AV22" i="21" a="1"/>
  <c r="AV22" i="21" s="1"/>
  <c r="AN22" i="21" a="1"/>
  <c r="AN22" i="21" s="1"/>
  <c r="BC22" i="21" a="1"/>
  <c r="BC22" i="21" s="1"/>
  <c r="BT22" i="21" s="1"/>
  <c r="AS22" i="21" a="1"/>
  <c r="AS22" i="21" s="1"/>
  <c r="AI22" i="21" a="1"/>
  <c r="AI22" i="21" s="1"/>
  <c r="AT22" i="21" a="1"/>
  <c r="AT22" i="21" s="1"/>
  <c r="AC22" i="21"/>
  <c r="AD22" i="21" s="1"/>
  <c r="AE22" i="21" s="1"/>
  <c r="AF22" i="21" s="1"/>
  <c r="AR22" i="21" a="1"/>
  <c r="AR22" i="21" s="1"/>
  <c r="AQ22" i="21" a="1"/>
  <c r="AQ22" i="21" s="1"/>
  <c r="BL22" i="21" s="1"/>
  <c r="AZ22" i="21" a="1"/>
  <c r="AZ22" i="21" s="1"/>
  <c r="BQ22" i="21" s="1"/>
  <c r="AJ22" i="21" a="1"/>
  <c r="AJ22" i="21" s="1"/>
  <c r="AY22" i="21" a="1"/>
  <c r="AY22" i="21" s="1"/>
  <c r="BP22" i="21" s="1"/>
  <c r="AH22" i="21" a="1"/>
  <c r="AH22" i="21" s="1"/>
  <c r="AX22" i="21" a="1"/>
  <c r="AX22" i="21" s="1"/>
  <c r="BO22" i="21" s="1"/>
  <c r="AP22" i="21" a="1"/>
  <c r="AP22" i="21" s="1"/>
  <c r="BK22" i="21" s="1"/>
  <c r="AM22" i="21" a="1"/>
  <c r="AM22" i="21" s="1"/>
  <c r="BJ22" i="21" s="1"/>
  <c r="AK22" i="21" a="1"/>
  <c r="AK22" i="21" s="1"/>
  <c r="BH22" i="21" s="1"/>
  <c r="AU22" i="21" a="1"/>
  <c r="AU22" i="21" s="1"/>
  <c r="BM22" i="21" s="1"/>
  <c r="BN22" i="21" s="1"/>
  <c r="AL22" i="21" a="1"/>
  <c r="AL22" i="21" s="1"/>
  <c r="BI22" i="21" s="1"/>
  <c r="BB22" i="21" a="1"/>
  <c r="BB22" i="21" s="1"/>
  <c r="BS22" i="21" s="1"/>
  <c r="BA22" i="21" a="1"/>
  <c r="BA22" i="21" s="1"/>
  <c r="BR22" i="21" s="1"/>
  <c r="S22" i="21"/>
  <c r="V20" i="21"/>
  <c r="AB20" i="21"/>
  <c r="AA20" i="21"/>
  <c r="Y20" i="21"/>
  <c r="Z21" i="21" l="1"/>
  <c r="X21" i="21" s="1"/>
  <c r="BF22" i="21"/>
  <c r="BU22" i="21"/>
  <c r="BG22" i="21"/>
  <c r="Z22" i="21"/>
  <c r="X22" i="21" s="1"/>
  <c r="W22" i="21"/>
  <c r="M24" i="21"/>
  <c r="I24" i="21" s="1"/>
  <c r="AV23" i="21" a="1"/>
  <c r="AV23" i="21" s="1"/>
  <c r="BB23" i="21" a="1"/>
  <c r="BB23" i="21" s="1"/>
  <c r="BS23" i="21" s="1"/>
  <c r="AI23" i="21" a="1"/>
  <c r="AI23" i="21" s="1"/>
  <c r="BD23" i="21" a="1"/>
  <c r="BD23" i="21" s="1"/>
  <c r="AT23" i="21" a="1"/>
  <c r="AT23" i="21" s="1"/>
  <c r="S23" i="21"/>
  <c r="AM23" i="21" a="1"/>
  <c r="AM23" i="21" s="1"/>
  <c r="AC23" i="21"/>
  <c r="AD23" i="21" s="1"/>
  <c r="AE23" i="21" s="1"/>
  <c r="AF23" i="21" s="1"/>
  <c r="AW23" i="21" s="1" a="1"/>
  <c r="AW23" i="21" s="1"/>
  <c r="AR23" i="21" a="1"/>
  <c r="AR23" i="21" s="1"/>
  <c r="BA23" i="21" a="1"/>
  <c r="BA23" i="21" s="1"/>
  <c r="BR23" i="21" s="1"/>
  <c r="AU23" i="21" a="1"/>
  <c r="AU23" i="21" s="1"/>
  <c r="AA21" i="21"/>
  <c r="Y21" i="21"/>
  <c r="V21" i="21"/>
  <c r="AB21" i="21"/>
  <c r="BE23" i="21" l="1" a="1"/>
  <c r="BE23" i="21" s="1"/>
  <c r="BU23" i="21" s="1"/>
  <c r="AK23" i="21" a="1"/>
  <c r="AK23" i="21" s="1"/>
  <c r="BH23" i="21" s="1"/>
  <c r="AY23" i="21" a="1"/>
  <c r="AY23" i="21" s="1"/>
  <c r="BP23" i="21" s="1"/>
  <c r="AH23" i="21" a="1"/>
  <c r="AH23" i="21" s="1"/>
  <c r="AP23" i="21" a="1"/>
  <c r="AP23" i="21" s="1"/>
  <c r="BK23" i="21" s="1"/>
  <c r="AX23" i="21" a="1"/>
  <c r="AX23" i="21" s="1"/>
  <c r="BO23" i="21" s="1"/>
  <c r="AQ23" i="21" a="1"/>
  <c r="AQ23" i="21" s="1"/>
  <c r="BL23" i="21" s="1"/>
  <c r="AN23" i="21" a="1"/>
  <c r="AN23" i="21" s="1"/>
  <c r="G24" i="21"/>
  <c r="O24" i="21" s="1"/>
  <c r="AZ23" i="21" a="1"/>
  <c r="AZ23" i="21" s="1"/>
  <c r="BQ23" i="21" s="1"/>
  <c r="H24" i="21"/>
  <c r="E25" i="21" s="1"/>
  <c r="F25" i="21" s="1"/>
  <c r="AL23" i="21" a="1"/>
  <c r="AL23" i="21" s="1"/>
  <c r="BI23" i="21" s="1"/>
  <c r="BC23" i="21" a="1"/>
  <c r="BC23" i="21" s="1"/>
  <c r="BT23" i="21" s="1"/>
  <c r="AS23" i="21" a="1"/>
  <c r="AS23" i="21" s="1"/>
  <c r="BM23" i="21" s="1"/>
  <c r="BN23" i="21" s="1"/>
  <c r="AJ23" i="21" a="1"/>
  <c r="AJ23" i="21" s="1"/>
  <c r="AG23" i="21" a="1"/>
  <c r="AG23" i="21" s="1"/>
  <c r="V22" i="21"/>
  <c r="AO23" i="21" a="1"/>
  <c r="AO23" i="21" s="1"/>
  <c r="AA22" i="21"/>
  <c r="Y22" i="21"/>
  <c r="AB22" i="21" s="1"/>
  <c r="BF23" i="21" l="1"/>
  <c r="BJ23" i="21"/>
  <c r="M25" i="21"/>
  <c r="G25" i="21" s="1"/>
  <c r="O25" i="21" s="1"/>
  <c r="T24" i="21"/>
  <c r="Q24" i="21"/>
  <c r="P24" i="21"/>
  <c r="N24" i="21"/>
  <c r="BG23" i="21"/>
  <c r="W23" i="21"/>
  <c r="Z23" i="21"/>
  <c r="X23" i="21" s="1"/>
  <c r="T25" i="21" l="1"/>
  <c r="Q25" i="21"/>
  <c r="P25" i="21"/>
  <c r="N25" i="21"/>
  <c r="V23" i="21"/>
  <c r="Y23" i="21"/>
  <c r="AB23" i="21" s="1"/>
  <c r="AA23" i="21"/>
  <c r="S24" i="21"/>
  <c r="BC24" i="21" a="1"/>
  <c r="BC24" i="21" s="1"/>
  <c r="BT24" i="21" s="1"/>
  <c r="AO24" i="21" a="1"/>
  <c r="AO24" i="21" s="1"/>
  <c r="AN24" i="21" a="1"/>
  <c r="AN24" i="21" s="1"/>
  <c r="AM24" i="21" a="1"/>
  <c r="AM24" i="21" s="1"/>
  <c r="AS24" i="21" a="1"/>
  <c r="AS24" i="21" s="1"/>
  <c r="AZ24" i="21" a="1"/>
  <c r="AZ24" i="21" s="1"/>
  <c r="BQ24" i="21" s="1"/>
  <c r="AG24" i="21" a="1"/>
  <c r="AG24" i="21" s="1"/>
  <c r="AV24" i="21" a="1"/>
  <c r="AV24" i="21" s="1"/>
  <c r="AW24" i="21" a="1"/>
  <c r="AW24" i="21" s="1"/>
  <c r="AC24" i="21"/>
  <c r="AD24" i="21" s="1"/>
  <c r="AE24" i="21" s="1"/>
  <c r="AF24" i="21" s="1"/>
  <c r="AP24" i="21" s="1" a="1"/>
  <c r="AP24" i="21" s="1"/>
  <c r="BK24" i="21" s="1"/>
  <c r="H25" i="21"/>
  <c r="E26" i="21" s="1"/>
  <c r="F26" i="21" s="1"/>
  <c r="I25" i="21"/>
  <c r="BJ24" i="21" l="1"/>
  <c r="AX24" i="21" a="1"/>
  <c r="AX24" i="21" s="1"/>
  <c r="BO24" i="21" s="1"/>
  <c r="BA24" i="21" a="1"/>
  <c r="BA24" i="21" s="1"/>
  <c r="BR24" i="21" s="1"/>
  <c r="BB24" i="21" a="1"/>
  <c r="BB24" i="21" s="1"/>
  <c r="BS24" i="21" s="1"/>
  <c r="AR24" i="21" a="1"/>
  <c r="AR24" i="21" s="1"/>
  <c r="AI24" i="21" a="1"/>
  <c r="AI24" i="21" s="1"/>
  <c r="M26" i="21"/>
  <c r="H26" i="21" s="1"/>
  <c r="E27" i="21" s="1"/>
  <c r="F27" i="21" s="1"/>
  <c r="AQ24" i="21" a="1"/>
  <c r="AQ24" i="21" s="1"/>
  <c r="AY24" i="21" a="1"/>
  <c r="AY24" i="21" s="1"/>
  <c r="BP24" i="21" s="1"/>
  <c r="AJ24" i="21" a="1"/>
  <c r="AJ24" i="21" s="1"/>
  <c r="AT24" i="21" a="1"/>
  <c r="AT24" i="21" s="1"/>
  <c r="BD24" i="21" a="1"/>
  <c r="BD24" i="21" s="1"/>
  <c r="AK24" i="21" a="1"/>
  <c r="AK24" i="21" s="1"/>
  <c r="BH24" i="21" s="1"/>
  <c r="AU24" i="21" a="1"/>
  <c r="AU24" i="21" s="1"/>
  <c r="BE24" i="21" a="1"/>
  <c r="BE24" i="21" s="1"/>
  <c r="AL24" i="21" a="1"/>
  <c r="AL24" i="21" s="1"/>
  <c r="BI24" i="21" s="1"/>
  <c r="AH24" i="21" a="1"/>
  <c r="AH24" i="21" s="1"/>
  <c r="AZ25" i="21" a="1"/>
  <c r="AZ25" i="21" s="1"/>
  <c r="BQ25" i="21" s="1"/>
  <c r="AQ25" i="21" a="1"/>
  <c r="AQ25" i="21" s="1"/>
  <c r="AI25" i="21" a="1"/>
  <c r="AI25" i="21" s="1"/>
  <c r="S25" i="21"/>
  <c r="BA25" i="21" a="1"/>
  <c r="BA25" i="21" s="1"/>
  <c r="BR25" i="21" s="1"/>
  <c r="AC25" i="21"/>
  <c r="AD25" i="21" s="1"/>
  <c r="AE25" i="21" s="1"/>
  <c r="AF25" i="21" s="1"/>
  <c r="AS25" i="21" s="1" a="1"/>
  <c r="AS25" i="21" s="1"/>
  <c r="AT25" i="21" a="1"/>
  <c r="AT25" i="21" s="1"/>
  <c r="BE25" i="21" a="1"/>
  <c r="BE25" i="21" s="1"/>
  <c r="BU25" i="21" s="1"/>
  <c r="AH25" i="21" a="1"/>
  <c r="AH25" i="21" s="1"/>
  <c r="AW25" i="21" a="1"/>
  <c r="AW25" i="21" s="1"/>
  <c r="BD25" i="21" a="1"/>
  <c r="BD25" i="21" s="1"/>
  <c r="BC25" i="21" a="1"/>
  <c r="BC25" i="21" s="1"/>
  <c r="BT25" i="21" s="1"/>
  <c r="AL25" i="21" a="1"/>
  <c r="AL25" i="21" s="1"/>
  <c r="BI25" i="21" s="1"/>
  <c r="AK25" i="21" a="1"/>
  <c r="AK25" i="21" s="1"/>
  <c r="BH25" i="21" s="1"/>
  <c r="AU25" i="21" a="1"/>
  <c r="AU25" i="21" s="1"/>
  <c r="BM24" i="21" l="1"/>
  <c r="BN24" i="21" s="1"/>
  <c r="BM25" i="21"/>
  <c r="BU24" i="21"/>
  <c r="AO25" i="21" a="1"/>
  <c r="AO25" i="21" s="1"/>
  <c r="BF24" i="21"/>
  <c r="BG24" i="21"/>
  <c r="M27" i="21"/>
  <c r="H27" i="21" s="1"/>
  <c r="E28" i="21" s="1"/>
  <c r="F28" i="21" s="1"/>
  <c r="AG25" i="21" a="1"/>
  <c r="AG25" i="21" s="1"/>
  <c r="BF25" i="21" s="1"/>
  <c r="BL24" i="21"/>
  <c r="W24" i="21" s="1"/>
  <c r="AM25" i="21" a="1"/>
  <c r="AM25" i="21" s="1"/>
  <c r="AN25" i="21" a="1"/>
  <c r="AN25" i="21" s="1"/>
  <c r="G26" i="21"/>
  <c r="O26" i="21" s="1"/>
  <c r="BB25" i="21" a="1"/>
  <c r="BB25" i="21" s="1"/>
  <c r="BS25" i="21" s="1"/>
  <c r="AX25" i="21" a="1"/>
  <c r="AX25" i="21" s="1"/>
  <c r="BO25" i="21" s="1"/>
  <c r="I26" i="21"/>
  <c r="AV25" i="21" a="1"/>
  <c r="AV25" i="21" s="1"/>
  <c r="BN25" i="21" s="1"/>
  <c r="AJ25" i="21" a="1"/>
  <c r="AJ25" i="21" s="1"/>
  <c r="AY25" i="21" a="1"/>
  <c r="AY25" i="21" s="1"/>
  <c r="BP25" i="21" s="1"/>
  <c r="AR25" i="21" a="1"/>
  <c r="AR25" i="21" s="1"/>
  <c r="BL25" i="21" s="1"/>
  <c r="AP25" i="21" a="1"/>
  <c r="AP25" i="21" s="1"/>
  <c r="BK25" i="21" s="1"/>
  <c r="BJ25" i="21" l="1"/>
  <c r="V24" i="21"/>
  <c r="AB24" i="21"/>
  <c r="M28" i="21"/>
  <c r="I28" i="21" s="1"/>
  <c r="Q26" i="21"/>
  <c r="P26" i="21"/>
  <c r="N26" i="21"/>
  <c r="T26" i="21"/>
  <c r="BG25" i="21"/>
  <c r="Z25" i="21"/>
  <c r="X25" i="21" s="1"/>
  <c r="W25" i="21"/>
  <c r="I27" i="21"/>
  <c r="G27" i="21"/>
  <c r="O27" i="21" s="1"/>
  <c r="Z24" i="21"/>
  <c r="X24" i="21" s="1"/>
  <c r="AA24" i="21"/>
  <c r="Y24" i="21"/>
  <c r="V25" i="21" l="1"/>
  <c r="AA25" i="21"/>
  <c r="Y25" i="21"/>
  <c r="AB25" i="21" s="1"/>
  <c r="BE26" i="21" a="1"/>
  <c r="BE26" i="21" s="1"/>
  <c r="AU26" i="21" a="1"/>
  <c r="AU26" i="21" s="1"/>
  <c r="AI26" i="21" a="1"/>
  <c r="AI26" i="21" s="1"/>
  <c r="AX26" i="21" a="1"/>
  <c r="AX26" i="21" s="1"/>
  <c r="AN26" i="21" a="1"/>
  <c r="AN26" i="21" s="1"/>
  <c r="AH26" i="21" a="1"/>
  <c r="AH26" i="21" s="1"/>
  <c r="BB26" i="21" a="1"/>
  <c r="BB26" i="21" s="1"/>
  <c r="BS26" i="21" s="1"/>
  <c r="S26" i="21"/>
  <c r="AC26" i="21"/>
  <c r="AD26" i="21" s="1"/>
  <c r="AE26" i="21" s="1"/>
  <c r="AF26" i="21" s="1"/>
  <c r="AT26" i="21" s="1" a="1"/>
  <c r="AT26" i="21" s="1"/>
  <c r="BC26" i="21" a="1"/>
  <c r="BC26" i="21" s="1"/>
  <c r="BT26" i="21" s="1"/>
  <c r="AW26" i="21" a="1"/>
  <c r="AW26" i="21" s="1"/>
  <c r="G28" i="21"/>
  <c r="O28" i="21" s="1"/>
  <c r="H28" i="21"/>
  <c r="E29" i="21" s="1"/>
  <c r="F29" i="21" s="1"/>
  <c r="T27" i="21"/>
  <c r="Q27" i="21"/>
  <c r="P27" i="21"/>
  <c r="N27" i="21"/>
  <c r="BO26" i="21" l="1"/>
  <c r="T28" i="21"/>
  <c r="P28" i="21"/>
  <c r="Q28" i="21"/>
  <c r="N28" i="21"/>
  <c r="BD26" i="21" a="1"/>
  <c r="BD26" i="21" s="1"/>
  <c r="BU26" i="21" s="1"/>
  <c r="AJ26" i="21" a="1"/>
  <c r="AJ26" i="21" s="1"/>
  <c r="AR26" i="21" a="1"/>
  <c r="AR26" i="21" s="1"/>
  <c r="AZ26" i="21" a="1"/>
  <c r="AZ26" i="21" s="1"/>
  <c r="BQ26" i="21" s="1"/>
  <c r="AM26" i="21" a="1"/>
  <c r="AM26" i="21" s="1"/>
  <c r="AG26" i="21" a="1"/>
  <c r="AG26" i="21" s="1"/>
  <c r="BF26" i="21" s="1"/>
  <c r="AY26" i="21" a="1"/>
  <c r="AY26" i="21" s="1"/>
  <c r="BP26" i="21" s="1"/>
  <c r="M29" i="21"/>
  <c r="I29" i="21" s="1"/>
  <c r="AQ26" i="21" a="1"/>
  <c r="AQ26" i="21" s="1"/>
  <c r="AS27" i="21" a="1"/>
  <c r="AS27" i="21" s="1"/>
  <c r="AZ27" i="21" a="1"/>
  <c r="AZ27" i="21" s="1"/>
  <c r="BQ27" i="21" s="1"/>
  <c r="AP27" i="21" a="1"/>
  <c r="AP27" i="21" s="1"/>
  <c r="BK27" i="21" s="1"/>
  <c r="AW27" i="21" a="1"/>
  <c r="AW27" i="21" s="1"/>
  <c r="AC27" i="21"/>
  <c r="AD27" i="21" s="1"/>
  <c r="AE27" i="21" s="1"/>
  <c r="AF27" i="21" s="1"/>
  <c r="BB27" i="21" s="1" a="1"/>
  <c r="BB27" i="21" s="1"/>
  <c r="BS27" i="21" s="1"/>
  <c r="AV27" i="21" a="1"/>
  <c r="AV27" i="21" s="1"/>
  <c r="S27" i="21"/>
  <c r="AJ27" i="21" a="1"/>
  <c r="AJ27" i="21" s="1"/>
  <c r="AR27" i="21" a="1"/>
  <c r="AR27" i="21" s="1"/>
  <c r="AK26" i="21" a="1"/>
  <c r="AK26" i="21" s="1"/>
  <c r="BH26" i="21" s="1"/>
  <c r="AS26" i="21" a="1"/>
  <c r="AS26" i="21" s="1"/>
  <c r="BM26" i="21" s="1"/>
  <c r="BA26" i="21" a="1"/>
  <c r="BA26" i="21" s="1"/>
  <c r="BR26" i="21" s="1"/>
  <c r="AL26" i="21" a="1"/>
  <c r="AL26" i="21" s="1"/>
  <c r="BI26" i="21" s="1"/>
  <c r="AV26" i="21" a="1"/>
  <c r="AV26" i="21" s="1"/>
  <c r="AO26" i="21" a="1"/>
  <c r="AO26" i="21" s="1"/>
  <c r="AP26" i="21" a="1"/>
  <c r="AP26" i="21" s="1"/>
  <c r="BK26" i="21" s="1"/>
  <c r="AX27" i="21" l="1" a="1"/>
  <c r="AX27" i="21" s="1"/>
  <c r="BO27" i="21" s="1"/>
  <c r="G29" i="21"/>
  <c r="O29" i="21" s="1"/>
  <c r="AM27" i="21" a="1"/>
  <c r="AM27" i="21" s="1"/>
  <c r="H29" i="21"/>
  <c r="E30" i="21" s="1"/>
  <c r="F30" i="21" s="1"/>
  <c r="AU27" i="21" a="1"/>
  <c r="AU27" i="21" s="1"/>
  <c r="AH27" i="21" a="1"/>
  <c r="AH27" i="21" s="1"/>
  <c r="AI27" i="21" a="1"/>
  <c r="AI27" i="21" s="1"/>
  <c r="AG27" i="21" a="1"/>
  <c r="AG27" i="21" s="1"/>
  <c r="AQ27" i="21" a="1"/>
  <c r="AQ27" i="21" s="1"/>
  <c r="BL27" i="21" s="1"/>
  <c r="AN27" i="21" a="1"/>
  <c r="AN27" i="21" s="1"/>
  <c r="BC27" i="21" a="1"/>
  <c r="BC27" i="21" s="1"/>
  <c r="BT27" i="21" s="1"/>
  <c r="AK27" i="21" a="1"/>
  <c r="AK27" i="21" s="1"/>
  <c r="BH27" i="21" s="1"/>
  <c r="AY27" i="21" a="1"/>
  <c r="AY27" i="21" s="1"/>
  <c r="BP27" i="21" s="1"/>
  <c r="AO27" i="21" a="1"/>
  <c r="AO27" i="21" s="1"/>
  <c r="BD27" i="21" a="1"/>
  <c r="BD27" i="21" s="1"/>
  <c r="BE27" i="21" a="1"/>
  <c r="BE27" i="21" s="1"/>
  <c r="BA27" i="21" a="1"/>
  <c r="BA27" i="21" s="1"/>
  <c r="BR27" i="21" s="1"/>
  <c r="AL27" i="21" a="1"/>
  <c r="AL27" i="21" s="1"/>
  <c r="BI27" i="21" s="1"/>
  <c r="AT27" i="21" a="1"/>
  <c r="AT27" i="21" s="1"/>
  <c r="BM27" i="21" s="1"/>
  <c r="BN27" i="21" s="1"/>
  <c r="Q29" i="21"/>
  <c r="P29" i="21"/>
  <c r="N29" i="21"/>
  <c r="T29" i="21"/>
  <c r="M30" i="21"/>
  <c r="I30" i="21" s="1"/>
  <c r="BN26" i="21"/>
  <c r="BG26" i="21"/>
  <c r="BJ26" i="21"/>
  <c r="AC28" i="21"/>
  <c r="AD28" i="21" s="1"/>
  <c r="AE28" i="21" s="1"/>
  <c r="AF28" i="21" s="1"/>
  <c r="AS28" i="21" s="1" a="1"/>
  <c r="AS28" i="21" s="1"/>
  <c r="BB28" i="21" a="1"/>
  <c r="BB28" i="21" s="1"/>
  <c r="BS28" i="21" s="1"/>
  <c r="S28" i="21"/>
  <c r="AG28" i="21" a="1"/>
  <c r="AG28" i="21" s="1"/>
  <c r="BE28" i="21" a="1"/>
  <c r="BE28" i="21" s="1"/>
  <c r="BA28" i="21" a="1"/>
  <c r="BA28" i="21" s="1"/>
  <c r="BR28" i="21" s="1"/>
  <c r="AI28" i="21" a="1"/>
  <c r="AI28" i="21" s="1"/>
  <c r="AX28" i="21" a="1"/>
  <c r="AX28" i="21" s="1"/>
  <c r="BL26" i="21"/>
  <c r="BF27" i="21" l="1"/>
  <c r="BG27" i="21" s="1"/>
  <c r="W26" i="21"/>
  <c r="BJ27" i="21"/>
  <c r="AH28" i="21" a="1"/>
  <c r="AH28" i="21" s="1"/>
  <c r="AV28" i="21" a="1"/>
  <c r="AV28" i="21" s="1"/>
  <c r="AZ28" i="21" a="1"/>
  <c r="AZ28" i="21" s="1"/>
  <c r="BQ28" i="21" s="1"/>
  <c r="AO28" i="21" a="1"/>
  <c r="AO28" i="21" s="1"/>
  <c r="AK28" i="21" a="1"/>
  <c r="AK28" i="21" s="1"/>
  <c r="BH28" i="21" s="1"/>
  <c r="AP28" i="21" a="1"/>
  <c r="AP28" i="21" s="1"/>
  <c r="BK28" i="21" s="1"/>
  <c r="AW28" i="21" a="1"/>
  <c r="AW28" i="21" s="1"/>
  <c r="BO28" i="21" s="1"/>
  <c r="AR28" i="21" a="1"/>
  <c r="AR28" i="21" s="1"/>
  <c r="AL28" i="21" a="1"/>
  <c r="AL28" i="21" s="1"/>
  <c r="BI28" i="21" s="1"/>
  <c r="AY28" i="21" a="1"/>
  <c r="AY28" i="21" s="1"/>
  <c r="BP28" i="21" s="1"/>
  <c r="AT28" i="21" a="1"/>
  <c r="AT28" i="21" s="1"/>
  <c r="AM28" i="21" a="1"/>
  <c r="AM28" i="21" s="1"/>
  <c r="AU28" i="21" a="1"/>
  <c r="AU28" i="21" s="1"/>
  <c r="AN28" i="21" a="1"/>
  <c r="AN28" i="21" s="1"/>
  <c r="BC28" i="21" a="1"/>
  <c r="BC28" i="21" s="1"/>
  <c r="BT28" i="21" s="1"/>
  <c r="AJ28" i="21" a="1"/>
  <c r="AJ28" i="21" s="1"/>
  <c r="BD28" i="21" a="1"/>
  <c r="BD28" i="21" s="1"/>
  <c r="BU28" i="21" s="1"/>
  <c r="Z26" i="21"/>
  <c r="X26" i="21" s="1"/>
  <c r="BU27" i="21"/>
  <c r="Z27" i="21" s="1"/>
  <c r="X27" i="21" s="1"/>
  <c r="BF28" i="21"/>
  <c r="BG28" i="21" s="1"/>
  <c r="AQ28" i="21" a="1"/>
  <c r="AQ28" i="21" s="1"/>
  <c r="BL28" i="21" s="1"/>
  <c r="V26" i="21"/>
  <c r="AB26" i="21"/>
  <c r="Y26" i="21"/>
  <c r="AA26" i="21"/>
  <c r="G30" i="21"/>
  <c r="O30" i="21" s="1"/>
  <c r="H30" i="21"/>
  <c r="E31" i="21" s="1"/>
  <c r="F31" i="21" s="1"/>
  <c r="AC29" i="21"/>
  <c r="AD29" i="21" s="1"/>
  <c r="AE29" i="21" s="1"/>
  <c r="AF29" i="21" s="1"/>
  <c r="AS29" i="21" s="1" a="1"/>
  <c r="AS29" i="21" s="1"/>
  <c r="AR29" i="21" a="1"/>
  <c r="AR29" i="21" s="1"/>
  <c r="S29" i="21"/>
  <c r="AP29" i="21" a="1"/>
  <c r="AP29" i="21" s="1"/>
  <c r="BK29" i="21" s="1"/>
  <c r="BB29" i="21" a="1"/>
  <c r="BB29" i="21" s="1"/>
  <c r="BS29" i="21" s="1"/>
  <c r="AW29" i="21" a="1"/>
  <c r="AW29" i="21" s="1"/>
  <c r="AO29" i="21" a="1"/>
  <c r="AO29" i="21" s="1"/>
  <c r="AL29" i="21" a="1"/>
  <c r="AL29" i="21" s="1"/>
  <c r="BI29" i="21" s="1"/>
  <c r="BE29" i="21" a="1"/>
  <c r="BE29" i="21" s="1"/>
  <c r="AZ29" i="21" a="1"/>
  <c r="AZ29" i="21" s="1"/>
  <c r="BQ29" i="21" s="1"/>
  <c r="AH29" i="21" a="1"/>
  <c r="AH29" i="21" s="1"/>
  <c r="AT29" i="21" a="1"/>
  <c r="AT29" i="21" s="1"/>
  <c r="AA27" i="21"/>
  <c r="Y27" i="21"/>
  <c r="BM28" i="21" l="1"/>
  <c r="BN28" i="21" s="1"/>
  <c r="AI29" i="21" a="1"/>
  <c r="AI29" i="21" s="1"/>
  <c r="AJ29" i="21" a="1"/>
  <c r="AJ29" i="21" s="1"/>
  <c r="BJ28" i="21"/>
  <c r="AX29" i="21" a="1"/>
  <c r="AX29" i="21" s="1"/>
  <c r="BO29" i="21" s="1"/>
  <c r="AK29" i="21" a="1"/>
  <c r="AK29" i="21" s="1"/>
  <c r="BH29" i="21" s="1"/>
  <c r="W28" i="21"/>
  <c r="AB28" i="21" s="1"/>
  <c r="AY29" i="21" a="1"/>
  <c r="AY29" i="21" s="1"/>
  <c r="BP29" i="21" s="1"/>
  <c r="Z28" i="21"/>
  <c r="X28" i="21" s="1"/>
  <c r="AG29" i="21" a="1"/>
  <c r="AG29" i="21" s="1"/>
  <c r="AQ29" i="21" a="1"/>
  <c r="AQ29" i="21" s="1"/>
  <c r="BL29" i="21" s="1"/>
  <c r="BA29" i="21" a="1"/>
  <c r="BA29" i="21" s="1"/>
  <c r="BR29" i="21" s="1"/>
  <c r="AM29" i="21" a="1"/>
  <c r="AM29" i="21" s="1"/>
  <c r="AU29" i="21" a="1"/>
  <c r="AU29" i="21" s="1"/>
  <c r="BM29" i="21" s="1"/>
  <c r="BN29" i="21" s="1"/>
  <c r="BC29" i="21" a="1"/>
  <c r="BC29" i="21" s="1"/>
  <c r="BT29" i="21" s="1"/>
  <c r="AN29" i="21" a="1"/>
  <c r="AN29" i="21" s="1"/>
  <c r="AV29" i="21" a="1"/>
  <c r="AV29" i="21" s="1"/>
  <c r="BD29" i="21" a="1"/>
  <c r="BD29" i="21" s="1"/>
  <c r="BU29" i="21" s="1"/>
  <c r="W27" i="21"/>
  <c r="M31" i="21"/>
  <c r="I31" i="21" s="1"/>
  <c r="N30" i="21"/>
  <c r="T30" i="21"/>
  <c r="Q30" i="21"/>
  <c r="P30" i="21"/>
  <c r="V28" i="21"/>
  <c r="AA28" i="21"/>
  <c r="Y28" i="21"/>
  <c r="BF29" i="21" l="1"/>
  <c r="BG29" i="21" s="1"/>
  <c r="BJ29" i="21"/>
  <c r="W29" i="21" s="1"/>
  <c r="V29" i="21" s="1"/>
  <c r="AB27" i="21"/>
  <c r="V27" i="21"/>
  <c r="AU30" i="21" a="1"/>
  <c r="AU30" i="21" s="1"/>
  <c r="AK30" i="21" a="1"/>
  <c r="AK30" i="21" s="1"/>
  <c r="BH30" i="21" s="1"/>
  <c r="BC30" i="21" a="1"/>
  <c r="BC30" i="21" s="1"/>
  <c r="BT30" i="21" s="1"/>
  <c r="BA30" i="21" a="1"/>
  <c r="BA30" i="21" s="1"/>
  <c r="BR30" i="21" s="1"/>
  <c r="AY30" i="21" a="1"/>
  <c r="AY30" i="21" s="1"/>
  <c r="BP30" i="21" s="1"/>
  <c r="AC30" i="21"/>
  <c r="AD30" i="21" s="1"/>
  <c r="AE30" i="21" s="1"/>
  <c r="AF30" i="21" s="1"/>
  <c r="AH30" i="21" s="1" a="1"/>
  <c r="AH30" i="21" s="1"/>
  <c r="S30" i="21"/>
  <c r="AS30" i="21" a="1"/>
  <c r="AS30" i="21" s="1"/>
  <c r="AR30" i="21" a="1"/>
  <c r="AR30" i="21" s="1"/>
  <c r="AT30" i="21" a="1"/>
  <c r="AT30" i="21" s="1"/>
  <c r="AJ30" i="21" a="1"/>
  <c r="AJ30" i="21" s="1"/>
  <c r="G31" i="21"/>
  <c r="O31" i="21" s="1"/>
  <c r="H31" i="21"/>
  <c r="E32" i="21" s="1"/>
  <c r="F32" i="21" s="1"/>
  <c r="Y29" i="21" l="1"/>
  <c r="AA29" i="21"/>
  <c r="BM30" i="21"/>
  <c r="AB29" i="21"/>
  <c r="Z29" i="21"/>
  <c r="X29" i="21" s="1"/>
  <c r="AZ30" i="21" a="1"/>
  <c r="AZ30" i="21" s="1"/>
  <c r="BQ30" i="21" s="1"/>
  <c r="AI30" i="21" a="1"/>
  <c r="AI30" i="21" s="1"/>
  <c r="AL30" i="21" a="1"/>
  <c r="AL30" i="21" s="1"/>
  <c r="BI30" i="21" s="1"/>
  <c r="AX30" i="21" a="1"/>
  <c r="AX30" i="21" s="1"/>
  <c r="AM30" i="21" a="1"/>
  <c r="AM30" i="21" s="1"/>
  <c r="M32" i="21"/>
  <c r="H32" i="21" s="1"/>
  <c r="E33" i="21" s="1"/>
  <c r="F33" i="21" s="1"/>
  <c r="Q31" i="21"/>
  <c r="P31" i="21"/>
  <c r="N31" i="21"/>
  <c r="T31" i="21"/>
  <c r="AP30" i="21" a="1"/>
  <c r="AP30" i="21" s="1"/>
  <c r="BK30" i="21" s="1"/>
  <c r="AN30" i="21" a="1"/>
  <c r="AN30" i="21" s="1"/>
  <c r="AV30" i="21" a="1"/>
  <c r="AV30" i="21" s="1"/>
  <c r="BN30" i="21" s="1"/>
  <c r="BD30" i="21" a="1"/>
  <c r="BD30" i="21" s="1"/>
  <c r="AQ30" i="21" a="1"/>
  <c r="AQ30" i="21" s="1"/>
  <c r="BL30" i="21" s="1"/>
  <c r="BB30" i="21" a="1"/>
  <c r="BB30" i="21" s="1"/>
  <c r="BS30" i="21" s="1"/>
  <c r="AG30" i="21" a="1"/>
  <c r="AG30" i="21" s="1"/>
  <c r="AO30" i="21" a="1"/>
  <c r="AO30" i="21" s="1"/>
  <c r="AW30" i="21" a="1"/>
  <c r="AW30" i="21" s="1"/>
  <c r="BE30" i="21" a="1"/>
  <c r="BE30" i="21" s="1"/>
  <c r="BU30" i="21" s="1"/>
  <c r="BF30" i="21" l="1"/>
  <c r="BJ30" i="21"/>
  <c r="M33" i="21"/>
  <c r="G33" i="21" s="1"/>
  <c r="O33" i="21" s="1"/>
  <c r="BG30" i="21"/>
  <c r="AJ31" i="21" a="1"/>
  <c r="AJ31" i="21" s="1"/>
  <c r="AU31" i="21" a="1"/>
  <c r="AU31" i="21" s="1"/>
  <c r="AT31" i="21" a="1"/>
  <c r="AT31" i="21" s="1"/>
  <c r="AC31" i="21"/>
  <c r="AD31" i="21" s="1"/>
  <c r="AE31" i="21" s="1"/>
  <c r="AF31" i="21" s="1"/>
  <c r="AG31" i="21" s="1" a="1"/>
  <c r="AG31" i="21" s="1"/>
  <c r="S31" i="21"/>
  <c r="BD31" i="21" a="1"/>
  <c r="BD31" i="21" s="1"/>
  <c r="AL31" i="21" a="1"/>
  <c r="AL31" i="21" s="1"/>
  <c r="BI31" i="21" s="1"/>
  <c r="AZ31" i="21" a="1"/>
  <c r="AZ31" i="21" s="1"/>
  <c r="BQ31" i="21" s="1"/>
  <c r="AV31" i="21" a="1"/>
  <c r="AV31" i="21" s="1"/>
  <c r="AQ31" i="21" a="1"/>
  <c r="AQ31" i="21" s="1"/>
  <c r="AY31" i="21" a="1"/>
  <c r="AY31" i="21" s="1"/>
  <c r="BP31" i="21" s="1"/>
  <c r="G32" i="21"/>
  <c r="O32" i="21" s="1"/>
  <c r="I32" i="21"/>
  <c r="BO30" i="21"/>
  <c r="Z30" i="21" s="1"/>
  <c r="X30" i="21" s="1"/>
  <c r="H33" i="21" l="1"/>
  <c r="E34" i="21" s="1"/>
  <c r="F34" i="21" s="1"/>
  <c r="T33" i="21"/>
  <c r="Q33" i="21"/>
  <c r="P33" i="21"/>
  <c r="N33" i="21"/>
  <c r="AO31" i="21" a="1"/>
  <c r="AO31" i="21" s="1"/>
  <c r="AW31" i="21" a="1"/>
  <c r="AW31" i="21" s="1"/>
  <c r="BE31" i="21" a="1"/>
  <c r="BE31" i="21" s="1"/>
  <c r="BU31" i="21" s="1"/>
  <c r="AK31" i="21" a="1"/>
  <c r="AK31" i="21" s="1"/>
  <c r="BH31" i="21" s="1"/>
  <c r="AH31" i="21" a="1"/>
  <c r="AH31" i="21" s="1"/>
  <c r="AP31" i="21" a="1"/>
  <c r="AP31" i="21" s="1"/>
  <c r="BK31" i="21" s="1"/>
  <c r="AX31" i="21" a="1"/>
  <c r="AX31" i="21" s="1"/>
  <c r="AM31" i="21" a="1"/>
  <c r="AM31" i="21" s="1"/>
  <c r="AR31" i="21" a="1"/>
  <c r="AR31" i="21" s="1"/>
  <c r="BL31" i="21" s="1"/>
  <c r="BB31" i="21" a="1"/>
  <c r="BB31" i="21" s="1"/>
  <c r="BS31" i="21" s="1"/>
  <c r="W30" i="21"/>
  <c r="AN31" i="21" a="1"/>
  <c r="AN31" i="21" s="1"/>
  <c r="AA30" i="21"/>
  <c r="Y30" i="21"/>
  <c r="T32" i="21"/>
  <c r="N32" i="21"/>
  <c r="Q32" i="21"/>
  <c r="P32" i="21"/>
  <c r="AI31" i="21" a="1"/>
  <c r="AI31" i="21" s="1"/>
  <c r="BA31" i="21" a="1"/>
  <c r="BA31" i="21" s="1"/>
  <c r="BR31" i="21" s="1"/>
  <c r="M34" i="21"/>
  <c r="I34" i="21" s="1"/>
  <c r="G34" i="21"/>
  <c r="O34" i="21" s="1"/>
  <c r="H34" i="21"/>
  <c r="E35" i="21" s="1"/>
  <c r="F35" i="21" s="1"/>
  <c r="BC31" i="21" a="1"/>
  <c r="BC31" i="21" s="1"/>
  <c r="BT31" i="21" s="1"/>
  <c r="I33" i="21"/>
  <c r="AS31" i="21" a="1"/>
  <c r="AS31" i="21" s="1"/>
  <c r="BM31" i="21" s="1"/>
  <c r="BN31" i="21" s="1"/>
  <c r="BJ31" i="21" l="1"/>
  <c r="BF31" i="21"/>
  <c r="BG31" i="21" s="1"/>
  <c r="BO31" i="21"/>
  <c r="W31" i="21" s="1"/>
  <c r="M35" i="21"/>
  <c r="I35" i="21" s="1"/>
  <c r="T34" i="21"/>
  <c r="N34" i="21"/>
  <c r="Q34" i="21"/>
  <c r="P34" i="21"/>
  <c r="S32" i="21"/>
  <c r="AN32" i="21" a="1"/>
  <c r="AN32" i="21" s="1"/>
  <c r="AM32" i="21" a="1"/>
  <c r="AM32" i="21" s="1"/>
  <c r="AX32" i="21" a="1"/>
  <c r="AX32" i="21" s="1"/>
  <c r="AV32" i="21" a="1"/>
  <c r="AV32" i="21" s="1"/>
  <c r="AC32" i="21"/>
  <c r="AD32" i="21" s="1"/>
  <c r="AE32" i="21" s="1"/>
  <c r="AF32" i="21" s="1"/>
  <c r="AK32" i="21" s="1" a="1"/>
  <c r="AK32" i="21" s="1"/>
  <c r="BH32" i="21" s="1"/>
  <c r="AU32" i="21" a="1"/>
  <c r="AU32" i="21" s="1"/>
  <c r="AQ32" i="21" a="1"/>
  <c r="AQ32" i="21" s="1"/>
  <c r="AP32" i="21" a="1"/>
  <c r="AP32" i="21" s="1"/>
  <c r="BK32" i="21" s="1"/>
  <c r="BD32" i="21" a="1"/>
  <c r="BD32" i="21" s="1"/>
  <c r="AT32" i="21" a="1"/>
  <c r="AT32" i="21" s="1"/>
  <c r="AG32" i="21" a="1"/>
  <c r="AG32" i="21" s="1"/>
  <c r="BE32" i="21" a="1"/>
  <c r="BE32" i="21" s="1"/>
  <c r="BU32" i="21" s="1"/>
  <c r="AC33" i="21"/>
  <c r="AD33" i="21" s="1"/>
  <c r="AE33" i="21" s="1"/>
  <c r="AF33" i="21" s="1"/>
  <c r="AM33" i="21" s="1" a="1"/>
  <c r="AM33" i="21" s="1"/>
  <c r="S33" i="21"/>
  <c r="AG33" i="21" a="1"/>
  <c r="AG33" i="21" s="1"/>
  <c r="AR33" i="21" a="1"/>
  <c r="AR33" i="21" s="1"/>
  <c r="AZ33" i="21" a="1"/>
  <c r="AZ33" i="21" s="1"/>
  <c r="BQ33" i="21" s="1"/>
  <c r="BB33" i="21" a="1"/>
  <c r="BB33" i="21" s="1"/>
  <c r="BS33" i="21" s="1"/>
  <c r="V30" i="21"/>
  <c r="AB30" i="21"/>
  <c r="AB31" i="21" l="1"/>
  <c r="V31" i="21"/>
  <c r="BD33" i="21" a="1"/>
  <c r="BD33" i="21" s="1"/>
  <c r="AO33" i="21" a="1"/>
  <c r="AO33" i="21" s="1"/>
  <c r="AY33" i="21" a="1"/>
  <c r="AY33" i="21" s="1"/>
  <c r="BP33" i="21" s="1"/>
  <c r="BB32" i="21" a="1"/>
  <c r="BB32" i="21" s="1"/>
  <c r="BS32" i="21" s="1"/>
  <c r="AO32" i="21" a="1"/>
  <c r="AO32" i="21" s="1"/>
  <c r="BJ32" i="21" s="1"/>
  <c r="AW32" i="21" a="1"/>
  <c r="AW32" i="21" s="1"/>
  <c r="BO32" i="21" s="1"/>
  <c r="BE33" i="21" a="1"/>
  <c r="BE33" i="21" s="1"/>
  <c r="BU33" i="21" s="1"/>
  <c r="AH33" i="21" a="1"/>
  <c r="AH33" i="21" s="1"/>
  <c r="AX33" i="21" a="1"/>
  <c r="AX33" i="21" s="1"/>
  <c r="AH32" i="21" a="1"/>
  <c r="AH32" i="21" s="1"/>
  <c r="AI32" i="21" a="1"/>
  <c r="AI32" i="21" s="1"/>
  <c r="AP33" i="21" a="1"/>
  <c r="AP33" i="21" s="1"/>
  <c r="BK33" i="21" s="1"/>
  <c r="AI33" i="21" a="1"/>
  <c r="AI33" i="21" s="1"/>
  <c r="BF33" i="21" s="1"/>
  <c r="AL33" i="21" a="1"/>
  <c r="AL33" i="21" s="1"/>
  <c r="BI33" i="21" s="1"/>
  <c r="AZ32" i="21" a="1"/>
  <c r="AZ32" i="21" s="1"/>
  <c r="BQ32" i="21" s="1"/>
  <c r="AK33" i="21" a="1"/>
  <c r="AK33" i="21" s="1"/>
  <c r="BH33" i="21" s="1"/>
  <c r="AQ33" i="21" a="1"/>
  <c r="AQ33" i="21" s="1"/>
  <c r="BL33" i="21" s="1"/>
  <c r="BA33" i="21" a="1"/>
  <c r="BA33" i="21" s="1"/>
  <c r="BR33" i="21" s="1"/>
  <c r="AL32" i="21" a="1"/>
  <c r="AL32" i="21" s="1"/>
  <c r="BI32" i="21" s="1"/>
  <c r="AR32" i="21" a="1"/>
  <c r="AR32" i="21" s="1"/>
  <c r="BL32" i="21" s="1"/>
  <c r="S34" i="21"/>
  <c r="AC34" i="21"/>
  <c r="AD34" i="21" s="1"/>
  <c r="AE34" i="21" s="1"/>
  <c r="AF34" i="21" s="1"/>
  <c r="BB34" i="21" s="1" a="1"/>
  <c r="BB34" i="21" s="1"/>
  <c r="BS34" i="21" s="1"/>
  <c r="BA32" i="21" a="1"/>
  <c r="BA32" i="21" s="1"/>
  <c r="BR32" i="21" s="1"/>
  <c r="BC32" i="21" a="1"/>
  <c r="BC32" i="21" s="1"/>
  <c r="BT32" i="21" s="1"/>
  <c r="G35" i="21"/>
  <c r="O35" i="21" s="1"/>
  <c r="AV33" i="21" a="1"/>
  <c r="AV33" i="21" s="1"/>
  <c r="AU33" i="21" a="1"/>
  <c r="AU33" i="21" s="1"/>
  <c r="AN33" i="21" a="1"/>
  <c r="AN33" i="21" s="1"/>
  <c r="H35" i="21"/>
  <c r="E36" i="21" s="1"/>
  <c r="F36" i="21" s="1"/>
  <c r="AJ32" i="21" a="1"/>
  <c r="AJ32" i="21" s="1"/>
  <c r="AS32" i="21" a="1"/>
  <c r="AS32" i="21" s="1"/>
  <c r="BM32" i="21" s="1"/>
  <c r="BN32" i="21" s="1"/>
  <c r="AS33" i="21" a="1"/>
  <c r="AS33" i="21" s="1"/>
  <c r="BC33" i="21" a="1"/>
  <c r="BC33" i="21" s="1"/>
  <c r="BT33" i="21" s="1"/>
  <c r="AW33" i="21" a="1"/>
  <c r="AW33" i="21" s="1"/>
  <c r="Z31" i="21"/>
  <c r="X31" i="21" s="1"/>
  <c r="AY32" i="21" a="1"/>
  <c r="AY32" i="21" s="1"/>
  <c r="BP32" i="21" s="1"/>
  <c r="AJ33" i="21" a="1"/>
  <c r="AJ33" i="21" s="1"/>
  <c r="AT33" i="21" a="1"/>
  <c r="AT33" i="21" s="1"/>
  <c r="AA31" i="21"/>
  <c r="Y31" i="21"/>
  <c r="AO34" i="21" l="1" a="1"/>
  <c r="AO34" i="21" s="1"/>
  <c r="BD34" i="21" a="1"/>
  <c r="BD34" i="21" s="1"/>
  <c r="AM34" i="21" a="1"/>
  <c r="AM34" i="21" s="1"/>
  <c r="AY34" i="21" a="1"/>
  <c r="AY34" i="21" s="1"/>
  <c r="BP34" i="21" s="1"/>
  <c r="AT34" i="21" a="1"/>
  <c r="AT34" i="21" s="1"/>
  <c r="AH34" i="21" a="1"/>
  <c r="AH34" i="21" s="1"/>
  <c r="BF32" i="21"/>
  <c r="AU34" i="21" a="1"/>
  <c r="AU34" i="21" s="1"/>
  <c r="AN34" i="21" a="1"/>
  <c r="AN34" i="21" s="1"/>
  <c r="AP34" i="21" a="1"/>
  <c r="AP34" i="21" s="1"/>
  <c r="BK34" i="21" s="1"/>
  <c r="AI34" i="21" a="1"/>
  <c r="AI34" i="21" s="1"/>
  <c r="BC34" i="21" a="1"/>
  <c r="BC34" i="21" s="1"/>
  <c r="BT34" i="21" s="1"/>
  <c r="AZ34" i="21" a="1"/>
  <c r="AZ34" i="21" s="1"/>
  <c r="BQ34" i="21" s="1"/>
  <c r="AR34" i="21" a="1"/>
  <c r="AR34" i="21" s="1"/>
  <c r="BA34" i="21" a="1"/>
  <c r="BA34" i="21" s="1"/>
  <c r="BR34" i="21" s="1"/>
  <c r="AV34" i="21" a="1"/>
  <c r="AV34" i="21" s="1"/>
  <c r="BJ33" i="21"/>
  <c r="AQ34" i="21" a="1"/>
  <c r="AQ34" i="21" s="1"/>
  <c r="BL34" i="21" s="1"/>
  <c r="AG34" i="21" a="1"/>
  <c r="AG34" i="21" s="1"/>
  <c r="BF34" i="21" s="1"/>
  <c r="AW34" i="21" a="1"/>
  <c r="AW34" i="21" s="1"/>
  <c r="AX34" i="21" a="1"/>
  <c r="AX34" i="21" s="1"/>
  <c r="W32" i="21"/>
  <c r="Z32" i="21"/>
  <c r="X32" i="21" s="1"/>
  <c r="BG32" i="21"/>
  <c r="BG33" i="21"/>
  <c r="AS34" i="21" a="1"/>
  <c r="AS34" i="21" s="1"/>
  <c r="BE34" i="21" a="1"/>
  <c r="BE34" i="21" s="1"/>
  <c r="BU34" i="21" s="1"/>
  <c r="BM33" i="21"/>
  <c r="BN33" i="21" s="1"/>
  <c r="AK34" i="21" a="1"/>
  <c r="AK34" i="21" s="1"/>
  <c r="BH34" i="21" s="1"/>
  <c r="M36" i="21"/>
  <c r="G36" i="21" s="1"/>
  <c r="O36" i="21" s="1"/>
  <c r="AL34" i="21" a="1"/>
  <c r="AL34" i="21" s="1"/>
  <c r="BI34" i="21" s="1"/>
  <c r="AJ34" i="21" a="1"/>
  <c r="AJ34" i="21" s="1"/>
  <c r="T35" i="21"/>
  <c r="N35" i="21"/>
  <c r="Q35" i="21"/>
  <c r="P35" i="21"/>
  <c r="BO33" i="21"/>
  <c r="BO34" i="21" l="1"/>
  <c r="BG34" i="21"/>
  <c r="H36" i="21"/>
  <c r="E37" i="21" s="1"/>
  <c r="F37" i="21" s="1"/>
  <c r="M37" i="21" s="1"/>
  <c r="I37" i="21" s="1"/>
  <c r="BM34" i="21"/>
  <c r="BN34" i="21" s="1"/>
  <c r="BJ34" i="21"/>
  <c r="W34" i="21" s="1"/>
  <c r="AA34" i="21"/>
  <c r="Y34" i="21"/>
  <c r="N36" i="21"/>
  <c r="T36" i="21"/>
  <c r="Q36" i="21"/>
  <c r="P36" i="21"/>
  <c r="I36" i="21"/>
  <c r="Z33" i="21"/>
  <c r="X33" i="21" s="1"/>
  <c r="AA33" i="21"/>
  <c r="Y33" i="21"/>
  <c r="W33" i="21"/>
  <c r="Y32" i="21"/>
  <c r="AA32" i="21"/>
  <c r="AW35" i="21" a="1"/>
  <c r="AW35" i="21" s="1"/>
  <c r="BE35" i="21" a="1"/>
  <c r="BE35" i="21" s="1"/>
  <c r="AN35" i="21" a="1"/>
  <c r="AN35" i="21" s="1"/>
  <c r="AC35" i="21"/>
  <c r="AD35" i="21" s="1"/>
  <c r="AE35" i="21" s="1"/>
  <c r="AF35" i="21" s="1"/>
  <c r="AV35" i="21" a="1"/>
  <c r="AV35" i="21" s="1"/>
  <c r="AM35" i="21" a="1"/>
  <c r="AM35" i="21" s="1"/>
  <c r="BD35" i="21" a="1"/>
  <c r="BD35" i="21" s="1"/>
  <c r="AU35" i="21" a="1"/>
  <c r="AU35" i="21" s="1"/>
  <c r="BB35" i="21" a="1"/>
  <c r="BB35" i="21" s="1"/>
  <c r="BS35" i="21" s="1"/>
  <c r="AG35" i="21" a="1"/>
  <c r="AG35" i="21" s="1"/>
  <c r="AQ35" i="21" a="1"/>
  <c r="AQ35" i="21" s="1"/>
  <c r="BA35" i="21" a="1"/>
  <c r="BA35" i="21" s="1"/>
  <c r="BR35" i="21" s="1"/>
  <c r="AS35" i="21" a="1"/>
  <c r="AS35" i="21" s="1"/>
  <c r="AR35" i="21" a="1"/>
  <c r="AR35" i="21" s="1"/>
  <c r="BC35" i="21" a="1"/>
  <c r="BC35" i="21" s="1"/>
  <c r="BT35" i="21" s="1"/>
  <c r="AL35" i="21" a="1"/>
  <c r="AL35" i="21" s="1"/>
  <c r="BI35" i="21" s="1"/>
  <c r="AK35" i="21" a="1"/>
  <c r="AK35" i="21" s="1"/>
  <c r="BH35" i="21" s="1"/>
  <c r="AJ35" i="21" a="1"/>
  <c r="AJ35" i="21" s="1"/>
  <c r="AX35" i="21" a="1"/>
  <c r="AX35" i="21" s="1"/>
  <c r="BO35" i="21" s="1"/>
  <c r="S35" i="21"/>
  <c r="AY35" i="21" a="1"/>
  <c r="AY35" i="21" s="1"/>
  <c r="BP35" i="21" s="1"/>
  <c r="AP35" i="21" a="1"/>
  <c r="AP35" i="21" s="1"/>
  <c r="BK35" i="21" s="1"/>
  <c r="AI35" i="21" a="1"/>
  <c r="AI35" i="21" s="1"/>
  <c r="AH35" i="21" a="1"/>
  <c r="AH35" i="21" s="1"/>
  <c r="AZ35" i="21" a="1"/>
  <c r="AZ35" i="21" s="1"/>
  <c r="BQ35" i="21" s="1"/>
  <c r="AT35" i="21" a="1"/>
  <c r="AT35" i="21" s="1"/>
  <c r="AO35" i="21" a="1"/>
  <c r="AO35" i="21" s="1"/>
  <c r="BJ35" i="21" s="1"/>
  <c r="V32" i="21"/>
  <c r="AB32" i="21"/>
  <c r="Z34" i="21"/>
  <c r="X34" i="21" s="1"/>
  <c r="BF35" i="21" l="1"/>
  <c r="BU35" i="21"/>
  <c r="BL35" i="21"/>
  <c r="V34" i="21"/>
  <c r="AB34" i="21"/>
  <c r="BM35" i="21"/>
  <c r="BN35" i="21" s="1"/>
  <c r="BG35" i="21"/>
  <c r="Z35" i="21"/>
  <c r="X35" i="21" s="1"/>
  <c r="W35" i="21"/>
  <c r="G37" i="21"/>
  <c r="O37" i="21" s="1"/>
  <c r="H37" i="21"/>
  <c r="E38" i="21" s="1"/>
  <c r="F38" i="21" s="1"/>
  <c r="S36" i="21"/>
  <c r="AN36" i="21" a="1"/>
  <c r="AN36" i="21" s="1"/>
  <c r="BB36" i="21" a="1"/>
  <c r="BB36" i="21" s="1"/>
  <c r="BS36" i="21" s="1"/>
  <c r="AX36" i="21" a="1"/>
  <c r="AX36" i="21" s="1"/>
  <c r="AV36" i="21" a="1"/>
  <c r="AV36" i="21" s="1"/>
  <c r="AT36" i="21" a="1"/>
  <c r="AT36" i="21" s="1"/>
  <c r="BD36" i="21" a="1"/>
  <c r="BD36" i="21" s="1"/>
  <c r="AP36" i="21" a="1"/>
  <c r="AP36" i="21" s="1"/>
  <c r="BK36" i="21" s="1"/>
  <c r="AM36" i="21" a="1"/>
  <c r="AM36" i="21" s="1"/>
  <c r="AC36" i="21"/>
  <c r="AD36" i="21" s="1"/>
  <c r="AE36" i="21" s="1"/>
  <c r="AF36" i="21" s="1"/>
  <c r="AW36" i="21" s="1" a="1"/>
  <c r="AW36" i="21" s="1"/>
  <c r="AG36" i="21" a="1"/>
  <c r="AG36" i="21" s="1"/>
  <c r="V33" i="21"/>
  <c r="AB33" i="21"/>
  <c r="BO36" i="21" l="1"/>
  <c r="AK36" i="21" a="1"/>
  <c r="AK36" i="21" s="1"/>
  <c r="BH36" i="21" s="1"/>
  <c r="AI36" i="21" a="1"/>
  <c r="AI36" i="21" s="1"/>
  <c r="AZ36" i="21" a="1"/>
  <c r="AZ36" i="21" s="1"/>
  <c r="BQ36" i="21" s="1"/>
  <c r="AL36" i="21" a="1"/>
  <c r="AL36" i="21" s="1"/>
  <c r="BI36" i="21" s="1"/>
  <c r="AR36" i="21" a="1"/>
  <c r="AR36" i="21" s="1"/>
  <c r="AH36" i="21" a="1"/>
  <c r="AH36" i="21" s="1"/>
  <c r="BE36" i="21" a="1"/>
  <c r="BE36" i="21" s="1"/>
  <c r="BU36" i="21" s="1"/>
  <c r="AJ36" i="21" a="1"/>
  <c r="AJ36" i="21" s="1"/>
  <c r="BA36" i="21" a="1"/>
  <c r="BA36" i="21" s="1"/>
  <c r="BR36" i="21" s="1"/>
  <c r="AY36" i="21" a="1"/>
  <c r="AY36" i="21" s="1"/>
  <c r="BP36" i="21" s="1"/>
  <c r="AU36" i="21" a="1"/>
  <c r="AU36" i="21" s="1"/>
  <c r="AS36" i="21" a="1"/>
  <c r="AS36" i="21" s="1"/>
  <c r="BM36" i="21" s="1"/>
  <c r="BN36" i="21" s="1"/>
  <c r="M38" i="21"/>
  <c r="G38" i="21" s="1"/>
  <c r="O38" i="21" s="1"/>
  <c r="AO36" i="21" a="1"/>
  <c r="AO36" i="21" s="1"/>
  <c r="BJ36" i="21" s="1"/>
  <c r="P37" i="21"/>
  <c r="T37" i="21"/>
  <c r="N37" i="21"/>
  <c r="Q37" i="21"/>
  <c r="BC36" i="21" a="1"/>
  <c r="BC36" i="21" s="1"/>
  <c r="BT36" i="21" s="1"/>
  <c r="V35" i="21"/>
  <c r="AQ36" i="21" a="1"/>
  <c r="AQ36" i="21" s="1"/>
  <c r="AA35" i="21"/>
  <c r="Y35" i="21"/>
  <c r="AB35" i="21" s="1"/>
  <c r="I38" i="21" l="1"/>
  <c r="BF36" i="21"/>
  <c r="P38" i="21"/>
  <c r="T38" i="21"/>
  <c r="Q38" i="21"/>
  <c r="N38" i="21"/>
  <c r="BG36" i="21"/>
  <c r="H38" i="21"/>
  <c r="E39" i="21" s="1"/>
  <c r="F39" i="21" s="1"/>
  <c r="AC37" i="21"/>
  <c r="AD37" i="21" s="1"/>
  <c r="AE37" i="21" s="1"/>
  <c r="AF37" i="21" s="1"/>
  <c r="AT37" i="21" s="1" a="1"/>
  <c r="AT37" i="21" s="1"/>
  <c r="AY37" i="21" a="1"/>
  <c r="AY37" i="21" s="1"/>
  <c r="BP37" i="21" s="1"/>
  <c r="S37" i="21"/>
  <c r="AG37" i="21" a="1"/>
  <c r="AG37" i="21" s="1"/>
  <c r="BD37" i="21" a="1"/>
  <c r="BD37" i="21" s="1"/>
  <c r="AO37" i="21" a="1"/>
  <c r="AO37" i="21" s="1"/>
  <c r="AJ37" i="21" a="1"/>
  <c r="AJ37" i="21" s="1"/>
  <c r="AQ37" i="21" a="1"/>
  <c r="AQ37" i="21" s="1"/>
  <c r="BC37" i="21" a="1"/>
  <c r="BC37" i="21" s="1"/>
  <c r="BT37" i="21" s="1"/>
  <c r="AU37" i="21" a="1"/>
  <c r="AU37" i="21" s="1"/>
  <c r="AR37" i="21" a="1"/>
  <c r="AR37" i="21" s="1"/>
  <c r="BA37" i="21" a="1"/>
  <c r="BA37" i="21" s="1"/>
  <c r="BR37" i="21" s="1"/>
  <c r="BL36" i="21"/>
  <c r="W36" i="21" s="1"/>
  <c r="BL37" i="21" l="1"/>
  <c r="V36" i="21"/>
  <c r="AW37" i="21" a="1"/>
  <c r="AW37" i="21" s="1"/>
  <c r="AK37" i="21" a="1"/>
  <c r="AK37" i="21" s="1"/>
  <c r="BH37" i="21" s="1"/>
  <c r="AN37" i="21" a="1"/>
  <c r="AN37" i="21" s="1"/>
  <c r="AX37" i="21" a="1"/>
  <c r="AX37" i="21" s="1"/>
  <c r="AP37" i="21" a="1"/>
  <c r="AP37" i="21" s="1"/>
  <c r="BK37" i="21" s="1"/>
  <c r="AI37" i="21" a="1"/>
  <c r="AI37" i="21" s="1"/>
  <c r="BF37" i="21" s="1"/>
  <c r="AL37" i="21" a="1"/>
  <c r="AL37" i="21" s="1"/>
  <c r="BI37" i="21" s="1"/>
  <c r="AZ37" i="21" a="1"/>
  <c r="AZ37" i="21" s="1"/>
  <c r="BQ37" i="21" s="1"/>
  <c r="M39" i="21"/>
  <c r="I39" i="21" s="1"/>
  <c r="BB37" i="21" a="1"/>
  <c r="BB37" i="21" s="1"/>
  <c r="BS37" i="21" s="1"/>
  <c r="AA36" i="21"/>
  <c r="Y36" i="21"/>
  <c r="AB36" i="21" s="1"/>
  <c r="AH37" i="21" a="1"/>
  <c r="AH37" i="21" s="1"/>
  <c r="Z36" i="21"/>
  <c r="X36" i="21" s="1"/>
  <c r="BE37" i="21" a="1"/>
  <c r="BE37" i="21" s="1"/>
  <c r="BU37" i="21" s="1"/>
  <c r="AS37" i="21" a="1"/>
  <c r="AS37" i="21" s="1"/>
  <c r="BM37" i="21" s="1"/>
  <c r="AM37" i="21" a="1"/>
  <c r="AM37" i="21" s="1"/>
  <c r="BJ37" i="21" s="1"/>
  <c r="AV37" i="21" a="1"/>
  <c r="AV37" i="21" s="1"/>
  <c r="S38" i="21"/>
  <c r="AO38" i="21" a="1"/>
  <c r="AO38" i="21" s="1"/>
  <c r="AC38" i="21"/>
  <c r="AD38" i="21" s="1"/>
  <c r="AE38" i="21" s="1"/>
  <c r="AF38" i="21" s="1"/>
  <c r="AH38" i="21" s="1" a="1"/>
  <c r="AH38" i="21" s="1"/>
  <c r="BA38" i="21" l="1" a="1"/>
  <c r="BA38" i="21" s="1"/>
  <c r="BR38" i="21" s="1"/>
  <c r="AU38" i="21" a="1"/>
  <c r="AU38" i="21" s="1"/>
  <c r="AK38" i="21" a="1"/>
  <c r="AK38" i="21" s="1"/>
  <c r="BH38" i="21" s="1"/>
  <c r="AW38" i="21" a="1"/>
  <c r="AW38" i="21" s="1"/>
  <c r="AQ38" i="21" a="1"/>
  <c r="AQ38" i="21" s="1"/>
  <c r="AX38" i="21" a="1"/>
  <c r="AX38" i="21" s="1"/>
  <c r="BO38" i="21" s="1"/>
  <c r="AT38" i="21" a="1"/>
  <c r="AT38" i="21" s="1"/>
  <c r="AP38" i="21" a="1"/>
  <c r="AP38" i="21" s="1"/>
  <c r="BK38" i="21" s="1"/>
  <c r="AL38" i="21" a="1"/>
  <c r="AL38" i="21" s="1"/>
  <c r="BI38" i="21" s="1"/>
  <c r="AG38" i="21" a="1"/>
  <c r="AG38" i="21" s="1"/>
  <c r="BC38" i="21" a="1"/>
  <c r="BC38" i="21" s="1"/>
  <c r="BT38" i="21" s="1"/>
  <c r="AR38" i="21" a="1"/>
  <c r="AR38" i="21" s="1"/>
  <c r="BO37" i="21"/>
  <c r="W37" i="21" s="1"/>
  <c r="Z37" i="21"/>
  <c r="X37" i="21" s="1"/>
  <c r="BG37" i="21"/>
  <c r="BN37" i="21"/>
  <c r="BB38" i="21" a="1"/>
  <c r="BB38" i="21" s="1"/>
  <c r="BS38" i="21" s="1"/>
  <c r="AZ38" i="21" a="1"/>
  <c r="AZ38" i="21" s="1"/>
  <c r="BQ38" i="21" s="1"/>
  <c r="H39" i="21"/>
  <c r="E40" i="21" s="1"/>
  <c r="F40" i="21" s="1"/>
  <c r="AN38" i="21" a="1"/>
  <c r="AN38" i="21" s="1"/>
  <c r="AM38" i="21" a="1"/>
  <c r="AM38" i="21" s="1"/>
  <c r="G39" i="21"/>
  <c r="O39" i="21" s="1"/>
  <c r="AI38" i="21" a="1"/>
  <c r="AI38" i="21" s="1"/>
  <c r="BF38" i="21" s="1"/>
  <c r="AV38" i="21" a="1"/>
  <c r="AV38" i="21" s="1"/>
  <c r="AJ38" i="21" a="1"/>
  <c r="AJ38" i="21" s="1"/>
  <c r="BE38" i="21" a="1"/>
  <c r="BE38" i="21" s="1"/>
  <c r="AY38" i="21" a="1"/>
  <c r="AY38" i="21" s="1"/>
  <c r="BP38" i="21" s="1"/>
  <c r="BD38" i="21" a="1"/>
  <c r="BD38" i="21" s="1"/>
  <c r="AS38" i="21" a="1"/>
  <c r="AS38" i="21" s="1"/>
  <c r="BU38" i="21" l="1"/>
  <c r="BM38" i="21"/>
  <c r="BN38" i="21" s="1"/>
  <c r="BL38" i="21"/>
  <c r="BG38" i="21"/>
  <c r="T39" i="21"/>
  <c r="Q39" i="21"/>
  <c r="N39" i="21"/>
  <c r="P39" i="21"/>
  <c r="BJ38" i="21"/>
  <c r="W38" i="21" s="1"/>
  <c r="M40" i="21"/>
  <c r="I40" i="21" s="1"/>
  <c r="Y37" i="21"/>
  <c r="AA37" i="21"/>
  <c r="AB37" i="21"/>
  <c r="V37" i="21"/>
  <c r="V38" i="21" l="1"/>
  <c r="G40" i="21"/>
  <c r="O40" i="21" s="1"/>
  <c r="H40" i="21"/>
  <c r="E41" i="21" s="1"/>
  <c r="F41" i="21" s="1"/>
  <c r="S39" i="21"/>
  <c r="AM39" i="21" a="1"/>
  <c r="AM39" i="21" s="1"/>
  <c r="AY39" i="21" a="1"/>
  <c r="AY39" i="21" s="1"/>
  <c r="BP39" i="21" s="1"/>
  <c r="AJ39" i="21" a="1"/>
  <c r="AJ39" i="21" s="1"/>
  <c r="AC39" i="21"/>
  <c r="AD39" i="21" s="1"/>
  <c r="AE39" i="21" s="1"/>
  <c r="AF39" i="21" s="1"/>
  <c r="BC39" i="21" s="1" a="1"/>
  <c r="BC39" i="21" s="1"/>
  <c r="BT39" i="21" s="1"/>
  <c r="AR39" i="21" a="1"/>
  <c r="AR39" i="21" s="1"/>
  <c r="AG39" i="21" a="1"/>
  <c r="AG39" i="21" s="1"/>
  <c r="AI39" i="21" a="1"/>
  <c r="AI39" i="21" s="1"/>
  <c r="AQ39" i="21" a="1"/>
  <c r="AQ39" i="21" s="1"/>
  <c r="AV39" i="21" a="1"/>
  <c r="AV39" i="21" s="1"/>
  <c r="AH39" i="21" a="1"/>
  <c r="AH39" i="21" s="1"/>
  <c r="Z38" i="21"/>
  <c r="X38" i="21" s="1"/>
  <c r="AA38" i="21"/>
  <c r="Y38" i="21"/>
  <c r="AB38" i="21" s="1"/>
  <c r="BL39" i="21" l="1"/>
  <c r="BF39" i="21"/>
  <c r="BG39" i="21" s="1"/>
  <c r="BB39" i="21" a="1"/>
  <c r="BB39" i="21" s="1"/>
  <c r="BS39" i="21" s="1"/>
  <c r="BE39" i="21" a="1"/>
  <c r="BE39" i="21" s="1"/>
  <c r="AP39" i="21" a="1"/>
  <c r="AP39" i="21" s="1"/>
  <c r="BK39" i="21" s="1"/>
  <c r="AN39" i="21" a="1"/>
  <c r="AN39" i="21" s="1"/>
  <c r="AL39" i="21" a="1"/>
  <c r="AL39" i="21" s="1"/>
  <c r="BI39" i="21" s="1"/>
  <c r="AU39" i="21" a="1"/>
  <c r="AU39" i="21" s="1"/>
  <c r="BD39" i="21" a="1"/>
  <c r="BD39" i="21" s="1"/>
  <c r="AS39" i="21" a="1"/>
  <c r="AS39" i="21" s="1"/>
  <c r="AZ39" i="21" a="1"/>
  <c r="AZ39" i="21" s="1"/>
  <c r="BQ39" i="21" s="1"/>
  <c r="AO39" i="21" a="1"/>
  <c r="AO39" i="21" s="1"/>
  <c r="BA39" i="21" a="1"/>
  <c r="BA39" i="21" s="1"/>
  <c r="BR39" i="21" s="1"/>
  <c r="AW39" i="21" a="1"/>
  <c r="AW39" i="21" s="1"/>
  <c r="AX39" i="21" a="1"/>
  <c r="AX39" i="21" s="1"/>
  <c r="M41" i="21"/>
  <c r="G41" i="21" s="1"/>
  <c r="O41" i="21" s="1"/>
  <c r="AK39" i="21" a="1"/>
  <c r="AK39" i="21" s="1"/>
  <c r="BH39" i="21" s="1"/>
  <c r="T40" i="21"/>
  <c r="Q40" i="21"/>
  <c r="P40" i="21"/>
  <c r="N40" i="21"/>
  <c r="AT39" i="21" a="1"/>
  <c r="AT39" i="21" s="1"/>
  <c r="BJ39" i="21" l="1"/>
  <c r="BM39" i="21"/>
  <c r="BN39" i="21" s="1"/>
  <c r="BU39" i="21"/>
  <c r="Q41" i="21"/>
  <c r="P41" i="21"/>
  <c r="N41" i="21"/>
  <c r="T41" i="21"/>
  <c r="BC40" i="21" a="1"/>
  <c r="BC40" i="21" s="1"/>
  <c r="BT40" i="21" s="1"/>
  <c r="AT40" i="21" a="1"/>
  <c r="AT40" i="21" s="1"/>
  <c r="AK40" i="21" a="1"/>
  <c r="AK40" i="21" s="1"/>
  <c r="AJ40" i="21" a="1"/>
  <c r="AJ40" i="21" s="1"/>
  <c r="S40" i="21"/>
  <c r="BB40" i="21" a="1"/>
  <c r="BB40" i="21" s="1"/>
  <c r="BS40" i="21" s="1"/>
  <c r="AS40" i="21" a="1"/>
  <c r="AS40" i="21" s="1"/>
  <c r="AI40" i="21" a="1"/>
  <c r="AI40" i="21" s="1"/>
  <c r="AR40" i="21" a="1"/>
  <c r="AR40" i="21" s="1"/>
  <c r="BD40" i="21" a="1"/>
  <c r="BD40" i="21" s="1"/>
  <c r="AP40" i="21" a="1"/>
  <c r="AP40" i="21" s="1"/>
  <c r="BK40" i="21" s="1"/>
  <c r="AC40" i="21"/>
  <c r="AD40" i="21" s="1"/>
  <c r="AE40" i="21" s="1"/>
  <c r="AF40" i="21" s="1"/>
  <c r="BA40" i="21" a="1"/>
  <c r="BA40" i="21" s="1"/>
  <c r="BR40" i="21" s="1"/>
  <c r="AO40" i="21" a="1"/>
  <c r="AO40" i="21" s="1"/>
  <c r="AZ40" i="21" a="1"/>
  <c r="AZ40" i="21" s="1"/>
  <c r="BQ40" i="21" s="1"/>
  <c r="AM40" i="21" a="1"/>
  <c r="AM40" i="21" s="1"/>
  <c r="AY40" i="21" a="1"/>
  <c r="AY40" i="21" s="1"/>
  <c r="BP40" i="21" s="1"/>
  <c r="AL40" i="21" a="1"/>
  <c r="AL40" i="21" s="1"/>
  <c r="BI40" i="21" s="1"/>
  <c r="AX40" i="21" a="1"/>
  <c r="AX40" i="21" s="1"/>
  <c r="AW40" i="21" a="1"/>
  <c r="AW40" i="21" s="1"/>
  <c r="AU40" i="21" a="1"/>
  <c r="AU40" i="21" s="1"/>
  <c r="AQ40" i="21" a="1"/>
  <c r="AQ40" i="21" s="1"/>
  <c r="BL40" i="21" s="1"/>
  <c r="AH40" i="21" a="1"/>
  <c r="AH40" i="21" s="1"/>
  <c r="AN40" i="21" a="1"/>
  <c r="AN40" i="21" s="1"/>
  <c r="AG40" i="21" a="1"/>
  <c r="AG40" i="21" s="1"/>
  <c r="BH40" i="21"/>
  <c r="BE40" i="21" a="1"/>
  <c r="BE40" i="21" s="1"/>
  <c r="BU40" i="21" s="1"/>
  <c r="AV40" i="21" a="1"/>
  <c r="AV40" i="21" s="1"/>
  <c r="I41" i="21"/>
  <c r="H41" i="21"/>
  <c r="E42" i="21" s="1"/>
  <c r="F42" i="21" s="1"/>
  <c r="AA39" i="21"/>
  <c r="Y39" i="21"/>
  <c r="BO39" i="21"/>
  <c r="W39" i="21" s="1"/>
  <c r="BM40" i="21" l="1"/>
  <c r="BN40" i="21" s="1"/>
  <c r="BO40" i="21"/>
  <c r="BJ40" i="21"/>
  <c r="BF40" i="21"/>
  <c r="BG40" i="21" s="1"/>
  <c r="W40" i="21"/>
  <c r="V39" i="21"/>
  <c r="AB39" i="21"/>
  <c r="Z39" i="21"/>
  <c r="X39" i="21" s="1"/>
  <c r="BB41" i="21" a="1"/>
  <c r="BB41" i="21" s="1"/>
  <c r="BS41" i="21" s="1"/>
  <c r="AR41" i="21" a="1"/>
  <c r="AR41" i="21" s="1"/>
  <c r="AI41" i="21" a="1"/>
  <c r="AI41" i="21" s="1"/>
  <c r="BA41" i="21" a="1"/>
  <c r="BA41" i="21" s="1"/>
  <c r="BR41" i="21" s="1"/>
  <c r="AZ41" i="21" a="1"/>
  <c r="AZ41" i="21" s="1"/>
  <c r="BQ41" i="21" s="1"/>
  <c r="AQ41" i="21" a="1"/>
  <c r="AQ41" i="21" s="1"/>
  <c r="AH41" i="21" a="1"/>
  <c r="AH41" i="21" s="1"/>
  <c r="BE41" i="21" a="1"/>
  <c r="BE41" i="21" s="1"/>
  <c r="BU41" i="21" s="1"/>
  <c r="AT41" i="21" a="1"/>
  <c r="AT41" i="21" s="1"/>
  <c r="AS41" i="21" a="1"/>
  <c r="AS41" i="21" s="1"/>
  <c r="BD41" i="21" a="1"/>
  <c r="BD41" i="21" s="1"/>
  <c r="AP41" i="21" a="1"/>
  <c r="AP41" i="21" s="1"/>
  <c r="BK41" i="21" s="1"/>
  <c r="AC41" i="21"/>
  <c r="AD41" i="21" s="1"/>
  <c r="AE41" i="21" s="1"/>
  <c r="AF41" i="21" s="1"/>
  <c r="AX41" i="21" a="1"/>
  <c r="AX41" i="21" s="1"/>
  <c r="AK41" i="21" a="1"/>
  <c r="AK41" i="21" s="1"/>
  <c r="BH41" i="21" s="1"/>
  <c r="AJ41" i="21" a="1"/>
  <c r="AJ41" i="21" s="1"/>
  <c r="AW41" i="21" a="1"/>
  <c r="AW41" i="21" s="1"/>
  <c r="AG41" i="21" a="1"/>
  <c r="AG41" i="21" s="1"/>
  <c r="BF41" i="21" s="1"/>
  <c r="AN41" i="21" a="1"/>
  <c r="AN41" i="21" s="1"/>
  <c r="AM41" i="21" a="1"/>
  <c r="AM41" i="21" s="1"/>
  <c r="S41" i="21"/>
  <c r="AV41" i="21" a="1"/>
  <c r="AV41" i="21" s="1"/>
  <c r="AY41" i="21" a="1"/>
  <c r="AY41" i="21" s="1"/>
  <c r="BP41" i="21" s="1"/>
  <c r="AU41" i="21" a="1"/>
  <c r="AU41" i="21" s="1"/>
  <c r="AO41" i="21" a="1"/>
  <c r="AO41" i="21" s="1"/>
  <c r="AL41" i="21" a="1"/>
  <c r="AL41" i="21" s="1"/>
  <c r="BI41" i="21" s="1"/>
  <c r="BC41" i="21" a="1"/>
  <c r="BC41" i="21" s="1"/>
  <c r="BT41" i="21" s="1"/>
  <c r="I42" i="21"/>
  <c r="M42" i="21"/>
  <c r="G42" i="21" s="1"/>
  <c r="O42" i="21" s="1"/>
  <c r="H42" i="21"/>
  <c r="E43" i="21" s="1"/>
  <c r="F43" i="21" s="1"/>
  <c r="BO41" i="21" l="1"/>
  <c r="Z40" i="21"/>
  <c r="X40" i="21" s="1"/>
  <c r="BL41" i="21"/>
  <c r="BJ41" i="21"/>
  <c r="BM41" i="21"/>
  <c r="BN41" i="21" s="1"/>
  <c r="W41" i="21"/>
  <c r="Z41" i="21"/>
  <c r="X41" i="21" s="1"/>
  <c r="BG41" i="21"/>
  <c r="M43" i="21"/>
  <c r="I43" i="21" s="1"/>
  <c r="N42" i="21"/>
  <c r="Q42" i="21"/>
  <c r="T42" i="21"/>
  <c r="P42" i="21"/>
  <c r="V40" i="21"/>
  <c r="Y40" i="21"/>
  <c r="AB40" i="21" s="1"/>
  <c r="AA40" i="21"/>
  <c r="AC42" i="21" l="1"/>
  <c r="AD42" i="21" s="1"/>
  <c r="AE42" i="21" s="1"/>
  <c r="AF42" i="21" s="1"/>
  <c r="AS42" i="21" s="1" a="1"/>
  <c r="AS42" i="21" s="1"/>
  <c r="BD42" i="21" a="1"/>
  <c r="BD42" i="21" s="1"/>
  <c r="AK42" i="21" a="1"/>
  <c r="AK42" i="21" s="1"/>
  <c r="BH42" i="21" s="1"/>
  <c r="AJ42" i="21" a="1"/>
  <c r="AJ42" i="21" s="1"/>
  <c r="AO42" i="21" a="1"/>
  <c r="AO42" i="21" s="1"/>
  <c r="AN42" i="21" a="1"/>
  <c r="AN42" i="21" s="1"/>
  <c r="AW42" i="21" a="1"/>
  <c r="AW42" i="21" s="1"/>
  <c r="AM42" i="21" a="1"/>
  <c r="AM42" i="21" s="1"/>
  <c r="S42" i="21"/>
  <c r="AR42" i="21" a="1"/>
  <c r="AR42" i="21" s="1"/>
  <c r="BA42" i="21" a="1"/>
  <c r="BA42" i="21" s="1"/>
  <c r="BR42" i="21" s="1"/>
  <c r="G43" i="21"/>
  <c r="O43" i="21" s="1"/>
  <c r="H43" i="21"/>
  <c r="E44" i="21" s="1"/>
  <c r="F44" i="21" s="1"/>
  <c r="AA41" i="21"/>
  <c r="Y41" i="21"/>
  <c r="AB41" i="21"/>
  <c r="V41" i="21"/>
  <c r="BJ42" i="21" l="1"/>
  <c r="BE42" i="21" a="1"/>
  <c r="BE42" i="21" s="1"/>
  <c r="BU42" i="21" s="1"/>
  <c r="AT42" i="21" a="1"/>
  <c r="AT42" i="21" s="1"/>
  <c r="AL42" i="21" a="1"/>
  <c r="AL42" i="21" s="1"/>
  <c r="BI42" i="21" s="1"/>
  <c r="AG42" i="21" a="1"/>
  <c r="AG42" i="21" s="1"/>
  <c r="AP42" i="21" a="1"/>
  <c r="AP42" i="21" s="1"/>
  <c r="BK42" i="21" s="1"/>
  <c r="T43" i="21"/>
  <c r="Q43" i="21"/>
  <c r="P43" i="21"/>
  <c r="N43" i="21"/>
  <c r="AY42" i="21" a="1"/>
  <c r="AY42" i="21" s="1"/>
  <c r="BP42" i="21" s="1"/>
  <c r="AU42" i="21" a="1"/>
  <c r="AU42" i="21" s="1"/>
  <c r="AX42" i="21" a="1"/>
  <c r="AX42" i="21" s="1"/>
  <c r="BO42" i="21" s="1"/>
  <c r="AH42" i="21" a="1"/>
  <c r="AH42" i="21" s="1"/>
  <c r="AQ42" i="21" a="1"/>
  <c r="AQ42" i="21" s="1"/>
  <c r="BL42" i="21" s="1"/>
  <c r="AZ42" i="21" a="1"/>
  <c r="AZ42" i="21" s="1"/>
  <c r="BQ42" i="21" s="1"/>
  <c r="AV42" i="21" a="1"/>
  <c r="AV42" i="21" s="1"/>
  <c r="M44" i="21"/>
  <c r="G44" i="21" s="1"/>
  <c r="O44" i="21" s="1"/>
  <c r="BB42" i="21" a="1"/>
  <c r="BB42" i="21" s="1"/>
  <c r="BS42" i="21" s="1"/>
  <c r="AI42" i="21" a="1"/>
  <c r="AI42" i="21" s="1"/>
  <c r="BC42" i="21" a="1"/>
  <c r="BC42" i="21" s="1"/>
  <c r="BT42" i="21" s="1"/>
  <c r="BM42" i="21" l="1"/>
  <c r="BN42" i="21"/>
  <c r="N44" i="21"/>
  <c r="P44" i="21"/>
  <c r="Q44" i="21"/>
  <c r="T44" i="21"/>
  <c r="H44" i="21"/>
  <c r="E45" i="21" s="1"/>
  <c r="F45" i="21" s="1"/>
  <c r="I44" i="21"/>
  <c r="AX43" i="21" a="1"/>
  <c r="AX43" i="21" s="1"/>
  <c r="BO43" i="21" s="1"/>
  <c r="AO43" i="21" a="1"/>
  <c r="AO43" i="21" s="1"/>
  <c r="AC43" i="21"/>
  <c r="AD43" i="21" s="1"/>
  <c r="AE43" i="21" s="1"/>
  <c r="AF43" i="21" s="1"/>
  <c r="AW43" i="21" a="1"/>
  <c r="AW43" i="21" s="1"/>
  <c r="AN43" i="21" a="1"/>
  <c r="AN43" i="21" s="1"/>
  <c r="BE43" i="21" a="1"/>
  <c r="BE43" i="21" s="1"/>
  <c r="AS43" i="21" a="1"/>
  <c r="AS43" i="21" s="1"/>
  <c r="AH43" i="21" a="1"/>
  <c r="AH43" i="21" s="1"/>
  <c r="BD43" i="21" a="1"/>
  <c r="BD43" i="21" s="1"/>
  <c r="AR43" i="21" a="1"/>
  <c r="AR43" i="21" s="1"/>
  <c r="AG43" i="21" a="1"/>
  <c r="AG43" i="21" s="1"/>
  <c r="AQ43" i="21" a="1"/>
  <c r="AQ43" i="21" s="1"/>
  <c r="BC43" i="21" a="1"/>
  <c r="BC43" i="21" s="1"/>
  <c r="BT43" i="21" s="1"/>
  <c r="AP43" i="21" a="1"/>
  <c r="AP43" i="21" s="1"/>
  <c r="BK43" i="21" s="1"/>
  <c r="S43" i="21"/>
  <c r="BB43" i="21" a="1"/>
  <c r="BB43" i="21" s="1"/>
  <c r="BS43" i="21" s="1"/>
  <c r="AM43" i="21" a="1"/>
  <c r="AM43" i="21" s="1"/>
  <c r="BA43" i="21" a="1"/>
  <c r="BA43" i="21" s="1"/>
  <c r="BR43" i="21" s="1"/>
  <c r="AZ43" i="21" a="1"/>
  <c r="AZ43" i="21" s="1"/>
  <c r="BQ43" i="21" s="1"/>
  <c r="AY43" i="21" a="1"/>
  <c r="AY43" i="21" s="1"/>
  <c r="BP43" i="21" s="1"/>
  <c r="AV43" i="21" a="1"/>
  <c r="AV43" i="21" s="1"/>
  <c r="AT43" i="21" a="1"/>
  <c r="AT43" i="21" s="1"/>
  <c r="AK43" i="21" a="1"/>
  <c r="AK43" i="21" s="1"/>
  <c r="BH43" i="21" s="1"/>
  <c r="AI43" i="21" a="1"/>
  <c r="AI43" i="21" s="1"/>
  <c r="AU43" i="21" a="1"/>
  <c r="AU43" i="21" s="1"/>
  <c r="AL43" i="21" a="1"/>
  <c r="AL43" i="21" s="1"/>
  <c r="BI43" i="21" s="1"/>
  <c r="AJ43" i="21" a="1"/>
  <c r="AJ43" i="21" s="1"/>
  <c r="BF42" i="21"/>
  <c r="BU43" i="21" l="1"/>
  <c r="BL43" i="21"/>
  <c r="BM43" i="21"/>
  <c r="BN43" i="21" s="1"/>
  <c r="BJ43" i="21"/>
  <c r="BF43" i="21"/>
  <c r="Z43" i="21" s="1"/>
  <c r="X43" i="21" s="1"/>
  <c r="W43" i="21"/>
  <c r="Z42" i="21"/>
  <c r="X42" i="21" s="1"/>
  <c r="BG42" i="21"/>
  <c r="W42" i="21"/>
  <c r="M45" i="21"/>
  <c r="I45" i="21" s="1"/>
  <c r="S44" i="21"/>
  <c r="AR44" i="21" a="1"/>
  <c r="AR44" i="21" s="1"/>
  <c r="AQ44" i="21" a="1"/>
  <c r="AQ44" i="21" s="1"/>
  <c r="BB44" i="21" a="1"/>
  <c r="BB44" i="21" s="1"/>
  <c r="BS44" i="21" s="1"/>
  <c r="AX44" i="21" a="1"/>
  <c r="AX44" i="21" s="1"/>
  <c r="AJ44" i="21" a="1"/>
  <c r="AJ44" i="21" s="1"/>
  <c r="AI44" i="21" a="1"/>
  <c r="AI44" i="21" s="1"/>
  <c r="BC44" i="21" a="1"/>
  <c r="BC44" i="21" s="1"/>
  <c r="BT44" i="21" s="1"/>
  <c r="AC44" i="21"/>
  <c r="AD44" i="21" s="1"/>
  <c r="AE44" i="21" s="1"/>
  <c r="AF44" i="21" s="1"/>
  <c r="BD44" i="21" s="1" a="1"/>
  <c r="BD44" i="21" s="1"/>
  <c r="AG44" i="21" a="1"/>
  <c r="AG44" i="21" s="1"/>
  <c r="AP44" i="21" a="1"/>
  <c r="AP44" i="21" s="1"/>
  <c r="BK44" i="21" s="1"/>
  <c r="BL44" i="21" l="1"/>
  <c r="AL44" i="21" a="1"/>
  <c r="AL44" i="21" s="1"/>
  <c r="BI44" i="21" s="1"/>
  <c r="AU44" i="21" a="1"/>
  <c r="AU44" i="21" s="1"/>
  <c r="BE44" i="21" a="1"/>
  <c r="BE44" i="21" s="1"/>
  <c r="BU44" i="21" s="1"/>
  <c r="AV44" i="21" a="1"/>
  <c r="AV44" i="21" s="1"/>
  <c r="AM44" i="21" a="1"/>
  <c r="AM44" i="21" s="1"/>
  <c r="BJ44" i="21" s="1"/>
  <c r="AW44" i="21" a="1"/>
  <c r="AW44" i="21" s="1"/>
  <c r="BO44" i="21" s="1"/>
  <c r="AT44" i="21" a="1"/>
  <c r="AT44" i="21" s="1"/>
  <c r="AY44" i="21" a="1"/>
  <c r="AY44" i="21" s="1"/>
  <c r="BP44" i="21" s="1"/>
  <c r="H45" i="21"/>
  <c r="E46" i="21" s="1"/>
  <c r="F46" i="21" s="1"/>
  <c r="AZ44" i="21" a="1"/>
  <c r="AZ44" i="21" s="1"/>
  <c r="BQ44" i="21" s="1"/>
  <c r="AK44" i="21" a="1"/>
  <c r="AK44" i="21" s="1"/>
  <c r="BH44" i="21" s="1"/>
  <c r="AN44" i="21" a="1"/>
  <c r="AN44" i="21" s="1"/>
  <c r="BA44" i="21" a="1"/>
  <c r="BA44" i="21" s="1"/>
  <c r="BR44" i="21" s="1"/>
  <c r="AO44" i="21" a="1"/>
  <c r="AO44" i="21" s="1"/>
  <c r="BG43" i="21"/>
  <c r="AA43" i="21" s="1"/>
  <c r="AH44" i="21" a="1"/>
  <c r="AH44" i="21" s="1"/>
  <c r="BF44" i="21" s="1"/>
  <c r="AS44" i="21" a="1"/>
  <c r="AS44" i="21" s="1"/>
  <c r="BM44" i="21" s="1"/>
  <c r="BN44" i="21" s="1"/>
  <c r="G45" i="21"/>
  <c r="O45" i="21" s="1"/>
  <c r="M46" i="21"/>
  <c r="H46" i="21" s="1"/>
  <c r="E47" i="21" s="1"/>
  <c r="F47" i="21" s="1"/>
  <c r="V42" i="21"/>
  <c r="Y42" i="21"/>
  <c r="AB42" i="21" s="1"/>
  <c r="AA42" i="21"/>
  <c r="AB43" i="21"/>
  <c r="V43" i="21"/>
  <c r="Y43" i="21" l="1"/>
  <c r="Z44" i="21"/>
  <c r="X44" i="21" s="1"/>
  <c r="W44" i="21"/>
  <c r="BG44" i="21"/>
  <c r="M47" i="21"/>
  <c r="I47" i="21" s="1"/>
  <c r="I46" i="21"/>
  <c r="G46" i="21"/>
  <c r="O46" i="21" s="1"/>
  <c r="P45" i="21"/>
  <c r="N45" i="21"/>
  <c r="Q45" i="21"/>
  <c r="T45" i="21"/>
  <c r="Y44" i="21"/>
  <c r="AB44" i="21" s="1"/>
  <c r="AA44" i="21"/>
  <c r="V44" i="21"/>
  <c r="AV45" i="21" l="1" a="1"/>
  <c r="AV45" i="21" s="1"/>
  <c r="AH45" i="21" a="1"/>
  <c r="AH45" i="21" s="1"/>
  <c r="AG45" i="21" a="1"/>
  <c r="AG45" i="21" s="1"/>
  <c r="AI45" i="21" a="1"/>
  <c r="AI45" i="21" s="1"/>
  <c r="AY45" i="21" a="1"/>
  <c r="AY45" i="21" s="1"/>
  <c r="BP45" i="21" s="1"/>
  <c r="AC45" i="21"/>
  <c r="AD45" i="21" s="1"/>
  <c r="AE45" i="21" s="1"/>
  <c r="AF45" i="21" s="1"/>
  <c r="AR45" i="21" s="1" a="1"/>
  <c r="AR45" i="21" s="1"/>
  <c r="AM45" i="21" a="1"/>
  <c r="AM45" i="21" s="1"/>
  <c r="BC45" i="21" a="1"/>
  <c r="BC45" i="21" s="1"/>
  <c r="BT45" i="21" s="1"/>
  <c r="AP45" i="21" a="1"/>
  <c r="AP45" i="21" s="1"/>
  <c r="BK45" i="21" s="1"/>
  <c r="BA45" i="21" a="1"/>
  <c r="BA45" i="21" s="1"/>
  <c r="BR45" i="21" s="1"/>
  <c r="AQ45" i="21" a="1"/>
  <c r="AQ45" i="21" s="1"/>
  <c r="S45" i="21"/>
  <c r="BB45" i="21" a="1"/>
  <c r="BB45" i="21" s="1"/>
  <c r="BS45" i="21" s="1"/>
  <c r="Q46" i="21"/>
  <c r="P46" i="21"/>
  <c r="T46" i="21"/>
  <c r="N46" i="21"/>
  <c r="G47" i="21"/>
  <c r="O47" i="21" s="1"/>
  <c r="H47" i="21"/>
  <c r="E48" i="21" s="1"/>
  <c r="F48" i="21" s="1"/>
  <c r="BF45" i="21" l="1"/>
  <c r="BL45" i="21"/>
  <c r="AT45" i="21" a="1"/>
  <c r="AT45" i="21" s="1"/>
  <c r="AX45" i="21" a="1"/>
  <c r="AX45" i="21" s="1"/>
  <c r="AK45" i="21" a="1"/>
  <c r="AK45" i="21" s="1"/>
  <c r="BH45" i="21" s="1"/>
  <c r="BD45" i="21" a="1"/>
  <c r="BD45" i="21" s="1"/>
  <c r="AU45" i="21" a="1"/>
  <c r="AU45" i="21" s="1"/>
  <c r="AZ45" i="21" a="1"/>
  <c r="AZ45" i="21" s="1"/>
  <c r="BQ45" i="21" s="1"/>
  <c r="AJ45" i="21" a="1"/>
  <c r="AJ45" i="21" s="1"/>
  <c r="BG45" i="21" s="1"/>
  <c r="AL45" i="21" a="1"/>
  <c r="AL45" i="21" s="1"/>
  <c r="BI45" i="21" s="1"/>
  <c r="M48" i="21"/>
  <c r="G48" i="21" s="1"/>
  <c r="O48" i="21" s="1"/>
  <c r="AS45" i="21" a="1"/>
  <c r="AS45" i="21" s="1"/>
  <c r="T47" i="21"/>
  <c r="Q47" i="21"/>
  <c r="P47" i="21"/>
  <c r="N47" i="21"/>
  <c r="AO45" i="21" a="1"/>
  <c r="AO45" i="21" s="1"/>
  <c r="S46" i="21"/>
  <c r="AM46" i="21" a="1"/>
  <c r="AM46" i="21" s="1"/>
  <c r="AU46" i="21" a="1"/>
  <c r="AU46" i="21" s="1"/>
  <c r="AO46" i="21" a="1"/>
  <c r="AO46" i="21" s="1"/>
  <c r="AK46" i="21" a="1"/>
  <c r="AK46" i="21" s="1"/>
  <c r="BH46" i="21" s="1"/>
  <c r="BE46" i="21" a="1"/>
  <c r="BE46" i="21" s="1"/>
  <c r="AG46" i="21" a="1"/>
  <c r="AG46" i="21" s="1"/>
  <c r="BD46" i="21" a="1"/>
  <c r="BD46" i="21" s="1"/>
  <c r="AC46" i="21"/>
  <c r="AD46" i="21" s="1"/>
  <c r="AE46" i="21" s="1"/>
  <c r="AF46" i="21" s="1"/>
  <c r="AN46" i="21" s="1" a="1"/>
  <c r="AN46" i="21" s="1"/>
  <c r="AW45" i="21" a="1"/>
  <c r="AW45" i="21" s="1"/>
  <c r="BE45" i="21" a="1"/>
  <c r="BE45" i="21" s="1"/>
  <c r="AN45" i="21" a="1"/>
  <c r="AN45" i="21" s="1"/>
  <c r="BU46" i="21" l="1"/>
  <c r="BU45" i="21"/>
  <c r="AR46" i="21" a="1"/>
  <c r="AR46" i="21" s="1"/>
  <c r="BJ45" i="21"/>
  <c r="N48" i="21"/>
  <c r="T48" i="21"/>
  <c r="Q48" i="21"/>
  <c r="P48" i="21"/>
  <c r="BJ46" i="21"/>
  <c r="AS46" i="21" a="1"/>
  <c r="AS46" i="21" s="1"/>
  <c r="AY46" i="21" a="1"/>
  <c r="AY46" i="21" s="1"/>
  <c r="BP46" i="21" s="1"/>
  <c r="H48" i="21"/>
  <c r="E49" i="21" s="1"/>
  <c r="F49" i="21" s="1"/>
  <c r="AL46" i="21" a="1"/>
  <c r="AL46" i="21" s="1"/>
  <c r="BI46" i="21" s="1"/>
  <c r="I48" i="21"/>
  <c r="BA46" i="21" a="1"/>
  <c r="BA46" i="21" s="1"/>
  <c r="BR46" i="21" s="1"/>
  <c r="AH46" i="21" a="1"/>
  <c r="AH46" i="21" s="1"/>
  <c r="AP46" i="21" a="1"/>
  <c r="AP46" i="21" s="1"/>
  <c r="BK46" i="21" s="1"/>
  <c r="AX46" i="21" a="1"/>
  <c r="AX46" i="21" s="1"/>
  <c r="AV46" i="21" a="1"/>
  <c r="AV46" i="21" s="1"/>
  <c r="BO45" i="21"/>
  <c r="AT46" i="21" a="1"/>
  <c r="AT46" i="21" s="1"/>
  <c r="AI46" i="21" a="1"/>
  <c r="AI46" i="21" s="1"/>
  <c r="AW46" i="21" a="1"/>
  <c r="AW46" i="21" s="1"/>
  <c r="BC46" i="21" a="1"/>
  <c r="BC46" i="21" s="1"/>
  <c r="BT46" i="21" s="1"/>
  <c r="AZ46" i="21" a="1"/>
  <c r="AZ46" i="21" s="1"/>
  <c r="BQ46" i="21" s="1"/>
  <c r="S47" i="21"/>
  <c r="AC47" i="21"/>
  <c r="AD47" i="21" s="1"/>
  <c r="AE47" i="21" s="1"/>
  <c r="AF47" i="21" s="1"/>
  <c r="AP47" i="21" s="1" a="1"/>
  <c r="AP47" i="21" s="1"/>
  <c r="BK47" i="21" s="1"/>
  <c r="AJ46" i="21" a="1"/>
  <c r="AJ46" i="21" s="1"/>
  <c r="BM45" i="21"/>
  <c r="BN45" i="21" s="1"/>
  <c r="AA45" i="21" s="1"/>
  <c r="AQ46" i="21" a="1"/>
  <c r="AQ46" i="21" s="1"/>
  <c r="BB46" i="21" a="1"/>
  <c r="BB46" i="21" s="1"/>
  <c r="BS46" i="21" s="1"/>
  <c r="BF46" i="21" l="1"/>
  <c r="AR47" i="21" a="1"/>
  <c r="AR47" i="21" s="1"/>
  <c r="AT47" i="21" a="1"/>
  <c r="AT47" i="21" s="1"/>
  <c r="BC47" i="21" a="1"/>
  <c r="BC47" i="21" s="1"/>
  <c r="BT47" i="21" s="1"/>
  <c r="AJ47" i="21" a="1"/>
  <c r="AJ47" i="21" s="1"/>
  <c r="AG47" i="21" a="1"/>
  <c r="AG47" i="21" s="1"/>
  <c r="BD47" i="21" a="1"/>
  <c r="BD47" i="21" s="1"/>
  <c r="BL46" i="21"/>
  <c r="BG46" i="21"/>
  <c r="AI47" i="21" a="1"/>
  <c r="AI47" i="21" s="1"/>
  <c r="AV47" i="21" a="1"/>
  <c r="AV47" i="21" s="1"/>
  <c r="AS47" i="21" a="1"/>
  <c r="AS47" i="21" s="1"/>
  <c r="AY47" i="21" a="1"/>
  <c r="AY47" i="21" s="1"/>
  <c r="BP47" i="21" s="1"/>
  <c r="AQ47" i="21" a="1"/>
  <c r="AQ47" i="21" s="1"/>
  <c r="BE47" i="21" a="1"/>
  <c r="BE47" i="21" s="1"/>
  <c r="AW47" i="21" a="1"/>
  <c r="AW47" i="21" s="1"/>
  <c r="M49" i="21"/>
  <c r="G49" i="21" s="1"/>
  <c r="O49" i="21" s="1"/>
  <c r="AN47" i="21" a="1"/>
  <c r="AN47" i="21" s="1"/>
  <c r="BM46" i="21"/>
  <c r="BN46" i="21" s="1"/>
  <c r="Y45" i="21"/>
  <c r="AX47" i="21" a="1"/>
  <c r="AX47" i="21" s="1"/>
  <c r="AH47" i="21" a="1"/>
  <c r="AH47" i="21" s="1"/>
  <c r="AO47" i="21" a="1"/>
  <c r="AO47" i="21" s="1"/>
  <c r="AZ47" i="21" a="1"/>
  <c r="AZ47" i="21" s="1"/>
  <c r="BQ47" i="21" s="1"/>
  <c r="W45" i="21"/>
  <c r="Z45" i="21"/>
  <c r="X45" i="21" s="1"/>
  <c r="AM47" i="21" a="1"/>
  <c r="AM47" i="21" s="1"/>
  <c r="AU47" i="21" a="1"/>
  <c r="AU47" i="21" s="1"/>
  <c r="BA47" i="21" a="1"/>
  <c r="BA47" i="21" s="1"/>
  <c r="BR47" i="21" s="1"/>
  <c r="AK47" i="21" a="1"/>
  <c r="AK47" i="21" s="1"/>
  <c r="BH47" i="21" s="1"/>
  <c r="BB47" i="21" a="1"/>
  <c r="BB47" i="21" s="1"/>
  <c r="BS47" i="21" s="1"/>
  <c r="AL47" i="21" a="1"/>
  <c r="AL47" i="21" s="1"/>
  <c r="BI47" i="21" s="1"/>
  <c r="BO46" i="21"/>
  <c r="BB48" i="21" a="1"/>
  <c r="BB48" i="21" s="1"/>
  <c r="BS48" i="21" s="1"/>
  <c r="AC48" i="21"/>
  <c r="AD48" i="21" s="1"/>
  <c r="AE48" i="21" s="1"/>
  <c r="AF48" i="21" s="1"/>
  <c r="AU48" i="21" s="1" a="1"/>
  <c r="AU48" i="21" s="1"/>
  <c r="S48" i="21"/>
  <c r="BD48" i="21" a="1"/>
  <c r="BD48" i="21" s="1"/>
  <c r="AM48" i="21" a="1"/>
  <c r="AM48" i="21" s="1"/>
  <c r="BL47" i="21" l="1"/>
  <c r="AX48" i="21" a="1"/>
  <c r="AX48" i="21" s="1"/>
  <c r="Z46" i="21"/>
  <c r="X46" i="21" s="1"/>
  <c r="AL48" i="21" a="1"/>
  <c r="AL48" i="21" s="1"/>
  <c r="BI48" i="21" s="1"/>
  <c r="AY48" i="21" a="1"/>
  <c r="AY48" i="21" s="1"/>
  <c r="BP48" i="21" s="1"/>
  <c r="BU47" i="21"/>
  <c r="BC48" i="21" a="1"/>
  <c r="BC48" i="21" s="1"/>
  <c r="BT48" i="21" s="1"/>
  <c r="AI48" i="21" a="1"/>
  <c r="AI48" i="21" s="1"/>
  <c r="AV48" i="21" a="1"/>
  <c r="AV48" i="21" s="1"/>
  <c r="BJ47" i="21"/>
  <c r="AK48" i="21" a="1"/>
  <c r="AK48" i="21" s="1"/>
  <c r="BH48" i="21" s="1"/>
  <c r="BF47" i="21"/>
  <c r="AN48" i="21" a="1"/>
  <c r="AN48" i="21" s="1"/>
  <c r="AP48" i="21" a="1"/>
  <c r="AP48" i="21" s="1"/>
  <c r="BK48" i="21" s="1"/>
  <c r="AO48" i="21" a="1"/>
  <c r="AO48" i="21" s="1"/>
  <c r="AQ48" i="21" a="1"/>
  <c r="AQ48" i="21" s="1"/>
  <c r="AH48" i="21" a="1"/>
  <c r="AH48" i="21" s="1"/>
  <c r="AS48" i="21" a="1"/>
  <c r="AS48" i="21" s="1"/>
  <c r="AT48" i="21" a="1"/>
  <c r="AT48" i="21" s="1"/>
  <c r="AJ48" i="21" a="1"/>
  <c r="AJ48" i="21" s="1"/>
  <c r="AR48" i="21" a="1"/>
  <c r="AR48" i="21" s="1"/>
  <c r="AZ48" i="21" a="1"/>
  <c r="AZ48" i="21" s="1"/>
  <c r="BQ48" i="21" s="1"/>
  <c r="BG47" i="21"/>
  <c r="Q49" i="21"/>
  <c r="P49" i="21"/>
  <c r="T49" i="21"/>
  <c r="N49" i="21"/>
  <c r="AG48" i="21" a="1"/>
  <c r="AG48" i="21" s="1"/>
  <c r="AW48" i="21" a="1"/>
  <c r="AW48" i="21" s="1"/>
  <c r="BO48" i="21" s="1"/>
  <c r="H49" i="21"/>
  <c r="E50" i="21" s="1"/>
  <c r="F50" i="21" s="1"/>
  <c r="I49" i="21"/>
  <c r="V45" i="21"/>
  <c r="AB45" i="21"/>
  <c r="BM47" i="21"/>
  <c r="BN47" i="21" s="1"/>
  <c r="W46" i="21"/>
  <c r="BO47" i="21"/>
  <c r="BA48" i="21" a="1"/>
  <c r="BA48" i="21" s="1"/>
  <c r="BR48" i="21" s="1"/>
  <c r="AA46" i="21"/>
  <c r="Y46" i="21"/>
  <c r="BE48" i="21" a="1"/>
  <c r="BE48" i="21" s="1"/>
  <c r="BU48" i="21" s="1"/>
  <c r="BJ48" i="21" l="1"/>
  <c r="BF48" i="21"/>
  <c r="BM48" i="21"/>
  <c r="BN48" i="21" s="1"/>
  <c r="BL48" i="21"/>
  <c r="M50" i="21"/>
  <c r="I50" i="21" s="1"/>
  <c r="W48" i="21"/>
  <c r="Z48" i="21"/>
  <c r="X48" i="21" s="1"/>
  <c r="BG48" i="21"/>
  <c r="S49" i="21"/>
  <c r="AG49" i="21" a="1"/>
  <c r="AG49" i="21" s="1"/>
  <c r="AP49" i="21" a="1"/>
  <c r="AP49" i="21" s="1"/>
  <c r="BK49" i="21" s="1"/>
  <c r="AC49" i="21"/>
  <c r="AD49" i="21" s="1"/>
  <c r="AE49" i="21" s="1"/>
  <c r="AF49" i="21" s="1"/>
  <c r="AL49" i="21" s="1" a="1"/>
  <c r="AL49" i="21" s="1"/>
  <c r="BI49" i="21" s="1"/>
  <c r="W47" i="21"/>
  <c r="Z47" i="21"/>
  <c r="X47" i="21" s="1"/>
  <c r="AB46" i="21"/>
  <c r="V46" i="21"/>
  <c r="Y47" i="21"/>
  <c r="AA47" i="21"/>
  <c r="AX49" i="21" l="1" a="1"/>
  <c r="AX49" i="21" s="1"/>
  <c r="AZ49" i="21" a="1"/>
  <c r="AZ49" i="21" s="1"/>
  <c r="BQ49" i="21" s="1"/>
  <c r="AN49" i="21" a="1"/>
  <c r="AN49" i="21" s="1"/>
  <c r="AO49" i="21" a="1"/>
  <c r="AO49" i="21" s="1"/>
  <c r="AK49" i="21" a="1"/>
  <c r="AK49" i="21" s="1"/>
  <c r="BH49" i="21" s="1"/>
  <c r="BB49" i="21" a="1"/>
  <c r="BB49" i="21" s="1"/>
  <c r="BS49" i="21" s="1"/>
  <c r="AS49" i="21" a="1"/>
  <c r="AS49" i="21" s="1"/>
  <c r="AR49" i="21" a="1"/>
  <c r="AR49" i="21" s="1"/>
  <c r="BA49" i="21" a="1"/>
  <c r="BA49" i="21" s="1"/>
  <c r="BR49" i="21" s="1"/>
  <c r="AV49" i="21" a="1"/>
  <c r="AV49" i="21" s="1"/>
  <c r="V47" i="21"/>
  <c r="AB47" i="21"/>
  <c r="BC49" i="21" a="1"/>
  <c r="BC49" i="21" s="1"/>
  <c r="BT49" i="21" s="1"/>
  <c r="AQ49" i="21" a="1"/>
  <c r="AQ49" i="21" s="1"/>
  <c r="AW49" i="21" a="1"/>
  <c r="AW49" i="21" s="1"/>
  <c r="AI49" i="21" a="1"/>
  <c r="AI49" i="21" s="1"/>
  <c r="AT49" i="21" a="1"/>
  <c r="AT49" i="21" s="1"/>
  <c r="AA48" i="21"/>
  <c r="Y48" i="21"/>
  <c r="AH49" i="21" a="1"/>
  <c r="AH49" i="21" s="1"/>
  <c r="BD49" i="21" a="1"/>
  <c r="BD49" i="21" s="1"/>
  <c r="V48" i="21"/>
  <c r="AB48" i="21"/>
  <c r="AY49" i="21" a="1"/>
  <c r="AY49" i="21" s="1"/>
  <c r="BP49" i="21" s="1"/>
  <c r="AM49" i="21" a="1"/>
  <c r="AM49" i="21" s="1"/>
  <c r="BJ49" i="21" s="1"/>
  <c r="G50" i="21"/>
  <c r="O50" i="21" s="1"/>
  <c r="BE49" i="21" a="1"/>
  <c r="BE49" i="21" s="1"/>
  <c r="AJ49" i="21" a="1"/>
  <c r="AJ49" i="21" s="1"/>
  <c r="H50" i="21"/>
  <c r="E51" i="21" s="1"/>
  <c r="F51" i="21" s="1"/>
  <c r="AU49" i="21" a="1"/>
  <c r="AU49" i="21" s="1"/>
  <c r="BF49" i="21" l="1"/>
  <c r="BO49" i="21"/>
  <c r="BG49" i="21"/>
  <c r="BL49" i="21"/>
  <c r="M51" i="21"/>
  <c r="I51" i="21" s="1"/>
  <c r="BU49" i="21"/>
  <c r="T50" i="21"/>
  <c r="N50" i="21"/>
  <c r="Q50" i="21"/>
  <c r="P50" i="21"/>
  <c r="BM49" i="21"/>
  <c r="BN49" i="21" s="1"/>
  <c r="Z49" i="21" l="1"/>
  <c r="X49" i="21" s="1"/>
  <c r="AG50" i="21" a="1"/>
  <c r="AG50" i="21" s="1"/>
  <c r="AY50" i="21" a="1"/>
  <c r="AY50" i="21" s="1"/>
  <c r="BP50" i="21" s="1"/>
  <c r="AP50" i="21" a="1"/>
  <c r="AP50" i="21" s="1"/>
  <c r="BK50" i="21" s="1"/>
  <c r="AO50" i="21" a="1"/>
  <c r="AO50" i="21" s="1"/>
  <c r="AJ50" i="21" a="1"/>
  <c r="AJ50" i="21" s="1"/>
  <c r="AX50" i="21" a="1"/>
  <c r="AX50" i="21" s="1"/>
  <c r="AS50" i="21" a="1"/>
  <c r="AS50" i="21" s="1"/>
  <c r="S50" i="21"/>
  <c r="BA50" i="21" a="1"/>
  <c r="BA50" i="21" s="1"/>
  <c r="BR50" i="21" s="1"/>
  <c r="AC50" i="21"/>
  <c r="AD50" i="21" s="1"/>
  <c r="AE50" i="21" s="1"/>
  <c r="AF50" i="21" s="1"/>
  <c r="AK50" i="21" s="1" a="1"/>
  <c r="AK50" i="21" s="1"/>
  <c r="BH50" i="21" s="1"/>
  <c r="AU50" i="21" a="1"/>
  <c r="AU50" i="21" s="1"/>
  <c r="BD50" i="21" a="1"/>
  <c r="BD50" i="21" s="1"/>
  <c r="H51" i="21"/>
  <c r="E52" i="21" s="1"/>
  <c r="F52" i="21" s="1"/>
  <c r="G51" i="21"/>
  <c r="O51" i="21" s="1"/>
  <c r="W49" i="21"/>
  <c r="AA49" i="21"/>
  <c r="Y49" i="21"/>
  <c r="V49" i="21" l="1"/>
  <c r="AB49" i="21"/>
  <c r="AV50" i="21" a="1"/>
  <c r="AV50" i="21" s="1"/>
  <c r="AM50" i="21" a="1"/>
  <c r="AM50" i="21" s="1"/>
  <c r="AH50" i="21" a="1"/>
  <c r="AH50" i="21" s="1"/>
  <c r="AN50" i="21" a="1"/>
  <c r="AN50" i="21" s="1"/>
  <c r="AW50" i="21" a="1"/>
  <c r="AW50" i="21" s="1"/>
  <c r="BO50" i="21" s="1"/>
  <c r="BC50" i="21" a="1"/>
  <c r="BC50" i="21" s="1"/>
  <c r="BT50" i="21" s="1"/>
  <c r="AI50" i="21" a="1"/>
  <c r="AI50" i="21" s="1"/>
  <c r="AZ50" i="21" a="1"/>
  <c r="AZ50" i="21" s="1"/>
  <c r="BQ50" i="21" s="1"/>
  <c r="AR50" i="21" a="1"/>
  <c r="AR50" i="21" s="1"/>
  <c r="AL50" i="21" a="1"/>
  <c r="AL50" i="21" s="1"/>
  <c r="BI50" i="21" s="1"/>
  <c r="AT50" i="21" a="1"/>
  <c r="AT50" i="21" s="1"/>
  <c r="BM50" i="21" s="1"/>
  <c r="BN50" i="21" s="1"/>
  <c r="N51" i="21"/>
  <c r="T51" i="21"/>
  <c r="Q51" i="21"/>
  <c r="P51" i="21"/>
  <c r="BB50" i="21" a="1"/>
  <c r="BB50" i="21" s="1"/>
  <c r="BS50" i="21" s="1"/>
  <c r="BE50" i="21" a="1"/>
  <c r="BE50" i="21" s="1"/>
  <c r="BU50" i="21" s="1"/>
  <c r="M52" i="21"/>
  <c r="G52" i="21" s="1"/>
  <c r="O52" i="21" s="1"/>
  <c r="H52" i="21"/>
  <c r="E53" i="21" s="1"/>
  <c r="F53" i="21" s="1"/>
  <c r="I52" i="21"/>
  <c r="AQ50" i="21" a="1"/>
  <c r="AQ50" i="21" s="1"/>
  <c r="BL50" i="21" s="1"/>
  <c r="BF50" i="21" l="1"/>
  <c r="BJ50" i="21"/>
  <c r="Z50" i="21" s="1"/>
  <c r="X50" i="21" s="1"/>
  <c r="BG50" i="21"/>
  <c r="W50" i="21"/>
  <c r="BC51" i="21" a="1"/>
  <c r="BC51" i="21" s="1"/>
  <c r="BT51" i="21" s="1"/>
  <c r="AU51" i="21" a="1"/>
  <c r="AU51" i="21" s="1"/>
  <c r="AM51" i="21" a="1"/>
  <c r="AM51" i="21" s="1"/>
  <c r="AC51" i="21"/>
  <c r="AD51" i="21" s="1"/>
  <c r="AE51" i="21" s="1"/>
  <c r="AF51" i="21" s="1"/>
  <c r="AX51" i="21" a="1"/>
  <c r="AX51" i="21" s="1"/>
  <c r="AN51" i="21" a="1"/>
  <c r="AN51" i="21" s="1"/>
  <c r="AW51" i="21" a="1"/>
  <c r="AW51" i="21" s="1"/>
  <c r="AL51" i="21" a="1"/>
  <c r="AL51" i="21" s="1"/>
  <c r="BI51" i="21" s="1"/>
  <c r="AY51" i="21" a="1"/>
  <c r="AY51" i="21" s="1"/>
  <c r="BP51" i="21" s="1"/>
  <c r="AJ51" i="21" a="1"/>
  <c r="AJ51" i="21" s="1"/>
  <c r="AV51" i="21" a="1"/>
  <c r="AV51" i="21" s="1"/>
  <c r="AI51" i="21" a="1"/>
  <c r="AI51" i="21" s="1"/>
  <c r="AZ51" i="21" a="1"/>
  <c r="AZ51" i="21" s="1"/>
  <c r="BQ51" i="21" s="1"/>
  <c r="AH51" i="21" a="1"/>
  <c r="AH51" i="21" s="1"/>
  <c r="AT51" i="21" a="1"/>
  <c r="AT51" i="21" s="1"/>
  <c r="AG51" i="21" a="1"/>
  <c r="AG51" i="21" s="1"/>
  <c r="AS51" i="21" a="1"/>
  <c r="AS51" i="21" s="1"/>
  <c r="BM51" i="21" s="1"/>
  <c r="BN51" i="21" s="1"/>
  <c r="AP51" i="21" a="1"/>
  <c r="AP51" i="21" s="1"/>
  <c r="BK51" i="21" s="1"/>
  <c r="AO51" i="21" a="1"/>
  <c r="AO51" i="21" s="1"/>
  <c r="AK51" i="21" a="1"/>
  <c r="AK51" i="21" s="1"/>
  <c r="BH51" i="21" s="1"/>
  <c r="BE51" i="21" a="1"/>
  <c r="BE51" i="21" s="1"/>
  <c r="BA51" i="21" a="1"/>
  <c r="BA51" i="21" s="1"/>
  <c r="BR51" i="21" s="1"/>
  <c r="AR51" i="21" a="1"/>
  <c r="AR51" i="21" s="1"/>
  <c r="BB51" i="21" a="1"/>
  <c r="BB51" i="21" s="1"/>
  <c r="BS51" i="21" s="1"/>
  <c r="S51" i="21"/>
  <c r="AQ51" i="21" a="1"/>
  <c r="AQ51" i="21" s="1"/>
  <c r="BD51" i="21" a="1"/>
  <c r="BD51" i="21" s="1"/>
  <c r="N52" i="21"/>
  <c r="T52" i="21"/>
  <c r="Q52" i="21"/>
  <c r="P52" i="21"/>
  <c r="M53" i="21"/>
  <c r="I53" i="21" s="1"/>
  <c r="BU51" i="21" l="1"/>
  <c r="BO51" i="21"/>
  <c r="BL51" i="21"/>
  <c r="BJ51" i="21"/>
  <c r="BF51" i="21"/>
  <c r="BG51" i="21" s="1"/>
  <c r="G53" i="21"/>
  <c r="O53" i="21" s="1"/>
  <c r="H53" i="21"/>
  <c r="E54" i="21" s="1"/>
  <c r="F54" i="21" s="1"/>
  <c r="BD52" i="21" a="1"/>
  <c r="BD52" i="21" s="1"/>
  <c r="AV52" i="21" a="1"/>
  <c r="AV52" i="21" s="1"/>
  <c r="AN52" i="21" a="1"/>
  <c r="AN52" i="21" s="1"/>
  <c r="AP52" i="21" a="1"/>
  <c r="AP52" i="21" s="1"/>
  <c r="BK52" i="21" s="1"/>
  <c r="AC52" i="21"/>
  <c r="AD52" i="21" s="1"/>
  <c r="AE52" i="21" s="1"/>
  <c r="AF52" i="21" s="1"/>
  <c r="AY52" i="21" a="1"/>
  <c r="AY52" i="21" s="1"/>
  <c r="BP52" i="21" s="1"/>
  <c r="AO52" i="21" a="1"/>
  <c r="AO52" i="21" s="1"/>
  <c r="AX52" i="21" a="1"/>
  <c r="AX52" i="21" s="1"/>
  <c r="AM52" i="21" a="1"/>
  <c r="AM52" i="21" s="1"/>
  <c r="AQ52" i="21" a="1"/>
  <c r="AQ52" i="21" s="1"/>
  <c r="BB52" i="21" a="1"/>
  <c r="BB52" i="21" s="1"/>
  <c r="BS52" i="21" s="1"/>
  <c r="AJ52" i="21" a="1"/>
  <c r="AJ52" i="21" s="1"/>
  <c r="AZ52" i="21" a="1"/>
  <c r="AZ52" i="21" s="1"/>
  <c r="BQ52" i="21" s="1"/>
  <c r="AI52" i="21" a="1"/>
  <c r="AI52" i="21" s="1"/>
  <c r="AW52" i="21" a="1"/>
  <c r="AW52" i="21" s="1"/>
  <c r="AK52" i="21" a="1"/>
  <c r="AK52" i="21" s="1"/>
  <c r="BH52" i="21" s="1"/>
  <c r="AH52" i="21" a="1"/>
  <c r="AH52" i="21" s="1"/>
  <c r="AG52" i="21" a="1"/>
  <c r="AG52" i="21" s="1"/>
  <c r="BC52" i="21" a="1"/>
  <c r="BC52" i="21" s="1"/>
  <c r="BT52" i="21" s="1"/>
  <c r="AR52" i="21" a="1"/>
  <c r="AR52" i="21" s="1"/>
  <c r="AU52" i="21" a="1"/>
  <c r="AU52" i="21" s="1"/>
  <c r="S52" i="21"/>
  <c r="BE52" i="21" a="1"/>
  <c r="BE52" i="21" s="1"/>
  <c r="BU52" i="21" s="1"/>
  <c r="BA52" i="21" a="1"/>
  <c r="BA52" i="21" s="1"/>
  <c r="BR52" i="21" s="1"/>
  <c r="AL52" i="21" a="1"/>
  <c r="AL52" i="21" s="1"/>
  <c r="BI52" i="21" s="1"/>
  <c r="AT52" i="21" a="1"/>
  <c r="AT52" i="21" s="1"/>
  <c r="AS52" i="21" a="1"/>
  <c r="AS52" i="21" s="1"/>
  <c r="V50" i="21"/>
  <c r="AA50" i="21"/>
  <c r="Y50" i="21"/>
  <c r="AB50" i="21" s="1"/>
  <c r="Z51" i="21" l="1"/>
  <c r="X51" i="21" s="1"/>
  <c r="W51" i="21"/>
  <c r="BF52" i="21"/>
  <c r="BM52" i="21"/>
  <c r="BN52" i="21" s="1"/>
  <c r="BL52" i="21"/>
  <c r="BJ52" i="21"/>
  <c r="BO52" i="21"/>
  <c r="Z52" i="21" s="1"/>
  <c r="X52" i="21" s="1"/>
  <c r="BG52" i="21"/>
  <c r="M54" i="21"/>
  <c r="I54" i="21" s="1"/>
  <c r="P53" i="21"/>
  <c r="N53" i="21"/>
  <c r="T53" i="21"/>
  <c r="Q53" i="21"/>
  <c r="V51" i="21"/>
  <c r="Y51" i="21"/>
  <c r="AB51" i="21" s="1"/>
  <c r="AA51" i="21"/>
  <c r="W52" i="21" l="1"/>
  <c r="H54" i="21"/>
  <c r="E55" i="21" s="1"/>
  <c r="F55" i="21" s="1"/>
  <c r="G54" i="21"/>
  <c r="O54" i="21" s="1"/>
  <c r="Q54" i="21" s="1"/>
  <c r="AC53" i="21"/>
  <c r="AD53" i="21" s="1"/>
  <c r="AE53" i="21" s="1"/>
  <c r="AF53" i="21" s="1"/>
  <c r="AI53" i="21" s="1" a="1"/>
  <c r="AI53" i="21" s="1"/>
  <c r="AK53" i="21" a="1"/>
  <c r="AK53" i="21" s="1"/>
  <c r="BH53" i="21" s="1"/>
  <c r="AJ53" i="21" a="1"/>
  <c r="AJ53" i="21" s="1"/>
  <c r="AX53" i="21" a="1"/>
  <c r="AX53" i="21" s="1"/>
  <c r="BD53" i="21" a="1"/>
  <c r="BD53" i="21" s="1"/>
  <c r="BC53" i="21" a="1"/>
  <c r="BC53" i="21" s="1"/>
  <c r="BT53" i="21" s="1"/>
  <c r="AV53" i="21" a="1"/>
  <c r="AV53" i="21" s="1"/>
  <c r="S53" i="21"/>
  <c r="AP53" i="21" a="1"/>
  <c r="AP53" i="21" s="1"/>
  <c r="BK53" i="21" s="1"/>
  <c r="BB53" i="21" a="1"/>
  <c r="BB53" i="21" s="1"/>
  <c r="BS53" i="21" s="1"/>
  <c r="AU53" i="21" a="1"/>
  <c r="AU53" i="21" s="1"/>
  <c r="AL53" i="21" a="1"/>
  <c r="AL53" i="21" s="1"/>
  <c r="BI53" i="21" s="1"/>
  <c r="M55" i="21"/>
  <c r="I55" i="21" s="1"/>
  <c r="T54" i="21"/>
  <c r="N54" i="21"/>
  <c r="V52" i="21"/>
  <c r="Y52" i="21"/>
  <c r="AB52" i="21" s="1"/>
  <c r="AA52" i="21"/>
  <c r="P54" i="21" l="1"/>
  <c r="G55" i="21"/>
  <c r="O55" i="21" s="1"/>
  <c r="H55" i="21"/>
  <c r="E56" i="21" s="1"/>
  <c r="F56" i="21" s="1"/>
  <c r="AZ53" i="21" a="1"/>
  <c r="AZ53" i="21" s="1"/>
  <c r="BQ53" i="21" s="1"/>
  <c r="AN53" i="21" a="1"/>
  <c r="AN53" i="21" s="1"/>
  <c r="AQ53" i="21" a="1"/>
  <c r="AQ53" i="21" s="1"/>
  <c r="AM53" i="21" a="1"/>
  <c r="AM53" i="21" s="1"/>
  <c r="AH53" i="21" a="1"/>
  <c r="AH53" i="21" s="1"/>
  <c r="BA53" i="21" a="1"/>
  <c r="BA53" i="21" s="1"/>
  <c r="BR53" i="21" s="1"/>
  <c r="AY53" i="21" a="1"/>
  <c r="AY53" i="21" s="1"/>
  <c r="BP53" i="21" s="1"/>
  <c r="AR53" i="21" a="1"/>
  <c r="AR53" i="21" s="1"/>
  <c r="S54" i="21"/>
  <c r="BE54" i="21" a="1"/>
  <c r="BE54" i="21" s="1"/>
  <c r="AC54" i="21"/>
  <c r="AD54" i="21" s="1"/>
  <c r="AE54" i="21" s="1"/>
  <c r="AF54" i="21" s="1"/>
  <c r="AH54" i="21" s="1" a="1"/>
  <c r="AH54" i="21" s="1"/>
  <c r="AQ54" i="21" a="1"/>
  <c r="AQ54" i="21" s="1"/>
  <c r="AN54" i="21" a="1"/>
  <c r="AN54" i="21" s="1"/>
  <c r="AM54" i="21" a="1"/>
  <c r="AM54" i="21" s="1"/>
  <c r="AS53" i="21" a="1"/>
  <c r="AS53" i="21" s="1"/>
  <c r="AG53" i="21" a="1"/>
  <c r="AG53" i="21" s="1"/>
  <c r="BF53" i="21" s="1"/>
  <c r="M56" i="21"/>
  <c r="H56" i="21" s="1"/>
  <c r="E57" i="21" s="1"/>
  <c r="F57" i="21" s="1"/>
  <c r="AO53" i="21" a="1"/>
  <c r="AO53" i="21" s="1"/>
  <c r="AW53" i="21" a="1"/>
  <c r="AW53" i="21" s="1"/>
  <c r="BO53" i="21" s="1"/>
  <c r="T55" i="21"/>
  <c r="Q55" i="21"/>
  <c r="P55" i="21"/>
  <c r="N55" i="21"/>
  <c r="BE53" i="21" a="1"/>
  <c r="BE53" i="21" s="1"/>
  <c r="BU53" i="21" s="1"/>
  <c r="AT53" i="21" a="1"/>
  <c r="AT53" i="21" s="1"/>
  <c r="AZ54" i="21" l="1" a="1"/>
  <c r="AZ54" i="21" s="1"/>
  <c r="BQ54" i="21" s="1"/>
  <c r="AG54" i="21" a="1"/>
  <c r="AG54" i="21" s="1"/>
  <c r="AW54" i="21" a="1"/>
  <c r="AW54" i="21" s="1"/>
  <c r="AU54" i="21" a="1"/>
  <c r="AU54" i="21" s="1"/>
  <c r="AV54" i="21" a="1"/>
  <c r="AV54" i="21" s="1"/>
  <c r="AJ54" i="21" a="1"/>
  <c r="AJ54" i="21" s="1"/>
  <c r="BC54" i="21" a="1"/>
  <c r="BC54" i="21" s="1"/>
  <c r="BT54" i="21" s="1"/>
  <c r="AR54" i="21" a="1"/>
  <c r="AR54" i="21" s="1"/>
  <c r="BL54" i="21" s="1"/>
  <c r="AT54" i="21" a="1"/>
  <c r="AT54" i="21" s="1"/>
  <c r="AK54" i="21" a="1"/>
  <c r="AK54" i="21" s="1"/>
  <c r="BH54" i="21" s="1"/>
  <c r="BB54" i="21" a="1"/>
  <c r="BB54" i="21" s="1"/>
  <c r="BS54" i="21" s="1"/>
  <c r="AS54" i="21" a="1"/>
  <c r="AS54" i="21" s="1"/>
  <c r="M57" i="21"/>
  <c r="G57" i="21" s="1"/>
  <c r="O57" i="21" s="1"/>
  <c r="I56" i="21"/>
  <c r="AL54" i="21" a="1"/>
  <c r="AL54" i="21" s="1"/>
  <c r="BI54" i="21" s="1"/>
  <c r="AP54" i="21" a="1"/>
  <c r="AP54" i="21" s="1"/>
  <c r="BK54" i="21" s="1"/>
  <c r="S55" i="21"/>
  <c r="AG55" i="21" a="1"/>
  <c r="AG55" i="21" s="1"/>
  <c r="AC55" i="21"/>
  <c r="AD55" i="21" s="1"/>
  <c r="AE55" i="21" s="1"/>
  <c r="AF55" i="21" s="1"/>
  <c r="BB55" i="21" s="1" a="1"/>
  <c r="BB55" i="21" s="1"/>
  <c r="BS55" i="21" s="1"/>
  <c r="BA55" i="21" a="1"/>
  <c r="BA55" i="21" s="1"/>
  <c r="BR55" i="21" s="1"/>
  <c r="AV55" i="21" a="1"/>
  <c r="AV55" i="21" s="1"/>
  <c r="AS55" i="21" a="1"/>
  <c r="AS55" i="21" s="1"/>
  <c r="AN55" i="21" a="1"/>
  <c r="AN55" i="21" s="1"/>
  <c r="AM55" i="21" a="1"/>
  <c r="AM55" i="21" s="1"/>
  <c r="AR55" i="21" a="1"/>
  <c r="AR55" i="21" s="1"/>
  <c r="BG53" i="21"/>
  <c r="BA54" i="21" a="1"/>
  <c r="BA54" i="21" s="1"/>
  <c r="BR54" i="21" s="1"/>
  <c r="AY54" i="21" a="1"/>
  <c r="AY54" i="21" s="1"/>
  <c r="BP54" i="21" s="1"/>
  <c r="AX54" i="21" a="1"/>
  <c r="AX54" i="21" s="1"/>
  <c r="BO54" i="21" s="1"/>
  <c r="BM53" i="21"/>
  <c r="BN53" i="21" s="1"/>
  <c r="AO54" i="21" a="1"/>
  <c r="AO54" i="21" s="1"/>
  <c r="BJ54" i="21" s="1"/>
  <c r="BD54" i="21" a="1"/>
  <c r="BD54" i="21" s="1"/>
  <c r="BU54" i="21" s="1"/>
  <c r="AI54" i="21" a="1"/>
  <c r="AI54" i="21" s="1"/>
  <c r="BF54" i="21" s="1"/>
  <c r="BJ53" i="21"/>
  <c r="BL53" i="21"/>
  <c r="G56" i="21"/>
  <c r="O56" i="21" s="1"/>
  <c r="AX55" i="21" l="1" a="1"/>
  <c r="AX55" i="21" s="1"/>
  <c r="BO55" i="21" s="1"/>
  <c r="AH55" i="21" a="1"/>
  <c r="AH55" i="21" s="1"/>
  <c r="AZ55" i="21" a="1"/>
  <c r="AZ55" i="21" s="1"/>
  <c r="BQ55" i="21" s="1"/>
  <c r="AJ55" i="21" a="1"/>
  <c r="AJ55" i="21" s="1"/>
  <c r="AP55" i="21" a="1"/>
  <c r="AP55" i="21" s="1"/>
  <c r="BK55" i="21" s="1"/>
  <c r="BC55" i="21" a="1"/>
  <c r="BC55" i="21" s="1"/>
  <c r="BT55" i="21" s="1"/>
  <c r="AT55" i="21" a="1"/>
  <c r="AT55" i="21" s="1"/>
  <c r="AK55" i="21" a="1"/>
  <c r="AK55" i="21" s="1"/>
  <c r="BH55" i="21" s="1"/>
  <c r="BD55" i="21" a="1"/>
  <c r="BD55" i="21" s="1"/>
  <c r="AU55" i="21" a="1"/>
  <c r="AU55" i="21" s="1"/>
  <c r="BM55" i="21" s="1"/>
  <c r="BN55" i="21" s="1"/>
  <c r="AL55" i="21" a="1"/>
  <c r="AL55" i="21" s="1"/>
  <c r="BI55" i="21" s="1"/>
  <c r="BE55" i="21" a="1"/>
  <c r="BE55" i="21" s="1"/>
  <c r="BU55" i="21" s="1"/>
  <c r="AW55" i="21" a="1"/>
  <c r="AW55" i="21" s="1"/>
  <c r="AI55" i="21" a="1"/>
  <c r="AI55" i="21" s="1"/>
  <c r="BF55" i="21" s="1"/>
  <c r="BG55" i="21" s="1"/>
  <c r="AQ55" i="21" a="1"/>
  <c r="AQ55" i="21" s="1"/>
  <c r="BL55" i="21" s="1"/>
  <c r="AY55" i="21" a="1"/>
  <c r="AY55" i="21" s="1"/>
  <c r="BP55" i="21" s="1"/>
  <c r="AO55" i="21" a="1"/>
  <c r="AO55" i="21" s="1"/>
  <c r="BJ55" i="21" s="1"/>
  <c r="BM54" i="21"/>
  <c r="BN54" i="21" s="1"/>
  <c r="W53" i="21"/>
  <c r="Z53" i="21"/>
  <c r="X53" i="21" s="1"/>
  <c r="BG54" i="21"/>
  <c r="Q57" i="21"/>
  <c r="P57" i="21"/>
  <c r="N57" i="21"/>
  <c r="T57" i="21"/>
  <c r="Y53" i="21"/>
  <c r="AA53" i="21"/>
  <c r="V53" i="21"/>
  <c r="Q56" i="21"/>
  <c r="P56" i="21"/>
  <c r="N56" i="21"/>
  <c r="T56" i="21"/>
  <c r="H57" i="21"/>
  <c r="E58" i="21" s="1"/>
  <c r="F58" i="21" s="1"/>
  <c r="I57" i="21"/>
  <c r="Z54" i="21" l="1"/>
  <c r="X54" i="21" s="1"/>
  <c r="W54" i="21"/>
  <c r="Z55" i="21"/>
  <c r="X55" i="21" s="1"/>
  <c r="W55" i="21"/>
  <c r="AB53" i="21"/>
  <c r="AX57" i="21" a="1"/>
  <c r="AX57" i="21" s="1"/>
  <c r="AC57" i="21"/>
  <c r="AD57" i="21" s="1"/>
  <c r="AE57" i="21" s="1"/>
  <c r="AF57" i="21" s="1"/>
  <c r="BB57" i="21" s="1" a="1"/>
  <c r="BB57" i="21" s="1"/>
  <c r="BS57" i="21" s="1"/>
  <c r="AZ57" i="21" a="1"/>
  <c r="AZ57" i="21" s="1"/>
  <c r="BQ57" i="21" s="1"/>
  <c r="AL57" i="21" a="1"/>
  <c r="AL57" i="21" s="1"/>
  <c r="BI57" i="21" s="1"/>
  <c r="AJ57" i="21" a="1"/>
  <c r="AJ57" i="21" s="1"/>
  <c r="S57" i="21"/>
  <c r="BE57" i="21" a="1"/>
  <c r="BE57" i="21" s="1"/>
  <c r="BD57" i="21" a="1"/>
  <c r="BD57" i="21" s="1"/>
  <c r="AG57" i="21" a="1"/>
  <c r="AG57" i="21" s="1"/>
  <c r="AA54" i="21"/>
  <c r="Y54" i="21"/>
  <c r="AB54" i="21" s="1"/>
  <c r="V54" i="21"/>
  <c r="M58" i="21"/>
  <c r="H58" i="21" s="1"/>
  <c r="E59" i="21" s="1"/>
  <c r="F59" i="21" s="1"/>
  <c r="V55" i="21"/>
  <c r="S56" i="21"/>
  <c r="AC56" i="21"/>
  <c r="AD56" i="21" s="1"/>
  <c r="AE56" i="21" s="1"/>
  <c r="AF56" i="21" s="1"/>
  <c r="AR56" i="21" s="1" a="1"/>
  <c r="AR56" i="21" s="1"/>
  <c r="Y55" i="21"/>
  <c r="AB55" i="21" s="1"/>
  <c r="AA55" i="21"/>
  <c r="AN57" i="21" l="1" a="1"/>
  <c r="AN57" i="21" s="1"/>
  <c r="AO57" i="21" a="1"/>
  <c r="AO57" i="21" s="1"/>
  <c r="AQ57" i="21" a="1"/>
  <c r="AQ57" i="21" s="1"/>
  <c r="AY57" i="21" a="1"/>
  <c r="AY57" i="21" s="1"/>
  <c r="BP57" i="21" s="1"/>
  <c r="AP57" i="21" a="1"/>
  <c r="AP57" i="21" s="1"/>
  <c r="BK57" i="21" s="1"/>
  <c r="AR57" i="21" a="1"/>
  <c r="AR57" i="21" s="1"/>
  <c r="AK57" i="21" a="1"/>
  <c r="AK57" i="21" s="1"/>
  <c r="BH57" i="21" s="1"/>
  <c r="AT57" i="21" a="1"/>
  <c r="AT57" i="21" s="1"/>
  <c r="AS57" i="21" a="1"/>
  <c r="AS57" i="21" s="1"/>
  <c r="AV57" i="21" a="1"/>
  <c r="AV57" i="21" s="1"/>
  <c r="BA57" i="21" a="1"/>
  <c r="BA57" i="21" s="1"/>
  <c r="BR57" i="21" s="1"/>
  <c r="AW57" i="21" a="1"/>
  <c r="AW57" i="21" s="1"/>
  <c r="BO57" i="21" s="1"/>
  <c r="AI57" i="21" a="1"/>
  <c r="AI57" i="21" s="1"/>
  <c r="BF57" i="21" s="1"/>
  <c r="BC57" i="21" a="1"/>
  <c r="BC57" i="21" s="1"/>
  <c r="BT57" i="21" s="1"/>
  <c r="AH57" i="21" a="1"/>
  <c r="AH57" i="21" s="1"/>
  <c r="AM57" i="21" a="1"/>
  <c r="AM57" i="21" s="1"/>
  <c r="AU57" i="21" a="1"/>
  <c r="AU57" i="21" s="1"/>
  <c r="BM57" i="21" s="1"/>
  <c r="BN57" i="21" s="1"/>
  <c r="AX56" i="21" a="1"/>
  <c r="AX56" i="21" s="1"/>
  <c r="I58" i="21"/>
  <c r="BJ57" i="21"/>
  <c r="BU57" i="21"/>
  <c r="AV56" i="21" a="1"/>
  <c r="AV56" i="21" s="1"/>
  <c r="M59" i="21"/>
  <c r="I59" i="21" s="1"/>
  <c r="AS56" i="21" a="1"/>
  <c r="AS56" i="21" s="1"/>
  <c r="AZ56" i="21" a="1"/>
  <c r="AZ56" i="21" s="1"/>
  <c r="BQ56" i="21" s="1"/>
  <c r="AY56" i="21" a="1"/>
  <c r="AY56" i="21" s="1"/>
  <c r="BP56" i="21" s="1"/>
  <c r="AL56" i="21" a="1"/>
  <c r="AL56" i="21" s="1"/>
  <c r="BI56" i="21" s="1"/>
  <c r="BC56" i="21" a="1"/>
  <c r="BC56" i="21" s="1"/>
  <c r="BT56" i="21" s="1"/>
  <c r="AW56" i="21" a="1"/>
  <c r="AW56" i="21" s="1"/>
  <c r="BO56" i="21" s="1"/>
  <c r="AI56" i="21" a="1"/>
  <c r="AI56" i="21" s="1"/>
  <c r="BD56" i="21" a="1"/>
  <c r="BD56" i="21" s="1"/>
  <c r="BA56" i="21" a="1"/>
  <c r="BA56" i="21" s="1"/>
  <c r="BR56" i="21" s="1"/>
  <c r="AK56" i="21" a="1"/>
  <c r="AK56" i="21" s="1"/>
  <c r="BH56" i="21" s="1"/>
  <c r="G58" i="21"/>
  <c r="O58" i="21" s="1"/>
  <c r="AO56" i="21" a="1"/>
  <c r="AO56" i="21" s="1"/>
  <c r="BB56" i="21" a="1"/>
  <c r="BB56" i="21" s="1"/>
  <c r="BS56" i="21" s="1"/>
  <c r="AG56" i="21" a="1"/>
  <c r="AG56" i="21" s="1"/>
  <c r="AN56" i="21" a="1"/>
  <c r="AN56" i="21" s="1"/>
  <c r="AT56" i="21" a="1"/>
  <c r="AT56" i="21" s="1"/>
  <c r="AM56" i="21" a="1"/>
  <c r="AM56" i="21" s="1"/>
  <c r="BJ56" i="21" s="1"/>
  <c r="BE56" i="21" a="1"/>
  <c r="BE56" i="21" s="1"/>
  <c r="BU56" i="21" s="1"/>
  <c r="AP56" i="21" a="1"/>
  <c r="AP56" i="21" s="1"/>
  <c r="BK56" i="21" s="1"/>
  <c r="AH56" i="21" a="1"/>
  <c r="AH56" i="21" s="1"/>
  <c r="AU56" i="21" a="1"/>
  <c r="AU56" i="21" s="1"/>
  <c r="AJ56" i="21" a="1"/>
  <c r="AJ56" i="21" s="1"/>
  <c r="AQ56" i="21" a="1"/>
  <c r="AQ56" i="21" s="1"/>
  <c r="BL56" i="21" s="1"/>
  <c r="BG57" i="21" l="1"/>
  <c r="BL57" i="21"/>
  <c r="Z57" i="21" s="1"/>
  <c r="X57" i="21" s="1"/>
  <c r="W57" i="21"/>
  <c r="V57" i="21" s="1"/>
  <c r="BM56" i="21"/>
  <c r="BN56" i="21" s="1"/>
  <c r="BF56" i="21"/>
  <c r="G59" i="21"/>
  <c r="O59" i="21" s="1"/>
  <c r="H59" i="21"/>
  <c r="E60" i="21" s="1"/>
  <c r="F60" i="21" s="1"/>
  <c r="N58" i="21"/>
  <c r="Q58" i="21"/>
  <c r="P58" i="21"/>
  <c r="T58" i="21"/>
  <c r="Y57" i="21"/>
  <c r="AA57" i="21"/>
  <c r="AB57" i="21"/>
  <c r="AG58" i="21" l="1" a="1"/>
  <c r="AG58" i="21" s="1"/>
  <c r="AC58" i="21"/>
  <c r="AD58" i="21" s="1"/>
  <c r="AE58" i="21" s="1"/>
  <c r="AF58" i="21" s="1"/>
  <c r="AQ58" i="21" s="1" a="1"/>
  <c r="AQ58" i="21" s="1"/>
  <c r="BE58" i="21" a="1"/>
  <c r="BE58" i="21" s="1"/>
  <c r="AK58" i="21" a="1"/>
  <c r="AK58" i="21" s="1"/>
  <c r="BH58" i="21" s="1"/>
  <c r="AY58" i="21" a="1"/>
  <c r="AY58" i="21" s="1"/>
  <c r="BP58" i="21" s="1"/>
  <c r="AI58" i="21" a="1"/>
  <c r="AI58" i="21" s="1"/>
  <c r="AN58" i="21" a="1"/>
  <c r="AN58" i="21" s="1"/>
  <c r="AW58" i="21" a="1"/>
  <c r="AW58" i="21" s="1"/>
  <c r="AU58" i="21" a="1"/>
  <c r="AU58" i="21" s="1"/>
  <c r="S58" i="21"/>
  <c r="BD58" i="21" a="1"/>
  <c r="BD58" i="21" s="1"/>
  <c r="AX58" i="21" a="1"/>
  <c r="AX58" i="21" s="1"/>
  <c r="AV58" i="21" a="1"/>
  <c r="AV58" i="21" s="1"/>
  <c r="M60" i="21"/>
  <c r="H60" i="21" s="1"/>
  <c r="E61" i="21" s="1"/>
  <c r="F61" i="21" s="1"/>
  <c r="Q59" i="21"/>
  <c r="P59" i="21"/>
  <c r="N59" i="21"/>
  <c r="T59" i="21"/>
  <c r="Z56" i="21"/>
  <c r="X56" i="21" s="1"/>
  <c r="W56" i="21"/>
  <c r="BG56" i="21"/>
  <c r="G60" i="21" l="1"/>
  <c r="O60" i="21" s="1"/>
  <c r="I60" i="21"/>
  <c r="BO58" i="21"/>
  <c r="BU58" i="21"/>
  <c r="AS58" i="21" a="1"/>
  <c r="AS58" i="21" s="1"/>
  <c r="AH58" i="21" a="1"/>
  <c r="AH58" i="21" s="1"/>
  <c r="BF58" i="21" s="1"/>
  <c r="BA58" i="21" a="1"/>
  <c r="BA58" i="21" s="1"/>
  <c r="BR58" i="21" s="1"/>
  <c r="AA56" i="21"/>
  <c r="Y56" i="21"/>
  <c r="AJ58" i="21" a="1"/>
  <c r="AJ58" i="21" s="1"/>
  <c r="AR58" i="21" a="1"/>
  <c r="AR58" i="21" s="1"/>
  <c r="BL58" i="21" s="1"/>
  <c r="BC58" i="21" a="1"/>
  <c r="BC58" i="21" s="1"/>
  <c r="BT58" i="21" s="1"/>
  <c r="AM58" i="21" a="1"/>
  <c r="AM58" i="21" s="1"/>
  <c r="V56" i="21"/>
  <c r="AB56" i="21"/>
  <c r="AC59" i="21"/>
  <c r="AD59" i="21" s="1"/>
  <c r="AE59" i="21" s="1"/>
  <c r="AF59" i="21" s="1"/>
  <c r="AU59" i="21" s="1" a="1"/>
  <c r="AU59" i="21" s="1"/>
  <c r="AS59" i="21" a="1"/>
  <c r="AS59" i="21" s="1"/>
  <c r="BB59" i="21" a="1"/>
  <c r="BB59" i="21" s="1"/>
  <c r="BS59" i="21" s="1"/>
  <c r="AI59" i="21" a="1"/>
  <c r="AI59" i="21" s="1"/>
  <c r="AJ59" i="21" a="1"/>
  <c r="AJ59" i="21" s="1"/>
  <c r="AN59" i="21" a="1"/>
  <c r="AN59" i="21" s="1"/>
  <c r="AL59" i="21" a="1"/>
  <c r="AL59" i="21" s="1"/>
  <c r="BI59" i="21" s="1"/>
  <c r="AZ59" i="21" a="1"/>
  <c r="AZ59" i="21" s="1"/>
  <c r="BQ59" i="21" s="1"/>
  <c r="AK59" i="21" a="1"/>
  <c r="AK59" i="21" s="1"/>
  <c r="BH59" i="21" s="1"/>
  <c r="AQ59" i="21" a="1"/>
  <c r="AQ59" i="21" s="1"/>
  <c r="BE59" i="21" a="1"/>
  <c r="BE59" i="21" s="1"/>
  <c r="S59" i="21"/>
  <c r="AP59" i="21" a="1"/>
  <c r="AP59" i="21" s="1"/>
  <c r="BK59" i="21" s="1"/>
  <c r="AP58" i="21" a="1"/>
  <c r="AP58" i="21" s="1"/>
  <c r="BK58" i="21" s="1"/>
  <c r="AL58" i="21" a="1"/>
  <c r="AL58" i="21" s="1"/>
  <c r="BI58" i="21" s="1"/>
  <c r="AT58" i="21" a="1"/>
  <c r="AT58" i="21" s="1"/>
  <c r="BB58" i="21" a="1"/>
  <c r="BB58" i="21" s="1"/>
  <c r="BS58" i="21" s="1"/>
  <c r="M61" i="21"/>
  <c r="G61" i="21" s="1"/>
  <c r="O61" i="21" s="1"/>
  <c r="AZ58" i="21" a="1"/>
  <c r="AZ58" i="21" s="1"/>
  <c r="BQ58" i="21" s="1"/>
  <c r="N60" i="21"/>
  <c r="T60" i="21"/>
  <c r="Q60" i="21"/>
  <c r="P60" i="21"/>
  <c r="AO58" i="21" a="1"/>
  <c r="AO58" i="21" s="1"/>
  <c r="H61" i="21" l="1"/>
  <c r="E62" i="21" s="1"/>
  <c r="F62" i="21" s="1"/>
  <c r="I61" i="21"/>
  <c r="P61" i="21"/>
  <c r="N61" i="21"/>
  <c r="T61" i="21"/>
  <c r="Q61" i="21"/>
  <c r="BG58" i="21"/>
  <c r="AH59" i="21" a="1"/>
  <c r="AH59" i="21" s="1"/>
  <c r="BC59" i="21" a="1"/>
  <c r="BC59" i="21" s="1"/>
  <c r="BT59" i="21" s="1"/>
  <c r="AT59" i="21" a="1"/>
  <c r="AT59" i="21" s="1"/>
  <c r="BM59" i="21" s="1"/>
  <c r="BA59" i="21" a="1"/>
  <c r="BA59" i="21" s="1"/>
  <c r="BR59" i="21" s="1"/>
  <c r="M62" i="21"/>
  <c r="G62" i="21" s="1"/>
  <c r="O62" i="21" s="1"/>
  <c r="AR59" i="21" a="1"/>
  <c r="AR59" i="21" s="1"/>
  <c r="BL59" i="21" s="1"/>
  <c r="AX59" i="21" a="1"/>
  <c r="AX59" i="21" s="1"/>
  <c r="S60" i="21"/>
  <c r="AC60" i="21"/>
  <c r="AD60" i="21" s="1"/>
  <c r="AE60" i="21" s="1"/>
  <c r="AF60" i="21" s="1"/>
  <c r="BB60" i="21" s="1" a="1"/>
  <c r="BB60" i="21" s="1"/>
  <c r="BS60" i="21" s="1"/>
  <c r="BJ58" i="21"/>
  <c r="AG59" i="21" a="1"/>
  <c r="AG59" i="21" s="1"/>
  <c r="BD59" i="21" a="1"/>
  <c r="BD59" i="21" s="1"/>
  <c r="BU59" i="21" s="1"/>
  <c r="AO59" i="21" a="1"/>
  <c r="AO59" i="21" s="1"/>
  <c r="AV59" i="21" a="1"/>
  <c r="AV59" i="21" s="1"/>
  <c r="BM58" i="21"/>
  <c r="BN58" i="21" s="1"/>
  <c r="AY59" i="21" a="1"/>
  <c r="AY59" i="21" s="1"/>
  <c r="BP59" i="21" s="1"/>
  <c r="AW59" i="21" a="1"/>
  <c r="AW59" i="21" s="1"/>
  <c r="AM59" i="21" a="1"/>
  <c r="AM59" i="21" s="1"/>
  <c r="Z58" i="21" l="1"/>
  <c r="X58" i="21" s="1"/>
  <c r="AM60" i="21" a="1"/>
  <c r="AM60" i="21" s="1"/>
  <c r="AR60" i="21" a="1"/>
  <c r="AR60" i="21" s="1"/>
  <c r="AZ60" i="21" a="1"/>
  <c r="AZ60" i="21" s="1"/>
  <c r="BQ60" i="21" s="1"/>
  <c r="AU60" i="21" a="1"/>
  <c r="AU60" i="21" s="1"/>
  <c r="AO60" i="21" a="1"/>
  <c r="AO60" i="21" s="1"/>
  <c r="I62" i="21"/>
  <c r="AW60" i="21" a="1"/>
  <c r="AW60" i="21" s="1"/>
  <c r="AS60" i="21" a="1"/>
  <c r="AS60" i="21" s="1"/>
  <c r="AY60" i="21" a="1"/>
  <c r="AY60" i="21" s="1"/>
  <c r="BP60" i="21" s="1"/>
  <c r="H62" i="21"/>
  <c r="E63" i="21" s="1"/>
  <c r="F63" i="21" s="1"/>
  <c r="AQ60" i="21" a="1"/>
  <c r="AQ60" i="21" s="1"/>
  <c r="AP60" i="21" a="1"/>
  <c r="AP60" i="21" s="1"/>
  <c r="BK60" i="21" s="1"/>
  <c r="AJ60" i="21" a="1"/>
  <c r="AJ60" i="21" s="1"/>
  <c r="BN59" i="21"/>
  <c r="AX60" i="21" a="1"/>
  <c r="AX60" i="21" s="1"/>
  <c r="BC60" i="21" a="1"/>
  <c r="BC60" i="21" s="1"/>
  <c r="BT60" i="21" s="1"/>
  <c r="AT60" i="21" a="1"/>
  <c r="AT60" i="21" s="1"/>
  <c r="BE60" i="21" a="1"/>
  <c r="BE60" i="21" s="1"/>
  <c r="AG60" i="21" a="1"/>
  <c r="AG60" i="21" s="1"/>
  <c r="AK60" i="21" a="1"/>
  <c r="AK60" i="21" s="1"/>
  <c r="BH60" i="21" s="1"/>
  <c r="AH60" i="21" a="1"/>
  <c r="AH60" i="21" s="1"/>
  <c r="AN60" i="21" a="1"/>
  <c r="AN60" i="21" s="1"/>
  <c r="AI60" i="21" a="1"/>
  <c r="AI60" i="21" s="1"/>
  <c r="AV60" i="21" a="1"/>
  <c r="AV60" i="21" s="1"/>
  <c r="BA60" i="21" a="1"/>
  <c r="BA60" i="21" s="1"/>
  <c r="BR60" i="21" s="1"/>
  <c r="BD60" i="21" a="1"/>
  <c r="BD60" i="21" s="1"/>
  <c r="AL60" i="21" a="1"/>
  <c r="AL60" i="21" s="1"/>
  <c r="BI60" i="21" s="1"/>
  <c r="BF59" i="21"/>
  <c r="Q62" i="21"/>
  <c r="P62" i="21"/>
  <c r="T62" i="21"/>
  <c r="N62" i="21"/>
  <c r="M63" i="21"/>
  <c r="G63" i="21" s="1"/>
  <c r="O63" i="21" s="1"/>
  <c r="BG59" i="21"/>
  <c r="W58" i="21"/>
  <c r="BO59" i="21"/>
  <c r="AA58" i="21"/>
  <c r="Y58" i="21"/>
  <c r="AC61" i="21"/>
  <c r="AD61" i="21" s="1"/>
  <c r="AE61" i="21" s="1"/>
  <c r="AF61" i="21" s="1"/>
  <c r="AK61" i="21" s="1" a="1"/>
  <c r="AK61" i="21" s="1"/>
  <c r="BH61" i="21" s="1"/>
  <c r="S61" i="21"/>
  <c r="BJ59" i="21"/>
  <c r="I63" i="21" l="1"/>
  <c r="H63" i="21"/>
  <c r="E64" i="21" s="1"/>
  <c r="F64" i="21" s="1"/>
  <c r="AR61" i="21" a="1"/>
  <c r="AR61" i="21" s="1"/>
  <c r="AN61" i="21" a="1"/>
  <c r="AN61" i="21" s="1"/>
  <c r="AZ61" i="21" a="1"/>
  <c r="AZ61" i="21" s="1"/>
  <c r="BQ61" i="21" s="1"/>
  <c r="BA61" i="21" a="1"/>
  <c r="BA61" i="21" s="1"/>
  <c r="BR61" i="21" s="1"/>
  <c r="AL61" i="21" a="1"/>
  <c r="AL61" i="21" s="1"/>
  <c r="BI61" i="21" s="1"/>
  <c r="AJ61" i="21" a="1"/>
  <c r="AJ61" i="21" s="1"/>
  <c r="BB61" i="21" a="1"/>
  <c r="BB61" i="21" s="1"/>
  <c r="BS61" i="21" s="1"/>
  <c r="AS61" i="21" a="1"/>
  <c r="AS61" i="21" s="1"/>
  <c r="BE61" i="21" a="1"/>
  <c r="BE61" i="21" s="1"/>
  <c r="BU61" i="21" s="1"/>
  <c r="AQ61" i="21" a="1"/>
  <c r="AQ61" i="21" s="1"/>
  <c r="AU61" i="21" a="1"/>
  <c r="AU61" i="21" s="1"/>
  <c r="AV61" i="21" a="1"/>
  <c r="AV61" i="21" s="1"/>
  <c r="AW61" i="21" a="1"/>
  <c r="AW61" i="21" s="1"/>
  <c r="BC61" i="21" a="1"/>
  <c r="BC61" i="21" s="1"/>
  <c r="BT61" i="21" s="1"/>
  <c r="BD61" i="21" a="1"/>
  <c r="BD61" i="21" s="1"/>
  <c r="AT61" i="21" a="1"/>
  <c r="AT61" i="21" s="1"/>
  <c r="AM61" i="21" a="1"/>
  <c r="AM61" i="21" s="1"/>
  <c r="BJ61" i="21" s="1"/>
  <c r="AX61" i="21" a="1"/>
  <c r="AX61" i="21" s="1"/>
  <c r="BO61" i="21" s="1"/>
  <c r="AY61" i="21" a="1"/>
  <c r="AY61" i="21" s="1"/>
  <c r="BP61" i="21" s="1"/>
  <c r="AP61" i="21" a="1"/>
  <c r="AP61" i="21" s="1"/>
  <c r="BK61" i="21" s="1"/>
  <c r="AH61" i="21" a="1"/>
  <c r="AH61" i="21" s="1"/>
  <c r="AG61" i="21" a="1"/>
  <c r="AG61" i="21" s="1"/>
  <c r="AI61" i="21" a="1"/>
  <c r="AI61" i="21" s="1"/>
  <c r="AO61" i="21" a="1"/>
  <c r="AO61" i="21" s="1"/>
  <c r="BO60" i="21"/>
  <c r="Z59" i="21"/>
  <c r="X59" i="21" s="1"/>
  <c r="BL60" i="21"/>
  <c r="BL61" i="21"/>
  <c r="BM60" i="21"/>
  <c r="BN60" i="21" s="1"/>
  <c r="BF60" i="21"/>
  <c r="BU60" i="21"/>
  <c r="BJ60" i="21"/>
  <c r="AB58" i="21"/>
  <c r="V58" i="21"/>
  <c r="W59" i="21"/>
  <c r="Y59" i="21"/>
  <c r="AA59" i="21"/>
  <c r="T63" i="21"/>
  <c r="Q63" i="21"/>
  <c r="P63" i="21"/>
  <c r="N63" i="21"/>
  <c r="M64" i="21"/>
  <c r="H64" i="21" s="1"/>
  <c r="E65" i="21" s="1"/>
  <c r="F65" i="21" s="1"/>
  <c r="S62" i="21"/>
  <c r="AC62" i="21"/>
  <c r="AD62" i="21" s="1"/>
  <c r="AE62" i="21" s="1"/>
  <c r="AF62" i="21" s="1"/>
  <c r="BE62" i="21" s="1" a="1"/>
  <c r="BE62" i="21" s="1"/>
  <c r="AT62" i="21" a="1"/>
  <c r="AT62" i="21" s="1"/>
  <c r="AI62" i="21" a="1"/>
  <c r="AI62" i="21" s="1"/>
  <c r="BM61" i="21" l="1"/>
  <c r="BN61" i="21" s="1"/>
  <c r="BF61" i="21"/>
  <c r="BG61" i="21"/>
  <c r="W61" i="21"/>
  <c r="Z61" i="21"/>
  <c r="X61" i="21" s="1"/>
  <c r="AR62" i="21" a="1"/>
  <c r="AR62" i="21" s="1"/>
  <c r="AU62" i="21" a="1"/>
  <c r="AU62" i="21" s="1"/>
  <c r="AJ62" i="21" a="1"/>
  <c r="AJ62" i="21" s="1"/>
  <c r="AV62" i="21" a="1"/>
  <c r="AV62" i="21" s="1"/>
  <c r="AS62" i="21" a="1"/>
  <c r="AS62" i="21" s="1"/>
  <c r="AK62" i="21" a="1"/>
  <c r="AK62" i="21" s="1"/>
  <c r="BH62" i="21" s="1"/>
  <c r="BA62" i="21" a="1"/>
  <c r="BA62" i="21" s="1"/>
  <c r="BR62" i="21" s="1"/>
  <c r="AW62" i="21" a="1"/>
  <c r="AW62" i="21" s="1"/>
  <c r="AG62" i="21" a="1"/>
  <c r="AG62" i="21" s="1"/>
  <c r="BF62" i="21" s="1"/>
  <c r="BG62" i="21" s="1"/>
  <c r="AN62" i="21" a="1"/>
  <c r="AN62" i="21" s="1"/>
  <c r="AY62" i="21" a="1"/>
  <c r="AY62" i="21" s="1"/>
  <c r="BP62" i="21" s="1"/>
  <c r="AO62" i="21" a="1"/>
  <c r="AO62" i="21" s="1"/>
  <c r="AL62" i="21" a="1"/>
  <c r="AL62" i="21" s="1"/>
  <c r="BI62" i="21" s="1"/>
  <c r="AZ62" i="21" a="1"/>
  <c r="AZ62" i="21" s="1"/>
  <c r="BQ62" i="21" s="1"/>
  <c r="BC62" i="21" a="1"/>
  <c r="BC62" i="21" s="1"/>
  <c r="BT62" i="21" s="1"/>
  <c r="AH62" i="21" a="1"/>
  <c r="AH62" i="21" s="1"/>
  <c r="AM62" i="21" a="1"/>
  <c r="AM62" i="21" s="1"/>
  <c r="BJ62" i="21" s="1"/>
  <c r="AP62" i="21" a="1"/>
  <c r="AP62" i="21" s="1"/>
  <c r="BK62" i="21" s="1"/>
  <c r="BB62" i="21" a="1"/>
  <c r="BB62" i="21" s="1"/>
  <c r="BS62" i="21" s="1"/>
  <c r="BD62" i="21" a="1"/>
  <c r="BD62" i="21" s="1"/>
  <c r="BU62" i="21" s="1"/>
  <c r="AX62" i="21" a="1"/>
  <c r="AX62" i="21" s="1"/>
  <c r="BO62" i="21" s="1"/>
  <c r="AQ62" i="21" a="1"/>
  <c r="AQ62" i="21" s="1"/>
  <c r="BL62" i="21" s="1"/>
  <c r="W60" i="21"/>
  <c r="BG60" i="21"/>
  <c r="Z60" i="21"/>
  <c r="X60" i="21" s="1"/>
  <c r="M65" i="21"/>
  <c r="I65" i="21" s="1"/>
  <c r="G64" i="21"/>
  <c r="O64" i="21" s="1"/>
  <c r="I64" i="21"/>
  <c r="S63" i="21"/>
  <c r="BE63" i="21" a="1"/>
  <c r="BE63" i="21" s="1"/>
  <c r="AH63" i="21" a="1"/>
  <c r="AH63" i="21" s="1"/>
  <c r="AC63" i="21"/>
  <c r="AD63" i="21" s="1"/>
  <c r="AE63" i="21" s="1"/>
  <c r="AF63" i="21" s="1"/>
  <c r="AG63" i="21" s="1" a="1"/>
  <c r="AG63" i="21" s="1"/>
  <c r="AB59" i="21"/>
  <c r="V59" i="21"/>
  <c r="V61" i="21"/>
  <c r="Y61" i="21"/>
  <c r="AB61" i="21" s="1"/>
  <c r="AA61" i="21"/>
  <c r="BM62" i="21" l="1"/>
  <c r="BN62" i="21" s="1"/>
  <c r="AN63" i="21" a="1"/>
  <c r="AN63" i="21" s="1"/>
  <c r="W62" i="21"/>
  <c r="AW63" i="21" a="1"/>
  <c r="AW63" i="21" s="1"/>
  <c r="AK63" i="21" a="1"/>
  <c r="AK63" i="21" s="1"/>
  <c r="BH63" i="21" s="1"/>
  <c r="AU63" i="21" a="1"/>
  <c r="AU63" i="21" s="1"/>
  <c r="AV63" i="21" a="1"/>
  <c r="AV63" i="21" s="1"/>
  <c r="BC63" i="21" a="1"/>
  <c r="BC63" i="21" s="1"/>
  <c r="BT63" i="21" s="1"/>
  <c r="AS63" i="21" a="1"/>
  <c r="AS63" i="21" s="1"/>
  <c r="Z62" i="21"/>
  <c r="X62" i="21" s="1"/>
  <c r="AJ63" i="21" a="1"/>
  <c r="AJ63" i="21" s="1"/>
  <c r="AR63" i="21" a="1"/>
  <c r="AR63" i="21" s="1"/>
  <c r="BD63" i="21" a="1"/>
  <c r="BD63" i="21" s="1"/>
  <c r="BU63" i="21" s="1"/>
  <c r="AI63" i="21" a="1"/>
  <c r="AI63" i="21" s="1"/>
  <c r="BF63" i="21" s="1"/>
  <c r="AQ63" i="21" a="1"/>
  <c r="AQ63" i="21" s="1"/>
  <c r="AY63" i="21" a="1"/>
  <c r="AY63" i="21" s="1"/>
  <c r="BP63" i="21" s="1"/>
  <c r="AT63" i="21" a="1"/>
  <c r="AT63" i="21" s="1"/>
  <c r="AL63" i="21" a="1"/>
  <c r="AL63" i="21" s="1"/>
  <c r="BI63" i="21" s="1"/>
  <c r="AX63" i="21" a="1"/>
  <c r="AX63" i="21" s="1"/>
  <c r="BO63" i="21" s="1"/>
  <c r="AM63" i="21" a="1"/>
  <c r="AM63" i="21" s="1"/>
  <c r="BB63" i="21" a="1"/>
  <c r="BB63" i="21" s="1"/>
  <c r="BS63" i="21" s="1"/>
  <c r="AO63" i="21" a="1"/>
  <c r="AO63" i="21" s="1"/>
  <c r="AZ63" i="21" a="1"/>
  <c r="AZ63" i="21" s="1"/>
  <c r="BQ63" i="21" s="1"/>
  <c r="Y60" i="21"/>
  <c r="AB60" i="21" s="1"/>
  <c r="AA60" i="21"/>
  <c r="AP63" i="21" a="1"/>
  <c r="AP63" i="21" s="1"/>
  <c r="BK63" i="21" s="1"/>
  <c r="V60" i="21"/>
  <c r="BA63" i="21" a="1"/>
  <c r="BA63" i="21" s="1"/>
  <c r="BR63" i="21" s="1"/>
  <c r="P64" i="21"/>
  <c r="N64" i="21"/>
  <c r="T64" i="21"/>
  <c r="Q64" i="21"/>
  <c r="G65" i="21"/>
  <c r="O65" i="21" s="1"/>
  <c r="H65" i="21"/>
  <c r="E66" i="21" s="1"/>
  <c r="F66" i="21" s="1"/>
  <c r="AA62" i="21"/>
  <c r="Y62" i="21"/>
  <c r="AB62" i="21" s="1"/>
  <c r="V62" i="21"/>
  <c r="BL63" i="21" l="1"/>
  <c r="BM63" i="21"/>
  <c r="BN63" i="21" s="1"/>
  <c r="BG63" i="21"/>
  <c r="BJ63" i="21"/>
  <c r="Z63" i="21" s="1"/>
  <c r="X63" i="21" s="1"/>
  <c r="M66" i="21"/>
  <c r="H66" i="21" s="1"/>
  <c r="E67" i="21" s="1"/>
  <c r="F67" i="21" s="1"/>
  <c r="N65" i="21"/>
  <c r="P65" i="21"/>
  <c r="T65" i="21"/>
  <c r="Q65" i="21"/>
  <c r="BD64" i="21" a="1"/>
  <c r="BD64" i="21" s="1"/>
  <c r="AZ64" i="21" a="1"/>
  <c r="AZ64" i="21" s="1"/>
  <c r="BQ64" i="21" s="1"/>
  <c r="AR64" i="21" a="1"/>
  <c r="AR64" i="21" s="1"/>
  <c r="AJ64" i="21" a="1"/>
  <c r="AJ64" i="21" s="1"/>
  <c r="AT64" i="21" a="1"/>
  <c r="AT64" i="21" s="1"/>
  <c r="AI64" i="21" a="1"/>
  <c r="AI64" i="21" s="1"/>
  <c r="BC64" i="21" a="1"/>
  <c r="BC64" i="21" s="1"/>
  <c r="BT64" i="21" s="1"/>
  <c r="AS64" i="21" a="1"/>
  <c r="AS64" i="21" s="1"/>
  <c r="AH64" i="21" a="1"/>
  <c r="AH64" i="21" s="1"/>
  <c r="BB64" i="21" a="1"/>
  <c r="BB64" i="21" s="1"/>
  <c r="BS64" i="21" s="1"/>
  <c r="AQ64" i="21" a="1"/>
  <c r="AQ64" i="21" s="1"/>
  <c r="BL64" i="21" s="1"/>
  <c r="AU64" i="21" a="1"/>
  <c r="AU64" i="21" s="1"/>
  <c r="AC64" i="21"/>
  <c r="AD64" i="21" s="1"/>
  <c r="AE64" i="21" s="1"/>
  <c r="AF64" i="21" s="1"/>
  <c r="AP64" i="21" a="1"/>
  <c r="AP64" i="21" s="1"/>
  <c r="BK64" i="21" s="1"/>
  <c r="AX64" i="21" a="1"/>
  <c r="AX64" i="21" s="1"/>
  <c r="AG64" i="21" a="1"/>
  <c r="AG64" i="21" s="1"/>
  <c r="AW64" i="21" a="1"/>
  <c r="AW64" i="21" s="1"/>
  <c r="AL64" i="21" a="1"/>
  <c r="AL64" i="21" s="1"/>
  <c r="BI64" i="21" s="1"/>
  <c r="BE64" i="21" a="1"/>
  <c r="BE64" i="21" s="1"/>
  <c r="BU64" i="21" s="1"/>
  <c r="AK64" i="21" a="1"/>
  <c r="AK64" i="21" s="1"/>
  <c r="BH64" i="21" s="1"/>
  <c r="BA64" i="21" a="1"/>
  <c r="BA64" i="21" s="1"/>
  <c r="BR64" i="21" s="1"/>
  <c r="S64" i="21"/>
  <c r="AO64" i="21" a="1"/>
  <c r="AO64" i="21" s="1"/>
  <c r="AY64" i="21" a="1"/>
  <c r="AY64" i="21" s="1"/>
  <c r="BP64" i="21" s="1"/>
  <c r="AV64" i="21" a="1"/>
  <c r="AV64" i="21" s="1"/>
  <c r="AM64" i="21" a="1"/>
  <c r="AM64" i="21" s="1"/>
  <c r="BJ64" i="21" s="1"/>
  <c r="AN64" i="21" a="1"/>
  <c r="AN64" i="21" s="1"/>
  <c r="AA63" i="21"/>
  <c r="Y63" i="21"/>
  <c r="BM64" i="21" l="1"/>
  <c r="BF64" i="21"/>
  <c r="BO64" i="21"/>
  <c r="BN64" i="21"/>
  <c r="W63" i="21"/>
  <c r="V63" i="21" s="1"/>
  <c r="M67" i="21"/>
  <c r="I67" i="21" s="1"/>
  <c r="BG64" i="21"/>
  <c r="W64" i="21"/>
  <c r="Z64" i="21"/>
  <c r="X64" i="21" s="1"/>
  <c r="BE65" i="21" a="1"/>
  <c r="BE65" i="21" s="1"/>
  <c r="AW65" i="21" a="1"/>
  <c r="AW65" i="21" s="1"/>
  <c r="AO65" i="21" a="1"/>
  <c r="AO65" i="21" s="1"/>
  <c r="AG65" i="21" a="1"/>
  <c r="AG65" i="21" s="1"/>
  <c r="AY65" i="21" a="1"/>
  <c r="AY65" i="21" s="1"/>
  <c r="BP65" i="21" s="1"/>
  <c r="AP65" i="21" a="1"/>
  <c r="AP65" i="21" s="1"/>
  <c r="BK65" i="21" s="1"/>
  <c r="AX65" i="21" a="1"/>
  <c r="AX65" i="21" s="1"/>
  <c r="AN65" i="21" a="1"/>
  <c r="AN65" i="21" s="1"/>
  <c r="AC65" i="21"/>
  <c r="AD65" i="21" s="1"/>
  <c r="AE65" i="21" s="1"/>
  <c r="AF65" i="21" s="1"/>
  <c r="BA65" i="21" a="1"/>
  <c r="BA65" i="21" s="1"/>
  <c r="BR65" i="21" s="1"/>
  <c r="AZ65" i="21" a="1"/>
  <c r="AZ65" i="21" s="1"/>
  <c r="BQ65" i="21" s="1"/>
  <c r="AM65" i="21" a="1"/>
  <c r="AM65" i="21" s="1"/>
  <c r="BC65" i="21" a="1"/>
  <c r="BC65" i="21" s="1"/>
  <c r="BT65" i="21" s="1"/>
  <c r="AL65" i="21" a="1"/>
  <c r="AL65" i="21" s="1"/>
  <c r="BI65" i="21" s="1"/>
  <c r="BB65" i="21" a="1"/>
  <c r="BB65" i="21" s="1"/>
  <c r="BS65" i="21" s="1"/>
  <c r="AK65" i="21" a="1"/>
  <c r="AK65" i="21" s="1"/>
  <c r="BH65" i="21" s="1"/>
  <c r="AJ65" i="21" a="1"/>
  <c r="AJ65" i="21" s="1"/>
  <c r="BD65" i="21" a="1"/>
  <c r="BD65" i="21" s="1"/>
  <c r="BU65" i="21" s="1"/>
  <c r="AI65" i="21" a="1"/>
  <c r="AI65" i="21" s="1"/>
  <c r="AV65" i="21" a="1"/>
  <c r="AV65" i="21" s="1"/>
  <c r="AH65" i="21" a="1"/>
  <c r="AH65" i="21" s="1"/>
  <c r="AQ65" i="21" a="1"/>
  <c r="AQ65" i="21" s="1"/>
  <c r="BL65" i="21" s="1"/>
  <c r="AS65" i="21" a="1"/>
  <c r="AS65" i="21" s="1"/>
  <c r="AR65" i="21" a="1"/>
  <c r="AR65" i="21" s="1"/>
  <c r="S65" i="21"/>
  <c r="AU65" i="21" a="1"/>
  <c r="AU65" i="21" s="1"/>
  <c r="AT65" i="21" a="1"/>
  <c r="AT65" i="21" s="1"/>
  <c r="I66" i="21"/>
  <c r="G66" i="21"/>
  <c r="O66" i="21" s="1"/>
  <c r="BO65" i="21" l="1"/>
  <c r="BF65" i="21"/>
  <c r="BJ65" i="21"/>
  <c r="Z65" i="21" s="1"/>
  <c r="X65" i="21" s="1"/>
  <c r="BM65" i="21"/>
  <c r="BN65" i="21" s="1"/>
  <c r="H67" i="21"/>
  <c r="E68" i="21" s="1"/>
  <c r="F68" i="21" s="1"/>
  <c r="M68" i="21" s="1"/>
  <c r="I68" i="21" s="1"/>
  <c r="G67" i="21"/>
  <c r="O67" i="21" s="1"/>
  <c r="T67" i="21" s="1"/>
  <c r="AB63" i="21"/>
  <c r="BG65" i="21"/>
  <c r="W65" i="21"/>
  <c r="Q66" i="21"/>
  <c r="P66" i="21"/>
  <c r="T66" i="21"/>
  <c r="N66" i="21"/>
  <c r="V64" i="21"/>
  <c r="Y64" i="21"/>
  <c r="AB64" i="21" s="1"/>
  <c r="AA64" i="21"/>
  <c r="N67" i="21" l="1"/>
  <c r="Q67" i="21"/>
  <c r="P67" i="21"/>
  <c r="S67" i="21"/>
  <c r="AH67" i="21" a="1"/>
  <c r="AH67" i="21" s="1"/>
  <c r="BE67" i="21" a="1"/>
  <c r="BE67" i="21" s="1"/>
  <c r="AS67" i="21" a="1"/>
  <c r="AS67" i="21" s="1"/>
  <c r="AC67" i="21"/>
  <c r="AD67" i="21" s="1"/>
  <c r="AE67" i="21" s="1"/>
  <c r="AF67" i="21" s="1"/>
  <c r="BB67" i="21" s="1" a="1"/>
  <c r="BB67" i="21" s="1"/>
  <c r="BS67" i="21" s="1"/>
  <c r="AR67" i="21" a="1"/>
  <c r="AR67" i="21" s="1"/>
  <c r="AK67" i="21" a="1"/>
  <c r="AK67" i="21" s="1"/>
  <c r="BH67" i="21" s="1"/>
  <c r="BA67" i="21" a="1"/>
  <c r="BA67" i="21" s="1"/>
  <c r="BR67" i="21" s="1"/>
  <c r="AJ67" i="21" a="1"/>
  <c r="AJ67" i="21" s="1"/>
  <c r="AO67" i="21" a="1"/>
  <c r="AO67" i="21" s="1"/>
  <c r="AN67" i="21" a="1"/>
  <c r="AN67" i="21" s="1"/>
  <c r="AP67" i="21" a="1"/>
  <c r="AP67" i="21" s="1"/>
  <c r="BK67" i="21" s="1"/>
  <c r="AX67" i="21" a="1"/>
  <c r="AX67" i="21" s="1"/>
  <c r="AM67" i="21" a="1"/>
  <c r="AM67" i="21" s="1"/>
  <c r="AW67" i="21" a="1"/>
  <c r="AW67" i="21" s="1"/>
  <c r="AZ67" i="21" a="1"/>
  <c r="AZ67" i="21" s="1"/>
  <c r="BQ67" i="21" s="1"/>
  <c r="G68" i="21"/>
  <c r="O68" i="21" s="1"/>
  <c r="H68" i="21"/>
  <c r="E69" i="21" s="1"/>
  <c r="F69" i="21" s="1"/>
  <c r="AX66" i="21" a="1"/>
  <c r="AX66" i="21" s="1"/>
  <c r="BO66" i="21" s="1"/>
  <c r="AP66" i="21" a="1"/>
  <c r="AP66" i="21" s="1"/>
  <c r="BK66" i="21" s="1"/>
  <c r="AH66" i="21" a="1"/>
  <c r="AH66" i="21" s="1"/>
  <c r="AW66" i="21" a="1"/>
  <c r="AW66" i="21" s="1"/>
  <c r="AN66" i="21" a="1"/>
  <c r="AN66" i="21" s="1"/>
  <c r="AC66" i="21"/>
  <c r="AD66" i="21" s="1"/>
  <c r="AE66" i="21" s="1"/>
  <c r="AF66" i="21" s="1"/>
  <c r="BA66" i="21" s="1" a="1"/>
  <c r="BA66" i="21" s="1"/>
  <c r="BR66" i="21" s="1"/>
  <c r="BE66" i="21" a="1"/>
  <c r="BE66" i="21" s="1"/>
  <c r="AV66" i="21" a="1"/>
  <c r="AV66" i="21" s="1"/>
  <c r="AM66" i="21" a="1"/>
  <c r="AM66" i="21" s="1"/>
  <c r="AY66" i="21" a="1"/>
  <c r="AY66" i="21" s="1"/>
  <c r="BP66" i="21" s="1"/>
  <c r="AL66" i="21" a="1"/>
  <c r="AL66" i="21" s="1"/>
  <c r="BI66" i="21" s="1"/>
  <c r="AK66" i="21" a="1"/>
  <c r="AK66" i="21" s="1"/>
  <c r="BH66" i="21" s="1"/>
  <c r="S66" i="21"/>
  <c r="AJ66" i="21" a="1"/>
  <c r="AJ66" i="21" s="1"/>
  <c r="AT66" i="21" a="1"/>
  <c r="AT66" i="21" s="1"/>
  <c r="AS66" i="21" a="1"/>
  <c r="AS66" i="21" s="1"/>
  <c r="AR66" i="21" a="1"/>
  <c r="AR66" i="21" s="1"/>
  <c r="AQ66" i="21" a="1"/>
  <c r="AQ66" i="21" s="1"/>
  <c r="AO66" i="21" a="1"/>
  <c r="AO66" i="21" s="1"/>
  <c r="AG66" i="21" a="1"/>
  <c r="AG66" i="21" s="1"/>
  <c r="BD66" i="21" a="1"/>
  <c r="BD66" i="21" s="1"/>
  <c r="BC66" i="21" a="1"/>
  <c r="BC66" i="21" s="1"/>
  <c r="BT66" i="21" s="1"/>
  <c r="BB66" i="21" a="1"/>
  <c r="BB66" i="21" s="1"/>
  <c r="BS66" i="21" s="1"/>
  <c r="AU66" i="21" a="1"/>
  <c r="AU66" i="21" s="1"/>
  <c r="V65" i="21"/>
  <c r="Y65" i="21"/>
  <c r="AB65" i="21" s="1"/>
  <c r="AA65" i="21"/>
  <c r="BL66" i="21" l="1"/>
  <c r="AI66" i="21" a="1"/>
  <c r="AI66" i="21" s="1"/>
  <c r="BF66" i="21" s="1"/>
  <c r="BG66" i="21" s="1"/>
  <c r="AZ66" i="21" a="1"/>
  <c r="AZ66" i="21" s="1"/>
  <c r="BQ66" i="21" s="1"/>
  <c r="BO67" i="21"/>
  <c r="BJ67" i="21"/>
  <c r="BJ66" i="21"/>
  <c r="BU66" i="21"/>
  <c r="BM66" i="21"/>
  <c r="BN66" i="21" s="1"/>
  <c r="AL67" i="21" a="1"/>
  <c r="AL67" i="21" s="1"/>
  <c r="BI67" i="21" s="1"/>
  <c r="AU67" i="21" a="1"/>
  <c r="AU67" i="21" s="1"/>
  <c r="BD67" i="21" a="1"/>
  <c r="BD67" i="21" s="1"/>
  <c r="BU67" i="21" s="1"/>
  <c r="AV67" i="21" a="1"/>
  <c r="AV67" i="21" s="1"/>
  <c r="AG67" i="21" a="1"/>
  <c r="AG67" i="21" s="1"/>
  <c r="BC67" i="21" a="1"/>
  <c r="BC67" i="21" s="1"/>
  <c r="BT67" i="21" s="1"/>
  <c r="M69" i="21"/>
  <c r="H69" i="21" s="1"/>
  <c r="E70" i="21" s="1"/>
  <c r="F70" i="21" s="1"/>
  <c r="AI67" i="21" a="1"/>
  <c r="AI67" i="21" s="1"/>
  <c r="T68" i="21"/>
  <c r="Q68" i="21"/>
  <c r="P68" i="21"/>
  <c r="N68" i="21"/>
  <c r="AQ67" i="21" a="1"/>
  <c r="AQ67" i="21" s="1"/>
  <c r="BL67" i="21" s="1"/>
  <c r="AY67" i="21" a="1"/>
  <c r="AY67" i="21" s="1"/>
  <c r="BP67" i="21" s="1"/>
  <c r="AT67" i="21" a="1"/>
  <c r="AT67" i="21" s="1"/>
  <c r="W66" i="21" l="1"/>
  <c r="Z66" i="21"/>
  <c r="X66" i="21" s="1"/>
  <c r="G69" i="21"/>
  <c r="O69" i="21" s="1"/>
  <c r="BM67" i="21"/>
  <c r="BN67" i="21" s="1"/>
  <c r="I69" i="21"/>
  <c r="M70" i="21"/>
  <c r="H70" i="21" s="1"/>
  <c r="E71" i="21" s="1"/>
  <c r="F71" i="21" s="1"/>
  <c r="Q69" i="21"/>
  <c r="P69" i="21"/>
  <c r="N69" i="21"/>
  <c r="T69" i="21"/>
  <c r="BF67" i="21"/>
  <c r="AA66" i="21"/>
  <c r="Y66" i="21"/>
  <c r="AB66" i="21" s="1"/>
  <c r="V66" i="21"/>
  <c r="S68" i="21"/>
  <c r="BB68" i="21" a="1"/>
  <c r="BB68" i="21" s="1"/>
  <c r="BS68" i="21" s="1"/>
  <c r="AW68" i="21" a="1"/>
  <c r="AW68" i="21" s="1"/>
  <c r="AC68" i="21"/>
  <c r="AD68" i="21" s="1"/>
  <c r="AE68" i="21" s="1"/>
  <c r="AF68" i="21" s="1"/>
  <c r="AJ68" i="21" s="1" a="1"/>
  <c r="AJ68" i="21" s="1"/>
  <c r="AI68" i="21" a="1"/>
  <c r="AI68" i="21" s="1"/>
  <c r="AL68" i="21" a="1"/>
  <c r="AL68" i="21" s="1"/>
  <c r="BI68" i="21" s="1"/>
  <c r="BA68" i="21" l="1" a="1"/>
  <c r="BA68" i="21" s="1"/>
  <c r="BR68" i="21" s="1"/>
  <c r="AH68" i="21" a="1"/>
  <c r="AH68" i="21" s="1"/>
  <c r="AY68" i="21" a="1"/>
  <c r="AY68" i="21" s="1"/>
  <c r="BP68" i="21" s="1"/>
  <c r="AV68" i="21" a="1"/>
  <c r="AV68" i="21" s="1"/>
  <c r="AQ68" i="21" a="1"/>
  <c r="AQ68" i="21" s="1"/>
  <c r="M71" i="21"/>
  <c r="I71" i="21" s="1"/>
  <c r="AR68" i="21" a="1"/>
  <c r="AR68" i="21" s="1"/>
  <c r="BL68" i="21" s="1"/>
  <c r="AZ68" i="21" a="1"/>
  <c r="AZ68" i="21" s="1"/>
  <c r="BQ68" i="21" s="1"/>
  <c r="BD68" i="21" a="1"/>
  <c r="BD68" i="21" s="1"/>
  <c r="AG68" i="21" a="1"/>
  <c r="AG68" i="21" s="1"/>
  <c r="BF68" i="21" s="1"/>
  <c r="AO68" i="21" a="1"/>
  <c r="AO68" i="21" s="1"/>
  <c r="AN68" i="21" a="1"/>
  <c r="AN68" i="21" s="1"/>
  <c r="AK68" i="21" a="1"/>
  <c r="AK68" i="21" s="1"/>
  <c r="BH68" i="21" s="1"/>
  <c r="AT68" i="21" a="1"/>
  <c r="AT68" i="21" s="1"/>
  <c r="W67" i="21"/>
  <c r="BG67" i="21"/>
  <c r="Z67" i="21"/>
  <c r="X67" i="21" s="1"/>
  <c r="BC68" i="21" a="1"/>
  <c r="BC68" i="21" s="1"/>
  <c r="BT68" i="21" s="1"/>
  <c r="S69" i="21"/>
  <c r="AZ69" i="21" a="1"/>
  <c r="AZ69" i="21" s="1"/>
  <c r="BQ69" i="21" s="1"/>
  <c r="AC69" i="21"/>
  <c r="AD69" i="21" s="1"/>
  <c r="AE69" i="21" s="1"/>
  <c r="AF69" i="21" s="1"/>
  <c r="AP69" i="21" s="1" a="1"/>
  <c r="AP69" i="21" s="1"/>
  <c r="BK69" i="21" s="1"/>
  <c r="AY69" i="21" a="1"/>
  <c r="AY69" i="21" s="1"/>
  <c r="BP69" i="21" s="1"/>
  <c r="BE69" i="21" a="1"/>
  <c r="BE69" i="21" s="1"/>
  <c r="AN69" i="21" a="1"/>
  <c r="AN69" i="21" s="1"/>
  <c r="BD69" i="21" a="1"/>
  <c r="BD69" i="21" s="1"/>
  <c r="AL69" i="21" a="1"/>
  <c r="AL69" i="21" s="1"/>
  <c r="BI69" i="21" s="1"/>
  <c r="AG69" i="21" a="1"/>
  <c r="AG69" i="21" s="1"/>
  <c r="AV69" i="21" a="1"/>
  <c r="AV69" i="21" s="1"/>
  <c r="AT69" i="21" a="1"/>
  <c r="AT69" i="21" s="1"/>
  <c r="AS68" i="21" a="1"/>
  <c r="AS68" i="21" s="1"/>
  <c r="BE68" i="21" a="1"/>
  <c r="BE68" i="21" s="1"/>
  <c r="AM68" i="21" a="1"/>
  <c r="AM68" i="21" s="1"/>
  <c r="BJ68" i="21" s="1"/>
  <c r="AU68" i="21" a="1"/>
  <c r="AU68" i="21" s="1"/>
  <c r="AX68" i="21" a="1"/>
  <c r="AX68" i="21" s="1"/>
  <c r="BO68" i="21" s="1"/>
  <c r="I70" i="21"/>
  <c r="AP68" i="21" a="1"/>
  <c r="AP68" i="21" s="1"/>
  <c r="BK68" i="21" s="1"/>
  <c r="G70" i="21"/>
  <c r="O70" i="21" s="1"/>
  <c r="AU69" i="21" l="1" a="1"/>
  <c r="AU69" i="21" s="1"/>
  <c r="AO69" i="21" a="1"/>
  <c r="AO69" i="21" s="1"/>
  <c r="BU68" i="21"/>
  <c r="BM68" i="21"/>
  <c r="BN68" i="21" s="1"/>
  <c r="AR69" i="21" a="1"/>
  <c r="AR69" i="21" s="1"/>
  <c r="BB69" i="21" a="1"/>
  <c r="BB69" i="21" s="1"/>
  <c r="BS69" i="21" s="1"/>
  <c r="AW69" i="21" a="1"/>
  <c r="AW69" i="21" s="1"/>
  <c r="AX69" i="21" a="1"/>
  <c r="AX69" i="21" s="1"/>
  <c r="AH69" i="21" a="1"/>
  <c r="AH69" i="21" s="1"/>
  <c r="AJ69" i="21" a="1"/>
  <c r="AJ69" i="21" s="1"/>
  <c r="BU69" i="21"/>
  <c r="BC69" i="21" a="1"/>
  <c r="BC69" i="21" s="1"/>
  <c r="BT69" i="21" s="1"/>
  <c r="AQ69" i="21" a="1"/>
  <c r="AQ69" i="21" s="1"/>
  <c r="AM69" i="21" a="1"/>
  <c r="AM69" i="21" s="1"/>
  <c r="BJ69" i="21" s="1"/>
  <c r="AA67" i="21"/>
  <c r="Y67" i="21"/>
  <c r="AB67" i="21" s="1"/>
  <c r="AI69" i="21" a="1"/>
  <c r="AI69" i="21" s="1"/>
  <c r="V67" i="21"/>
  <c r="P70" i="21"/>
  <c r="N70" i="21"/>
  <c r="T70" i="21"/>
  <c r="Q70" i="21"/>
  <c r="W68" i="21"/>
  <c r="BG68" i="21"/>
  <c r="Z68" i="21"/>
  <c r="X68" i="21" s="1"/>
  <c r="AK69" i="21" a="1"/>
  <c r="AK69" i="21" s="1"/>
  <c r="BH69" i="21" s="1"/>
  <c r="AS69" i="21" a="1"/>
  <c r="AS69" i="21" s="1"/>
  <c r="BM69" i="21" s="1"/>
  <c r="BN69" i="21" s="1"/>
  <c r="G71" i="21"/>
  <c r="O71" i="21" s="1"/>
  <c r="BA69" i="21" a="1"/>
  <c r="BA69" i="21" s="1"/>
  <c r="BR69" i="21" s="1"/>
  <c r="H71" i="21"/>
  <c r="E72" i="21" s="1"/>
  <c r="F72" i="21" s="1"/>
  <c r="BF69" i="21" l="1"/>
  <c r="BL69" i="21"/>
  <c r="BO69" i="21"/>
  <c r="BG69" i="21"/>
  <c r="W69" i="21"/>
  <c r="Z69" i="21"/>
  <c r="X69" i="21" s="1"/>
  <c r="AA68" i="21"/>
  <c r="Y68" i="21"/>
  <c r="AB68" i="21" s="1"/>
  <c r="V68" i="21"/>
  <c r="BD70" i="21" a="1"/>
  <c r="BD70" i="21" s="1"/>
  <c r="AW70" i="21" a="1"/>
  <c r="AW70" i="21" s="1"/>
  <c r="AC70" i="21"/>
  <c r="AD70" i="21" s="1"/>
  <c r="AE70" i="21" s="1"/>
  <c r="AF70" i="21" s="1"/>
  <c r="AS70" i="21" s="1" a="1"/>
  <c r="AS70" i="21" s="1"/>
  <c r="AV70" i="21" a="1"/>
  <c r="AV70" i="21" s="1"/>
  <c r="S70" i="21"/>
  <c r="AX70" i="21" a="1"/>
  <c r="AX70" i="21" s="1"/>
  <c r="BO70" i="21" s="1"/>
  <c r="AQ70" i="21" a="1"/>
  <c r="AQ70" i="21" s="1"/>
  <c r="AP70" i="21" a="1"/>
  <c r="AP70" i="21" s="1"/>
  <c r="BK70" i="21" s="1"/>
  <c r="T71" i="21"/>
  <c r="Q71" i="21"/>
  <c r="P71" i="21"/>
  <c r="N71" i="21"/>
  <c r="M72" i="21"/>
  <c r="H72" i="21" s="1"/>
  <c r="E73" i="21" s="1"/>
  <c r="F73" i="21" s="1"/>
  <c r="I72" i="21" l="1"/>
  <c r="G72" i="21"/>
  <c r="O72" i="21" s="1"/>
  <c r="M73" i="21"/>
  <c r="H73" i="21" s="1"/>
  <c r="E74" i="21" s="1"/>
  <c r="F74" i="21" s="1"/>
  <c r="BA70" i="21" a="1"/>
  <c r="BA70" i="21" s="1"/>
  <c r="BR70" i="21" s="1"/>
  <c r="AG70" i="21" a="1"/>
  <c r="AG70" i="21" s="1"/>
  <c r="T72" i="21"/>
  <c r="Q72" i="21"/>
  <c r="P72" i="21"/>
  <c r="N72" i="21"/>
  <c r="AJ70" i="21" a="1"/>
  <c r="AJ70" i="21" s="1"/>
  <c r="AO70" i="21" a="1"/>
  <c r="AO70" i="21" s="1"/>
  <c r="AU70" i="21" a="1"/>
  <c r="AU70" i="21" s="1"/>
  <c r="AZ70" i="21" a="1"/>
  <c r="AZ70" i="21" s="1"/>
  <c r="BQ70" i="21" s="1"/>
  <c r="AL70" i="21" a="1"/>
  <c r="AL70" i="21" s="1"/>
  <c r="BI70" i="21" s="1"/>
  <c r="BC71" i="21" a="1"/>
  <c r="BC71" i="21" s="1"/>
  <c r="BT71" i="21" s="1"/>
  <c r="AU71" i="21" a="1"/>
  <c r="AU71" i="21" s="1"/>
  <c r="AM71" i="21" a="1"/>
  <c r="AM71" i="21" s="1"/>
  <c r="AC71" i="21"/>
  <c r="AD71" i="21" s="1"/>
  <c r="AE71" i="21" s="1"/>
  <c r="AF71" i="21" s="1"/>
  <c r="BB71" i="21" a="1"/>
  <c r="BB71" i="21" s="1"/>
  <c r="BS71" i="21" s="1"/>
  <c r="AT71" i="21" a="1"/>
  <c r="AT71" i="21" s="1"/>
  <c r="AL71" i="21" a="1"/>
  <c r="AL71" i="21" s="1"/>
  <c r="BI71" i="21" s="1"/>
  <c r="BE71" i="21" a="1"/>
  <c r="BE71" i="21" s="1"/>
  <c r="BU71" i="21" s="1"/>
  <c r="AJ71" i="21" a="1"/>
  <c r="AJ71" i="21" s="1"/>
  <c r="S71" i="21"/>
  <c r="BD71" i="21" a="1"/>
  <c r="BD71" i="21" s="1"/>
  <c r="AS71" i="21" a="1"/>
  <c r="AS71" i="21" s="1"/>
  <c r="BA71" i="21" a="1"/>
  <c r="BA71" i="21" s="1"/>
  <c r="BR71" i="21" s="1"/>
  <c r="AP71" i="21" a="1"/>
  <c r="AP71" i="21" s="1"/>
  <c r="BK71" i="21" s="1"/>
  <c r="AZ71" i="21" a="1"/>
  <c r="AZ71" i="21" s="1"/>
  <c r="BQ71" i="21" s="1"/>
  <c r="AO71" i="21" a="1"/>
  <c r="AO71" i="21" s="1"/>
  <c r="AK71" i="21" a="1"/>
  <c r="AK71" i="21" s="1"/>
  <c r="BH71" i="21" s="1"/>
  <c r="AY71" i="21" a="1"/>
  <c r="AY71" i="21" s="1"/>
  <c r="BP71" i="21" s="1"/>
  <c r="AI71" i="21" a="1"/>
  <c r="AI71" i="21" s="1"/>
  <c r="AQ71" i="21" a="1"/>
  <c r="AQ71" i="21" s="1"/>
  <c r="AN71" i="21" a="1"/>
  <c r="AN71" i="21" s="1"/>
  <c r="AH71" i="21" a="1"/>
  <c r="AH71" i="21" s="1"/>
  <c r="AR71" i="21" a="1"/>
  <c r="AR71" i="21" s="1"/>
  <c r="AG71" i="21" a="1"/>
  <c r="AG71" i="21" s="1"/>
  <c r="AW71" i="21" a="1"/>
  <c r="AW71" i="21" s="1"/>
  <c r="AX71" i="21" a="1"/>
  <c r="AX71" i="21" s="1"/>
  <c r="BO71" i="21" s="1"/>
  <c r="AV71" i="21" a="1"/>
  <c r="AV71" i="21" s="1"/>
  <c r="AH70" i="21" a="1"/>
  <c r="AH70" i="21" s="1"/>
  <c r="AT70" i="21" a="1"/>
  <c r="AT70" i="21" s="1"/>
  <c r="BB70" i="21" a="1"/>
  <c r="BB70" i="21" s="1"/>
  <c r="BS70" i="21" s="1"/>
  <c r="AR70" i="21" a="1"/>
  <c r="AR70" i="21" s="1"/>
  <c r="BL70" i="21" s="1"/>
  <c r="BC70" i="21" a="1"/>
  <c r="BC70" i="21" s="1"/>
  <c r="BT70" i="21" s="1"/>
  <c r="AM70" i="21" a="1"/>
  <c r="AM70" i="21" s="1"/>
  <c r="BE70" i="21" a="1"/>
  <c r="BE70" i="21" s="1"/>
  <c r="BU70" i="21" s="1"/>
  <c r="AI70" i="21" a="1"/>
  <c r="AI70" i="21" s="1"/>
  <c r="AN70" i="21" a="1"/>
  <c r="AN70" i="21" s="1"/>
  <c r="AY70" i="21" a="1"/>
  <c r="AY70" i="21" s="1"/>
  <c r="BP70" i="21" s="1"/>
  <c r="AK70" i="21" a="1"/>
  <c r="AK70" i="21" s="1"/>
  <c r="BH70" i="21" s="1"/>
  <c r="V69" i="21"/>
  <c r="Y69" i="21"/>
  <c r="AB69" i="21" s="1"/>
  <c r="AA69" i="21"/>
  <c r="I73" i="21" l="1"/>
  <c r="BJ71" i="21"/>
  <c r="BM70" i="21"/>
  <c r="BN70" i="21" s="1"/>
  <c r="BM71" i="21"/>
  <c r="BN71" i="21" s="1"/>
  <c r="BJ70" i="21"/>
  <c r="BL71" i="21"/>
  <c r="BF71" i="21"/>
  <c r="BG71" i="21" s="1"/>
  <c r="G73" i="21"/>
  <c r="O73" i="21" s="1"/>
  <c r="N73" i="21" s="1"/>
  <c r="M74" i="21"/>
  <c r="I74" i="21" s="1"/>
  <c r="AC72" i="21"/>
  <c r="AD72" i="21" s="1"/>
  <c r="AE72" i="21" s="1"/>
  <c r="AF72" i="21" s="1"/>
  <c r="AK72" i="21" s="1" a="1"/>
  <c r="AK72" i="21" s="1"/>
  <c r="BH72" i="21" s="1"/>
  <c r="AR72" i="21" a="1"/>
  <c r="AR72" i="21" s="1"/>
  <c r="S72" i="21"/>
  <c r="BF70" i="21"/>
  <c r="T73" i="21"/>
  <c r="Z71" i="21" l="1"/>
  <c r="X71" i="21" s="1"/>
  <c r="P73" i="21"/>
  <c r="Q73" i="21"/>
  <c r="AS72" i="21" a="1"/>
  <c r="AS72" i="21" s="1"/>
  <c r="AM72" i="21" a="1"/>
  <c r="AM72" i="21" s="1"/>
  <c r="AW72" i="21" a="1"/>
  <c r="AW72" i="21" s="1"/>
  <c r="BO72" i="21" s="1"/>
  <c r="AU72" i="21" a="1"/>
  <c r="AU72" i="21" s="1"/>
  <c r="BB72" i="21" a="1"/>
  <c r="BB72" i="21" s="1"/>
  <c r="BS72" i="21" s="1"/>
  <c r="BC72" i="21" a="1"/>
  <c r="BC72" i="21" s="1"/>
  <c r="BT72" i="21" s="1"/>
  <c r="AG72" i="21" a="1"/>
  <c r="AG72" i="21" s="1"/>
  <c r="AN72" i="21" a="1"/>
  <c r="AN72" i="21" s="1"/>
  <c r="AH72" i="21" a="1"/>
  <c r="AH72" i="21" s="1"/>
  <c r="AV72" i="21" a="1"/>
  <c r="AV72" i="21" s="1"/>
  <c r="AX72" i="21" a="1"/>
  <c r="AX72" i="21" s="1"/>
  <c r="BD72" i="21" a="1"/>
  <c r="BD72" i="21" s="1"/>
  <c r="AI72" i="21" a="1"/>
  <c r="AI72" i="21" s="1"/>
  <c r="AY72" i="21" a="1"/>
  <c r="AY72" i="21" s="1"/>
  <c r="BP72" i="21" s="1"/>
  <c r="AO72" i="21" a="1"/>
  <c r="AO72" i="21" s="1"/>
  <c r="AZ72" i="21" a="1"/>
  <c r="AZ72" i="21" s="1"/>
  <c r="BQ72" i="21" s="1"/>
  <c r="AP72" i="21" a="1"/>
  <c r="AP72" i="21" s="1"/>
  <c r="BK72" i="21" s="1"/>
  <c r="AJ72" i="21" a="1"/>
  <c r="AJ72" i="21" s="1"/>
  <c r="BA72" i="21" a="1"/>
  <c r="BA72" i="21" s="1"/>
  <c r="BR72" i="21" s="1"/>
  <c r="AL72" i="21" a="1"/>
  <c r="AL72" i="21" s="1"/>
  <c r="BI72" i="21" s="1"/>
  <c r="AT72" i="21" a="1"/>
  <c r="AT72" i="21" s="1"/>
  <c r="BE72" i="21" a="1"/>
  <c r="BE72" i="21" s="1"/>
  <c r="BU72" i="21" s="1"/>
  <c r="AQ72" i="21" a="1"/>
  <c r="AQ72" i="21" s="1"/>
  <c r="BL72" i="21" s="1"/>
  <c r="W71" i="21"/>
  <c r="V71" i="21" s="1"/>
  <c r="AR73" i="21" a="1"/>
  <c r="AR73" i="21" s="1"/>
  <c r="AC73" i="21"/>
  <c r="AD73" i="21" s="1"/>
  <c r="AE73" i="21" s="1"/>
  <c r="AF73" i="21" s="1"/>
  <c r="AX73" i="21" s="1" a="1"/>
  <c r="AX73" i="21" s="1"/>
  <c r="S73" i="21"/>
  <c r="AH73" i="21" a="1"/>
  <c r="AH73" i="21" s="1"/>
  <c r="BG70" i="21"/>
  <c r="Z70" i="21"/>
  <c r="X70" i="21" s="1"/>
  <c r="W70" i="21"/>
  <c r="G74" i="21"/>
  <c r="O74" i="21" s="1"/>
  <c r="H74" i="21"/>
  <c r="E75" i="21" s="1"/>
  <c r="F75" i="21" s="1"/>
  <c r="Y71" i="21"/>
  <c r="AA71" i="21"/>
  <c r="BF72" i="21" l="1"/>
  <c r="BM72" i="21"/>
  <c r="BN72" i="21" s="1"/>
  <c r="BJ72" i="21"/>
  <c r="BC73" i="21" a="1"/>
  <c r="BC73" i="21" s="1"/>
  <c r="BT73" i="21" s="1"/>
  <c r="Z72" i="21"/>
  <c r="X72" i="21" s="1"/>
  <c r="BG72" i="21"/>
  <c r="AB71" i="21"/>
  <c r="AK73" i="21" a="1"/>
  <c r="AK73" i="21" s="1"/>
  <c r="BH73" i="21" s="1"/>
  <c r="AY73" i="21" a="1"/>
  <c r="AY73" i="21" s="1"/>
  <c r="BP73" i="21" s="1"/>
  <c r="V70" i="21"/>
  <c r="AP73" i="21" a="1"/>
  <c r="AP73" i="21" s="1"/>
  <c r="BK73" i="21" s="1"/>
  <c r="AJ73" i="21" a="1"/>
  <c r="AJ73" i="21" s="1"/>
  <c r="AZ73" i="21" a="1"/>
  <c r="AZ73" i="21" s="1"/>
  <c r="BQ73" i="21" s="1"/>
  <c r="AN73" i="21" a="1"/>
  <c r="AN73" i="21" s="1"/>
  <c r="AV73" i="21" a="1"/>
  <c r="AV73" i="21" s="1"/>
  <c r="BD73" i="21" a="1"/>
  <c r="BD73" i="21" s="1"/>
  <c r="M75" i="21"/>
  <c r="I75" i="21" s="1"/>
  <c r="AQ73" i="21" a="1"/>
  <c r="AQ73" i="21" s="1"/>
  <c r="BL73" i="21" s="1"/>
  <c r="Q74" i="21"/>
  <c r="P74" i="21"/>
  <c r="T74" i="21"/>
  <c r="N74" i="21"/>
  <c r="BB73" i="21" a="1"/>
  <c r="BB73" i="21" s="1"/>
  <c r="BS73" i="21" s="1"/>
  <c r="AG73" i="21" a="1"/>
  <c r="AG73" i="21" s="1"/>
  <c r="AO73" i="21" a="1"/>
  <c r="AO73" i="21" s="1"/>
  <c r="AW73" i="21" a="1"/>
  <c r="AW73" i="21" s="1"/>
  <c r="BO73" i="21" s="1"/>
  <c r="AS73" i="21" a="1"/>
  <c r="AS73" i="21" s="1"/>
  <c r="BE73" i="21" a="1"/>
  <c r="BE73" i="21" s="1"/>
  <c r="BU73" i="21" s="1"/>
  <c r="AL73" i="21" a="1"/>
  <c r="AL73" i="21" s="1"/>
  <c r="BI73" i="21" s="1"/>
  <c r="AT73" i="21" a="1"/>
  <c r="AT73" i="21" s="1"/>
  <c r="BA73" i="21" a="1"/>
  <c r="BA73" i="21" s="1"/>
  <c r="BR73" i="21" s="1"/>
  <c r="Y70" i="21"/>
  <c r="AB70" i="21" s="1"/>
  <c r="AA70" i="21"/>
  <c r="AU73" i="21" a="1"/>
  <c r="AU73" i="21" s="1"/>
  <c r="AM73" i="21" a="1"/>
  <c r="AM73" i="21" s="1"/>
  <c r="AA72" i="21"/>
  <c r="Y72" i="21"/>
  <c r="AI73" i="21" a="1"/>
  <c r="AI73" i="21" s="1"/>
  <c r="W72" i="21" l="1"/>
  <c r="BM73" i="21"/>
  <c r="BN73" i="21" s="1"/>
  <c r="BF73" i="21"/>
  <c r="BG73" i="21" s="1"/>
  <c r="H75" i="21"/>
  <c r="E76" i="21" s="1"/>
  <c r="F76" i="21" s="1"/>
  <c r="G75" i="21"/>
  <c r="O75" i="21" s="1"/>
  <c r="AC74" i="21"/>
  <c r="AD74" i="21" s="1"/>
  <c r="AE74" i="21" s="1"/>
  <c r="AF74" i="21" s="1"/>
  <c r="AQ74" i="21" s="1" a="1"/>
  <c r="AQ74" i="21" s="1"/>
  <c r="AT74" i="21" a="1"/>
  <c r="AT74" i="21" s="1"/>
  <c r="S74" i="21"/>
  <c r="AV74" i="21" a="1"/>
  <c r="AV74" i="21" s="1"/>
  <c r="BJ73" i="21"/>
  <c r="Z73" i="21" s="1"/>
  <c r="X73" i="21" s="1"/>
  <c r="V72" i="21" l="1"/>
  <c r="AB72" i="21"/>
  <c r="AI74" i="21" a="1"/>
  <c r="AI74" i="21" s="1"/>
  <c r="AG74" i="21" a="1"/>
  <c r="AG74" i="21" s="1"/>
  <c r="AL74" i="21" a="1"/>
  <c r="AL74" i="21" s="1"/>
  <c r="BI74" i="21" s="1"/>
  <c r="AO74" i="21" a="1"/>
  <c r="AO74" i="21" s="1"/>
  <c r="AM74" i="21" a="1"/>
  <c r="AM74" i="21" s="1"/>
  <c r="AW74" i="21" a="1"/>
  <c r="AW74" i="21" s="1"/>
  <c r="BE74" i="21" a="1"/>
  <c r="BE74" i="21" s="1"/>
  <c r="AN74" i="21" a="1"/>
  <c r="AN74" i="21" s="1"/>
  <c r="AH74" i="21" a="1"/>
  <c r="AH74" i="21" s="1"/>
  <c r="AJ74" i="21" a="1"/>
  <c r="AJ74" i="21" s="1"/>
  <c r="AP74" i="21" a="1"/>
  <c r="AP74" i="21" s="1"/>
  <c r="BK74" i="21" s="1"/>
  <c r="AY74" i="21" a="1"/>
  <c r="AY74" i="21" s="1"/>
  <c r="BP74" i="21" s="1"/>
  <c r="AX74" i="21" a="1"/>
  <c r="AX74" i="21" s="1"/>
  <c r="AK74" i="21" a="1"/>
  <c r="AK74" i="21" s="1"/>
  <c r="BH74" i="21" s="1"/>
  <c r="BA74" i="21" a="1"/>
  <c r="BA74" i="21" s="1"/>
  <c r="BR74" i="21" s="1"/>
  <c r="AR74" i="21" a="1"/>
  <c r="AR74" i="21" s="1"/>
  <c r="BL74" i="21" s="1"/>
  <c r="BC74" i="21" a="1"/>
  <c r="BC74" i="21" s="1"/>
  <c r="BT74" i="21" s="1"/>
  <c r="BB74" i="21" a="1"/>
  <c r="BB74" i="21" s="1"/>
  <c r="BS74" i="21" s="1"/>
  <c r="AS74" i="21" a="1"/>
  <c r="AS74" i="21" s="1"/>
  <c r="BD74" i="21" a="1"/>
  <c r="BD74" i="21" s="1"/>
  <c r="AU74" i="21" a="1"/>
  <c r="AU74" i="21" s="1"/>
  <c r="AZ74" i="21" a="1"/>
  <c r="AZ74" i="21" s="1"/>
  <c r="BQ74" i="21" s="1"/>
  <c r="Y73" i="21"/>
  <c r="AA73" i="21"/>
  <c r="W73" i="21"/>
  <c r="T75" i="21"/>
  <c r="Q75" i="21"/>
  <c r="P75" i="21"/>
  <c r="N75" i="21"/>
  <c r="M76" i="21"/>
  <c r="G76" i="21" s="1"/>
  <c r="O76" i="21" s="1"/>
  <c r="BF74" i="21" l="1"/>
  <c r="BG74" i="21" s="1"/>
  <c r="BO74" i="21"/>
  <c r="BU74" i="21"/>
  <c r="BJ74" i="21"/>
  <c r="BM74" i="21"/>
  <c r="BN74" i="21" s="1"/>
  <c r="T76" i="21"/>
  <c r="P76" i="21"/>
  <c r="N76" i="21"/>
  <c r="Q76" i="21"/>
  <c r="H76" i="21"/>
  <c r="E77" i="21" s="1"/>
  <c r="F77" i="21" s="1"/>
  <c r="I76" i="21"/>
  <c r="S75" i="21"/>
  <c r="BD75" i="21" a="1"/>
  <c r="BD75" i="21" s="1"/>
  <c r="AS75" i="21" a="1"/>
  <c r="AS75" i="21" s="1"/>
  <c r="AC75" i="21"/>
  <c r="AD75" i="21" s="1"/>
  <c r="AE75" i="21" s="1"/>
  <c r="AF75" i="21" s="1"/>
  <c r="BB75" i="21" s="1" a="1"/>
  <c r="BB75" i="21" s="1"/>
  <c r="BS75" i="21" s="1"/>
  <c r="AK75" i="21" a="1"/>
  <c r="AK75" i="21" s="1"/>
  <c r="BH75" i="21" s="1"/>
  <c r="AW75" i="21" a="1"/>
  <c r="AW75" i="21" s="1"/>
  <c r="AV75" i="21" a="1"/>
  <c r="AV75" i="21" s="1"/>
  <c r="AN75" i="21" a="1"/>
  <c r="AN75" i="21" s="1"/>
  <c r="AM75" i="21" a="1"/>
  <c r="AM75" i="21" s="1"/>
  <c r="AL75" i="21" a="1"/>
  <c r="AL75" i="21" s="1"/>
  <c r="BI75" i="21" s="1"/>
  <c r="AU75" i="21" a="1"/>
  <c r="AU75" i="21" s="1"/>
  <c r="BE75" i="21" a="1"/>
  <c r="BE75" i="21" s="1"/>
  <c r="BU75" i="21" s="1"/>
  <c r="AB73" i="21"/>
  <c r="V73" i="21"/>
  <c r="AA74" i="21"/>
  <c r="Y74" i="21"/>
  <c r="W74" i="21" l="1"/>
  <c r="Z74" i="21"/>
  <c r="X74" i="21" s="1"/>
  <c r="AH75" i="21" a="1"/>
  <c r="AH75" i="21" s="1"/>
  <c r="AP75" i="21" a="1"/>
  <c r="AP75" i="21" s="1"/>
  <c r="BK75" i="21" s="1"/>
  <c r="AX75" i="21" a="1"/>
  <c r="AX75" i="21" s="1"/>
  <c r="BO75" i="21" s="1"/>
  <c r="AO75" i="21" a="1"/>
  <c r="AO75" i="21" s="1"/>
  <c r="BJ75" i="21" s="1"/>
  <c r="BC75" i="21" a="1"/>
  <c r="BC75" i="21" s="1"/>
  <c r="BT75" i="21" s="1"/>
  <c r="AT75" i="21" a="1"/>
  <c r="AT75" i="21" s="1"/>
  <c r="BM75" i="21" s="1"/>
  <c r="BN75" i="21" s="1"/>
  <c r="AI75" i="21" a="1"/>
  <c r="AI75" i="21" s="1"/>
  <c r="AQ75" i="21" a="1"/>
  <c r="AQ75" i="21" s="1"/>
  <c r="AY75" i="21" a="1"/>
  <c r="AY75" i="21" s="1"/>
  <c r="BP75" i="21" s="1"/>
  <c r="BA75" i="21" a="1"/>
  <c r="BA75" i="21" s="1"/>
  <c r="BR75" i="21" s="1"/>
  <c r="AZ75" i="21" a="1"/>
  <c r="AZ75" i="21" s="1"/>
  <c r="BQ75" i="21" s="1"/>
  <c r="AG75" i="21" a="1"/>
  <c r="AG75" i="21" s="1"/>
  <c r="I77" i="21"/>
  <c r="H77" i="21"/>
  <c r="E78" i="21" s="1"/>
  <c r="F78" i="21" s="1"/>
  <c r="M77" i="21"/>
  <c r="G77" i="21" s="1"/>
  <c r="O77" i="21" s="1"/>
  <c r="AR75" i="21" a="1"/>
  <c r="AR75" i="21" s="1"/>
  <c r="AJ75" i="21" a="1"/>
  <c r="AJ75" i="21" s="1"/>
  <c r="AZ76" i="21" a="1"/>
  <c r="AZ76" i="21" s="1"/>
  <c r="BQ76" i="21" s="1"/>
  <c r="AR76" i="21" a="1"/>
  <c r="AR76" i="21" s="1"/>
  <c r="AJ76" i="21" a="1"/>
  <c r="AJ76" i="21" s="1"/>
  <c r="AY76" i="21" a="1"/>
  <c r="AY76" i="21" s="1"/>
  <c r="BP76" i="21" s="1"/>
  <c r="BC76" i="21" a="1"/>
  <c r="BC76" i="21" s="1"/>
  <c r="BT76" i="21" s="1"/>
  <c r="AS76" i="21" a="1"/>
  <c r="AS76" i="21" s="1"/>
  <c r="AH76" i="21" a="1"/>
  <c r="AH76" i="21" s="1"/>
  <c r="BE76" i="21" a="1"/>
  <c r="BE76" i="21" s="1"/>
  <c r="BD76" i="21" a="1"/>
  <c r="BD76" i="21" s="1"/>
  <c r="AP76" i="21" a="1"/>
  <c r="AP76" i="21" s="1"/>
  <c r="BK76" i="21" s="1"/>
  <c r="AC76" i="21"/>
  <c r="AD76" i="21" s="1"/>
  <c r="AE76" i="21" s="1"/>
  <c r="AF76" i="21" s="1"/>
  <c r="AG76" i="21" s="1" a="1"/>
  <c r="AG76" i="21" s="1"/>
  <c r="AX76" i="21" a="1"/>
  <c r="AX76" i="21" s="1"/>
  <c r="AK76" i="21" a="1"/>
  <c r="AK76" i="21" s="1"/>
  <c r="BH76" i="21" s="1"/>
  <c r="AW76" i="21" a="1"/>
  <c r="AW76" i="21" s="1"/>
  <c r="BO76" i="21" s="1"/>
  <c r="AU76" i="21" a="1"/>
  <c r="AU76" i="21" s="1"/>
  <c r="AO76" i="21" a="1"/>
  <c r="AO76" i="21" s="1"/>
  <c r="BA76" i="21" a="1"/>
  <c r="BA76" i="21" s="1"/>
  <c r="BR76" i="21" s="1"/>
  <c r="AV76" i="21" a="1"/>
  <c r="AV76" i="21" s="1"/>
  <c r="AN76" i="21" a="1"/>
  <c r="AN76" i="21" s="1"/>
  <c r="S76" i="21"/>
  <c r="BB76" i="21" a="1"/>
  <c r="BB76" i="21" s="1"/>
  <c r="BS76" i="21" s="1"/>
  <c r="AM76" i="21" a="1"/>
  <c r="AM76" i="21" s="1"/>
  <c r="AL76" i="21" a="1"/>
  <c r="AL76" i="21" s="1"/>
  <c r="BI76" i="21" s="1"/>
  <c r="BJ76" i="21" l="1"/>
  <c r="BU76" i="21"/>
  <c r="V74" i="21"/>
  <c r="AB74" i="21"/>
  <c r="T77" i="21"/>
  <c r="Q77" i="21"/>
  <c r="P77" i="21"/>
  <c r="N77" i="21"/>
  <c r="AI76" i="21" a="1"/>
  <c r="AI76" i="21" s="1"/>
  <c r="BF76" i="21" s="1"/>
  <c r="M78" i="21"/>
  <c r="H78" i="21" s="1"/>
  <c r="E79" i="21" s="1"/>
  <c r="F79" i="21" s="1"/>
  <c r="AQ76" i="21" a="1"/>
  <c r="AQ76" i="21" s="1"/>
  <c r="BL76" i="21" s="1"/>
  <c r="BF75" i="21"/>
  <c r="BL75" i="21"/>
  <c r="AT76" i="21" a="1"/>
  <c r="AT76" i="21" s="1"/>
  <c r="BM76" i="21" s="1"/>
  <c r="BN76" i="21" s="1"/>
  <c r="M79" i="21" l="1"/>
  <c r="I79" i="21" s="1"/>
  <c r="Z76" i="21"/>
  <c r="X76" i="21" s="1"/>
  <c r="W76" i="21"/>
  <c r="BG76" i="21"/>
  <c r="Z75" i="21"/>
  <c r="X75" i="21" s="1"/>
  <c r="W75" i="21"/>
  <c r="BG75" i="21"/>
  <c r="I78" i="21"/>
  <c r="G78" i="21"/>
  <c r="O78" i="21" s="1"/>
  <c r="S77" i="21"/>
  <c r="AH77" i="21" a="1"/>
  <c r="AH77" i="21" s="1"/>
  <c r="AY77" i="21" a="1"/>
  <c r="AY77" i="21" s="1"/>
  <c r="BP77" i="21" s="1"/>
  <c r="AX77" i="21" a="1"/>
  <c r="AX77" i="21" s="1"/>
  <c r="BO77" i="21" s="1"/>
  <c r="AN77" i="21" a="1"/>
  <c r="AN77" i="21" s="1"/>
  <c r="AM77" i="21" a="1"/>
  <c r="AM77" i="21" s="1"/>
  <c r="BC77" i="21" a="1"/>
  <c r="BC77" i="21" s="1"/>
  <c r="BT77" i="21" s="1"/>
  <c r="AC77" i="21"/>
  <c r="AD77" i="21" s="1"/>
  <c r="AE77" i="21" s="1"/>
  <c r="AF77" i="21" s="1"/>
  <c r="BB77" i="21" s="1" a="1"/>
  <c r="BB77" i="21" s="1"/>
  <c r="BS77" i="21" s="1"/>
  <c r="AW77" i="21" a="1"/>
  <c r="AW77" i="21" s="1"/>
  <c r="AP77" i="21" a="1"/>
  <c r="AP77" i="21" s="1"/>
  <c r="BK77" i="21" s="1"/>
  <c r="AO77" i="21" a="1"/>
  <c r="AO77" i="21" s="1"/>
  <c r="BJ77" i="21" l="1"/>
  <c r="AK77" i="21" a="1"/>
  <c r="AK77" i="21" s="1"/>
  <c r="BH77" i="21" s="1"/>
  <c r="AS77" i="21" a="1"/>
  <c r="AS77" i="21" s="1"/>
  <c r="BA77" i="21" a="1"/>
  <c r="BA77" i="21" s="1"/>
  <c r="BR77" i="21" s="1"/>
  <c r="AU77" i="21" a="1"/>
  <c r="AU77" i="21" s="1"/>
  <c r="AL77" i="21" a="1"/>
  <c r="AL77" i="21" s="1"/>
  <c r="BI77" i="21" s="1"/>
  <c r="T78" i="21"/>
  <c r="Q78" i="21"/>
  <c r="P78" i="21"/>
  <c r="N78" i="21"/>
  <c r="BE77" i="21" a="1"/>
  <c r="BE77" i="21" s="1"/>
  <c r="AQ77" i="21" a="1"/>
  <c r="AQ77" i="21" s="1"/>
  <c r="Y75" i="21"/>
  <c r="AB75" i="21" s="1"/>
  <c r="AA75" i="21"/>
  <c r="AV77" i="21" a="1"/>
  <c r="AV77" i="21" s="1"/>
  <c r="V75" i="21"/>
  <c r="AI77" i="21" a="1"/>
  <c r="AI77" i="21" s="1"/>
  <c r="AJ77" i="21" a="1"/>
  <c r="AJ77" i="21" s="1"/>
  <c r="Y76" i="21"/>
  <c r="AB76" i="21" s="1"/>
  <c r="AA76" i="21"/>
  <c r="AR77" i="21" a="1"/>
  <c r="AR77" i="21" s="1"/>
  <c r="V76" i="21"/>
  <c r="AZ77" i="21" a="1"/>
  <c r="AZ77" i="21" s="1"/>
  <c r="BQ77" i="21" s="1"/>
  <c r="AG77" i="21" a="1"/>
  <c r="AG77" i="21" s="1"/>
  <c r="BD77" i="21" a="1"/>
  <c r="BD77" i="21" s="1"/>
  <c r="G79" i="21"/>
  <c r="O79" i="21" s="1"/>
  <c r="AT77" i="21" a="1"/>
  <c r="AT77" i="21" s="1"/>
  <c r="H79" i="21"/>
  <c r="E80" i="21" s="1"/>
  <c r="F80" i="21" s="1"/>
  <c r="M80" i="21" l="1"/>
  <c r="I80" i="21"/>
  <c r="H80" i="21"/>
  <c r="E81" i="21" s="1"/>
  <c r="F81" i="21" s="1"/>
  <c r="G80" i="21"/>
  <c r="O80" i="21" s="1"/>
  <c r="N79" i="21"/>
  <c r="T79" i="21"/>
  <c r="Q79" i="21"/>
  <c r="P79" i="21"/>
  <c r="BL77" i="21"/>
  <c r="BU77" i="21"/>
  <c r="BF77" i="21"/>
  <c r="BB78" i="21" a="1"/>
  <c r="BB78" i="21" s="1"/>
  <c r="BS78" i="21" s="1"/>
  <c r="AT78" i="21" a="1"/>
  <c r="AT78" i="21" s="1"/>
  <c r="AL78" i="21" a="1"/>
  <c r="AL78" i="21" s="1"/>
  <c r="BI78" i="21" s="1"/>
  <c r="BA78" i="21" a="1"/>
  <c r="BA78" i="21" s="1"/>
  <c r="BR78" i="21" s="1"/>
  <c r="AS78" i="21" a="1"/>
  <c r="AS78" i="21" s="1"/>
  <c r="AK78" i="21" a="1"/>
  <c r="AK78" i="21" s="1"/>
  <c r="BH78" i="21" s="1"/>
  <c r="AX78" i="21" a="1"/>
  <c r="AX78" i="21" s="1"/>
  <c r="AC78" i="21"/>
  <c r="AD78" i="21" s="1"/>
  <c r="AE78" i="21" s="1"/>
  <c r="AF78" i="21" s="1"/>
  <c r="AN78" i="21" a="1"/>
  <c r="AN78" i="21" s="1"/>
  <c r="AW78" i="21" a="1"/>
  <c r="AW78" i="21" s="1"/>
  <c r="AI78" i="21" a="1"/>
  <c r="AI78" i="21" s="1"/>
  <c r="AU78" i="21" a="1"/>
  <c r="AU78" i="21" s="1"/>
  <c r="AH78" i="21" a="1"/>
  <c r="AH78" i="21" s="1"/>
  <c r="BE78" i="21" a="1"/>
  <c r="BE78" i="21" s="1"/>
  <c r="AY78" i="21" a="1"/>
  <c r="AY78" i="21" s="1"/>
  <c r="BP78" i="21" s="1"/>
  <c r="AG78" i="21" a="1"/>
  <c r="AG78" i="21" s="1"/>
  <c r="AZ78" i="21" a="1"/>
  <c r="AZ78" i="21" s="1"/>
  <c r="BQ78" i="21" s="1"/>
  <c r="AV78" i="21" a="1"/>
  <c r="AV78" i="21" s="1"/>
  <c r="S78" i="21"/>
  <c r="AR78" i="21" a="1"/>
  <c r="AR78" i="21" s="1"/>
  <c r="AQ78" i="21" a="1"/>
  <c r="AQ78" i="21" s="1"/>
  <c r="AP78" i="21" a="1"/>
  <c r="AP78" i="21" s="1"/>
  <c r="BK78" i="21" s="1"/>
  <c r="AO78" i="21" a="1"/>
  <c r="AO78" i="21" s="1"/>
  <c r="AM78" i="21" a="1"/>
  <c r="AM78" i="21" s="1"/>
  <c r="AJ78" i="21" a="1"/>
  <c r="AJ78" i="21" s="1"/>
  <c r="BC78" i="21" a="1"/>
  <c r="BC78" i="21" s="1"/>
  <c r="BT78" i="21" s="1"/>
  <c r="BO78" i="21"/>
  <c r="BD78" i="21" a="1"/>
  <c r="BD78" i="21" s="1"/>
  <c r="BM77" i="21"/>
  <c r="BN77" i="21" s="1"/>
  <c r="BL78" i="21" l="1"/>
  <c r="BM78" i="21"/>
  <c r="BN78" i="21" s="1"/>
  <c r="BF78" i="21"/>
  <c r="BU78" i="21"/>
  <c r="BJ78" i="21"/>
  <c r="Z78" i="21"/>
  <c r="X78" i="21" s="1"/>
  <c r="W78" i="21"/>
  <c r="BG78" i="21"/>
  <c r="BG77" i="21"/>
  <c r="Z77" i="21"/>
  <c r="X77" i="21" s="1"/>
  <c r="W77" i="21"/>
  <c r="BC79" i="21" a="1"/>
  <c r="BC79" i="21" s="1"/>
  <c r="BT79" i="21" s="1"/>
  <c r="AU79" i="21" a="1"/>
  <c r="AU79" i="21" s="1"/>
  <c r="AM79" i="21" a="1"/>
  <c r="AM79" i="21" s="1"/>
  <c r="AC79" i="21"/>
  <c r="AD79" i="21" s="1"/>
  <c r="AE79" i="21" s="1"/>
  <c r="AF79" i="21" s="1"/>
  <c r="BB79" i="21" a="1"/>
  <c r="BB79" i="21" s="1"/>
  <c r="BS79" i="21" s="1"/>
  <c r="AT79" i="21" a="1"/>
  <c r="AT79" i="21" s="1"/>
  <c r="AL79" i="21" a="1"/>
  <c r="AL79" i="21" s="1"/>
  <c r="AP79" i="21" a="1"/>
  <c r="AP79" i="21" s="1"/>
  <c r="BK79" i="21" s="1"/>
  <c r="AY79" i="21" a="1"/>
  <c r="AY79" i="21" s="1"/>
  <c r="BP79" i="21" s="1"/>
  <c r="AO79" i="21" a="1"/>
  <c r="AO79" i="21" s="1"/>
  <c r="AV79" i="21" a="1"/>
  <c r="AV79" i="21" s="1"/>
  <c r="AI79" i="21" a="1"/>
  <c r="AI79" i="21" s="1"/>
  <c r="AS79" i="21" a="1"/>
  <c r="AS79" i="21" s="1"/>
  <c r="BM79" i="21" s="1"/>
  <c r="AH79" i="21" a="1"/>
  <c r="AH79" i="21" s="1"/>
  <c r="AG79" i="21" a="1"/>
  <c r="AG79" i="21" s="1"/>
  <c r="AW79" i="21" a="1"/>
  <c r="AW79" i="21" s="1"/>
  <c r="AN79" i="21" a="1"/>
  <c r="AN79" i="21" s="1"/>
  <c r="BI79" i="21"/>
  <c r="AK79" i="21" a="1"/>
  <c r="AK79" i="21" s="1"/>
  <c r="BH79" i="21" s="1"/>
  <c r="AX79" i="21" a="1"/>
  <c r="AX79" i="21" s="1"/>
  <c r="BO79" i="21" s="1"/>
  <c r="AR79" i="21" a="1"/>
  <c r="AR79" i="21" s="1"/>
  <c r="AQ79" i="21" a="1"/>
  <c r="AQ79" i="21" s="1"/>
  <c r="AJ79" i="21" a="1"/>
  <c r="AJ79" i="21" s="1"/>
  <c r="AZ79" i="21" a="1"/>
  <c r="AZ79" i="21" s="1"/>
  <c r="BQ79" i="21" s="1"/>
  <c r="S79" i="21"/>
  <c r="BA79" i="21" a="1"/>
  <c r="BA79" i="21" s="1"/>
  <c r="BR79" i="21" s="1"/>
  <c r="BE79" i="21" a="1"/>
  <c r="BE79" i="21" s="1"/>
  <c r="BD79" i="21" a="1"/>
  <c r="BD79" i="21" s="1"/>
  <c r="T80" i="21"/>
  <c r="N80" i="21"/>
  <c r="Q80" i="21"/>
  <c r="P80" i="21"/>
  <c r="M81" i="21"/>
  <c r="I81" i="21" s="1"/>
  <c r="BN79" i="21" l="1"/>
  <c r="G81" i="21"/>
  <c r="O81" i="21" s="1"/>
  <c r="H81" i="21"/>
  <c r="E82" i="21" s="1"/>
  <c r="F82" i="21" s="1"/>
  <c r="M82" i="21" s="1"/>
  <c r="I82" i="21" s="1"/>
  <c r="BJ79" i="21"/>
  <c r="BF79" i="21"/>
  <c r="BU79" i="21"/>
  <c r="BL79" i="21"/>
  <c r="Z79" i="21" s="1"/>
  <c r="X79" i="21" s="1"/>
  <c r="W79" i="21"/>
  <c r="BG79" i="21"/>
  <c r="BD80" i="21" a="1"/>
  <c r="BD80" i="21" s="1"/>
  <c r="AV80" i="21" a="1"/>
  <c r="AV80" i="21" s="1"/>
  <c r="AN80" i="21" a="1"/>
  <c r="AN80" i="21" s="1"/>
  <c r="BC80" i="21" a="1"/>
  <c r="BC80" i="21" s="1"/>
  <c r="BT80" i="21" s="1"/>
  <c r="AU80" i="21" a="1"/>
  <c r="AU80" i="21" s="1"/>
  <c r="AM80" i="21" a="1"/>
  <c r="AM80" i="21" s="1"/>
  <c r="AC80" i="21"/>
  <c r="AD80" i="21" s="1"/>
  <c r="AE80" i="21" s="1"/>
  <c r="AF80" i="21" s="1"/>
  <c r="AQ80" i="21" a="1"/>
  <c r="AQ80" i="21" s="1"/>
  <c r="AZ80" i="21" a="1"/>
  <c r="AZ80" i="21" s="1"/>
  <c r="BQ80" i="21" s="1"/>
  <c r="AG80" i="21" a="1"/>
  <c r="AG80" i="21" s="1"/>
  <c r="AP80" i="21" a="1"/>
  <c r="AP80" i="21" s="1"/>
  <c r="BK80" i="21" s="1"/>
  <c r="AT80" i="21" a="1"/>
  <c r="AT80" i="21" s="1"/>
  <c r="AI80" i="21" a="1"/>
  <c r="AI80" i="21" s="1"/>
  <c r="AS80" i="21" a="1"/>
  <c r="AS80" i="21" s="1"/>
  <c r="BM80" i="21" s="1"/>
  <c r="BN80" i="21" s="1"/>
  <c r="AH80" i="21" a="1"/>
  <c r="AH80" i="21" s="1"/>
  <c r="BE80" i="21" a="1"/>
  <c r="BE80" i="21" s="1"/>
  <c r="AR80" i="21" a="1"/>
  <c r="AR80" i="21" s="1"/>
  <c r="BB80" i="21" a="1"/>
  <c r="BB80" i="21" s="1"/>
  <c r="BS80" i="21" s="1"/>
  <c r="AJ80" i="21" a="1"/>
  <c r="AJ80" i="21" s="1"/>
  <c r="BA80" i="21" a="1"/>
  <c r="BA80" i="21" s="1"/>
  <c r="BR80" i="21" s="1"/>
  <c r="AY80" i="21" a="1"/>
  <c r="AY80" i="21" s="1"/>
  <c r="BP80" i="21" s="1"/>
  <c r="AX80" i="21" a="1"/>
  <c r="AX80" i="21" s="1"/>
  <c r="S80" i="21"/>
  <c r="AW80" i="21" a="1"/>
  <c r="AW80" i="21" s="1"/>
  <c r="AO80" i="21" a="1"/>
  <c r="AO80" i="21" s="1"/>
  <c r="AL80" i="21" a="1"/>
  <c r="AL80" i="21" s="1"/>
  <c r="BI80" i="21" s="1"/>
  <c r="AK80" i="21" a="1"/>
  <c r="AK80" i="21" s="1"/>
  <c r="BH80" i="21" s="1"/>
  <c r="V77" i="21"/>
  <c r="Y77" i="21"/>
  <c r="AB77" i="21" s="1"/>
  <c r="AA77" i="21"/>
  <c r="Y78" i="21"/>
  <c r="AB78" i="21" s="1"/>
  <c r="AA78" i="21"/>
  <c r="V78" i="21"/>
  <c r="N81" i="21"/>
  <c r="Q81" i="21"/>
  <c r="P81" i="21"/>
  <c r="T81" i="21"/>
  <c r="BJ80" i="21" l="1"/>
  <c r="BU80" i="21"/>
  <c r="BF80" i="21"/>
  <c r="BL80" i="21"/>
  <c r="BO80" i="21"/>
  <c r="W80" i="21"/>
  <c r="BG80" i="21"/>
  <c r="Z80" i="21"/>
  <c r="X80" i="21" s="1"/>
  <c r="G82" i="21"/>
  <c r="O82" i="21" s="1"/>
  <c r="AY81" i="21" a="1"/>
  <c r="AY81" i="21" s="1"/>
  <c r="BP81" i="21" s="1"/>
  <c r="AX81" i="21" a="1"/>
  <c r="AX81" i="21" s="1"/>
  <c r="S81" i="21"/>
  <c r="AP81" i="21" a="1"/>
  <c r="AP81" i="21" s="1"/>
  <c r="BK81" i="21" s="1"/>
  <c r="AL81" i="21" a="1"/>
  <c r="AL81" i="21" s="1"/>
  <c r="BI81" i="21" s="1"/>
  <c r="AK81" i="21" a="1"/>
  <c r="AK81" i="21" s="1"/>
  <c r="BH81" i="21" s="1"/>
  <c r="AC81" i="21"/>
  <c r="AD81" i="21" s="1"/>
  <c r="AE81" i="21" s="1"/>
  <c r="AF81" i="21" s="1"/>
  <c r="BB81" i="21" s="1" a="1"/>
  <c r="BB81" i="21" s="1"/>
  <c r="BS81" i="21" s="1"/>
  <c r="BC81" i="21" a="1"/>
  <c r="BC81" i="21" s="1"/>
  <c r="BT81" i="21" s="1"/>
  <c r="AZ81" i="21" a="1"/>
  <c r="AZ81" i="21" s="1"/>
  <c r="BQ81" i="21" s="1"/>
  <c r="AM81" i="21" a="1"/>
  <c r="AM81" i="21" s="1"/>
  <c r="BA81" i="21" a="1"/>
  <c r="BA81" i="21" s="1"/>
  <c r="BR81" i="21" s="1"/>
  <c r="H82" i="21"/>
  <c r="E83" i="21" s="1"/>
  <c r="F83" i="21" s="1"/>
  <c r="AA79" i="21"/>
  <c r="Y79" i="21"/>
  <c r="AB79" i="21" s="1"/>
  <c r="V79" i="21"/>
  <c r="AS81" i="21" l="1" a="1"/>
  <c r="AS81" i="21" s="1"/>
  <c r="AN81" i="21" a="1"/>
  <c r="AN81" i="21" s="1"/>
  <c r="AV81" i="21" a="1"/>
  <c r="AV81" i="21" s="1"/>
  <c r="BD81" i="21" a="1"/>
  <c r="BD81" i="21" s="1"/>
  <c r="AG81" i="21" a="1"/>
  <c r="AG81" i="21" s="1"/>
  <c r="AO81" i="21" a="1"/>
  <c r="AO81" i="21" s="1"/>
  <c r="BJ81" i="21" s="1"/>
  <c r="AW81" i="21" a="1"/>
  <c r="AW81" i="21" s="1"/>
  <c r="BO81" i="21" s="1"/>
  <c r="BE81" i="21" a="1"/>
  <c r="BE81" i="21" s="1"/>
  <c r="AQ81" i="21" a="1"/>
  <c r="AQ81" i="21" s="1"/>
  <c r="AT81" i="21" a="1"/>
  <c r="AT81" i="21" s="1"/>
  <c r="AH81" i="21" a="1"/>
  <c r="AH81" i="21" s="1"/>
  <c r="AJ81" i="21" a="1"/>
  <c r="AJ81" i="21" s="1"/>
  <c r="AU81" i="21" a="1"/>
  <c r="AU81" i="21" s="1"/>
  <c r="AR81" i="21" a="1"/>
  <c r="AR81" i="21" s="1"/>
  <c r="AI81" i="21" a="1"/>
  <c r="AI81" i="21" s="1"/>
  <c r="Q82" i="21"/>
  <c r="P82" i="21"/>
  <c r="T82" i="21"/>
  <c r="N82" i="21"/>
  <c r="M83" i="21"/>
  <c r="I83" i="21" s="1"/>
  <c r="Y80" i="21"/>
  <c r="AB80" i="21" s="1"/>
  <c r="AA80" i="21"/>
  <c r="V80" i="21"/>
  <c r="BU81" i="21" l="1"/>
  <c r="BL81" i="21"/>
  <c r="BF81" i="21"/>
  <c r="BM81" i="21"/>
  <c r="BN81" i="21" s="1"/>
  <c r="G83" i="21"/>
  <c r="O83" i="21" s="1"/>
  <c r="H83" i="21"/>
  <c r="E84" i="21" s="1"/>
  <c r="F84" i="21" s="1"/>
  <c r="AJ82" i="21" a="1"/>
  <c r="AJ82" i="21" s="1"/>
  <c r="AV82" i="21" a="1"/>
  <c r="AV82" i="21" s="1"/>
  <c r="AR82" i="21" a="1"/>
  <c r="AR82" i="21" s="1"/>
  <c r="AQ82" i="21" a="1"/>
  <c r="AQ82" i="21" s="1"/>
  <c r="AS82" i="21" a="1"/>
  <c r="AS82" i="21" s="1"/>
  <c r="AN82" i="21" a="1"/>
  <c r="AN82" i="21" s="1"/>
  <c r="AM82" i="21" a="1"/>
  <c r="AM82" i="21" s="1"/>
  <c r="AY82" i="21" a="1"/>
  <c r="AY82" i="21" s="1"/>
  <c r="BP82" i="21" s="1"/>
  <c r="BB82" i="21" a="1"/>
  <c r="BB82" i="21" s="1"/>
  <c r="BS82" i="21" s="1"/>
  <c r="AC82" i="21"/>
  <c r="AD82" i="21" s="1"/>
  <c r="AE82" i="21" s="1"/>
  <c r="AF82" i="21" s="1"/>
  <c r="AT82" i="21" s="1" a="1"/>
  <c r="AT82" i="21" s="1"/>
  <c r="S82" i="21"/>
  <c r="BA82" i="21" a="1"/>
  <c r="BA82" i="21" s="1"/>
  <c r="BR82" i="21" s="1"/>
  <c r="BC82" i="21" a="1"/>
  <c r="BC82" i="21" s="1"/>
  <c r="BT82" i="21" s="1"/>
  <c r="BL82" i="21" l="1"/>
  <c r="BG81" i="21"/>
  <c r="W81" i="21"/>
  <c r="V81" i="21" s="1"/>
  <c r="Z81" i="21"/>
  <c r="X81" i="21" s="1"/>
  <c r="AK82" i="21" a="1"/>
  <c r="AK82" i="21" s="1"/>
  <c r="BH82" i="21" s="1"/>
  <c r="BD82" i="21" a="1"/>
  <c r="BD82" i="21" s="1"/>
  <c r="AZ82" i="21" a="1"/>
  <c r="AZ82" i="21" s="1"/>
  <c r="BQ82" i="21" s="1"/>
  <c r="AU82" i="21" a="1"/>
  <c r="AU82" i="21" s="1"/>
  <c r="BM82" i="21" s="1"/>
  <c r="BN82" i="21" s="1"/>
  <c r="AG82" i="21" a="1"/>
  <c r="AG82" i="21" s="1"/>
  <c r="BF82" i="21" s="1"/>
  <c r="AO82" i="21" a="1"/>
  <c r="AO82" i="21" s="1"/>
  <c r="BJ82" i="21" s="1"/>
  <c r="AW82" i="21" a="1"/>
  <c r="AW82" i="21" s="1"/>
  <c r="BE82" i="21" a="1"/>
  <c r="BE82" i="21" s="1"/>
  <c r="AI82" i="21" a="1"/>
  <c r="AI82" i="21" s="1"/>
  <c r="AH82" i="21" a="1"/>
  <c r="AH82" i="21" s="1"/>
  <c r="AP82" i="21" a="1"/>
  <c r="AP82" i="21" s="1"/>
  <c r="BK82" i="21" s="1"/>
  <c r="AX82" i="21" a="1"/>
  <c r="AX82" i="21" s="1"/>
  <c r="AL82" i="21" a="1"/>
  <c r="AL82" i="21" s="1"/>
  <c r="BI82" i="21" s="1"/>
  <c r="M84" i="21"/>
  <c r="G84" i="21" s="1"/>
  <c r="O84" i="21" s="1"/>
  <c r="H84" i="21"/>
  <c r="E85" i="21" s="1"/>
  <c r="F85" i="21" s="1"/>
  <c r="T83" i="21"/>
  <c r="Q83" i="21"/>
  <c r="P83" i="21"/>
  <c r="N83" i="21"/>
  <c r="I84" i="21" l="1"/>
  <c r="Y81" i="21"/>
  <c r="AB81" i="21" s="1"/>
  <c r="AA81" i="21"/>
  <c r="T84" i="21"/>
  <c r="Q84" i="21"/>
  <c r="P84" i="21"/>
  <c r="N84" i="21"/>
  <c r="BO82" i="21"/>
  <c r="W82" i="21" s="1"/>
  <c r="BU82" i="21"/>
  <c r="BG82" i="21"/>
  <c r="S83" i="21"/>
  <c r="AS83" i="21" a="1"/>
  <c r="AS83" i="21" s="1"/>
  <c r="AO83" i="21" a="1"/>
  <c r="AO83" i="21" s="1"/>
  <c r="BB83" i="21" a="1"/>
  <c r="BB83" i="21" s="1"/>
  <c r="BS83" i="21" s="1"/>
  <c r="AJ83" i="21" a="1"/>
  <c r="AJ83" i="21" s="1"/>
  <c r="AC83" i="21"/>
  <c r="AD83" i="21" s="1"/>
  <c r="AE83" i="21" s="1"/>
  <c r="AF83" i="21" s="1"/>
  <c r="AG83" i="21" s="1" a="1"/>
  <c r="AG83" i="21" s="1"/>
  <c r="BA83" i="21" a="1"/>
  <c r="BA83" i="21" s="1"/>
  <c r="BR83" i="21" s="1"/>
  <c r="AZ83" i="21" a="1"/>
  <c r="AZ83" i="21" s="1"/>
  <c r="BQ83" i="21" s="1"/>
  <c r="AU83" i="21" a="1"/>
  <c r="AU83" i="21" s="1"/>
  <c r="AR83" i="21" a="1"/>
  <c r="AR83" i="21" s="1"/>
  <c r="AN83" i="21" a="1"/>
  <c r="AN83" i="21" s="1"/>
  <c r="AW83" i="21" a="1"/>
  <c r="AW83" i="21" s="1"/>
  <c r="M85" i="21"/>
  <c r="G85" i="21" s="1"/>
  <c r="O85" i="21" s="1"/>
  <c r="Z82" i="21" l="1"/>
  <c r="X82" i="21" s="1"/>
  <c r="N85" i="21"/>
  <c r="P85" i="21"/>
  <c r="T85" i="21"/>
  <c r="Q85" i="21"/>
  <c r="H85" i="21"/>
  <c r="E86" i="21" s="1"/>
  <c r="F86" i="21" s="1"/>
  <c r="AT83" i="21" a="1"/>
  <c r="AT83" i="21" s="1"/>
  <c r="BM83" i="21" s="1"/>
  <c r="BN83" i="21" s="1"/>
  <c r="AI83" i="21" a="1"/>
  <c r="AI83" i="21" s="1"/>
  <c r="BF83" i="21" s="1"/>
  <c r="I85" i="21"/>
  <c r="AQ83" i="21" a="1"/>
  <c r="AQ83" i="21" s="1"/>
  <c r="BL83" i="21" s="1"/>
  <c r="AY83" i="21" a="1"/>
  <c r="AY83" i="21" s="1"/>
  <c r="BP83" i="21" s="1"/>
  <c r="AL83" i="21" a="1"/>
  <c r="AL83" i="21" s="1"/>
  <c r="BI83" i="21" s="1"/>
  <c r="BE83" i="21" a="1"/>
  <c r="BE83" i="21" s="1"/>
  <c r="AK83" i="21" a="1"/>
  <c r="AK83" i="21" s="1"/>
  <c r="BH83" i="21" s="1"/>
  <c r="AV83" i="21" a="1"/>
  <c r="AV83" i="21" s="1"/>
  <c r="V82" i="21"/>
  <c r="BC83" i="21" a="1"/>
  <c r="BC83" i="21" s="1"/>
  <c r="BT83" i="21" s="1"/>
  <c r="AA82" i="21"/>
  <c r="Y82" i="21"/>
  <c r="AB82" i="21" s="1"/>
  <c r="AM83" i="21" a="1"/>
  <c r="AM83" i="21" s="1"/>
  <c r="BJ83" i="21" s="1"/>
  <c r="AH83" i="21" a="1"/>
  <c r="AH83" i="21" s="1"/>
  <c r="AP83" i="21" a="1"/>
  <c r="AP83" i="21" s="1"/>
  <c r="BK83" i="21" s="1"/>
  <c r="AX83" i="21" a="1"/>
  <c r="AX83" i="21" s="1"/>
  <c r="BO83" i="21" s="1"/>
  <c r="BD83" i="21" a="1"/>
  <c r="BD83" i="21" s="1"/>
  <c r="AC84" i="21"/>
  <c r="AD84" i="21" s="1"/>
  <c r="AE84" i="21" s="1"/>
  <c r="AF84" i="21" s="1"/>
  <c r="AK84" i="21" s="1" a="1"/>
  <c r="AK84" i="21" s="1"/>
  <c r="BH84" i="21" s="1"/>
  <c r="AN84" i="21" a="1"/>
  <c r="AN84" i="21" s="1"/>
  <c r="AW84" i="21" a="1"/>
  <c r="AW84" i="21" s="1"/>
  <c r="AO84" i="21" a="1"/>
  <c r="AO84" i="21" s="1"/>
  <c r="BC84" i="21" a="1"/>
  <c r="BC84" i="21" s="1"/>
  <c r="BT84" i="21" s="1"/>
  <c r="BA84" i="21" a="1"/>
  <c r="BA84" i="21" s="1"/>
  <c r="BR84" i="21" s="1"/>
  <c r="AL84" i="21" a="1"/>
  <c r="AL84" i="21" s="1"/>
  <c r="BI84" i="21" s="1"/>
  <c r="S84" i="21"/>
  <c r="BB84" i="21" l="1" a="1"/>
  <c r="BB84" i="21" s="1"/>
  <c r="BS84" i="21" s="1"/>
  <c r="AV84" i="21" a="1"/>
  <c r="AV84" i="21" s="1"/>
  <c r="BG83" i="21"/>
  <c r="AI84" i="21" a="1"/>
  <c r="AI84" i="21" s="1"/>
  <c r="AJ84" i="21" a="1"/>
  <c r="AJ84" i="21" s="1"/>
  <c r="AR84" i="21" a="1"/>
  <c r="AR84" i="21" s="1"/>
  <c r="BU83" i="21"/>
  <c r="W83" i="21" s="1"/>
  <c r="AZ84" i="21" a="1"/>
  <c r="AZ84" i="21" s="1"/>
  <c r="BQ84" i="21" s="1"/>
  <c r="AS84" i="21" a="1"/>
  <c r="AS84" i="21" s="1"/>
  <c r="AM84" i="21" a="1"/>
  <c r="AM84" i="21" s="1"/>
  <c r="BJ84" i="21" s="1"/>
  <c r="BD84" i="21" a="1"/>
  <c r="BD84" i="21" s="1"/>
  <c r="M86" i="21"/>
  <c r="H86" i="21" s="1"/>
  <c r="E87" i="21" s="1"/>
  <c r="F87" i="21" s="1"/>
  <c r="AX84" i="21" a="1"/>
  <c r="AX84" i="21" s="1"/>
  <c r="BO84" i="21" s="1"/>
  <c r="AT84" i="21" a="1"/>
  <c r="AT84" i="21" s="1"/>
  <c r="AQ84" i="21" a="1"/>
  <c r="AQ84" i="21" s="1"/>
  <c r="AW85" i="21" a="1"/>
  <c r="AW85" i="21" s="1"/>
  <c r="S85" i="21"/>
  <c r="AC85" i="21"/>
  <c r="AD85" i="21" s="1"/>
  <c r="AE85" i="21" s="1"/>
  <c r="AF85" i="21" s="1"/>
  <c r="AG85" i="21" s="1" a="1"/>
  <c r="AG85" i="21" s="1"/>
  <c r="BE84" i="21" a="1"/>
  <c r="BE84" i="21" s="1"/>
  <c r="BU84" i="21" s="1"/>
  <c r="AY84" i="21" a="1"/>
  <c r="AY84" i="21" s="1"/>
  <c r="BP84" i="21" s="1"/>
  <c r="AP84" i="21" a="1"/>
  <c r="AP84" i="21" s="1"/>
  <c r="BK84" i="21" s="1"/>
  <c r="AH84" i="21" a="1"/>
  <c r="AH84" i="21" s="1"/>
  <c r="AU84" i="21" a="1"/>
  <c r="AU84" i="21" s="1"/>
  <c r="AG84" i="21" a="1"/>
  <c r="AG84" i="21" s="1"/>
  <c r="BB85" i="21" l="1" a="1"/>
  <c r="BB85" i="21" s="1"/>
  <c r="BS85" i="21" s="1"/>
  <c r="AX85" i="21" a="1"/>
  <c r="AX85" i="21" s="1"/>
  <c r="BO85" i="21" s="1"/>
  <c r="AT85" i="21" a="1"/>
  <c r="AT85" i="21" s="1"/>
  <c r="AL85" i="21" a="1"/>
  <c r="AL85" i="21" s="1"/>
  <c r="BI85" i="21" s="1"/>
  <c r="AH85" i="21" a="1"/>
  <c r="AH85" i="21" s="1"/>
  <c r="AY85" i="21" a="1"/>
  <c r="AY85" i="21" s="1"/>
  <c r="BP85" i="21" s="1"/>
  <c r="V83" i="21"/>
  <c r="M87" i="21"/>
  <c r="I87" i="21" s="1"/>
  <c r="AM85" i="21" a="1"/>
  <c r="AM85" i="21" s="1"/>
  <c r="I86" i="21"/>
  <c r="BC85" i="21" a="1"/>
  <c r="BC85" i="21" s="1"/>
  <c r="BT85" i="21" s="1"/>
  <c r="AN85" i="21" a="1"/>
  <c r="AN85" i="21" s="1"/>
  <c r="AJ85" i="21" a="1"/>
  <c r="AJ85" i="21" s="1"/>
  <c r="G86" i="21"/>
  <c r="O86" i="21" s="1"/>
  <c r="BD85" i="21" a="1"/>
  <c r="BD85" i="21" s="1"/>
  <c r="AR85" i="21" a="1"/>
  <c r="AR85" i="21" s="1"/>
  <c r="AZ85" i="21" a="1"/>
  <c r="AZ85" i="21" s="1"/>
  <c r="BQ85" i="21" s="1"/>
  <c r="BF84" i="21"/>
  <c r="AU85" i="21" a="1"/>
  <c r="AU85" i="21" s="1"/>
  <c r="AI85" i="21" a="1"/>
  <c r="AI85" i="21" s="1"/>
  <c r="BF85" i="21" s="1"/>
  <c r="BM84" i="21"/>
  <c r="BN84" i="21" s="1"/>
  <c r="BE85" i="21" a="1"/>
  <c r="BE85" i="21" s="1"/>
  <c r="AV85" i="21" a="1"/>
  <c r="AV85" i="21" s="1"/>
  <c r="AK85" i="21" a="1"/>
  <c r="AK85" i="21" s="1"/>
  <c r="BH85" i="21" s="1"/>
  <c r="AS85" i="21" a="1"/>
  <c r="AS85" i="21" s="1"/>
  <c r="BA85" i="21" a="1"/>
  <c r="BA85" i="21" s="1"/>
  <c r="BR85" i="21" s="1"/>
  <c r="AO85" i="21" a="1"/>
  <c r="AO85" i="21" s="1"/>
  <c r="AP85" i="21" a="1"/>
  <c r="AP85" i="21" s="1"/>
  <c r="BK85" i="21" s="1"/>
  <c r="BL84" i="21"/>
  <c r="Y83" i="21"/>
  <c r="AB83" i="21" s="1"/>
  <c r="AA83" i="21"/>
  <c r="AQ85" i="21" a="1"/>
  <c r="AQ85" i="21" s="1"/>
  <c r="BL85" i="21" s="1"/>
  <c r="Z83" i="21"/>
  <c r="X83" i="21" s="1"/>
  <c r="BM85" i="21" l="1"/>
  <c r="BN85" i="21" s="1"/>
  <c r="BG85" i="21"/>
  <c r="P86" i="21"/>
  <c r="N86" i="21"/>
  <c r="Q86" i="21"/>
  <c r="T86" i="21"/>
  <c r="BU85" i="21"/>
  <c r="BJ85" i="21"/>
  <c r="W85" i="21" s="1"/>
  <c r="G87" i="21"/>
  <c r="O87" i="21" s="1"/>
  <c r="H87" i="21"/>
  <c r="E88" i="21" s="1"/>
  <c r="F88" i="21" s="1"/>
  <c r="Z84" i="21"/>
  <c r="X84" i="21" s="1"/>
  <c r="BG84" i="21"/>
  <c r="W84" i="21"/>
  <c r="V85" i="21" l="1"/>
  <c r="V84" i="21"/>
  <c r="Y84" i="21"/>
  <c r="AB84" i="21" s="1"/>
  <c r="AA84" i="21"/>
  <c r="M88" i="21"/>
  <c r="I88" i="21" s="1"/>
  <c r="T87" i="21"/>
  <c r="Q87" i="21"/>
  <c r="P87" i="21"/>
  <c r="N87" i="21"/>
  <c r="AH86" i="21" a="1"/>
  <c r="AH86" i="21" s="1"/>
  <c r="AV86" i="21" a="1"/>
  <c r="AV86" i="21" s="1"/>
  <c r="BD86" i="21" a="1"/>
  <c r="BD86" i="21" s="1"/>
  <c r="AM86" i="21" a="1"/>
  <c r="AM86" i="21" s="1"/>
  <c r="AY86" i="21" a="1"/>
  <c r="AY86" i="21" s="1"/>
  <c r="BP86" i="21" s="1"/>
  <c r="AC86" i="21"/>
  <c r="AD86" i="21" s="1"/>
  <c r="AE86" i="21" s="1"/>
  <c r="AF86" i="21" s="1"/>
  <c r="AT86" i="21" s="1" a="1"/>
  <c r="AT86" i="21" s="1"/>
  <c r="S86" i="21"/>
  <c r="AX86" i="21" a="1"/>
  <c r="AX86" i="21" s="1"/>
  <c r="AQ86" i="21" a="1"/>
  <c r="AQ86" i="21" s="1"/>
  <c r="AP86" i="21" a="1"/>
  <c r="AP86" i="21" s="1"/>
  <c r="BK86" i="21" s="1"/>
  <c r="AO86" i="21" a="1"/>
  <c r="AO86" i="21" s="1"/>
  <c r="AG86" i="21" a="1"/>
  <c r="AG86" i="21" s="1"/>
  <c r="Z85" i="21"/>
  <c r="X85" i="21" s="1"/>
  <c r="Y85" i="21"/>
  <c r="AB85" i="21" s="1"/>
  <c r="AA85" i="21"/>
  <c r="BB86" i="21" l="1" a="1"/>
  <c r="BB86" i="21" s="1"/>
  <c r="BS86" i="21" s="1"/>
  <c r="AR86" i="21" a="1"/>
  <c r="AR86" i="21" s="1"/>
  <c r="BL86" i="21" s="1"/>
  <c r="BC86" i="21" a="1"/>
  <c r="BC86" i="21" s="1"/>
  <c r="BT86" i="21" s="1"/>
  <c r="BE86" i="21" a="1"/>
  <c r="BE86" i="21" s="1"/>
  <c r="BU86" i="21" s="1"/>
  <c r="AI86" i="21" a="1"/>
  <c r="AI86" i="21" s="1"/>
  <c r="BF86" i="21" s="1"/>
  <c r="AZ86" i="21" a="1"/>
  <c r="AZ86" i="21" s="1"/>
  <c r="BQ86" i="21" s="1"/>
  <c r="BC87" i="21" a="1"/>
  <c r="BC87" i="21" s="1"/>
  <c r="BT87" i="21" s="1"/>
  <c r="AU87" i="21" a="1"/>
  <c r="AU87" i="21" s="1"/>
  <c r="AM87" i="21" a="1"/>
  <c r="AM87" i="21" s="1"/>
  <c r="AC87" i="21"/>
  <c r="AD87" i="21" s="1"/>
  <c r="AE87" i="21" s="1"/>
  <c r="AF87" i="21" s="1"/>
  <c r="BB87" i="21" a="1"/>
  <c r="BB87" i="21" s="1"/>
  <c r="BS87" i="21" s="1"/>
  <c r="AT87" i="21" a="1"/>
  <c r="AT87" i="21" s="1"/>
  <c r="AL87" i="21" a="1"/>
  <c r="AL87" i="21" s="1"/>
  <c r="BI87" i="21" s="1"/>
  <c r="BE87" i="21" a="1"/>
  <c r="BE87" i="21" s="1"/>
  <c r="AJ87" i="21" a="1"/>
  <c r="AJ87" i="21" s="1"/>
  <c r="S87" i="21"/>
  <c r="BD87" i="21" a="1"/>
  <c r="BD87" i="21" s="1"/>
  <c r="AS87" i="21" a="1"/>
  <c r="AS87" i="21" s="1"/>
  <c r="BM87" i="21" s="1"/>
  <c r="BN87" i="21" s="1"/>
  <c r="AX87" i="21" a="1"/>
  <c r="AX87" i="21" s="1"/>
  <c r="AK87" i="21" a="1"/>
  <c r="AK87" i="21" s="1"/>
  <c r="BH87" i="21" s="1"/>
  <c r="AW87" i="21" a="1"/>
  <c r="AW87" i="21" s="1"/>
  <c r="AI87" i="21" a="1"/>
  <c r="AI87" i="21" s="1"/>
  <c r="AO87" i="21" a="1"/>
  <c r="AO87" i="21" s="1"/>
  <c r="BA87" i="21" a="1"/>
  <c r="BA87" i="21" s="1"/>
  <c r="BR87" i="21" s="1"/>
  <c r="AN87" i="21" a="1"/>
  <c r="AN87" i="21" s="1"/>
  <c r="AV87" i="21" a="1"/>
  <c r="AV87" i="21" s="1"/>
  <c r="AR87" i="21" a="1"/>
  <c r="AR87" i="21" s="1"/>
  <c r="AG87" i="21" a="1"/>
  <c r="AG87" i="21" s="1"/>
  <c r="AY87" i="21" a="1"/>
  <c r="AY87" i="21" s="1"/>
  <c r="BP87" i="21" s="1"/>
  <c r="AQ87" i="21" a="1"/>
  <c r="AQ87" i="21" s="1"/>
  <c r="AP87" i="21" a="1"/>
  <c r="AP87" i="21" s="1"/>
  <c r="BK87" i="21" s="1"/>
  <c r="AH87" i="21" a="1"/>
  <c r="AH87" i="21" s="1"/>
  <c r="AZ87" i="21" a="1"/>
  <c r="AZ87" i="21" s="1"/>
  <c r="BQ87" i="21" s="1"/>
  <c r="AN86" i="21" a="1"/>
  <c r="AN86" i="21" s="1"/>
  <c r="BJ86" i="21" s="1"/>
  <c r="G88" i="21"/>
  <c r="O88" i="21" s="1"/>
  <c r="AK86" i="21" a="1"/>
  <c r="AK86" i="21" s="1"/>
  <c r="BH86" i="21" s="1"/>
  <c r="H88" i="21"/>
  <c r="E89" i="21" s="1"/>
  <c r="F89" i="21" s="1"/>
  <c r="AS86" i="21" a="1"/>
  <c r="AS86" i="21" s="1"/>
  <c r="BA86" i="21" a="1"/>
  <c r="BA86" i="21" s="1"/>
  <c r="BR86" i="21" s="1"/>
  <c r="AJ86" i="21" a="1"/>
  <c r="AJ86" i="21" s="1"/>
  <c r="AU86" i="21" a="1"/>
  <c r="AU86" i="21" s="1"/>
  <c r="AW86" i="21" a="1"/>
  <c r="AW86" i="21" s="1"/>
  <c r="BO86" i="21" s="1"/>
  <c r="AL86" i="21" a="1"/>
  <c r="AL86" i="21" s="1"/>
  <c r="BI86" i="21" s="1"/>
  <c r="BF87" i="21" l="1"/>
  <c r="BU87" i="21"/>
  <c r="BJ87" i="21"/>
  <c r="BO87" i="21"/>
  <c r="BL87" i="21"/>
  <c r="Z87" i="21"/>
  <c r="X87" i="21" s="1"/>
  <c r="BG86" i="21"/>
  <c r="T88" i="21"/>
  <c r="P88" i="21"/>
  <c r="N88" i="21"/>
  <c r="Q88" i="21"/>
  <c r="W87" i="21"/>
  <c r="BG87" i="21"/>
  <c r="BM86" i="21"/>
  <c r="BN86" i="21" s="1"/>
  <c r="M89" i="21"/>
  <c r="I89" i="21" s="1"/>
  <c r="H89" i="21"/>
  <c r="E90" i="21" s="1"/>
  <c r="F90" i="21" s="1"/>
  <c r="G89" i="21"/>
  <c r="O89" i="21" s="1"/>
  <c r="AA87" i="21" l="1"/>
  <c r="Y87" i="21"/>
  <c r="AB87" i="21" s="1"/>
  <c r="V87" i="21"/>
  <c r="BD88" i="21" a="1"/>
  <c r="BD88" i="21" s="1"/>
  <c r="AV88" i="21" a="1"/>
  <c r="AV88" i="21" s="1"/>
  <c r="AN88" i="21" a="1"/>
  <c r="AN88" i="21" s="1"/>
  <c r="BC88" i="21" a="1"/>
  <c r="BC88" i="21" s="1"/>
  <c r="BT88" i="21" s="1"/>
  <c r="AU88" i="21" a="1"/>
  <c r="AU88" i="21" s="1"/>
  <c r="AM88" i="21" a="1"/>
  <c r="AM88" i="21" s="1"/>
  <c r="AC88" i="21"/>
  <c r="AD88" i="21" s="1"/>
  <c r="AE88" i="21" s="1"/>
  <c r="AF88" i="21" s="1"/>
  <c r="AK88" i="21" a="1"/>
  <c r="AK88" i="21" s="1"/>
  <c r="BE88" i="21" a="1"/>
  <c r="BE88" i="21" s="1"/>
  <c r="AT88" i="21" a="1"/>
  <c r="AT88" i="21" s="1"/>
  <c r="AL88" i="21" a="1"/>
  <c r="AL88" i="21" s="1"/>
  <c r="BI88" i="21" s="1"/>
  <c r="AX88" i="21" a="1"/>
  <c r="AX88" i="21" s="1"/>
  <c r="BO88" i="21" s="1"/>
  <c r="AJ88" i="21" a="1"/>
  <c r="AJ88" i="21" s="1"/>
  <c r="AW88" i="21" a="1"/>
  <c r="AW88" i="21" s="1"/>
  <c r="AI88" i="21" a="1"/>
  <c r="AI88" i="21" s="1"/>
  <c r="BB88" i="21" a="1"/>
  <c r="BB88" i="21" s="1"/>
  <c r="BS88" i="21" s="1"/>
  <c r="AO88" i="21" a="1"/>
  <c r="AO88" i="21" s="1"/>
  <c r="BA88" i="21" a="1"/>
  <c r="BA88" i="21" s="1"/>
  <c r="BR88" i="21" s="1"/>
  <c r="AP88" i="21" a="1"/>
  <c r="AP88" i="21" s="1"/>
  <c r="BK88" i="21" s="1"/>
  <c r="BH88" i="21"/>
  <c r="AH88" i="21" a="1"/>
  <c r="AH88" i="21" s="1"/>
  <c r="AQ88" i="21" a="1"/>
  <c r="AQ88" i="21" s="1"/>
  <c r="AG88" i="21" a="1"/>
  <c r="AG88" i="21" s="1"/>
  <c r="S88" i="21"/>
  <c r="AS88" i="21" a="1"/>
  <c r="AS88" i="21" s="1"/>
  <c r="BM88" i="21" s="1"/>
  <c r="BN88" i="21" s="1"/>
  <c r="AR88" i="21" a="1"/>
  <c r="AR88" i="21" s="1"/>
  <c r="AZ88" i="21" a="1"/>
  <c r="AZ88" i="21" s="1"/>
  <c r="BQ88" i="21" s="1"/>
  <c r="AY88" i="21" a="1"/>
  <c r="AY88" i="21" s="1"/>
  <c r="BP88" i="21" s="1"/>
  <c r="N89" i="21"/>
  <c r="T89" i="21"/>
  <c r="Q89" i="21"/>
  <c r="P89" i="21"/>
  <c r="I90" i="21"/>
  <c r="G90" i="21"/>
  <c r="O90" i="21" s="1"/>
  <c r="M90" i="21"/>
  <c r="H90" i="21" s="1"/>
  <c r="E91" i="21" s="1"/>
  <c r="F91" i="21" s="1"/>
  <c r="AA86" i="21"/>
  <c r="Y86" i="21"/>
  <c r="Z86" i="21"/>
  <c r="X86" i="21" s="1"/>
  <c r="W86" i="21"/>
  <c r="BU88" i="21" l="1"/>
  <c r="BF88" i="21"/>
  <c r="BL88" i="21"/>
  <c r="BJ88" i="21"/>
  <c r="BG88" i="21"/>
  <c r="Z88" i="21"/>
  <c r="X88" i="21" s="1"/>
  <c r="W88" i="21"/>
  <c r="AZ89" i="21" a="1"/>
  <c r="AZ89" i="21" s="1"/>
  <c r="BQ89" i="21" s="1"/>
  <c r="S89" i="21"/>
  <c r="AC89" i="21"/>
  <c r="AD89" i="21" s="1"/>
  <c r="AE89" i="21" s="1"/>
  <c r="AF89" i="21" s="1"/>
  <c r="AP89" i="21" s="1" a="1"/>
  <c r="AP89" i="21" s="1"/>
  <c r="BK89" i="21" s="1"/>
  <c r="AI89" i="21" a="1"/>
  <c r="AI89" i="21" s="1"/>
  <c r="AQ89" i="21" a="1"/>
  <c r="AQ89" i="21" s="1"/>
  <c r="Q90" i="21"/>
  <c r="P90" i="21"/>
  <c r="T90" i="21"/>
  <c r="N90" i="21"/>
  <c r="M91" i="21"/>
  <c r="I91" i="21" s="1"/>
  <c r="V86" i="21"/>
  <c r="AB86" i="21"/>
  <c r="H91" i="21" l="1"/>
  <c r="E92" i="21" s="1"/>
  <c r="F92" i="21" s="1"/>
  <c r="G91" i="21"/>
  <c r="O91" i="21" s="1"/>
  <c r="BC89" i="21" a="1"/>
  <c r="BC89" i="21" s="1"/>
  <c r="BT89" i="21" s="1"/>
  <c r="AR89" i="21" a="1"/>
  <c r="AR89" i="21" s="1"/>
  <c r="BL89" i="21" s="1"/>
  <c r="AK89" i="21" a="1"/>
  <c r="AK89" i="21" s="1"/>
  <c r="BH89" i="21" s="1"/>
  <c r="AN89" i="21" a="1"/>
  <c r="AN89" i="21" s="1"/>
  <c r="T91" i="21"/>
  <c r="Q91" i="21"/>
  <c r="N91" i="21"/>
  <c r="P91" i="21"/>
  <c r="AV89" i="21" a="1"/>
  <c r="AV89" i="21" s="1"/>
  <c r="AY89" i="21" a="1"/>
  <c r="AY89" i="21" s="1"/>
  <c r="BP89" i="21" s="1"/>
  <c r="BD89" i="21" a="1"/>
  <c r="BD89" i="21" s="1"/>
  <c r="M92" i="21"/>
  <c r="I92" i="21" s="1"/>
  <c r="AT89" i="21" a="1"/>
  <c r="AT89" i="21" s="1"/>
  <c r="AU89" i="21" a="1"/>
  <c r="AU89" i="21" s="1"/>
  <c r="AC90" i="21"/>
  <c r="AD90" i="21" s="1"/>
  <c r="AE90" i="21" s="1"/>
  <c r="AF90" i="21" s="1"/>
  <c r="AQ90" i="21" s="1" a="1"/>
  <c r="AQ90" i="21" s="1"/>
  <c r="AY90" i="21" a="1"/>
  <c r="AY90" i="21" s="1"/>
  <c r="BP90" i="21" s="1"/>
  <c r="AN90" i="21" a="1"/>
  <c r="AN90" i="21" s="1"/>
  <c r="AV90" i="21" a="1"/>
  <c r="AV90" i="21" s="1"/>
  <c r="S90" i="21"/>
  <c r="AL89" i="21" a="1"/>
  <c r="AL89" i="21" s="1"/>
  <c r="BI89" i="21" s="1"/>
  <c r="AG89" i="21" a="1"/>
  <c r="AG89" i="21" s="1"/>
  <c r="AO89" i="21" a="1"/>
  <c r="AO89" i="21" s="1"/>
  <c r="AW89" i="21" a="1"/>
  <c r="AW89" i="21" s="1"/>
  <c r="BE89" i="21" a="1"/>
  <c r="BE89" i="21" s="1"/>
  <c r="BU89" i="21" s="1"/>
  <c r="BA89" i="21" a="1"/>
  <c r="BA89" i="21" s="1"/>
  <c r="BR89" i="21" s="1"/>
  <c r="AS89" i="21" a="1"/>
  <c r="AS89" i="21" s="1"/>
  <c r="AH89" i="21" a="1"/>
  <c r="AH89" i="21" s="1"/>
  <c r="AJ89" i="21" a="1"/>
  <c r="AJ89" i="21" s="1"/>
  <c r="AM89" i="21" a="1"/>
  <c r="AM89" i="21" s="1"/>
  <c r="BJ89" i="21" s="1"/>
  <c r="V88" i="21"/>
  <c r="BB89" i="21" a="1"/>
  <c r="BB89" i="21" s="1"/>
  <c r="BS89" i="21" s="1"/>
  <c r="AX89" i="21" a="1"/>
  <c r="AX89" i="21" s="1"/>
  <c r="AA88" i="21"/>
  <c r="Y88" i="21"/>
  <c r="AB88" i="21" s="1"/>
  <c r="BM89" i="21" l="1"/>
  <c r="BN89" i="21" s="1"/>
  <c r="BF89" i="21"/>
  <c r="AT90" i="21" a="1"/>
  <c r="AT90" i="21" s="1"/>
  <c r="AJ90" i="21" a="1"/>
  <c r="AJ90" i="21" s="1"/>
  <c r="BO89" i="21"/>
  <c r="AZ90" i="21" a="1"/>
  <c r="AZ90" i="21" s="1"/>
  <c r="BQ90" i="21" s="1"/>
  <c r="AS90" i="21" a="1"/>
  <c r="AS90" i="21" s="1"/>
  <c r="AR90" i="21" a="1"/>
  <c r="AR90" i="21" s="1"/>
  <c r="BL90" i="21" s="1"/>
  <c r="G92" i="21"/>
  <c r="O92" i="21" s="1"/>
  <c r="BC90" i="21" a="1"/>
  <c r="BC90" i="21" s="1"/>
  <c r="BT90" i="21" s="1"/>
  <c r="BA90" i="21" a="1"/>
  <c r="BA90" i="21" s="1"/>
  <c r="BR90" i="21" s="1"/>
  <c r="BD90" i="21" a="1"/>
  <c r="BD90" i="21" s="1"/>
  <c r="H92" i="21"/>
  <c r="E93" i="21" s="1"/>
  <c r="F93" i="21" s="1"/>
  <c r="AL90" i="21" a="1"/>
  <c r="AL90" i="21" s="1"/>
  <c r="BI90" i="21" s="1"/>
  <c r="AG90" i="21" a="1"/>
  <c r="AG90" i="21" s="1"/>
  <c r="AO90" i="21" a="1"/>
  <c r="AO90" i="21" s="1"/>
  <c r="AW90" i="21" a="1"/>
  <c r="AW90" i="21" s="1"/>
  <c r="BE90" i="21" a="1"/>
  <c r="BE90" i="21" s="1"/>
  <c r="AI90" i="21" a="1"/>
  <c r="AI90" i="21" s="1"/>
  <c r="AM90" i="21" a="1"/>
  <c r="AM90" i="21" s="1"/>
  <c r="BJ90" i="21" s="1"/>
  <c r="Z89" i="21"/>
  <c r="X89" i="21" s="1"/>
  <c r="BG89" i="21"/>
  <c r="W89" i="21"/>
  <c r="BB90" i="21" a="1"/>
  <c r="BB90" i="21" s="1"/>
  <c r="BS90" i="21" s="1"/>
  <c r="AH90" i="21" a="1"/>
  <c r="AH90" i="21" s="1"/>
  <c r="AU90" i="21" a="1"/>
  <c r="AU90" i="21" s="1"/>
  <c r="AP90" i="21" a="1"/>
  <c r="AP90" i="21" s="1"/>
  <c r="BK90" i="21" s="1"/>
  <c r="S91" i="21"/>
  <c r="AC91" i="21"/>
  <c r="AD91" i="21" s="1"/>
  <c r="AE91" i="21" s="1"/>
  <c r="AF91" i="21" s="1"/>
  <c r="AH91" i="21" s="1" a="1"/>
  <c r="AH91" i="21" s="1"/>
  <c r="AX90" i="21" a="1"/>
  <c r="AX90" i="21" s="1"/>
  <c r="BO90" i="21" s="1"/>
  <c r="AK90" i="21" a="1"/>
  <c r="AK90" i="21" s="1"/>
  <c r="BH90" i="21" s="1"/>
  <c r="AT91" i="21" l="1" a="1"/>
  <c r="AT91" i="21" s="1"/>
  <c r="AU91" i="21" a="1"/>
  <c r="AU91" i="21" s="1"/>
  <c r="AO91" i="21" a="1"/>
  <c r="AO91" i="21" s="1"/>
  <c r="AR91" i="21" a="1"/>
  <c r="AR91" i="21" s="1"/>
  <c r="AM91" i="21" a="1"/>
  <c r="AM91" i="21" s="1"/>
  <c r="AV91" i="21" a="1"/>
  <c r="AV91" i="21" s="1"/>
  <c r="AZ91" i="21" a="1"/>
  <c r="AZ91" i="21" s="1"/>
  <c r="BQ91" i="21" s="1"/>
  <c r="AW91" i="21" a="1"/>
  <c r="AW91" i="21" s="1"/>
  <c r="BC91" i="21" a="1"/>
  <c r="BC91" i="21" s="1"/>
  <c r="BT91" i="21" s="1"/>
  <c r="AL91" i="21" a="1"/>
  <c r="AL91" i="21" s="1"/>
  <c r="BI91" i="21" s="1"/>
  <c r="BB91" i="21" a="1"/>
  <c r="BB91" i="21" s="1"/>
  <c r="BS91" i="21" s="1"/>
  <c r="AS91" i="21" a="1"/>
  <c r="AS91" i="21" s="1"/>
  <c r="AX91" i="21" a="1"/>
  <c r="AX91" i="21" s="1"/>
  <c r="AJ91" i="21" a="1"/>
  <c r="AJ91" i="21" s="1"/>
  <c r="AI91" i="21" a="1"/>
  <c r="AI91" i="21" s="1"/>
  <c r="AK91" i="21" a="1"/>
  <c r="AK91" i="21" s="1"/>
  <c r="BH91" i="21" s="1"/>
  <c r="AQ91" i="21" a="1"/>
  <c r="AQ91" i="21" s="1"/>
  <c r="BL91" i="21" s="1"/>
  <c r="AY91" i="21" a="1"/>
  <c r="AY91" i="21" s="1"/>
  <c r="BP91" i="21" s="1"/>
  <c r="AN91" i="21" a="1"/>
  <c r="AN91" i="21" s="1"/>
  <c r="BJ91" i="21" s="1"/>
  <c r="BD91" i="21" a="1"/>
  <c r="BD91" i="21" s="1"/>
  <c r="BE91" i="21" a="1"/>
  <c r="BE91" i="21" s="1"/>
  <c r="BA91" i="21" a="1"/>
  <c r="BA91" i="21" s="1"/>
  <c r="BR91" i="21" s="1"/>
  <c r="AP91" i="21" a="1"/>
  <c r="AP91" i="21" s="1"/>
  <c r="BK91" i="21" s="1"/>
  <c r="BU90" i="21"/>
  <c r="BF90" i="21"/>
  <c r="AG91" i="21" a="1"/>
  <c r="AG91" i="21" s="1"/>
  <c r="BF91" i="21" s="1"/>
  <c r="M93" i="21"/>
  <c r="I93" i="21" s="1"/>
  <c r="P92" i="21"/>
  <c r="N92" i="21"/>
  <c r="T92" i="21"/>
  <c r="Q92" i="21"/>
  <c r="BM90" i="21"/>
  <c r="BN90" i="21" s="1"/>
  <c r="V89" i="21"/>
  <c r="Y89" i="21"/>
  <c r="AB89" i="21" s="1"/>
  <c r="AA89" i="21"/>
  <c r="G93" i="21" l="1"/>
  <c r="O93" i="21" s="1"/>
  <c r="BO91" i="21"/>
  <c r="H93" i="21"/>
  <c r="E94" i="21" s="1"/>
  <c r="F94" i="21" s="1"/>
  <c r="BM91" i="21"/>
  <c r="BN91" i="21" s="1"/>
  <c r="BU91" i="21"/>
  <c r="AX92" i="21" a="1"/>
  <c r="AX92" i="21" s="1"/>
  <c r="S92" i="21"/>
  <c r="BB92" i="21" a="1"/>
  <c r="BB92" i="21" s="1"/>
  <c r="BS92" i="21" s="1"/>
  <c r="AO92" i="21" a="1"/>
  <c r="AO92" i="21" s="1"/>
  <c r="AC92" i="21"/>
  <c r="AD92" i="21" s="1"/>
  <c r="AE92" i="21" s="1"/>
  <c r="AF92" i="21" s="1"/>
  <c r="AS92" i="21" s="1" a="1"/>
  <c r="AS92" i="21" s="1"/>
  <c r="AQ92" i="21" a="1"/>
  <c r="AQ92" i="21" s="1"/>
  <c r="BL92" i="21" s="1"/>
  <c r="AP92" i="21" a="1"/>
  <c r="AP92" i="21" s="1"/>
  <c r="BK92" i="21" s="1"/>
  <c r="AI92" i="21" a="1"/>
  <c r="AI92" i="21" s="1"/>
  <c r="AH92" i="21" a="1"/>
  <c r="AH92" i="21" s="1"/>
  <c r="BC92" i="21" a="1"/>
  <c r="BC92" i="21" s="1"/>
  <c r="BT92" i="21" s="1"/>
  <c r="AR92" i="21" a="1"/>
  <c r="AR92" i="21" s="1"/>
  <c r="AG92" i="21" a="1"/>
  <c r="AG92" i="21" s="1"/>
  <c r="Q93" i="21"/>
  <c r="P93" i="21"/>
  <c r="T93" i="21"/>
  <c r="N93" i="21"/>
  <c r="M94" i="21"/>
  <c r="I94" i="21" s="1"/>
  <c r="W91" i="21"/>
  <c r="BG91" i="21"/>
  <c r="Z91" i="21"/>
  <c r="X91" i="21" s="1"/>
  <c r="BG90" i="21"/>
  <c r="Z90" i="21"/>
  <c r="X90" i="21" s="1"/>
  <c r="W90" i="21"/>
  <c r="H94" i="21" l="1"/>
  <c r="E95" i="21" s="1"/>
  <c r="F95" i="21" s="1"/>
  <c r="G94" i="21"/>
  <c r="O94" i="21" s="1"/>
  <c r="BF92" i="21"/>
  <c r="V90" i="21"/>
  <c r="AZ92" i="21" a="1"/>
  <c r="AZ92" i="21" s="1"/>
  <c r="BQ92" i="21" s="1"/>
  <c r="AY92" i="21" a="1"/>
  <c r="AY92" i="21" s="1"/>
  <c r="BP92" i="21" s="1"/>
  <c r="AA90" i="21"/>
  <c r="Y90" i="21"/>
  <c r="AB90" i="21" s="1"/>
  <c r="AW92" i="21" a="1"/>
  <c r="AW92" i="21" s="1"/>
  <c r="BO92" i="21" s="1"/>
  <c r="AT92" i="21" a="1"/>
  <c r="AT92" i="21" s="1"/>
  <c r="Y91" i="21"/>
  <c r="AB91" i="21" s="1"/>
  <c r="AA91" i="21"/>
  <c r="AN92" i="21" a="1"/>
  <c r="AN92" i="21" s="1"/>
  <c r="V91" i="21"/>
  <c r="AV92" i="21" a="1"/>
  <c r="AV92" i="21" s="1"/>
  <c r="T94" i="21"/>
  <c r="Q94" i="21"/>
  <c r="P94" i="21"/>
  <c r="N94" i="21"/>
  <c r="AJ92" i="21" a="1"/>
  <c r="AJ92" i="21" s="1"/>
  <c r="BG92" i="21" s="1"/>
  <c r="M95" i="21"/>
  <c r="I95" i="21" s="1"/>
  <c r="BA92" i="21" a="1"/>
  <c r="BA92" i="21" s="1"/>
  <c r="BR92" i="21" s="1"/>
  <c r="AL92" i="21" a="1"/>
  <c r="AL92" i="21" s="1"/>
  <c r="BI92" i="21" s="1"/>
  <c r="AU92" i="21" a="1"/>
  <c r="AU92" i="21" s="1"/>
  <c r="BM92" i="21" s="1"/>
  <c r="BN92" i="21" s="1"/>
  <c r="BD92" i="21" a="1"/>
  <c r="BD92" i="21" s="1"/>
  <c r="S93" i="21"/>
  <c r="AO93" i="21" a="1"/>
  <c r="AO93" i="21" s="1"/>
  <c r="BD93" i="21" a="1"/>
  <c r="BD93" i="21" s="1"/>
  <c r="BC93" i="21" a="1"/>
  <c r="BC93" i="21" s="1"/>
  <c r="BT93" i="21" s="1"/>
  <c r="AC93" i="21"/>
  <c r="AD93" i="21" s="1"/>
  <c r="AE93" i="21" s="1"/>
  <c r="AF93" i="21" s="1"/>
  <c r="AZ93" i="21" s="1" a="1"/>
  <c r="AZ93" i="21" s="1"/>
  <c r="BQ93" i="21" s="1"/>
  <c r="AK92" i="21" a="1"/>
  <c r="AK92" i="21" s="1"/>
  <c r="BH92" i="21" s="1"/>
  <c r="BE92" i="21" a="1"/>
  <c r="BE92" i="21" s="1"/>
  <c r="AM92" i="21" a="1"/>
  <c r="AM92" i="21" s="1"/>
  <c r="BJ92" i="21" l="1"/>
  <c r="BU92" i="21"/>
  <c r="Z92" i="21"/>
  <c r="X92" i="21" s="1"/>
  <c r="Y92" i="21"/>
  <c r="AA92" i="21"/>
  <c r="AR93" i="21" a="1"/>
  <c r="AR93" i="21" s="1"/>
  <c r="AL93" i="21" a="1"/>
  <c r="AL93" i="21" s="1"/>
  <c r="BI93" i="21" s="1"/>
  <c r="BE93" i="21" a="1"/>
  <c r="BE93" i="21" s="1"/>
  <c r="BU93" i="21" s="1"/>
  <c r="AI93" i="21" a="1"/>
  <c r="AI93" i="21" s="1"/>
  <c r="BA93" i="21" a="1"/>
  <c r="BA93" i="21" s="1"/>
  <c r="BR93" i="21" s="1"/>
  <c r="AV93" i="21" a="1"/>
  <c r="AV93" i="21" s="1"/>
  <c r="AJ93" i="21" a="1"/>
  <c r="AJ93" i="21" s="1"/>
  <c r="G95" i="21"/>
  <c r="O95" i="21" s="1"/>
  <c r="AU93" i="21" a="1"/>
  <c r="AU93" i="21" s="1"/>
  <c r="BB93" i="21" a="1"/>
  <c r="BB93" i="21" s="1"/>
  <c r="BS93" i="21" s="1"/>
  <c r="H95" i="21"/>
  <c r="E96" i="21" s="1"/>
  <c r="F96" i="21" s="1"/>
  <c r="AN93" i="21" a="1"/>
  <c r="AN93" i="21" s="1"/>
  <c r="AM93" i="21" a="1"/>
  <c r="AM93" i="21" s="1"/>
  <c r="BJ93" i="21" s="1"/>
  <c r="AW93" i="21" a="1"/>
  <c r="AW93" i="21" s="1"/>
  <c r="AG93" i="21" a="1"/>
  <c r="AG93" i="21" s="1"/>
  <c r="AK93" i="21" a="1"/>
  <c r="AK93" i="21" s="1"/>
  <c r="BH93" i="21" s="1"/>
  <c r="AH93" i="21" a="1"/>
  <c r="AH93" i="21" s="1"/>
  <c r="AS93" i="21" a="1"/>
  <c r="AS93" i="21" s="1"/>
  <c r="AY93" i="21" a="1"/>
  <c r="AY93" i="21" s="1"/>
  <c r="BP93" i="21" s="1"/>
  <c r="AP93" i="21" a="1"/>
  <c r="AP93" i="21" s="1"/>
  <c r="BK93" i="21" s="1"/>
  <c r="AT93" i="21" a="1"/>
  <c r="AT93" i="21" s="1"/>
  <c r="AX93" i="21" a="1"/>
  <c r="AX93" i="21" s="1"/>
  <c r="BO93" i="21" s="1"/>
  <c r="S94" i="21"/>
  <c r="AC94" i="21"/>
  <c r="AD94" i="21" s="1"/>
  <c r="AE94" i="21" s="1"/>
  <c r="AF94" i="21" s="1"/>
  <c r="AL94" i="21" s="1" a="1"/>
  <c r="AL94" i="21" s="1"/>
  <c r="BI94" i="21" s="1"/>
  <c r="AN94" i="21" a="1"/>
  <c r="AN94" i="21" s="1"/>
  <c r="AW94" i="21" a="1"/>
  <c r="AW94" i="21" s="1"/>
  <c r="AM94" i="21" a="1"/>
  <c r="AM94" i="21" s="1"/>
  <c r="AO94" i="21" a="1"/>
  <c r="AO94" i="21" s="1"/>
  <c r="BC94" i="21" a="1"/>
  <c r="BC94" i="21" s="1"/>
  <c r="BT94" i="21" s="1"/>
  <c r="AK94" i="21" a="1"/>
  <c r="AK94" i="21" s="1"/>
  <c r="BH94" i="21" s="1"/>
  <c r="BB94" i="21" a="1"/>
  <c r="BB94" i="21" s="1"/>
  <c r="BS94" i="21" s="1"/>
  <c r="AJ94" i="21" a="1"/>
  <c r="AJ94" i="21" s="1"/>
  <c r="AH94" i="21" a="1"/>
  <c r="AH94" i="21" s="1"/>
  <c r="BD94" i="21" a="1"/>
  <c r="BD94" i="21" s="1"/>
  <c r="AV94" i="21" a="1"/>
  <c r="AV94" i="21" s="1"/>
  <c r="AR94" i="21" a="1"/>
  <c r="AR94" i="21" s="1"/>
  <c r="AT94" i="21" a="1"/>
  <c r="AT94" i="21" s="1"/>
  <c r="AS94" i="21" a="1"/>
  <c r="AS94" i="21" s="1"/>
  <c r="AQ93" i="21" a="1"/>
  <c r="AQ93" i="21" s="1"/>
  <c r="BL93" i="21" s="1"/>
  <c r="W92" i="21"/>
  <c r="BJ94" i="21" l="1"/>
  <c r="AZ94" i="21" a="1"/>
  <c r="AZ94" i="21" s="1"/>
  <c r="BQ94" i="21" s="1"/>
  <c r="AP94" i="21" a="1"/>
  <c r="AP94" i="21" s="1"/>
  <c r="BK94" i="21" s="1"/>
  <c r="AI94" i="21" a="1"/>
  <c r="AI94" i="21" s="1"/>
  <c r="AU94" i="21" a="1"/>
  <c r="AU94" i="21" s="1"/>
  <c r="BM94" i="21" s="1"/>
  <c r="BN94" i="21" s="1"/>
  <c r="AQ94" i="21" a="1"/>
  <c r="AQ94" i="21" s="1"/>
  <c r="BL94" i="21" s="1"/>
  <c r="M96" i="21"/>
  <c r="G96" i="21" s="1"/>
  <c r="O96" i="21" s="1"/>
  <c r="AB92" i="21"/>
  <c r="V92" i="21"/>
  <c r="AY94" i="21" a="1"/>
  <c r="AY94" i="21" s="1"/>
  <c r="BP94" i="21" s="1"/>
  <c r="BA94" i="21" a="1"/>
  <c r="BA94" i="21" s="1"/>
  <c r="BR94" i="21" s="1"/>
  <c r="AG94" i="21" a="1"/>
  <c r="AG94" i="21" s="1"/>
  <c r="T95" i="21"/>
  <c r="Q95" i="21"/>
  <c r="P95" i="21"/>
  <c r="N95" i="21"/>
  <c r="BE94" i="21" a="1"/>
  <c r="BE94" i="21" s="1"/>
  <c r="BU94" i="21" s="1"/>
  <c r="BM93" i="21"/>
  <c r="BN93" i="21" s="1"/>
  <c r="AX94" i="21" a="1"/>
  <c r="AX94" i="21" s="1"/>
  <c r="BO94" i="21" s="1"/>
  <c r="BF93" i="21"/>
  <c r="BF94" i="21" l="1"/>
  <c r="P96" i="21"/>
  <c r="N96" i="21"/>
  <c r="T96" i="21"/>
  <c r="Q96" i="21"/>
  <c r="AG95" i="21" a="1"/>
  <c r="AG95" i="21" s="1"/>
  <c r="BF95" i="21" s="1"/>
  <c r="AY95" i="21" a="1"/>
  <c r="AY95" i="21" s="1"/>
  <c r="BP95" i="21" s="1"/>
  <c r="AM95" i="21" a="1"/>
  <c r="AM95" i="21" s="1"/>
  <c r="S95" i="21"/>
  <c r="AN95" i="21" a="1"/>
  <c r="AN95" i="21" s="1"/>
  <c r="AK95" i="21" a="1"/>
  <c r="AK95" i="21" s="1"/>
  <c r="BH95" i="21" s="1"/>
  <c r="AI95" i="21" a="1"/>
  <c r="AI95" i="21" s="1"/>
  <c r="AC95" i="21"/>
  <c r="AD95" i="21" s="1"/>
  <c r="AE95" i="21" s="1"/>
  <c r="AF95" i="21" s="1"/>
  <c r="BC95" i="21" s="1" a="1"/>
  <c r="BC95" i="21" s="1"/>
  <c r="BT95" i="21" s="1"/>
  <c r="BE95" i="21" a="1"/>
  <c r="BE95" i="21" s="1"/>
  <c r="BB95" i="21" a="1"/>
  <c r="BB95" i="21" s="1"/>
  <c r="BS95" i="21" s="1"/>
  <c r="AO95" i="21" a="1"/>
  <c r="AO95" i="21" s="1"/>
  <c r="AH95" i="21" a="1"/>
  <c r="AH95" i="21" s="1"/>
  <c r="AT95" i="21" a="1"/>
  <c r="AT95" i="21" s="1"/>
  <c r="AQ95" i="21" a="1"/>
  <c r="AQ95" i="21" s="1"/>
  <c r="Z94" i="21"/>
  <c r="X94" i="21" s="1"/>
  <c r="W94" i="21"/>
  <c r="BG94" i="21"/>
  <c r="H96" i="21"/>
  <c r="E97" i="21" s="1"/>
  <c r="F97" i="21" s="1"/>
  <c r="I96" i="21"/>
  <c r="BG93" i="21"/>
  <c r="Z93" i="21"/>
  <c r="X93" i="21" s="1"/>
  <c r="W93" i="21"/>
  <c r="BJ95" i="21" l="1"/>
  <c r="V93" i="21"/>
  <c r="BD95" i="21" a="1"/>
  <c r="BD95" i="21" s="1"/>
  <c r="BU95" i="21" s="1"/>
  <c r="AL95" i="21" a="1"/>
  <c r="AL95" i="21" s="1"/>
  <c r="BI95" i="21" s="1"/>
  <c r="AW95" i="21" a="1"/>
  <c r="AW95" i="21" s="1"/>
  <c r="AA93" i="21"/>
  <c r="Y93" i="21"/>
  <c r="AB93" i="21" s="1"/>
  <c r="M97" i="21"/>
  <c r="I97" i="21" s="1"/>
  <c r="AJ95" i="21" a="1"/>
  <c r="AJ95" i="21" s="1"/>
  <c r="BG95" i="21" s="1"/>
  <c r="Y94" i="21"/>
  <c r="AA94" i="21"/>
  <c r="AR95" i="21" a="1"/>
  <c r="AR95" i="21" s="1"/>
  <c r="BL95" i="21" s="1"/>
  <c r="AB94" i="21"/>
  <c r="V94" i="21"/>
  <c r="AZ95" i="21" a="1"/>
  <c r="AZ95" i="21" s="1"/>
  <c r="BQ95" i="21" s="1"/>
  <c r="AX95" i="21" a="1"/>
  <c r="AX95" i="21" s="1"/>
  <c r="AU95" i="21" a="1"/>
  <c r="AU95" i="21" s="1"/>
  <c r="AS95" i="21" a="1"/>
  <c r="AS95" i="21" s="1"/>
  <c r="AV95" i="21" a="1"/>
  <c r="AV95" i="21" s="1"/>
  <c r="AP95" i="21" a="1"/>
  <c r="AP95" i="21" s="1"/>
  <c r="BK95" i="21" s="1"/>
  <c r="BE96" i="21" a="1"/>
  <c r="BE96" i="21" s="1"/>
  <c r="AL96" i="21" a="1"/>
  <c r="AL96" i="21" s="1"/>
  <c r="BI96" i="21" s="1"/>
  <c r="AG96" i="21" a="1"/>
  <c r="AG96" i="21" s="1"/>
  <c r="BB96" i="21" a="1"/>
  <c r="BB96" i="21" s="1"/>
  <c r="BS96" i="21" s="1"/>
  <c r="AX96" i="21" a="1"/>
  <c r="AX96" i="21" s="1"/>
  <c r="AW96" i="21" a="1"/>
  <c r="AW96" i="21" s="1"/>
  <c r="S96" i="21"/>
  <c r="AJ96" i="21" a="1"/>
  <c r="AJ96" i="21" s="1"/>
  <c r="AC96" i="21"/>
  <c r="AD96" i="21" s="1"/>
  <c r="AE96" i="21" s="1"/>
  <c r="AF96" i="21" s="1"/>
  <c r="AK96" i="21" s="1" a="1"/>
  <c r="AK96" i="21" s="1"/>
  <c r="BH96" i="21" s="1"/>
  <c r="AV96" i="21" a="1"/>
  <c r="AV96" i="21" s="1"/>
  <c r="AU96" i="21" a="1"/>
  <c r="AU96" i="21" s="1"/>
  <c r="BA95" i="21" a="1"/>
  <c r="BA95" i="21" s="1"/>
  <c r="BR95" i="21" s="1"/>
  <c r="AP96" i="21" l="1" a="1"/>
  <c r="AP96" i="21" s="1"/>
  <c r="BK96" i="21" s="1"/>
  <c r="AQ96" i="21" a="1"/>
  <c r="AQ96" i="21" s="1"/>
  <c r="BD96" i="21" a="1"/>
  <c r="BD96" i="21" s="1"/>
  <c r="BU96" i="21" s="1"/>
  <c r="AM96" i="21" a="1"/>
  <c r="AM96" i="21" s="1"/>
  <c r="AR96" i="21" a="1"/>
  <c r="AR96" i="21" s="1"/>
  <c r="BC96" i="21" a="1"/>
  <c r="BC96" i="21" s="1"/>
  <c r="BT96" i="21" s="1"/>
  <c r="G97" i="21"/>
  <c r="O97" i="21" s="1"/>
  <c r="P97" i="21" s="1"/>
  <c r="AI96" i="21" a="1"/>
  <c r="AI96" i="21" s="1"/>
  <c r="AS96" i="21" a="1"/>
  <c r="AS96" i="21" s="1"/>
  <c r="BO96" i="21"/>
  <c r="BO95" i="21"/>
  <c r="BA96" i="21" a="1"/>
  <c r="BA96" i="21" s="1"/>
  <c r="BR96" i="21" s="1"/>
  <c r="AO96" i="21" a="1"/>
  <c r="AO96" i="21" s="1"/>
  <c r="N97" i="21"/>
  <c r="AZ96" i="21" a="1"/>
  <c r="AZ96" i="21" s="1"/>
  <c r="BQ96" i="21" s="1"/>
  <c r="H97" i="21"/>
  <c r="E98" i="21" s="1"/>
  <c r="F98" i="21" s="1"/>
  <c r="AH96" i="21" a="1"/>
  <c r="AH96" i="21" s="1"/>
  <c r="BF96" i="21" s="1"/>
  <c r="BM95" i="21"/>
  <c r="BN95" i="21" s="1"/>
  <c r="AA95" i="21" s="1"/>
  <c r="AT96" i="21" a="1"/>
  <c r="AT96" i="21" s="1"/>
  <c r="BM96" i="21" s="1"/>
  <c r="BN96" i="21" s="1"/>
  <c r="AN96" i="21" a="1"/>
  <c r="AN96" i="21" s="1"/>
  <c r="AY96" i="21" a="1"/>
  <c r="AY96" i="21" s="1"/>
  <c r="BP96" i="21" s="1"/>
  <c r="Q97" i="21" l="1"/>
  <c r="T97" i="21"/>
  <c r="AC97" i="21" s="1"/>
  <c r="AD97" i="21" s="1"/>
  <c r="AE97" i="21" s="1"/>
  <c r="AF97" i="21" s="1"/>
  <c r="BJ96" i="21"/>
  <c r="Y95" i="21"/>
  <c r="W95" i="21"/>
  <c r="AB95" i="21" s="1"/>
  <c r="Z95" i="21"/>
  <c r="X95" i="21" s="1"/>
  <c r="BL96" i="21"/>
  <c r="W96" i="21" s="1"/>
  <c r="BG96" i="21"/>
  <c r="M98" i="21"/>
  <c r="I98" i="21" s="1"/>
  <c r="S97" i="21"/>
  <c r="V95" i="21"/>
  <c r="AZ97" i="21" l="1" a="1"/>
  <c r="AZ97" i="21" s="1"/>
  <c r="BQ97" i="21" s="1"/>
  <c r="AN97" i="21" a="1"/>
  <c r="AN97" i="21" s="1"/>
  <c r="BD97" i="21" a="1"/>
  <c r="BD97" i="21" s="1"/>
  <c r="AY97" i="21" a="1"/>
  <c r="AY97" i="21" s="1"/>
  <c r="BP97" i="21" s="1"/>
  <c r="AG97" i="21" a="1"/>
  <c r="AG97" i="21" s="1"/>
  <c r="AQ97" i="21" a="1"/>
  <c r="AQ97" i="21" s="1"/>
  <c r="AS97" i="21" a="1"/>
  <c r="AS97" i="21" s="1"/>
  <c r="AX97" i="21" a="1"/>
  <c r="AX97" i="21" s="1"/>
  <c r="BO97" i="21" s="1"/>
  <c r="AW97" i="21" a="1"/>
  <c r="AW97" i="21" s="1"/>
  <c r="AP97" i="21" a="1"/>
  <c r="AP97" i="21" s="1"/>
  <c r="BK97" i="21" s="1"/>
  <c r="Z96" i="21"/>
  <c r="X96" i="21" s="1"/>
  <c r="G98" i="21"/>
  <c r="O98" i="21" s="1"/>
  <c r="P98" i="21" s="1"/>
  <c r="H98" i="21"/>
  <c r="E99" i="21" s="1"/>
  <c r="F99" i="21" s="1"/>
  <c r="M99" i="21" s="1"/>
  <c r="AI97" i="21" a="1"/>
  <c r="AI97" i="21" s="1"/>
  <c r="AO97" i="21" a="1"/>
  <c r="AO97" i="21" s="1"/>
  <c r="AL97" i="21" a="1"/>
  <c r="AL97" i="21" s="1"/>
  <c r="BI97" i="21" s="1"/>
  <c r="AT97" i="21" a="1"/>
  <c r="AT97" i="21" s="1"/>
  <c r="BB97" i="21" a="1"/>
  <c r="BB97" i="21" s="1"/>
  <c r="BS97" i="21" s="1"/>
  <c r="BA97" i="21" a="1"/>
  <c r="BA97" i="21" s="1"/>
  <c r="BR97" i="21" s="1"/>
  <c r="AH97" i="21" a="1"/>
  <c r="AH97" i="21" s="1"/>
  <c r="BC97" i="21" a="1"/>
  <c r="BC97" i="21" s="1"/>
  <c r="BT97" i="21" s="1"/>
  <c r="AM97" i="21" a="1"/>
  <c r="AM97" i="21" s="1"/>
  <c r="BJ97" i="21" s="1"/>
  <c r="AJ97" i="21" a="1"/>
  <c r="AJ97" i="21" s="1"/>
  <c r="T98" i="21"/>
  <c r="Q98" i="21"/>
  <c r="N98" i="21"/>
  <c r="AU97" i="21" a="1"/>
  <c r="AU97" i="21" s="1"/>
  <c r="BE97" i="21" a="1"/>
  <c r="BE97" i="21" s="1"/>
  <c r="AR97" i="21" a="1"/>
  <c r="AR97" i="21" s="1"/>
  <c r="AK97" i="21" a="1"/>
  <c r="AK97" i="21" s="1"/>
  <c r="BH97" i="21" s="1"/>
  <c r="AV97" i="21" a="1"/>
  <c r="AV97" i="21" s="1"/>
  <c r="Y96" i="21"/>
  <c r="AB96" i="21" s="1"/>
  <c r="AA96" i="21"/>
  <c r="V96" i="21"/>
  <c r="BL97" i="21" l="1"/>
  <c r="BU97" i="21"/>
  <c r="BF97" i="21"/>
  <c r="I99" i="21"/>
  <c r="H99" i="21"/>
  <c r="E100" i="21" s="1"/>
  <c r="F100" i="21" s="1"/>
  <c r="G99" i="21"/>
  <c r="O99" i="21" s="1"/>
  <c r="BM97" i="21"/>
  <c r="BN97" i="21" s="1"/>
  <c r="BG97" i="21"/>
  <c r="BC98" i="21" a="1"/>
  <c r="BC98" i="21" s="1"/>
  <c r="BT98" i="21" s="1"/>
  <c r="AU98" i="21" a="1"/>
  <c r="AU98" i="21" s="1"/>
  <c r="AM98" i="21" a="1"/>
  <c r="AM98" i="21" s="1"/>
  <c r="AC98" i="21"/>
  <c r="AD98" i="21" s="1"/>
  <c r="AE98" i="21" s="1"/>
  <c r="AF98" i="21" s="1"/>
  <c r="AW98" i="21" a="1"/>
  <c r="AW98" i="21" s="1"/>
  <c r="AL98" i="21" a="1"/>
  <c r="AL98" i="21" s="1"/>
  <c r="BI98" i="21" s="1"/>
  <c r="AV98" i="21" a="1"/>
  <c r="AV98" i="21" s="1"/>
  <c r="AK98" i="21" a="1"/>
  <c r="AK98" i="21" s="1"/>
  <c r="BH98" i="21" s="1"/>
  <c r="BA98" i="21" a="1"/>
  <c r="BA98" i="21" s="1"/>
  <c r="BR98" i="21" s="1"/>
  <c r="AP98" i="21" a="1"/>
  <c r="AP98" i="21" s="1"/>
  <c r="BK98" i="21" s="1"/>
  <c r="AZ98" i="21" a="1"/>
  <c r="AZ98" i="21" s="1"/>
  <c r="BQ98" i="21" s="1"/>
  <c r="AO98" i="21" a="1"/>
  <c r="AO98" i="21" s="1"/>
  <c r="AN98" i="21" a="1"/>
  <c r="AN98" i="21" s="1"/>
  <c r="BD98" i="21" a="1"/>
  <c r="BD98" i="21" s="1"/>
  <c r="BB98" i="21" a="1"/>
  <c r="BB98" i="21" s="1"/>
  <c r="BS98" i="21" s="1"/>
  <c r="AJ98" i="21" a="1"/>
  <c r="AJ98" i="21" s="1"/>
  <c r="AT98" i="21" a="1"/>
  <c r="AT98" i="21" s="1"/>
  <c r="AS98" i="21" a="1"/>
  <c r="AS98" i="21" s="1"/>
  <c r="AR98" i="21" a="1"/>
  <c r="AR98" i="21" s="1"/>
  <c r="AQ98" i="21" a="1"/>
  <c r="AQ98" i="21" s="1"/>
  <c r="AG98" i="21" a="1"/>
  <c r="AG98" i="21" s="1"/>
  <c r="S98" i="21"/>
  <c r="AX98" i="21" a="1"/>
  <c r="AX98" i="21" s="1"/>
  <c r="BO98" i="21" s="1"/>
  <c r="AI98" i="21" a="1"/>
  <c r="AI98" i="21" s="1"/>
  <c r="BE98" i="21" a="1"/>
  <c r="BE98" i="21" s="1"/>
  <c r="BU98" i="21" s="1"/>
  <c r="AY98" i="21" a="1"/>
  <c r="AY98" i="21" s="1"/>
  <c r="BP98" i="21" s="1"/>
  <c r="AH98" i="21" a="1"/>
  <c r="AH98" i="21" s="1"/>
  <c r="N99" i="21"/>
  <c r="P99" i="21"/>
  <c r="T99" i="21"/>
  <c r="Q99" i="21"/>
  <c r="M100" i="21"/>
  <c r="I100" i="21" s="1"/>
  <c r="BF98" i="21" l="1"/>
  <c r="BM98" i="21"/>
  <c r="BN98" i="21" s="1"/>
  <c r="W97" i="21"/>
  <c r="Z97" i="21"/>
  <c r="X97" i="21" s="1"/>
  <c r="BL98" i="21"/>
  <c r="BJ98" i="21"/>
  <c r="W98" i="21" s="1"/>
  <c r="BG98" i="21"/>
  <c r="G100" i="21"/>
  <c r="O100" i="21" s="1"/>
  <c r="H100" i="21"/>
  <c r="E101" i="21" s="1"/>
  <c r="F101" i="21" s="1"/>
  <c r="AC99" i="21"/>
  <c r="AD99" i="21" s="1"/>
  <c r="AE99" i="21" s="1"/>
  <c r="AF99" i="21" s="1"/>
  <c r="BA99" i="21" s="1" a="1"/>
  <c r="BA99" i="21" s="1"/>
  <c r="BR99" i="21" s="1"/>
  <c r="BE99" i="21" a="1"/>
  <c r="BE99" i="21" s="1"/>
  <c r="BC99" i="21" a="1"/>
  <c r="BC99" i="21" s="1"/>
  <c r="BT99" i="21" s="1"/>
  <c r="AK99" i="21" a="1"/>
  <c r="AK99" i="21" s="1"/>
  <c r="BH99" i="21" s="1"/>
  <c r="AI99" i="21" a="1"/>
  <c r="AI99" i="21" s="1"/>
  <c r="AT99" i="21" a="1"/>
  <c r="AT99" i="21" s="1"/>
  <c r="AS99" i="21" a="1"/>
  <c r="AS99" i="21" s="1"/>
  <c r="AY99" i="21" a="1"/>
  <c r="AY99" i="21" s="1"/>
  <c r="BP99" i="21" s="1"/>
  <c r="AU99" i="21" a="1"/>
  <c r="AU99" i="21" s="1"/>
  <c r="AG99" i="21" a="1"/>
  <c r="AG99" i="21" s="1"/>
  <c r="S99" i="21"/>
  <c r="V97" i="21"/>
  <c r="AA97" i="21"/>
  <c r="Y97" i="21"/>
  <c r="AB97" i="21" s="1"/>
  <c r="Z98" i="21" l="1"/>
  <c r="X98" i="21" s="1"/>
  <c r="AR99" i="21" a="1"/>
  <c r="AR99" i="21" s="1"/>
  <c r="BM99" i="21"/>
  <c r="AL99" i="21" a="1"/>
  <c r="AL99" i="21" s="1"/>
  <c r="BI99" i="21" s="1"/>
  <c r="AJ99" i="21" a="1"/>
  <c r="AJ99" i="21" s="1"/>
  <c r="AZ99" i="21" a="1"/>
  <c r="AZ99" i="21" s="1"/>
  <c r="BQ99" i="21" s="1"/>
  <c r="AX99" i="21" a="1"/>
  <c r="AX99" i="21" s="1"/>
  <c r="AW99" i="21" a="1"/>
  <c r="AW99" i="21" s="1"/>
  <c r="AN99" i="21" a="1"/>
  <c r="AN99" i="21" s="1"/>
  <c r="AV99" i="21" a="1"/>
  <c r="AV99" i="21" s="1"/>
  <c r="BN99" i="21" s="1"/>
  <c r="BD99" i="21" a="1"/>
  <c r="BD99" i="21" s="1"/>
  <c r="BU99" i="21" s="1"/>
  <c r="AQ99" i="21" a="1"/>
  <c r="AQ99" i="21" s="1"/>
  <c r="BL99" i="21" s="1"/>
  <c r="BB99" i="21" a="1"/>
  <c r="BB99" i="21" s="1"/>
  <c r="BS99" i="21" s="1"/>
  <c r="AH99" i="21" a="1"/>
  <c r="AH99" i="21" s="1"/>
  <c r="BF99" i="21" s="1"/>
  <c r="M101" i="21"/>
  <c r="G101" i="21" s="1"/>
  <c r="O101" i="21" s="1"/>
  <c r="AM99" i="21" a="1"/>
  <c r="AM99" i="21" s="1"/>
  <c r="P100" i="21"/>
  <c r="N100" i="21"/>
  <c r="Q100" i="21"/>
  <c r="T100" i="21"/>
  <c r="AO99" i="21" a="1"/>
  <c r="AO99" i="21" s="1"/>
  <c r="AA98" i="21"/>
  <c r="Y98" i="21"/>
  <c r="AB98" i="21" s="1"/>
  <c r="AP99" i="21" a="1"/>
  <c r="AP99" i="21" s="1"/>
  <c r="BK99" i="21" s="1"/>
  <c r="V98" i="21"/>
  <c r="I101" i="21" l="1"/>
  <c r="BO99" i="21"/>
  <c r="H101" i="21"/>
  <c r="E102" i="21" s="1"/>
  <c r="F102" i="21" s="1"/>
  <c r="Q101" i="21"/>
  <c r="P101" i="21"/>
  <c r="N101" i="21"/>
  <c r="T101" i="21"/>
  <c r="BG99" i="21"/>
  <c r="BJ99" i="21"/>
  <c r="W99" i="21" s="1"/>
  <c r="M102" i="21"/>
  <c r="H102" i="21" s="1"/>
  <c r="E103" i="21" s="1"/>
  <c r="F103" i="21" s="1"/>
  <c r="BE100" i="21" a="1"/>
  <c r="BE100" i="21" s="1"/>
  <c r="AW100" i="21" a="1"/>
  <c r="AW100" i="21" s="1"/>
  <c r="AO100" i="21" a="1"/>
  <c r="AO100" i="21" s="1"/>
  <c r="AG100" i="21" a="1"/>
  <c r="AG100" i="21" s="1"/>
  <c r="AQ100" i="21" a="1"/>
  <c r="AQ100" i="21" s="1"/>
  <c r="AZ100" i="21" a="1"/>
  <c r="AZ100" i="21" s="1"/>
  <c r="BQ100" i="21" s="1"/>
  <c r="AP100" i="21" a="1"/>
  <c r="AP100" i="21" s="1"/>
  <c r="BK100" i="21" s="1"/>
  <c r="AC100" i="21"/>
  <c r="AD100" i="21" s="1"/>
  <c r="AE100" i="21" s="1"/>
  <c r="AF100" i="21" s="1"/>
  <c r="BD100" i="21" a="1"/>
  <c r="BD100" i="21" s="1"/>
  <c r="AS100" i="21" a="1"/>
  <c r="AS100" i="21" s="1"/>
  <c r="AH100" i="21" a="1"/>
  <c r="AH100" i="21" s="1"/>
  <c r="BC100" i="21" a="1"/>
  <c r="BC100" i="21" s="1"/>
  <c r="BT100" i="21" s="1"/>
  <c r="AR100" i="21" a="1"/>
  <c r="AR100" i="21" s="1"/>
  <c r="BB100" i="21" a="1"/>
  <c r="BB100" i="21" s="1"/>
  <c r="BS100" i="21" s="1"/>
  <c r="AL100" i="21" a="1"/>
  <c r="AL100" i="21" s="1"/>
  <c r="BI100" i="21" s="1"/>
  <c r="BA100" i="21" a="1"/>
  <c r="BA100" i="21" s="1"/>
  <c r="BR100" i="21" s="1"/>
  <c r="AK100" i="21" a="1"/>
  <c r="AK100" i="21" s="1"/>
  <c r="BH100" i="21" s="1"/>
  <c r="AY100" i="21" a="1"/>
  <c r="AY100" i="21" s="1"/>
  <c r="BP100" i="21" s="1"/>
  <c r="AX100" i="21" a="1"/>
  <c r="AX100" i="21" s="1"/>
  <c r="BO100" i="21" s="1"/>
  <c r="AV100" i="21" a="1"/>
  <c r="AV100" i="21" s="1"/>
  <c r="AU100" i="21" a="1"/>
  <c r="AU100" i="21" s="1"/>
  <c r="AI100" i="21" a="1"/>
  <c r="AI100" i="21" s="1"/>
  <c r="BF100" i="21" s="1"/>
  <c r="S100" i="21"/>
  <c r="AT100" i="21" a="1"/>
  <c r="AT100" i="21" s="1"/>
  <c r="AN100" i="21" a="1"/>
  <c r="AN100" i="21" s="1"/>
  <c r="AM100" i="21" a="1"/>
  <c r="AM100" i="21" s="1"/>
  <c r="AJ100" i="21" a="1"/>
  <c r="AJ100" i="21" s="1"/>
  <c r="BL100" i="21" l="1"/>
  <c r="BU100" i="21"/>
  <c r="BJ100" i="21"/>
  <c r="BM100" i="21"/>
  <c r="BN100" i="21" s="1"/>
  <c r="M103" i="21"/>
  <c r="I103" i="21" s="1"/>
  <c r="G103" i="21"/>
  <c r="O103" i="21" s="1"/>
  <c r="Z100" i="21"/>
  <c r="X100" i="21" s="1"/>
  <c r="W100" i="21"/>
  <c r="BG100" i="21"/>
  <c r="V99" i="21"/>
  <c r="I102" i="21"/>
  <c r="G102" i="21"/>
  <c r="O102" i="21" s="1"/>
  <c r="AA99" i="21"/>
  <c r="Y99" i="21"/>
  <c r="AB99" i="21" s="1"/>
  <c r="Z99" i="21"/>
  <c r="X99" i="21" s="1"/>
  <c r="S101" i="21"/>
  <c r="AX101" i="21" a="1"/>
  <c r="AX101" i="21" s="1"/>
  <c r="AP101" i="21" a="1"/>
  <c r="AP101" i="21" s="1"/>
  <c r="AH101" i="21" a="1"/>
  <c r="AH101" i="21" s="1"/>
  <c r="AS101" i="21" a="1"/>
  <c r="AS101" i="21" s="1"/>
  <c r="BB101" i="21" a="1"/>
  <c r="BB101" i="21" s="1"/>
  <c r="BS101" i="21" s="1"/>
  <c r="AI101" i="21" a="1"/>
  <c r="AI101" i="21" s="1"/>
  <c r="AR101" i="21" a="1"/>
  <c r="AR101" i="21" s="1"/>
  <c r="AG101" i="21" a="1"/>
  <c r="AG101" i="21" s="1"/>
  <c r="BE101" i="21" a="1"/>
  <c r="BE101" i="21" s="1"/>
  <c r="BU101" i="21" s="1"/>
  <c r="AT101" i="21" a="1"/>
  <c r="AT101" i="21" s="1"/>
  <c r="BD101" i="21" a="1"/>
  <c r="BD101" i="21" s="1"/>
  <c r="AC101" i="21"/>
  <c r="AD101" i="21" s="1"/>
  <c r="AE101" i="21" s="1"/>
  <c r="AF101" i="21" s="1"/>
  <c r="AQ101" i="21" a="1"/>
  <c r="AQ101" i="21" s="1"/>
  <c r="BC101" i="21" a="1"/>
  <c r="BC101" i="21" s="1"/>
  <c r="BT101" i="21" s="1"/>
  <c r="AM101" i="21" a="1"/>
  <c r="AM101" i="21" s="1"/>
  <c r="BA101" i="21" a="1"/>
  <c r="BA101" i="21" s="1"/>
  <c r="BR101" i="21" s="1"/>
  <c r="AL101" i="21" a="1"/>
  <c r="AL101" i="21" s="1"/>
  <c r="BI101" i="21" s="1"/>
  <c r="AZ101" i="21" a="1"/>
  <c r="AZ101" i="21" s="1"/>
  <c r="BQ101" i="21" s="1"/>
  <c r="AU101" i="21" a="1"/>
  <c r="AU101" i="21" s="1"/>
  <c r="AO101" i="21" a="1"/>
  <c r="AO101" i="21" s="1"/>
  <c r="AY101" i="21" a="1"/>
  <c r="AY101" i="21" s="1"/>
  <c r="BP101" i="21" s="1"/>
  <c r="BK101" i="21"/>
  <c r="AW101" i="21" a="1"/>
  <c r="AW101" i="21" s="1"/>
  <c r="BO101" i="21" s="1"/>
  <c r="AV101" i="21" a="1"/>
  <c r="AV101" i="21" s="1"/>
  <c r="AN101" i="21" a="1"/>
  <c r="AN101" i="21" s="1"/>
  <c r="AK101" i="21" a="1"/>
  <c r="AK101" i="21" s="1"/>
  <c r="BH101" i="21" s="1"/>
  <c r="AJ101" i="21" a="1"/>
  <c r="AJ101" i="21" s="1"/>
  <c r="BL101" i="21" l="1"/>
  <c r="BF101" i="21"/>
  <c r="BG101" i="21" s="1"/>
  <c r="BJ101" i="21"/>
  <c r="BM101" i="21"/>
  <c r="BN101" i="21" s="1"/>
  <c r="T102" i="21"/>
  <c r="Q102" i="21"/>
  <c r="P102" i="21"/>
  <c r="N102" i="21"/>
  <c r="AA100" i="21"/>
  <c r="Y100" i="21"/>
  <c r="AB100" i="21" s="1"/>
  <c r="V100" i="21"/>
  <c r="T103" i="21"/>
  <c r="N103" i="21"/>
  <c r="Q103" i="21"/>
  <c r="P103" i="21"/>
  <c r="H103" i="21"/>
  <c r="E104" i="21" s="1"/>
  <c r="F104" i="21" s="1"/>
  <c r="Z101" i="21" l="1"/>
  <c r="X101" i="21" s="1"/>
  <c r="W101" i="21"/>
  <c r="AH103" i="21" a="1"/>
  <c r="AH103" i="21" s="1"/>
  <c r="AT103" i="21" a="1"/>
  <c r="AT103" i="21" s="1"/>
  <c r="S103" i="21"/>
  <c r="AW103" i="21" a="1"/>
  <c r="AW103" i="21" s="1"/>
  <c r="AK103" i="21" a="1"/>
  <c r="AK103" i="21" s="1"/>
  <c r="BH103" i="21" s="1"/>
  <c r="AI103" i="21" a="1"/>
  <c r="AI103" i="21" s="1"/>
  <c r="AP103" i="21" a="1"/>
  <c r="AP103" i="21" s="1"/>
  <c r="BK103" i="21" s="1"/>
  <c r="AC103" i="21"/>
  <c r="AD103" i="21" s="1"/>
  <c r="AE103" i="21" s="1"/>
  <c r="AF103" i="21" s="1"/>
  <c r="AQ103" i="21" s="1" a="1"/>
  <c r="AQ103" i="21" s="1"/>
  <c r="BD103" i="21" a="1"/>
  <c r="BD103" i="21" s="1"/>
  <c r="AS103" i="21" a="1"/>
  <c r="AS103" i="21" s="1"/>
  <c r="BA103" i="21" a="1"/>
  <c r="BA103" i="21" s="1"/>
  <c r="BR103" i="21" s="1"/>
  <c r="AY103" i="21" a="1"/>
  <c r="AY103" i="21" s="1"/>
  <c r="BP103" i="21" s="1"/>
  <c r="S102" i="21"/>
  <c r="BA102" i="21" a="1"/>
  <c r="BA102" i="21" s="1"/>
  <c r="BR102" i="21" s="1"/>
  <c r="AH102" i="21" a="1"/>
  <c r="AH102" i="21" s="1"/>
  <c r="AC102" i="21"/>
  <c r="AD102" i="21" s="1"/>
  <c r="AE102" i="21" s="1"/>
  <c r="AF102" i="21" s="1"/>
  <c r="BC102" i="21" s="1" a="1"/>
  <c r="BC102" i="21" s="1"/>
  <c r="BT102" i="21" s="1"/>
  <c r="M104" i="21"/>
  <c r="G104" i="21" s="1"/>
  <c r="O104" i="21" s="1"/>
  <c r="Y101" i="21"/>
  <c r="AB101" i="21" s="1"/>
  <c r="AA101" i="21"/>
  <c r="V101" i="21"/>
  <c r="AT102" i="21" l="1" a="1"/>
  <c r="AT102" i="21" s="1"/>
  <c r="I104" i="21"/>
  <c r="AM102" i="21" a="1"/>
  <c r="AM102" i="21" s="1"/>
  <c r="AX102" i="21" a="1"/>
  <c r="AX102" i="21" s="1"/>
  <c r="AP102" i="21" a="1"/>
  <c r="AP102" i="21" s="1"/>
  <c r="BK102" i="21" s="1"/>
  <c r="AW102" i="21" a="1"/>
  <c r="AW102" i="21" s="1"/>
  <c r="BO102" i="21" s="1"/>
  <c r="AZ102" i="21" a="1"/>
  <c r="AZ102" i="21" s="1"/>
  <c r="BQ102" i="21" s="1"/>
  <c r="AN102" i="21" a="1"/>
  <c r="AN102" i="21" s="1"/>
  <c r="AR102" i="21" a="1"/>
  <c r="AR102" i="21" s="1"/>
  <c r="BE102" i="21" a="1"/>
  <c r="BE102" i="21" s="1"/>
  <c r="AS102" i="21" a="1"/>
  <c r="AS102" i="21" s="1"/>
  <c r="AU102" i="21" a="1"/>
  <c r="AU102" i="21" s="1"/>
  <c r="AQ102" i="21" a="1"/>
  <c r="AQ102" i="21" s="1"/>
  <c r="AY102" i="21" a="1"/>
  <c r="AY102" i="21" s="1"/>
  <c r="BP102" i="21" s="1"/>
  <c r="AG102" i="21" a="1"/>
  <c r="AG102" i="21" s="1"/>
  <c r="AK102" i="21" a="1"/>
  <c r="AK102" i="21" s="1"/>
  <c r="BH102" i="21" s="1"/>
  <c r="AO102" i="21" a="1"/>
  <c r="AO102" i="21" s="1"/>
  <c r="N104" i="21"/>
  <c r="P104" i="21"/>
  <c r="T104" i="21"/>
  <c r="Q104" i="21"/>
  <c r="AL103" i="21" a="1"/>
  <c r="AL103" i="21" s="1"/>
  <c r="BI103" i="21" s="1"/>
  <c r="BE103" i="21" a="1"/>
  <c r="BE103" i="21" s="1"/>
  <c r="BU103" i="21" s="1"/>
  <c r="AV102" i="21" a="1"/>
  <c r="AV102" i="21" s="1"/>
  <c r="AL102" i="21" a="1"/>
  <c r="AL102" i="21" s="1"/>
  <c r="BI102" i="21" s="1"/>
  <c r="AV103" i="21" a="1"/>
  <c r="AV103" i="21" s="1"/>
  <c r="BD102" i="21" a="1"/>
  <c r="BD102" i="21" s="1"/>
  <c r="BU102" i="21" s="1"/>
  <c r="AX103" i="21" a="1"/>
  <c r="AX103" i="21" s="1"/>
  <c r="BO103" i="21" s="1"/>
  <c r="AM103" i="21" a="1"/>
  <c r="AM103" i="21" s="1"/>
  <c r="BB102" i="21" a="1"/>
  <c r="BB102" i="21" s="1"/>
  <c r="BS102" i="21" s="1"/>
  <c r="BB103" i="21" a="1"/>
  <c r="BB103" i="21" s="1"/>
  <c r="BS103" i="21" s="1"/>
  <c r="H104" i="21"/>
  <c r="E105" i="21" s="1"/>
  <c r="F105" i="21" s="1"/>
  <c r="AN103" i="21" a="1"/>
  <c r="AN103" i="21" s="1"/>
  <c r="AI102" i="21" a="1"/>
  <c r="AI102" i="21" s="1"/>
  <c r="BF102" i="21" s="1"/>
  <c r="BC103" i="21" a="1"/>
  <c r="BC103" i="21" s="1"/>
  <c r="BT103" i="21" s="1"/>
  <c r="AG103" i="21" a="1"/>
  <c r="AG103" i="21" s="1"/>
  <c r="BF103" i="21" s="1"/>
  <c r="AJ103" i="21" a="1"/>
  <c r="AJ103" i="21" s="1"/>
  <c r="AR103" i="21" a="1"/>
  <c r="AR103" i="21" s="1"/>
  <c r="BL103" i="21" s="1"/>
  <c r="AZ103" i="21" a="1"/>
  <c r="AZ103" i="21" s="1"/>
  <c r="BQ103" i="21" s="1"/>
  <c r="AO103" i="21" a="1"/>
  <c r="AO103" i="21" s="1"/>
  <c r="AJ102" i="21" a="1"/>
  <c r="AJ102" i="21" s="1"/>
  <c r="AU103" i="21" a="1"/>
  <c r="AU103" i="21" s="1"/>
  <c r="BM103" i="21" s="1"/>
  <c r="BN103" i="21" s="1"/>
  <c r="BM102" i="21" l="1"/>
  <c r="BL102" i="21"/>
  <c r="BN102" i="21"/>
  <c r="BJ102" i="21"/>
  <c r="W102" i="21"/>
  <c r="BG102" i="21"/>
  <c r="Z102" i="21"/>
  <c r="X102" i="21" s="1"/>
  <c r="BG103" i="21"/>
  <c r="BA104" i="21" a="1"/>
  <c r="BA104" i="21" s="1"/>
  <c r="BR104" i="21" s="1"/>
  <c r="AS104" i="21" a="1"/>
  <c r="AS104" i="21" s="1"/>
  <c r="AK104" i="21" a="1"/>
  <c r="AK104" i="21" s="1"/>
  <c r="BH104" i="21" s="1"/>
  <c r="AO104" i="21" a="1"/>
  <c r="AO104" i="21" s="1"/>
  <c r="AX104" i="21" a="1"/>
  <c r="AX104" i="21" s="1"/>
  <c r="AC104" i="21"/>
  <c r="AD104" i="21" s="1"/>
  <c r="AE104" i="21" s="1"/>
  <c r="AF104" i="21" s="1"/>
  <c r="AN104" i="21" a="1"/>
  <c r="AN104" i="21" s="1"/>
  <c r="AJ104" i="21" a="1"/>
  <c r="AJ104" i="21" s="1"/>
  <c r="AV104" i="21" a="1"/>
  <c r="AV104" i="21" s="1"/>
  <c r="AI104" i="21" a="1"/>
  <c r="AI104" i="21" s="1"/>
  <c r="AU104" i="21" a="1"/>
  <c r="AU104" i="21" s="1"/>
  <c r="BD104" i="21" a="1"/>
  <c r="BD104" i="21" s="1"/>
  <c r="BC104" i="21" a="1"/>
  <c r="BC104" i="21" s="1"/>
  <c r="BT104" i="21" s="1"/>
  <c r="AM104" i="21" a="1"/>
  <c r="AM104" i="21" s="1"/>
  <c r="AQ104" i="21" a="1"/>
  <c r="AQ104" i="21" s="1"/>
  <c r="AP104" i="21" a="1"/>
  <c r="AP104" i="21" s="1"/>
  <c r="BK104" i="21" s="1"/>
  <c r="AR104" i="21" a="1"/>
  <c r="AR104" i="21" s="1"/>
  <c r="AL104" i="21" a="1"/>
  <c r="AL104" i="21" s="1"/>
  <c r="BI104" i="21" s="1"/>
  <c r="AH104" i="21" a="1"/>
  <c r="AH104" i="21" s="1"/>
  <c r="S104" i="21"/>
  <c r="BE104" i="21" a="1"/>
  <c r="BE104" i="21" s="1"/>
  <c r="BU104" i="21" s="1"/>
  <c r="AZ104" i="21" a="1"/>
  <c r="AZ104" i="21" s="1"/>
  <c r="BQ104" i="21" s="1"/>
  <c r="BB104" i="21" a="1"/>
  <c r="BB104" i="21" s="1"/>
  <c r="BS104" i="21" s="1"/>
  <c r="AY104" i="21" a="1"/>
  <c r="AY104" i="21" s="1"/>
  <c r="BP104" i="21" s="1"/>
  <c r="AW104" i="21" a="1"/>
  <c r="AW104" i="21" s="1"/>
  <c r="AT104" i="21" a="1"/>
  <c r="AT104" i="21" s="1"/>
  <c r="AG104" i="21" a="1"/>
  <c r="AG104" i="21" s="1"/>
  <c r="M105" i="21"/>
  <c r="H105" i="21" s="1"/>
  <c r="E106" i="21" s="1"/>
  <c r="F106" i="21" s="1"/>
  <c r="BJ103" i="21"/>
  <c r="W103" i="21" s="1"/>
  <c r="I105" i="21" l="1"/>
  <c r="BF104" i="21"/>
  <c r="BO104" i="21"/>
  <c r="BM104" i="21"/>
  <c r="BN104" i="21" s="1"/>
  <c r="BL104" i="21"/>
  <c r="G105" i="21"/>
  <c r="O105" i="21" s="1"/>
  <c r="Q105" i="21" s="1"/>
  <c r="BJ104" i="21"/>
  <c r="Z104" i="21" s="1"/>
  <c r="X104" i="21" s="1"/>
  <c r="W104" i="21"/>
  <c r="BG104" i="21"/>
  <c r="V103" i="21"/>
  <c r="M106" i="21"/>
  <c r="I106" i="21" s="1"/>
  <c r="Z103" i="21"/>
  <c r="X103" i="21" s="1"/>
  <c r="AA103" i="21"/>
  <c r="Y103" i="21"/>
  <c r="AB103" i="21" s="1"/>
  <c r="Y102" i="21"/>
  <c r="AA102" i="21"/>
  <c r="V102" i="21"/>
  <c r="AB102" i="21"/>
  <c r="T105" i="21" l="1"/>
  <c r="N105" i="21"/>
  <c r="P105" i="21"/>
  <c r="G106" i="21"/>
  <c r="O106" i="21" s="1"/>
  <c r="N106" i="21" s="1"/>
  <c r="AK105" i="21" a="1"/>
  <c r="AK105" i="21" s="1"/>
  <c r="BH105" i="21" s="1"/>
  <c r="BE105" i="21" a="1"/>
  <c r="BE105" i="21" s="1"/>
  <c r="AY105" i="21" a="1"/>
  <c r="AY105" i="21" s="1"/>
  <c r="BP105" i="21" s="1"/>
  <c r="AC105" i="21"/>
  <c r="AD105" i="21" s="1"/>
  <c r="AE105" i="21" s="1"/>
  <c r="AF105" i="21" s="1"/>
  <c r="BA105" i="21" s="1" a="1"/>
  <c r="BA105" i="21" s="1"/>
  <c r="BR105" i="21" s="1"/>
  <c r="AS105" i="21" a="1"/>
  <c r="AS105" i="21" s="1"/>
  <c r="AR105" i="21" a="1"/>
  <c r="AR105" i="21" s="1"/>
  <c r="AO105" i="21" a="1"/>
  <c r="AO105" i="21" s="1"/>
  <c r="AX105" i="21" a="1"/>
  <c r="AX105" i="21" s="1"/>
  <c r="AU105" i="21" a="1"/>
  <c r="AU105" i="21" s="1"/>
  <c r="S105" i="21"/>
  <c r="AH105" i="21" a="1"/>
  <c r="AH105" i="21" s="1"/>
  <c r="T106" i="21"/>
  <c r="H106" i="21"/>
  <c r="E107" i="21" s="1"/>
  <c r="F107" i="21" s="1"/>
  <c r="AA104" i="21"/>
  <c r="Y104" i="21"/>
  <c r="AB104" i="21" s="1"/>
  <c r="V104" i="21"/>
  <c r="P106" i="21" l="1"/>
  <c r="Q106" i="21"/>
  <c r="AM105" i="21" a="1"/>
  <c r="AM105" i="21" s="1"/>
  <c r="BJ105" i="21" s="1"/>
  <c r="BC105" i="21" a="1"/>
  <c r="BC105" i="21" s="1"/>
  <c r="BT105" i="21" s="1"/>
  <c r="AN105" i="21" a="1"/>
  <c r="AN105" i="21" s="1"/>
  <c r="BD105" i="21" a="1"/>
  <c r="BD105" i="21" s="1"/>
  <c r="BU105" i="21" s="1"/>
  <c r="AI105" i="21" a="1"/>
  <c r="AI105" i="21" s="1"/>
  <c r="AV105" i="21" a="1"/>
  <c r="AV105" i="21" s="1"/>
  <c r="AJ105" i="21" a="1"/>
  <c r="AJ105" i="21" s="1"/>
  <c r="AW105" i="21" a="1"/>
  <c r="AW105" i="21" s="1"/>
  <c r="BO105" i="21" s="1"/>
  <c r="AP105" i="21" a="1"/>
  <c r="AP105" i="21" s="1"/>
  <c r="BK105" i="21" s="1"/>
  <c r="AG105" i="21" a="1"/>
  <c r="AG105" i="21" s="1"/>
  <c r="AZ105" i="21" a="1"/>
  <c r="AZ105" i="21" s="1"/>
  <c r="BQ105" i="21" s="1"/>
  <c r="AQ105" i="21" a="1"/>
  <c r="AQ105" i="21" s="1"/>
  <c r="BL105" i="21" s="1"/>
  <c r="AL105" i="21" a="1"/>
  <c r="AL105" i="21" s="1"/>
  <c r="BI105" i="21" s="1"/>
  <c r="AT105" i="21" a="1"/>
  <c r="AT105" i="21" s="1"/>
  <c r="BM105" i="21" s="1"/>
  <c r="BB105" i="21" a="1"/>
  <c r="BB105" i="21" s="1"/>
  <c r="BS105" i="21" s="1"/>
  <c r="AM106" i="21" a="1"/>
  <c r="AM106" i="21" s="1"/>
  <c r="AC106" i="21"/>
  <c r="AD106" i="21" s="1"/>
  <c r="AE106" i="21" s="1"/>
  <c r="AF106" i="21" s="1"/>
  <c r="BC106" i="21" s="1" a="1"/>
  <c r="BC106" i="21" s="1"/>
  <c r="BT106" i="21" s="1"/>
  <c r="AR106" i="21" a="1"/>
  <c r="AR106" i="21" s="1"/>
  <c r="BA106" i="21" a="1"/>
  <c r="BA106" i="21" s="1"/>
  <c r="BR106" i="21" s="1"/>
  <c r="AH106" i="21" a="1"/>
  <c r="AH106" i="21" s="1"/>
  <c r="AQ106" i="21" a="1"/>
  <c r="AQ106" i="21" s="1"/>
  <c r="AK106" i="21" a="1"/>
  <c r="AK106" i="21" s="1"/>
  <c r="BH106" i="21" s="1"/>
  <c r="AW106" i="21" a="1"/>
  <c r="AW106" i="21" s="1"/>
  <c r="AJ106" i="21" a="1"/>
  <c r="AJ106" i="21" s="1"/>
  <c r="AV106" i="21" a="1"/>
  <c r="AV106" i="21" s="1"/>
  <c r="BB106" i="21" a="1"/>
  <c r="BB106" i="21" s="1"/>
  <c r="BS106" i="21" s="1"/>
  <c r="AL106" i="21" a="1"/>
  <c r="AL106" i="21" s="1"/>
  <c r="BI106" i="21" s="1"/>
  <c r="AZ106" i="21" a="1"/>
  <c r="AZ106" i="21" s="1"/>
  <c r="BQ106" i="21" s="1"/>
  <c r="AI106" i="21" a="1"/>
  <c r="AI106" i="21" s="1"/>
  <c r="AY106" i="21" a="1"/>
  <c r="AY106" i="21" s="1"/>
  <c r="BP106" i="21" s="1"/>
  <c r="AG106" i="21" a="1"/>
  <c r="AG106" i="21" s="1"/>
  <c r="AT106" i="21" a="1"/>
  <c r="AT106" i="21" s="1"/>
  <c r="AS106" i="21" a="1"/>
  <c r="AS106" i="21" s="1"/>
  <c r="S106" i="21"/>
  <c r="BE106" i="21" a="1"/>
  <c r="BE106" i="21" s="1"/>
  <c r="BD106" i="21" a="1"/>
  <c r="BD106" i="21" s="1"/>
  <c r="AN106" i="21" a="1"/>
  <c r="AN106" i="21" s="1"/>
  <c r="AO106" i="21" a="1"/>
  <c r="AO106" i="21" s="1"/>
  <c r="AX106" i="21" a="1"/>
  <c r="AX106" i="21" s="1"/>
  <c r="BO106" i="21" s="1"/>
  <c r="AP106" i="21" a="1"/>
  <c r="AP106" i="21" s="1"/>
  <c r="BK106" i="21" s="1"/>
  <c r="M107" i="21"/>
  <c r="G107" i="21" s="1"/>
  <c r="O107" i="21" s="1"/>
  <c r="H107" i="21"/>
  <c r="E108" i="21" s="1"/>
  <c r="F108" i="21" s="1"/>
  <c r="BF105" i="21" l="1"/>
  <c r="AU106" i="21" a="1"/>
  <c r="AU106" i="21" s="1"/>
  <c r="BM106" i="21" s="1"/>
  <c r="BF106" i="21"/>
  <c r="BG106" i="21" s="1"/>
  <c r="BN105" i="21"/>
  <c r="I107" i="21"/>
  <c r="BU106" i="21"/>
  <c r="BL106" i="21"/>
  <c r="BG105" i="21"/>
  <c r="AA105" i="21" s="1"/>
  <c r="W105" i="21"/>
  <c r="Z105" i="21"/>
  <c r="X105" i="21" s="1"/>
  <c r="BJ106" i="21"/>
  <c r="M108" i="21"/>
  <c r="G108" i="21" s="1"/>
  <c r="O108" i="21" s="1"/>
  <c r="H108" i="21"/>
  <c r="E109" i="21" s="1"/>
  <c r="F109" i="21" s="1"/>
  <c r="I108" i="21"/>
  <c r="N107" i="21"/>
  <c r="Q107" i="21"/>
  <c r="P107" i="21"/>
  <c r="T107" i="21"/>
  <c r="V105" i="21"/>
  <c r="Y105" i="21"/>
  <c r="AB105" i="21" s="1"/>
  <c r="BN106" i="21" l="1"/>
  <c r="Z106" i="21"/>
  <c r="X106" i="21" s="1"/>
  <c r="W106" i="21"/>
  <c r="S107" i="21"/>
  <c r="BA107" i="21" a="1"/>
  <c r="BA107" i="21" s="1"/>
  <c r="BR107" i="21" s="1"/>
  <c r="AC107" i="21"/>
  <c r="AD107" i="21" s="1"/>
  <c r="AE107" i="21" s="1"/>
  <c r="AF107" i="21" s="1"/>
  <c r="AT107" i="21" s="1" a="1"/>
  <c r="AT107" i="21" s="1"/>
  <c r="M109" i="21"/>
  <c r="H109" i="21" s="1"/>
  <c r="E110" i="21" s="1"/>
  <c r="F110" i="21" s="1"/>
  <c r="P108" i="21"/>
  <c r="N108" i="21"/>
  <c r="Q108" i="21"/>
  <c r="T108" i="21"/>
  <c r="Y106" i="21"/>
  <c r="AB106" i="21" s="1"/>
  <c r="AA106" i="21"/>
  <c r="V106" i="21"/>
  <c r="I109" i="21" l="1"/>
  <c r="G109" i="21"/>
  <c r="O109" i="21" s="1"/>
  <c r="AO107" i="21" a="1"/>
  <c r="AO107" i="21" s="1"/>
  <c r="AL107" i="21" a="1"/>
  <c r="AL107" i="21" s="1"/>
  <c r="BI107" i="21" s="1"/>
  <c r="AM107" i="21" a="1"/>
  <c r="AM107" i="21" s="1"/>
  <c r="AQ107" i="21" a="1"/>
  <c r="AQ107" i="21" s="1"/>
  <c r="AI107" i="21" a="1"/>
  <c r="AI107" i="21" s="1"/>
  <c r="AP107" i="21" a="1"/>
  <c r="AP107" i="21" s="1"/>
  <c r="BK107" i="21" s="1"/>
  <c r="BB107" i="21" a="1"/>
  <c r="BB107" i="21" s="1"/>
  <c r="BS107" i="21" s="1"/>
  <c r="AU107" i="21" a="1"/>
  <c r="AU107" i="21" s="1"/>
  <c r="AS107" i="21" a="1"/>
  <c r="AS107" i="21" s="1"/>
  <c r="S108" i="21"/>
  <c r="AV108" i="21" a="1"/>
  <c r="AV108" i="21" s="1"/>
  <c r="BC108" i="21" a="1"/>
  <c r="BC108" i="21" s="1"/>
  <c r="BT108" i="21" s="1"/>
  <c r="AC108" i="21"/>
  <c r="AD108" i="21" s="1"/>
  <c r="AE108" i="21" s="1"/>
  <c r="AF108" i="21" s="1"/>
  <c r="AL108" i="21" s="1" a="1"/>
  <c r="AL108" i="21" s="1"/>
  <c r="BI108" i="21" s="1"/>
  <c r="AG107" i="21" a="1"/>
  <c r="AG107" i="21" s="1"/>
  <c r="AY107" i="21" a="1"/>
  <c r="AY107" i="21" s="1"/>
  <c r="BP107" i="21" s="1"/>
  <c r="AH107" i="21" a="1"/>
  <c r="AH107" i="21" s="1"/>
  <c r="AJ107" i="21" a="1"/>
  <c r="AJ107" i="21" s="1"/>
  <c r="AZ107" i="21" a="1"/>
  <c r="AZ107" i="21" s="1"/>
  <c r="BQ107" i="21" s="1"/>
  <c r="BC107" i="21" a="1"/>
  <c r="BC107" i="21" s="1"/>
  <c r="BT107" i="21" s="1"/>
  <c r="BE107" i="21" a="1"/>
  <c r="BE107" i="21" s="1"/>
  <c r="AW107" i="21" a="1"/>
  <c r="AW107" i="21" s="1"/>
  <c r="AN107" i="21" a="1"/>
  <c r="AN107" i="21" s="1"/>
  <c r="Q109" i="21"/>
  <c r="P109" i="21"/>
  <c r="T109" i="21"/>
  <c r="N109" i="21"/>
  <c r="AK107" i="21" a="1"/>
  <c r="AK107" i="21" s="1"/>
  <c r="BH107" i="21" s="1"/>
  <c r="AV107" i="21" a="1"/>
  <c r="AV107" i="21" s="1"/>
  <c r="M110" i="21"/>
  <c r="I110" i="21" s="1"/>
  <c r="BD107" i="21" a="1"/>
  <c r="BD107" i="21" s="1"/>
  <c r="AR107" i="21" a="1"/>
  <c r="AR107" i="21" s="1"/>
  <c r="AX107" i="21" a="1"/>
  <c r="AX107" i="21" s="1"/>
  <c r="BO107" i="21" l="1"/>
  <c r="AX108" i="21" a="1"/>
  <c r="AX108" i="21" s="1"/>
  <c r="AK108" i="21" a="1"/>
  <c r="AK108" i="21" s="1"/>
  <c r="BH108" i="21" s="1"/>
  <c r="BD108" i="21" a="1"/>
  <c r="BD108" i="21" s="1"/>
  <c r="AQ108" i="21" a="1"/>
  <c r="AQ108" i="21" s="1"/>
  <c r="AR108" i="21" a="1"/>
  <c r="AR108" i="21" s="1"/>
  <c r="AS108" i="21" a="1"/>
  <c r="AS108" i="21" s="1"/>
  <c r="AT108" i="21" a="1"/>
  <c r="AT108" i="21" s="1"/>
  <c r="AH108" i="21" a="1"/>
  <c r="AH108" i="21" s="1"/>
  <c r="AZ108" i="21" a="1"/>
  <c r="AZ108" i="21" s="1"/>
  <c r="BQ108" i="21" s="1"/>
  <c r="BU107" i="21"/>
  <c r="AI108" i="21" a="1"/>
  <c r="AI108" i="21" s="1"/>
  <c r="BA108" i="21" a="1"/>
  <c r="BA108" i="21" s="1"/>
  <c r="BR108" i="21" s="1"/>
  <c r="AJ108" i="21" a="1"/>
  <c r="AJ108" i="21" s="1"/>
  <c r="AN108" i="21" a="1"/>
  <c r="AN108" i="21" s="1"/>
  <c r="AG108" i="21" a="1"/>
  <c r="AG108" i="21" s="1"/>
  <c r="AY108" i="21" a="1"/>
  <c r="AY108" i="21" s="1"/>
  <c r="BP108" i="21" s="1"/>
  <c r="AO108" i="21" a="1"/>
  <c r="AO108" i="21" s="1"/>
  <c r="AP108" i="21" a="1"/>
  <c r="AP108" i="21" s="1"/>
  <c r="BK108" i="21" s="1"/>
  <c r="G110" i="21"/>
  <c r="O110" i="21" s="1"/>
  <c r="AW108" i="21" a="1"/>
  <c r="AW108" i="21" s="1"/>
  <c r="BO108" i="21" s="1"/>
  <c r="BF107" i="21"/>
  <c r="BE108" i="21" a="1"/>
  <c r="BE108" i="21" s="1"/>
  <c r="BU108" i="21" s="1"/>
  <c r="H110" i="21"/>
  <c r="E111" i="21" s="1"/>
  <c r="F111" i="21" s="1"/>
  <c r="AM108" i="21" a="1"/>
  <c r="AM108" i="21" s="1"/>
  <c r="BB108" i="21" a="1"/>
  <c r="BB108" i="21" s="1"/>
  <c r="BS108" i="21" s="1"/>
  <c r="BM107" i="21"/>
  <c r="BN107" i="21" s="1"/>
  <c r="S109" i="21"/>
  <c r="AC109" i="21"/>
  <c r="AD109" i="21" s="1"/>
  <c r="AE109" i="21" s="1"/>
  <c r="AF109" i="21" s="1"/>
  <c r="AT109" i="21" s="1" a="1"/>
  <c r="AT109" i="21" s="1"/>
  <c r="AK109" i="21" a="1"/>
  <c r="AK109" i="21" s="1"/>
  <c r="BH109" i="21" s="1"/>
  <c r="AU108" i="21" a="1"/>
  <c r="AU108" i="21" s="1"/>
  <c r="BM108" i="21" s="1"/>
  <c r="BN108" i="21" s="1"/>
  <c r="BL107" i="21"/>
  <c r="BJ107" i="21"/>
  <c r="AR109" i="21" l="1" a="1"/>
  <c r="AR109" i="21" s="1"/>
  <c r="BF108" i="21"/>
  <c r="AI109" i="21" a="1"/>
  <c r="AI109" i="21" s="1"/>
  <c r="AJ109" i="21" a="1"/>
  <c r="AJ109" i="21" s="1"/>
  <c r="BC109" i="21" a="1"/>
  <c r="BC109" i="21" s="1"/>
  <c r="BT109" i="21" s="1"/>
  <c r="AL109" i="21" a="1"/>
  <c r="AL109" i="21" s="1"/>
  <c r="BI109" i="21" s="1"/>
  <c r="BL108" i="21"/>
  <c r="BE109" i="21" a="1"/>
  <c r="BE109" i="21" s="1"/>
  <c r="BD109" i="21" a="1"/>
  <c r="BD109" i="21" s="1"/>
  <c r="AZ109" i="21" a="1"/>
  <c r="AZ109" i="21" s="1"/>
  <c r="BQ109" i="21" s="1"/>
  <c r="AN109" i="21" a="1"/>
  <c r="AN109" i="21" s="1"/>
  <c r="AH109" i="21" a="1"/>
  <c r="AH109" i="21" s="1"/>
  <c r="AP109" i="21" a="1"/>
  <c r="AP109" i="21" s="1"/>
  <c r="BK109" i="21" s="1"/>
  <c r="AX109" i="21" a="1"/>
  <c r="AX109" i="21" s="1"/>
  <c r="AG109" i="21" a="1"/>
  <c r="AG109" i="21" s="1"/>
  <c r="AQ109" i="21" a="1"/>
  <c r="AQ109" i="21" s="1"/>
  <c r="BL109" i="21" s="1"/>
  <c r="AO109" i="21" a="1"/>
  <c r="AO109" i="21" s="1"/>
  <c r="AU109" i="21" a="1"/>
  <c r="AU109" i="21" s="1"/>
  <c r="AV109" i="21" a="1"/>
  <c r="AV109" i="21" s="1"/>
  <c r="AS109" i="21" a="1"/>
  <c r="AS109" i="21" s="1"/>
  <c r="AM109" i="21" a="1"/>
  <c r="AM109" i="21" s="1"/>
  <c r="BJ108" i="21"/>
  <c r="AW109" i="21" a="1"/>
  <c r="AW109" i="21" s="1"/>
  <c r="M111" i="21"/>
  <c r="I111" i="21" s="1"/>
  <c r="BB109" i="21" a="1"/>
  <c r="BB109" i="21" s="1"/>
  <c r="BS109" i="21" s="1"/>
  <c r="BG107" i="21"/>
  <c r="Z107" i="21"/>
  <c r="X107" i="21" s="1"/>
  <c r="W107" i="21"/>
  <c r="AY109" i="21" a="1"/>
  <c r="AY109" i="21" s="1"/>
  <c r="BP109" i="21" s="1"/>
  <c r="T110" i="21"/>
  <c r="Q110" i="21"/>
  <c r="P110" i="21"/>
  <c r="N110" i="21"/>
  <c r="BG108" i="21"/>
  <c r="W108" i="21"/>
  <c r="Z108" i="21"/>
  <c r="X108" i="21" s="1"/>
  <c r="BA109" i="21" a="1"/>
  <c r="BA109" i="21" s="1"/>
  <c r="BR109" i="21" s="1"/>
  <c r="BM109" i="21" l="1"/>
  <c r="BU109" i="21"/>
  <c r="BF109" i="21"/>
  <c r="BG109" i="21" s="1"/>
  <c r="BO109" i="21"/>
  <c r="BJ109" i="21"/>
  <c r="Z109" i="21" s="1"/>
  <c r="X109" i="21" s="1"/>
  <c r="BN109" i="21"/>
  <c r="V107" i="21"/>
  <c r="AA107" i="21"/>
  <c r="Y107" i="21"/>
  <c r="AB107" i="21" s="1"/>
  <c r="G111" i="21"/>
  <c r="O111" i="21" s="1"/>
  <c r="H111" i="21"/>
  <c r="E112" i="21" s="1"/>
  <c r="F112" i="21" s="1"/>
  <c r="V108" i="21"/>
  <c r="Y108" i="21"/>
  <c r="AB108" i="21" s="1"/>
  <c r="AA108" i="21"/>
  <c r="AY110" i="21" a="1"/>
  <c r="AY110" i="21" s="1"/>
  <c r="BP110" i="21" s="1"/>
  <c r="AQ110" i="21" a="1"/>
  <c r="AQ110" i="21" s="1"/>
  <c r="AI110" i="21" a="1"/>
  <c r="AI110" i="21" s="1"/>
  <c r="S110" i="21"/>
  <c r="AZ110" i="21" a="1"/>
  <c r="AZ110" i="21" s="1"/>
  <c r="BQ110" i="21" s="1"/>
  <c r="AO110" i="21" a="1"/>
  <c r="AO110" i="21" s="1"/>
  <c r="AX110" i="21" a="1"/>
  <c r="AX110" i="21" s="1"/>
  <c r="AC110" i="21"/>
  <c r="AD110" i="21" s="1"/>
  <c r="AE110" i="21" s="1"/>
  <c r="AF110" i="21" s="1"/>
  <c r="BB110" i="21" a="1"/>
  <c r="BB110" i="21" s="1"/>
  <c r="BS110" i="21" s="1"/>
  <c r="AN110" i="21" a="1"/>
  <c r="AN110" i="21" s="1"/>
  <c r="BA110" i="21" a="1"/>
  <c r="BA110" i="21" s="1"/>
  <c r="BR110" i="21" s="1"/>
  <c r="AM110" i="21" a="1"/>
  <c r="AM110" i="21" s="1"/>
  <c r="BC110" i="21" a="1"/>
  <c r="BC110" i="21" s="1"/>
  <c r="BT110" i="21" s="1"/>
  <c r="AK110" i="21" a="1"/>
  <c r="AK110" i="21" s="1"/>
  <c r="BH110" i="21" s="1"/>
  <c r="AW110" i="21" a="1"/>
  <c r="AW110" i="21" s="1"/>
  <c r="AJ110" i="21" a="1"/>
  <c r="AJ110" i="21" s="1"/>
  <c r="AS110" i="21" a="1"/>
  <c r="AS110" i="21" s="1"/>
  <c r="AR110" i="21" a="1"/>
  <c r="AR110" i="21" s="1"/>
  <c r="AP110" i="21" a="1"/>
  <c r="AP110" i="21" s="1"/>
  <c r="BK110" i="21" s="1"/>
  <c r="AU110" i="21" a="1"/>
  <c r="AU110" i="21" s="1"/>
  <c r="AT110" i="21" a="1"/>
  <c r="AT110" i="21" s="1"/>
  <c r="AH110" i="21" a="1"/>
  <c r="AH110" i="21" s="1"/>
  <c r="BE110" i="21" a="1"/>
  <c r="BE110" i="21" s="1"/>
  <c r="BU110" i="21" s="1"/>
  <c r="BD110" i="21" a="1"/>
  <c r="BD110" i="21" s="1"/>
  <c r="AL110" i="21" a="1"/>
  <c r="AL110" i="21" s="1"/>
  <c r="BI110" i="21" s="1"/>
  <c r="AG110" i="21" a="1"/>
  <c r="AG110" i="21" s="1"/>
  <c r="AV110" i="21" a="1"/>
  <c r="AV110" i="21" s="1"/>
  <c r="AA109" i="21"/>
  <c r="Y109" i="21"/>
  <c r="W109" i="21" l="1"/>
  <c r="V109" i="21" s="1"/>
  <c r="BO110" i="21"/>
  <c r="BF110" i="21"/>
  <c r="BG110" i="21" s="1"/>
  <c r="BM110" i="21"/>
  <c r="BN110" i="21" s="1"/>
  <c r="AA110" i="21" s="1"/>
  <c r="BL110" i="21"/>
  <c r="BJ110" i="21"/>
  <c r="M112" i="21"/>
  <c r="G112" i="21" s="1"/>
  <c r="O112" i="21" s="1"/>
  <c r="N111" i="21"/>
  <c r="T111" i="21"/>
  <c r="Q111" i="21"/>
  <c r="P111" i="21"/>
  <c r="Z110" i="21"/>
  <c r="X110" i="21" s="1"/>
  <c r="Y110" i="21" l="1"/>
  <c r="W110" i="21"/>
  <c r="AB109" i="21"/>
  <c r="Q112" i="21"/>
  <c r="P112" i="21"/>
  <c r="T112" i="21"/>
  <c r="N112" i="21"/>
  <c r="V110" i="21"/>
  <c r="AB110" i="21"/>
  <c r="BA111" i="21" a="1"/>
  <c r="BA111" i="21" s="1"/>
  <c r="BR111" i="21" s="1"/>
  <c r="AL111" i="21" a="1"/>
  <c r="AL111" i="21" s="1"/>
  <c r="BI111" i="21" s="1"/>
  <c r="AX111" i="21" a="1"/>
  <c r="AX111" i="21" s="1"/>
  <c r="AI111" i="21" a="1"/>
  <c r="AI111" i="21" s="1"/>
  <c r="BE111" i="21" a="1"/>
  <c r="BE111" i="21" s="1"/>
  <c r="AW111" i="21" a="1"/>
  <c r="AW111" i="21" s="1"/>
  <c r="AV111" i="21" a="1"/>
  <c r="AV111" i="21" s="1"/>
  <c r="AP111" i="21" a="1"/>
  <c r="AP111" i="21" s="1"/>
  <c r="BK111" i="21" s="1"/>
  <c r="AC111" i="21"/>
  <c r="AD111" i="21" s="1"/>
  <c r="AE111" i="21" s="1"/>
  <c r="AF111" i="21" s="1"/>
  <c r="AS111" i="21" s="1" a="1"/>
  <c r="AS111" i="21" s="1"/>
  <c r="AM111" i="21" a="1"/>
  <c r="AM111" i="21" s="1"/>
  <c r="AT111" i="21" a="1"/>
  <c r="AT111" i="21" s="1"/>
  <c r="S111" i="21"/>
  <c r="H112" i="21"/>
  <c r="E113" i="21" s="1"/>
  <c r="F113" i="21" s="1"/>
  <c r="I112" i="21"/>
  <c r="BO111" i="21" l="1"/>
  <c r="AN111" i="21" a="1"/>
  <c r="AN111" i="21" s="1"/>
  <c r="AY111" i="21" a="1"/>
  <c r="AY111" i="21" s="1"/>
  <c r="BP111" i="21" s="1"/>
  <c r="AU111" i="21" a="1"/>
  <c r="AU111" i="21" s="1"/>
  <c r="BM111" i="21" s="1"/>
  <c r="BN111" i="21" s="1"/>
  <c r="AJ111" i="21" a="1"/>
  <c r="AJ111" i="21" s="1"/>
  <c r="AR111" i="21" a="1"/>
  <c r="AR111" i="21" s="1"/>
  <c r="AZ111" i="21" a="1"/>
  <c r="AZ111" i="21" s="1"/>
  <c r="BQ111" i="21" s="1"/>
  <c r="M113" i="21"/>
  <c r="I113" i="21" s="1"/>
  <c r="AO111" i="21" a="1"/>
  <c r="AO111" i="21" s="1"/>
  <c r="BJ111" i="21" s="1"/>
  <c r="BC111" i="21" a="1"/>
  <c r="BC111" i="21" s="1"/>
  <c r="BT111" i="21" s="1"/>
  <c r="AG111" i="21" a="1"/>
  <c r="AG111" i="21" s="1"/>
  <c r="AK111" i="21" a="1"/>
  <c r="AK111" i="21" s="1"/>
  <c r="BH111" i="21" s="1"/>
  <c r="AQ111" i="21" a="1"/>
  <c r="AQ111" i="21" s="1"/>
  <c r="BB111" i="21" a="1"/>
  <c r="BB111" i="21" s="1"/>
  <c r="BS111" i="21" s="1"/>
  <c r="BD111" i="21" a="1"/>
  <c r="BD111" i="21" s="1"/>
  <c r="BU111" i="21" s="1"/>
  <c r="S112" i="21"/>
  <c r="AC112" i="21"/>
  <c r="AD112" i="21" s="1"/>
  <c r="AE112" i="21" s="1"/>
  <c r="AF112" i="21" s="1"/>
  <c r="AM112" i="21" s="1" a="1"/>
  <c r="AM112" i="21" s="1"/>
  <c r="AW112" i="21" a="1"/>
  <c r="AW112" i="21" s="1"/>
  <c r="AV112" i="21" a="1"/>
  <c r="AV112" i="21" s="1"/>
  <c r="AG112" i="21" a="1"/>
  <c r="AG112" i="21" s="1"/>
  <c r="AH112" i="21" a="1"/>
  <c r="AH112" i="21" s="1"/>
  <c r="AH111" i="21" a="1"/>
  <c r="AH111" i="21" s="1"/>
  <c r="BE112" i="21" l="1" a="1"/>
  <c r="BE112" i="21" s="1"/>
  <c r="AJ112" i="21" a="1"/>
  <c r="AJ112" i="21" s="1"/>
  <c r="AQ112" i="21" a="1"/>
  <c r="AQ112" i="21" s="1"/>
  <c r="AU112" i="21" a="1"/>
  <c r="AU112" i="21" s="1"/>
  <c r="AR112" i="21" a="1"/>
  <c r="AR112" i="21" s="1"/>
  <c r="AO112" i="21" a="1"/>
  <c r="AO112" i="21" s="1"/>
  <c r="AZ112" i="21" a="1"/>
  <c r="AZ112" i="21" s="1"/>
  <c r="BQ112" i="21" s="1"/>
  <c r="G113" i="21"/>
  <c r="O113" i="21" s="1"/>
  <c r="H113" i="21"/>
  <c r="E114" i="21" s="1"/>
  <c r="F114" i="21" s="1"/>
  <c r="AK112" i="21" a="1"/>
  <c r="AK112" i="21" s="1"/>
  <c r="BH112" i="21" s="1"/>
  <c r="BB112" i="21" a="1"/>
  <c r="BB112" i="21" s="1"/>
  <c r="BS112" i="21" s="1"/>
  <c r="AS112" i="21" a="1"/>
  <c r="AS112" i="21" s="1"/>
  <c r="BA112" i="21" a="1"/>
  <c r="BA112" i="21" s="1"/>
  <c r="BR112" i="21" s="1"/>
  <c r="AP112" i="21" a="1"/>
  <c r="AP112" i="21" s="1"/>
  <c r="BK112" i="21" s="1"/>
  <c r="BC112" i="21" a="1"/>
  <c r="BC112" i="21" s="1"/>
  <c r="BT112" i="21" s="1"/>
  <c r="AI112" i="21" a="1"/>
  <c r="AI112" i="21" s="1"/>
  <c r="BF112" i="21" s="1"/>
  <c r="AT112" i="21" a="1"/>
  <c r="AT112" i="21" s="1"/>
  <c r="AN112" i="21" a="1"/>
  <c r="AN112" i="21" s="1"/>
  <c r="AL112" i="21" a="1"/>
  <c r="AL112" i="21" s="1"/>
  <c r="BI112" i="21" s="1"/>
  <c r="BD112" i="21" a="1"/>
  <c r="BD112" i="21" s="1"/>
  <c r="BL111" i="21"/>
  <c r="AX112" i="21" a="1"/>
  <c r="AX112" i="21" s="1"/>
  <c r="BO112" i="21" s="1"/>
  <c r="AY112" i="21" a="1"/>
  <c r="AY112" i="21" s="1"/>
  <c r="BP112" i="21" s="1"/>
  <c r="BF111" i="21"/>
  <c r="BJ112" i="21" l="1"/>
  <c r="BG112" i="21"/>
  <c r="BM112" i="21"/>
  <c r="BN112" i="21" s="1"/>
  <c r="M114" i="21"/>
  <c r="I114" i="21" s="1"/>
  <c r="BG111" i="21"/>
  <c r="W111" i="21"/>
  <c r="Z111" i="21"/>
  <c r="X111" i="21" s="1"/>
  <c r="T113" i="21"/>
  <c r="Q113" i="21"/>
  <c r="P113" i="21"/>
  <c r="N113" i="21"/>
  <c r="BL112" i="21"/>
  <c r="BU112" i="21"/>
  <c r="W112" i="21" l="1"/>
  <c r="V112" i="21"/>
  <c r="BB113" i="21" a="1"/>
  <c r="BB113" i="21" s="1"/>
  <c r="BS113" i="21" s="1"/>
  <c r="AT113" i="21" a="1"/>
  <c r="AT113" i="21" s="1"/>
  <c r="AL113" i="21" a="1"/>
  <c r="AL113" i="21" s="1"/>
  <c r="AW113" i="21" a="1"/>
  <c r="AW113" i="21" s="1"/>
  <c r="AM113" i="21" a="1"/>
  <c r="AM113" i="21" s="1"/>
  <c r="AV113" i="21" a="1"/>
  <c r="AV113" i="21" s="1"/>
  <c r="AK113" i="21" a="1"/>
  <c r="AK113" i="21" s="1"/>
  <c r="BH113" i="21" s="1"/>
  <c r="BD113" i="21" a="1"/>
  <c r="BD113" i="21" s="1"/>
  <c r="AQ113" i="21" a="1"/>
  <c r="AQ113" i="21" s="1"/>
  <c r="BC113" i="21" a="1"/>
  <c r="BC113" i="21" s="1"/>
  <c r="BT113" i="21" s="1"/>
  <c r="BA113" i="21" a="1"/>
  <c r="BA113" i="21" s="1"/>
  <c r="BR113" i="21" s="1"/>
  <c r="AP113" i="21" a="1"/>
  <c r="AP113" i="21" s="1"/>
  <c r="BK113" i="21" s="1"/>
  <c r="AC113" i="21"/>
  <c r="AD113" i="21" s="1"/>
  <c r="AE113" i="21" s="1"/>
  <c r="AF113" i="21" s="1"/>
  <c r="AZ113" i="21" a="1"/>
  <c r="AZ113" i="21" s="1"/>
  <c r="BQ113" i="21" s="1"/>
  <c r="AJ113" i="21" a="1"/>
  <c r="AJ113" i="21" s="1"/>
  <c r="AY113" i="21" a="1"/>
  <c r="AY113" i="21" s="1"/>
  <c r="AI113" i="21" a="1"/>
  <c r="AI113" i="21" s="1"/>
  <c r="AO113" i="21" a="1"/>
  <c r="AO113" i="21" s="1"/>
  <c r="AN113" i="21" a="1"/>
  <c r="AN113" i="21" s="1"/>
  <c r="BI113" i="21"/>
  <c r="BE113" i="21" a="1"/>
  <c r="BE113" i="21" s="1"/>
  <c r="BU113" i="21" s="1"/>
  <c r="S113" i="21"/>
  <c r="AG113" i="21" a="1"/>
  <c r="AG113" i="21" s="1"/>
  <c r="BP113" i="21"/>
  <c r="AS113" i="21" a="1"/>
  <c r="AS113" i="21" s="1"/>
  <c r="AX113" i="21" a="1"/>
  <c r="AX113" i="21" s="1"/>
  <c r="BO113" i="21" s="1"/>
  <c r="AH113" i="21" a="1"/>
  <c r="AH113" i="21" s="1"/>
  <c r="AU113" i="21" a="1"/>
  <c r="AU113" i="21" s="1"/>
  <c r="AR113" i="21" a="1"/>
  <c r="AR113" i="21" s="1"/>
  <c r="V111" i="21"/>
  <c r="Y111" i="21"/>
  <c r="AB111" i="21" s="1"/>
  <c r="AA111" i="21"/>
  <c r="H114" i="21"/>
  <c r="E115" i="21" s="1"/>
  <c r="F115" i="21" s="1"/>
  <c r="G114" i="21"/>
  <c r="O114" i="21" s="1"/>
  <c r="Z112" i="21"/>
  <c r="X112" i="21" s="1"/>
  <c r="Y112" i="21"/>
  <c r="AB112" i="21" s="1"/>
  <c r="AA112" i="21"/>
  <c r="BM113" i="21" l="1"/>
  <c r="BN113" i="21" s="1"/>
  <c r="BF113" i="21"/>
  <c r="BL113" i="21"/>
  <c r="BJ113" i="21"/>
  <c r="W113" i="21"/>
  <c r="Z113" i="21"/>
  <c r="X113" i="21" s="1"/>
  <c r="BG113" i="21"/>
  <c r="T114" i="21"/>
  <c r="P114" i="21"/>
  <c r="Q114" i="21"/>
  <c r="N114" i="21"/>
  <c r="M115" i="21"/>
  <c r="H115" i="21"/>
  <c r="E116" i="21" s="1"/>
  <c r="F116" i="21" s="1"/>
  <c r="G115" i="21"/>
  <c r="O115" i="21" s="1"/>
  <c r="I115" i="21"/>
  <c r="N115" i="21" l="1"/>
  <c r="Q115" i="21"/>
  <c r="P115" i="21"/>
  <c r="T115" i="21"/>
  <c r="M116" i="21"/>
  <c r="I116" i="21" s="1"/>
  <c r="BC114" i="21" a="1"/>
  <c r="BC114" i="21" s="1"/>
  <c r="BT114" i="21" s="1"/>
  <c r="AU114" i="21" a="1"/>
  <c r="AU114" i="21" s="1"/>
  <c r="AM114" i="21" a="1"/>
  <c r="AM114" i="21" s="1"/>
  <c r="AC114" i="21"/>
  <c r="AD114" i="21" s="1"/>
  <c r="AE114" i="21" s="1"/>
  <c r="AF114" i="21" s="1"/>
  <c r="AX114" i="21" a="1"/>
  <c r="AX114" i="21" s="1"/>
  <c r="AN114" i="21" a="1"/>
  <c r="AN114" i="21" s="1"/>
  <c r="AW114" i="21" a="1"/>
  <c r="AW114" i="21" s="1"/>
  <c r="AL114" i="21" a="1"/>
  <c r="AL114" i="21" s="1"/>
  <c r="BI114" i="21" s="1"/>
  <c r="AR114" i="21" a="1"/>
  <c r="AR114" i="21" s="1"/>
  <c r="AG114" i="21" a="1"/>
  <c r="AG114" i="21" s="1"/>
  <c r="BD114" i="21" a="1"/>
  <c r="BD114" i="21" s="1"/>
  <c r="BB114" i="21" a="1"/>
  <c r="BB114" i="21" s="1"/>
  <c r="BS114" i="21" s="1"/>
  <c r="AQ114" i="21" a="1"/>
  <c r="AQ114" i="21" s="1"/>
  <c r="AZ114" i="21" a="1"/>
  <c r="AZ114" i="21" s="1"/>
  <c r="BQ114" i="21" s="1"/>
  <c r="AJ114" i="21" a="1"/>
  <c r="AJ114" i="21" s="1"/>
  <c r="AY114" i="21" a="1"/>
  <c r="AY114" i="21" s="1"/>
  <c r="BP114" i="21" s="1"/>
  <c r="AI114" i="21" a="1"/>
  <c r="AI114" i="21" s="1"/>
  <c r="BA114" i="21" a="1"/>
  <c r="BA114" i="21" s="1"/>
  <c r="BR114" i="21" s="1"/>
  <c r="AV114" i="21" a="1"/>
  <c r="AV114" i="21" s="1"/>
  <c r="S114" i="21"/>
  <c r="AK114" i="21" a="1"/>
  <c r="AK114" i="21" s="1"/>
  <c r="BH114" i="21" s="1"/>
  <c r="AH114" i="21" a="1"/>
  <c r="AH114" i="21" s="1"/>
  <c r="AT114" i="21" a="1"/>
  <c r="AT114" i="21" s="1"/>
  <c r="AS114" i="21" a="1"/>
  <c r="AS114" i="21" s="1"/>
  <c r="BM114" i="21" s="1"/>
  <c r="AO114" i="21" a="1"/>
  <c r="AO114" i="21" s="1"/>
  <c r="BE114" i="21" a="1"/>
  <c r="BE114" i="21" s="1"/>
  <c r="AP114" i="21" a="1"/>
  <c r="AP114" i="21" s="1"/>
  <c r="BK114" i="21" s="1"/>
  <c r="AA113" i="21"/>
  <c r="Y113" i="21"/>
  <c r="AB113" i="21" s="1"/>
  <c r="V113" i="21"/>
  <c r="BF114" i="21" l="1"/>
  <c r="BO114" i="21"/>
  <c r="BN114" i="21"/>
  <c r="BJ114" i="21"/>
  <c r="BU114" i="21"/>
  <c r="BL114" i="21"/>
  <c r="W114" i="21" s="1"/>
  <c r="BG114" i="21"/>
  <c r="H116" i="21"/>
  <c r="E117" i="21" s="1"/>
  <c r="F117" i="21" s="1"/>
  <c r="G116" i="21"/>
  <c r="O116" i="21" s="1"/>
  <c r="BD115" i="21" a="1"/>
  <c r="BD115" i="21" s="1"/>
  <c r="AV115" i="21" a="1"/>
  <c r="AV115" i="21" s="1"/>
  <c r="AN115" i="21" a="1"/>
  <c r="AN115" i="21" s="1"/>
  <c r="AP115" i="21" a="1"/>
  <c r="AP115" i="21" s="1"/>
  <c r="BK115" i="21" s="1"/>
  <c r="AC115" i="21"/>
  <c r="AD115" i="21" s="1"/>
  <c r="AE115" i="21" s="1"/>
  <c r="AF115" i="21" s="1"/>
  <c r="AY115" i="21" a="1"/>
  <c r="AY115" i="21" s="1"/>
  <c r="AO115" i="21" a="1"/>
  <c r="AO115" i="21" s="1"/>
  <c r="AS115" i="21" a="1"/>
  <c r="AS115" i="21" s="1"/>
  <c r="AH115" i="21" a="1"/>
  <c r="AH115" i="21" s="1"/>
  <c r="BE115" i="21" a="1"/>
  <c r="BE115" i="21" s="1"/>
  <c r="BC115" i="21" a="1"/>
  <c r="BC115" i="21" s="1"/>
  <c r="BT115" i="21" s="1"/>
  <c r="AR115" i="21" a="1"/>
  <c r="AR115" i="21" s="1"/>
  <c r="AG115" i="21" a="1"/>
  <c r="AG115" i="21" s="1"/>
  <c r="AZ115" i="21" a="1"/>
  <c r="AZ115" i="21" s="1"/>
  <c r="BQ115" i="21" s="1"/>
  <c r="AJ115" i="21" a="1"/>
  <c r="AJ115" i="21" s="1"/>
  <c r="AX115" i="21" a="1"/>
  <c r="AX115" i="21" s="1"/>
  <c r="AI115" i="21" a="1"/>
  <c r="AI115" i="21" s="1"/>
  <c r="AT115" i="21" a="1"/>
  <c r="AT115" i="21" s="1"/>
  <c r="BP115" i="21"/>
  <c r="AQ115" i="21" a="1"/>
  <c r="AQ115" i="21" s="1"/>
  <c r="BL115" i="21" s="1"/>
  <c r="AU115" i="21" a="1"/>
  <c r="AU115" i="21" s="1"/>
  <c r="AM115" i="21" a="1"/>
  <c r="AM115" i="21" s="1"/>
  <c r="BJ115" i="21" s="1"/>
  <c r="AL115" i="21" a="1"/>
  <c r="AL115" i="21" s="1"/>
  <c r="BI115" i="21" s="1"/>
  <c r="AK115" i="21" a="1"/>
  <c r="AK115" i="21" s="1"/>
  <c r="BH115" i="21" s="1"/>
  <c r="BB115" i="21" a="1"/>
  <c r="BB115" i="21" s="1"/>
  <c r="BS115" i="21" s="1"/>
  <c r="BA115" i="21" a="1"/>
  <c r="BA115" i="21" s="1"/>
  <c r="BR115" i="21" s="1"/>
  <c r="S115" i="21"/>
  <c r="AW115" i="21" a="1"/>
  <c r="AW115" i="21" s="1"/>
  <c r="Z114" i="21" l="1"/>
  <c r="X114" i="21" s="1"/>
  <c r="BM115" i="21"/>
  <c r="BN115" i="21" s="1"/>
  <c r="BO115" i="21"/>
  <c r="BF115" i="21"/>
  <c r="BU115" i="21"/>
  <c r="W115" i="21"/>
  <c r="Z115" i="21"/>
  <c r="X115" i="21" s="1"/>
  <c r="BG115" i="21"/>
  <c r="P116" i="21"/>
  <c r="N116" i="21"/>
  <c r="T116" i="21"/>
  <c r="Q116" i="21"/>
  <c r="M117" i="21"/>
  <c r="H117" i="21" s="1"/>
  <c r="E118" i="21" s="1"/>
  <c r="F118" i="21" s="1"/>
  <c r="V114" i="21"/>
  <c r="Y114" i="21"/>
  <c r="AB114" i="21" s="1"/>
  <c r="AA114" i="21"/>
  <c r="I117" i="21" l="1"/>
  <c r="M118" i="21"/>
  <c r="I118" i="21" s="1"/>
  <c r="G117" i="21"/>
  <c r="O117" i="21" s="1"/>
  <c r="AC116" i="21"/>
  <c r="AD116" i="21" s="1"/>
  <c r="AE116" i="21" s="1"/>
  <c r="AF116" i="21" s="1"/>
  <c r="BA116" i="21" s="1" a="1"/>
  <c r="BA116" i="21" s="1"/>
  <c r="BR116" i="21" s="1"/>
  <c r="AY116" i="21" a="1"/>
  <c r="AY116" i="21" s="1"/>
  <c r="BP116" i="21" s="1"/>
  <c r="S116" i="21"/>
  <c r="AT116" i="21" a="1"/>
  <c r="AT116" i="21" s="1"/>
  <c r="AN116" i="21" a="1"/>
  <c r="AN116" i="21" s="1"/>
  <c r="AA115" i="21"/>
  <c r="Y115" i="21"/>
  <c r="AB115" i="21" s="1"/>
  <c r="V115" i="21"/>
  <c r="G118" i="21" l="1"/>
  <c r="O118" i="21" s="1"/>
  <c r="H118" i="21"/>
  <c r="E119" i="21" s="1"/>
  <c r="F119" i="21" s="1"/>
  <c r="AX116" i="21" a="1"/>
  <c r="AX116" i="21" s="1"/>
  <c r="AR116" i="21" a="1"/>
  <c r="AR116" i="21" s="1"/>
  <c r="AP116" i="21" a="1"/>
  <c r="AP116" i="21" s="1"/>
  <c r="BK116" i="21" s="1"/>
  <c r="AJ116" i="21" a="1"/>
  <c r="AJ116" i="21" s="1"/>
  <c r="BB116" i="21" a="1"/>
  <c r="BB116" i="21" s="1"/>
  <c r="BS116" i="21" s="1"/>
  <c r="AU116" i="21" a="1"/>
  <c r="AU116" i="21" s="1"/>
  <c r="AK116" i="21" a="1"/>
  <c r="AK116" i="21" s="1"/>
  <c r="BH116" i="21" s="1"/>
  <c r="AV116" i="21" a="1"/>
  <c r="AV116" i="21" s="1"/>
  <c r="AZ116" i="21" a="1"/>
  <c r="AZ116" i="21" s="1"/>
  <c r="BQ116" i="21" s="1"/>
  <c r="AG116" i="21" a="1"/>
  <c r="AG116" i="21" s="1"/>
  <c r="BD116" i="21" a="1"/>
  <c r="BD116" i="21" s="1"/>
  <c r="AO116" i="21" a="1"/>
  <c r="AO116" i="21" s="1"/>
  <c r="AW116" i="21" a="1"/>
  <c r="AW116" i="21" s="1"/>
  <c r="BE116" i="21" a="1"/>
  <c r="BE116" i="21" s="1"/>
  <c r="BU116" i="21" s="1"/>
  <c r="AS116" i="21" a="1"/>
  <c r="AS116" i="21" s="1"/>
  <c r="BM116" i="21" s="1"/>
  <c r="BN116" i="21" s="1"/>
  <c r="BC116" i="21" a="1"/>
  <c r="BC116" i="21" s="1"/>
  <c r="BT116" i="21" s="1"/>
  <c r="AL116" i="21" a="1"/>
  <c r="AL116" i="21" s="1"/>
  <c r="BI116" i="21" s="1"/>
  <c r="AQ116" i="21" a="1"/>
  <c r="AQ116" i="21" s="1"/>
  <c r="BL116" i="21" s="1"/>
  <c r="Q117" i="21"/>
  <c r="P117" i="21"/>
  <c r="T117" i="21"/>
  <c r="N117" i="21"/>
  <c r="AI116" i="21" a="1"/>
  <c r="AI116" i="21" s="1"/>
  <c r="T118" i="21"/>
  <c r="Q118" i="21"/>
  <c r="P118" i="21"/>
  <c r="N118" i="21"/>
  <c r="AH116" i="21" a="1"/>
  <c r="AH116" i="21" s="1"/>
  <c r="M119" i="21"/>
  <c r="G119" i="21" s="1"/>
  <c r="O119" i="21" s="1"/>
  <c r="AM116" i="21" a="1"/>
  <c r="AM116" i="21" s="1"/>
  <c r="BJ116" i="21" l="1"/>
  <c r="T119" i="21"/>
  <c r="Q119" i="21"/>
  <c r="P119" i="21"/>
  <c r="N119" i="21"/>
  <c r="I119" i="21"/>
  <c r="H119" i="21"/>
  <c r="E120" i="21" s="1"/>
  <c r="F120" i="21" s="1"/>
  <c r="BF116" i="21"/>
  <c r="S118" i="21"/>
  <c r="AV118" i="21" a="1"/>
  <c r="AV118" i="21" s="1"/>
  <c r="BE118" i="21" a="1"/>
  <c r="BE118" i="21" s="1"/>
  <c r="AO118" i="21" a="1"/>
  <c r="AO118" i="21" s="1"/>
  <c r="AN118" i="21" a="1"/>
  <c r="AN118" i="21" s="1"/>
  <c r="AR118" i="21" a="1"/>
  <c r="AR118" i="21" s="1"/>
  <c r="AP118" i="21" a="1"/>
  <c r="AP118" i="21" s="1"/>
  <c r="BK118" i="21" s="1"/>
  <c r="AZ118" i="21" a="1"/>
  <c r="AZ118" i="21" s="1"/>
  <c r="BQ118" i="21" s="1"/>
  <c r="AX118" i="21" a="1"/>
  <c r="AX118" i="21" s="1"/>
  <c r="AC118" i="21"/>
  <c r="AD118" i="21" s="1"/>
  <c r="AE118" i="21" s="1"/>
  <c r="AF118" i="21" s="1"/>
  <c r="AQ118" i="21" s="1" a="1"/>
  <c r="AQ118" i="21" s="1"/>
  <c r="BL118" i="21" s="1"/>
  <c r="BC118" i="21" a="1"/>
  <c r="BC118" i="21" s="1"/>
  <c r="BT118" i="21" s="1"/>
  <c r="AJ118" i="21" a="1"/>
  <c r="AJ118" i="21" s="1"/>
  <c r="AH118" i="21" a="1"/>
  <c r="AH118" i="21" s="1"/>
  <c r="AT118" i="21" a="1"/>
  <c r="AT118" i="21" s="1"/>
  <c r="AS118" i="21" a="1"/>
  <c r="AS118" i="21" s="1"/>
  <c r="AM118" i="21" a="1"/>
  <c r="AM118" i="21" s="1"/>
  <c r="BJ118" i="21" s="1"/>
  <c r="S117" i="21"/>
  <c r="AW117" i="21" a="1"/>
  <c r="AW117" i="21" s="1"/>
  <c r="AG117" i="21" a="1"/>
  <c r="AG117" i="21" s="1"/>
  <c r="AN117" i="21" a="1"/>
  <c r="AN117" i="21" s="1"/>
  <c r="AM117" i="21" a="1"/>
  <c r="AM117" i="21" s="1"/>
  <c r="AC117" i="21"/>
  <c r="AD117" i="21" s="1"/>
  <c r="AE117" i="21" s="1"/>
  <c r="AF117" i="21" s="1"/>
  <c r="AY117" i="21" s="1" a="1"/>
  <c r="AY117" i="21" s="1"/>
  <c r="BP117" i="21" s="1"/>
  <c r="AZ117" i="21" a="1"/>
  <c r="AZ117" i="21" s="1"/>
  <c r="BQ117" i="21" s="1"/>
  <c r="AQ117" i="21" a="1"/>
  <c r="AQ117" i="21" s="1"/>
  <c r="AO117" i="21" a="1"/>
  <c r="AO117" i="21" s="1"/>
  <c r="AR117" i="21" a="1"/>
  <c r="AR117" i="21" s="1"/>
  <c r="BO116" i="21"/>
  <c r="BJ117" i="21" l="1"/>
  <c r="BL117" i="21"/>
  <c r="AH117" i="21" a="1"/>
  <c r="AH117" i="21" s="1"/>
  <c r="AX117" i="21" a="1"/>
  <c r="AX117" i="21" s="1"/>
  <c r="BO117" i="21" s="1"/>
  <c r="BA117" i="21" a="1"/>
  <c r="BA117" i="21" s="1"/>
  <c r="BR117" i="21" s="1"/>
  <c r="BB117" i="21" a="1"/>
  <c r="BB117" i="21" s="1"/>
  <c r="BS117" i="21" s="1"/>
  <c r="BE117" i="21" a="1"/>
  <c r="BE117" i="21" s="1"/>
  <c r="AI117" i="21" a="1"/>
  <c r="AI117" i="21" s="1"/>
  <c r="AL117" i="21" a="1"/>
  <c r="AL117" i="21" s="1"/>
  <c r="BI117" i="21" s="1"/>
  <c r="AJ117" i="21" a="1"/>
  <c r="AJ117" i="21" s="1"/>
  <c r="BC117" i="21" a="1"/>
  <c r="BC117" i="21" s="1"/>
  <c r="BT117" i="21" s="1"/>
  <c r="AU117" i="21" a="1"/>
  <c r="AU117" i="21" s="1"/>
  <c r="AK117" i="21" a="1"/>
  <c r="AK117" i="21" s="1"/>
  <c r="BH117" i="21" s="1"/>
  <c r="AY118" i="21" a="1"/>
  <c r="AY118" i="21" s="1"/>
  <c r="BP118" i="21" s="1"/>
  <c r="AS117" i="21" a="1"/>
  <c r="AS117" i="21" s="1"/>
  <c r="BB118" i="21" a="1"/>
  <c r="BB118" i="21" s="1"/>
  <c r="BS118" i="21" s="1"/>
  <c r="AK118" i="21" a="1"/>
  <c r="AK118" i="21" s="1"/>
  <c r="BH118" i="21" s="1"/>
  <c r="BD118" i="21" a="1"/>
  <c r="BD118" i="21" s="1"/>
  <c r="BU118" i="21" s="1"/>
  <c r="AT117" i="21" a="1"/>
  <c r="AT117" i="21" s="1"/>
  <c r="AU118" i="21" a="1"/>
  <c r="AU118" i="21" s="1"/>
  <c r="BM118" i="21" s="1"/>
  <c r="BN118" i="21" s="1"/>
  <c r="BG116" i="21"/>
  <c r="W116" i="21"/>
  <c r="Z116" i="21"/>
  <c r="X116" i="21" s="1"/>
  <c r="AV117" i="21" a="1"/>
  <c r="AV117" i="21" s="1"/>
  <c r="AL118" i="21" a="1"/>
  <c r="AL118" i="21" s="1"/>
  <c r="BI118" i="21" s="1"/>
  <c r="M120" i="21"/>
  <c r="G120" i="21" s="1"/>
  <c r="O120" i="21" s="1"/>
  <c r="BD117" i="21" a="1"/>
  <c r="BD117" i="21" s="1"/>
  <c r="BU117" i="21" s="1"/>
  <c r="AG118" i="21" a="1"/>
  <c r="AG118" i="21" s="1"/>
  <c r="BA118" i="21" a="1"/>
  <c r="BA118" i="21" s="1"/>
  <c r="BR118" i="21" s="1"/>
  <c r="AP117" i="21" a="1"/>
  <c r="AP117" i="21" s="1"/>
  <c r="BK117" i="21" s="1"/>
  <c r="AW118" i="21" a="1"/>
  <c r="AW118" i="21" s="1"/>
  <c r="BO118" i="21" s="1"/>
  <c r="AI118" i="21" a="1"/>
  <c r="AI118" i="21" s="1"/>
  <c r="AC119" i="21"/>
  <c r="AD119" i="21" s="1"/>
  <c r="AE119" i="21" s="1"/>
  <c r="AF119" i="21" s="1"/>
  <c r="AR119" i="21" s="1" a="1"/>
  <c r="AR119" i="21" s="1"/>
  <c r="AT119" i="21" a="1"/>
  <c r="AT119" i="21" s="1"/>
  <c r="AU119" i="21" a="1"/>
  <c r="AU119" i="21" s="1"/>
  <c r="S119" i="21"/>
  <c r="BF117" i="21" l="1"/>
  <c r="BG117" i="21" s="1"/>
  <c r="BF118" i="21"/>
  <c r="BB119" i="21" a="1"/>
  <c r="BB119" i="21" s="1"/>
  <c r="BS119" i="21" s="1"/>
  <c r="AH119" i="21" a="1"/>
  <c r="AH119" i="21" s="1"/>
  <c r="BC119" i="21" a="1"/>
  <c r="BC119" i="21" s="1"/>
  <c r="BT119" i="21" s="1"/>
  <c r="AL119" i="21" a="1"/>
  <c r="AL119" i="21" s="1"/>
  <c r="BI119" i="21" s="1"/>
  <c r="AO119" i="21" a="1"/>
  <c r="AO119" i="21" s="1"/>
  <c r="AN119" i="21" a="1"/>
  <c r="AN119" i="21" s="1"/>
  <c r="BM117" i="21"/>
  <c r="BN117" i="21" s="1"/>
  <c r="N120" i="21"/>
  <c r="P120" i="21"/>
  <c r="T120" i="21"/>
  <c r="Q120" i="21"/>
  <c r="AM119" i="21" a="1"/>
  <c r="AM119" i="21" s="1"/>
  <c r="AZ119" i="21" a="1"/>
  <c r="AZ119" i="21" s="1"/>
  <c r="BQ119" i="21" s="1"/>
  <c r="AY119" i="21" a="1"/>
  <c r="AY119" i="21" s="1"/>
  <c r="BP119" i="21" s="1"/>
  <c r="BA119" i="21" a="1"/>
  <c r="BA119" i="21" s="1"/>
  <c r="BR119" i="21" s="1"/>
  <c r="V116" i="21"/>
  <c r="AP119" i="21" a="1"/>
  <c r="AP119" i="21" s="1"/>
  <c r="BK119" i="21" s="1"/>
  <c r="AV119" i="21" a="1"/>
  <c r="AV119" i="21" s="1"/>
  <c r="Y116" i="21"/>
  <c r="AB116" i="21" s="1"/>
  <c r="AA116" i="21"/>
  <c r="AW119" i="21" a="1"/>
  <c r="AW119" i="21" s="1"/>
  <c r="Z118" i="21"/>
  <c r="X118" i="21" s="1"/>
  <c r="BG118" i="21"/>
  <c r="W118" i="21"/>
  <c r="AQ119" i="21" a="1"/>
  <c r="AQ119" i="21" s="1"/>
  <c r="BL119" i="21" s="1"/>
  <c r="AX119" i="21" a="1"/>
  <c r="AX119" i="21" s="1"/>
  <c r="BD119" i="21" a="1"/>
  <c r="BD119" i="21" s="1"/>
  <c r="Z117" i="21"/>
  <c r="X117" i="21" s="1"/>
  <c r="AI119" i="21" a="1"/>
  <c r="AI119" i="21" s="1"/>
  <c r="AS119" i="21" a="1"/>
  <c r="AS119" i="21" s="1"/>
  <c r="BM119" i="21" s="1"/>
  <c r="H120" i="21"/>
  <c r="E121" i="21" s="1"/>
  <c r="F121" i="21" s="1"/>
  <c r="BE119" i="21" a="1"/>
  <c r="BE119" i="21" s="1"/>
  <c r="I120" i="21"/>
  <c r="AA117" i="21"/>
  <c r="Y117" i="21"/>
  <c r="AK119" i="21" a="1"/>
  <c r="AK119" i="21" s="1"/>
  <c r="BH119" i="21" s="1"/>
  <c r="AG119" i="21" a="1"/>
  <c r="AG119" i="21" s="1"/>
  <c r="AJ119" i="21" a="1"/>
  <c r="AJ119" i="21" s="1"/>
  <c r="BN119" i="21" l="1"/>
  <c r="BJ119" i="21"/>
  <c r="BO119" i="21"/>
  <c r="W117" i="21"/>
  <c r="V117" i="21" s="1"/>
  <c r="BF119" i="21"/>
  <c r="BU119" i="21"/>
  <c r="M121" i="21"/>
  <c r="I121" i="21" s="1"/>
  <c r="V118" i="21"/>
  <c r="Y118" i="21"/>
  <c r="AB118" i="21" s="1"/>
  <c r="AA118" i="21"/>
  <c r="S120" i="21"/>
  <c r="AC120" i="21"/>
  <c r="AD120" i="21" s="1"/>
  <c r="AE120" i="21" s="1"/>
  <c r="AF120" i="21" s="1"/>
  <c r="AK120" i="21" s="1" a="1"/>
  <c r="AK120" i="21" s="1"/>
  <c r="BH120" i="21" s="1"/>
  <c r="AR120" i="21" l="1" a="1"/>
  <c r="AR120" i="21" s="1"/>
  <c r="AU120" i="21" a="1"/>
  <c r="AU120" i="21" s="1"/>
  <c r="AV120" i="21" a="1"/>
  <c r="AV120" i="21" s="1"/>
  <c r="AJ120" i="21" a="1"/>
  <c r="AJ120" i="21" s="1"/>
  <c r="AW120" i="21" a="1"/>
  <c r="AW120" i="21" s="1"/>
  <c r="BD120" i="21" a="1"/>
  <c r="BD120" i="21" s="1"/>
  <c r="AH120" i="21" a="1"/>
  <c r="AH120" i="21" s="1"/>
  <c r="AM120" i="21" a="1"/>
  <c r="AM120" i="21" s="1"/>
  <c r="BB120" i="21" a="1"/>
  <c r="BB120" i="21" s="1"/>
  <c r="BS120" i="21" s="1"/>
  <c r="BC120" i="21" a="1"/>
  <c r="BC120" i="21" s="1"/>
  <c r="BT120" i="21" s="1"/>
  <c r="AQ120" i="21" a="1"/>
  <c r="AQ120" i="21" s="1"/>
  <c r="BL120" i="21" s="1"/>
  <c r="AB117" i="21"/>
  <c r="AS120" i="21" a="1"/>
  <c r="AS120" i="21" s="1"/>
  <c r="BA120" i="21" a="1"/>
  <c r="BA120" i="21" s="1"/>
  <c r="BR120" i="21" s="1"/>
  <c r="AX120" i="21" a="1"/>
  <c r="AX120" i="21" s="1"/>
  <c r="AO120" i="21" a="1"/>
  <c r="AO120" i="21" s="1"/>
  <c r="AT120" i="21" a="1"/>
  <c r="AT120" i="21" s="1"/>
  <c r="AY120" i="21" a="1"/>
  <c r="AY120" i="21" s="1"/>
  <c r="BP120" i="21" s="1"/>
  <c r="AL120" i="21" a="1"/>
  <c r="AL120" i="21" s="1"/>
  <c r="BI120" i="21" s="1"/>
  <c r="AP120" i="21" a="1"/>
  <c r="AP120" i="21" s="1"/>
  <c r="BK120" i="21" s="1"/>
  <c r="BE120" i="21" a="1"/>
  <c r="BE120" i="21" s="1"/>
  <c r="BU120" i="21" s="1"/>
  <c r="AG120" i="21" a="1"/>
  <c r="AG120" i="21" s="1"/>
  <c r="AZ120" i="21" a="1"/>
  <c r="AZ120" i="21" s="1"/>
  <c r="BQ120" i="21" s="1"/>
  <c r="G121" i="21"/>
  <c r="O121" i="21" s="1"/>
  <c r="H121" i="21"/>
  <c r="E122" i="21" s="1"/>
  <c r="F122" i="21" s="1"/>
  <c r="AI120" i="21" a="1"/>
  <c r="AI120" i="21" s="1"/>
  <c r="AN120" i="21" a="1"/>
  <c r="AN120" i="21" s="1"/>
  <c r="W119" i="21"/>
  <c r="BG119" i="21"/>
  <c r="Z119" i="21"/>
  <c r="X119" i="21" s="1"/>
  <c r="BO120" i="21" l="1"/>
  <c r="BJ120" i="21"/>
  <c r="M122" i="21"/>
  <c r="I122" i="21" s="1"/>
  <c r="P121" i="21"/>
  <c r="N121" i="21"/>
  <c r="T121" i="21"/>
  <c r="Q121" i="21"/>
  <c r="BF120" i="21"/>
  <c r="BM120" i="21"/>
  <c r="BN120" i="21" s="1"/>
  <c r="AA119" i="21"/>
  <c r="Y119" i="21"/>
  <c r="AB119" i="21" s="1"/>
  <c r="V119" i="21"/>
  <c r="BG120" i="21" l="1"/>
  <c r="W120" i="21"/>
  <c r="Z120" i="21"/>
  <c r="X120" i="21" s="1"/>
  <c r="AX121" i="21" a="1"/>
  <c r="AX121" i="21" s="1"/>
  <c r="AG121" i="21" a="1"/>
  <c r="AG121" i="21" s="1"/>
  <c r="AU121" i="21" a="1"/>
  <c r="AU121" i="21" s="1"/>
  <c r="AS121" i="21" a="1"/>
  <c r="AS121" i="21" s="1"/>
  <c r="AP121" i="21" a="1"/>
  <c r="AP121" i="21" s="1"/>
  <c r="BK121" i="21" s="1"/>
  <c r="AM121" i="21" a="1"/>
  <c r="AM121" i="21" s="1"/>
  <c r="AC121" i="21"/>
  <c r="AD121" i="21" s="1"/>
  <c r="AE121" i="21" s="1"/>
  <c r="AF121" i="21" s="1"/>
  <c r="BE121" i="21" s="1" a="1"/>
  <c r="BE121" i="21" s="1"/>
  <c r="S121" i="21"/>
  <c r="AV121" i="21" a="1"/>
  <c r="AV121" i="21" s="1"/>
  <c r="AK121" i="21" a="1"/>
  <c r="AK121" i="21" s="1"/>
  <c r="BH121" i="21" s="1"/>
  <c r="AW121" i="21" a="1"/>
  <c r="AW121" i="21" s="1"/>
  <c r="G122" i="21"/>
  <c r="O122" i="21" s="1"/>
  <c r="H122" i="21"/>
  <c r="E123" i="21" s="1"/>
  <c r="F123" i="21" s="1"/>
  <c r="AN121" i="21" l="1" a="1"/>
  <c r="AN121" i="21" s="1"/>
  <c r="AZ121" i="21" a="1"/>
  <c r="AZ121" i="21" s="1"/>
  <c r="BQ121" i="21" s="1"/>
  <c r="AO121" i="21" a="1"/>
  <c r="AO121" i="21" s="1"/>
  <c r="BD121" i="21" a="1"/>
  <c r="BD121" i="21" s="1"/>
  <c r="BU121" i="21" s="1"/>
  <c r="AQ121" i="21" a="1"/>
  <c r="AQ121" i="21" s="1"/>
  <c r="AH121" i="21" a="1"/>
  <c r="AH121" i="21" s="1"/>
  <c r="BA121" i="21" a="1"/>
  <c r="BA121" i="21" s="1"/>
  <c r="BR121" i="21" s="1"/>
  <c r="AR121" i="21" a="1"/>
  <c r="AR121" i="21" s="1"/>
  <c r="BC121" i="21" a="1"/>
  <c r="BC121" i="21" s="1"/>
  <c r="BT121" i="21" s="1"/>
  <c r="AI121" i="21" a="1"/>
  <c r="AI121" i="21" s="1"/>
  <c r="AL121" i="21" a="1"/>
  <c r="AL121" i="21" s="1"/>
  <c r="BI121" i="21" s="1"/>
  <c r="AT121" i="21" a="1"/>
  <c r="AT121" i="21" s="1"/>
  <c r="BM121" i="21" s="1"/>
  <c r="BN121" i="21" s="1"/>
  <c r="BB121" i="21" a="1"/>
  <c r="BB121" i="21" s="1"/>
  <c r="BS121" i="21" s="1"/>
  <c r="AJ121" i="21" a="1"/>
  <c r="AJ121" i="21" s="1"/>
  <c r="BO121" i="21"/>
  <c r="AY121" i="21" a="1"/>
  <c r="AY121" i="21" s="1"/>
  <c r="BP121" i="21" s="1"/>
  <c r="Q122" i="21"/>
  <c r="P122" i="21"/>
  <c r="T122" i="21"/>
  <c r="N122" i="21"/>
  <c r="M123" i="21"/>
  <c r="I123" i="21" s="1"/>
  <c r="V120" i="21"/>
  <c r="Y120" i="21"/>
  <c r="AB120" i="21" s="1"/>
  <c r="AA120" i="21"/>
  <c r="G123" i="21" l="1"/>
  <c r="O123" i="21" s="1"/>
  <c r="BL121" i="21"/>
  <c r="BJ121" i="21"/>
  <c r="BF121" i="21"/>
  <c r="N123" i="21"/>
  <c r="T123" i="21"/>
  <c r="Q123" i="21"/>
  <c r="P123" i="21"/>
  <c r="H123" i="21"/>
  <c r="E124" i="21" s="1"/>
  <c r="F124" i="21" s="1"/>
  <c r="BC122" i="21" a="1"/>
  <c r="BC122" i="21" s="1"/>
  <c r="BT122" i="21" s="1"/>
  <c r="AU122" i="21" a="1"/>
  <c r="AU122" i="21" s="1"/>
  <c r="AM122" i="21" a="1"/>
  <c r="AM122" i="21" s="1"/>
  <c r="AC122" i="21"/>
  <c r="AD122" i="21" s="1"/>
  <c r="AE122" i="21" s="1"/>
  <c r="AF122" i="21" s="1"/>
  <c r="AJ122" i="21" a="1"/>
  <c r="AJ122" i="21" s="1"/>
  <c r="S122" i="21"/>
  <c r="BD122" i="21" a="1"/>
  <c r="BD122" i="21" s="1"/>
  <c r="AS122" i="21" a="1"/>
  <c r="AS122" i="21" s="1"/>
  <c r="BB122" i="21" a="1"/>
  <c r="BB122" i="21" s="1"/>
  <c r="BS122" i="21" s="1"/>
  <c r="AI122" i="21" a="1"/>
  <c r="AI122" i="21" s="1"/>
  <c r="AR122" i="21" a="1"/>
  <c r="AR122" i="21" s="1"/>
  <c r="AV122" i="21" a="1"/>
  <c r="AV122" i="21" s="1"/>
  <c r="AG122" i="21" a="1"/>
  <c r="AG122" i="21" s="1"/>
  <c r="AT122" i="21" a="1"/>
  <c r="AT122" i="21" s="1"/>
  <c r="AQ122" i="21" a="1"/>
  <c r="AQ122" i="21" s="1"/>
  <c r="BL122" i="21" s="1"/>
  <c r="AO122" i="21" a="1"/>
  <c r="AO122" i="21" s="1"/>
  <c r="BE122" i="21" a="1"/>
  <c r="BE122" i="21" s="1"/>
  <c r="BU122" i="21" s="1"/>
  <c r="AN122" i="21" a="1"/>
  <c r="AN122" i="21" s="1"/>
  <c r="BA122" i="21" a="1"/>
  <c r="BA122" i="21" s="1"/>
  <c r="BR122" i="21" s="1"/>
  <c r="AL122" i="21" a="1"/>
  <c r="AL122" i="21" s="1"/>
  <c r="BI122" i="21" s="1"/>
  <c r="AK122" i="21" a="1"/>
  <c r="AK122" i="21" s="1"/>
  <c r="BH122" i="21" s="1"/>
  <c r="AW122" i="21" a="1"/>
  <c r="AW122" i="21" s="1"/>
  <c r="AH122" i="21" a="1"/>
  <c r="AH122" i="21" s="1"/>
  <c r="AZ122" i="21" a="1"/>
  <c r="AZ122" i="21" s="1"/>
  <c r="BQ122" i="21" s="1"/>
  <c r="AY122" i="21" a="1"/>
  <c r="AY122" i="21" s="1"/>
  <c r="BP122" i="21" s="1"/>
  <c r="AP122" i="21" a="1"/>
  <c r="AP122" i="21" s="1"/>
  <c r="BK122" i="21" s="1"/>
  <c r="AX122" i="21" a="1"/>
  <c r="AX122" i="21" s="1"/>
  <c r="BM122" i="21" l="1"/>
  <c r="BN122" i="21" s="1"/>
  <c r="BJ122" i="21"/>
  <c r="BF122" i="21"/>
  <c r="BO122" i="21"/>
  <c r="BG121" i="21"/>
  <c r="W121" i="21"/>
  <c r="Z121" i="21"/>
  <c r="X121" i="21" s="1"/>
  <c r="Z122" i="21"/>
  <c r="X122" i="21" s="1"/>
  <c r="BG122" i="21"/>
  <c r="W122" i="21"/>
  <c r="M124" i="21"/>
  <c r="H124" i="21" s="1"/>
  <c r="E125" i="21" s="1"/>
  <c r="F125" i="21" s="1"/>
  <c r="G124" i="21"/>
  <c r="O124" i="21" s="1"/>
  <c r="S123" i="21"/>
  <c r="AP123" i="21" a="1"/>
  <c r="AP123" i="21" s="1"/>
  <c r="BK123" i="21" s="1"/>
  <c r="BB123" i="21" a="1"/>
  <c r="BB123" i="21" s="1"/>
  <c r="BS123" i="21" s="1"/>
  <c r="AG123" i="21" a="1"/>
  <c r="AG123" i="21" s="1"/>
  <c r="AC123" i="21"/>
  <c r="AD123" i="21" s="1"/>
  <c r="AE123" i="21" s="1"/>
  <c r="AF123" i="21" s="1"/>
  <c r="AU123" i="21" s="1" a="1"/>
  <c r="AU123" i="21" s="1"/>
  <c r="BA123" i="21" a="1"/>
  <c r="BA123" i="21" s="1"/>
  <c r="BR123" i="21" s="1"/>
  <c r="AZ123" i="21" a="1"/>
  <c r="AZ123" i="21" s="1"/>
  <c r="BQ123" i="21" s="1"/>
  <c r="AS123" i="21" a="1"/>
  <c r="AS123" i="21" s="1"/>
  <c r="AO123" i="21" a="1"/>
  <c r="AO123" i="21" s="1"/>
  <c r="AW123" i="21" a="1"/>
  <c r="AW123" i="21" s="1"/>
  <c r="AM123" i="21" a="1"/>
  <c r="AM123" i="21" s="1"/>
  <c r="AH123" i="21" a="1"/>
  <c r="AH123" i="21" s="1"/>
  <c r="I124" i="21" l="1"/>
  <c r="AN123" i="21" a="1"/>
  <c r="AN123" i="21" s="1"/>
  <c r="BJ123" i="21" s="1"/>
  <c r="AV123" i="21" a="1"/>
  <c r="AV123" i="21" s="1"/>
  <c r="BD123" i="21" a="1"/>
  <c r="BD123" i="21" s="1"/>
  <c r="AQ123" i="21" a="1"/>
  <c r="AQ123" i="21" s="1"/>
  <c r="AI123" i="21" a="1"/>
  <c r="AI123" i="21" s="1"/>
  <c r="BF123" i="21" s="1"/>
  <c r="AX123" i="21" a="1"/>
  <c r="AX123" i="21" s="1"/>
  <c r="BO123" i="21" s="1"/>
  <c r="AL123" i="21" a="1"/>
  <c r="AL123" i="21" s="1"/>
  <c r="BI123" i="21" s="1"/>
  <c r="AY123" i="21" a="1"/>
  <c r="AY123" i="21" s="1"/>
  <c r="BP123" i="21" s="1"/>
  <c r="AR123" i="21" a="1"/>
  <c r="AR123" i="21" s="1"/>
  <c r="AJ123" i="21" a="1"/>
  <c r="AJ123" i="21" s="1"/>
  <c r="BC123" i="21" a="1"/>
  <c r="BC123" i="21" s="1"/>
  <c r="BT123" i="21" s="1"/>
  <c r="V121" i="21"/>
  <c r="AT123" i="21" a="1"/>
  <c r="AT123" i="21" s="1"/>
  <c r="BM123" i="21" s="1"/>
  <c r="BN123" i="21" s="1"/>
  <c r="AA121" i="21"/>
  <c r="Y121" i="21"/>
  <c r="AB121" i="21" s="1"/>
  <c r="BE123" i="21" a="1"/>
  <c r="BE123" i="21" s="1"/>
  <c r="AK123" i="21" a="1"/>
  <c r="AK123" i="21" s="1"/>
  <c r="BH123" i="21" s="1"/>
  <c r="P124" i="21"/>
  <c r="N124" i="21"/>
  <c r="T124" i="21"/>
  <c r="Q124" i="21"/>
  <c r="M125" i="21"/>
  <c r="I125" i="21" s="1"/>
  <c r="V122" i="21"/>
  <c r="Y122" i="21"/>
  <c r="AB122" i="21" s="1"/>
  <c r="AA122" i="21"/>
  <c r="BU123" i="21" l="1"/>
  <c r="BG123" i="21"/>
  <c r="BL123" i="21"/>
  <c r="Z123" i="21" s="1"/>
  <c r="X123" i="21" s="1"/>
  <c r="G125" i="21"/>
  <c r="O125" i="21" s="1"/>
  <c r="H125" i="21"/>
  <c r="E126" i="21" s="1"/>
  <c r="F126" i="21" s="1"/>
  <c r="AQ124" i="21" a="1"/>
  <c r="AQ124" i="21" s="1"/>
  <c r="BB124" i="21" a="1"/>
  <c r="BB124" i="21" s="1"/>
  <c r="BS124" i="21" s="1"/>
  <c r="S124" i="21"/>
  <c r="AC124" i="21"/>
  <c r="AD124" i="21" s="1"/>
  <c r="AE124" i="21" s="1"/>
  <c r="AF124" i="21" s="1"/>
  <c r="AV124" i="21" s="1" a="1"/>
  <c r="AV124" i="21" s="1"/>
  <c r="AS124" i="21" a="1"/>
  <c r="AS124" i="21" s="1"/>
  <c r="BD124" i="21" a="1"/>
  <c r="BD124" i="21" s="1"/>
  <c r="AI124" i="21" a="1"/>
  <c r="AI124" i="21" s="1"/>
  <c r="BC124" i="21" a="1"/>
  <c r="BC124" i="21" s="1"/>
  <c r="BT124" i="21" s="1"/>
  <c r="AR124" i="21" a="1"/>
  <c r="AR124" i="21" s="1"/>
  <c r="AZ124" i="21" a="1"/>
  <c r="AZ124" i="21" s="1"/>
  <c r="BQ124" i="21" s="1"/>
  <c r="AY124" i="21" a="1"/>
  <c r="AY124" i="21" s="1"/>
  <c r="BP124" i="21" s="1"/>
  <c r="AU124" i="21" a="1"/>
  <c r="AU124" i="21" s="1"/>
  <c r="AK124" i="21" a="1"/>
  <c r="AK124" i="21" s="1"/>
  <c r="BH124" i="21" s="1"/>
  <c r="AA123" i="21"/>
  <c r="Y123" i="21"/>
  <c r="BL124" i="21" l="1"/>
  <c r="W123" i="21"/>
  <c r="V123" i="21" s="1"/>
  <c r="AT124" i="21" a="1"/>
  <c r="AT124" i="21" s="1"/>
  <c r="BM124" i="21" s="1"/>
  <c r="BN124" i="21" s="1"/>
  <c r="AJ124" i="21" a="1"/>
  <c r="AJ124" i="21" s="1"/>
  <c r="AM124" i="21" a="1"/>
  <c r="AM124" i="21" s="1"/>
  <c r="AX124" i="21" a="1"/>
  <c r="AX124" i="21" s="1"/>
  <c r="AN124" i="21" a="1"/>
  <c r="AN124" i="21" s="1"/>
  <c r="BA124" i="21" a="1"/>
  <c r="BA124" i="21" s="1"/>
  <c r="BR124" i="21" s="1"/>
  <c r="AP124" i="21" a="1"/>
  <c r="AP124" i="21" s="1"/>
  <c r="BK124" i="21" s="1"/>
  <c r="AH124" i="21" a="1"/>
  <c r="AH124" i="21" s="1"/>
  <c r="AG124" i="21" a="1"/>
  <c r="AG124" i="21" s="1"/>
  <c r="AO124" i="21" a="1"/>
  <c r="AO124" i="21" s="1"/>
  <c r="AW124" i="21" a="1"/>
  <c r="AW124" i="21" s="1"/>
  <c r="BE124" i="21" a="1"/>
  <c r="BE124" i="21" s="1"/>
  <c r="BU124" i="21" s="1"/>
  <c r="AL124" i="21" a="1"/>
  <c r="AL124" i="21" s="1"/>
  <c r="BI124" i="21" s="1"/>
  <c r="M126" i="21"/>
  <c r="I126" i="21" s="1"/>
  <c r="Q125" i="21"/>
  <c r="P125" i="21"/>
  <c r="T125" i="21"/>
  <c r="N125" i="21"/>
  <c r="BO124" i="21" l="1"/>
  <c r="AB123" i="21"/>
  <c r="BF124" i="21"/>
  <c r="BJ124" i="21"/>
  <c r="S125" i="21"/>
  <c r="AX125" i="21" a="1"/>
  <c r="AX125" i="21" s="1"/>
  <c r="AP125" i="21" a="1"/>
  <c r="AP125" i="21" s="1"/>
  <c r="BK125" i="21" s="1"/>
  <c r="AH125" i="21" a="1"/>
  <c r="AH125" i="21" s="1"/>
  <c r="AQ125" i="21" a="1"/>
  <c r="AQ125" i="21" s="1"/>
  <c r="AZ125" i="21" a="1"/>
  <c r="AZ125" i="21" s="1"/>
  <c r="AO125" i="21" a="1"/>
  <c r="AO125" i="21" s="1"/>
  <c r="AC125" i="21"/>
  <c r="AD125" i="21" s="1"/>
  <c r="AE125" i="21" s="1"/>
  <c r="AF125" i="21" s="1"/>
  <c r="AY125" i="21" a="1"/>
  <c r="AY125" i="21" s="1"/>
  <c r="BP125" i="21" s="1"/>
  <c r="AN125" i="21" a="1"/>
  <c r="AN125" i="21" s="1"/>
  <c r="AU125" i="21" a="1"/>
  <c r="AU125" i="21" s="1"/>
  <c r="AI125" i="21" a="1"/>
  <c r="AI125" i="21" s="1"/>
  <c r="AT125" i="21" a="1"/>
  <c r="AT125" i="21" s="1"/>
  <c r="AG125" i="21" a="1"/>
  <c r="AG125" i="21" s="1"/>
  <c r="BE125" i="21" a="1"/>
  <c r="BE125" i="21" s="1"/>
  <c r="BA125" i="21" a="1"/>
  <c r="BA125" i="21" s="1"/>
  <c r="BR125" i="21" s="1"/>
  <c r="AJ125" i="21" a="1"/>
  <c r="AJ125" i="21" s="1"/>
  <c r="AW125" i="21" a="1"/>
  <c r="AW125" i="21" s="1"/>
  <c r="BC125" i="21" a="1"/>
  <c r="BC125" i="21" s="1"/>
  <c r="BT125" i="21" s="1"/>
  <c r="BB125" i="21" a="1"/>
  <c r="BB125" i="21" s="1"/>
  <c r="BS125" i="21" s="1"/>
  <c r="AK125" i="21" a="1"/>
  <c r="AK125" i="21" s="1"/>
  <c r="BH125" i="21" s="1"/>
  <c r="BQ125" i="21"/>
  <c r="AR125" i="21" a="1"/>
  <c r="AR125" i="21" s="1"/>
  <c r="AM125" i="21" a="1"/>
  <c r="AM125" i="21" s="1"/>
  <c r="AL125" i="21" a="1"/>
  <c r="AL125" i="21" s="1"/>
  <c r="BI125" i="21" s="1"/>
  <c r="AV125" i="21" a="1"/>
  <c r="AV125" i="21" s="1"/>
  <c r="BD125" i="21" a="1"/>
  <c r="BD125" i="21" s="1"/>
  <c r="AS125" i="21" a="1"/>
  <c r="AS125" i="21" s="1"/>
  <c r="BM125" i="21" s="1"/>
  <c r="BN125" i="21" s="1"/>
  <c r="H126" i="21"/>
  <c r="E127" i="21" s="1"/>
  <c r="F127" i="21" s="1"/>
  <c r="G126" i="21"/>
  <c r="O126" i="21" s="1"/>
  <c r="BJ125" i="21" l="1"/>
  <c r="BL125" i="21"/>
  <c r="BO125" i="21"/>
  <c r="BU125" i="21"/>
  <c r="BF125" i="21"/>
  <c r="Z125" i="21"/>
  <c r="X125" i="21" s="1"/>
  <c r="BG125" i="21"/>
  <c r="W125" i="21"/>
  <c r="M127" i="21"/>
  <c r="I127" i="21" s="1"/>
  <c r="T126" i="21"/>
  <c r="N126" i="21"/>
  <c r="Q126" i="21"/>
  <c r="P126" i="21"/>
  <c r="BG124" i="21"/>
  <c r="W124" i="21"/>
  <c r="Z124" i="21"/>
  <c r="X124" i="21" s="1"/>
  <c r="Y124" i="21" l="1"/>
  <c r="AA124" i="21"/>
  <c r="S126" i="21"/>
  <c r="AW126" i="21" a="1"/>
  <c r="AW126" i="21" s="1"/>
  <c r="BC126" i="21" a="1"/>
  <c r="BC126" i="21" s="1"/>
  <c r="BT126" i="21" s="1"/>
  <c r="AH126" i="21" a="1"/>
  <c r="AH126" i="21" s="1"/>
  <c r="AZ126" i="21" a="1"/>
  <c r="AZ126" i="21" s="1"/>
  <c r="BQ126" i="21" s="1"/>
  <c r="AC126" i="21"/>
  <c r="AD126" i="21" s="1"/>
  <c r="AE126" i="21" s="1"/>
  <c r="AF126" i="21" s="1"/>
  <c r="BA126" i="21" s="1" a="1"/>
  <c r="BA126" i="21" s="1"/>
  <c r="BR126" i="21" s="1"/>
  <c r="AT126" i="21" a="1"/>
  <c r="AT126" i="21" s="1"/>
  <c r="AN126" i="21" a="1"/>
  <c r="AN126" i="21" s="1"/>
  <c r="AM126" i="21" a="1"/>
  <c r="AM126" i="21" s="1"/>
  <c r="BJ126" i="21" s="1"/>
  <c r="AO126" i="21" a="1"/>
  <c r="AO126" i="21" s="1"/>
  <c r="AU126" i="21" a="1"/>
  <c r="AU126" i="21" s="1"/>
  <c r="BE126" i="21" a="1"/>
  <c r="BE126" i="21" s="1"/>
  <c r="AB124" i="21"/>
  <c r="V124" i="21"/>
  <c r="G127" i="21"/>
  <c r="O127" i="21" s="1"/>
  <c r="H127" i="21"/>
  <c r="E128" i="21" s="1"/>
  <c r="F128" i="21" s="1"/>
  <c r="V125" i="21"/>
  <c r="AA125" i="21"/>
  <c r="Y125" i="21"/>
  <c r="AB125" i="21" s="1"/>
  <c r="AX126" i="21" l="1" a="1"/>
  <c r="AX126" i="21" s="1"/>
  <c r="BO126" i="21" s="1"/>
  <c r="AG126" i="21" a="1"/>
  <c r="AG126" i="21" s="1"/>
  <c r="AR126" i="21" a="1"/>
  <c r="AR126" i="21" s="1"/>
  <c r="AJ126" i="21" a="1"/>
  <c r="AJ126" i="21" s="1"/>
  <c r="BB126" i="21" a="1"/>
  <c r="BB126" i="21" s="1"/>
  <c r="BS126" i="21" s="1"/>
  <c r="AV126" i="21" a="1"/>
  <c r="AV126" i="21" s="1"/>
  <c r="AK126" i="21" a="1"/>
  <c r="AK126" i="21" s="1"/>
  <c r="BH126" i="21" s="1"/>
  <c r="M128" i="21"/>
  <c r="G128" i="21" s="1"/>
  <c r="O128" i="21" s="1"/>
  <c r="AI126" i="21" a="1"/>
  <c r="AI126" i="21" s="1"/>
  <c r="Q127" i="21"/>
  <c r="P127" i="21"/>
  <c r="N127" i="21"/>
  <c r="T127" i="21"/>
  <c r="AQ126" i="21" a="1"/>
  <c r="AQ126" i="21" s="1"/>
  <c r="AY126" i="21" a="1"/>
  <c r="AY126" i="21" s="1"/>
  <c r="BP126" i="21" s="1"/>
  <c r="AL126" i="21" a="1"/>
  <c r="AL126" i="21" s="1"/>
  <c r="BI126" i="21" s="1"/>
  <c r="BD126" i="21" a="1"/>
  <c r="BD126" i="21" s="1"/>
  <c r="BU126" i="21" s="1"/>
  <c r="AS126" i="21" a="1"/>
  <c r="AS126" i="21" s="1"/>
  <c r="BM126" i="21" s="1"/>
  <c r="AP126" i="21" a="1"/>
  <c r="AP126" i="21" s="1"/>
  <c r="BK126" i="21" s="1"/>
  <c r="BL126" i="21" l="1"/>
  <c r="BN126" i="21"/>
  <c r="T128" i="21"/>
  <c r="Q128" i="21"/>
  <c r="P128" i="21"/>
  <c r="N128" i="21"/>
  <c r="AH127" i="21" a="1"/>
  <c r="AH127" i="21" s="1"/>
  <c r="BE127" i="21" a="1"/>
  <c r="BE127" i="21" s="1"/>
  <c r="AP127" i="21" a="1"/>
  <c r="AP127" i="21" s="1"/>
  <c r="BK127" i="21" s="1"/>
  <c r="AN127" i="21" a="1"/>
  <c r="AN127" i="21" s="1"/>
  <c r="AM127" i="21" a="1"/>
  <c r="AM127" i="21" s="1"/>
  <c r="AU127" i="21" a="1"/>
  <c r="AU127" i="21" s="1"/>
  <c r="AQ127" i="21" a="1"/>
  <c r="AQ127" i="21" s="1"/>
  <c r="AX127" i="21" a="1"/>
  <c r="AX127" i="21" s="1"/>
  <c r="BO127" i="21" s="1"/>
  <c r="AC127" i="21"/>
  <c r="AD127" i="21" s="1"/>
  <c r="AE127" i="21" s="1"/>
  <c r="AF127" i="21" s="1"/>
  <c r="AT127" i="21" s="1" a="1"/>
  <c r="AT127" i="21" s="1"/>
  <c r="S127" i="21"/>
  <c r="BA127" i="21" a="1"/>
  <c r="BA127" i="21" s="1"/>
  <c r="BR127" i="21" s="1"/>
  <c r="AW127" i="21" a="1"/>
  <c r="AW127" i="21" s="1"/>
  <c r="H128" i="21"/>
  <c r="E129" i="21" s="1"/>
  <c r="F129" i="21" s="1"/>
  <c r="I128" i="21"/>
  <c r="BF126" i="21"/>
  <c r="AK127" i="21" l="1" a="1"/>
  <c r="AK127" i="21" s="1"/>
  <c r="BH127" i="21" s="1"/>
  <c r="BD127" i="21" a="1"/>
  <c r="BD127" i="21" s="1"/>
  <c r="BU127" i="21" s="1"/>
  <c r="W126" i="21"/>
  <c r="BG126" i="21"/>
  <c r="Z126" i="21"/>
  <c r="X126" i="21" s="1"/>
  <c r="AO127" i="21" a="1"/>
  <c r="AO127" i="21" s="1"/>
  <c r="BJ127" i="21" s="1"/>
  <c r="BB127" i="21" a="1"/>
  <c r="BB127" i="21" s="1"/>
  <c r="BS127" i="21" s="1"/>
  <c r="AY127" i="21" a="1"/>
  <c r="AY127" i="21" s="1"/>
  <c r="BP127" i="21" s="1"/>
  <c r="AL127" i="21" a="1"/>
  <c r="AL127" i="21" s="1"/>
  <c r="BI127" i="21" s="1"/>
  <c r="M129" i="21"/>
  <c r="I129" i="21" s="1"/>
  <c r="AJ127" i="21" a="1"/>
  <c r="AJ127" i="21" s="1"/>
  <c r="AR127" i="21" a="1"/>
  <c r="AR127" i="21" s="1"/>
  <c r="BL127" i="21" s="1"/>
  <c r="AZ127" i="21" a="1"/>
  <c r="AZ127" i="21" s="1"/>
  <c r="BQ127" i="21" s="1"/>
  <c r="AS127" i="21" a="1"/>
  <c r="AS127" i="21" s="1"/>
  <c r="BM127" i="21" s="1"/>
  <c r="BN127" i="21" s="1"/>
  <c r="AV127" i="21" a="1"/>
  <c r="AV127" i="21" s="1"/>
  <c r="BC127" i="21" a="1"/>
  <c r="BC127" i="21" s="1"/>
  <c r="BT127" i="21" s="1"/>
  <c r="AG127" i="21" a="1"/>
  <c r="AG127" i="21" s="1"/>
  <c r="AI127" i="21" a="1"/>
  <c r="AI127" i="21" s="1"/>
  <c r="S128" i="21"/>
  <c r="AN128" i="21" a="1"/>
  <c r="AN128" i="21" s="1"/>
  <c r="BB128" i="21" a="1"/>
  <c r="BB128" i="21" s="1"/>
  <c r="BS128" i="21" s="1"/>
  <c r="AC128" i="21"/>
  <c r="AD128" i="21" s="1"/>
  <c r="AE128" i="21" s="1"/>
  <c r="AF128" i="21" s="1"/>
  <c r="AI128" i="21" s="1" a="1"/>
  <c r="AI128" i="21" s="1"/>
  <c r="BD128" i="21" l="1" a="1"/>
  <c r="BD128" i="21" s="1"/>
  <c r="AQ128" i="21" a="1"/>
  <c r="AQ128" i="21" s="1"/>
  <c r="G129" i="21"/>
  <c r="O129" i="21" s="1"/>
  <c r="H129" i="21"/>
  <c r="E130" i="21" s="1"/>
  <c r="F130" i="21" s="1"/>
  <c r="AH128" i="21" a="1"/>
  <c r="AH128" i="21" s="1"/>
  <c r="Q129" i="21"/>
  <c r="P129" i="21"/>
  <c r="T129" i="21"/>
  <c r="N129" i="21"/>
  <c r="AW128" i="21" a="1"/>
  <c r="AW128" i="21" s="1"/>
  <c r="AK128" i="21" a="1"/>
  <c r="AK128" i="21" s="1"/>
  <c r="BH128" i="21" s="1"/>
  <c r="M130" i="21"/>
  <c r="I130" i="21" s="1"/>
  <c r="AO128" i="21" a="1"/>
  <c r="AO128" i="21" s="1"/>
  <c r="AS128" i="21" a="1"/>
  <c r="AS128" i="21" s="1"/>
  <c r="BA128" i="21" a="1"/>
  <c r="BA128" i="21" s="1"/>
  <c r="BR128" i="21" s="1"/>
  <c r="AR128" i="21" a="1"/>
  <c r="AR128" i="21" s="1"/>
  <c r="BL128" i="21" s="1"/>
  <c r="AP128" i="21" a="1"/>
  <c r="AP128" i="21" s="1"/>
  <c r="BK128" i="21" s="1"/>
  <c r="AJ128" i="21" a="1"/>
  <c r="AJ128" i="21" s="1"/>
  <c r="AX128" i="21" a="1"/>
  <c r="AX128" i="21" s="1"/>
  <c r="AU128" i="21" a="1"/>
  <c r="AU128" i="21" s="1"/>
  <c r="AL128" i="21" a="1"/>
  <c r="AL128" i="21" s="1"/>
  <c r="BI128" i="21" s="1"/>
  <c r="BE128" i="21" a="1"/>
  <c r="BE128" i="21" s="1"/>
  <c r="BF127" i="21"/>
  <c r="AY128" i="21" a="1"/>
  <c r="AY128" i="21" s="1"/>
  <c r="BP128" i="21" s="1"/>
  <c r="AA126" i="21"/>
  <c r="Y126" i="21"/>
  <c r="AB126" i="21" s="1"/>
  <c r="AZ128" i="21" a="1"/>
  <c r="AZ128" i="21" s="1"/>
  <c r="BQ128" i="21" s="1"/>
  <c r="AV128" i="21" a="1"/>
  <c r="AV128" i="21" s="1"/>
  <c r="V126" i="21"/>
  <c r="BC128" i="21" a="1"/>
  <c r="BC128" i="21" s="1"/>
  <c r="BT128" i="21" s="1"/>
  <c r="AG128" i="21" a="1"/>
  <c r="AG128" i="21" s="1"/>
  <c r="BF128" i="21" s="1"/>
  <c r="AT128" i="21" a="1"/>
  <c r="AT128" i="21" s="1"/>
  <c r="AM128" i="21" a="1"/>
  <c r="AM128" i="21" s="1"/>
  <c r="BJ128" i="21" s="1"/>
  <c r="BU128" i="21" l="1"/>
  <c r="BG128" i="21"/>
  <c r="BM128" i="21"/>
  <c r="BN128" i="21" s="1"/>
  <c r="G130" i="21"/>
  <c r="O130" i="21" s="1"/>
  <c r="H130" i="21"/>
  <c r="E131" i="21" s="1"/>
  <c r="F131" i="21" s="1"/>
  <c r="BG127" i="21"/>
  <c r="W127" i="21"/>
  <c r="Z127" i="21"/>
  <c r="X127" i="21" s="1"/>
  <c r="BB129" i="21" a="1"/>
  <c r="BB129" i="21" s="1"/>
  <c r="BS129" i="21" s="1"/>
  <c r="AT129" i="21" a="1"/>
  <c r="AT129" i="21" s="1"/>
  <c r="AL129" i="21" a="1"/>
  <c r="AL129" i="21" s="1"/>
  <c r="BI129" i="21" s="1"/>
  <c r="AO129" i="21" a="1"/>
  <c r="AO129" i="21" s="1"/>
  <c r="AX129" i="21" a="1"/>
  <c r="AX129" i="21" s="1"/>
  <c r="BO129" i="21" s="1"/>
  <c r="AC129" i="21"/>
  <c r="AD129" i="21" s="1"/>
  <c r="AE129" i="21" s="1"/>
  <c r="AF129" i="21" s="1"/>
  <c r="AN129" i="21" a="1"/>
  <c r="AN129" i="21" s="1"/>
  <c r="AW129" i="21" a="1"/>
  <c r="AW129" i="21" s="1"/>
  <c r="BA129" i="21" a="1"/>
  <c r="BA129" i="21" s="1"/>
  <c r="BR129" i="21" s="1"/>
  <c r="S129" i="21"/>
  <c r="AM129" i="21" a="1"/>
  <c r="AM129" i="21" s="1"/>
  <c r="AZ129" i="21" a="1"/>
  <c r="AZ129" i="21" s="1"/>
  <c r="BQ129" i="21" s="1"/>
  <c r="AK129" i="21" a="1"/>
  <c r="AK129" i="21" s="1"/>
  <c r="BH129" i="21" s="1"/>
  <c r="AV129" i="21" a="1"/>
  <c r="AV129" i="21" s="1"/>
  <c r="AG129" i="21" a="1"/>
  <c r="AG129" i="21" s="1"/>
  <c r="AU129" i="21" a="1"/>
  <c r="AU129" i="21" s="1"/>
  <c r="AQ129" i="21" a="1"/>
  <c r="AQ129" i="21" s="1"/>
  <c r="BL129" i="21" s="1"/>
  <c r="AP129" i="21" a="1"/>
  <c r="AP129" i="21" s="1"/>
  <c r="BK129" i="21" s="1"/>
  <c r="BD129" i="21" a="1"/>
  <c r="BD129" i="21" s="1"/>
  <c r="BC129" i="21" a="1"/>
  <c r="BC129" i="21" s="1"/>
  <c r="BT129" i="21" s="1"/>
  <c r="AY129" i="21" a="1"/>
  <c r="AY129" i="21" s="1"/>
  <c r="BP129" i="21" s="1"/>
  <c r="BE129" i="21" a="1"/>
  <c r="BE129" i="21" s="1"/>
  <c r="AS129" i="21" a="1"/>
  <c r="AS129" i="21" s="1"/>
  <c r="BM129" i="21" s="1"/>
  <c r="BN129" i="21" s="1"/>
  <c r="AJ129" i="21" a="1"/>
  <c r="AJ129" i="21" s="1"/>
  <c r="AI129" i="21" a="1"/>
  <c r="AI129" i="21" s="1"/>
  <c r="AR129" i="21" a="1"/>
  <c r="AR129" i="21" s="1"/>
  <c r="AH129" i="21" a="1"/>
  <c r="AH129" i="21" s="1"/>
  <c r="BO128" i="21"/>
  <c r="BU129" i="21" l="1"/>
  <c r="BF129" i="21"/>
  <c r="BJ129" i="21"/>
  <c r="Z129" i="21" s="1"/>
  <c r="X129" i="21" s="1"/>
  <c r="W129" i="21"/>
  <c r="BG129" i="21"/>
  <c r="V127" i="21"/>
  <c r="AA127" i="21"/>
  <c r="Y127" i="21"/>
  <c r="AB127" i="21" s="1"/>
  <c r="M131" i="21"/>
  <c r="I131" i="21" s="1"/>
  <c r="T130" i="21"/>
  <c r="Q130" i="21"/>
  <c r="P130" i="21"/>
  <c r="N130" i="21"/>
  <c r="AA128" i="21"/>
  <c r="Y128" i="21"/>
  <c r="Z128" i="21"/>
  <c r="X128" i="21" s="1"/>
  <c r="W128" i="21"/>
  <c r="G131" i="21" l="1"/>
  <c r="O131" i="21" s="1"/>
  <c r="BC130" i="21" a="1"/>
  <c r="BC130" i="21" s="1"/>
  <c r="AU130" i="21" a="1"/>
  <c r="AU130" i="21" s="1"/>
  <c r="AM130" i="21" a="1"/>
  <c r="AM130" i="21" s="1"/>
  <c r="AC130" i="21"/>
  <c r="AD130" i="21" s="1"/>
  <c r="AE130" i="21" s="1"/>
  <c r="AF130" i="21" s="1"/>
  <c r="AP130" i="21" a="1"/>
  <c r="AP130" i="21" s="1"/>
  <c r="BK130" i="21" s="1"/>
  <c r="AY130" i="21" a="1"/>
  <c r="AY130" i="21" s="1"/>
  <c r="BP130" i="21" s="1"/>
  <c r="AO130" i="21" a="1"/>
  <c r="AO130" i="21" s="1"/>
  <c r="AX130" i="21" a="1"/>
  <c r="AX130" i="21" s="1"/>
  <c r="BO130" i="21" s="1"/>
  <c r="BE130" i="21" a="1"/>
  <c r="BE130" i="21" s="1"/>
  <c r="BU130" i="21" s="1"/>
  <c r="AR130" i="21" a="1"/>
  <c r="AR130" i="21" s="1"/>
  <c r="BD130" i="21" a="1"/>
  <c r="BD130" i="21" s="1"/>
  <c r="AQ130" i="21" a="1"/>
  <c r="AQ130" i="21" s="1"/>
  <c r="BB130" i="21" a="1"/>
  <c r="BB130" i="21" s="1"/>
  <c r="BS130" i="21" s="1"/>
  <c r="AZ130" i="21" a="1"/>
  <c r="AZ130" i="21" s="1"/>
  <c r="BQ130" i="21" s="1"/>
  <c r="AI130" i="21" a="1"/>
  <c r="AI130" i="21" s="1"/>
  <c r="AW130" i="21" a="1"/>
  <c r="AW130" i="21" s="1"/>
  <c r="AH130" i="21" a="1"/>
  <c r="AH130" i="21" s="1"/>
  <c r="AJ130" i="21" a="1"/>
  <c r="AJ130" i="21" s="1"/>
  <c r="AG130" i="21" a="1"/>
  <c r="AG130" i="21" s="1"/>
  <c r="BF130" i="21" s="1"/>
  <c r="BA130" i="21" a="1"/>
  <c r="BA130" i="21" s="1"/>
  <c r="BR130" i="21" s="1"/>
  <c r="S130" i="21"/>
  <c r="BT130" i="21"/>
  <c r="AV130" i="21" a="1"/>
  <c r="AV130" i="21" s="1"/>
  <c r="AT130" i="21" a="1"/>
  <c r="AT130" i="21" s="1"/>
  <c r="AS130" i="21" a="1"/>
  <c r="AS130" i="21" s="1"/>
  <c r="AL130" i="21" a="1"/>
  <c r="AL130" i="21" s="1"/>
  <c r="BI130" i="21" s="1"/>
  <c r="AK130" i="21" a="1"/>
  <c r="AK130" i="21" s="1"/>
  <c r="BH130" i="21" s="1"/>
  <c r="AN130" i="21" a="1"/>
  <c r="AN130" i="21" s="1"/>
  <c r="N131" i="21"/>
  <c r="T131" i="21"/>
  <c r="P131" i="21"/>
  <c r="Q131" i="21"/>
  <c r="H131" i="21"/>
  <c r="E132" i="21" s="1"/>
  <c r="F132" i="21" s="1"/>
  <c r="AB128" i="21"/>
  <c r="V128" i="21"/>
  <c r="AA129" i="21"/>
  <c r="Y129" i="21"/>
  <c r="V129" i="21"/>
  <c r="AB129" i="21"/>
  <c r="BL130" i="21" l="1"/>
  <c r="BM130" i="21"/>
  <c r="BN130" i="21" s="1"/>
  <c r="BJ130" i="21"/>
  <c r="Z130" i="21" s="1"/>
  <c r="X130" i="21" s="1"/>
  <c r="BG130" i="21"/>
  <c r="M132" i="21"/>
  <c r="I132" i="21" s="1"/>
  <c r="BD131" i="21" a="1"/>
  <c r="BD131" i="21" s="1"/>
  <c r="AV131" i="21" a="1"/>
  <c r="AV131" i="21" s="1"/>
  <c r="AN131" i="21" a="1"/>
  <c r="AN131" i="21" s="1"/>
  <c r="BA131" i="21" a="1"/>
  <c r="BA131" i="21" s="1"/>
  <c r="BR131" i="21" s="1"/>
  <c r="AH131" i="21" a="1"/>
  <c r="AH131" i="21" s="1"/>
  <c r="AQ131" i="21" a="1"/>
  <c r="AQ131" i="21" s="1"/>
  <c r="AZ131" i="21" a="1"/>
  <c r="AZ131" i="21" s="1"/>
  <c r="BQ131" i="21" s="1"/>
  <c r="AG131" i="21" a="1"/>
  <c r="AG131" i="21" s="1"/>
  <c r="AP131" i="21" a="1"/>
  <c r="AP131" i="21" s="1"/>
  <c r="BK131" i="21" s="1"/>
  <c r="AC131" i="21"/>
  <c r="AD131" i="21" s="1"/>
  <c r="AE131" i="21" s="1"/>
  <c r="AF131" i="21" s="1"/>
  <c r="AI131" i="21" a="1"/>
  <c r="AI131" i="21" s="1"/>
  <c r="AT131" i="21" a="1"/>
  <c r="AT131" i="21" s="1"/>
  <c r="AS131" i="21" a="1"/>
  <c r="AS131" i="21" s="1"/>
  <c r="BC131" i="21" a="1"/>
  <c r="BC131" i="21" s="1"/>
  <c r="BT131" i="21" s="1"/>
  <c r="AL131" i="21" a="1"/>
  <c r="AL131" i="21" s="1"/>
  <c r="BI131" i="21" s="1"/>
  <c r="BB131" i="21" a="1"/>
  <c r="BB131" i="21" s="1"/>
  <c r="BS131" i="21" s="1"/>
  <c r="AK131" i="21" a="1"/>
  <c r="AK131" i="21" s="1"/>
  <c r="BH131" i="21" s="1"/>
  <c r="AX131" i="21" a="1"/>
  <c r="AX131" i="21" s="1"/>
  <c r="AW131" i="21" a="1"/>
  <c r="AW131" i="21" s="1"/>
  <c r="S131" i="21"/>
  <c r="AR131" i="21" a="1"/>
  <c r="AR131" i="21" s="1"/>
  <c r="AO131" i="21" a="1"/>
  <c r="AO131" i="21" s="1"/>
  <c r="AM131" i="21" a="1"/>
  <c r="AM131" i="21" s="1"/>
  <c r="AJ131" i="21" a="1"/>
  <c r="AJ131" i="21" s="1"/>
  <c r="BE131" i="21" a="1"/>
  <c r="BE131" i="21" s="1"/>
  <c r="BU131" i="21" s="1"/>
  <c r="AY131" i="21" a="1"/>
  <c r="AY131" i="21" s="1"/>
  <c r="BP131" i="21" s="1"/>
  <c r="AU131" i="21" a="1"/>
  <c r="AU131" i="21" s="1"/>
  <c r="BM131" i="21" l="1"/>
  <c r="BN131" i="21" s="1"/>
  <c r="BJ131" i="21"/>
  <c r="BO131" i="21"/>
  <c r="BF131" i="21"/>
  <c r="W130" i="21"/>
  <c r="V130" i="21" s="1"/>
  <c r="BL131" i="21"/>
  <c r="W131" i="21" s="1"/>
  <c r="BG131" i="21"/>
  <c r="Z131" i="21"/>
  <c r="X131" i="21" s="1"/>
  <c r="G132" i="21"/>
  <c r="O132" i="21" s="1"/>
  <c r="H132" i="21"/>
  <c r="E133" i="21" s="1"/>
  <c r="F133" i="21" s="1"/>
  <c r="Y130" i="21"/>
  <c r="AA130" i="21"/>
  <c r="AB130" i="21" l="1"/>
  <c r="M133" i="21"/>
  <c r="I133" i="21" s="1"/>
  <c r="G133" i="21"/>
  <c r="O133" i="21" s="1"/>
  <c r="P132" i="21"/>
  <c r="N132" i="21"/>
  <c r="Q132" i="21"/>
  <c r="T132" i="21"/>
  <c r="V131" i="21"/>
  <c r="Y131" i="21"/>
  <c r="AB131" i="21" s="1"/>
  <c r="AA131" i="21"/>
  <c r="H133" i="21" l="1"/>
  <c r="E134" i="21" s="1"/>
  <c r="F134" i="21" s="1"/>
  <c r="M134" i="21" s="1"/>
  <c r="S132" i="21"/>
  <c r="AY132" i="21" a="1"/>
  <c r="AY132" i="21" s="1"/>
  <c r="BP132" i="21" s="1"/>
  <c r="AL132" i="21" a="1"/>
  <c r="AL132" i="21" s="1"/>
  <c r="BI132" i="21" s="1"/>
  <c r="AK132" i="21" a="1"/>
  <c r="AK132" i="21" s="1"/>
  <c r="BH132" i="21" s="1"/>
  <c r="AM132" i="21" a="1"/>
  <c r="AM132" i="21" s="1"/>
  <c r="AT132" i="21" a="1"/>
  <c r="AT132" i="21" s="1"/>
  <c r="BA132" i="21" a="1"/>
  <c r="BA132" i="21" s="1"/>
  <c r="BR132" i="21" s="1"/>
  <c r="AZ132" i="21" a="1"/>
  <c r="AZ132" i="21" s="1"/>
  <c r="BQ132" i="21" s="1"/>
  <c r="AC132" i="21"/>
  <c r="AD132" i="21" s="1"/>
  <c r="AE132" i="21" s="1"/>
  <c r="AF132" i="21" s="1"/>
  <c r="AR132" i="21" s="1" a="1"/>
  <c r="AR132" i="21" s="1"/>
  <c r="AU132" i="21" a="1"/>
  <c r="AU132" i="21" s="1"/>
  <c r="AV132" i="21" a="1"/>
  <c r="AV132" i="21" s="1"/>
  <c r="Q133" i="21"/>
  <c r="P133" i="21"/>
  <c r="T133" i="21"/>
  <c r="N133" i="21"/>
  <c r="I134" i="21" l="1"/>
  <c r="G134" i="21"/>
  <c r="O134" i="21" s="1"/>
  <c r="H134" i="21"/>
  <c r="E135" i="21" s="1"/>
  <c r="F135" i="21" s="1"/>
  <c r="M135" i="21" s="1"/>
  <c r="I135" i="21" s="1"/>
  <c r="AH132" i="21" a="1"/>
  <c r="AH132" i="21" s="1"/>
  <c r="AI132" i="21" a="1"/>
  <c r="AI132" i="21" s="1"/>
  <c r="BB132" i="21" a="1"/>
  <c r="BB132" i="21" s="1"/>
  <c r="BS132" i="21" s="1"/>
  <c r="T134" i="21"/>
  <c r="Q134" i="21"/>
  <c r="P134" i="21"/>
  <c r="N134" i="21"/>
  <c r="BD132" i="21" a="1"/>
  <c r="BD132" i="21" s="1"/>
  <c r="AS132" i="21" a="1"/>
  <c r="AS132" i="21" s="1"/>
  <c r="BM132" i="21" s="1"/>
  <c r="BN132" i="21" s="1"/>
  <c r="AN132" i="21" a="1"/>
  <c r="AN132" i="21" s="1"/>
  <c r="AP132" i="21" a="1"/>
  <c r="AP132" i="21" s="1"/>
  <c r="BK132" i="21" s="1"/>
  <c r="AJ132" i="21" a="1"/>
  <c r="AJ132" i="21" s="1"/>
  <c r="BC132" i="21" a="1"/>
  <c r="BC132" i="21" s="1"/>
  <c r="BT132" i="21" s="1"/>
  <c r="AX132" i="21" a="1"/>
  <c r="AX132" i="21" s="1"/>
  <c r="AG132" i="21" a="1"/>
  <c r="AG132" i="21" s="1"/>
  <c r="AO132" i="21" a="1"/>
  <c r="AO132" i="21" s="1"/>
  <c r="AW132" i="21" a="1"/>
  <c r="AW132" i="21" s="1"/>
  <c r="BE132" i="21" a="1"/>
  <c r="BE132" i="21" s="1"/>
  <c r="BU132" i="21" s="1"/>
  <c r="AQ132" i="21" a="1"/>
  <c r="AQ132" i="21" s="1"/>
  <c r="BL132" i="21" s="1"/>
  <c r="S133" i="21"/>
  <c r="AC133" i="21"/>
  <c r="AD133" i="21" s="1"/>
  <c r="AE133" i="21" s="1"/>
  <c r="AF133" i="21" s="1"/>
  <c r="AL133" i="21" s="1" a="1"/>
  <c r="AL133" i="21" s="1"/>
  <c r="BI133" i="21" s="1"/>
  <c r="AY133" i="21" a="1"/>
  <c r="AY133" i="21" s="1"/>
  <c r="BP133" i="21" s="1"/>
  <c r="BJ132" i="21" l="1"/>
  <c r="BO132" i="21"/>
  <c r="BF132" i="21"/>
  <c r="BG132" i="21" s="1"/>
  <c r="AG133" i="21" a="1"/>
  <c r="AG133" i="21" s="1"/>
  <c r="BE133" i="21" a="1"/>
  <c r="BE133" i="21" s="1"/>
  <c r="AO133" i="21" a="1"/>
  <c r="AO133" i="21" s="1"/>
  <c r="BB133" i="21" a="1"/>
  <c r="BB133" i="21" s="1"/>
  <c r="BS133" i="21" s="1"/>
  <c r="AH133" i="21" a="1"/>
  <c r="AH133" i="21" s="1"/>
  <c r="AJ133" i="21" a="1"/>
  <c r="AJ133" i="21" s="1"/>
  <c r="AP133" i="21" a="1"/>
  <c r="AP133" i="21" s="1"/>
  <c r="BK133" i="21" s="1"/>
  <c r="AQ133" i="21" a="1"/>
  <c r="AQ133" i="21" s="1"/>
  <c r="AX133" i="21" a="1"/>
  <c r="AX133" i="21" s="1"/>
  <c r="AI133" i="21" a="1"/>
  <c r="AI133" i="21" s="1"/>
  <c r="AM133" i="21" a="1"/>
  <c r="AM133" i="21" s="1"/>
  <c r="BC133" i="21" a="1"/>
  <c r="BC133" i="21" s="1"/>
  <c r="BT133" i="21" s="1"/>
  <c r="AV133" i="21" a="1"/>
  <c r="AV133" i="21" s="1"/>
  <c r="AT133" i="21" a="1"/>
  <c r="AT133" i="21" s="1"/>
  <c r="S134" i="21"/>
  <c r="AN134" i="21" a="1"/>
  <c r="AN134" i="21" s="1"/>
  <c r="AC134" i="21"/>
  <c r="AD134" i="21" s="1"/>
  <c r="AE134" i="21" s="1"/>
  <c r="AF134" i="21" s="1"/>
  <c r="BB134" i="21" s="1" a="1"/>
  <c r="BB134" i="21" s="1"/>
  <c r="BS134" i="21" s="1"/>
  <c r="AN133" i="21" a="1"/>
  <c r="AN133" i="21" s="1"/>
  <c r="AW133" i="21" a="1"/>
  <c r="AW133" i="21" s="1"/>
  <c r="AR133" i="21" a="1"/>
  <c r="AR133" i="21" s="1"/>
  <c r="AK133" i="21" a="1"/>
  <c r="AK133" i="21" s="1"/>
  <c r="BH133" i="21" s="1"/>
  <c r="G135" i="21"/>
  <c r="O135" i="21" s="1"/>
  <c r="AZ133" i="21" a="1"/>
  <c r="AZ133" i="21" s="1"/>
  <c r="BQ133" i="21" s="1"/>
  <c r="BD133" i="21" a="1"/>
  <c r="BD133" i="21" s="1"/>
  <c r="H135" i="21"/>
  <c r="E136" i="21" s="1"/>
  <c r="F136" i="21" s="1"/>
  <c r="BA133" i="21" a="1"/>
  <c r="BA133" i="21" s="1"/>
  <c r="BR133" i="21" s="1"/>
  <c r="W132" i="21"/>
  <c r="Z132" i="21"/>
  <c r="X132" i="21" s="1"/>
  <c r="AS133" i="21" a="1"/>
  <c r="AS133" i="21" s="1"/>
  <c r="AU133" i="21" a="1"/>
  <c r="AU133" i="21" s="1"/>
  <c r="AO134" i="21" l="1" a="1"/>
  <c r="AO134" i="21" s="1"/>
  <c r="AZ134" i="21" a="1"/>
  <c r="AZ134" i="21" s="1"/>
  <c r="BQ134" i="21" s="1"/>
  <c r="BA134" i="21" a="1"/>
  <c r="BA134" i="21" s="1"/>
  <c r="BR134" i="21" s="1"/>
  <c r="AK134" i="21" a="1"/>
  <c r="AK134" i="21" s="1"/>
  <c r="BH134" i="21" s="1"/>
  <c r="AU134" i="21" a="1"/>
  <c r="AU134" i="21" s="1"/>
  <c r="AG134" i="21" a="1"/>
  <c r="AG134" i="21" s="1"/>
  <c r="BF133" i="21"/>
  <c r="AT134" i="21" a="1"/>
  <c r="AT134" i="21" s="1"/>
  <c r="AH134" i="21" a="1"/>
  <c r="AH134" i="21" s="1"/>
  <c r="AL134" i="21" a="1"/>
  <c r="AL134" i="21" s="1"/>
  <c r="BI134" i="21" s="1"/>
  <c r="AJ134" i="21" a="1"/>
  <c r="AJ134" i="21" s="1"/>
  <c r="BE134" i="21" a="1"/>
  <c r="BE134" i="21" s="1"/>
  <c r="BC134" i="21" a="1"/>
  <c r="BC134" i="21" s="1"/>
  <c r="BT134" i="21" s="1"/>
  <c r="BM133" i="21"/>
  <c r="BN133" i="21" s="1"/>
  <c r="AV134" i="21" a="1"/>
  <c r="AV134" i="21" s="1"/>
  <c r="AP134" i="21" a="1"/>
  <c r="AP134" i="21" s="1"/>
  <c r="BK134" i="21" s="1"/>
  <c r="AA132" i="21"/>
  <c r="Y132" i="21"/>
  <c r="AB132" i="21" s="1"/>
  <c r="AM134" i="21" a="1"/>
  <c r="AM134" i="21" s="1"/>
  <c r="BJ134" i="21" s="1"/>
  <c r="BJ133" i="21"/>
  <c r="V132" i="21"/>
  <c r="AR134" i="21" a="1"/>
  <c r="AR134" i="21" s="1"/>
  <c r="BO133" i="21"/>
  <c r="M136" i="21"/>
  <c r="G136" i="21" s="1"/>
  <c r="O136" i="21" s="1"/>
  <c r="AW134" i="21" a="1"/>
  <c r="AW134" i="21" s="1"/>
  <c r="BL133" i="21"/>
  <c r="BD134" i="21" a="1"/>
  <c r="BD134" i="21" s="1"/>
  <c r="AS134" i="21" a="1"/>
  <c r="AS134" i="21" s="1"/>
  <c r="BM134" i="21" s="1"/>
  <c r="BN134" i="21" s="1"/>
  <c r="P135" i="21"/>
  <c r="N135" i="21"/>
  <c r="T135" i="21"/>
  <c r="Q135" i="21"/>
  <c r="AX134" i="21" a="1"/>
  <c r="AX134" i="21" s="1"/>
  <c r="AI134" i="21" a="1"/>
  <c r="AI134" i="21" s="1"/>
  <c r="BF134" i="21" s="1"/>
  <c r="AQ134" i="21" a="1"/>
  <c r="AQ134" i="21" s="1"/>
  <c r="BL134" i="21" s="1"/>
  <c r="AY134" i="21" a="1"/>
  <c r="AY134" i="21" s="1"/>
  <c r="BP134" i="21" s="1"/>
  <c r="BU133" i="21"/>
  <c r="BG133" i="21"/>
  <c r="W133" i="21" l="1"/>
  <c r="Z133" i="21"/>
  <c r="X133" i="21" s="1"/>
  <c r="H136" i="21"/>
  <c r="E137" i="21" s="1"/>
  <c r="F137" i="21" s="1"/>
  <c r="BG134" i="21"/>
  <c r="N136" i="21"/>
  <c r="T136" i="21"/>
  <c r="P136" i="21"/>
  <c r="Q136" i="21"/>
  <c r="BO134" i="21"/>
  <c r="AZ135" i="21" a="1"/>
  <c r="AZ135" i="21" s="1"/>
  <c r="BQ135" i="21" s="1"/>
  <c r="AR135" i="21" a="1"/>
  <c r="AR135" i="21" s="1"/>
  <c r="AJ135" i="21" a="1"/>
  <c r="AJ135" i="21" s="1"/>
  <c r="AY135" i="21" a="1"/>
  <c r="AY135" i="21" s="1"/>
  <c r="BP135" i="21" s="1"/>
  <c r="AO135" i="21" a="1"/>
  <c r="AO135" i="21" s="1"/>
  <c r="AX135" i="21" a="1"/>
  <c r="AX135" i="21" s="1"/>
  <c r="BO135" i="21" s="1"/>
  <c r="AC135" i="21"/>
  <c r="AD135" i="21" s="1"/>
  <c r="AE135" i="21" s="1"/>
  <c r="AF135" i="21" s="1"/>
  <c r="AN135" i="21" a="1"/>
  <c r="AN135" i="21" s="1"/>
  <c r="BA135" i="21" a="1"/>
  <c r="BA135" i="21" s="1"/>
  <c r="BR135" i="21" s="1"/>
  <c r="AL135" i="21" a="1"/>
  <c r="AL135" i="21" s="1"/>
  <c r="BI135" i="21" s="1"/>
  <c r="AW135" i="21" a="1"/>
  <c r="AW135" i="21" s="1"/>
  <c r="AK135" i="21" a="1"/>
  <c r="AK135" i="21" s="1"/>
  <c r="BH135" i="21" s="1"/>
  <c r="BB135" i="21" a="1"/>
  <c r="BB135" i="21" s="1"/>
  <c r="BS135" i="21" s="1"/>
  <c r="AV135" i="21" a="1"/>
  <c r="AV135" i="21" s="1"/>
  <c r="AG135" i="21" a="1"/>
  <c r="AG135" i="21" s="1"/>
  <c r="AU135" i="21" a="1"/>
  <c r="AU135" i="21" s="1"/>
  <c r="AI135" i="21" a="1"/>
  <c r="AI135" i="21" s="1"/>
  <c r="BE135" i="21" a="1"/>
  <c r="BE135" i="21" s="1"/>
  <c r="AH135" i="21" a="1"/>
  <c r="AH135" i="21" s="1"/>
  <c r="BD135" i="21" a="1"/>
  <c r="BD135" i="21" s="1"/>
  <c r="BC135" i="21" a="1"/>
  <c r="BC135" i="21" s="1"/>
  <c r="BT135" i="21" s="1"/>
  <c r="AP135" i="21" a="1"/>
  <c r="AP135" i="21" s="1"/>
  <c r="BK135" i="21" s="1"/>
  <c r="AM135" i="21" a="1"/>
  <c r="AM135" i="21" s="1"/>
  <c r="AQ135" i="21" a="1"/>
  <c r="AQ135" i="21" s="1"/>
  <c r="S135" i="21"/>
  <c r="AT135" i="21" a="1"/>
  <c r="AT135" i="21" s="1"/>
  <c r="AS135" i="21" a="1"/>
  <c r="AS135" i="21" s="1"/>
  <c r="I136" i="21"/>
  <c r="BU134" i="21"/>
  <c r="Y133" i="21"/>
  <c r="AB133" i="21" s="1"/>
  <c r="AA133" i="21"/>
  <c r="M137" i="21"/>
  <c r="G137" i="21" s="1"/>
  <c r="O137" i="21" s="1"/>
  <c r="V133" i="21"/>
  <c r="BM135" i="21" l="1"/>
  <c r="BN135" i="21" s="1"/>
  <c r="BJ135" i="21"/>
  <c r="BU135" i="21"/>
  <c r="BF135" i="21"/>
  <c r="BG135" i="21" s="1"/>
  <c r="H137" i="21"/>
  <c r="E138" i="21" s="1"/>
  <c r="F138" i="21" s="1"/>
  <c r="M138" i="21" s="1"/>
  <c r="I138" i="21" s="1"/>
  <c r="I137" i="21"/>
  <c r="Z134" i="21"/>
  <c r="X134" i="21" s="1"/>
  <c r="BL135" i="21"/>
  <c r="W135" i="21"/>
  <c r="AI136" i="21" a="1"/>
  <c r="AI136" i="21" s="1"/>
  <c r="AC136" i="21"/>
  <c r="AD136" i="21" s="1"/>
  <c r="AE136" i="21" s="1"/>
  <c r="AF136" i="21" s="1"/>
  <c r="BB136" i="21" s="1" a="1"/>
  <c r="BB136" i="21" s="1"/>
  <c r="BS136" i="21" s="1"/>
  <c r="S136" i="21"/>
  <c r="W134" i="21"/>
  <c r="T137" i="21"/>
  <c r="Q137" i="21"/>
  <c r="N137" i="21"/>
  <c r="P137" i="21"/>
  <c r="AA134" i="21"/>
  <c r="Y134" i="21"/>
  <c r="Z135" i="21" l="1"/>
  <c r="X135" i="21" s="1"/>
  <c r="AM136" i="21" a="1"/>
  <c r="AM136" i="21" s="1"/>
  <c r="G138" i="21"/>
  <c r="O138" i="21" s="1"/>
  <c r="AT136" i="21" a="1"/>
  <c r="AT136" i="21" s="1"/>
  <c r="H138" i="21"/>
  <c r="E139" i="21" s="1"/>
  <c r="F139" i="21" s="1"/>
  <c r="AR136" i="21" a="1"/>
  <c r="AR136" i="21" s="1"/>
  <c r="AU136" i="21" a="1"/>
  <c r="AU136" i="21" s="1"/>
  <c r="AV136" i="21" a="1"/>
  <c r="AV136" i="21" s="1"/>
  <c r="AW136" i="21" a="1"/>
  <c r="AW136" i="21" s="1"/>
  <c r="AX136" i="21" a="1"/>
  <c r="AX136" i="21" s="1"/>
  <c r="AJ136" i="21" a="1"/>
  <c r="AJ136" i="21" s="1"/>
  <c r="AY136" i="21" a="1"/>
  <c r="AY136" i="21" s="1"/>
  <c r="BP136" i="21" s="1"/>
  <c r="AG136" i="21" a="1"/>
  <c r="AG136" i="21" s="1"/>
  <c r="BF136" i="21" s="1"/>
  <c r="BG136" i="21" s="1"/>
  <c r="AQ136" i="21" a="1"/>
  <c r="AQ136" i="21" s="1"/>
  <c r="AH136" i="21" a="1"/>
  <c r="AH136" i="21" s="1"/>
  <c r="AL136" i="21" a="1"/>
  <c r="AL136" i="21" s="1"/>
  <c r="BI136" i="21" s="1"/>
  <c r="AN136" i="21" a="1"/>
  <c r="AN136" i="21" s="1"/>
  <c r="BD136" i="21" a="1"/>
  <c r="BD136" i="21" s="1"/>
  <c r="AO136" i="21" a="1"/>
  <c r="AO136" i="21" s="1"/>
  <c r="BE136" i="21" a="1"/>
  <c r="BE136" i="21" s="1"/>
  <c r="AP136" i="21" a="1"/>
  <c r="AP136" i="21" s="1"/>
  <c r="BK136" i="21" s="1"/>
  <c r="AZ136" i="21" a="1"/>
  <c r="AZ136" i="21" s="1"/>
  <c r="BQ136" i="21" s="1"/>
  <c r="BC136" i="21" a="1"/>
  <c r="BC136" i="21" s="1"/>
  <c r="BT136" i="21" s="1"/>
  <c r="AK136" i="21" a="1"/>
  <c r="AK136" i="21" s="1"/>
  <c r="BH136" i="21" s="1"/>
  <c r="AS136" i="21" a="1"/>
  <c r="AS136" i="21" s="1"/>
  <c r="BM136" i="21" s="1"/>
  <c r="BN136" i="21" s="1"/>
  <c r="BA136" i="21" a="1"/>
  <c r="BA136" i="21" s="1"/>
  <c r="BR136" i="21" s="1"/>
  <c r="BC137" i="21" a="1"/>
  <c r="BC137" i="21" s="1"/>
  <c r="BT137" i="21" s="1"/>
  <c r="AU137" i="21" a="1"/>
  <c r="AU137" i="21" s="1"/>
  <c r="AC137" i="21"/>
  <c r="AD137" i="21" s="1"/>
  <c r="AE137" i="21" s="1"/>
  <c r="AF137" i="21" s="1"/>
  <c r="AM137" i="21" s="1" a="1"/>
  <c r="AM137" i="21" s="1"/>
  <c r="BB137" i="21" a="1"/>
  <c r="BB137" i="21" s="1"/>
  <c r="BS137" i="21" s="1"/>
  <c r="AT137" i="21" a="1"/>
  <c r="AT137" i="21" s="1"/>
  <c r="AL137" i="21" a="1"/>
  <c r="AL137" i="21" s="1"/>
  <c r="BI137" i="21" s="1"/>
  <c r="AW137" i="21" a="1"/>
  <c r="AW137" i="21" s="1"/>
  <c r="AK137" i="21" a="1"/>
  <c r="AK137" i="21" s="1"/>
  <c r="BH137" i="21" s="1"/>
  <c r="S137" i="21"/>
  <c r="AV137" i="21" a="1"/>
  <c r="AV137" i="21" s="1"/>
  <c r="AX137" i="21" a="1"/>
  <c r="AX137" i="21" s="1"/>
  <c r="AH137" i="21" a="1"/>
  <c r="AH137" i="21" s="1"/>
  <c r="AQ137" i="21" a="1"/>
  <c r="AQ137" i="21" s="1"/>
  <c r="AP137" i="21" a="1"/>
  <c r="AP137" i="21" s="1"/>
  <c r="BK137" i="21" s="1"/>
  <c r="BA137" i="21" a="1"/>
  <c r="BA137" i="21" s="1"/>
  <c r="BR137" i="21" s="1"/>
  <c r="AZ137" i="21" a="1"/>
  <c r="AZ137" i="21" s="1"/>
  <c r="BQ137" i="21" s="1"/>
  <c r="AS137" i="21" a="1"/>
  <c r="AS137" i="21" s="1"/>
  <c r="BM137" i="21" s="1"/>
  <c r="BN137" i="21" s="1"/>
  <c r="AN137" i="21" a="1"/>
  <c r="AN137" i="21" s="1"/>
  <c r="AG137" i="21" a="1"/>
  <c r="AG137" i="21" s="1"/>
  <c r="BD137" i="21" a="1"/>
  <c r="BD137" i="21" s="1"/>
  <c r="AR137" i="21" a="1"/>
  <c r="AR137" i="21" s="1"/>
  <c r="AO137" i="21" a="1"/>
  <c r="AO137" i="21" s="1"/>
  <c r="AB134" i="21"/>
  <c r="V134" i="21"/>
  <c r="T138" i="21"/>
  <c r="Q138" i="21"/>
  <c r="P138" i="21"/>
  <c r="N138" i="21"/>
  <c r="M139" i="21"/>
  <c r="I139" i="21" s="1"/>
  <c r="V135" i="21"/>
  <c r="Y135" i="21"/>
  <c r="AB135" i="21" s="1"/>
  <c r="AA135" i="21"/>
  <c r="BL136" i="21" l="1"/>
  <c r="BO136" i="21"/>
  <c r="BU136" i="21"/>
  <c r="BJ136" i="21"/>
  <c r="H139" i="21"/>
  <c r="E140" i="21" s="1"/>
  <c r="F140" i="21" s="1"/>
  <c r="G139" i="21"/>
  <c r="O139" i="21" s="1"/>
  <c r="BL137" i="21"/>
  <c r="Z136" i="21"/>
  <c r="X136" i="21" s="1"/>
  <c r="AI137" i="21" a="1"/>
  <c r="AI137" i="21" s="1"/>
  <c r="BF137" i="21" s="1"/>
  <c r="AY137" i="21" a="1"/>
  <c r="AY137" i="21" s="1"/>
  <c r="BP137" i="21" s="1"/>
  <c r="W136" i="21"/>
  <c r="BJ137" i="21"/>
  <c r="AJ137" i="21" a="1"/>
  <c r="AJ137" i="21" s="1"/>
  <c r="BE137" i="21" a="1"/>
  <c r="BE137" i="21" s="1"/>
  <c r="BU137" i="21" s="1"/>
  <c r="BO137" i="21"/>
  <c r="N139" i="21"/>
  <c r="T139" i="21"/>
  <c r="P139" i="21"/>
  <c r="Q139" i="21"/>
  <c r="BC138" i="21" a="1"/>
  <c r="BC138" i="21" s="1"/>
  <c r="BT138" i="21" s="1"/>
  <c r="AU138" i="21" a="1"/>
  <c r="AU138" i="21" s="1"/>
  <c r="AM138" i="21" a="1"/>
  <c r="AM138" i="21" s="1"/>
  <c r="AC138" i="21"/>
  <c r="AD138" i="21" s="1"/>
  <c r="AE138" i="21" s="1"/>
  <c r="AF138" i="21" s="1"/>
  <c r="AP138" i="21" s="1" a="1"/>
  <c r="AP138" i="21" s="1"/>
  <c r="BK138" i="21" s="1"/>
  <c r="BA138" i="21" a="1"/>
  <c r="BA138" i="21" s="1"/>
  <c r="BR138" i="21" s="1"/>
  <c r="AQ138" i="21" a="1"/>
  <c r="AQ138" i="21" s="1"/>
  <c r="AG138" i="21" a="1"/>
  <c r="AG138" i="21" s="1"/>
  <c r="AR138" i="21" a="1"/>
  <c r="AR138" i="21" s="1"/>
  <c r="AH138" i="21" a="1"/>
  <c r="AH138" i="21" s="1"/>
  <c r="AW138" i="21" a="1"/>
  <c r="AW138" i="21" s="1"/>
  <c r="BE138" i="21" a="1"/>
  <c r="BE138" i="21" s="1"/>
  <c r="S138" i="21"/>
  <c r="BB138" i="21" a="1"/>
  <c r="BB138" i="21" s="1"/>
  <c r="BS138" i="21" s="1"/>
  <c r="AT138" i="21" a="1"/>
  <c r="AT138" i="21" s="1"/>
  <c r="AO138" i="21" a="1"/>
  <c r="AO138" i="21" s="1"/>
  <c r="AL138" i="21" a="1"/>
  <c r="AL138" i="21" s="1"/>
  <c r="BI138" i="21" s="1"/>
  <c r="AK138" i="21" a="1"/>
  <c r="AK138" i="21" s="1"/>
  <c r="BH138" i="21" s="1"/>
  <c r="AJ138" i="21" a="1"/>
  <c r="AJ138" i="21" s="1"/>
  <c r="G140" i="21"/>
  <c r="O140" i="21" s="1"/>
  <c r="M140" i="21"/>
  <c r="I140" i="21" s="1"/>
  <c r="Y136" i="21"/>
  <c r="AB136" i="21" s="1"/>
  <c r="AA136" i="21"/>
  <c r="V136" i="21"/>
  <c r="AV138" i="21" l="1" a="1"/>
  <c r="AV138" i="21" s="1"/>
  <c r="AY138" i="21" a="1"/>
  <c r="AY138" i="21" s="1"/>
  <c r="BP138" i="21" s="1"/>
  <c r="AX138" i="21" a="1"/>
  <c r="AX138" i="21" s="1"/>
  <c r="BO138" i="21" s="1"/>
  <c r="BD138" i="21" a="1"/>
  <c r="BD138" i="21" s="1"/>
  <c r="BU138" i="21" s="1"/>
  <c r="AI138" i="21" a="1"/>
  <c r="AI138" i="21" s="1"/>
  <c r="BF138" i="21" s="1"/>
  <c r="BG138" i="21" s="1"/>
  <c r="AZ138" i="21" a="1"/>
  <c r="AZ138" i="21" s="1"/>
  <c r="BQ138" i="21" s="1"/>
  <c r="Z137" i="21"/>
  <c r="X137" i="21" s="1"/>
  <c r="BG137" i="21"/>
  <c r="W137" i="21"/>
  <c r="AN138" i="21" a="1"/>
  <c r="AN138" i="21" s="1"/>
  <c r="BJ138" i="21" s="1"/>
  <c r="H140" i="21"/>
  <c r="E141" i="21" s="1"/>
  <c r="F141" i="21" s="1"/>
  <c r="AS138" i="21" a="1"/>
  <c r="AS138" i="21" s="1"/>
  <c r="BM138" i="21" s="1"/>
  <c r="BN138" i="21" s="1"/>
  <c r="BL138" i="21"/>
  <c r="Q140" i="21"/>
  <c r="P140" i="21"/>
  <c r="N140" i="21"/>
  <c r="T140" i="21"/>
  <c r="AN139" i="21" a="1"/>
  <c r="AN139" i="21" s="1"/>
  <c r="S139" i="21"/>
  <c r="AP139" i="21" a="1"/>
  <c r="AP139" i="21" s="1"/>
  <c r="BK139" i="21" s="1"/>
  <c r="AI139" i="21" a="1"/>
  <c r="AI139" i="21" s="1"/>
  <c r="BB139" i="21" a="1"/>
  <c r="BB139" i="21" s="1"/>
  <c r="BS139" i="21" s="1"/>
  <c r="AS139" i="21" a="1"/>
  <c r="AS139" i="21" s="1"/>
  <c r="AR139" i="21" a="1"/>
  <c r="AR139" i="21" s="1"/>
  <c r="AC139" i="21"/>
  <c r="AD139" i="21" s="1"/>
  <c r="AE139" i="21" s="1"/>
  <c r="AF139" i="21" s="1"/>
  <c r="AM139" i="21" s="1" a="1"/>
  <c r="AM139" i="21" s="1"/>
  <c r="M141" i="21"/>
  <c r="G141" i="21" s="1"/>
  <c r="O141" i="21" s="1"/>
  <c r="V137" i="21"/>
  <c r="Y137" i="21"/>
  <c r="AB137" i="21" s="1"/>
  <c r="AA137" i="21"/>
  <c r="AT139" i="21" l="1" a="1"/>
  <c r="AT139" i="21" s="1"/>
  <c r="AY139" i="21" a="1"/>
  <c r="AY139" i="21" s="1"/>
  <c r="BP139" i="21" s="1"/>
  <c r="BC139" i="21" a="1"/>
  <c r="BC139" i="21" s="1"/>
  <c r="BT139" i="21" s="1"/>
  <c r="AV139" i="21" a="1"/>
  <c r="AV139" i="21" s="1"/>
  <c r="AG139" i="21" a="1"/>
  <c r="AG139" i="21" s="1"/>
  <c r="AW139" i="21" a="1"/>
  <c r="AW139" i="21" s="1"/>
  <c r="AH139" i="21" a="1"/>
  <c r="AH139" i="21" s="1"/>
  <c r="AQ139" i="21" a="1"/>
  <c r="AQ139" i="21" s="1"/>
  <c r="BL139" i="21" s="1"/>
  <c r="W138" i="21"/>
  <c r="Z138" i="21"/>
  <c r="X138" i="21" s="1"/>
  <c r="I141" i="21"/>
  <c r="BA139" i="21" a="1"/>
  <c r="BA139" i="21" s="1"/>
  <c r="BR139" i="21" s="1"/>
  <c r="AK139" i="21" a="1"/>
  <c r="AK139" i="21" s="1"/>
  <c r="BH139" i="21" s="1"/>
  <c r="AU139" i="21" a="1"/>
  <c r="AU139" i="21" s="1"/>
  <c r="AL139" i="21" a="1"/>
  <c r="AL139" i="21" s="1"/>
  <c r="BI139" i="21" s="1"/>
  <c r="AX139" i="21" a="1"/>
  <c r="AX139" i="21" s="1"/>
  <c r="BO139" i="21" s="1"/>
  <c r="BD139" i="21" a="1"/>
  <c r="BD139" i="21" s="1"/>
  <c r="AO139" i="21" a="1"/>
  <c r="AO139" i="21" s="1"/>
  <c r="BJ139" i="21" s="1"/>
  <c r="BE139" i="21" a="1"/>
  <c r="BE139" i="21" s="1"/>
  <c r="AJ139" i="21" a="1"/>
  <c r="AJ139" i="21" s="1"/>
  <c r="AZ139" i="21" a="1"/>
  <c r="AZ139" i="21" s="1"/>
  <c r="BQ139" i="21" s="1"/>
  <c r="T141" i="21"/>
  <c r="Q141" i="21"/>
  <c r="P141" i="21"/>
  <c r="N141" i="21"/>
  <c r="H141" i="21"/>
  <c r="E142" i="21" s="1"/>
  <c r="F142" i="21" s="1"/>
  <c r="AV140" i="21" a="1"/>
  <c r="AV140" i="21" s="1"/>
  <c r="AU140" i="21" a="1"/>
  <c r="AU140" i="21" s="1"/>
  <c r="AC140" i="21"/>
  <c r="AD140" i="21" s="1"/>
  <c r="AE140" i="21" s="1"/>
  <c r="AF140" i="21" s="1"/>
  <c r="AW140" i="21" s="1" a="1"/>
  <c r="AW140" i="21" s="1"/>
  <c r="AT140" i="21" a="1"/>
  <c r="AT140" i="21" s="1"/>
  <c r="AQ140" i="21" a="1"/>
  <c r="AQ140" i="21" s="1"/>
  <c r="S140" i="21"/>
  <c r="BD140" i="21" a="1"/>
  <c r="BD140" i="21" s="1"/>
  <c r="AZ140" i="21" a="1"/>
  <c r="AZ140" i="21" s="1"/>
  <c r="BQ140" i="21" s="1"/>
  <c r="AL140" i="21" a="1"/>
  <c r="AL140" i="21" s="1"/>
  <c r="BI140" i="21" s="1"/>
  <c r="AY140" i="21" a="1"/>
  <c r="AY140" i="21" s="1"/>
  <c r="BP140" i="21" s="1"/>
  <c r="AM140" i="21" a="1"/>
  <c r="AM140" i="21" s="1"/>
  <c r="V138" i="21"/>
  <c r="Y138" i="21"/>
  <c r="AB138" i="21" s="1"/>
  <c r="AA138" i="21"/>
  <c r="BM139" i="21" l="1"/>
  <c r="BN139" i="21"/>
  <c r="BF139" i="21"/>
  <c r="BG139" i="21" s="1"/>
  <c r="BU139" i="21"/>
  <c r="W139" i="21" s="1"/>
  <c r="Z139" i="21"/>
  <c r="X139" i="21" s="1"/>
  <c r="BE140" i="21" a="1"/>
  <c r="BE140" i="21" s="1"/>
  <c r="BU140" i="21" s="1"/>
  <c r="BA140" i="21" a="1"/>
  <c r="BA140" i="21" s="1"/>
  <c r="BR140" i="21" s="1"/>
  <c r="AJ140" i="21" a="1"/>
  <c r="AJ140" i="21" s="1"/>
  <c r="AH140" i="21" a="1"/>
  <c r="AH140" i="21" s="1"/>
  <c r="AP140" i="21" a="1"/>
  <c r="AP140" i="21" s="1"/>
  <c r="BK140" i="21" s="1"/>
  <c r="AX140" i="21" a="1"/>
  <c r="AX140" i="21" s="1"/>
  <c r="BO140" i="21" s="1"/>
  <c r="AR140" i="21" a="1"/>
  <c r="AR140" i="21" s="1"/>
  <c r="BL140" i="21" s="1"/>
  <c r="BB140" i="21" a="1"/>
  <c r="BB140" i="21" s="1"/>
  <c r="BS140" i="21" s="1"/>
  <c r="AN140" i="21" a="1"/>
  <c r="AN140" i="21" s="1"/>
  <c r="M142" i="21"/>
  <c r="I142" i="21" s="1"/>
  <c r="AI140" i="21" a="1"/>
  <c r="AI140" i="21" s="1"/>
  <c r="AS140" i="21" a="1"/>
  <c r="AS140" i="21" s="1"/>
  <c r="BM140" i="21" s="1"/>
  <c r="BN140" i="21" s="1"/>
  <c r="BC140" i="21" a="1"/>
  <c r="BC140" i="21" s="1"/>
  <c r="BT140" i="21" s="1"/>
  <c r="AK140" i="21" a="1"/>
  <c r="AK140" i="21" s="1"/>
  <c r="BH140" i="21" s="1"/>
  <c r="AG140" i="21" a="1"/>
  <c r="AG140" i="21" s="1"/>
  <c r="AO140" i="21" a="1"/>
  <c r="AO140" i="21" s="1"/>
  <c r="AY141" i="21" a="1"/>
  <c r="AY141" i="21" s="1"/>
  <c r="BP141" i="21" s="1"/>
  <c r="S141" i="21"/>
  <c r="AH141" i="21" a="1"/>
  <c r="AH141" i="21" s="1"/>
  <c r="AW141" i="21" a="1"/>
  <c r="AW141" i="21" s="1"/>
  <c r="AM141" i="21" a="1"/>
  <c r="AM141" i="21" s="1"/>
  <c r="AO141" i="21" a="1"/>
  <c r="AO141" i="21" s="1"/>
  <c r="BA141" i="21" a="1"/>
  <c r="BA141" i="21" s="1"/>
  <c r="BR141" i="21" s="1"/>
  <c r="AG141" i="21" a="1"/>
  <c r="AG141" i="21" s="1"/>
  <c r="BE141" i="21" a="1"/>
  <c r="BE141" i="21" s="1"/>
  <c r="AC141" i="21"/>
  <c r="AD141" i="21" s="1"/>
  <c r="AE141" i="21" s="1"/>
  <c r="AF141" i="21" s="1"/>
  <c r="AX141" i="21" s="1" a="1"/>
  <c r="AX141" i="21" s="1"/>
  <c r="BD141" i="21" a="1"/>
  <c r="BD141" i="21" s="1"/>
  <c r="AU141" i="21" a="1"/>
  <c r="AU141" i="21" s="1"/>
  <c r="AT141" i="21" a="1"/>
  <c r="AT141" i="21" s="1"/>
  <c r="AS141" i="21" a="1"/>
  <c r="AS141" i="21" s="1"/>
  <c r="AR141" i="21" a="1"/>
  <c r="AR141" i="21" s="1"/>
  <c r="AK141" i="21" a="1"/>
  <c r="AK141" i="21" s="1"/>
  <c r="BH141" i="21" s="1"/>
  <c r="AJ141" i="21" a="1"/>
  <c r="AJ141" i="21" s="1"/>
  <c r="BJ140" i="21" l="1"/>
  <c r="BF140" i="21"/>
  <c r="AA139" i="21"/>
  <c r="Y139" i="21"/>
  <c r="BO141" i="21"/>
  <c r="V139" i="21"/>
  <c r="AB139" i="21"/>
  <c r="AN141" i="21" a="1"/>
  <c r="AN141" i="21" s="1"/>
  <c r="BJ141" i="21" s="1"/>
  <c r="BB141" i="21" a="1"/>
  <c r="BB141" i="21" s="1"/>
  <c r="BS141" i="21" s="1"/>
  <c r="BC141" i="21" a="1"/>
  <c r="BC141" i="21" s="1"/>
  <c r="BT141" i="21" s="1"/>
  <c r="BM141" i="21"/>
  <c r="AZ141" i="21" a="1"/>
  <c r="AZ141" i="21" s="1"/>
  <c r="BQ141" i="21" s="1"/>
  <c r="BU141" i="21"/>
  <c r="AL141" i="21" a="1"/>
  <c r="AL141" i="21" s="1"/>
  <c r="BI141" i="21" s="1"/>
  <c r="AV141" i="21" a="1"/>
  <c r="AV141" i="21" s="1"/>
  <c r="BN141" i="21" s="1"/>
  <c r="G142" i="21"/>
  <c r="O142" i="21" s="1"/>
  <c r="AI141" i="21" a="1"/>
  <c r="AI141" i="21" s="1"/>
  <c r="BF141" i="21" s="1"/>
  <c r="H142" i="21"/>
  <c r="E143" i="21" s="1"/>
  <c r="F143" i="21" s="1"/>
  <c r="AQ141" i="21" a="1"/>
  <c r="AQ141" i="21" s="1"/>
  <c r="BL141" i="21" s="1"/>
  <c r="W140" i="21"/>
  <c r="BG140" i="21"/>
  <c r="Z140" i="21"/>
  <c r="X140" i="21" s="1"/>
  <c r="AP141" i="21" a="1"/>
  <c r="AP141" i="21" s="1"/>
  <c r="BK141" i="21" s="1"/>
  <c r="Z141" i="21" l="1"/>
  <c r="X141" i="21" s="1"/>
  <c r="W141" i="21"/>
  <c r="BG141" i="21"/>
  <c r="Y140" i="21"/>
  <c r="AA140" i="21"/>
  <c r="AB140" i="21"/>
  <c r="V140" i="21"/>
  <c r="M143" i="21"/>
  <c r="I143" i="21" s="1"/>
  <c r="T142" i="21"/>
  <c r="Q142" i="21"/>
  <c r="P142" i="21"/>
  <c r="N142" i="21"/>
  <c r="H143" i="21" l="1"/>
  <c r="E144" i="21" s="1"/>
  <c r="F144" i="21" s="1"/>
  <c r="M144" i="21" s="1"/>
  <c r="H144" i="21" s="1"/>
  <c r="E145" i="21" s="1"/>
  <c r="F145" i="21" s="1"/>
  <c r="G143" i="21"/>
  <c r="O143" i="21" s="1"/>
  <c r="P143" i="21" s="1"/>
  <c r="S142" i="21"/>
  <c r="AU142" i="21" a="1"/>
  <c r="AU142" i="21" s="1"/>
  <c r="AC142" i="21"/>
  <c r="AD142" i="21" s="1"/>
  <c r="AE142" i="21" s="1"/>
  <c r="AF142" i="21" s="1"/>
  <c r="AH142" i="21" s="1" a="1"/>
  <c r="AH142" i="21" s="1"/>
  <c r="AN142" i="21" a="1"/>
  <c r="AN142" i="21" s="1"/>
  <c r="BE142" i="21" a="1"/>
  <c r="BE142" i="21" s="1"/>
  <c r="BU142" i="21" s="1"/>
  <c r="AM142" i="21" a="1"/>
  <c r="AM142" i="21" s="1"/>
  <c r="AX142" i="21" a="1"/>
  <c r="AX142" i="21" s="1"/>
  <c r="AK142" i="21" a="1"/>
  <c r="AK142" i="21" s="1"/>
  <c r="BH142" i="21" s="1"/>
  <c r="BA142" i="21" a="1"/>
  <c r="BA142" i="21" s="1"/>
  <c r="BR142" i="21" s="1"/>
  <c r="AO142" i="21" a="1"/>
  <c r="AO142" i="21" s="1"/>
  <c r="BD142" i="21" a="1"/>
  <c r="BD142" i="21" s="1"/>
  <c r="AL142" i="21" a="1"/>
  <c r="AL142" i="21" s="1"/>
  <c r="BI142" i="21" s="1"/>
  <c r="T143" i="21"/>
  <c r="Q143" i="21"/>
  <c r="N143" i="21"/>
  <c r="Y141" i="21"/>
  <c r="AB141" i="21" s="1"/>
  <c r="AA141" i="21"/>
  <c r="V141" i="21"/>
  <c r="BJ142" i="21" l="1"/>
  <c r="I144" i="21"/>
  <c r="AV142" i="21" a="1"/>
  <c r="AV142" i="21" s="1"/>
  <c r="AP142" i="21" a="1"/>
  <c r="AP142" i="21" s="1"/>
  <c r="BK142" i="21" s="1"/>
  <c r="BB142" i="21" a="1"/>
  <c r="BB142" i="21" s="1"/>
  <c r="BS142" i="21" s="1"/>
  <c r="AT142" i="21" a="1"/>
  <c r="AT142" i="21" s="1"/>
  <c r="AG142" i="21" a="1"/>
  <c r="AG142" i="21" s="1"/>
  <c r="BF142" i="21" s="1"/>
  <c r="AS142" i="21" a="1"/>
  <c r="AS142" i="21" s="1"/>
  <c r="BC142" i="21" a="1"/>
  <c r="BC142" i="21" s="1"/>
  <c r="BT142" i="21" s="1"/>
  <c r="AW142" i="21" a="1"/>
  <c r="AW142" i="21" s="1"/>
  <c r="BO142" i="21" s="1"/>
  <c r="AI142" i="21" a="1"/>
  <c r="AI142" i="21" s="1"/>
  <c r="AQ142" i="21" a="1"/>
  <c r="AQ142" i="21" s="1"/>
  <c r="AY142" i="21" a="1"/>
  <c r="AY142" i="21" s="1"/>
  <c r="BP142" i="21" s="1"/>
  <c r="AJ142" i="21" a="1"/>
  <c r="AJ142" i="21" s="1"/>
  <c r="AR142" i="21" a="1"/>
  <c r="AR142" i="21" s="1"/>
  <c r="AZ142" i="21" a="1"/>
  <c r="AZ142" i="21" s="1"/>
  <c r="BQ142" i="21" s="1"/>
  <c r="M145" i="21"/>
  <c r="I145" i="21" s="1"/>
  <c r="BA143" i="21" a="1"/>
  <c r="BA143" i="21" s="1"/>
  <c r="BR143" i="21" s="1"/>
  <c r="AS143" i="21" a="1"/>
  <c r="AS143" i="21" s="1"/>
  <c r="AK143" i="21" a="1"/>
  <c r="AK143" i="21" s="1"/>
  <c r="BH143" i="21" s="1"/>
  <c r="AZ143" i="21" a="1"/>
  <c r="AZ143" i="21" s="1"/>
  <c r="BQ143" i="21" s="1"/>
  <c r="AR143" i="21" a="1"/>
  <c r="AR143" i="21" s="1"/>
  <c r="AX143" i="21" a="1"/>
  <c r="AX143" i="21" s="1"/>
  <c r="AN143" i="21" a="1"/>
  <c r="AN143" i="21" s="1"/>
  <c r="AW143" i="21" a="1"/>
  <c r="AW143" i="21" s="1"/>
  <c r="AM143" i="21" a="1"/>
  <c r="AM143" i="21" s="1"/>
  <c r="BE143" i="21" a="1"/>
  <c r="BE143" i="21" s="1"/>
  <c r="BU143" i="21" s="1"/>
  <c r="AQ143" i="21" a="1"/>
  <c r="AQ143" i="21" s="1"/>
  <c r="AC143" i="21"/>
  <c r="AD143" i="21" s="1"/>
  <c r="AE143" i="21" s="1"/>
  <c r="AF143" i="21" s="1"/>
  <c r="AJ143" i="21" s="1" a="1"/>
  <c r="AJ143" i="21" s="1"/>
  <c r="S143" i="21"/>
  <c r="BD143" i="21" a="1"/>
  <c r="BD143" i="21" s="1"/>
  <c r="AP143" i="21" a="1"/>
  <c r="AP143" i="21" s="1"/>
  <c r="BK143" i="21" s="1"/>
  <c r="AY143" i="21" a="1"/>
  <c r="AY143" i="21" s="1"/>
  <c r="BP143" i="21" s="1"/>
  <c r="AG143" i="21" a="1"/>
  <c r="AG143" i="21" s="1"/>
  <c r="AV143" i="21" a="1"/>
  <c r="AV143" i="21" s="1"/>
  <c r="BC143" i="21" a="1"/>
  <c r="BC143" i="21" s="1"/>
  <c r="BT143" i="21" s="1"/>
  <c r="BB143" i="21" a="1"/>
  <c r="BB143" i="21" s="1"/>
  <c r="BS143" i="21" s="1"/>
  <c r="AT143" i="21" a="1"/>
  <c r="AT143" i="21" s="1"/>
  <c r="AO143" i="21" a="1"/>
  <c r="AO143" i="21" s="1"/>
  <c r="AL143" i="21" a="1"/>
  <c r="AL143" i="21" s="1"/>
  <c r="BI143" i="21" s="1"/>
  <c r="AU143" i="21" a="1"/>
  <c r="AU143" i="21" s="1"/>
  <c r="AI143" i="21" a="1"/>
  <c r="AI143" i="21" s="1"/>
  <c r="AH143" i="21" a="1"/>
  <c r="AH143" i="21" s="1"/>
  <c r="G144" i="21"/>
  <c r="O144" i="21" s="1"/>
  <c r="BM142" i="21" l="1"/>
  <c r="BN142" i="21" s="1"/>
  <c r="BL143" i="21"/>
  <c r="BJ143" i="21"/>
  <c r="BL142" i="21"/>
  <c r="W142" i="21" s="1"/>
  <c r="BO143" i="21"/>
  <c r="BF143" i="21"/>
  <c r="W143" i="21" s="1"/>
  <c r="BM143" i="21"/>
  <c r="BN143" i="21" s="1"/>
  <c r="BG142" i="21"/>
  <c r="Y142" i="21" s="1"/>
  <c r="Z142" i="21"/>
  <c r="X142" i="21" s="1"/>
  <c r="BG143" i="21"/>
  <c r="P144" i="21"/>
  <c r="N144" i="21"/>
  <c r="Q144" i="21"/>
  <c r="T144" i="21"/>
  <c r="G145" i="21"/>
  <c r="O145" i="21" s="1"/>
  <c r="H145" i="21"/>
  <c r="E146" i="21" s="1"/>
  <c r="F146" i="21" s="1"/>
  <c r="Z143" i="21" l="1"/>
  <c r="X143" i="21" s="1"/>
  <c r="AB142" i="21"/>
  <c r="V142" i="21"/>
  <c r="AA142" i="21"/>
  <c r="M146" i="21"/>
  <c r="I146" i="21" s="1"/>
  <c r="H146" i="21"/>
  <c r="E147" i="21" s="1"/>
  <c r="F147" i="21" s="1"/>
  <c r="G146" i="21"/>
  <c r="O146" i="21" s="1"/>
  <c r="Q145" i="21"/>
  <c r="P145" i="21"/>
  <c r="T145" i="21"/>
  <c r="N145" i="21"/>
  <c r="AL144" i="21" a="1"/>
  <c r="AL144" i="21" s="1"/>
  <c r="BI144" i="21" s="1"/>
  <c r="AR144" i="21" a="1"/>
  <c r="AR144" i="21" s="1"/>
  <c r="AH144" i="21" a="1"/>
  <c r="AH144" i="21" s="1"/>
  <c r="S144" i="21"/>
  <c r="AY144" i="21" a="1"/>
  <c r="AY144" i="21" s="1"/>
  <c r="BP144" i="21" s="1"/>
  <c r="AM144" i="21" a="1"/>
  <c r="AM144" i="21" s="1"/>
  <c r="AX144" i="21" a="1"/>
  <c r="AX144" i="21" s="1"/>
  <c r="AW144" i="21" a="1"/>
  <c r="AW144" i="21" s="1"/>
  <c r="AP144" i="21" a="1"/>
  <c r="AP144" i="21" s="1"/>
  <c r="BK144" i="21" s="1"/>
  <c r="AG144" i="21" a="1"/>
  <c r="AG144" i="21" s="1"/>
  <c r="AQ144" i="21" a="1"/>
  <c r="AQ144" i="21" s="1"/>
  <c r="AC144" i="21"/>
  <c r="AD144" i="21" s="1"/>
  <c r="AE144" i="21" s="1"/>
  <c r="AF144" i="21" s="1"/>
  <c r="BA144" i="21" s="1" a="1"/>
  <c r="BA144" i="21" s="1"/>
  <c r="BR144" i="21" s="1"/>
  <c r="AA143" i="21"/>
  <c r="Y143" i="21"/>
  <c r="AB143" i="21" s="1"/>
  <c r="V143" i="21"/>
  <c r="BO144" i="21" l="1"/>
  <c r="BL144" i="21"/>
  <c r="AV144" i="21" a="1"/>
  <c r="AV144" i="21" s="1"/>
  <c r="AN144" i="21" a="1"/>
  <c r="AN144" i="21" s="1"/>
  <c r="AZ144" i="21" a="1"/>
  <c r="AZ144" i="21" s="1"/>
  <c r="BQ144" i="21" s="1"/>
  <c r="AT144" i="21" a="1"/>
  <c r="AT144" i="21" s="1"/>
  <c r="BD144" i="21" a="1"/>
  <c r="BD144" i="21" s="1"/>
  <c r="BB144" i="21" a="1"/>
  <c r="BB144" i="21" s="1"/>
  <c r="BS144" i="21" s="1"/>
  <c r="AI144" i="21" a="1"/>
  <c r="AI144" i="21" s="1"/>
  <c r="BF144" i="21" s="1"/>
  <c r="AU144" i="21" a="1"/>
  <c r="AU144" i="21" s="1"/>
  <c r="BE144" i="21" a="1"/>
  <c r="BE144" i="21" s="1"/>
  <c r="BC145" i="21" a="1"/>
  <c r="BC145" i="21" s="1"/>
  <c r="BT145" i="21" s="1"/>
  <c r="AU145" i="21" a="1"/>
  <c r="AU145" i="21" s="1"/>
  <c r="AM145" i="21" a="1"/>
  <c r="AM145" i="21" s="1"/>
  <c r="AC145" i="21"/>
  <c r="AD145" i="21" s="1"/>
  <c r="AE145" i="21" s="1"/>
  <c r="AF145" i="21" s="1"/>
  <c r="BB145" i="21" a="1"/>
  <c r="BB145" i="21" s="1"/>
  <c r="BS145" i="21" s="1"/>
  <c r="AT145" i="21" a="1"/>
  <c r="AT145" i="21" s="1"/>
  <c r="AL145" i="21" a="1"/>
  <c r="AL145" i="21" s="1"/>
  <c r="BI145" i="21" s="1"/>
  <c r="AZ145" i="21" a="1"/>
  <c r="AZ145" i="21" s="1"/>
  <c r="BQ145" i="21" s="1"/>
  <c r="AP145" i="21" a="1"/>
  <c r="AP145" i="21" s="1"/>
  <c r="BK145" i="21" s="1"/>
  <c r="AY145" i="21" a="1"/>
  <c r="AY145" i="21" s="1"/>
  <c r="BP145" i="21" s="1"/>
  <c r="AO145" i="21" a="1"/>
  <c r="AO145" i="21" s="1"/>
  <c r="AV145" i="21" a="1"/>
  <c r="AV145" i="21" s="1"/>
  <c r="AH145" i="21" a="1"/>
  <c r="AH145" i="21" s="1"/>
  <c r="AS145" i="21" a="1"/>
  <c r="AS145" i="21" s="1"/>
  <c r="BM145" i="21" s="1"/>
  <c r="AG145" i="21" a="1"/>
  <c r="AG145" i="21" s="1"/>
  <c r="S145" i="21"/>
  <c r="AR145" i="21" a="1"/>
  <c r="AR145" i="21" s="1"/>
  <c r="AQ145" i="21" a="1"/>
  <c r="AQ145" i="21" s="1"/>
  <c r="BL145" i="21" s="1"/>
  <c r="BA145" i="21" a="1"/>
  <c r="BA145" i="21" s="1"/>
  <c r="BR145" i="21" s="1"/>
  <c r="AX145" i="21" a="1"/>
  <c r="AX145" i="21" s="1"/>
  <c r="AW145" i="21" a="1"/>
  <c r="AW145" i="21" s="1"/>
  <c r="BE145" i="21" a="1"/>
  <c r="BE145" i="21" s="1"/>
  <c r="BD145" i="21" a="1"/>
  <c r="BD145" i="21" s="1"/>
  <c r="AK145" i="21" a="1"/>
  <c r="AK145" i="21" s="1"/>
  <c r="BH145" i="21" s="1"/>
  <c r="AJ145" i="21" a="1"/>
  <c r="AJ145" i="21" s="1"/>
  <c r="AI145" i="21" a="1"/>
  <c r="AI145" i="21" s="1"/>
  <c r="AN145" i="21" a="1"/>
  <c r="AN145" i="21" s="1"/>
  <c r="AJ144" i="21" a="1"/>
  <c r="AJ144" i="21" s="1"/>
  <c r="AO144" i="21" a="1"/>
  <c r="AO144" i="21" s="1"/>
  <c r="BJ144" i="21" s="1"/>
  <c r="BC144" i="21" a="1"/>
  <c r="BC144" i="21" s="1"/>
  <c r="BT144" i="21" s="1"/>
  <c r="Q146" i="21"/>
  <c r="P146" i="21"/>
  <c r="N146" i="21"/>
  <c r="T146" i="21"/>
  <c r="AK144" i="21" a="1"/>
  <c r="AK144" i="21" s="1"/>
  <c r="BH144" i="21" s="1"/>
  <c r="M147" i="21"/>
  <c r="H147" i="21" s="1"/>
  <c r="E148" i="21" s="1"/>
  <c r="F148" i="21" s="1"/>
  <c r="G147" i="21"/>
  <c r="O147" i="21" s="1"/>
  <c r="AS144" i="21" a="1"/>
  <c r="AS144" i="21" s="1"/>
  <c r="BM144" i="21" s="1"/>
  <c r="BN144" i="21" s="1"/>
  <c r="BJ145" i="21" l="1"/>
  <c r="BO145" i="21"/>
  <c r="BN145" i="21"/>
  <c r="I147" i="21"/>
  <c r="BF145" i="21"/>
  <c r="W145" i="21" s="1"/>
  <c r="BU145" i="21"/>
  <c r="BG144" i="21"/>
  <c r="BU144" i="21"/>
  <c r="W144" i="21" s="1"/>
  <c r="N147" i="21"/>
  <c r="Q147" i="21"/>
  <c r="P147" i="21"/>
  <c r="T147" i="21"/>
  <c r="M148" i="21"/>
  <c r="I148" i="21" s="1"/>
  <c r="BD146" i="21" a="1"/>
  <c r="BD146" i="21" s="1"/>
  <c r="AC146" i="21"/>
  <c r="AD146" i="21" s="1"/>
  <c r="AE146" i="21" s="1"/>
  <c r="AF146" i="21" s="1"/>
  <c r="BE146" i="21" s="1" a="1"/>
  <c r="BE146" i="21" s="1"/>
  <c r="AJ146" i="21" a="1"/>
  <c r="AJ146" i="21" s="1"/>
  <c r="AZ146" i="21" a="1"/>
  <c r="AZ146" i="21" s="1"/>
  <c r="BQ146" i="21" s="1"/>
  <c r="AH146" i="21" a="1"/>
  <c r="AH146" i="21" s="1"/>
  <c r="AY146" i="21" a="1"/>
  <c r="AY146" i="21" s="1"/>
  <c r="BP146" i="21" s="1"/>
  <c r="S146" i="21"/>
  <c r="AX146" i="21" a="1"/>
  <c r="AX146" i="21" s="1"/>
  <c r="AW146" i="21" a="1"/>
  <c r="AW146" i="21" s="1"/>
  <c r="AR146" i="21" a="1"/>
  <c r="AR146" i="21" s="1"/>
  <c r="AQ146" i="21" a="1"/>
  <c r="AQ146" i="21" s="1"/>
  <c r="AL146" i="21" a="1"/>
  <c r="AL146" i="21" s="1"/>
  <c r="BI146" i="21" s="1"/>
  <c r="AK146" i="21" a="1"/>
  <c r="AK146" i="21" s="1"/>
  <c r="BH146" i="21" s="1"/>
  <c r="AP146" i="21" l="1" a="1"/>
  <c r="AP146" i="21" s="1"/>
  <c r="BK146" i="21" s="1"/>
  <c r="BG145" i="21"/>
  <c r="BB146" i="21" a="1"/>
  <c r="BB146" i="21" s="1"/>
  <c r="BS146" i="21" s="1"/>
  <c r="Z145" i="21"/>
  <c r="X145" i="21" s="1"/>
  <c r="AI146" i="21" a="1"/>
  <c r="AI146" i="21" s="1"/>
  <c r="AS146" i="21" a="1"/>
  <c r="AS146" i="21" s="1"/>
  <c r="AT146" i="21" a="1"/>
  <c r="AT146" i="21" s="1"/>
  <c r="AG146" i="21" a="1"/>
  <c r="AG146" i="21" s="1"/>
  <c r="BF146" i="21" s="1"/>
  <c r="BG146" i="21" s="1"/>
  <c r="BA146" i="21" a="1"/>
  <c r="BA146" i="21" s="1"/>
  <c r="BR146" i="21" s="1"/>
  <c r="BO146" i="21"/>
  <c r="AM146" i="21" a="1"/>
  <c r="AM146" i="21" s="1"/>
  <c r="AU146" i="21" a="1"/>
  <c r="AU146" i="21" s="1"/>
  <c r="BC146" i="21" a="1"/>
  <c r="BC146" i="21" s="1"/>
  <c r="BT146" i="21" s="1"/>
  <c r="AN146" i="21" a="1"/>
  <c r="AN146" i="21" s="1"/>
  <c r="AV146" i="21" a="1"/>
  <c r="AV146" i="21" s="1"/>
  <c r="AO146" i="21" a="1"/>
  <c r="AO146" i="21" s="1"/>
  <c r="G148" i="21"/>
  <c r="O148" i="21" s="1"/>
  <c r="Q148" i="21" s="1"/>
  <c r="H148" i="21"/>
  <c r="E149" i="21" s="1"/>
  <c r="F149" i="21" s="1"/>
  <c r="M149" i="21" s="1"/>
  <c r="H149" i="21" s="1"/>
  <c r="E150" i="21" s="1"/>
  <c r="F150" i="21" s="1"/>
  <c r="BL146" i="21"/>
  <c r="BU146" i="21"/>
  <c r="Z144" i="21"/>
  <c r="X144" i="21" s="1"/>
  <c r="V144" i="21"/>
  <c r="AY147" i="21" a="1"/>
  <c r="AY147" i="21" s="1"/>
  <c r="BP147" i="21" s="1"/>
  <c r="BA147" i="21" a="1"/>
  <c r="BA147" i="21" s="1"/>
  <c r="BR147" i="21" s="1"/>
  <c r="AK147" i="21" a="1"/>
  <c r="AK147" i="21" s="1"/>
  <c r="BH147" i="21" s="1"/>
  <c r="AX147" i="21" a="1"/>
  <c r="AX147" i="21" s="1"/>
  <c r="AU147" i="21" a="1"/>
  <c r="AU147" i="21" s="1"/>
  <c r="S147" i="21"/>
  <c r="AT147" i="21" a="1"/>
  <c r="AT147" i="21" s="1"/>
  <c r="BC147" i="21" a="1"/>
  <c r="BC147" i="21" s="1"/>
  <c r="BT147" i="21" s="1"/>
  <c r="AS147" i="21" a="1"/>
  <c r="AS147" i="21" s="1"/>
  <c r="AH147" i="21" a="1"/>
  <c r="AH147" i="21" s="1"/>
  <c r="AI147" i="21" a="1"/>
  <c r="AI147" i="21" s="1"/>
  <c r="AC147" i="21"/>
  <c r="AD147" i="21" s="1"/>
  <c r="AE147" i="21" s="1"/>
  <c r="AF147" i="21" s="1"/>
  <c r="AO147" i="21" s="1" a="1"/>
  <c r="AO147" i="21" s="1"/>
  <c r="Y144" i="21"/>
  <c r="AB144" i="21" s="1"/>
  <c r="AA144" i="21"/>
  <c r="V145" i="21"/>
  <c r="Y145" i="21"/>
  <c r="AB145" i="21" s="1"/>
  <c r="AA145" i="21"/>
  <c r="BM146" i="21" l="1"/>
  <c r="T148" i="21"/>
  <c r="BJ146" i="21"/>
  <c r="N148" i="21"/>
  <c r="P148" i="21"/>
  <c r="BN146" i="21"/>
  <c r="W146" i="21"/>
  <c r="V146" i="21" s="1"/>
  <c r="Z146" i="21"/>
  <c r="X146" i="21" s="1"/>
  <c r="BM147" i="21"/>
  <c r="M150" i="21"/>
  <c r="I150" i="21" s="1"/>
  <c r="AW147" i="21" a="1"/>
  <c r="AW147" i="21" s="1"/>
  <c r="BO147" i="21" s="1"/>
  <c r="BE147" i="21" a="1"/>
  <c r="BE147" i="21" s="1"/>
  <c r="AQ147" i="21" a="1"/>
  <c r="AQ147" i="21" s="1"/>
  <c r="AP147" i="21" a="1"/>
  <c r="AP147" i="21" s="1"/>
  <c r="BK147" i="21" s="1"/>
  <c r="AZ147" i="21" a="1"/>
  <c r="AZ147" i="21" s="1"/>
  <c r="BQ147" i="21" s="1"/>
  <c r="I149" i="21"/>
  <c r="AR147" i="21" a="1"/>
  <c r="AR147" i="21" s="1"/>
  <c r="G149" i="21"/>
  <c r="O149" i="21" s="1"/>
  <c r="AL147" i="21" a="1"/>
  <c r="AL147" i="21" s="1"/>
  <c r="BI147" i="21" s="1"/>
  <c r="S148" i="21"/>
  <c r="AT148" i="21" a="1"/>
  <c r="AT148" i="21" s="1"/>
  <c r="AC148" i="21"/>
  <c r="AD148" i="21" s="1"/>
  <c r="AE148" i="21" s="1"/>
  <c r="AF148" i="21" s="1"/>
  <c r="AK148" i="21" s="1" a="1"/>
  <c r="AK148" i="21" s="1"/>
  <c r="BH148" i="21" s="1"/>
  <c r="BA148" i="21" a="1"/>
  <c r="BA148" i="21" s="1"/>
  <c r="BR148" i="21" s="1"/>
  <c r="AM148" i="21" a="1"/>
  <c r="AM148" i="21" s="1"/>
  <c r="AQ148" i="21" a="1"/>
  <c r="AQ148" i="21" s="1"/>
  <c r="AJ147" i="21" a="1"/>
  <c r="AJ147" i="21" s="1"/>
  <c r="AN147" i="21" a="1"/>
  <c r="AN147" i="21" s="1"/>
  <c r="AV147" i="21" a="1"/>
  <c r="AV147" i="21" s="1"/>
  <c r="BN147" i="21" s="1"/>
  <c r="BD147" i="21" a="1"/>
  <c r="BD147" i="21" s="1"/>
  <c r="BB147" i="21" a="1"/>
  <c r="BB147" i="21" s="1"/>
  <c r="BS147" i="21" s="1"/>
  <c r="AM147" i="21" a="1"/>
  <c r="AM147" i="21" s="1"/>
  <c r="BJ147" i="21" s="1"/>
  <c r="AA146" i="21"/>
  <c r="Y146" i="21"/>
  <c r="AG147" i="21" a="1"/>
  <c r="AG147" i="21" s="1"/>
  <c r="BF147" i="21" s="1"/>
  <c r="AB146" i="21" l="1"/>
  <c r="AU148" i="21" a="1"/>
  <c r="AU148" i="21" s="1"/>
  <c r="AN148" i="21" a="1"/>
  <c r="AN148" i="21" s="1"/>
  <c r="AG148" i="21" a="1"/>
  <c r="AG148" i="21" s="1"/>
  <c r="AO148" i="21" a="1"/>
  <c r="AO148" i="21" s="1"/>
  <c r="BB148" i="21" a="1"/>
  <c r="BB148" i="21" s="1"/>
  <c r="BS148" i="21" s="1"/>
  <c r="BE148" i="21" a="1"/>
  <c r="BE148" i="21" s="1"/>
  <c r="BU148" i="21" s="1"/>
  <c r="BC148" i="21" a="1"/>
  <c r="BC148" i="21" s="1"/>
  <c r="BT148" i="21" s="1"/>
  <c r="AI148" i="21" a="1"/>
  <c r="AI148" i="21" s="1"/>
  <c r="AL148" i="21" a="1"/>
  <c r="AL148" i="21" s="1"/>
  <c r="BI148" i="21" s="1"/>
  <c r="AR148" i="21" a="1"/>
  <c r="AR148" i="21" s="1"/>
  <c r="BL148" i="21" s="1"/>
  <c r="AS148" i="21" a="1"/>
  <c r="AS148" i="21" s="1"/>
  <c r="AV148" i="21" a="1"/>
  <c r="AV148" i="21" s="1"/>
  <c r="BD148" i="21" a="1"/>
  <c r="BD148" i="21" s="1"/>
  <c r="AZ148" i="21" a="1"/>
  <c r="AZ148" i="21" s="1"/>
  <c r="BQ148" i="21" s="1"/>
  <c r="T149" i="21"/>
  <c r="Q149" i="21"/>
  <c r="P149" i="21"/>
  <c r="N149" i="21"/>
  <c r="BG147" i="21"/>
  <c r="BL147" i="21"/>
  <c r="Z147" i="21" s="1"/>
  <c r="X147" i="21" s="1"/>
  <c r="AW148" i="21" a="1"/>
  <c r="AW148" i="21" s="1"/>
  <c r="BU147" i="21"/>
  <c r="AJ148" i="21" a="1"/>
  <c r="AJ148" i="21" s="1"/>
  <c r="AH148" i="21" a="1"/>
  <c r="AH148" i="21" s="1"/>
  <c r="BF148" i="21" s="1"/>
  <c r="G150" i="21"/>
  <c r="O150" i="21" s="1"/>
  <c r="AP148" i="21" a="1"/>
  <c r="AP148" i="21" s="1"/>
  <c r="BK148" i="21" s="1"/>
  <c r="H150" i="21"/>
  <c r="E151" i="21" s="1"/>
  <c r="F151" i="21" s="1"/>
  <c r="AX148" i="21" a="1"/>
  <c r="AX148" i="21" s="1"/>
  <c r="AY148" i="21" a="1"/>
  <c r="AY148" i="21" s="1"/>
  <c r="BP148" i="21" s="1"/>
  <c r="BJ148" i="21" l="1"/>
  <c r="BM148" i="21"/>
  <c r="BN148" i="21" s="1"/>
  <c r="W147" i="21"/>
  <c r="BG148" i="21"/>
  <c r="V147" i="21"/>
  <c r="Y147" i="21"/>
  <c r="AB147" i="21" s="1"/>
  <c r="AA147" i="21"/>
  <c r="BO148" i="21"/>
  <c r="Z148" i="21" s="1"/>
  <c r="X148" i="21" s="1"/>
  <c r="M151" i="21"/>
  <c r="I151" i="21" s="1"/>
  <c r="S149" i="21"/>
  <c r="AO149" i="21" a="1"/>
  <c r="AO149" i="21" s="1"/>
  <c r="AC149" i="21"/>
  <c r="AD149" i="21" s="1"/>
  <c r="AE149" i="21" s="1"/>
  <c r="AF149" i="21" s="1"/>
  <c r="AZ149" i="21" s="1" a="1"/>
  <c r="AZ149" i="21" s="1"/>
  <c r="BQ149" i="21" s="1"/>
  <c r="AN149" i="21" a="1"/>
  <c r="AN149" i="21" s="1"/>
  <c r="BE149" i="21" a="1"/>
  <c r="BE149" i="21" s="1"/>
  <c r="AK149" i="21" a="1"/>
  <c r="AK149" i="21" s="1"/>
  <c r="BH149" i="21" s="1"/>
  <c r="AV149" i="21" a="1"/>
  <c r="AV149" i="21" s="1"/>
  <c r="AU149" i="21" a="1"/>
  <c r="AU149" i="21" s="1"/>
  <c r="AS149" i="21" a="1"/>
  <c r="AS149" i="21" s="1"/>
  <c r="AT149" i="21" a="1"/>
  <c r="AT149" i="21" s="1"/>
  <c r="AJ149" i="21" a="1"/>
  <c r="AJ149" i="21" s="1"/>
  <c r="AG149" i="21" a="1"/>
  <c r="AG149" i="21" s="1"/>
  <c r="T150" i="21"/>
  <c r="Q150" i="21"/>
  <c r="P150" i="21"/>
  <c r="N150" i="21"/>
  <c r="BM149" i="21" l="1"/>
  <c r="BN149" i="21"/>
  <c r="AI149" i="21" a="1"/>
  <c r="AI149" i="21" s="1"/>
  <c r="S150" i="21"/>
  <c r="AG150" i="21" a="1"/>
  <c r="AG150" i="21" s="1"/>
  <c r="AT150" i="21" a="1"/>
  <c r="AT150" i="21" s="1"/>
  <c r="AS150" i="21" a="1"/>
  <c r="AS150" i="21" s="1"/>
  <c r="BB150" i="21" a="1"/>
  <c r="BB150" i="21" s="1"/>
  <c r="BS150" i="21" s="1"/>
  <c r="BA150" i="21" a="1"/>
  <c r="BA150" i="21" s="1"/>
  <c r="BR150" i="21" s="1"/>
  <c r="AM150" i="21" a="1"/>
  <c r="AM150" i="21" s="1"/>
  <c r="BC150" i="21" a="1"/>
  <c r="BC150" i="21" s="1"/>
  <c r="BT150" i="21" s="1"/>
  <c r="AO150" i="21" a="1"/>
  <c r="AO150" i="21" s="1"/>
  <c r="AC150" i="21"/>
  <c r="AD150" i="21" s="1"/>
  <c r="AE150" i="21" s="1"/>
  <c r="AF150" i="21" s="1"/>
  <c r="AZ150" i="21" s="1" a="1"/>
  <c r="AZ150" i="21" s="1"/>
  <c r="BQ150" i="21" s="1"/>
  <c r="BD150" i="21" a="1"/>
  <c r="BD150" i="21" s="1"/>
  <c r="AN150" i="21" a="1"/>
  <c r="AN150" i="21" s="1"/>
  <c r="AQ149" i="21" a="1"/>
  <c r="AQ149" i="21" s="1"/>
  <c r="AY149" i="21" a="1"/>
  <c r="AY149" i="21" s="1"/>
  <c r="BP149" i="21" s="1"/>
  <c r="BA149" i="21" a="1"/>
  <c r="BA149" i="21" s="1"/>
  <c r="BR149" i="21" s="1"/>
  <c r="AL149" i="21" a="1"/>
  <c r="AL149" i="21" s="1"/>
  <c r="BI149" i="21" s="1"/>
  <c r="G151" i="21"/>
  <c r="O151" i="21" s="1"/>
  <c r="AR149" i="21" a="1"/>
  <c r="AR149" i="21" s="1"/>
  <c r="H151" i="21"/>
  <c r="E152" i="21" s="1"/>
  <c r="F152" i="21" s="1"/>
  <c r="BB149" i="21" a="1"/>
  <c r="BB149" i="21" s="1"/>
  <c r="BS149" i="21" s="1"/>
  <c r="AM149" i="21" a="1"/>
  <c r="AM149" i="21" s="1"/>
  <c r="BJ149" i="21" s="1"/>
  <c r="BC149" i="21" a="1"/>
  <c r="BC149" i="21" s="1"/>
  <c r="BT149" i="21" s="1"/>
  <c r="AH149" i="21" a="1"/>
  <c r="AH149" i="21" s="1"/>
  <c r="AP149" i="21" a="1"/>
  <c r="AP149" i="21" s="1"/>
  <c r="BK149" i="21" s="1"/>
  <c r="AX149" i="21" a="1"/>
  <c r="AX149" i="21" s="1"/>
  <c r="BD149" i="21" a="1"/>
  <c r="BD149" i="21" s="1"/>
  <c r="BU149" i="21" s="1"/>
  <c r="W148" i="21"/>
  <c r="AW149" i="21" a="1"/>
  <c r="AW149" i="21" s="1"/>
  <c r="Y148" i="21"/>
  <c r="AA148" i="21"/>
  <c r="AW150" i="21" l="1" a="1"/>
  <c r="AW150" i="21" s="1"/>
  <c r="AH150" i="21" a="1"/>
  <c r="AH150" i="21" s="1"/>
  <c r="AX150" i="21" a="1"/>
  <c r="AX150" i="21" s="1"/>
  <c r="BO150" i="21" s="1"/>
  <c r="BL149" i="21"/>
  <c r="AK150" i="21" a="1"/>
  <c r="AK150" i="21" s="1"/>
  <c r="BH150" i="21" s="1"/>
  <c r="AU150" i="21" a="1"/>
  <c r="AU150" i="21" s="1"/>
  <c r="BM150" i="21" s="1"/>
  <c r="BE150" i="21" a="1"/>
  <c r="BE150" i="21" s="1"/>
  <c r="BU150" i="21" s="1"/>
  <c r="AL150" i="21" a="1"/>
  <c r="AL150" i="21" s="1"/>
  <c r="BI150" i="21" s="1"/>
  <c r="AV150" i="21" a="1"/>
  <c r="AV150" i="21" s="1"/>
  <c r="AP150" i="21" a="1"/>
  <c r="AP150" i="21" s="1"/>
  <c r="BK150" i="21" s="1"/>
  <c r="AI150" i="21" a="1"/>
  <c r="AI150" i="21" s="1"/>
  <c r="BF150" i="21" s="1"/>
  <c r="BJ150" i="21"/>
  <c r="AQ150" i="21" a="1"/>
  <c r="AQ150" i="21" s="1"/>
  <c r="AY150" i="21" a="1"/>
  <c r="AY150" i="21" s="1"/>
  <c r="BP150" i="21" s="1"/>
  <c r="AJ150" i="21" a="1"/>
  <c r="AJ150" i="21" s="1"/>
  <c r="AR150" i="21" a="1"/>
  <c r="AR150" i="21" s="1"/>
  <c r="BF149" i="21"/>
  <c r="BG149" i="21" s="1"/>
  <c r="M152" i="21"/>
  <c r="H152" i="21" s="1"/>
  <c r="E153" i="21" s="1"/>
  <c r="F153" i="21" s="1"/>
  <c r="V148" i="21"/>
  <c r="AB148" i="21"/>
  <c r="P151" i="21"/>
  <c r="N151" i="21"/>
  <c r="T151" i="21"/>
  <c r="Q151" i="21"/>
  <c r="BO149" i="21"/>
  <c r="BN150" i="21" l="1"/>
  <c r="BG150" i="21"/>
  <c r="BL150" i="21"/>
  <c r="Z150" i="21" s="1"/>
  <c r="X150" i="21" s="1"/>
  <c r="Z149" i="21"/>
  <c r="X149" i="21" s="1"/>
  <c r="W149" i="21"/>
  <c r="M153" i="21"/>
  <c r="I153" i="21" s="1"/>
  <c r="AG151" i="21" a="1"/>
  <c r="AG151" i="21" s="1"/>
  <c r="AU151" i="21" a="1"/>
  <c r="AU151" i="21" s="1"/>
  <c r="AC151" i="21"/>
  <c r="AD151" i="21" s="1"/>
  <c r="AE151" i="21" s="1"/>
  <c r="AF151" i="21" s="1"/>
  <c r="AH151" i="21" s="1" a="1"/>
  <c r="AH151" i="21" s="1"/>
  <c r="BE151" i="21" a="1"/>
  <c r="BE151" i="21" s="1"/>
  <c r="AM151" i="21" a="1"/>
  <c r="AM151" i="21" s="1"/>
  <c r="BD151" i="21" a="1"/>
  <c r="BD151" i="21" s="1"/>
  <c r="AL151" i="21" a="1"/>
  <c r="AL151" i="21" s="1"/>
  <c r="BI151" i="21" s="1"/>
  <c r="AW151" i="21" a="1"/>
  <c r="AW151" i="21" s="1"/>
  <c r="AV151" i="21" a="1"/>
  <c r="AV151" i="21" s="1"/>
  <c r="AY151" i="21" a="1"/>
  <c r="AY151" i="21" s="1"/>
  <c r="BP151" i="21" s="1"/>
  <c r="AX151" i="21" a="1"/>
  <c r="AX151" i="21" s="1"/>
  <c r="AN151" i="21" a="1"/>
  <c r="AN151" i="21" s="1"/>
  <c r="S151" i="21"/>
  <c r="I152" i="21"/>
  <c r="G152" i="21"/>
  <c r="O152" i="21" s="1"/>
  <c r="V149" i="21"/>
  <c r="AA149" i="21"/>
  <c r="Y149" i="21"/>
  <c r="AA150" i="21"/>
  <c r="Y150" i="21"/>
  <c r="BU151" i="21" l="1"/>
  <c r="AB149" i="21"/>
  <c r="BO151" i="21"/>
  <c r="W150" i="21"/>
  <c r="V150" i="21" s="1"/>
  <c r="AI151" i="21" a="1"/>
  <c r="AI151" i="21" s="1"/>
  <c r="BF151" i="21" s="1"/>
  <c r="AJ151" i="21" a="1"/>
  <c r="AJ151" i="21" s="1"/>
  <c r="AR151" i="21" a="1"/>
  <c r="AR151" i="21" s="1"/>
  <c r="AZ151" i="21" a="1"/>
  <c r="AZ151" i="21" s="1"/>
  <c r="BQ151" i="21" s="1"/>
  <c r="AO151" i="21" a="1"/>
  <c r="AO151" i="21" s="1"/>
  <c r="BJ151" i="21" s="1"/>
  <c r="AP151" i="21" a="1"/>
  <c r="AP151" i="21" s="1"/>
  <c r="BK151" i="21" s="1"/>
  <c r="BB151" i="21" a="1"/>
  <c r="BB151" i="21" s="1"/>
  <c r="BS151" i="21" s="1"/>
  <c r="AK151" i="21" a="1"/>
  <c r="AK151" i="21" s="1"/>
  <c r="BH151" i="21" s="1"/>
  <c r="AS151" i="21" a="1"/>
  <c r="AS151" i="21" s="1"/>
  <c r="BM151" i="21" s="1"/>
  <c r="BN151" i="21" s="1"/>
  <c r="BA151" i="21" a="1"/>
  <c r="BA151" i="21" s="1"/>
  <c r="BR151" i="21" s="1"/>
  <c r="AQ151" i="21" a="1"/>
  <c r="AQ151" i="21" s="1"/>
  <c r="BC151" i="21" a="1"/>
  <c r="BC151" i="21" s="1"/>
  <c r="BT151" i="21" s="1"/>
  <c r="G153" i="21"/>
  <c r="O153" i="21" s="1"/>
  <c r="AT151" i="21" a="1"/>
  <c r="AT151" i="21" s="1"/>
  <c r="H153" i="21"/>
  <c r="E154" i="21" s="1"/>
  <c r="F154" i="21" s="1"/>
  <c r="T152" i="21"/>
  <c r="Q152" i="21"/>
  <c r="P152" i="21"/>
  <c r="N152" i="21"/>
  <c r="BL151" i="21" l="1"/>
  <c r="AB150" i="21"/>
  <c r="Z151" i="21"/>
  <c r="X151" i="21" s="1"/>
  <c r="BG151" i="21"/>
  <c r="W151" i="21"/>
  <c r="N153" i="21"/>
  <c r="T153" i="21"/>
  <c r="Q153" i="21"/>
  <c r="P153" i="21"/>
  <c r="S152" i="21"/>
  <c r="BD152" i="21" a="1"/>
  <c r="BD152" i="21" s="1"/>
  <c r="AP152" i="21" a="1"/>
  <c r="AP152" i="21" s="1"/>
  <c r="BK152" i="21" s="1"/>
  <c r="AU152" i="21" a="1"/>
  <c r="AU152" i="21" s="1"/>
  <c r="AC152" i="21"/>
  <c r="AD152" i="21" s="1"/>
  <c r="AE152" i="21" s="1"/>
  <c r="AF152" i="21" s="1"/>
  <c r="AS152" i="21" s="1" a="1"/>
  <c r="AS152" i="21" s="1"/>
  <c r="AY152" i="21" a="1"/>
  <c r="AY152" i="21" s="1"/>
  <c r="BP152" i="21" s="1"/>
  <c r="AR152" i="21" a="1"/>
  <c r="AR152" i="21" s="1"/>
  <c r="AI152" i="21" a="1"/>
  <c r="AI152" i="21" s="1"/>
  <c r="AQ152" i="21" a="1"/>
  <c r="AQ152" i="21" s="1"/>
  <c r="AH152" i="21" a="1"/>
  <c r="AH152" i="21" s="1"/>
  <c r="BE152" i="21" a="1"/>
  <c r="BE152" i="21" s="1"/>
  <c r="M154" i="21"/>
  <c r="H154" i="21" s="1"/>
  <c r="E155" i="21" s="1"/>
  <c r="F155" i="21" s="1"/>
  <c r="G154" i="21" l="1"/>
  <c r="O154" i="21" s="1"/>
  <c r="I154" i="21"/>
  <c r="BU152" i="21"/>
  <c r="BL152" i="21"/>
  <c r="M155" i="21"/>
  <c r="I155" i="21"/>
  <c r="H155" i="21"/>
  <c r="E156" i="21" s="1"/>
  <c r="F156" i="21" s="1"/>
  <c r="G155" i="21"/>
  <c r="O155" i="21" s="1"/>
  <c r="BA152" i="21" a="1"/>
  <c r="BA152" i="21" s="1"/>
  <c r="BR152" i="21" s="1"/>
  <c r="AJ152" i="21" a="1"/>
  <c r="AJ152" i="21" s="1"/>
  <c r="AM152" i="21" a="1"/>
  <c r="AM152" i="21" s="1"/>
  <c r="AW152" i="21" a="1"/>
  <c r="AW152" i="21" s="1"/>
  <c r="AZ152" i="21" a="1"/>
  <c r="AZ152" i="21" s="1"/>
  <c r="BQ152" i="21" s="1"/>
  <c r="AL152" i="21" a="1"/>
  <c r="AL152" i="21" s="1"/>
  <c r="BI152" i="21" s="1"/>
  <c r="T154" i="21"/>
  <c r="Q154" i="21"/>
  <c r="P154" i="21"/>
  <c r="N154" i="21"/>
  <c r="AT152" i="21" a="1"/>
  <c r="AT152" i="21" s="1"/>
  <c r="BM152" i="21" s="1"/>
  <c r="BB152" i="21" a="1"/>
  <c r="BB152" i="21" s="1"/>
  <c r="BS152" i="21" s="1"/>
  <c r="AN152" i="21" a="1"/>
  <c r="AN152" i="21" s="1"/>
  <c r="AX152" i="21" a="1"/>
  <c r="AX152" i="21" s="1"/>
  <c r="AG152" i="21" a="1"/>
  <c r="AG152" i="21" s="1"/>
  <c r="BF152" i="21" s="1"/>
  <c r="AV152" i="21" a="1"/>
  <c r="AV152" i="21" s="1"/>
  <c r="BC153" i="21" a="1"/>
  <c r="BC153" i="21" s="1"/>
  <c r="BT153" i="21" s="1"/>
  <c r="AU153" i="21" a="1"/>
  <c r="AU153" i="21" s="1"/>
  <c r="AM153" i="21" a="1"/>
  <c r="AM153" i="21" s="1"/>
  <c r="AC153" i="21"/>
  <c r="AD153" i="21" s="1"/>
  <c r="AE153" i="21" s="1"/>
  <c r="AF153" i="21" s="1"/>
  <c r="AG153" i="21" s="1" a="1"/>
  <c r="AG153" i="21" s="1"/>
  <c r="AL153" i="21" a="1"/>
  <c r="AL153" i="21" s="1"/>
  <c r="BI153" i="21" s="1"/>
  <c r="S153" i="21"/>
  <c r="AO153" i="21" a="1"/>
  <c r="AO153" i="21" s="1"/>
  <c r="AN153" i="21" a="1"/>
  <c r="AN153" i="21" s="1"/>
  <c r="AP153" i="21" a="1"/>
  <c r="AP153" i="21" s="1"/>
  <c r="BK153" i="21" s="1"/>
  <c r="AO152" i="21" a="1"/>
  <c r="AO152" i="21" s="1"/>
  <c r="BC152" i="21" a="1"/>
  <c r="BC152" i="21" s="1"/>
  <c r="BT152" i="21" s="1"/>
  <c r="V151" i="21"/>
  <c r="AK152" i="21" a="1"/>
  <c r="AK152" i="21" s="1"/>
  <c r="BH152" i="21" s="1"/>
  <c r="AA151" i="21"/>
  <c r="Y151" i="21"/>
  <c r="AB151" i="21" s="1"/>
  <c r="AY153" i="21" l="1" a="1"/>
  <c r="AY153" i="21" s="1"/>
  <c r="BP153" i="21" s="1"/>
  <c r="AJ153" i="21" a="1"/>
  <c r="AJ153" i="21" s="1"/>
  <c r="AS153" i="21" a="1"/>
  <c r="AS153" i="21" s="1"/>
  <c r="AX153" i="21" a="1"/>
  <c r="AX153" i="21" s="1"/>
  <c r="AV153" i="21" a="1"/>
  <c r="AV153" i="21" s="1"/>
  <c r="AI153" i="21" a="1"/>
  <c r="AI153" i="21" s="1"/>
  <c r="AZ153" i="21" a="1"/>
  <c r="AZ153" i="21" s="1"/>
  <c r="BQ153" i="21" s="1"/>
  <c r="AK153" i="21" a="1"/>
  <c r="AK153" i="21" s="1"/>
  <c r="BH153" i="21" s="1"/>
  <c r="BE153" i="21" a="1"/>
  <c r="BE153" i="21" s="1"/>
  <c r="AR153" i="21" a="1"/>
  <c r="AR153" i="21" s="1"/>
  <c r="BD153" i="21" a="1"/>
  <c r="BD153" i="21" s="1"/>
  <c r="BJ153" i="21"/>
  <c r="BN152" i="21"/>
  <c r="AQ153" i="21" a="1"/>
  <c r="AQ153" i="21" s="1"/>
  <c r="BA153" i="21" a="1"/>
  <c r="BA153" i="21" s="1"/>
  <c r="BR153" i="21" s="1"/>
  <c r="AH153" i="21" a="1"/>
  <c r="AH153" i="21" s="1"/>
  <c r="AT153" i="21" a="1"/>
  <c r="AT153" i="21" s="1"/>
  <c r="BM153" i="21" s="1"/>
  <c r="BB153" i="21" a="1"/>
  <c r="BB153" i="21" s="1"/>
  <c r="BS153" i="21" s="1"/>
  <c r="AW153" i="21" a="1"/>
  <c r="AW153" i="21" s="1"/>
  <c r="BO153" i="21" s="1"/>
  <c r="AC154" i="21"/>
  <c r="AD154" i="21" s="1"/>
  <c r="AE154" i="21" s="1"/>
  <c r="AF154" i="21" s="1"/>
  <c r="AV154" i="21" s="1" a="1"/>
  <c r="AV154" i="21" s="1"/>
  <c r="AX154" i="21" a="1"/>
  <c r="AX154" i="21" s="1"/>
  <c r="S154" i="21"/>
  <c r="BA154" i="21" a="1"/>
  <c r="BA154" i="21" s="1"/>
  <c r="BR154" i="21" s="1"/>
  <c r="AO154" i="21" a="1"/>
  <c r="AO154" i="21" s="1"/>
  <c r="AQ154" i="21" a="1"/>
  <c r="AQ154" i="21" s="1"/>
  <c r="AY154" i="21" a="1"/>
  <c r="AY154" i="21" s="1"/>
  <c r="BP154" i="21" s="1"/>
  <c r="AT154" i="21" a="1"/>
  <c r="AT154" i="21" s="1"/>
  <c r="AI154" i="21" a="1"/>
  <c r="AI154" i="21" s="1"/>
  <c r="AH154" i="21" a="1"/>
  <c r="AH154" i="21" s="1"/>
  <c r="AG154" i="21" a="1"/>
  <c r="AG154" i="21" s="1"/>
  <c r="BE154" i="21" a="1"/>
  <c r="BE154" i="21" s="1"/>
  <c r="BJ152" i="21"/>
  <c r="BG152" i="21"/>
  <c r="N155" i="21"/>
  <c r="T155" i="21"/>
  <c r="Q155" i="21"/>
  <c r="P155" i="21"/>
  <c r="BO152" i="21"/>
  <c r="W152" i="21" s="1"/>
  <c r="M156" i="21"/>
  <c r="G156" i="21" s="1"/>
  <c r="O156" i="21" s="1"/>
  <c r="BF153" i="21" l="1"/>
  <c r="BG153" i="21" s="1"/>
  <c r="AJ154" i="21" a="1"/>
  <c r="AJ154" i="21" s="1"/>
  <c r="AS154" i="21" a="1"/>
  <c r="AS154" i="21" s="1"/>
  <c r="BU153" i="21"/>
  <c r="AR154" i="21" a="1"/>
  <c r="AR154" i="21" s="1"/>
  <c r="BL154" i="21" s="1"/>
  <c r="BD154" i="21" a="1"/>
  <c r="BD154" i="21" s="1"/>
  <c r="BU154" i="21" s="1"/>
  <c r="AP154" i="21" a="1"/>
  <c r="AP154" i="21" s="1"/>
  <c r="BK154" i="21" s="1"/>
  <c r="BB154" i="21" a="1"/>
  <c r="BB154" i="21" s="1"/>
  <c r="BS154" i="21" s="1"/>
  <c r="AK154" i="21" a="1"/>
  <c r="AK154" i="21" s="1"/>
  <c r="BH154" i="21" s="1"/>
  <c r="BL153" i="21"/>
  <c r="AZ154" i="21" a="1"/>
  <c r="AZ154" i="21" s="1"/>
  <c r="BQ154" i="21" s="1"/>
  <c r="AW154" i="21" a="1"/>
  <c r="AW154" i="21" s="1"/>
  <c r="BF154" i="21"/>
  <c r="AL154" i="21" a="1"/>
  <c r="AL154" i="21" s="1"/>
  <c r="BI154" i="21" s="1"/>
  <c r="AM154" i="21" a="1"/>
  <c r="AM154" i="21" s="1"/>
  <c r="AU154" i="21" a="1"/>
  <c r="AU154" i="21" s="1"/>
  <c r="BM154" i="21" s="1"/>
  <c r="BN154" i="21" s="1"/>
  <c r="BC154" i="21" a="1"/>
  <c r="BC154" i="21" s="1"/>
  <c r="BT154" i="21" s="1"/>
  <c r="H156" i="21"/>
  <c r="E157" i="21" s="1"/>
  <c r="F157" i="21" s="1"/>
  <c r="AN154" i="21" a="1"/>
  <c r="AN154" i="21" s="1"/>
  <c r="Z152" i="21"/>
  <c r="X152" i="21" s="1"/>
  <c r="BO154" i="21"/>
  <c r="I156" i="21"/>
  <c r="Q156" i="21"/>
  <c r="P156" i="21"/>
  <c r="N156" i="21"/>
  <c r="T156" i="21"/>
  <c r="BG154" i="21"/>
  <c r="BN153" i="21"/>
  <c r="AA153" i="21" s="1"/>
  <c r="Z153" i="21"/>
  <c r="X153" i="21" s="1"/>
  <c r="W153" i="21"/>
  <c r="AC155" i="21"/>
  <c r="AD155" i="21" s="1"/>
  <c r="AE155" i="21" s="1"/>
  <c r="AF155" i="21" s="1"/>
  <c r="BD155" i="21" s="1" a="1"/>
  <c r="BD155" i="21" s="1"/>
  <c r="S155" i="21"/>
  <c r="Y152" i="21"/>
  <c r="AB152" i="21" s="1"/>
  <c r="AA152" i="21"/>
  <c r="V152" i="21"/>
  <c r="Y153" i="21"/>
  <c r="M157" i="21"/>
  <c r="H157" i="21" s="1"/>
  <c r="E158" i="21" s="1"/>
  <c r="F158" i="21" s="1"/>
  <c r="I157" i="21"/>
  <c r="AX155" i="21" l="1" a="1"/>
  <c r="AX155" i="21" s="1"/>
  <c r="BJ154" i="21"/>
  <c r="Z154" i="21" s="1"/>
  <c r="X154" i="21" s="1"/>
  <c r="AM155" i="21" a="1"/>
  <c r="AM155" i="21" s="1"/>
  <c r="AQ155" i="21" a="1"/>
  <c r="AQ155" i="21" s="1"/>
  <c r="AL155" i="21" a="1"/>
  <c r="AL155" i="21" s="1"/>
  <c r="BI155" i="21" s="1"/>
  <c r="AP155" i="21" a="1"/>
  <c r="AP155" i="21" s="1"/>
  <c r="BK155" i="21" s="1"/>
  <c r="AT155" i="21" a="1"/>
  <c r="AT155" i="21" s="1"/>
  <c r="AY155" i="21" a="1"/>
  <c r="AY155" i="21" s="1"/>
  <c r="BP155" i="21" s="1"/>
  <c r="AU155" i="21" a="1"/>
  <c r="AU155" i="21" s="1"/>
  <c r="AJ155" i="21" a="1"/>
  <c r="AJ155" i="21" s="1"/>
  <c r="W154" i="21"/>
  <c r="AK155" i="21" a="1"/>
  <c r="AK155" i="21" s="1"/>
  <c r="BH155" i="21" s="1"/>
  <c r="BA155" i="21" a="1"/>
  <c r="BA155" i="21" s="1"/>
  <c r="BR155" i="21" s="1"/>
  <c r="G157" i="21"/>
  <c r="O157" i="21" s="1"/>
  <c r="AZ155" i="21" a="1"/>
  <c r="AZ155" i="21" s="1"/>
  <c r="BQ155" i="21" s="1"/>
  <c r="M158" i="21"/>
  <c r="H158" i="21" s="1"/>
  <c r="E159" i="21" s="1"/>
  <c r="F159" i="21" s="1"/>
  <c r="AG155" i="21" a="1"/>
  <c r="AG155" i="21" s="1"/>
  <c r="AO155" i="21" a="1"/>
  <c r="AO155" i="21" s="1"/>
  <c r="AW155" i="21" a="1"/>
  <c r="AW155" i="21" s="1"/>
  <c r="BO155" i="21" s="1"/>
  <c r="BE155" i="21" a="1"/>
  <c r="BE155" i="21" s="1"/>
  <c r="BU155" i="21" s="1"/>
  <c r="AH155" i="21" a="1"/>
  <c r="AH155" i="21" s="1"/>
  <c r="AR155" i="21" a="1"/>
  <c r="AR155" i="21" s="1"/>
  <c r="BL155" i="21" s="1"/>
  <c r="AB153" i="21"/>
  <c r="V153" i="21"/>
  <c r="BB155" i="21" a="1"/>
  <c r="BB155" i="21" s="1"/>
  <c r="BS155" i="21" s="1"/>
  <c r="AI155" i="21" a="1"/>
  <c r="AI155" i="21" s="1"/>
  <c r="AS155" i="21" a="1"/>
  <c r="AS155" i="21" s="1"/>
  <c r="BM155" i="21" s="1"/>
  <c r="BC155" i="21" a="1"/>
  <c r="BC155" i="21" s="1"/>
  <c r="BT155" i="21" s="1"/>
  <c r="V154" i="21"/>
  <c r="AA154" i="21"/>
  <c r="Y154" i="21"/>
  <c r="AB154" i="21" s="1"/>
  <c r="AN155" i="21" a="1"/>
  <c r="AN155" i="21" s="1"/>
  <c r="S156" i="21"/>
  <c r="AC156" i="21"/>
  <c r="AD156" i="21" s="1"/>
  <c r="AE156" i="21" s="1"/>
  <c r="AF156" i="21" s="1"/>
  <c r="AR156" i="21" s="1" a="1"/>
  <c r="AR156" i="21" s="1"/>
  <c r="AV156" i="21" a="1"/>
  <c r="AV156" i="21" s="1"/>
  <c r="AU156" i="21" a="1"/>
  <c r="AU156" i="21" s="1"/>
  <c r="AJ156" i="21" a="1"/>
  <c r="AJ156" i="21" s="1"/>
  <c r="AI156" i="21" a="1"/>
  <c r="AI156" i="21" s="1"/>
  <c r="BB156" i="21" a="1"/>
  <c r="BB156" i="21" s="1"/>
  <c r="BS156" i="21" s="1"/>
  <c r="AV155" i="21" a="1"/>
  <c r="AV155" i="21" s="1"/>
  <c r="T157" i="21"/>
  <c r="Q157" i="21"/>
  <c r="P157" i="21"/>
  <c r="N157" i="21"/>
  <c r="BJ155" i="21" l="1"/>
  <c r="G158" i="21"/>
  <c r="O158" i="21" s="1"/>
  <c r="I158" i="21"/>
  <c r="BD156" i="21" a="1"/>
  <c r="BD156" i="21" s="1"/>
  <c r="AM156" i="21" a="1"/>
  <c r="AM156" i="21" s="1"/>
  <c r="AY156" i="21" a="1"/>
  <c r="AY156" i="21" s="1"/>
  <c r="BP156" i="21" s="1"/>
  <c r="AN156" i="21" a="1"/>
  <c r="AN156" i="21" s="1"/>
  <c r="AS156" i="21" a="1"/>
  <c r="AS156" i="21" s="1"/>
  <c r="AZ156" i="21" a="1"/>
  <c r="AZ156" i="21" s="1"/>
  <c r="BQ156" i="21" s="1"/>
  <c r="AT156" i="21" a="1"/>
  <c r="AT156" i="21" s="1"/>
  <c r="AG156" i="21" a="1"/>
  <c r="AG156" i="21" s="1"/>
  <c r="BF156" i="21" s="1"/>
  <c r="BG156" i="21" s="1"/>
  <c r="AO156" i="21" a="1"/>
  <c r="AO156" i="21" s="1"/>
  <c r="AW156" i="21" a="1"/>
  <c r="AW156" i="21" s="1"/>
  <c r="BE156" i="21" a="1"/>
  <c r="BE156" i="21" s="1"/>
  <c r="BU156" i="21" s="1"/>
  <c r="BA156" i="21" a="1"/>
  <c r="BA156" i="21" s="1"/>
  <c r="BR156" i="21" s="1"/>
  <c r="AH156" i="21" a="1"/>
  <c r="AH156" i="21" s="1"/>
  <c r="AP156" i="21" a="1"/>
  <c r="AP156" i="21" s="1"/>
  <c r="BK156" i="21" s="1"/>
  <c r="BF155" i="21"/>
  <c r="AK156" i="21" a="1"/>
  <c r="AK156" i="21" s="1"/>
  <c r="BH156" i="21" s="1"/>
  <c r="AL156" i="21" a="1"/>
  <c r="AL156" i="21" s="1"/>
  <c r="BI156" i="21" s="1"/>
  <c r="AQ156" i="21" a="1"/>
  <c r="AQ156" i="21" s="1"/>
  <c r="BL156" i="21" s="1"/>
  <c r="AX156" i="21" a="1"/>
  <c r="AX156" i="21" s="1"/>
  <c r="BO156" i="21" s="1"/>
  <c r="BC156" i="21" a="1"/>
  <c r="BC156" i="21" s="1"/>
  <c r="BT156" i="21" s="1"/>
  <c r="Z155" i="21"/>
  <c r="X155" i="21" s="1"/>
  <c r="BG155" i="21"/>
  <c r="W155" i="21"/>
  <c r="T158" i="21"/>
  <c r="Q158" i="21"/>
  <c r="P158" i="21"/>
  <c r="N158" i="21"/>
  <c r="M159" i="21"/>
  <c r="I159" i="21" s="1"/>
  <c r="S157" i="21"/>
  <c r="AL157" i="21" a="1"/>
  <c r="AL157" i="21" s="1"/>
  <c r="BI157" i="21" s="1"/>
  <c r="AC157" i="21"/>
  <c r="AD157" i="21" s="1"/>
  <c r="AE157" i="21" s="1"/>
  <c r="AF157" i="21" s="1"/>
  <c r="AQ157" i="21" s="1" a="1"/>
  <c r="AQ157" i="21" s="1"/>
  <c r="AO157" i="21" a="1"/>
  <c r="AO157" i="21" s="1"/>
  <c r="BN155" i="21"/>
  <c r="H159" i="21" l="1"/>
  <c r="E160" i="21" s="1"/>
  <c r="F160" i="21" s="1"/>
  <c r="AV157" i="21" a="1"/>
  <c r="AV157" i="21" s="1"/>
  <c r="G159" i="21"/>
  <c r="O159" i="21" s="1"/>
  <c r="BM156" i="21"/>
  <c r="BN156" i="21" s="1"/>
  <c r="BJ156" i="21"/>
  <c r="Z156" i="21" s="1"/>
  <c r="X156" i="21" s="1"/>
  <c r="AG157" i="21" a="1"/>
  <c r="AG157" i="21" s="1"/>
  <c r="AY157" i="21" a="1"/>
  <c r="AY157" i="21" s="1"/>
  <c r="BP157" i="21" s="1"/>
  <c r="BE157" i="21" a="1"/>
  <c r="BE157" i="21" s="1"/>
  <c r="AS157" i="21" a="1"/>
  <c r="AS157" i="21" s="1"/>
  <c r="BC157" i="21" a="1"/>
  <c r="BC157" i="21" s="1"/>
  <c r="BT157" i="21" s="1"/>
  <c r="P159" i="21"/>
  <c r="N159" i="21"/>
  <c r="Q159" i="21"/>
  <c r="T159" i="21"/>
  <c r="AR157" i="21" a="1"/>
  <c r="AR157" i="21" s="1"/>
  <c r="BL157" i="21" s="1"/>
  <c r="AN157" i="21" a="1"/>
  <c r="AN157" i="21" s="1"/>
  <c r="M160" i="21"/>
  <c r="H160" i="21" s="1"/>
  <c r="E161" i="21" s="1"/>
  <c r="F161" i="21" s="1"/>
  <c r="AJ157" i="21" a="1"/>
  <c r="AJ157" i="21" s="1"/>
  <c r="AT157" i="21" a="1"/>
  <c r="AT157" i="21" s="1"/>
  <c r="AM157" i="21" a="1"/>
  <c r="AM157" i="21" s="1"/>
  <c r="BD157" i="21" a="1"/>
  <c r="BD157" i="21" s="1"/>
  <c r="AU157" i="21" a="1"/>
  <c r="AU157" i="21" s="1"/>
  <c r="AH157" i="21" a="1"/>
  <c r="AH157" i="21" s="1"/>
  <c r="AP157" i="21" a="1"/>
  <c r="AP157" i="21" s="1"/>
  <c r="BK157" i="21" s="1"/>
  <c r="S158" i="21"/>
  <c r="BD158" i="21" a="1"/>
  <c r="BD158" i="21" s="1"/>
  <c r="AC158" i="21"/>
  <c r="AD158" i="21" s="1"/>
  <c r="AE158" i="21" s="1"/>
  <c r="AF158" i="21" s="1"/>
  <c r="AQ158" i="21" s="1" a="1"/>
  <c r="AQ158" i="21" s="1"/>
  <c r="AX157" i="21" a="1"/>
  <c r="AX157" i="21" s="1"/>
  <c r="V155" i="21"/>
  <c r="AZ157" i="21" a="1"/>
  <c r="AZ157" i="21" s="1"/>
  <c r="BQ157" i="21" s="1"/>
  <c r="AA155" i="21"/>
  <c r="Y155" i="21"/>
  <c r="AB155" i="21" s="1"/>
  <c r="AK157" i="21" a="1"/>
  <c r="AK157" i="21" s="1"/>
  <c r="BH157" i="21" s="1"/>
  <c r="BA157" i="21" a="1"/>
  <c r="BA157" i="21" s="1"/>
  <c r="BR157" i="21" s="1"/>
  <c r="AW157" i="21" a="1"/>
  <c r="AW157" i="21" s="1"/>
  <c r="AI157" i="21" a="1"/>
  <c r="AI157" i="21" s="1"/>
  <c r="BB157" i="21" a="1"/>
  <c r="BB157" i="21" s="1"/>
  <c r="BS157" i="21" s="1"/>
  <c r="AA156" i="21"/>
  <c r="Y156" i="21"/>
  <c r="AG158" i="21" l="1" a="1"/>
  <c r="AG158" i="21" s="1"/>
  <c r="AK158" i="21" a="1"/>
  <c r="AK158" i="21" s="1"/>
  <c r="BH158" i="21" s="1"/>
  <c r="BB158" i="21" a="1"/>
  <c r="BB158" i="21" s="1"/>
  <c r="BS158" i="21" s="1"/>
  <c r="BJ157" i="21"/>
  <c r="W156" i="21"/>
  <c r="M161" i="21"/>
  <c r="I161" i="21" s="1"/>
  <c r="G161" i="21"/>
  <c r="O161" i="21" s="1"/>
  <c r="AY158" i="21" a="1"/>
  <c r="AY158" i="21" s="1"/>
  <c r="BP158" i="21" s="1"/>
  <c r="AL158" i="21" a="1"/>
  <c r="AL158" i="21" s="1"/>
  <c r="BI158" i="21" s="1"/>
  <c r="AM158" i="21" a="1"/>
  <c r="AM158" i="21" s="1"/>
  <c r="I160" i="21"/>
  <c r="AS158" i="21" a="1"/>
  <c r="AS158" i="21" s="1"/>
  <c r="AW158" i="21" a="1"/>
  <c r="AW158" i="21" s="1"/>
  <c r="G160" i="21"/>
  <c r="O160" i="21" s="1"/>
  <c r="BE158" i="21" a="1"/>
  <c r="BE158" i="21" s="1"/>
  <c r="BU158" i="21" s="1"/>
  <c r="AT158" i="21" a="1"/>
  <c r="AT158" i="21" s="1"/>
  <c r="AU158" i="21" a="1"/>
  <c r="AU158" i="21" s="1"/>
  <c r="AJ158" i="21" a="1"/>
  <c r="AJ158" i="21" s="1"/>
  <c r="BO157" i="21"/>
  <c r="AV158" i="21" a="1"/>
  <c r="AV158" i="21" s="1"/>
  <c r="AR158" i="21" a="1"/>
  <c r="AR158" i="21" s="1"/>
  <c r="BL158" i="21" s="1"/>
  <c r="S159" i="21"/>
  <c r="AC159" i="21"/>
  <c r="AD159" i="21" s="1"/>
  <c r="AE159" i="21" s="1"/>
  <c r="AF159" i="21" s="1"/>
  <c r="AI159" i="21" s="1" a="1"/>
  <c r="AI159" i="21" s="1"/>
  <c r="AN158" i="21" a="1"/>
  <c r="AN158" i="21" s="1"/>
  <c r="AZ158" i="21" a="1"/>
  <c r="AZ158" i="21" s="1"/>
  <c r="BQ158" i="21" s="1"/>
  <c r="BA158" i="21" a="1"/>
  <c r="BA158" i="21" s="1"/>
  <c r="BR158" i="21" s="1"/>
  <c r="AX158" i="21" a="1"/>
  <c r="AX158" i="21" s="1"/>
  <c r="AH158" i="21" a="1"/>
  <c r="AH158" i="21" s="1"/>
  <c r="AO158" i="21" a="1"/>
  <c r="AO158" i="21" s="1"/>
  <c r="BM157" i="21"/>
  <c r="BN157" i="21" s="1"/>
  <c r="BC158" i="21" a="1"/>
  <c r="BC158" i="21" s="1"/>
  <c r="BT158" i="21" s="1"/>
  <c r="BU157" i="21"/>
  <c r="AP158" i="21" a="1"/>
  <c r="AP158" i="21" s="1"/>
  <c r="BK158" i="21" s="1"/>
  <c r="AI158" i="21" a="1"/>
  <c r="AI158" i="21" s="1"/>
  <c r="BF157" i="21"/>
  <c r="H161" i="21" l="1"/>
  <c r="E162" i="21" s="1"/>
  <c r="F162" i="21" s="1"/>
  <c r="BO158" i="21"/>
  <c r="BF158" i="21"/>
  <c r="AM159" i="21" a="1"/>
  <c r="AM159" i="21" s="1"/>
  <c r="AY159" i="21" a="1"/>
  <c r="AY159" i="21" s="1"/>
  <c r="BP159" i="21" s="1"/>
  <c r="AH159" i="21" a="1"/>
  <c r="AH159" i="21" s="1"/>
  <c r="AG159" i="21" a="1"/>
  <c r="AG159" i="21" s="1"/>
  <c r="BF159" i="21" s="1"/>
  <c r="AT159" i="21" a="1"/>
  <c r="AT159" i="21" s="1"/>
  <c r="AN159" i="21" a="1"/>
  <c r="AN159" i="21" s="1"/>
  <c r="BD159" i="21" a="1"/>
  <c r="BD159" i="21" s="1"/>
  <c r="BB159" i="21" a="1"/>
  <c r="BB159" i="21" s="1"/>
  <c r="BS159" i="21" s="1"/>
  <c r="AU159" i="21" a="1"/>
  <c r="AU159" i="21" s="1"/>
  <c r="BC159" i="21" a="1"/>
  <c r="BC159" i="21" s="1"/>
  <c r="BT159" i="21" s="1"/>
  <c r="BE159" i="21" a="1"/>
  <c r="BE159" i="21" s="1"/>
  <c r="AJ159" i="21" a="1"/>
  <c r="AJ159" i="21" s="1"/>
  <c r="AR159" i="21" a="1"/>
  <c r="AR159" i="21" s="1"/>
  <c r="AQ159" i="21" a="1"/>
  <c r="AQ159" i="21" s="1"/>
  <c r="AK159" i="21" a="1"/>
  <c r="AK159" i="21" s="1"/>
  <c r="BH159" i="21" s="1"/>
  <c r="AW159" i="21" a="1"/>
  <c r="AW159" i="21" s="1"/>
  <c r="AS159" i="21" a="1"/>
  <c r="AS159" i="21" s="1"/>
  <c r="BM159" i="21" s="1"/>
  <c r="AO159" i="21" a="1"/>
  <c r="AO159" i="21" s="1"/>
  <c r="AP159" i="21" a="1"/>
  <c r="AP159" i="21" s="1"/>
  <c r="BK159" i="21" s="1"/>
  <c r="V156" i="21"/>
  <c r="AB156" i="21"/>
  <c r="AL159" i="21" a="1"/>
  <c r="AL159" i="21" s="1"/>
  <c r="BI159" i="21" s="1"/>
  <c r="AX159" i="21" a="1"/>
  <c r="AX159" i="21" s="1"/>
  <c r="BO159" i="21" s="1"/>
  <c r="BG158" i="21"/>
  <c r="AZ159" i="21" a="1"/>
  <c r="AZ159" i="21" s="1"/>
  <c r="BQ159" i="21" s="1"/>
  <c r="Q160" i="21"/>
  <c r="P160" i="21"/>
  <c r="N160" i="21"/>
  <c r="T160" i="21"/>
  <c r="BM158" i="21"/>
  <c r="BN158" i="21" s="1"/>
  <c r="AV159" i="21" a="1"/>
  <c r="AV159" i="21" s="1"/>
  <c r="BJ158" i="21"/>
  <c r="W158" i="21" s="1"/>
  <c r="BA159" i="21" a="1"/>
  <c r="BA159" i="21" s="1"/>
  <c r="BR159" i="21" s="1"/>
  <c r="N161" i="21"/>
  <c r="T161" i="21"/>
  <c r="Q161" i="21"/>
  <c r="P161" i="21"/>
  <c r="M162" i="21"/>
  <c r="I162" i="21" s="1"/>
  <c r="BG157" i="21"/>
  <c r="Z157" i="21"/>
  <c r="X157" i="21" s="1"/>
  <c r="W157" i="21"/>
  <c r="BL159" i="21" l="1"/>
  <c r="BN159" i="21"/>
  <c r="BU159" i="21"/>
  <c r="Z159" i="21" s="1"/>
  <c r="X159" i="21" s="1"/>
  <c r="G162" i="21"/>
  <c r="O162" i="21" s="1"/>
  <c r="H162" i="21"/>
  <c r="E163" i="21" s="1"/>
  <c r="F163" i="21" s="1"/>
  <c r="M163" i="21" s="1"/>
  <c r="BJ159" i="21"/>
  <c r="V158" i="21"/>
  <c r="S161" i="21"/>
  <c r="AS161" i="21" a="1"/>
  <c r="AS161" i="21" s="1"/>
  <c r="AC161" i="21"/>
  <c r="AD161" i="21" s="1"/>
  <c r="AE161" i="21" s="1"/>
  <c r="AF161" i="21" s="1"/>
  <c r="AQ161" i="21" s="1" a="1"/>
  <c r="AQ161" i="21" s="1"/>
  <c r="BB161" i="21" a="1"/>
  <c r="BB161" i="21" s="1"/>
  <c r="BS161" i="21" s="1"/>
  <c r="BA161" i="21" a="1"/>
  <c r="BA161" i="21" s="1"/>
  <c r="BR161" i="21" s="1"/>
  <c r="AJ161" i="21" a="1"/>
  <c r="AJ161" i="21" s="1"/>
  <c r="AC160" i="21"/>
  <c r="AD160" i="21" s="1"/>
  <c r="AE160" i="21" s="1"/>
  <c r="AF160" i="21" s="1"/>
  <c r="AU160" i="21" s="1" a="1"/>
  <c r="AU160" i="21" s="1"/>
  <c r="AY160" i="21" a="1"/>
  <c r="AY160" i="21" s="1"/>
  <c r="BP160" i="21" s="1"/>
  <c r="BE160" i="21" a="1"/>
  <c r="BE160" i="21" s="1"/>
  <c r="S160" i="21"/>
  <c r="V157" i="21"/>
  <c r="AA157" i="21"/>
  <c r="Y157" i="21"/>
  <c r="AB157" i="21" s="1"/>
  <c r="Z158" i="21"/>
  <c r="X158" i="21" s="1"/>
  <c r="P162" i="21"/>
  <c r="Q162" i="21"/>
  <c r="N162" i="21"/>
  <c r="T162" i="21"/>
  <c r="AA158" i="21"/>
  <c r="Y158" i="21"/>
  <c r="AB158" i="21" s="1"/>
  <c r="W159" i="21"/>
  <c r="BG159" i="21"/>
  <c r="G163" i="21" l="1"/>
  <c r="O163" i="21" s="1"/>
  <c r="H163" i="21"/>
  <c r="E164" i="21" s="1"/>
  <c r="F164" i="21" s="1"/>
  <c r="AK161" i="21" a="1"/>
  <c r="AK161" i="21" s="1"/>
  <c r="BH161" i="21" s="1"/>
  <c r="I163" i="21"/>
  <c r="AH161" i="21" a="1"/>
  <c r="AH161" i="21" s="1"/>
  <c r="AT161" i="21" a="1"/>
  <c r="AT161" i="21" s="1"/>
  <c r="AU161" i="21" a="1"/>
  <c r="AU161" i="21" s="1"/>
  <c r="BM161" i="21" s="1"/>
  <c r="AZ160" i="21" a="1"/>
  <c r="AZ160" i="21" s="1"/>
  <c r="BQ160" i="21" s="1"/>
  <c r="BD161" i="21" a="1"/>
  <c r="BD161" i="21" s="1"/>
  <c r="AR161" i="21" a="1"/>
  <c r="AR161" i="21" s="1"/>
  <c r="BL161" i="21" s="1"/>
  <c r="BE161" i="21" a="1"/>
  <c r="BE161" i="21" s="1"/>
  <c r="AV161" i="21" a="1"/>
  <c r="AV161" i="21" s="1"/>
  <c r="BC161" i="21" a="1"/>
  <c r="BC161" i="21" s="1"/>
  <c r="BT161" i="21" s="1"/>
  <c r="AL161" i="21" a="1"/>
  <c r="AL161" i="21" s="1"/>
  <c r="BI161" i="21" s="1"/>
  <c r="AY161" i="21" a="1"/>
  <c r="AY161" i="21" s="1"/>
  <c r="BP161" i="21" s="1"/>
  <c r="AM161" i="21" a="1"/>
  <c r="AM161" i="21" s="1"/>
  <c r="AI161" i="21" a="1"/>
  <c r="AI161" i="21" s="1"/>
  <c r="AZ161" i="21" a="1"/>
  <c r="AZ161" i="21" s="1"/>
  <c r="BQ161" i="21" s="1"/>
  <c r="AN161" i="21" a="1"/>
  <c r="AN161" i="21" s="1"/>
  <c r="AW161" i="21" a="1"/>
  <c r="AW161" i="21" s="1"/>
  <c r="AO161" i="21" a="1"/>
  <c r="AO161" i="21" s="1"/>
  <c r="AG161" i="21" a="1"/>
  <c r="AG161" i="21" s="1"/>
  <c r="BF161" i="21" s="1"/>
  <c r="AX161" i="21" a="1"/>
  <c r="AX161" i="21" s="1"/>
  <c r="AP161" i="21" a="1"/>
  <c r="AP161" i="21" s="1"/>
  <c r="BK161" i="21" s="1"/>
  <c r="T163" i="21"/>
  <c r="Q163" i="21"/>
  <c r="P163" i="21"/>
  <c r="N163" i="21"/>
  <c r="AV160" i="21" a="1"/>
  <c r="AV160" i="21" s="1"/>
  <c r="AK160" i="21" a="1"/>
  <c r="AK160" i="21" s="1"/>
  <c r="BH160" i="21" s="1"/>
  <c r="AQ160" i="21" a="1"/>
  <c r="AQ160" i="21" s="1"/>
  <c r="AS160" i="21" a="1"/>
  <c r="AS160" i="21" s="1"/>
  <c r="M164" i="21"/>
  <c r="I164" i="21" s="1"/>
  <c r="AR160" i="21" a="1"/>
  <c r="AR160" i="21" s="1"/>
  <c r="AH160" i="21" a="1"/>
  <c r="AH160" i="21" s="1"/>
  <c r="AW160" i="21" a="1"/>
  <c r="AW160" i="21" s="1"/>
  <c r="BB160" i="21" a="1"/>
  <c r="BB160" i="21" s="1"/>
  <c r="BS160" i="21" s="1"/>
  <c r="AO160" i="21" a="1"/>
  <c r="AO160" i="21" s="1"/>
  <c r="AX160" i="21" a="1"/>
  <c r="AX160" i="21" s="1"/>
  <c r="AL160" i="21" a="1"/>
  <c r="AL160" i="21" s="1"/>
  <c r="BI160" i="21" s="1"/>
  <c r="AT160" i="21" a="1"/>
  <c r="AT160" i="21" s="1"/>
  <c r="V159" i="21"/>
  <c r="AN160" i="21" a="1"/>
  <c r="AN160" i="21" s="1"/>
  <c r="AI160" i="21" a="1"/>
  <c r="AI160" i="21" s="1"/>
  <c r="AP160" i="21" a="1"/>
  <c r="AP160" i="21" s="1"/>
  <c r="BK160" i="21" s="1"/>
  <c r="AM160" i="21" a="1"/>
  <c r="AM160" i="21" s="1"/>
  <c r="BD160" i="21" a="1"/>
  <c r="BD160" i="21" s="1"/>
  <c r="BU160" i="21" s="1"/>
  <c r="BC160" i="21" a="1"/>
  <c r="BC160" i="21" s="1"/>
  <c r="BT160" i="21" s="1"/>
  <c r="S162" i="21"/>
  <c r="AG162" i="21" a="1"/>
  <c r="AG162" i="21" s="1"/>
  <c r="AC162" i="21"/>
  <c r="AD162" i="21" s="1"/>
  <c r="AE162" i="21" s="1"/>
  <c r="AF162" i="21" s="1"/>
  <c r="AO162" i="21" s="1" a="1"/>
  <c r="AO162" i="21" s="1"/>
  <c r="AI162" i="21" a="1"/>
  <c r="AI162" i="21" s="1"/>
  <c r="AJ160" i="21" a="1"/>
  <c r="AJ160" i="21" s="1"/>
  <c r="AA159" i="21"/>
  <c r="Y159" i="21"/>
  <c r="AB159" i="21" s="1"/>
  <c r="AG160" i="21" a="1"/>
  <c r="AG160" i="21" s="1"/>
  <c r="BA160" i="21" a="1"/>
  <c r="BA160" i="21" s="1"/>
  <c r="BR160" i="21" s="1"/>
  <c r="BU161" i="21" l="1"/>
  <c r="BF160" i="21"/>
  <c r="BB162" i="21" a="1"/>
  <c r="BB162" i="21" s="1"/>
  <c r="BS162" i="21" s="1"/>
  <c r="AM162" i="21" a="1"/>
  <c r="AM162" i="21" s="1"/>
  <c r="BJ161" i="21"/>
  <c r="AR162" i="21" a="1"/>
  <c r="AR162" i="21" s="1"/>
  <c r="AN162" i="21" a="1"/>
  <c r="AN162" i="21" s="1"/>
  <c r="AV162" i="21" a="1"/>
  <c r="AV162" i="21" s="1"/>
  <c r="AZ162" i="21" a="1"/>
  <c r="AZ162" i="21" s="1"/>
  <c r="BQ162" i="21" s="1"/>
  <c r="BN161" i="21"/>
  <c r="AU162" i="21" a="1"/>
  <c r="AU162" i="21" s="1"/>
  <c r="BO161" i="21"/>
  <c r="W161" i="21" s="1"/>
  <c r="BD162" i="21" a="1"/>
  <c r="BD162" i="21" s="1"/>
  <c r="AS162" i="21" a="1"/>
  <c r="AS162" i="21" s="1"/>
  <c r="BL160" i="21"/>
  <c r="BA162" i="21" a="1"/>
  <c r="BA162" i="21" s="1"/>
  <c r="BR162" i="21" s="1"/>
  <c r="BE162" i="21" a="1"/>
  <c r="BE162" i="21" s="1"/>
  <c r="BO160" i="21"/>
  <c r="Z161" i="21"/>
  <c r="X161" i="21" s="1"/>
  <c r="BG161" i="21"/>
  <c r="AW162" i="21" a="1"/>
  <c r="AW162" i="21" s="1"/>
  <c r="AK162" i="21" a="1"/>
  <c r="AK162" i="21" s="1"/>
  <c r="BH162" i="21" s="1"/>
  <c r="AT162" i="21" a="1"/>
  <c r="AT162" i="21" s="1"/>
  <c r="BM162" i="21" s="1"/>
  <c r="BN162" i="21" s="1"/>
  <c r="G164" i="21"/>
  <c r="O164" i="21" s="1"/>
  <c r="BC162" i="21" a="1"/>
  <c r="BC162" i="21" s="1"/>
  <c r="BT162" i="21" s="1"/>
  <c r="BJ160" i="21"/>
  <c r="AQ162" i="21" a="1"/>
  <c r="AQ162" i="21" s="1"/>
  <c r="BL162" i="21" s="1"/>
  <c r="H164" i="21"/>
  <c r="E165" i="21" s="1"/>
  <c r="F165" i="21" s="1"/>
  <c r="BM160" i="21"/>
  <c r="BN160" i="21" s="1"/>
  <c r="AJ162" i="21" a="1"/>
  <c r="AJ162" i="21" s="1"/>
  <c r="AL162" i="21" a="1"/>
  <c r="AL162" i="21" s="1"/>
  <c r="BI162" i="21" s="1"/>
  <c r="BG160" i="21"/>
  <c r="AY162" i="21" a="1"/>
  <c r="AY162" i="21" s="1"/>
  <c r="BP162" i="21" s="1"/>
  <c r="AH162" i="21" a="1"/>
  <c r="AH162" i="21" s="1"/>
  <c r="BF162" i="21" s="1"/>
  <c r="S163" i="21"/>
  <c r="AO163" i="21" a="1"/>
  <c r="AO163" i="21" s="1"/>
  <c r="AK163" i="21" a="1"/>
  <c r="AK163" i="21" s="1"/>
  <c r="BH163" i="21" s="1"/>
  <c r="AN163" i="21" a="1"/>
  <c r="AN163" i="21" s="1"/>
  <c r="AC163" i="21"/>
  <c r="AD163" i="21" s="1"/>
  <c r="AE163" i="21" s="1"/>
  <c r="AF163" i="21" s="1"/>
  <c r="BC163" i="21" s="1" a="1"/>
  <c r="BC163" i="21" s="1"/>
  <c r="BT163" i="21" s="1"/>
  <c r="AP162" i="21" a="1"/>
  <c r="AP162" i="21" s="1"/>
  <c r="BK162" i="21" s="1"/>
  <c r="AX162" i="21" a="1"/>
  <c r="AX162" i="21" s="1"/>
  <c r="BO162" i="21" s="1"/>
  <c r="Y161" i="21"/>
  <c r="AA161" i="21" l="1"/>
  <c r="BJ162" i="21"/>
  <c r="BU162" i="21"/>
  <c r="V161" i="21"/>
  <c r="AB161" i="21"/>
  <c r="W160" i="21"/>
  <c r="BE163" i="21" a="1"/>
  <c r="BE163" i="21" s="1"/>
  <c r="AV163" i="21" a="1"/>
  <c r="AV163" i="21" s="1"/>
  <c r="Z160" i="21"/>
  <c r="X160" i="21" s="1"/>
  <c r="AH163" i="21" a="1"/>
  <c r="AH163" i="21" s="1"/>
  <c r="W162" i="21"/>
  <c r="BG162" i="21"/>
  <c r="Z162" i="21"/>
  <c r="X162" i="21" s="1"/>
  <c r="AU163" i="21" a="1"/>
  <c r="AU163" i="21" s="1"/>
  <c r="V160" i="21"/>
  <c r="BA163" i="21" a="1"/>
  <c r="BA163" i="21" s="1"/>
  <c r="BR163" i="21" s="1"/>
  <c r="AL163" i="21" a="1"/>
  <c r="AL163" i="21" s="1"/>
  <c r="BI163" i="21" s="1"/>
  <c r="AA160" i="21"/>
  <c r="Y160" i="21"/>
  <c r="AB160" i="21" s="1"/>
  <c r="AT163" i="21" a="1"/>
  <c r="AT163" i="21" s="1"/>
  <c r="AG163" i="21" a="1"/>
  <c r="AG163" i="21" s="1"/>
  <c r="AP163" i="21" a="1"/>
  <c r="AP163" i="21" s="1"/>
  <c r="BK163" i="21" s="1"/>
  <c r="AM163" i="21" a="1"/>
  <c r="AM163" i="21" s="1"/>
  <c r="BJ163" i="21" s="1"/>
  <c r="AX163" i="21" a="1"/>
  <c r="AX163" i="21" s="1"/>
  <c r="AZ163" i="21" a="1"/>
  <c r="AZ163" i="21" s="1"/>
  <c r="BQ163" i="21" s="1"/>
  <c r="M165" i="21"/>
  <c r="I165" i="21" s="1"/>
  <c r="AW163" i="21" a="1"/>
  <c r="AW163" i="21" s="1"/>
  <c r="AI163" i="21" a="1"/>
  <c r="AI163" i="21" s="1"/>
  <c r="BB163" i="21" a="1"/>
  <c r="BB163" i="21" s="1"/>
  <c r="BS163" i="21" s="1"/>
  <c r="AQ163" i="21" a="1"/>
  <c r="AQ163" i="21" s="1"/>
  <c r="AY163" i="21" a="1"/>
  <c r="AY163" i="21" s="1"/>
  <c r="BP163" i="21" s="1"/>
  <c r="BD163" i="21" a="1"/>
  <c r="BD163" i="21" s="1"/>
  <c r="AS163" i="21" a="1"/>
  <c r="AS163" i="21" s="1"/>
  <c r="BM163" i="21" s="1"/>
  <c r="BN163" i="21" s="1"/>
  <c r="T164" i="21"/>
  <c r="Q164" i="21"/>
  <c r="P164" i="21"/>
  <c r="N164" i="21"/>
  <c r="AJ163" i="21" a="1"/>
  <c r="AJ163" i="21" s="1"/>
  <c r="AR163" i="21" a="1"/>
  <c r="AR163" i="21" s="1"/>
  <c r="BU163" i="21" l="1"/>
  <c r="BL163" i="21"/>
  <c r="H165" i="21"/>
  <c r="E166" i="21" s="1"/>
  <c r="F166" i="21" s="1"/>
  <c r="M166" i="21" s="1"/>
  <c r="G166" i="21" s="1"/>
  <c r="O166" i="21" s="1"/>
  <c r="BO163" i="21"/>
  <c r="AZ164" i="21" a="1"/>
  <c r="AZ164" i="21" s="1"/>
  <c r="BQ164" i="21" s="1"/>
  <c r="AR164" i="21" a="1"/>
  <c r="AR164" i="21" s="1"/>
  <c r="AJ164" i="21" a="1"/>
  <c r="AJ164" i="21" s="1"/>
  <c r="AY164" i="21" a="1"/>
  <c r="AY164" i="21" s="1"/>
  <c r="BP164" i="21" s="1"/>
  <c r="AQ164" i="21" a="1"/>
  <c r="AQ164" i="21" s="1"/>
  <c r="AI164" i="21" a="1"/>
  <c r="AI164" i="21" s="1"/>
  <c r="BE164" i="21" a="1"/>
  <c r="BE164" i="21" s="1"/>
  <c r="AL164" i="21" a="1"/>
  <c r="AL164" i="21" s="1"/>
  <c r="BI164" i="21" s="1"/>
  <c r="AU164" i="21" a="1"/>
  <c r="AU164" i="21" s="1"/>
  <c r="S164" i="21"/>
  <c r="BD164" i="21" a="1"/>
  <c r="BD164" i="21" s="1"/>
  <c r="AK164" i="21" a="1"/>
  <c r="AK164" i="21" s="1"/>
  <c r="BH164" i="21" s="1"/>
  <c r="AT164" i="21" a="1"/>
  <c r="AT164" i="21" s="1"/>
  <c r="AC164" i="21"/>
  <c r="AD164" i="21" s="1"/>
  <c r="AE164" i="21" s="1"/>
  <c r="AF164" i="21" s="1"/>
  <c r="BC164" i="21" a="1"/>
  <c r="BC164" i="21" s="1"/>
  <c r="BT164" i="21" s="1"/>
  <c r="AP164" i="21" a="1"/>
  <c r="AP164" i="21" s="1"/>
  <c r="BK164" i="21" s="1"/>
  <c r="AW164" i="21" a="1"/>
  <c r="AW164" i="21" s="1"/>
  <c r="AV164" i="21" a="1"/>
  <c r="AV164" i="21" s="1"/>
  <c r="AX164" i="21" a="1"/>
  <c r="AX164" i="21" s="1"/>
  <c r="BO164" i="21" s="1"/>
  <c r="AS164" i="21" a="1"/>
  <c r="AS164" i="21" s="1"/>
  <c r="BM164" i="21" s="1"/>
  <c r="AO164" i="21" a="1"/>
  <c r="AO164" i="21" s="1"/>
  <c r="AN164" i="21" a="1"/>
  <c r="AN164" i="21" s="1"/>
  <c r="AM164" i="21" a="1"/>
  <c r="AM164" i="21" s="1"/>
  <c r="BJ164" i="21" s="1"/>
  <c r="AH164" i="21" a="1"/>
  <c r="AH164" i="21" s="1"/>
  <c r="BB164" i="21" a="1"/>
  <c r="BB164" i="21" s="1"/>
  <c r="BS164" i="21" s="1"/>
  <c r="AG164" i="21" a="1"/>
  <c r="AG164" i="21" s="1"/>
  <c r="BA164" i="21" a="1"/>
  <c r="BA164" i="21" s="1"/>
  <c r="BR164" i="21" s="1"/>
  <c r="BF163" i="21"/>
  <c r="G165" i="21"/>
  <c r="O165" i="21" s="1"/>
  <c r="Y162" i="21"/>
  <c r="AB162" i="21" s="1"/>
  <c r="AA162" i="21"/>
  <c r="V162" i="21"/>
  <c r="BF164" i="21" l="1"/>
  <c r="BL164" i="21"/>
  <c r="BU164" i="21"/>
  <c r="BN164" i="21"/>
  <c r="Q166" i="21"/>
  <c r="P166" i="21"/>
  <c r="T166" i="21"/>
  <c r="N166" i="21"/>
  <c r="BG164" i="21"/>
  <c r="W164" i="21"/>
  <c r="Z164" i="21"/>
  <c r="X164" i="21" s="1"/>
  <c r="N165" i="21"/>
  <c r="Q165" i="21"/>
  <c r="P165" i="21"/>
  <c r="T165" i="21"/>
  <c r="Z163" i="21"/>
  <c r="X163" i="21" s="1"/>
  <c r="BG163" i="21"/>
  <c r="W163" i="21"/>
  <c r="H166" i="21"/>
  <c r="E167" i="21" s="1"/>
  <c r="F167" i="21" s="1"/>
  <c r="I166" i="21"/>
  <c r="M167" i="21" l="1"/>
  <c r="I167" i="21" s="1"/>
  <c r="V163" i="21"/>
  <c r="Y163" i="21"/>
  <c r="AB163" i="21" s="1"/>
  <c r="AA163" i="21"/>
  <c r="AC165" i="21"/>
  <c r="AD165" i="21" s="1"/>
  <c r="AE165" i="21" s="1"/>
  <c r="AF165" i="21" s="1"/>
  <c r="AZ165" i="21" s="1" a="1"/>
  <c r="AZ165" i="21" s="1"/>
  <c r="BQ165" i="21" s="1"/>
  <c r="BB165" i="21" a="1"/>
  <c r="BB165" i="21" s="1"/>
  <c r="BS165" i="21" s="1"/>
  <c r="S165" i="21"/>
  <c r="V164" i="21"/>
  <c r="AA164" i="21"/>
  <c r="Y164" i="21"/>
  <c r="AB164" i="21" s="1"/>
  <c r="AT166" i="21" a="1"/>
  <c r="AT166" i="21" s="1"/>
  <c r="AL166" i="21" a="1"/>
  <c r="AL166" i="21" s="1"/>
  <c r="BI166" i="21" s="1"/>
  <c r="BA166" i="21" a="1"/>
  <c r="BA166" i="21" s="1"/>
  <c r="BR166" i="21" s="1"/>
  <c r="AS166" i="21" a="1"/>
  <c r="AS166" i="21" s="1"/>
  <c r="AP166" i="21" a="1"/>
  <c r="AP166" i="21" s="1"/>
  <c r="BK166" i="21" s="1"/>
  <c r="AX166" i="21" a="1"/>
  <c r="AX166" i="21" s="1"/>
  <c r="AC166" i="21"/>
  <c r="AD166" i="21" s="1"/>
  <c r="AE166" i="21" s="1"/>
  <c r="AF166" i="21" s="1"/>
  <c r="AK166" i="21" s="1" a="1"/>
  <c r="AK166" i="21" s="1"/>
  <c r="BH166" i="21" s="1"/>
  <c r="S166" i="21"/>
  <c r="AM166" i="21" a="1"/>
  <c r="AM166" i="21" s="1"/>
  <c r="AZ166" i="21" a="1"/>
  <c r="AZ166" i="21" s="1"/>
  <c r="BQ166" i="21" s="1"/>
  <c r="AJ166" i="21" a="1"/>
  <c r="AJ166" i="21" s="1"/>
  <c r="BD166" i="21" a="1"/>
  <c r="BD166" i="21" s="1"/>
  <c r="AI166" i="21" a="1"/>
  <c r="AI166" i="21" s="1"/>
  <c r="AQ166" i="21" a="1"/>
  <c r="AQ166" i="21" s="1"/>
  <c r="AN166" i="21" a="1"/>
  <c r="AN166" i="21" s="1"/>
  <c r="BE166" i="21" a="1"/>
  <c r="BE166" i="21" s="1"/>
  <c r="AW166" i="21" a="1"/>
  <c r="AW166" i="21" s="1"/>
  <c r="AV166" i="21" a="1"/>
  <c r="AV166" i="21" s="1"/>
  <c r="AU166" i="21" a="1"/>
  <c r="AU166" i="21" s="1"/>
  <c r="AR166" i="21" a="1"/>
  <c r="AR166" i="21" s="1"/>
  <c r="AG166" i="21" a="1"/>
  <c r="AG166" i="21" s="1"/>
  <c r="BM166" i="21" l="1"/>
  <c r="BN166" i="21" s="1"/>
  <c r="BU166" i="21"/>
  <c r="BL166" i="21"/>
  <c r="BO166" i="21"/>
  <c r="AO166" i="21" a="1"/>
  <c r="AO166" i="21" s="1"/>
  <c r="BJ166" i="21" s="1"/>
  <c r="BB166" i="21" a="1"/>
  <c r="BB166" i="21" s="1"/>
  <c r="BS166" i="21" s="1"/>
  <c r="AH166" i="21" a="1"/>
  <c r="AH166" i="21" s="1"/>
  <c r="BF166" i="21" s="1"/>
  <c r="AP165" i="21" a="1"/>
  <c r="AP165" i="21" s="1"/>
  <c r="BK165" i="21" s="1"/>
  <c r="AY166" i="21" a="1"/>
  <c r="AY166" i="21" s="1"/>
  <c r="BP166" i="21" s="1"/>
  <c r="AV165" i="21" a="1"/>
  <c r="AV165" i="21" s="1"/>
  <c r="BC166" i="21" a="1"/>
  <c r="BC166" i="21" s="1"/>
  <c r="BT166" i="21" s="1"/>
  <c r="AQ165" i="21" a="1"/>
  <c r="AQ165" i="21" s="1"/>
  <c r="AM165" i="21" a="1"/>
  <c r="AM165" i="21" s="1"/>
  <c r="AK165" i="21" a="1"/>
  <c r="AK165" i="21" s="1"/>
  <c r="BH165" i="21" s="1"/>
  <c r="AX165" i="21" a="1"/>
  <c r="AX165" i="21" s="1"/>
  <c r="BO165" i="21" s="1"/>
  <c r="AS165" i="21" a="1"/>
  <c r="AS165" i="21" s="1"/>
  <c r="AI165" i="21" a="1"/>
  <c r="AI165" i="21" s="1"/>
  <c r="BA165" i="21" a="1"/>
  <c r="BA165" i="21" s="1"/>
  <c r="BR165" i="21" s="1"/>
  <c r="AW165" i="21" a="1"/>
  <c r="AW165" i="21" s="1"/>
  <c r="AL165" i="21" a="1"/>
  <c r="AL165" i="21" s="1"/>
  <c r="BI165" i="21" s="1"/>
  <c r="AY165" i="21" a="1"/>
  <c r="AY165" i="21" s="1"/>
  <c r="BP165" i="21" s="1"/>
  <c r="AO165" i="21" a="1"/>
  <c r="AO165" i="21" s="1"/>
  <c r="AG165" i="21" a="1"/>
  <c r="AG165" i="21" s="1"/>
  <c r="BD165" i="21" a="1"/>
  <c r="BD165" i="21" s="1"/>
  <c r="AN165" i="21" a="1"/>
  <c r="AN165" i="21" s="1"/>
  <c r="BE165" i="21" a="1"/>
  <c r="BE165" i="21" s="1"/>
  <c r="AT165" i="21" a="1"/>
  <c r="AT165" i="21" s="1"/>
  <c r="G167" i="21"/>
  <c r="O167" i="21" s="1"/>
  <c r="AH165" i="21" a="1"/>
  <c r="AH165" i="21" s="1"/>
  <c r="AJ165" i="21" a="1"/>
  <c r="AJ165" i="21" s="1"/>
  <c r="AU165" i="21" a="1"/>
  <c r="AU165" i="21" s="1"/>
  <c r="AR165" i="21" a="1"/>
  <c r="AR165" i="21" s="1"/>
  <c r="H167" i="21"/>
  <c r="E168" i="21" s="1"/>
  <c r="F168" i="21" s="1"/>
  <c r="BC165" i="21" a="1"/>
  <c r="BC165" i="21" s="1"/>
  <c r="BT165" i="21" s="1"/>
  <c r="BU165" i="21" l="1"/>
  <c r="BG166" i="21"/>
  <c r="Z166" i="21"/>
  <c r="X166" i="21" s="1"/>
  <c r="W166" i="21"/>
  <c r="M168" i="21"/>
  <c r="G168" i="21" s="1"/>
  <c r="O168" i="21" s="1"/>
  <c r="H168" i="21"/>
  <c r="E169" i="21" s="1"/>
  <c r="F169" i="21" s="1"/>
  <c r="I168" i="21"/>
  <c r="BM165" i="21"/>
  <c r="BN165" i="21" s="1"/>
  <c r="BJ165" i="21"/>
  <c r="N167" i="21"/>
  <c r="T167" i="21"/>
  <c r="Q167" i="21"/>
  <c r="P167" i="21"/>
  <c r="BL165" i="21"/>
  <c r="BF165" i="21"/>
  <c r="P168" i="21" l="1"/>
  <c r="N168" i="21"/>
  <c r="T168" i="21"/>
  <c r="Q168" i="21"/>
  <c r="W165" i="21"/>
  <c r="BG165" i="21"/>
  <c r="Z165" i="21"/>
  <c r="X165" i="21" s="1"/>
  <c r="BC167" i="21" a="1"/>
  <c r="BC167" i="21" s="1"/>
  <c r="BT167" i="21" s="1"/>
  <c r="AU167" i="21" a="1"/>
  <c r="AU167" i="21" s="1"/>
  <c r="AM167" i="21" a="1"/>
  <c r="AM167" i="21" s="1"/>
  <c r="AC167" i="21"/>
  <c r="AD167" i="21" s="1"/>
  <c r="AE167" i="21" s="1"/>
  <c r="AF167" i="21" s="1"/>
  <c r="BB167" i="21" a="1"/>
  <c r="BB167" i="21" s="1"/>
  <c r="AT167" i="21" a="1"/>
  <c r="AT167" i="21" s="1"/>
  <c r="AL167" i="21" a="1"/>
  <c r="AL167" i="21" s="1"/>
  <c r="BI167" i="21" s="1"/>
  <c r="BA167" i="21" a="1"/>
  <c r="BA167" i="21" s="1"/>
  <c r="BR167" i="21" s="1"/>
  <c r="AH167" i="21" a="1"/>
  <c r="AH167" i="21" s="1"/>
  <c r="AQ167" i="21" a="1"/>
  <c r="AQ167" i="21" s="1"/>
  <c r="AZ167" i="21" a="1"/>
  <c r="AZ167" i="21" s="1"/>
  <c r="BQ167" i="21" s="1"/>
  <c r="AG167" i="21" a="1"/>
  <c r="AG167" i="21" s="1"/>
  <c r="AP167" i="21" a="1"/>
  <c r="AP167" i="21" s="1"/>
  <c r="BK167" i="21" s="1"/>
  <c r="BE167" i="21" a="1"/>
  <c r="BE167" i="21" s="1"/>
  <c r="AR167" i="21" a="1"/>
  <c r="AR167" i="21" s="1"/>
  <c r="BD167" i="21" a="1"/>
  <c r="BD167" i="21" s="1"/>
  <c r="BU167" i="21" s="1"/>
  <c r="AO167" i="21" a="1"/>
  <c r="AO167" i="21" s="1"/>
  <c r="AK167" i="21" a="1"/>
  <c r="AK167" i="21" s="1"/>
  <c r="BH167" i="21" s="1"/>
  <c r="AI167" i="21" a="1"/>
  <c r="AI167" i="21" s="1"/>
  <c r="AY167" i="21" a="1"/>
  <c r="AY167" i="21" s="1"/>
  <c r="BP167" i="21" s="1"/>
  <c r="AN167" i="21" a="1"/>
  <c r="AN167" i="21" s="1"/>
  <c r="AJ167" i="21" a="1"/>
  <c r="AJ167" i="21" s="1"/>
  <c r="BS167" i="21"/>
  <c r="AW167" i="21" a="1"/>
  <c r="AW167" i="21" s="1"/>
  <c r="AV167" i="21" a="1"/>
  <c r="AV167" i="21" s="1"/>
  <c r="AS167" i="21" a="1"/>
  <c r="AS167" i="21" s="1"/>
  <c r="BM167" i="21" s="1"/>
  <c r="AX167" i="21" a="1"/>
  <c r="AX167" i="21" s="1"/>
  <c r="S167" i="21"/>
  <c r="M169" i="21"/>
  <c r="I169" i="21" s="1"/>
  <c r="V166" i="21"/>
  <c r="AA166" i="21"/>
  <c r="Y166" i="21"/>
  <c r="AB166" i="21" s="1"/>
  <c r="BO167" i="21" l="1"/>
  <c r="BJ167" i="21"/>
  <c r="BF167" i="21"/>
  <c r="BN167" i="21"/>
  <c r="BL167" i="21"/>
  <c r="W167" i="21" s="1"/>
  <c r="BG167" i="21"/>
  <c r="H169" i="21"/>
  <c r="E170" i="21" s="1"/>
  <c r="F170" i="21" s="1"/>
  <c r="G169" i="21"/>
  <c r="O169" i="21" s="1"/>
  <c r="AA165" i="21"/>
  <c r="Y165" i="21"/>
  <c r="AB165" i="21" s="1"/>
  <c r="V165" i="21"/>
  <c r="BD168" i="21" a="1"/>
  <c r="BD168" i="21" s="1"/>
  <c r="AV168" i="21" a="1"/>
  <c r="AV168" i="21" s="1"/>
  <c r="AN168" i="21" a="1"/>
  <c r="AN168" i="21" s="1"/>
  <c r="BC168" i="21" a="1"/>
  <c r="BC168" i="21" s="1"/>
  <c r="BT168" i="21" s="1"/>
  <c r="AU168" i="21" a="1"/>
  <c r="AU168" i="21" s="1"/>
  <c r="AM168" i="21" a="1"/>
  <c r="AM168" i="21" s="1"/>
  <c r="AC168" i="21"/>
  <c r="AD168" i="21" s="1"/>
  <c r="AE168" i="21" s="1"/>
  <c r="AF168" i="21" s="1"/>
  <c r="BB168" i="21" a="1"/>
  <c r="BB168" i="21" s="1"/>
  <c r="BS168" i="21" s="1"/>
  <c r="AI168" i="21" a="1"/>
  <c r="AI168" i="21" s="1"/>
  <c r="AR168" i="21" a="1"/>
  <c r="AR168" i="21" s="1"/>
  <c r="BA168" i="21" a="1"/>
  <c r="BA168" i="21" s="1"/>
  <c r="BR168" i="21" s="1"/>
  <c r="AH168" i="21" a="1"/>
  <c r="AH168" i="21" s="1"/>
  <c r="AQ168" i="21" a="1"/>
  <c r="AQ168" i="21" s="1"/>
  <c r="AG168" i="21" a="1"/>
  <c r="AG168" i="21" s="1"/>
  <c r="AT168" i="21" a="1"/>
  <c r="AT168" i="21" s="1"/>
  <c r="AS168" i="21" a="1"/>
  <c r="AS168" i="21" s="1"/>
  <c r="AP168" i="21" a="1"/>
  <c r="AP168" i="21" s="1"/>
  <c r="BK168" i="21" s="1"/>
  <c r="S168" i="21"/>
  <c r="AO168" i="21" a="1"/>
  <c r="AO168" i="21" s="1"/>
  <c r="BJ168" i="21" s="1"/>
  <c r="AZ168" i="21" a="1"/>
  <c r="AZ168" i="21" s="1"/>
  <c r="BQ168" i="21" s="1"/>
  <c r="AY168" i="21" a="1"/>
  <c r="AY168" i="21" s="1"/>
  <c r="BP168" i="21" s="1"/>
  <c r="AX168" i="21" a="1"/>
  <c r="AX168" i="21" s="1"/>
  <c r="BO168" i="21" s="1"/>
  <c r="AW168" i="21" a="1"/>
  <c r="AW168" i="21" s="1"/>
  <c r="AL168" i="21" a="1"/>
  <c r="AL168" i="21" s="1"/>
  <c r="BI168" i="21" s="1"/>
  <c r="AK168" i="21" a="1"/>
  <c r="AK168" i="21" s="1"/>
  <c r="BH168" i="21" s="1"/>
  <c r="BE168" i="21" a="1"/>
  <c r="BE168" i="21" s="1"/>
  <c r="BU168" i="21" s="1"/>
  <c r="AJ168" i="21" a="1"/>
  <c r="AJ168" i="21" s="1"/>
  <c r="Z167" i="21" l="1"/>
  <c r="X167" i="21" s="1"/>
  <c r="BL168" i="21"/>
  <c r="BM168" i="21"/>
  <c r="BN168" i="21" s="1"/>
  <c r="BF168" i="21"/>
  <c r="BG168" i="21"/>
  <c r="W168" i="21"/>
  <c r="Z168" i="21"/>
  <c r="X168" i="21" s="1"/>
  <c r="N169" i="21"/>
  <c r="T169" i="21"/>
  <c r="Q169" i="21"/>
  <c r="P169" i="21"/>
  <c r="M170" i="21"/>
  <c r="I170" i="21" s="1"/>
  <c r="AA167" i="21"/>
  <c r="Y167" i="21"/>
  <c r="AB167" i="21" s="1"/>
  <c r="V167" i="21"/>
  <c r="G170" i="21" l="1"/>
  <c r="O170" i="21" s="1"/>
  <c r="H170" i="21"/>
  <c r="E171" i="21" s="1"/>
  <c r="F171" i="21" s="1"/>
  <c r="S169" i="21"/>
  <c r="AS169" i="21" a="1"/>
  <c r="AS169" i="21" s="1"/>
  <c r="AZ169" i="21" a="1"/>
  <c r="AZ169" i="21" s="1"/>
  <c r="BQ169" i="21" s="1"/>
  <c r="AM169" i="21" a="1"/>
  <c r="AM169" i="21" s="1"/>
  <c r="AY169" i="21" a="1"/>
  <c r="AY169" i="21" s="1"/>
  <c r="BP169" i="21" s="1"/>
  <c r="AL169" i="21" a="1"/>
  <c r="AL169" i="21" s="1"/>
  <c r="BI169" i="21" s="1"/>
  <c r="AU169" i="21" a="1"/>
  <c r="AU169" i="21" s="1"/>
  <c r="BA169" i="21" a="1"/>
  <c r="BA169" i="21" s="1"/>
  <c r="BR169" i="21" s="1"/>
  <c r="AC169" i="21"/>
  <c r="AD169" i="21" s="1"/>
  <c r="AE169" i="21" s="1"/>
  <c r="AF169" i="21" s="1"/>
  <c r="BC169" i="21" s="1" a="1"/>
  <c r="BC169" i="21" s="1"/>
  <c r="BT169" i="21" s="1"/>
  <c r="AH169" i="21" a="1"/>
  <c r="AH169" i="21" s="1"/>
  <c r="AP169" i="21" a="1"/>
  <c r="AP169" i="21" s="1"/>
  <c r="BK169" i="21" s="1"/>
  <c r="AI169" i="21" a="1"/>
  <c r="AI169" i="21" s="1"/>
  <c r="AQ169" i="21" a="1"/>
  <c r="AQ169" i="21" s="1"/>
  <c r="V168" i="21"/>
  <c r="Y168" i="21"/>
  <c r="AB168" i="21" s="1"/>
  <c r="AA168" i="21"/>
  <c r="AT169" i="21" l="1" a="1"/>
  <c r="AT169" i="21" s="1"/>
  <c r="BM169" i="21" s="1"/>
  <c r="AK169" i="21" a="1"/>
  <c r="AK169" i="21" s="1"/>
  <c r="BH169" i="21" s="1"/>
  <c r="AN169" i="21" a="1"/>
  <c r="AN169" i="21" s="1"/>
  <c r="AV169" i="21" a="1"/>
  <c r="AV169" i="21" s="1"/>
  <c r="BD169" i="21" a="1"/>
  <c r="BD169" i="21" s="1"/>
  <c r="AX169" i="21" a="1"/>
  <c r="AX169" i="21" s="1"/>
  <c r="AG169" i="21" a="1"/>
  <c r="AG169" i="21" s="1"/>
  <c r="BF169" i="21" s="1"/>
  <c r="AO169" i="21" a="1"/>
  <c r="AO169" i="21" s="1"/>
  <c r="AW169" i="21" a="1"/>
  <c r="AW169" i="21" s="1"/>
  <c r="BE169" i="21" a="1"/>
  <c r="BE169" i="21" s="1"/>
  <c r="BB169" i="21" a="1"/>
  <c r="BB169" i="21" s="1"/>
  <c r="BS169" i="21" s="1"/>
  <c r="AR169" i="21" a="1"/>
  <c r="AR169" i="21" s="1"/>
  <c r="BL169" i="21" s="1"/>
  <c r="M171" i="21"/>
  <c r="H171" i="21" s="1"/>
  <c r="E172" i="21" s="1"/>
  <c r="F172" i="21" s="1"/>
  <c r="AJ169" i="21" a="1"/>
  <c r="AJ169" i="21" s="1"/>
  <c r="Q170" i="21"/>
  <c r="P170" i="21"/>
  <c r="T170" i="21"/>
  <c r="N170" i="21"/>
  <c r="G171" i="21" l="1"/>
  <c r="O171" i="21" s="1"/>
  <c r="BJ169" i="21"/>
  <c r="BO169" i="21"/>
  <c r="BN169" i="21"/>
  <c r="M172" i="21"/>
  <c r="I172" i="21" s="1"/>
  <c r="T171" i="21"/>
  <c r="Q171" i="21"/>
  <c r="P171" i="21"/>
  <c r="N171" i="21"/>
  <c r="BU169" i="21"/>
  <c r="Z169" i="21" s="1"/>
  <c r="X169" i="21" s="1"/>
  <c r="BG169" i="21"/>
  <c r="AS170" i="21" a="1"/>
  <c r="AS170" i="21" s="1"/>
  <c r="AJ170" i="21" a="1"/>
  <c r="AJ170" i="21" s="1"/>
  <c r="AI170" i="21" a="1"/>
  <c r="AI170" i="21" s="1"/>
  <c r="S170" i="21"/>
  <c r="BD170" i="21" a="1"/>
  <c r="BD170" i="21" s="1"/>
  <c r="BA170" i="21" a="1"/>
  <c r="BA170" i="21" s="1"/>
  <c r="BR170" i="21" s="1"/>
  <c r="AC170" i="21"/>
  <c r="AD170" i="21" s="1"/>
  <c r="AE170" i="21" s="1"/>
  <c r="AF170" i="21" s="1"/>
  <c r="AW170" i="21" s="1" a="1"/>
  <c r="AW170" i="21" s="1"/>
  <c r="AN170" i="21" a="1"/>
  <c r="AN170" i="21" s="1"/>
  <c r="AK170" i="21" a="1"/>
  <c r="AK170" i="21" s="1"/>
  <c r="BH170" i="21" s="1"/>
  <c r="AZ170" i="21" a="1"/>
  <c r="AZ170" i="21" s="1"/>
  <c r="BQ170" i="21" s="1"/>
  <c r="AR170" i="21" a="1"/>
  <c r="AR170" i="21" s="1"/>
  <c r="I171" i="21"/>
  <c r="BE170" i="21" l="1" a="1"/>
  <c r="BE170" i="21" s="1"/>
  <c r="BU170" i="21" s="1"/>
  <c r="AH170" i="21" a="1"/>
  <c r="AH170" i="21" s="1"/>
  <c r="AP170" i="21" a="1"/>
  <c r="AP170" i="21" s="1"/>
  <c r="BK170" i="21" s="1"/>
  <c r="AX170" i="21" a="1"/>
  <c r="AX170" i="21" s="1"/>
  <c r="BO170" i="21" s="1"/>
  <c r="AT170" i="21" a="1"/>
  <c r="AT170" i="21" s="1"/>
  <c r="AY170" i="21" a="1"/>
  <c r="AY170" i="21" s="1"/>
  <c r="BP170" i="21" s="1"/>
  <c r="W169" i="21"/>
  <c r="BB170" i="21" a="1"/>
  <c r="BB170" i="21" s="1"/>
  <c r="BS170" i="21" s="1"/>
  <c r="AQ170" i="21" a="1"/>
  <c r="AQ170" i="21" s="1"/>
  <c r="BL170" i="21" s="1"/>
  <c r="BC170" i="21" a="1"/>
  <c r="BC170" i="21" s="1"/>
  <c r="BT170" i="21" s="1"/>
  <c r="AU170" i="21" a="1"/>
  <c r="AU170" i="21" s="1"/>
  <c r="BM170" i="21" s="1"/>
  <c r="BN170" i="21" s="1"/>
  <c r="AL170" i="21" a="1"/>
  <c r="AL170" i="21" s="1"/>
  <c r="BI170" i="21" s="1"/>
  <c r="AV170" i="21" a="1"/>
  <c r="AV170" i="21" s="1"/>
  <c r="AM170" i="21" a="1"/>
  <c r="AM170" i="21" s="1"/>
  <c r="AG170" i="21" a="1"/>
  <c r="AG170" i="21" s="1"/>
  <c r="BF170" i="21" s="1"/>
  <c r="BG170" i="21" s="1"/>
  <c r="AO170" i="21" a="1"/>
  <c r="AO170" i="21" s="1"/>
  <c r="Y169" i="21"/>
  <c r="AB169" i="21" s="1"/>
  <c r="AA169" i="21"/>
  <c r="V169" i="21"/>
  <c r="AY171" i="21" a="1"/>
  <c r="AY171" i="21" s="1"/>
  <c r="BP171" i="21" s="1"/>
  <c r="AQ171" i="21" a="1"/>
  <c r="AQ171" i="21" s="1"/>
  <c r="S171" i="21"/>
  <c r="AP171" i="21" a="1"/>
  <c r="AP171" i="21" s="1"/>
  <c r="BK171" i="21" s="1"/>
  <c r="AH171" i="21" a="1"/>
  <c r="AH171" i="21" s="1"/>
  <c r="AC171" i="21"/>
  <c r="AD171" i="21" s="1"/>
  <c r="AE171" i="21" s="1"/>
  <c r="AF171" i="21" s="1"/>
  <c r="AS171" i="21" s="1" a="1"/>
  <c r="AS171" i="21" s="1"/>
  <c r="AN171" i="21" a="1"/>
  <c r="AN171" i="21" s="1"/>
  <c r="AW171" i="21" a="1"/>
  <c r="AW171" i="21" s="1"/>
  <c r="AM171" i="21" a="1"/>
  <c r="AM171" i="21" s="1"/>
  <c r="AT171" i="21" a="1"/>
  <c r="AT171" i="21" s="1"/>
  <c r="AG171" i="21" a="1"/>
  <c r="AG171" i="21" s="1"/>
  <c r="BE171" i="21" a="1"/>
  <c r="BE171" i="21" s="1"/>
  <c r="AJ171" i="21" a="1"/>
  <c r="AJ171" i="21" s="1"/>
  <c r="AZ171" i="21" a="1"/>
  <c r="AZ171" i="21" s="1"/>
  <c r="BQ171" i="21" s="1"/>
  <c r="AV171" i="21" a="1"/>
  <c r="AV171" i="21" s="1"/>
  <c r="AO171" i="21" a="1"/>
  <c r="AO171" i="21" s="1"/>
  <c r="AL171" i="21" a="1"/>
  <c r="AL171" i="21" s="1"/>
  <c r="BI171" i="21" s="1"/>
  <c r="AK171" i="21" a="1"/>
  <c r="AK171" i="21" s="1"/>
  <c r="BH171" i="21" s="1"/>
  <c r="BB171" i="21" a="1"/>
  <c r="BB171" i="21" s="1"/>
  <c r="BS171" i="21" s="1"/>
  <c r="AU171" i="21" a="1"/>
  <c r="AU171" i="21" s="1"/>
  <c r="AR171" i="21" a="1"/>
  <c r="AR171" i="21" s="1"/>
  <c r="BD171" i="21" a="1"/>
  <c r="BD171" i="21" s="1"/>
  <c r="BC171" i="21" a="1"/>
  <c r="BC171" i="21" s="1"/>
  <c r="BT171" i="21" s="1"/>
  <c r="G172" i="21"/>
  <c r="O172" i="21" s="1"/>
  <c r="H172" i="21"/>
  <c r="E173" i="21" s="1"/>
  <c r="F173" i="21" s="1"/>
  <c r="AX171" i="21" l="1" a="1"/>
  <c r="AX171" i="21" s="1"/>
  <c r="BO171" i="21" s="1"/>
  <c r="BM171" i="21"/>
  <c r="BN171" i="21" s="1"/>
  <c r="AI171" i="21" a="1"/>
  <c r="AI171" i="21" s="1"/>
  <c r="BF171" i="21" s="1"/>
  <c r="BG171" i="21" s="1"/>
  <c r="BJ170" i="21"/>
  <c r="W170" i="21" s="1"/>
  <c r="V170" i="21" s="1"/>
  <c r="BL171" i="21"/>
  <c r="BA171" i="21" a="1"/>
  <c r="BA171" i="21" s="1"/>
  <c r="BR171" i="21" s="1"/>
  <c r="BU171" i="21"/>
  <c r="BJ171" i="21"/>
  <c r="T172" i="21"/>
  <c r="N172" i="21"/>
  <c r="Q172" i="21"/>
  <c r="P172" i="21"/>
  <c r="M173" i="21"/>
  <c r="I173" i="21" s="1"/>
  <c r="AA170" i="21"/>
  <c r="Y170" i="21"/>
  <c r="Z171" i="21" l="1"/>
  <c r="X171" i="21" s="1"/>
  <c r="W171" i="21"/>
  <c r="H173" i="21"/>
  <c r="E174" i="21" s="1"/>
  <c r="F174" i="21" s="1"/>
  <c r="G173" i="21"/>
  <c r="O173" i="21" s="1"/>
  <c r="Z170" i="21"/>
  <c r="X170" i="21" s="1"/>
  <c r="AB170" i="21"/>
  <c r="N173" i="21"/>
  <c r="T173" i="21"/>
  <c r="Q173" i="21"/>
  <c r="P173" i="21"/>
  <c r="M174" i="21"/>
  <c r="H174" i="21" s="1"/>
  <c r="E175" i="21" s="1"/>
  <c r="F175" i="21" s="1"/>
  <c r="AX172" i="21" a="1"/>
  <c r="AX172" i="21" s="1"/>
  <c r="AC172" i="21"/>
  <c r="AD172" i="21" s="1"/>
  <c r="AE172" i="21" s="1"/>
  <c r="AF172" i="21" s="1"/>
  <c r="AY172" i="21" s="1" a="1"/>
  <c r="AY172" i="21" s="1"/>
  <c r="BP172" i="21" s="1"/>
  <c r="AK172" i="21" a="1"/>
  <c r="AK172" i="21" s="1"/>
  <c r="BH172" i="21" s="1"/>
  <c r="BC172" i="21" a="1"/>
  <c r="BC172" i="21" s="1"/>
  <c r="BT172" i="21" s="1"/>
  <c r="AH172" i="21" a="1"/>
  <c r="AH172" i="21" s="1"/>
  <c r="AM172" i="21" a="1"/>
  <c r="AM172" i="21" s="1"/>
  <c r="AG172" i="21" a="1"/>
  <c r="AG172" i="21" s="1"/>
  <c r="BE172" i="21" a="1"/>
  <c r="BE172" i="21" s="1"/>
  <c r="BU172" i="21" s="1"/>
  <c r="AU172" i="21" a="1"/>
  <c r="AU172" i="21" s="1"/>
  <c r="AS172" i="21" a="1"/>
  <c r="AS172" i="21" s="1"/>
  <c r="AN172" i="21" a="1"/>
  <c r="AN172" i="21" s="1"/>
  <c r="S172" i="21"/>
  <c r="BD172" i="21" a="1"/>
  <c r="BD172" i="21" s="1"/>
  <c r="Y171" i="21"/>
  <c r="AB171" i="21" s="1"/>
  <c r="AA171" i="21"/>
  <c r="V171" i="21"/>
  <c r="M175" i="21" l="1"/>
  <c r="I175" i="21" s="1"/>
  <c r="AW172" i="21" a="1"/>
  <c r="AW172" i="21" s="1"/>
  <c r="BO172" i="21" s="1"/>
  <c r="AT172" i="21" a="1"/>
  <c r="AT172" i="21" s="1"/>
  <c r="BM172" i="21" s="1"/>
  <c r="AL172" i="21" a="1"/>
  <c r="AL172" i="21" s="1"/>
  <c r="BI172" i="21" s="1"/>
  <c r="AJ172" i="21" a="1"/>
  <c r="AJ172" i="21" s="1"/>
  <c r="AR172" i="21" a="1"/>
  <c r="AR172" i="21" s="1"/>
  <c r="AZ172" i="21" a="1"/>
  <c r="AZ172" i="21" s="1"/>
  <c r="BQ172" i="21" s="1"/>
  <c r="AO172" i="21" a="1"/>
  <c r="AO172" i="21" s="1"/>
  <c r="BJ172" i="21" s="1"/>
  <c r="BB172" i="21" a="1"/>
  <c r="BB172" i="21" s="1"/>
  <c r="BS172" i="21" s="1"/>
  <c r="I174" i="21"/>
  <c r="AP172" i="21" a="1"/>
  <c r="AP172" i="21" s="1"/>
  <c r="BK172" i="21" s="1"/>
  <c r="G174" i="21"/>
  <c r="O174" i="21" s="1"/>
  <c r="BA172" i="21" a="1"/>
  <c r="BA172" i="21" s="1"/>
  <c r="BR172" i="21" s="1"/>
  <c r="AV172" i="21" a="1"/>
  <c r="AV172" i="21" s="1"/>
  <c r="AI172" i="21" a="1"/>
  <c r="AI172" i="21" s="1"/>
  <c r="BF172" i="21" s="1"/>
  <c r="AQ172" i="21" a="1"/>
  <c r="AQ172" i="21" s="1"/>
  <c r="BL172" i="21" s="1"/>
  <c r="AH173" i="21" a="1"/>
  <c r="AH173" i="21" s="1"/>
  <c r="BB173" i="21" a="1"/>
  <c r="BB173" i="21" s="1"/>
  <c r="BS173" i="21" s="1"/>
  <c r="AQ173" i="21" a="1"/>
  <c r="AQ173" i="21" s="1"/>
  <c r="AN173" i="21" a="1"/>
  <c r="AN173" i="21" s="1"/>
  <c r="AM173" i="21" a="1"/>
  <c r="AM173" i="21" s="1"/>
  <c r="AY173" i="21" a="1"/>
  <c r="AY173" i="21" s="1"/>
  <c r="BP173" i="21" s="1"/>
  <c r="AX173" i="21" a="1"/>
  <c r="AX173" i="21" s="1"/>
  <c r="AC173" i="21"/>
  <c r="AD173" i="21" s="1"/>
  <c r="AE173" i="21" s="1"/>
  <c r="AF173" i="21" s="1"/>
  <c r="AO173" i="21" s="1" a="1"/>
  <c r="AO173" i="21" s="1"/>
  <c r="S173" i="21"/>
  <c r="AW173" i="21" l="1" a="1"/>
  <c r="AW173" i="21" s="1"/>
  <c r="BO173" i="21" s="1"/>
  <c r="AV173" i="21" a="1"/>
  <c r="AV173" i="21" s="1"/>
  <c r="AT173" i="21" a="1"/>
  <c r="AT173" i="21" s="1"/>
  <c r="BN172" i="21"/>
  <c r="BJ173" i="21"/>
  <c r="Z172" i="21"/>
  <c r="X172" i="21" s="1"/>
  <c r="BG172" i="21"/>
  <c r="W172" i="21"/>
  <c r="BD173" i="21" a="1"/>
  <c r="BD173" i="21" s="1"/>
  <c r="AI173" i="21" a="1"/>
  <c r="AI173" i="21" s="1"/>
  <c r="AG173" i="21" a="1"/>
  <c r="AG173" i="21" s="1"/>
  <c r="AK173" i="21" a="1"/>
  <c r="AK173" i="21" s="1"/>
  <c r="BH173" i="21" s="1"/>
  <c r="AS173" i="21" a="1"/>
  <c r="AS173" i="21" s="1"/>
  <c r="BA173" i="21" a="1"/>
  <c r="BA173" i="21" s="1"/>
  <c r="BR173" i="21" s="1"/>
  <c r="BE173" i="21" a="1"/>
  <c r="BE173" i="21" s="1"/>
  <c r="AL173" i="21" a="1"/>
  <c r="AL173" i="21" s="1"/>
  <c r="BI173" i="21" s="1"/>
  <c r="G175" i="21"/>
  <c r="O175" i="21" s="1"/>
  <c r="BC173" i="21" a="1"/>
  <c r="BC173" i="21" s="1"/>
  <c r="BT173" i="21" s="1"/>
  <c r="AU173" i="21" a="1"/>
  <c r="AU173" i="21" s="1"/>
  <c r="H175" i="21"/>
  <c r="E176" i="21" s="1"/>
  <c r="F176" i="21" s="1"/>
  <c r="AP173" i="21" a="1"/>
  <c r="AP173" i="21" s="1"/>
  <c r="BK173" i="21" s="1"/>
  <c r="T174" i="21"/>
  <c r="Q174" i="21"/>
  <c r="P174" i="21"/>
  <c r="N174" i="21"/>
  <c r="AJ173" i="21" a="1"/>
  <c r="AJ173" i="21" s="1"/>
  <c r="AR173" i="21" a="1"/>
  <c r="AR173" i="21" s="1"/>
  <c r="BL173" i="21" s="1"/>
  <c r="AZ173" i="21" a="1"/>
  <c r="AZ173" i="21" s="1"/>
  <c r="BQ173" i="21" s="1"/>
  <c r="BF173" i="21" l="1"/>
  <c r="T175" i="21"/>
  <c r="N175" i="21"/>
  <c r="Q175" i="21"/>
  <c r="P175" i="21"/>
  <c r="BU173" i="21"/>
  <c r="BM173" i="21"/>
  <c r="BN173" i="21" s="1"/>
  <c r="BG173" i="21"/>
  <c r="V172" i="21"/>
  <c r="AT174" i="21" a="1"/>
  <c r="AT174" i="21" s="1"/>
  <c r="S174" i="21"/>
  <c r="BC174" i="21" a="1"/>
  <c r="BC174" i="21" s="1"/>
  <c r="BT174" i="21" s="1"/>
  <c r="AC174" i="21"/>
  <c r="AD174" i="21" s="1"/>
  <c r="AE174" i="21" s="1"/>
  <c r="AF174" i="21" s="1"/>
  <c r="AL174" i="21" s="1" a="1"/>
  <c r="AL174" i="21" s="1"/>
  <c r="BI174" i="21" s="1"/>
  <c r="AX174" i="21" a="1"/>
  <c r="AX174" i="21" s="1"/>
  <c r="AP174" i="21" a="1"/>
  <c r="AP174" i="21" s="1"/>
  <c r="BK174" i="21" s="1"/>
  <c r="AY174" i="21" a="1"/>
  <c r="AY174" i="21" s="1"/>
  <c r="BP174" i="21" s="1"/>
  <c r="AA172" i="21"/>
  <c r="Y172" i="21"/>
  <c r="AB172" i="21" s="1"/>
  <c r="M176" i="21"/>
  <c r="G176" i="21" s="1"/>
  <c r="O176" i="21" s="1"/>
  <c r="H176" i="21"/>
  <c r="E177" i="21" s="1"/>
  <c r="F177" i="21" s="1"/>
  <c r="I176" i="21" l="1"/>
  <c r="W173" i="21"/>
  <c r="Z173" i="21"/>
  <c r="X173" i="21" s="1"/>
  <c r="AI174" i="21" a="1"/>
  <c r="AI174" i="21" s="1"/>
  <c r="BE174" i="21" a="1"/>
  <c r="BE174" i="21" s="1"/>
  <c r="AM174" i="21" a="1"/>
  <c r="AM174" i="21" s="1"/>
  <c r="AN174" i="21" a="1"/>
  <c r="AN174" i="21" s="1"/>
  <c r="AQ174" i="21" a="1"/>
  <c r="AQ174" i="21" s="1"/>
  <c r="AR174" i="21" a="1"/>
  <c r="AR174" i="21" s="1"/>
  <c r="AG174" i="21" a="1"/>
  <c r="AG174" i="21" s="1"/>
  <c r="AV174" i="21" a="1"/>
  <c r="AV174" i="21" s="1"/>
  <c r="BB174" i="21" a="1"/>
  <c r="BB174" i="21" s="1"/>
  <c r="BS174" i="21" s="1"/>
  <c r="BD174" i="21" a="1"/>
  <c r="BD174" i="21" s="1"/>
  <c r="AJ174" i="21" a="1"/>
  <c r="AJ174" i="21" s="1"/>
  <c r="AU174" i="21" a="1"/>
  <c r="AU174" i="21" s="1"/>
  <c r="AO174" i="21" a="1"/>
  <c r="AO174" i="21" s="1"/>
  <c r="Y173" i="21"/>
  <c r="AA173" i="21"/>
  <c r="AK174" i="21" a="1"/>
  <c r="AK174" i="21" s="1"/>
  <c r="BH174" i="21" s="1"/>
  <c r="AB173" i="21"/>
  <c r="V173" i="21"/>
  <c r="AS174" i="21" a="1"/>
  <c r="AS174" i="21" s="1"/>
  <c r="BA174" i="21" a="1"/>
  <c r="BA174" i="21" s="1"/>
  <c r="BR174" i="21" s="1"/>
  <c r="AZ174" i="21" a="1"/>
  <c r="AZ174" i="21" s="1"/>
  <c r="BQ174" i="21" s="1"/>
  <c r="AH174" i="21" a="1"/>
  <c r="AH174" i="21" s="1"/>
  <c r="BF174" i="21" s="1"/>
  <c r="M177" i="21"/>
  <c r="H177" i="21" s="1"/>
  <c r="E178" i="21" s="1"/>
  <c r="F178" i="21" s="1"/>
  <c r="G177" i="21"/>
  <c r="O177" i="21" s="1"/>
  <c r="T176" i="21"/>
  <c r="P176" i="21"/>
  <c r="N176" i="21"/>
  <c r="Q176" i="21"/>
  <c r="AW174" i="21" a="1"/>
  <c r="AW174" i="21" s="1"/>
  <c r="BO174" i="21" s="1"/>
  <c r="AC175" i="21"/>
  <c r="AD175" i="21" s="1"/>
  <c r="AE175" i="21" s="1"/>
  <c r="AF175" i="21" s="1"/>
  <c r="AG175" i="21" s="1" a="1"/>
  <c r="AG175" i="21" s="1"/>
  <c r="AT175" i="21" a="1"/>
  <c r="AT175" i="21" s="1"/>
  <c r="AL175" i="21" a="1"/>
  <c r="AL175" i="21" s="1"/>
  <c r="BI175" i="21" s="1"/>
  <c r="AW175" i="21" a="1"/>
  <c r="AW175" i="21" s="1"/>
  <c r="AV175" i="21" a="1"/>
  <c r="AV175" i="21" s="1"/>
  <c r="AK175" i="21" a="1"/>
  <c r="AK175" i="21" s="1"/>
  <c r="BH175" i="21" s="1"/>
  <c r="BE175" i="21" a="1"/>
  <c r="BE175" i="21" s="1"/>
  <c r="BU175" i="21" s="1"/>
  <c r="AN175" i="21" a="1"/>
  <c r="AN175" i="21" s="1"/>
  <c r="AY175" i="21" a="1"/>
  <c r="AY175" i="21" s="1"/>
  <c r="BP175" i="21" s="1"/>
  <c r="AJ175" i="21" a="1"/>
  <c r="AJ175" i="21" s="1"/>
  <c r="AX175" i="21" a="1"/>
  <c r="AX175" i="21" s="1"/>
  <c r="AI175" i="21" a="1"/>
  <c r="AI175" i="21" s="1"/>
  <c r="AS175" i="21" a="1"/>
  <c r="AS175" i="21" s="1"/>
  <c r="BA175" i="21" a="1"/>
  <c r="BA175" i="21" s="1"/>
  <c r="BR175" i="21" s="1"/>
  <c r="S175" i="21"/>
  <c r="AZ175" i="21" a="1"/>
  <c r="AZ175" i="21" s="1"/>
  <c r="BQ175" i="21" s="1"/>
  <c r="BD175" i="21" a="1"/>
  <c r="BD175" i="21" s="1"/>
  <c r="AR175" i="21" a="1"/>
  <c r="AR175" i="21" s="1"/>
  <c r="AP175" i="21" a="1"/>
  <c r="AP175" i="21" s="1"/>
  <c r="BK175" i="21" s="1"/>
  <c r="AO175" i="21" a="1"/>
  <c r="AO175" i="21" s="1"/>
  <c r="AH175" i="21" a="1"/>
  <c r="AH175" i="21" s="1"/>
  <c r="BU174" i="21" l="1"/>
  <c r="BJ174" i="21"/>
  <c r="I177" i="21"/>
  <c r="BF175" i="21"/>
  <c r="AM175" i="21" a="1"/>
  <c r="AM175" i="21" s="1"/>
  <c r="BJ175" i="21" s="1"/>
  <c r="BO175" i="21"/>
  <c r="BL174" i="21"/>
  <c r="M178" i="21"/>
  <c r="I178" i="21" s="1"/>
  <c r="BG174" i="21"/>
  <c r="BG175" i="21"/>
  <c r="BM174" i="21"/>
  <c r="BN174" i="21" s="1"/>
  <c r="AU175" i="21" a="1"/>
  <c r="AU175" i="21" s="1"/>
  <c r="BM175" i="21" s="1"/>
  <c r="BN175" i="21" s="1"/>
  <c r="BC175" i="21" a="1"/>
  <c r="BC175" i="21" s="1"/>
  <c r="BT175" i="21" s="1"/>
  <c r="AQ175" i="21" a="1"/>
  <c r="AQ175" i="21" s="1"/>
  <c r="BL175" i="21" s="1"/>
  <c r="BC176" i="21" a="1"/>
  <c r="BC176" i="21" s="1"/>
  <c r="BT176" i="21" s="1"/>
  <c r="AM176" i="21" a="1"/>
  <c r="AM176" i="21" s="1"/>
  <c r="AC176" i="21"/>
  <c r="AD176" i="21" s="1"/>
  <c r="AE176" i="21" s="1"/>
  <c r="AF176" i="21" s="1"/>
  <c r="AW176" i="21" s="1" a="1"/>
  <c r="AW176" i="21" s="1"/>
  <c r="AX176" i="21" a="1"/>
  <c r="AX176" i="21" s="1"/>
  <c r="AL176" i="21" a="1"/>
  <c r="AL176" i="21" s="1"/>
  <c r="BI176" i="21" s="1"/>
  <c r="BB176" i="21" a="1"/>
  <c r="BB176" i="21" s="1"/>
  <c r="BS176" i="21" s="1"/>
  <c r="AP176" i="21" a="1"/>
  <c r="AP176" i="21" s="1"/>
  <c r="BK176" i="21" s="1"/>
  <c r="BA176" i="21" a="1"/>
  <c r="BA176" i="21" s="1"/>
  <c r="BR176" i="21" s="1"/>
  <c r="S176" i="21"/>
  <c r="AZ176" i="21" a="1"/>
  <c r="AZ176" i="21" s="1"/>
  <c r="BQ176" i="21" s="1"/>
  <c r="AI176" i="21" a="1"/>
  <c r="AI176" i="21" s="1"/>
  <c r="AY176" i="21" a="1"/>
  <c r="AY176" i="21" s="1"/>
  <c r="BP176" i="21" s="1"/>
  <c r="AH176" i="21" a="1"/>
  <c r="AH176" i="21" s="1"/>
  <c r="AT176" i="21" a="1"/>
  <c r="AT176" i="21" s="1"/>
  <c r="AS176" i="21" a="1"/>
  <c r="AS176" i="21" s="1"/>
  <c r="AJ176" i="21" a="1"/>
  <c r="AJ176" i="21" s="1"/>
  <c r="BE176" i="21" a="1"/>
  <c r="BE176" i="21" s="1"/>
  <c r="AR176" i="21" a="1"/>
  <c r="AR176" i="21" s="1"/>
  <c r="AO176" i="21" a="1"/>
  <c r="AO176" i="21" s="1"/>
  <c r="AG176" i="21" a="1"/>
  <c r="AG176" i="21" s="1"/>
  <c r="N177" i="21"/>
  <c r="P177" i="21"/>
  <c r="T177" i="21"/>
  <c r="Q177" i="21"/>
  <c r="BB175" i="21" a="1"/>
  <c r="BB175" i="21" s="1"/>
  <c r="BS175" i="21" s="1"/>
  <c r="BF176" i="21" l="1"/>
  <c r="H178" i="21"/>
  <c r="E179" i="21" s="1"/>
  <c r="F179" i="21" s="1"/>
  <c r="G178" i="21"/>
  <c r="O178" i="21" s="1"/>
  <c r="W175" i="21"/>
  <c r="V175" i="21" s="1"/>
  <c r="BO176" i="21"/>
  <c r="BG176" i="21"/>
  <c r="AU176" i="21" a="1"/>
  <c r="AU176" i="21" s="1"/>
  <c r="BM176" i="21" s="1"/>
  <c r="AQ176" i="21" a="1"/>
  <c r="AQ176" i="21" s="1"/>
  <c r="BL176" i="21" s="1"/>
  <c r="Z175" i="21"/>
  <c r="X175" i="21" s="1"/>
  <c r="BE177" i="21" a="1"/>
  <c r="BE177" i="21" s="1"/>
  <c r="BU177" i="21" s="1"/>
  <c r="AW177" i="21" a="1"/>
  <c r="AW177" i="21" s="1"/>
  <c r="AO177" i="21" a="1"/>
  <c r="AO177" i="21" s="1"/>
  <c r="AG177" i="21" a="1"/>
  <c r="AG177" i="21" s="1"/>
  <c r="BD177" i="21" a="1"/>
  <c r="BD177" i="21" s="1"/>
  <c r="AV177" i="21" a="1"/>
  <c r="AV177" i="21" s="1"/>
  <c r="AN177" i="21" a="1"/>
  <c r="AN177" i="21" s="1"/>
  <c r="AZ177" i="21" a="1"/>
  <c r="AZ177" i="21" s="1"/>
  <c r="BQ177" i="21" s="1"/>
  <c r="AP177" i="21" a="1"/>
  <c r="AP177" i="21" s="1"/>
  <c r="BK177" i="21" s="1"/>
  <c r="AC177" i="21"/>
  <c r="AD177" i="21" s="1"/>
  <c r="AE177" i="21" s="1"/>
  <c r="AF177" i="21" s="1"/>
  <c r="AY177" i="21" a="1"/>
  <c r="AY177" i="21" s="1"/>
  <c r="BP177" i="21" s="1"/>
  <c r="AU177" i="21" a="1"/>
  <c r="AU177" i="21" s="1"/>
  <c r="AI177" i="21" a="1"/>
  <c r="AI177" i="21" s="1"/>
  <c r="BF177" i="21" s="1"/>
  <c r="AT177" i="21" a="1"/>
  <c r="AT177" i="21" s="1"/>
  <c r="AH177" i="21" a="1"/>
  <c r="AH177" i="21" s="1"/>
  <c r="AM177" i="21" a="1"/>
  <c r="AM177" i="21" s="1"/>
  <c r="BC177" i="21" a="1"/>
  <c r="BC177" i="21" s="1"/>
  <c r="BT177" i="21" s="1"/>
  <c r="AL177" i="21" a="1"/>
  <c r="AL177" i="21" s="1"/>
  <c r="BI177" i="21" s="1"/>
  <c r="AR177" i="21" a="1"/>
  <c r="AR177" i="21" s="1"/>
  <c r="AQ177" i="21" a="1"/>
  <c r="AQ177" i="21" s="1"/>
  <c r="AS177" i="21" a="1"/>
  <c r="AS177" i="21" s="1"/>
  <c r="BM177" i="21" s="1"/>
  <c r="BN177" i="21" s="1"/>
  <c r="AK177" i="21" a="1"/>
  <c r="AK177" i="21" s="1"/>
  <c r="BH177" i="21" s="1"/>
  <c r="AJ177" i="21" a="1"/>
  <c r="AJ177" i="21" s="1"/>
  <c r="BB177" i="21" a="1"/>
  <c r="BB177" i="21" s="1"/>
  <c r="BS177" i="21" s="1"/>
  <c r="BA177" i="21" a="1"/>
  <c r="BA177" i="21" s="1"/>
  <c r="BR177" i="21" s="1"/>
  <c r="S177" i="21"/>
  <c r="AX177" i="21" a="1"/>
  <c r="AX177" i="21" s="1"/>
  <c r="BO177" i="21" s="1"/>
  <c r="AK176" i="21" a="1"/>
  <c r="AK176" i="21" s="1"/>
  <c r="BH176" i="21" s="1"/>
  <c r="AN176" i="21" a="1"/>
  <c r="AN176" i="21" s="1"/>
  <c r="BJ176" i="21" s="1"/>
  <c r="AA175" i="21"/>
  <c r="Y175" i="21"/>
  <c r="AB175" i="21" s="1"/>
  <c r="AV176" i="21" a="1"/>
  <c r="AV176" i="21" s="1"/>
  <c r="AA174" i="21"/>
  <c r="Y174" i="21"/>
  <c r="BD176" i="21" a="1"/>
  <c r="BD176" i="21" s="1"/>
  <c r="BU176" i="21" s="1"/>
  <c r="Z174" i="21"/>
  <c r="X174" i="21" s="1"/>
  <c r="W174" i="21"/>
  <c r="M179" i="21"/>
  <c r="G179" i="21" s="1"/>
  <c r="O179" i="21" s="1"/>
  <c r="Q178" i="21"/>
  <c r="P178" i="21"/>
  <c r="T178" i="21"/>
  <c r="N178" i="21"/>
  <c r="BJ177" i="21" l="1"/>
  <c r="I179" i="21"/>
  <c r="BL177" i="21"/>
  <c r="Z177" i="21" s="1"/>
  <c r="X177" i="21" s="1"/>
  <c r="BN176" i="21"/>
  <c r="T179" i="21"/>
  <c r="Q179" i="21"/>
  <c r="P179" i="21"/>
  <c r="N179" i="21"/>
  <c r="Z176" i="21"/>
  <c r="X176" i="21" s="1"/>
  <c r="AQ178" i="21" a="1"/>
  <c r="AQ178" i="21" s="1"/>
  <c r="S178" i="21"/>
  <c r="AK178" i="21" a="1"/>
  <c r="AK178" i="21" s="1"/>
  <c r="BH178" i="21" s="1"/>
  <c r="AN178" i="21" a="1"/>
  <c r="AN178" i="21" s="1"/>
  <c r="AJ178" i="21" a="1"/>
  <c r="AJ178" i="21" s="1"/>
  <c r="BD178" i="21" a="1"/>
  <c r="BD178" i="21" s="1"/>
  <c r="AU178" i="21" a="1"/>
  <c r="AU178" i="21" s="1"/>
  <c r="AT178" i="21" a="1"/>
  <c r="AT178" i="21" s="1"/>
  <c r="BC178" i="21" a="1"/>
  <c r="BC178" i="21" s="1"/>
  <c r="BT178" i="21" s="1"/>
  <c r="AZ178" i="21" a="1"/>
  <c r="AZ178" i="21" s="1"/>
  <c r="BQ178" i="21" s="1"/>
  <c r="AC178" i="21"/>
  <c r="AD178" i="21" s="1"/>
  <c r="AE178" i="21" s="1"/>
  <c r="AF178" i="21" s="1"/>
  <c r="BB178" i="21" s="1" a="1"/>
  <c r="BB178" i="21" s="1"/>
  <c r="BS178" i="21" s="1"/>
  <c r="H179" i="21"/>
  <c r="E180" i="21" s="1"/>
  <c r="F180" i="21" s="1"/>
  <c r="V174" i="21"/>
  <c r="AB174" i="21"/>
  <c r="BG177" i="21"/>
  <c r="W176" i="21"/>
  <c r="Y176" i="21"/>
  <c r="AA176" i="21"/>
  <c r="W177" i="21"/>
  <c r="AS178" i="21" l="1" a="1"/>
  <c r="AS178" i="21" s="1"/>
  <c r="BM178" i="21" s="1"/>
  <c r="AG178" i="21" a="1"/>
  <c r="AG178" i="21" s="1"/>
  <c r="AB176" i="21"/>
  <c r="V176" i="21"/>
  <c r="AA177" i="21"/>
  <c r="Y177" i="21"/>
  <c r="AB177" i="21" s="1"/>
  <c r="M180" i="21"/>
  <c r="I180" i="21" s="1"/>
  <c r="V177" i="21"/>
  <c r="AO178" i="21" a="1"/>
  <c r="AO178" i="21" s="1"/>
  <c r="AW178" i="21" a="1"/>
  <c r="AW178" i="21" s="1"/>
  <c r="BE178" i="21" a="1"/>
  <c r="BE178" i="21" s="1"/>
  <c r="BU178" i="21" s="1"/>
  <c r="AL178" i="21" a="1"/>
  <c r="AL178" i="21" s="1"/>
  <c r="BI178" i="21" s="1"/>
  <c r="AY178" i="21" a="1"/>
  <c r="AY178" i="21" s="1"/>
  <c r="BP178" i="21" s="1"/>
  <c r="AH178" i="21" a="1"/>
  <c r="AH178" i="21" s="1"/>
  <c r="AP178" i="21" a="1"/>
  <c r="AP178" i="21" s="1"/>
  <c r="BK178" i="21" s="1"/>
  <c r="AX178" i="21" a="1"/>
  <c r="AX178" i="21" s="1"/>
  <c r="BA178" i="21" a="1"/>
  <c r="BA178" i="21" s="1"/>
  <c r="BR178" i="21" s="1"/>
  <c r="AV178" i="21" a="1"/>
  <c r="AV178" i="21" s="1"/>
  <c r="AR178" i="21" a="1"/>
  <c r="AR178" i="21" s="1"/>
  <c r="BL178" i="21" s="1"/>
  <c r="AM178" i="21" a="1"/>
  <c r="AM178" i="21" s="1"/>
  <c r="BJ178" i="21" s="1"/>
  <c r="AI178" i="21" a="1"/>
  <c r="AI178" i="21" s="1"/>
  <c r="S179" i="21"/>
  <c r="AO179" i="21" a="1"/>
  <c r="AO179" i="21" s="1"/>
  <c r="AV179" i="21" a="1"/>
  <c r="AV179" i="21" s="1"/>
  <c r="AC179" i="21"/>
  <c r="AD179" i="21" s="1"/>
  <c r="AE179" i="21" s="1"/>
  <c r="AF179" i="21" s="1"/>
  <c r="BD179" i="21" s="1" a="1"/>
  <c r="BD179" i="21" s="1"/>
  <c r="AK179" i="21" a="1"/>
  <c r="AK179" i="21" s="1"/>
  <c r="BH179" i="21" s="1"/>
  <c r="AG179" i="21" a="1"/>
  <c r="AG179" i="21" s="1"/>
  <c r="BA179" i="21" a="1"/>
  <c r="BA179" i="21" s="1"/>
  <c r="BR179" i="21" s="1"/>
  <c r="AZ179" i="21" a="1"/>
  <c r="AZ179" i="21" s="1"/>
  <c r="BQ179" i="21" s="1"/>
  <c r="AW179" i="21" a="1"/>
  <c r="AW179" i="21" s="1"/>
  <c r="AN179" i="21" a="1"/>
  <c r="AN179" i="21" s="1"/>
  <c r="BE179" i="21" l="1" a="1"/>
  <c r="BE179" i="21" s="1"/>
  <c r="BU179" i="21" s="1"/>
  <c r="AJ179" i="21" a="1"/>
  <c r="AJ179" i="21" s="1"/>
  <c r="BC179" i="21" a="1"/>
  <c r="BC179" i="21" s="1"/>
  <c r="BT179" i="21" s="1"/>
  <c r="AT179" i="21" a="1"/>
  <c r="AT179" i="21" s="1"/>
  <c r="AP179" i="21" a="1"/>
  <c r="AP179" i="21" s="1"/>
  <c r="BK179" i="21" s="1"/>
  <c r="AX179" i="21" a="1"/>
  <c r="AX179" i="21" s="1"/>
  <c r="BO179" i="21" s="1"/>
  <c r="AM179" i="21" a="1"/>
  <c r="AM179" i="21" s="1"/>
  <c r="BJ179" i="21" s="1"/>
  <c r="AI179" i="21" a="1"/>
  <c r="AI179" i="21" s="1"/>
  <c r="BB179" i="21" a="1"/>
  <c r="BB179" i="21" s="1"/>
  <c r="BS179" i="21" s="1"/>
  <c r="AQ179" i="21" a="1"/>
  <c r="AQ179" i="21" s="1"/>
  <c r="AR179" i="21" a="1"/>
  <c r="AR179" i="21" s="1"/>
  <c r="AY179" i="21" a="1"/>
  <c r="AY179" i="21" s="1"/>
  <c r="BP179" i="21" s="1"/>
  <c r="AU179" i="21" a="1"/>
  <c r="AU179" i="21" s="1"/>
  <c r="AS179" i="21" a="1"/>
  <c r="AS179" i="21" s="1"/>
  <c r="AL179" i="21" a="1"/>
  <c r="AL179" i="21" s="1"/>
  <c r="BI179" i="21" s="1"/>
  <c r="G180" i="21"/>
  <c r="O180" i="21" s="1"/>
  <c r="H180" i="21"/>
  <c r="E181" i="21" s="1"/>
  <c r="F181" i="21" s="1"/>
  <c r="BO178" i="21"/>
  <c r="AH179" i="21" a="1"/>
  <c r="AH179" i="21" s="1"/>
  <c r="BF178" i="21"/>
  <c r="BN178" i="21"/>
  <c r="BF179" i="21" l="1"/>
  <c r="BG179" i="21"/>
  <c r="M181" i="21"/>
  <c r="I181" i="21" s="1"/>
  <c r="H181" i="21"/>
  <c r="E182" i="21" s="1"/>
  <c r="F182" i="21" s="1"/>
  <c r="N180" i="21"/>
  <c r="T180" i="21"/>
  <c r="Q180" i="21"/>
  <c r="P180" i="21"/>
  <c r="BM179" i="21"/>
  <c r="BN179" i="21" s="1"/>
  <c r="BL179" i="21"/>
  <c r="W178" i="21"/>
  <c r="BG178" i="21"/>
  <c r="Z178" i="21"/>
  <c r="X178" i="21" s="1"/>
  <c r="Z179" i="21" l="1"/>
  <c r="X179" i="21" s="1"/>
  <c r="G181" i="21"/>
  <c r="O181" i="21" s="1"/>
  <c r="V178" i="21"/>
  <c r="AA178" i="21"/>
  <c r="Y178" i="21"/>
  <c r="AB178" i="21" s="1"/>
  <c r="M182" i="21"/>
  <c r="I182" i="21" s="1"/>
  <c r="P181" i="21"/>
  <c r="T181" i="21"/>
  <c r="Q181" i="21"/>
  <c r="N181" i="21"/>
  <c r="S180" i="21"/>
  <c r="AL180" i="21" a="1"/>
  <c r="AL180" i="21" s="1"/>
  <c r="BI180" i="21" s="1"/>
  <c r="AZ180" i="21" a="1"/>
  <c r="AZ180" i="21" s="1"/>
  <c r="BQ180" i="21" s="1"/>
  <c r="AI180" i="21" a="1"/>
  <c r="AI180" i="21" s="1"/>
  <c r="BD180" i="21" a="1"/>
  <c r="BD180" i="21" s="1"/>
  <c r="AC180" i="21"/>
  <c r="AD180" i="21" s="1"/>
  <c r="AE180" i="21" s="1"/>
  <c r="AF180" i="21" s="1"/>
  <c r="AW180" i="21" s="1" a="1"/>
  <c r="AW180" i="21" s="1"/>
  <c r="AS180" i="21" a="1"/>
  <c r="AS180" i="21" s="1"/>
  <c r="AR180" i="21" a="1"/>
  <c r="AR180" i="21" s="1"/>
  <c r="BA180" i="21" a="1"/>
  <c r="BA180" i="21" s="1"/>
  <c r="BR180" i="21" s="1"/>
  <c r="AP180" i="21" a="1"/>
  <c r="AP180" i="21" s="1"/>
  <c r="BK180" i="21" s="1"/>
  <c r="AU180" i="21" a="1"/>
  <c r="AU180" i="21" s="1"/>
  <c r="AQ180" i="21" a="1"/>
  <c r="AQ180" i="21" s="1"/>
  <c r="Y179" i="21"/>
  <c r="AA179" i="21"/>
  <c r="W179" i="21"/>
  <c r="BL180" i="21" l="1"/>
  <c r="AN180" i="21" a="1"/>
  <c r="AN180" i="21" s="1"/>
  <c r="AX180" i="21" a="1"/>
  <c r="AX180" i="21" s="1"/>
  <c r="BO180" i="21" s="1"/>
  <c r="AO180" i="21" a="1"/>
  <c r="AO180" i="21" s="1"/>
  <c r="AM180" i="21" a="1"/>
  <c r="AM180" i="21" s="1"/>
  <c r="BB180" i="21" a="1"/>
  <c r="BB180" i="21" s="1"/>
  <c r="BS180" i="21" s="1"/>
  <c r="AG180" i="21" a="1"/>
  <c r="AG180" i="21" s="1"/>
  <c r="S181" i="21"/>
  <c r="AL181" i="21" a="1"/>
  <c r="AL181" i="21" s="1"/>
  <c r="BI181" i="21" s="1"/>
  <c r="AV181" i="21" a="1"/>
  <c r="AV181" i="21" s="1"/>
  <c r="AK181" i="21" a="1"/>
  <c r="AK181" i="21" s="1"/>
  <c r="BH181" i="21" s="1"/>
  <c r="AW181" i="21" a="1"/>
  <c r="AW181" i="21" s="1"/>
  <c r="AC181" i="21"/>
  <c r="AD181" i="21" s="1"/>
  <c r="AE181" i="21" s="1"/>
  <c r="AF181" i="21" s="1"/>
  <c r="AT181" i="21" s="1" a="1"/>
  <c r="AT181" i="21" s="1"/>
  <c r="AR181" i="21" a="1"/>
  <c r="AR181" i="21" s="1"/>
  <c r="AQ181" i="21" a="1"/>
  <c r="AQ181" i="21" s="1"/>
  <c r="AM181" i="21" a="1"/>
  <c r="AM181" i="21" s="1"/>
  <c r="BE181" i="21" a="1"/>
  <c r="BE181" i="21" s="1"/>
  <c r="AG181" i="21" a="1"/>
  <c r="AG181" i="21" s="1"/>
  <c r="BD181" i="21" a="1"/>
  <c r="BD181" i="21" s="1"/>
  <c r="BC181" i="21" a="1"/>
  <c r="BC181" i="21" s="1"/>
  <c r="BT181" i="21" s="1"/>
  <c r="BA181" i="21" a="1"/>
  <c r="BA181" i="21" s="1"/>
  <c r="BR181" i="21" s="1"/>
  <c r="AN181" i="21" a="1"/>
  <c r="AN181" i="21" s="1"/>
  <c r="AZ181" i="21" a="1"/>
  <c r="AZ181" i="21" s="1"/>
  <c r="BQ181" i="21" s="1"/>
  <c r="AY181" i="21" a="1"/>
  <c r="AY181" i="21" s="1"/>
  <c r="BP181" i="21" s="1"/>
  <c r="AO181" i="21" a="1"/>
  <c r="AO181" i="21" s="1"/>
  <c r="AY180" i="21" a="1"/>
  <c r="AY180" i="21" s="1"/>
  <c r="BP180" i="21" s="1"/>
  <c r="AJ180" i="21" a="1"/>
  <c r="AJ180" i="21" s="1"/>
  <c r="BE180" i="21" a="1"/>
  <c r="BE180" i="21" s="1"/>
  <c r="BU180" i="21" s="1"/>
  <c r="G182" i="21"/>
  <c r="O182" i="21" s="1"/>
  <c r="AH180" i="21" a="1"/>
  <c r="AH180" i="21" s="1"/>
  <c r="H182" i="21"/>
  <c r="E183" i="21" s="1"/>
  <c r="F183" i="21" s="1"/>
  <c r="AV180" i="21" a="1"/>
  <c r="AV180" i="21" s="1"/>
  <c r="AK180" i="21" a="1"/>
  <c r="AK180" i="21" s="1"/>
  <c r="BH180" i="21" s="1"/>
  <c r="AT180" i="21" a="1"/>
  <c r="AT180" i="21" s="1"/>
  <c r="BM180" i="21" s="1"/>
  <c r="BN180" i="21" s="1"/>
  <c r="BC180" i="21" a="1"/>
  <c r="BC180" i="21" s="1"/>
  <c r="BT180" i="21" s="1"/>
  <c r="V179" i="21"/>
  <c r="AB179" i="21"/>
  <c r="BL181" i="21" l="1"/>
  <c r="BU181" i="21"/>
  <c r="BJ181" i="21"/>
  <c r="AJ181" i="21" a="1"/>
  <c r="AJ181" i="21" s="1"/>
  <c r="M183" i="21"/>
  <c r="H183" i="21" s="1"/>
  <c r="E184" i="21" s="1"/>
  <c r="F184" i="21" s="1"/>
  <c r="AS181" i="21" a="1"/>
  <c r="AS181" i="21" s="1"/>
  <c r="BB181" i="21" a="1"/>
  <c r="BB181" i="21" s="1"/>
  <c r="BS181" i="21" s="1"/>
  <c r="P182" i="21"/>
  <c r="N182" i="21"/>
  <c r="T182" i="21"/>
  <c r="Q182" i="21"/>
  <c r="AH181" i="21" a="1"/>
  <c r="AH181" i="21" s="1"/>
  <c r="AX181" i="21" a="1"/>
  <c r="AX181" i="21" s="1"/>
  <c r="BO181" i="21" s="1"/>
  <c r="AI181" i="21" a="1"/>
  <c r="AI181" i="21" s="1"/>
  <c r="AU181" i="21" a="1"/>
  <c r="AU181" i="21" s="1"/>
  <c r="AP181" i="21" a="1"/>
  <c r="AP181" i="21" s="1"/>
  <c r="BK181" i="21" s="1"/>
  <c r="BF180" i="21"/>
  <c r="BJ180" i="21"/>
  <c r="I183" i="21" l="1"/>
  <c r="G183" i="21"/>
  <c r="O183" i="21" s="1"/>
  <c r="BF181" i="21"/>
  <c r="BG181" i="21"/>
  <c r="M184" i="21"/>
  <c r="G184" i="21" s="1"/>
  <c r="O184" i="21" s="1"/>
  <c r="S182" i="21"/>
  <c r="AV182" i="21" a="1"/>
  <c r="AV182" i="21" s="1"/>
  <c r="AY182" i="21" a="1"/>
  <c r="AY182" i="21" s="1"/>
  <c r="BP182" i="21" s="1"/>
  <c r="AC182" i="21"/>
  <c r="AD182" i="21" s="1"/>
  <c r="AE182" i="21" s="1"/>
  <c r="AF182" i="21" s="1"/>
  <c r="AH182" i="21" s="1" a="1"/>
  <c r="AH182" i="21" s="1"/>
  <c r="BM181" i="21"/>
  <c r="BN181" i="21" s="1"/>
  <c r="N183" i="21"/>
  <c r="T183" i="21"/>
  <c r="Q183" i="21"/>
  <c r="P183" i="21"/>
  <c r="W180" i="21"/>
  <c r="BG180" i="21"/>
  <c r="Z180" i="21"/>
  <c r="X180" i="21" s="1"/>
  <c r="I184" i="21" l="1"/>
  <c r="Q184" i="21"/>
  <c r="P184" i="21"/>
  <c r="T184" i="21"/>
  <c r="N184" i="21"/>
  <c r="V180" i="21"/>
  <c r="AW182" i="21" a="1"/>
  <c r="AW182" i="21" s="1"/>
  <c r="AR182" i="21" a="1"/>
  <c r="AR182" i="21" s="1"/>
  <c r="AX182" i="21" a="1"/>
  <c r="AX182" i="21" s="1"/>
  <c r="BA182" i="21" a="1"/>
  <c r="BA182" i="21" s="1"/>
  <c r="BR182" i="21" s="1"/>
  <c r="AP182" i="21" a="1"/>
  <c r="AP182" i="21" s="1"/>
  <c r="BK182" i="21" s="1"/>
  <c r="AM182" i="21" a="1"/>
  <c r="AM182" i="21" s="1"/>
  <c r="AI182" i="21" a="1"/>
  <c r="AI182" i="21" s="1"/>
  <c r="AQ183" i="21" a="1"/>
  <c r="AQ183" i="21" s="1"/>
  <c r="AS183" i="21" a="1"/>
  <c r="AS183" i="21" s="1"/>
  <c r="AC183" i="21"/>
  <c r="AD183" i="21" s="1"/>
  <c r="AE183" i="21" s="1"/>
  <c r="AF183" i="21" s="1"/>
  <c r="BD183" i="21" s="1" a="1"/>
  <c r="BD183" i="21" s="1"/>
  <c r="S183" i="21"/>
  <c r="AN183" i="21" a="1"/>
  <c r="AN183" i="21" s="1"/>
  <c r="AX183" i="21" a="1"/>
  <c r="AX183" i="21" s="1"/>
  <c r="AW183" i="21" a="1"/>
  <c r="AW183" i="21" s="1"/>
  <c r="AU183" i="21" a="1"/>
  <c r="AU183" i="21" s="1"/>
  <c r="AM183" i="21" a="1"/>
  <c r="AM183" i="21" s="1"/>
  <c r="AL183" i="21" a="1"/>
  <c r="AL183" i="21" s="1"/>
  <c r="BI183" i="21" s="1"/>
  <c r="AK183" i="21" a="1"/>
  <c r="AK183" i="21" s="1"/>
  <c r="BH183" i="21" s="1"/>
  <c r="AI183" i="21" a="1"/>
  <c r="AI183" i="21" s="1"/>
  <c r="AH183" i="21" a="1"/>
  <c r="AH183" i="21" s="1"/>
  <c r="AY183" i="21" a="1"/>
  <c r="AY183" i="21" s="1"/>
  <c r="BP183" i="21" s="1"/>
  <c r="BC183" i="21" a="1"/>
  <c r="BC183" i="21" s="1"/>
  <c r="BT183" i="21" s="1"/>
  <c r="AV183" i="21" a="1"/>
  <c r="AV183" i="21" s="1"/>
  <c r="AS182" i="21" a="1"/>
  <c r="AS182" i="21" s="1"/>
  <c r="AN182" i="21" a="1"/>
  <c r="AN182" i="21" s="1"/>
  <c r="BD182" i="21" a="1"/>
  <c r="BD182" i="21" s="1"/>
  <c r="AK182" i="21" a="1"/>
  <c r="AK182" i="21" s="1"/>
  <c r="BH182" i="21" s="1"/>
  <c r="AG182" i="21" a="1"/>
  <c r="AG182" i="21" s="1"/>
  <c r="BB182" i="21" a="1"/>
  <c r="BB182" i="21" s="1"/>
  <c r="BS182" i="21" s="1"/>
  <c r="AT182" i="21" a="1"/>
  <c r="AT182" i="21" s="1"/>
  <c r="AL182" i="21" a="1"/>
  <c r="AL182" i="21" s="1"/>
  <c r="BI182" i="21" s="1"/>
  <c r="AJ182" i="21" a="1"/>
  <c r="AJ182" i="21" s="1"/>
  <c r="H184" i="21"/>
  <c r="E185" i="21" s="1"/>
  <c r="F185" i="21" s="1"/>
  <c r="BC182" i="21" a="1"/>
  <c r="BC182" i="21" s="1"/>
  <c r="BT182" i="21" s="1"/>
  <c r="BE182" i="21" a="1"/>
  <c r="BE182" i="21" s="1"/>
  <c r="AZ182" i="21" a="1"/>
  <c r="AZ182" i="21" s="1"/>
  <c r="BQ182" i="21" s="1"/>
  <c r="AU182" i="21" a="1"/>
  <c r="AU182" i="21" s="1"/>
  <c r="AO182" i="21" a="1"/>
  <c r="AO182" i="21" s="1"/>
  <c r="AQ182" i="21" a="1"/>
  <c r="AQ182" i="21" s="1"/>
  <c r="BL182" i="21" s="1"/>
  <c r="Z181" i="21"/>
  <c r="X181" i="21" s="1"/>
  <c r="Y181" i="21"/>
  <c r="AA181" i="21"/>
  <c r="Y180" i="21"/>
  <c r="AB180" i="21" s="1"/>
  <c r="AA180" i="21"/>
  <c r="W181" i="21"/>
  <c r="AP183" i="21" l="1" a="1"/>
  <c r="AP183" i="21" s="1"/>
  <c r="BK183" i="21" s="1"/>
  <c r="BA183" i="21" a="1"/>
  <c r="BA183" i="21" s="1"/>
  <c r="BR183" i="21" s="1"/>
  <c r="AG183" i="21" a="1"/>
  <c r="AG183" i="21" s="1"/>
  <c r="BF183" i="21" s="1"/>
  <c r="BB183" i="21" a="1"/>
  <c r="BB183" i="21" s="1"/>
  <c r="BS183" i="21" s="1"/>
  <c r="BO183" i="21"/>
  <c r="AT183" i="21" a="1"/>
  <c r="AT183" i="21" s="1"/>
  <c r="BM183" i="21" s="1"/>
  <c r="BN183" i="21" s="1"/>
  <c r="BE183" i="21" a="1"/>
  <c r="BE183" i="21" s="1"/>
  <c r="BU183" i="21" s="1"/>
  <c r="BU182" i="21"/>
  <c r="BJ182" i="21"/>
  <c r="M185" i="21"/>
  <c r="I185" i="21" s="1"/>
  <c r="BO182" i="21"/>
  <c r="AO183" i="21" a="1"/>
  <c r="AO183" i="21" s="1"/>
  <c r="BJ183" i="21" s="1"/>
  <c r="V181" i="21"/>
  <c r="AB181" i="21"/>
  <c r="BF182" i="21"/>
  <c r="AJ183" i="21" a="1"/>
  <c r="AJ183" i="21" s="1"/>
  <c r="AR183" i="21" a="1"/>
  <c r="AR183" i="21" s="1"/>
  <c r="BL183" i="21" s="1"/>
  <c r="AP184" i="21" a="1"/>
  <c r="AP184" i="21" s="1"/>
  <c r="BK184" i="21" s="1"/>
  <c r="S184" i="21"/>
  <c r="AY184" i="21" a="1"/>
  <c r="AY184" i="21" s="1"/>
  <c r="BP184" i="21" s="1"/>
  <c r="AC184" i="21"/>
  <c r="AD184" i="21" s="1"/>
  <c r="AE184" i="21" s="1"/>
  <c r="AF184" i="21" s="1"/>
  <c r="AT184" i="21" s="1" a="1"/>
  <c r="AT184" i="21" s="1"/>
  <c r="AM184" i="21" a="1"/>
  <c r="AM184" i="21" s="1"/>
  <c r="AH184" i="21" a="1"/>
  <c r="AH184" i="21" s="1"/>
  <c r="AZ183" i="21" a="1"/>
  <c r="AZ183" i="21" s="1"/>
  <c r="BQ183" i="21" s="1"/>
  <c r="BM182" i="21"/>
  <c r="BN182" i="21" s="1"/>
  <c r="BG183" i="21" l="1"/>
  <c r="AA183" i="21"/>
  <c r="Y183" i="21"/>
  <c r="Z183" i="21"/>
  <c r="X183" i="21" s="1"/>
  <c r="W183" i="21"/>
  <c r="AL184" i="21" a="1"/>
  <c r="AL184" i="21" s="1"/>
  <c r="BI184" i="21" s="1"/>
  <c r="BD184" i="21" a="1"/>
  <c r="BD184" i="21" s="1"/>
  <c r="AN184" i="21" a="1"/>
  <c r="AN184" i="21" s="1"/>
  <c r="AX184" i="21" a="1"/>
  <c r="AX184" i="21" s="1"/>
  <c r="G185" i="21"/>
  <c r="O185" i="21" s="1"/>
  <c r="BB184" i="21" a="1"/>
  <c r="BB184" i="21" s="1"/>
  <c r="BS184" i="21" s="1"/>
  <c r="AQ184" i="21" a="1"/>
  <c r="AQ184" i="21" s="1"/>
  <c r="H185" i="21"/>
  <c r="E186" i="21" s="1"/>
  <c r="F186" i="21" s="1"/>
  <c r="BE184" i="21" a="1"/>
  <c r="BE184" i="21" s="1"/>
  <c r="AK184" i="21" a="1"/>
  <c r="AK184" i="21" s="1"/>
  <c r="BH184" i="21" s="1"/>
  <c r="AG184" i="21" a="1"/>
  <c r="AG184" i="21" s="1"/>
  <c r="AS184" i="21" a="1"/>
  <c r="AS184" i="21" s="1"/>
  <c r="AU184" i="21" a="1"/>
  <c r="AU184" i="21" s="1"/>
  <c r="BA184" i="21" a="1"/>
  <c r="BA184" i="21" s="1"/>
  <c r="BR184" i="21" s="1"/>
  <c r="AZ184" i="21" a="1"/>
  <c r="AZ184" i="21" s="1"/>
  <c r="BQ184" i="21" s="1"/>
  <c r="AV184" i="21" a="1"/>
  <c r="AV184" i="21" s="1"/>
  <c r="AW184" i="21" a="1"/>
  <c r="AW184" i="21" s="1"/>
  <c r="AR184" i="21" a="1"/>
  <c r="AR184" i="21" s="1"/>
  <c r="BC184" i="21" a="1"/>
  <c r="BC184" i="21" s="1"/>
  <c r="BT184" i="21" s="1"/>
  <c r="AO184" i="21" a="1"/>
  <c r="AO184" i="21" s="1"/>
  <c r="AJ184" i="21" a="1"/>
  <c r="AJ184" i="21" s="1"/>
  <c r="AI184" i="21" a="1"/>
  <c r="AI184" i="21" s="1"/>
  <c r="W182" i="21"/>
  <c r="BG182" i="21"/>
  <c r="Z182" i="21"/>
  <c r="X182" i="21" s="1"/>
  <c r="BM184" i="21" l="1"/>
  <c r="BJ184" i="21"/>
  <c r="BN184" i="21"/>
  <c r="BF184" i="21"/>
  <c r="Y182" i="21"/>
  <c r="AA182" i="21"/>
  <c r="BU184" i="21"/>
  <c r="AB182" i="21"/>
  <c r="V182" i="21"/>
  <c r="M186" i="21"/>
  <c r="I186" i="21" s="1"/>
  <c r="BL184" i="21"/>
  <c r="T185" i="21"/>
  <c r="Q185" i="21"/>
  <c r="P185" i="21"/>
  <c r="N185" i="21"/>
  <c r="BO184" i="21"/>
  <c r="AB183" i="21"/>
  <c r="V183" i="21"/>
  <c r="H186" i="21" l="1"/>
  <c r="E187" i="21" s="1"/>
  <c r="F187" i="21" s="1"/>
  <c r="G186" i="21"/>
  <c r="O186" i="21" s="1"/>
  <c r="P186" i="21" s="1"/>
  <c r="S185" i="21"/>
  <c r="AO185" i="21" a="1"/>
  <c r="AO185" i="21" s="1"/>
  <c r="AN185" i="21" a="1"/>
  <c r="AN185" i="21" s="1"/>
  <c r="BC185" i="21" a="1"/>
  <c r="BC185" i="21" s="1"/>
  <c r="BT185" i="21" s="1"/>
  <c r="BA185" i="21" a="1"/>
  <c r="BA185" i="21" s="1"/>
  <c r="BR185" i="21" s="1"/>
  <c r="AC185" i="21"/>
  <c r="AD185" i="21" s="1"/>
  <c r="AE185" i="21" s="1"/>
  <c r="AF185" i="21" s="1"/>
  <c r="BB185" i="21" s="1" a="1"/>
  <c r="BB185" i="21" s="1"/>
  <c r="BS185" i="21" s="1"/>
  <c r="AX185" i="21" a="1"/>
  <c r="AX185" i="21" s="1"/>
  <c r="AR185" i="21" a="1"/>
  <c r="AR185" i="21" s="1"/>
  <c r="AZ185" i="21" a="1"/>
  <c r="AZ185" i="21" s="1"/>
  <c r="BQ185" i="21" s="1"/>
  <c r="AJ185" i="21" a="1"/>
  <c r="AJ185" i="21" s="1"/>
  <c r="AY185" i="21" a="1"/>
  <c r="AY185" i="21" s="1"/>
  <c r="BP185" i="21" s="1"/>
  <c r="M187" i="21"/>
  <c r="G187" i="21" s="1"/>
  <c r="O187" i="21" s="1"/>
  <c r="N186" i="21"/>
  <c r="Q186" i="21"/>
  <c r="T186" i="21"/>
  <c r="Z184" i="21"/>
  <c r="X184" i="21" s="1"/>
  <c r="BG184" i="21"/>
  <c r="W184" i="21"/>
  <c r="H187" i="21" l="1"/>
  <c r="E188" i="21" s="1"/>
  <c r="F188" i="21" s="1"/>
  <c r="AP185" i="21" a="1"/>
  <c r="AP185" i="21" s="1"/>
  <c r="BK185" i="21" s="1"/>
  <c r="BD185" i="21" a="1"/>
  <c r="BD185" i="21" s="1"/>
  <c r="I187" i="21"/>
  <c r="AQ185" i="21" a="1"/>
  <c r="AQ185" i="21" s="1"/>
  <c r="BL185" i="21" s="1"/>
  <c r="AH185" i="21" a="1"/>
  <c r="AH185" i="21" s="1"/>
  <c r="AS185" i="21" a="1"/>
  <c r="AS185" i="21" s="1"/>
  <c r="AG185" i="21" a="1"/>
  <c r="AG185" i="21" s="1"/>
  <c r="AU185" i="21" a="1"/>
  <c r="AU185" i="21" s="1"/>
  <c r="AI185" i="21" a="1"/>
  <c r="AI185" i="21" s="1"/>
  <c r="AW185" i="21" a="1"/>
  <c r="AW185" i="21" s="1"/>
  <c r="BO185" i="21" s="1"/>
  <c r="BE185" i="21" a="1"/>
  <c r="BE185" i="21" s="1"/>
  <c r="AK185" i="21" a="1"/>
  <c r="AK185" i="21" s="1"/>
  <c r="BH185" i="21" s="1"/>
  <c r="AV185" i="21" a="1"/>
  <c r="AV185" i="21" s="1"/>
  <c r="AM185" i="21" a="1"/>
  <c r="AM185" i="21" s="1"/>
  <c r="BJ185" i="21" s="1"/>
  <c r="AL185" i="21" a="1"/>
  <c r="AL185" i="21" s="1"/>
  <c r="BI185" i="21" s="1"/>
  <c r="AT185" i="21" a="1"/>
  <c r="AT185" i="21" s="1"/>
  <c r="N187" i="21"/>
  <c r="P187" i="21"/>
  <c r="Q187" i="21"/>
  <c r="T187" i="21"/>
  <c r="V184" i="21"/>
  <c r="AA184" i="21"/>
  <c r="Y184" i="21"/>
  <c r="AB184" i="21" s="1"/>
  <c r="BC186" i="21" a="1"/>
  <c r="BC186" i="21" s="1"/>
  <c r="BT186" i="21" s="1"/>
  <c r="AU186" i="21" a="1"/>
  <c r="AU186" i="21" s="1"/>
  <c r="AM186" i="21" a="1"/>
  <c r="AM186" i="21" s="1"/>
  <c r="AC186" i="21"/>
  <c r="AD186" i="21" s="1"/>
  <c r="AE186" i="21" s="1"/>
  <c r="AF186" i="21" s="1"/>
  <c r="AL186" i="21" s="1" a="1"/>
  <c r="AL186" i="21" s="1"/>
  <c r="BI186" i="21" s="1"/>
  <c r="AN186" i="21" a="1"/>
  <c r="AN186" i="21" s="1"/>
  <c r="AW186" i="21" a="1"/>
  <c r="AW186" i="21" s="1"/>
  <c r="AT186" i="21" a="1"/>
  <c r="AT186" i="21" s="1"/>
  <c r="AI186" i="21" a="1"/>
  <c r="AI186" i="21" s="1"/>
  <c r="AS186" i="21" a="1"/>
  <c r="AS186" i="21" s="1"/>
  <c r="AH186" i="21" a="1"/>
  <c r="AH186" i="21" s="1"/>
  <c r="BE186" i="21" a="1"/>
  <c r="BE186" i="21" s="1"/>
  <c r="S186" i="21"/>
  <c r="AP186" i="21" a="1"/>
  <c r="AP186" i="21" s="1"/>
  <c r="BK186" i="21" s="1"/>
  <c r="BD186" i="21" a="1"/>
  <c r="BD186" i="21" s="1"/>
  <c r="BU186" i="21" s="1"/>
  <c r="BB186" i="21" a="1"/>
  <c r="BB186" i="21" s="1"/>
  <c r="BS186" i="21" s="1"/>
  <c r="AO186" i="21" a="1"/>
  <c r="AO186" i="21" s="1"/>
  <c r="BA186" i="21" a="1"/>
  <c r="BA186" i="21" s="1"/>
  <c r="BR186" i="21" s="1"/>
  <c r="AG186" i="21" a="1"/>
  <c r="AG186" i="21" s="1"/>
  <c r="AZ186" i="21" a="1"/>
  <c r="AZ186" i="21" s="1"/>
  <c r="BQ186" i="21" s="1"/>
  <c r="AK186" i="21" a="1"/>
  <c r="AK186" i="21" s="1"/>
  <c r="BH186" i="21" s="1"/>
  <c r="AJ186" i="21" a="1"/>
  <c r="AJ186" i="21" s="1"/>
  <c r="AY186" i="21" a="1"/>
  <c r="AY186" i="21" s="1"/>
  <c r="BP186" i="21" s="1"/>
  <c r="AX186" i="21" a="1"/>
  <c r="AX186" i="21" s="1"/>
  <c r="BO186" i="21" s="1"/>
  <c r="AR186" i="21" a="1"/>
  <c r="AR186" i="21" s="1"/>
  <c r="AQ186" i="21" a="1"/>
  <c r="AQ186" i="21" s="1"/>
  <c r="M188" i="21"/>
  <c r="I188" i="21" s="1"/>
  <c r="BF185" i="21" l="1"/>
  <c r="AV186" i="21" a="1"/>
  <c r="AV186" i="21" s="1"/>
  <c r="G188" i="21"/>
  <c r="O188" i="21" s="1"/>
  <c r="H188" i="21"/>
  <c r="E189" i="21" s="1"/>
  <c r="F189" i="21" s="1"/>
  <c r="BL186" i="21"/>
  <c r="BU185" i="21"/>
  <c r="BM186" i="21"/>
  <c r="BM185" i="21"/>
  <c r="BN185" i="21" s="1"/>
  <c r="BF186" i="21"/>
  <c r="W186" i="21" s="1"/>
  <c r="BG185" i="21"/>
  <c r="BJ186" i="21"/>
  <c r="P188" i="21"/>
  <c r="N188" i="21"/>
  <c r="Q188" i="21"/>
  <c r="T188" i="21"/>
  <c r="AU187" i="21" a="1"/>
  <c r="AU187" i="21" s="1"/>
  <c r="AJ187" i="21" a="1"/>
  <c r="AJ187" i="21" s="1"/>
  <c r="AT187" i="21" a="1"/>
  <c r="AT187" i="21" s="1"/>
  <c r="S187" i="21"/>
  <c r="BB187" i="21" a="1"/>
  <c r="BB187" i="21" s="1"/>
  <c r="BS187" i="21" s="1"/>
  <c r="AL187" i="21" a="1"/>
  <c r="AL187" i="21" s="1"/>
  <c r="BI187" i="21" s="1"/>
  <c r="AR187" i="21" a="1"/>
  <c r="AR187" i="21" s="1"/>
  <c r="AK187" i="21" a="1"/>
  <c r="AK187" i="21" s="1"/>
  <c r="BH187" i="21" s="1"/>
  <c r="BA187" i="21" a="1"/>
  <c r="BA187" i="21" s="1"/>
  <c r="BR187" i="21" s="1"/>
  <c r="AZ187" i="21" a="1"/>
  <c r="AZ187" i="21" s="1"/>
  <c r="BQ187" i="21" s="1"/>
  <c r="AQ187" i="21" a="1"/>
  <c r="AQ187" i="21" s="1"/>
  <c r="AC187" i="21"/>
  <c r="AD187" i="21" s="1"/>
  <c r="AE187" i="21" s="1"/>
  <c r="AF187" i="21" s="1"/>
  <c r="AI187" i="21" s="1" a="1"/>
  <c r="AI187" i="21" s="1"/>
  <c r="AG187" i="21" a="1"/>
  <c r="AG187" i="21" s="1"/>
  <c r="M189" i="21"/>
  <c r="G189" i="21" s="1"/>
  <c r="O189" i="21" s="1"/>
  <c r="AA185" i="21"/>
  <c r="Y185" i="21"/>
  <c r="BN186" i="21" l="1"/>
  <c r="W185" i="21"/>
  <c r="V185" i="21" s="1"/>
  <c r="I189" i="21"/>
  <c r="BL187" i="21"/>
  <c r="BG186" i="21"/>
  <c r="Z186" i="21"/>
  <c r="X186" i="21" s="1"/>
  <c r="H189" i="21"/>
  <c r="E190" i="21" s="1"/>
  <c r="F190" i="21" s="1"/>
  <c r="M190" i="21" s="1"/>
  <c r="I190" i="21" s="1"/>
  <c r="Z185" i="21"/>
  <c r="X185" i="21" s="1"/>
  <c r="Q189" i="21"/>
  <c r="P189" i="21"/>
  <c r="N189" i="21"/>
  <c r="T189" i="21"/>
  <c r="AY187" i="21" a="1"/>
  <c r="AY187" i="21" s="1"/>
  <c r="BP187" i="21" s="1"/>
  <c r="AH187" i="21" a="1"/>
  <c r="AH187" i="21" s="1"/>
  <c r="BF187" i="21" s="1"/>
  <c r="AN187" i="21" a="1"/>
  <c r="AN187" i="21" s="1"/>
  <c r="AV187" i="21" a="1"/>
  <c r="AV187" i="21" s="1"/>
  <c r="BD187" i="21" a="1"/>
  <c r="BD187" i="21" s="1"/>
  <c r="AW187" i="21" a="1"/>
  <c r="AW187" i="21" s="1"/>
  <c r="AS187" i="21" a="1"/>
  <c r="AS187" i="21" s="1"/>
  <c r="BM187" i="21" s="1"/>
  <c r="S188" i="21"/>
  <c r="AU188" i="21" a="1"/>
  <c r="AU188" i="21" s="1"/>
  <c r="BD188" i="21" a="1"/>
  <c r="BD188" i="21" s="1"/>
  <c r="AM188" i="21" a="1"/>
  <c r="AM188" i="21" s="1"/>
  <c r="AL188" i="21" a="1"/>
  <c r="AL188" i="21" s="1"/>
  <c r="BI188" i="21" s="1"/>
  <c r="AS188" i="21" a="1"/>
  <c r="AS188" i="21" s="1"/>
  <c r="AR188" i="21" a="1"/>
  <c r="AR188" i="21" s="1"/>
  <c r="AP188" i="21" a="1"/>
  <c r="AP188" i="21" s="1"/>
  <c r="BK188" i="21" s="1"/>
  <c r="AC188" i="21"/>
  <c r="AD188" i="21" s="1"/>
  <c r="AE188" i="21" s="1"/>
  <c r="AF188" i="21" s="1"/>
  <c r="AI188" i="21" s="1" a="1"/>
  <c r="AI188" i="21" s="1"/>
  <c r="AY188" i="21" a="1"/>
  <c r="AY188" i="21" s="1"/>
  <c r="BP188" i="21" s="1"/>
  <c r="AM187" i="21" a="1"/>
  <c r="AM187" i="21" s="1"/>
  <c r="AX187" i="21" a="1"/>
  <c r="AX187" i="21" s="1"/>
  <c r="BO187" i="21" s="1"/>
  <c r="AP187" i="21" a="1"/>
  <c r="AP187" i="21" s="1"/>
  <c r="BK187" i="21" s="1"/>
  <c r="BC187" i="21" a="1"/>
  <c r="BC187" i="21" s="1"/>
  <c r="BT187" i="21" s="1"/>
  <c r="AO187" i="21" a="1"/>
  <c r="AO187" i="21" s="1"/>
  <c r="AA186" i="21"/>
  <c r="Y186" i="21"/>
  <c r="AB186" i="21" s="1"/>
  <c r="BE187" i="21" a="1"/>
  <c r="BE187" i="21" s="1"/>
  <c r="BU187" i="21" s="1"/>
  <c r="V186" i="21"/>
  <c r="AB185" i="21" l="1"/>
  <c r="AN188" i="21" a="1"/>
  <c r="AN188" i="21" s="1"/>
  <c r="AK188" i="21" a="1"/>
  <c r="AK188" i="21" s="1"/>
  <c r="BH188" i="21" s="1"/>
  <c r="AV188" i="21" a="1"/>
  <c r="AV188" i="21" s="1"/>
  <c r="BJ187" i="21"/>
  <c r="AX188" i="21" a="1"/>
  <c r="AX188" i="21" s="1"/>
  <c r="AZ188" i="21" a="1"/>
  <c r="AZ188" i="21" s="1"/>
  <c r="BQ188" i="21" s="1"/>
  <c r="AT188" i="21" a="1"/>
  <c r="AT188" i="21" s="1"/>
  <c r="BM188" i="21" s="1"/>
  <c r="BN188" i="21" s="1"/>
  <c r="AQ188" i="21" a="1"/>
  <c r="AQ188" i="21" s="1"/>
  <c r="BL188" i="21" s="1"/>
  <c r="BB188" i="21" a="1"/>
  <c r="BB188" i="21" s="1"/>
  <c r="BS188" i="21" s="1"/>
  <c r="AG188" i="21" a="1"/>
  <c r="AG188" i="21" s="1"/>
  <c r="Z187" i="21"/>
  <c r="X187" i="21" s="1"/>
  <c r="W187" i="21"/>
  <c r="BG187" i="21"/>
  <c r="BN187" i="21"/>
  <c r="BC188" i="21" a="1"/>
  <c r="BC188" i="21" s="1"/>
  <c r="BT188" i="21" s="1"/>
  <c r="G190" i="21"/>
  <c r="O190" i="21" s="1"/>
  <c r="AH188" i="21" a="1"/>
  <c r="AH188" i="21" s="1"/>
  <c r="BF188" i="21" s="1"/>
  <c r="H190" i="21"/>
  <c r="E191" i="21" s="1"/>
  <c r="F191" i="21" s="1"/>
  <c r="BA188" i="21" a="1"/>
  <c r="BA188" i="21" s="1"/>
  <c r="BR188" i="21" s="1"/>
  <c r="AJ188" i="21" a="1"/>
  <c r="AJ188" i="21" s="1"/>
  <c r="AO188" i="21" a="1"/>
  <c r="AO188" i="21" s="1"/>
  <c r="BJ188" i="21" s="1"/>
  <c r="AW188" i="21" a="1"/>
  <c r="AW188" i="21" s="1"/>
  <c r="BO188" i="21" s="1"/>
  <c r="S189" i="21"/>
  <c r="BB189" i="21" a="1"/>
  <c r="BB189" i="21" s="1"/>
  <c r="BS189" i="21" s="1"/>
  <c r="AI189" i="21" a="1"/>
  <c r="AI189" i="21" s="1"/>
  <c r="BE189" i="21" a="1"/>
  <c r="BE189" i="21" s="1"/>
  <c r="AC189" i="21"/>
  <c r="AD189" i="21" s="1"/>
  <c r="AE189" i="21" s="1"/>
  <c r="AF189" i="21" s="1"/>
  <c r="AY189" i="21" s="1" a="1"/>
  <c r="AY189" i="21" s="1"/>
  <c r="BP189" i="21" s="1"/>
  <c r="AZ189" i="21" a="1"/>
  <c r="AZ189" i="21" s="1"/>
  <c r="BQ189" i="21" s="1"/>
  <c r="AG189" i="21" a="1"/>
  <c r="AG189" i="21" s="1"/>
  <c r="BA189" i="21" a="1"/>
  <c r="BA189" i="21" s="1"/>
  <c r="BR189" i="21" s="1"/>
  <c r="AQ189" i="21" a="1"/>
  <c r="AQ189" i="21" s="1"/>
  <c r="AK189" i="21" a="1"/>
  <c r="AK189" i="21" s="1"/>
  <c r="BH189" i="21" s="1"/>
  <c r="BE188" i="21" a="1"/>
  <c r="BE188" i="21" s="1"/>
  <c r="BU188" i="21" s="1"/>
  <c r="Z188" i="21" l="1"/>
  <c r="X188" i="21" s="1"/>
  <c r="W188" i="21"/>
  <c r="BG188" i="21"/>
  <c r="AV189" i="21" a="1"/>
  <c r="AV189" i="21" s="1"/>
  <c r="AM189" i="21" a="1"/>
  <c r="AM189" i="21" s="1"/>
  <c r="AN189" i="21" a="1"/>
  <c r="AN189" i="21" s="1"/>
  <c r="BD189" i="21" a="1"/>
  <c r="BD189" i="21" s="1"/>
  <c r="BU189" i="21" s="1"/>
  <c r="AS189" i="21" a="1"/>
  <c r="AS189" i="21" s="1"/>
  <c r="M191" i="21"/>
  <c r="I191" i="21" s="1"/>
  <c r="AO189" i="21" a="1"/>
  <c r="AO189" i="21" s="1"/>
  <c r="AJ189" i="21" a="1"/>
  <c r="AJ189" i="21" s="1"/>
  <c r="T190" i="21"/>
  <c r="Q190" i="21"/>
  <c r="P190" i="21"/>
  <c r="N190" i="21"/>
  <c r="AL189" i="21" a="1"/>
  <c r="AL189" i="21" s="1"/>
  <c r="BI189" i="21" s="1"/>
  <c r="AW189" i="21" a="1"/>
  <c r="AW189" i="21" s="1"/>
  <c r="AR189" i="21" a="1"/>
  <c r="AR189" i="21" s="1"/>
  <c r="BL189" i="21" s="1"/>
  <c r="AH189" i="21" a="1"/>
  <c r="AH189" i="21" s="1"/>
  <c r="BF189" i="21" s="1"/>
  <c r="AT189" i="21" a="1"/>
  <c r="AT189" i="21" s="1"/>
  <c r="AP189" i="21" a="1"/>
  <c r="AP189" i="21" s="1"/>
  <c r="BK189" i="21" s="1"/>
  <c r="AA187" i="21"/>
  <c r="Y187" i="21"/>
  <c r="AB187" i="21" s="1"/>
  <c r="BC189" i="21" a="1"/>
  <c r="BC189" i="21" s="1"/>
  <c r="BT189" i="21" s="1"/>
  <c r="AX189" i="21" a="1"/>
  <c r="AX189" i="21" s="1"/>
  <c r="V187" i="21"/>
  <c r="AU189" i="21" a="1"/>
  <c r="AU189" i="21" s="1"/>
  <c r="BO189" i="21" l="1"/>
  <c r="H191" i="21"/>
  <c r="E192" i="21" s="1"/>
  <c r="F192" i="21" s="1"/>
  <c r="M192" i="21" s="1"/>
  <c r="G192" i="21" s="1"/>
  <c r="O192" i="21" s="1"/>
  <c r="G191" i="21"/>
  <c r="O191" i="21" s="1"/>
  <c r="BJ189" i="21"/>
  <c r="BG189" i="21"/>
  <c r="T191" i="21"/>
  <c r="Q191" i="21"/>
  <c r="P191" i="21"/>
  <c r="N191" i="21"/>
  <c r="BM189" i="21"/>
  <c r="BN189" i="21" s="1"/>
  <c r="AA188" i="21"/>
  <c r="Y188" i="21"/>
  <c r="AB188" i="21" s="1"/>
  <c r="V188" i="21"/>
  <c r="S190" i="21"/>
  <c r="AZ190" i="21" a="1"/>
  <c r="AZ190" i="21" s="1"/>
  <c r="BQ190" i="21" s="1"/>
  <c r="AP190" i="21" a="1"/>
  <c r="AP190" i="21" s="1"/>
  <c r="BK190" i="21" s="1"/>
  <c r="BE190" i="21" a="1"/>
  <c r="BE190" i="21" s="1"/>
  <c r="AO190" i="21" a="1"/>
  <c r="AO190" i="21" s="1"/>
  <c r="AS190" i="21" a="1"/>
  <c r="AS190" i="21" s="1"/>
  <c r="AV190" i="21" a="1"/>
  <c r="AV190" i="21" s="1"/>
  <c r="BA190" i="21" a="1"/>
  <c r="BA190" i="21" s="1"/>
  <c r="BR190" i="21" s="1"/>
  <c r="AW190" i="21" a="1"/>
  <c r="AW190" i="21" s="1"/>
  <c r="AL190" i="21" a="1"/>
  <c r="AL190" i="21" s="1"/>
  <c r="BI190" i="21" s="1"/>
  <c r="AJ190" i="21" a="1"/>
  <c r="AJ190" i="21" s="1"/>
  <c r="AH190" i="21" a="1"/>
  <c r="AH190" i="21" s="1"/>
  <c r="AG190" i="21" a="1"/>
  <c r="AG190" i="21" s="1"/>
  <c r="AC190" i="21"/>
  <c r="AD190" i="21" s="1"/>
  <c r="AE190" i="21" s="1"/>
  <c r="AF190" i="21" s="1"/>
  <c r="AT190" i="21" s="1" a="1"/>
  <c r="AT190" i="21" s="1"/>
  <c r="BB190" i="21" a="1"/>
  <c r="BB190" i="21" s="1"/>
  <c r="BS190" i="21" s="1"/>
  <c r="H192" i="21" l="1"/>
  <c r="E193" i="21" s="1"/>
  <c r="F193" i="21" s="1"/>
  <c r="T192" i="21"/>
  <c r="Q192" i="21"/>
  <c r="P192" i="21"/>
  <c r="N192" i="21"/>
  <c r="BC190" i="21" a="1"/>
  <c r="BC190" i="21" s="1"/>
  <c r="BT190" i="21" s="1"/>
  <c r="AK190" i="21" a="1"/>
  <c r="AK190" i="21" s="1"/>
  <c r="BH190" i="21" s="1"/>
  <c r="BD190" i="21" a="1"/>
  <c r="BD190" i="21" s="1"/>
  <c r="BU190" i="21" s="1"/>
  <c r="AU190" i="21" a="1"/>
  <c r="AU190" i="21" s="1"/>
  <c r="BM190" i="21" s="1"/>
  <c r="BN190" i="21" s="1"/>
  <c r="AM190" i="21" a="1"/>
  <c r="AM190" i="21" s="1"/>
  <c r="AX190" i="21" a="1"/>
  <c r="AX190" i="21" s="1"/>
  <c r="BO190" i="21" s="1"/>
  <c r="AI190" i="21" a="1"/>
  <c r="AI190" i="21" s="1"/>
  <c r="BF190" i="21" s="1"/>
  <c r="AW191" i="21" a="1"/>
  <c r="AW191" i="21" s="1"/>
  <c r="S191" i="21"/>
  <c r="AL191" i="21" a="1"/>
  <c r="AL191" i="21" s="1"/>
  <c r="BI191" i="21" s="1"/>
  <c r="BE191" i="21" a="1"/>
  <c r="BE191" i="21" s="1"/>
  <c r="BD191" i="21" a="1"/>
  <c r="BD191" i="21" s="1"/>
  <c r="BU191" i="21" s="1"/>
  <c r="AC191" i="21"/>
  <c r="AD191" i="21" s="1"/>
  <c r="AE191" i="21" s="1"/>
  <c r="AF191" i="21" s="1"/>
  <c r="AO191" i="21" s="1" a="1"/>
  <c r="AO191" i="21" s="1"/>
  <c r="BB191" i="21" a="1"/>
  <c r="BB191" i="21" s="1"/>
  <c r="BS191" i="21" s="1"/>
  <c r="AG191" i="21" a="1"/>
  <c r="AG191" i="21" s="1"/>
  <c r="AT191" i="21" a="1"/>
  <c r="AT191" i="21" s="1"/>
  <c r="AS191" i="21" a="1"/>
  <c r="AS191" i="21" s="1"/>
  <c r="AQ190" i="21" a="1"/>
  <c r="AQ190" i="21" s="1"/>
  <c r="AY190" i="21" a="1"/>
  <c r="AY190" i="21" s="1"/>
  <c r="BP190" i="21" s="1"/>
  <c r="M193" i="21"/>
  <c r="G193" i="21" s="1"/>
  <c r="O193" i="21" s="1"/>
  <c r="I192" i="21"/>
  <c r="AR190" i="21" a="1"/>
  <c r="AR190" i="21" s="1"/>
  <c r="AN190" i="21" a="1"/>
  <c r="AN190" i="21" s="1"/>
  <c r="AA189" i="21"/>
  <c r="Y189" i="21"/>
  <c r="Z189" i="21"/>
  <c r="X189" i="21" s="1"/>
  <c r="W189" i="21"/>
  <c r="H193" i="21" l="1"/>
  <c r="E194" i="21" s="1"/>
  <c r="F194" i="21" s="1"/>
  <c r="M194" i="21" s="1"/>
  <c r="I194" i="21" s="1"/>
  <c r="I193" i="21"/>
  <c r="BG190" i="21"/>
  <c r="Q193" i="21"/>
  <c r="P193" i="21"/>
  <c r="T193" i="21"/>
  <c r="N193" i="21"/>
  <c r="AU191" i="21" a="1"/>
  <c r="AU191" i="21" s="1"/>
  <c r="BM191" i="21" s="1"/>
  <c r="BN191" i="21" s="1"/>
  <c r="AK191" i="21" a="1"/>
  <c r="AK191" i="21" s="1"/>
  <c r="BH191" i="21" s="1"/>
  <c r="V189" i="21"/>
  <c r="AB189" i="21"/>
  <c r="AV191" i="21" a="1"/>
  <c r="AV191" i="21" s="1"/>
  <c r="AP191" i="21" a="1"/>
  <c r="AP191" i="21" s="1"/>
  <c r="BK191" i="21" s="1"/>
  <c r="AM191" i="21" a="1"/>
  <c r="AM191" i="21" s="1"/>
  <c r="BJ190" i="21"/>
  <c r="AQ191" i="21" a="1"/>
  <c r="AQ191" i="21" s="1"/>
  <c r="BC191" i="21" a="1"/>
  <c r="BC191" i="21" s="1"/>
  <c r="BT191" i="21" s="1"/>
  <c r="AN191" i="21" a="1"/>
  <c r="AN191" i="21" s="1"/>
  <c r="AY191" i="21" a="1"/>
  <c r="AY191" i="21" s="1"/>
  <c r="BP191" i="21" s="1"/>
  <c r="AX191" i="21" a="1"/>
  <c r="AX191" i="21" s="1"/>
  <c r="BO191" i="21" s="1"/>
  <c r="AH191" i="21" a="1"/>
  <c r="AH191" i="21" s="1"/>
  <c r="AJ191" i="21" a="1"/>
  <c r="AJ191" i="21" s="1"/>
  <c r="BA191" i="21" a="1"/>
  <c r="BA191" i="21" s="1"/>
  <c r="BR191" i="21" s="1"/>
  <c r="AR191" i="21" a="1"/>
  <c r="AR191" i="21" s="1"/>
  <c r="AI191" i="21" a="1"/>
  <c r="AI191" i="21" s="1"/>
  <c r="AZ191" i="21" a="1"/>
  <c r="AZ191" i="21" s="1"/>
  <c r="BQ191" i="21" s="1"/>
  <c r="BL190" i="21"/>
  <c r="W190" i="21" s="1"/>
  <c r="BA192" i="21" a="1"/>
  <c r="BA192" i="21" s="1"/>
  <c r="BR192" i="21" s="1"/>
  <c r="AK192" i="21" a="1"/>
  <c r="AK192" i="21" s="1"/>
  <c r="BH192" i="21" s="1"/>
  <c r="AZ192" i="21" a="1"/>
  <c r="AZ192" i="21" s="1"/>
  <c r="BQ192" i="21" s="1"/>
  <c r="AR192" i="21" a="1"/>
  <c r="AR192" i="21" s="1"/>
  <c r="AO192" i="21" a="1"/>
  <c r="AO192" i="21" s="1"/>
  <c r="AC192" i="21"/>
  <c r="AD192" i="21" s="1"/>
  <c r="AE192" i="21" s="1"/>
  <c r="AF192" i="21" s="1"/>
  <c r="AY192" i="21" s="1" a="1"/>
  <c r="AY192" i="21" s="1"/>
  <c r="BP192" i="21" s="1"/>
  <c r="BD192" i="21" a="1"/>
  <c r="BD192" i="21" s="1"/>
  <c r="AP192" i="21" a="1"/>
  <c r="AP192" i="21" s="1"/>
  <c r="BK192" i="21" s="1"/>
  <c r="BC192" i="21" a="1"/>
  <c r="BC192" i="21" s="1"/>
  <c r="BT192" i="21" s="1"/>
  <c r="AN192" i="21" a="1"/>
  <c r="AN192" i="21" s="1"/>
  <c r="S192" i="21"/>
  <c r="AT192" i="21" a="1"/>
  <c r="AT192" i="21" s="1"/>
  <c r="AQ192" i="21" a="1"/>
  <c r="AQ192" i="21" s="1"/>
  <c r="BL192" i="21" s="1"/>
  <c r="AI192" i="21" a="1"/>
  <c r="AI192" i="21" s="1"/>
  <c r="BE192" i="21" a="1"/>
  <c r="BE192" i="21" s="1"/>
  <c r="AH192" i="21" a="1"/>
  <c r="AH192" i="21" s="1"/>
  <c r="BB192" i="21" a="1"/>
  <c r="BB192" i="21" s="1"/>
  <c r="BS192" i="21" s="1"/>
  <c r="AM192" i="21" a="1"/>
  <c r="AM192" i="21" s="1"/>
  <c r="AL192" i="21" a="1"/>
  <c r="AL192" i="21" s="1"/>
  <c r="BI192" i="21" s="1"/>
  <c r="AJ192" i="21" a="1"/>
  <c r="AJ192" i="21" s="1"/>
  <c r="AV192" i="21" a="1"/>
  <c r="AV192" i="21" s="1"/>
  <c r="AU192" i="21" a="1"/>
  <c r="AU192" i="21" s="1"/>
  <c r="AW192" i="21" a="1"/>
  <c r="AW192" i="21" s="1"/>
  <c r="AG192" i="21" a="1"/>
  <c r="AG192" i="21" s="1"/>
  <c r="BF192" i="21" s="1"/>
  <c r="AX192" i="21" a="1"/>
  <c r="AX192" i="21" s="1"/>
  <c r="BO192" i="21" s="1"/>
  <c r="AS192" i="21" l="1" a="1"/>
  <c r="AS192" i="21" s="1"/>
  <c r="BM192" i="21" s="1"/>
  <c r="BF191" i="21"/>
  <c r="BJ192" i="21"/>
  <c r="BU192" i="21"/>
  <c r="Z190" i="21"/>
  <c r="X190" i="21" s="1"/>
  <c r="V190" i="21"/>
  <c r="BG191" i="21"/>
  <c r="BG192" i="21"/>
  <c r="BJ191" i="21"/>
  <c r="G194" i="21"/>
  <c r="O194" i="21" s="1"/>
  <c r="H194" i="21"/>
  <c r="E195" i="21" s="1"/>
  <c r="F195" i="21" s="1"/>
  <c r="AK193" i="21" a="1"/>
  <c r="AK193" i="21" s="1"/>
  <c r="BH193" i="21" s="1"/>
  <c r="S193" i="21"/>
  <c r="AC193" i="21"/>
  <c r="AD193" i="21" s="1"/>
  <c r="AE193" i="21" s="1"/>
  <c r="AF193" i="21" s="1"/>
  <c r="BA193" i="21" s="1" a="1"/>
  <c r="BA193" i="21" s="1"/>
  <c r="BR193" i="21" s="1"/>
  <c r="BD193" i="21" a="1"/>
  <c r="BD193" i="21" s="1"/>
  <c r="AI193" i="21" a="1"/>
  <c r="AI193" i="21" s="1"/>
  <c r="BC193" i="21" a="1"/>
  <c r="BC193" i="21" s="1"/>
  <c r="BT193" i="21" s="1"/>
  <c r="AQ193" i="21" a="1"/>
  <c r="AQ193" i="21" s="1"/>
  <c r="AY193" i="21" a="1"/>
  <c r="AY193" i="21" s="1"/>
  <c r="BP193" i="21" s="1"/>
  <c r="BE193" i="21" a="1"/>
  <c r="BE193" i="21" s="1"/>
  <c r="BU193" i="21" s="1"/>
  <c r="AP193" i="21" a="1"/>
  <c r="AP193" i="21" s="1"/>
  <c r="BK193" i="21" s="1"/>
  <c r="AO193" i="21" a="1"/>
  <c r="AO193" i="21" s="1"/>
  <c r="AM193" i="21" a="1"/>
  <c r="AM193" i="21" s="1"/>
  <c r="BL191" i="21"/>
  <c r="Y190" i="21"/>
  <c r="AB190" i="21" s="1"/>
  <c r="AA190" i="21"/>
  <c r="BN192" i="21" l="1"/>
  <c r="Z192" i="21"/>
  <c r="X192" i="21" s="1"/>
  <c r="W192" i="21"/>
  <c r="AL193" i="21" a="1"/>
  <c r="AL193" i="21" s="1"/>
  <c r="BI193" i="21" s="1"/>
  <c r="AT193" i="21" a="1"/>
  <c r="AT193" i="21" s="1"/>
  <c r="BB193" i="21" a="1"/>
  <c r="BB193" i="21" s="1"/>
  <c r="BS193" i="21" s="1"/>
  <c r="AX193" i="21" a="1"/>
  <c r="AX193" i="21" s="1"/>
  <c r="AR193" i="21" a="1"/>
  <c r="AR193" i="21" s="1"/>
  <c r="BL193" i="21" s="1"/>
  <c r="AN193" i="21" a="1"/>
  <c r="AN193" i="21" s="1"/>
  <c r="BJ193" i="21" s="1"/>
  <c r="AG193" i="21" a="1"/>
  <c r="AG193" i="21" s="1"/>
  <c r="W191" i="21"/>
  <c r="AU193" i="21" a="1"/>
  <c r="AU193" i="21" s="1"/>
  <c r="AH193" i="21" a="1"/>
  <c r="AH193" i="21" s="1"/>
  <c r="AW193" i="21" a="1"/>
  <c r="AW193" i="21" s="1"/>
  <c r="AJ193" i="21" a="1"/>
  <c r="AJ193" i="21" s="1"/>
  <c r="AV193" i="21" a="1"/>
  <c r="AV193" i="21" s="1"/>
  <c r="AZ193" i="21" a="1"/>
  <c r="AZ193" i="21" s="1"/>
  <c r="BQ193" i="21" s="1"/>
  <c r="AS193" i="21" a="1"/>
  <c r="AS193" i="21" s="1"/>
  <c r="BM193" i="21" s="1"/>
  <c r="BN193" i="21" s="1"/>
  <c r="V191" i="21"/>
  <c r="M195" i="21"/>
  <c r="G195" i="21" s="1"/>
  <c r="O195" i="21" s="1"/>
  <c r="Q194" i="21"/>
  <c r="P194" i="21"/>
  <c r="N194" i="21"/>
  <c r="T194" i="21"/>
  <c r="V192" i="21"/>
  <c r="AA192" i="21"/>
  <c r="Y192" i="21"/>
  <c r="AB192" i="21" s="1"/>
  <c r="Z191" i="21"/>
  <c r="X191" i="21" s="1"/>
  <c r="AA191" i="21"/>
  <c r="Y191" i="21"/>
  <c r="AB191" i="21" s="1"/>
  <c r="H195" i="21" l="1"/>
  <c r="E196" i="21" s="1"/>
  <c r="F196" i="21" s="1"/>
  <c r="I195" i="21"/>
  <c r="BF193" i="21"/>
  <c r="BO193" i="21"/>
  <c r="BC194" i="21" a="1"/>
  <c r="BC194" i="21" s="1"/>
  <c r="BT194" i="21" s="1"/>
  <c r="AU194" i="21" a="1"/>
  <c r="AU194" i="21" s="1"/>
  <c r="AM194" i="21" a="1"/>
  <c r="AM194" i="21" s="1"/>
  <c r="AC194" i="21"/>
  <c r="AD194" i="21" s="1"/>
  <c r="AE194" i="21" s="1"/>
  <c r="AF194" i="21" s="1"/>
  <c r="BB194" i="21" a="1"/>
  <c r="BB194" i="21" s="1"/>
  <c r="BS194" i="21" s="1"/>
  <c r="AT194" i="21" a="1"/>
  <c r="AT194" i="21" s="1"/>
  <c r="AL194" i="21" a="1"/>
  <c r="AL194" i="21" s="1"/>
  <c r="AZ194" i="21" a="1"/>
  <c r="AZ194" i="21" s="1"/>
  <c r="BQ194" i="21" s="1"/>
  <c r="AP194" i="21" a="1"/>
  <c r="AP194" i="21" s="1"/>
  <c r="AY194" i="21" a="1"/>
  <c r="AY194" i="21" s="1"/>
  <c r="BP194" i="21" s="1"/>
  <c r="AK194" i="21" a="1"/>
  <c r="AK194" i="21" s="1"/>
  <c r="BH194" i="21" s="1"/>
  <c r="AX194" i="21" a="1"/>
  <c r="AX194" i="21" s="1"/>
  <c r="AJ194" i="21" a="1"/>
  <c r="AJ194" i="21" s="1"/>
  <c r="BD194" i="21" a="1"/>
  <c r="BD194" i="21" s="1"/>
  <c r="AI194" i="21" a="1"/>
  <c r="AI194" i="21" s="1"/>
  <c r="BA194" i="21" a="1"/>
  <c r="BA194" i="21" s="1"/>
  <c r="BR194" i="21" s="1"/>
  <c r="AH194" i="21" a="1"/>
  <c r="AH194" i="21" s="1"/>
  <c r="AW194" i="21" a="1"/>
  <c r="AW194" i="21" s="1"/>
  <c r="BE194" i="21" a="1"/>
  <c r="BE194" i="21" s="1"/>
  <c r="BU194" i="21" s="1"/>
  <c r="AV194" i="21" a="1"/>
  <c r="AV194" i="21" s="1"/>
  <c r="BI194" i="21"/>
  <c r="AN194" i="21" a="1"/>
  <c r="AN194" i="21" s="1"/>
  <c r="BK194" i="21"/>
  <c r="AG194" i="21" a="1"/>
  <c r="AG194" i="21" s="1"/>
  <c r="AS194" i="21" a="1"/>
  <c r="AS194" i="21" s="1"/>
  <c r="BM194" i="21" s="1"/>
  <c r="BN194" i="21" s="1"/>
  <c r="AR194" i="21" a="1"/>
  <c r="AR194" i="21" s="1"/>
  <c r="AO194" i="21" a="1"/>
  <c r="AO194" i="21" s="1"/>
  <c r="AQ194" i="21" a="1"/>
  <c r="AQ194" i="21" s="1"/>
  <c r="S194" i="21"/>
  <c r="N195" i="21"/>
  <c r="Q195" i="21"/>
  <c r="P195" i="21"/>
  <c r="T195" i="21"/>
  <c r="M196" i="21"/>
  <c r="G196" i="21" s="1"/>
  <c r="O196" i="21" s="1"/>
  <c r="BL194" i="21" l="1"/>
  <c r="BO194" i="21"/>
  <c r="BF194" i="21"/>
  <c r="H196" i="21"/>
  <c r="E197" i="21" s="1"/>
  <c r="F197" i="21" s="1"/>
  <c r="I196" i="21"/>
  <c r="BJ194" i="21"/>
  <c r="W194" i="21" s="1"/>
  <c r="Z193" i="21"/>
  <c r="X193" i="21" s="1"/>
  <c r="BG193" i="21"/>
  <c r="W193" i="21"/>
  <c r="Z194" i="21"/>
  <c r="X194" i="21" s="1"/>
  <c r="BG194" i="21"/>
  <c r="P196" i="21"/>
  <c r="N196" i="21"/>
  <c r="T196" i="21"/>
  <c r="Q196" i="21"/>
  <c r="BD195" i="21" a="1"/>
  <c r="BD195" i="21" s="1"/>
  <c r="AV195" i="21" a="1"/>
  <c r="AV195" i="21" s="1"/>
  <c r="AN195" i="21" a="1"/>
  <c r="AN195" i="21" s="1"/>
  <c r="BC195" i="21" a="1"/>
  <c r="BC195" i="21" s="1"/>
  <c r="BT195" i="21" s="1"/>
  <c r="AU195" i="21" a="1"/>
  <c r="AU195" i="21" s="1"/>
  <c r="AM195" i="21" a="1"/>
  <c r="AM195" i="21" s="1"/>
  <c r="AC195" i="21"/>
  <c r="AD195" i="21" s="1"/>
  <c r="AE195" i="21" s="1"/>
  <c r="AF195" i="21" s="1"/>
  <c r="S195" i="21"/>
  <c r="AT195" i="21" a="1"/>
  <c r="AT195" i="21" s="1"/>
  <c r="AJ195" i="21" a="1"/>
  <c r="AJ195" i="21" s="1"/>
  <c r="AQ195" i="21" a="1"/>
  <c r="AQ195" i="21" s="1"/>
  <c r="BB195" i="21" a="1"/>
  <c r="BB195" i="21" s="1"/>
  <c r="BS195" i="21" s="1"/>
  <c r="AP195" i="21" a="1"/>
  <c r="AP195" i="21" s="1"/>
  <c r="BK195" i="21" s="1"/>
  <c r="BA195" i="21" a="1"/>
  <c r="BA195" i="21" s="1"/>
  <c r="BR195" i="21" s="1"/>
  <c r="AL195" i="21" a="1"/>
  <c r="AL195" i="21" s="1"/>
  <c r="BI195" i="21" s="1"/>
  <c r="BE195" i="21" a="1"/>
  <c r="BE195" i="21" s="1"/>
  <c r="BU195" i="21" s="1"/>
  <c r="AK195" i="21" a="1"/>
  <c r="AK195" i="21" s="1"/>
  <c r="BH195" i="21" s="1"/>
  <c r="AZ195" i="21" a="1"/>
  <c r="AZ195" i="21" s="1"/>
  <c r="BQ195" i="21" s="1"/>
  <c r="AI195" i="21" a="1"/>
  <c r="AI195" i="21" s="1"/>
  <c r="AX195" i="21" a="1"/>
  <c r="AX195" i="21" s="1"/>
  <c r="BO195" i="21" s="1"/>
  <c r="AW195" i="21" a="1"/>
  <c r="AW195" i="21" s="1"/>
  <c r="AS195" i="21" a="1"/>
  <c r="AS195" i="21" s="1"/>
  <c r="BM195" i="21" s="1"/>
  <c r="BN195" i="21" s="1"/>
  <c r="AO195" i="21" a="1"/>
  <c r="AO195" i="21" s="1"/>
  <c r="BJ195" i="21" s="1"/>
  <c r="AR195" i="21" a="1"/>
  <c r="AR195" i="21" s="1"/>
  <c r="BL195" i="21" s="1"/>
  <c r="AY195" i="21" a="1"/>
  <c r="AY195" i="21" s="1"/>
  <c r="BP195" i="21" s="1"/>
  <c r="AH195" i="21" a="1"/>
  <c r="AH195" i="21" s="1"/>
  <c r="AG195" i="21" a="1"/>
  <c r="AG195" i="21" s="1"/>
  <c r="M197" i="21"/>
  <c r="G197" i="21" s="1"/>
  <c r="O197" i="21" s="1"/>
  <c r="H197" i="21" l="1"/>
  <c r="E198" i="21" s="1"/>
  <c r="F198" i="21" s="1"/>
  <c r="M198" i="21" s="1"/>
  <c r="I198" i="21" s="1"/>
  <c r="I197" i="21"/>
  <c r="BF195" i="21"/>
  <c r="V193" i="21"/>
  <c r="AA193" i="21"/>
  <c r="Y193" i="21"/>
  <c r="AB193" i="21" s="1"/>
  <c r="Q197" i="21"/>
  <c r="P197" i="21"/>
  <c r="T197" i="21"/>
  <c r="N197" i="21"/>
  <c r="BG195" i="21"/>
  <c r="Z195" i="21"/>
  <c r="X195" i="21" s="1"/>
  <c r="W195" i="21"/>
  <c r="BD196" i="21" a="1"/>
  <c r="BD196" i="21" s="1"/>
  <c r="AV196" i="21" a="1"/>
  <c r="AV196" i="21" s="1"/>
  <c r="AN196" i="21" a="1"/>
  <c r="AN196" i="21" s="1"/>
  <c r="AC196" i="21"/>
  <c r="AD196" i="21" s="1"/>
  <c r="AE196" i="21" s="1"/>
  <c r="AF196" i="21" s="1"/>
  <c r="AL196" i="21" s="1" a="1"/>
  <c r="AL196" i="21" s="1"/>
  <c r="BI196" i="21" s="1"/>
  <c r="AJ196" i="21" a="1"/>
  <c r="AJ196" i="21" s="1"/>
  <c r="AU196" i="21" a="1"/>
  <c r="AU196" i="21" s="1"/>
  <c r="AT196" i="21" a="1"/>
  <c r="AT196" i="21" s="1"/>
  <c r="AR196" i="21" a="1"/>
  <c r="AR196" i="21" s="1"/>
  <c r="AP196" i="21" a="1"/>
  <c r="AP196" i="21" s="1"/>
  <c r="BK196" i="21" s="1"/>
  <c r="S196" i="21"/>
  <c r="AY196" i="21" a="1"/>
  <c r="AY196" i="21" s="1"/>
  <c r="BP196" i="21" s="1"/>
  <c r="AX196" i="21" a="1"/>
  <c r="AX196" i="21" s="1"/>
  <c r="BB196" i="21" a="1"/>
  <c r="BB196" i="21" s="1"/>
  <c r="BS196" i="21" s="1"/>
  <c r="BC196" i="21" a="1"/>
  <c r="BC196" i="21" s="1"/>
  <c r="BT196" i="21" s="1"/>
  <c r="AZ196" i="21" a="1"/>
  <c r="AZ196" i="21" s="1"/>
  <c r="BQ196" i="21" s="1"/>
  <c r="AS196" i="21" a="1"/>
  <c r="AS196" i="21" s="1"/>
  <c r="BM196" i="21" s="1"/>
  <c r="BN196" i="21" s="1"/>
  <c r="AM196" i="21" a="1"/>
  <c r="AM196" i="21" s="1"/>
  <c r="Y194" i="21"/>
  <c r="AB194" i="21" s="1"/>
  <c r="AA194" i="21"/>
  <c r="V194" i="21"/>
  <c r="AQ196" i="21" l="1" a="1"/>
  <c r="AQ196" i="21" s="1"/>
  <c r="BL196" i="21" s="1"/>
  <c r="BA196" i="21" a="1"/>
  <c r="BA196" i="21" s="1"/>
  <c r="BR196" i="21" s="1"/>
  <c r="G198" i="21"/>
  <c r="O198" i="21" s="1"/>
  <c r="H198" i="21"/>
  <c r="E199" i="21" s="1"/>
  <c r="F199" i="21" s="1"/>
  <c r="AH196" i="21" a="1"/>
  <c r="AH196" i="21" s="1"/>
  <c r="AI196" i="21" a="1"/>
  <c r="AI196" i="21" s="1"/>
  <c r="V195" i="21"/>
  <c r="AG196" i="21" a="1"/>
  <c r="AG196" i="21" s="1"/>
  <c r="AO196" i="21" a="1"/>
  <c r="AO196" i="21" s="1"/>
  <c r="BJ196" i="21" s="1"/>
  <c r="AA195" i="21"/>
  <c r="Y195" i="21"/>
  <c r="AB195" i="21" s="1"/>
  <c r="AW196" i="21" a="1"/>
  <c r="AW196" i="21" s="1"/>
  <c r="BO196" i="21" s="1"/>
  <c r="BE196" i="21" a="1"/>
  <c r="BE196" i="21" s="1"/>
  <c r="BU196" i="21" s="1"/>
  <c r="S197" i="21"/>
  <c r="AM197" i="21" a="1"/>
  <c r="AM197" i="21" s="1"/>
  <c r="AC197" i="21"/>
  <c r="AD197" i="21" s="1"/>
  <c r="AE197" i="21" s="1"/>
  <c r="AF197" i="21" s="1"/>
  <c r="AL197" i="21" s="1" a="1"/>
  <c r="AL197" i="21" s="1"/>
  <c r="BI197" i="21" s="1"/>
  <c r="AQ197" i="21" a="1"/>
  <c r="AQ197" i="21" s="1"/>
  <c r="AK196" i="21" a="1"/>
  <c r="AK196" i="21" s="1"/>
  <c r="BH196" i="21" s="1"/>
  <c r="AG197" i="21" l="1" a="1"/>
  <c r="AG197" i="21" s="1"/>
  <c r="AI197" i="21" a="1"/>
  <c r="AI197" i="21" s="1"/>
  <c r="AK197" i="21" a="1"/>
  <c r="AK197" i="21" s="1"/>
  <c r="BH197" i="21" s="1"/>
  <c r="AV197" i="21" a="1"/>
  <c r="AV197" i="21" s="1"/>
  <c r="BD197" i="21" a="1"/>
  <c r="BD197" i="21" s="1"/>
  <c r="AX197" i="21" a="1"/>
  <c r="AX197" i="21" s="1"/>
  <c r="AJ197" i="21" a="1"/>
  <c r="AJ197" i="21" s="1"/>
  <c r="AS197" i="21" a="1"/>
  <c r="AS197" i="21" s="1"/>
  <c r="AZ197" i="21" a="1"/>
  <c r="AZ197" i="21" s="1"/>
  <c r="BQ197" i="21" s="1"/>
  <c r="AT197" i="21" a="1"/>
  <c r="AT197" i="21" s="1"/>
  <c r="AY197" i="21" a="1"/>
  <c r="AY197" i="21" s="1"/>
  <c r="BP197" i="21" s="1"/>
  <c r="AN197" i="21" a="1"/>
  <c r="AN197" i="21" s="1"/>
  <c r="BA197" i="21" a="1"/>
  <c r="BA197" i="21" s="1"/>
  <c r="BR197" i="21" s="1"/>
  <c r="BB197" i="21" a="1"/>
  <c r="BB197" i="21" s="1"/>
  <c r="BS197" i="21" s="1"/>
  <c r="BC197" i="21" a="1"/>
  <c r="BC197" i="21" s="1"/>
  <c r="BT197" i="21" s="1"/>
  <c r="AO197" i="21" a="1"/>
  <c r="AO197" i="21" s="1"/>
  <c r="BJ197" i="21" s="1"/>
  <c r="AR197" i="21" a="1"/>
  <c r="AR197" i="21" s="1"/>
  <c r="BL197" i="21" s="1"/>
  <c r="AU197" i="21" a="1"/>
  <c r="AU197" i="21" s="1"/>
  <c r="BM197" i="21" s="1"/>
  <c r="BN197" i="21" s="1"/>
  <c r="BF196" i="21"/>
  <c r="AW197" i="21" a="1"/>
  <c r="AW197" i="21" s="1"/>
  <c r="BO197" i="21" s="1"/>
  <c r="BE197" i="21" a="1"/>
  <c r="BE197" i="21" s="1"/>
  <c r="BU197" i="21" s="1"/>
  <c r="AH197" i="21" a="1"/>
  <c r="AH197" i="21" s="1"/>
  <c r="BF197" i="21" s="1"/>
  <c r="M199" i="21"/>
  <c r="I199" i="21" s="1"/>
  <c r="AP197" i="21" a="1"/>
  <c r="AP197" i="21" s="1"/>
  <c r="BK197" i="21" s="1"/>
  <c r="P198" i="21"/>
  <c r="N198" i="21"/>
  <c r="T198" i="21"/>
  <c r="Q198" i="21"/>
  <c r="G199" i="21" l="1"/>
  <c r="O199" i="21" s="1"/>
  <c r="H199" i="21"/>
  <c r="E200" i="21" s="1"/>
  <c r="F200" i="21" s="1"/>
  <c r="BG197" i="21"/>
  <c r="W197" i="21"/>
  <c r="Z197" i="21"/>
  <c r="X197" i="21" s="1"/>
  <c r="P199" i="21"/>
  <c r="T199" i="21"/>
  <c r="Q199" i="21"/>
  <c r="N199" i="21"/>
  <c r="M200" i="21"/>
  <c r="H200" i="21" s="1"/>
  <c r="E201" i="21" s="1"/>
  <c r="F201" i="21" s="1"/>
  <c r="I200" i="21"/>
  <c r="BG196" i="21"/>
  <c r="W196" i="21"/>
  <c r="Z196" i="21"/>
  <c r="X196" i="21" s="1"/>
  <c r="BC198" i="21" a="1"/>
  <c r="BC198" i="21" s="1"/>
  <c r="BT198" i="21" s="1"/>
  <c r="AT198" i="21" a="1"/>
  <c r="AT198" i="21" s="1"/>
  <c r="AK198" i="21" a="1"/>
  <c r="AK198" i="21" s="1"/>
  <c r="BH198" i="21" s="1"/>
  <c r="BB198" i="21" a="1"/>
  <c r="BB198" i="21" s="1"/>
  <c r="BS198" i="21" s="1"/>
  <c r="AS198" i="21" a="1"/>
  <c r="AS198" i="21" s="1"/>
  <c r="AJ198" i="21" a="1"/>
  <c r="AJ198" i="21" s="1"/>
  <c r="AV198" i="21" a="1"/>
  <c r="AV198" i="21" s="1"/>
  <c r="AI198" i="21" a="1"/>
  <c r="AI198" i="21" s="1"/>
  <c r="AU198" i="21" a="1"/>
  <c r="AU198" i="21" s="1"/>
  <c r="AH198" i="21" a="1"/>
  <c r="AH198" i="21" s="1"/>
  <c r="AX198" i="21" a="1"/>
  <c r="AX198" i="21" s="1"/>
  <c r="BO198" i="21" s="1"/>
  <c r="AW198" i="21" a="1"/>
  <c r="AW198" i="21" s="1"/>
  <c r="AC198" i="21"/>
  <c r="AD198" i="21" s="1"/>
  <c r="AE198" i="21" s="1"/>
  <c r="AF198" i="21" s="1"/>
  <c r="AR198" i="21" a="1"/>
  <c r="AR198" i="21" s="1"/>
  <c r="BD198" i="21" a="1"/>
  <c r="BD198" i="21" s="1"/>
  <c r="AL198" i="21" a="1"/>
  <c r="AL198" i="21" s="1"/>
  <c r="BI198" i="21" s="1"/>
  <c r="BA198" i="21" a="1"/>
  <c r="BA198" i="21" s="1"/>
  <c r="BR198" i="21" s="1"/>
  <c r="AG198" i="21" a="1"/>
  <c r="AG198" i="21" s="1"/>
  <c r="BF198" i="21" s="1"/>
  <c r="AQ198" i="21" a="1"/>
  <c r="AQ198" i="21" s="1"/>
  <c r="BL198" i="21" s="1"/>
  <c r="AP198" i="21" a="1"/>
  <c r="AP198" i="21" s="1"/>
  <c r="BK198" i="21" s="1"/>
  <c r="AN198" i="21" a="1"/>
  <c r="AN198" i="21" s="1"/>
  <c r="AY198" i="21" a="1"/>
  <c r="AY198" i="21" s="1"/>
  <c r="BP198" i="21" s="1"/>
  <c r="AO198" i="21" a="1"/>
  <c r="AO198" i="21" s="1"/>
  <c r="BE198" i="21" a="1"/>
  <c r="BE198" i="21" s="1"/>
  <c r="BU198" i="21" s="1"/>
  <c r="S198" i="21"/>
  <c r="AZ198" i="21" a="1"/>
  <c r="AZ198" i="21" s="1"/>
  <c r="BQ198" i="21" s="1"/>
  <c r="AM198" i="21" a="1"/>
  <c r="AM198" i="21" s="1"/>
  <c r="BJ198" i="21" l="1"/>
  <c r="BM198" i="21"/>
  <c r="BN198" i="21" s="1"/>
  <c r="M201" i="21"/>
  <c r="I201" i="21"/>
  <c r="H201" i="21"/>
  <c r="E202" i="21" s="1"/>
  <c r="F202" i="21" s="1"/>
  <c r="G201" i="21"/>
  <c r="O201" i="21" s="1"/>
  <c r="W198" i="21"/>
  <c r="BG198" i="21"/>
  <c r="Z198" i="21"/>
  <c r="X198" i="21" s="1"/>
  <c r="V196" i="21"/>
  <c r="Y196" i="21"/>
  <c r="AB196" i="21" s="1"/>
  <c r="AA196" i="21"/>
  <c r="G200" i="21"/>
  <c r="O200" i="21" s="1"/>
  <c r="S199" i="21"/>
  <c r="AQ199" i="21" a="1"/>
  <c r="AQ199" i="21" s="1"/>
  <c r="AO199" i="21" a="1"/>
  <c r="AO199" i="21" s="1"/>
  <c r="AU199" i="21" a="1"/>
  <c r="AU199" i="21" s="1"/>
  <c r="AY199" i="21" a="1"/>
  <c r="AY199" i="21" s="1"/>
  <c r="BP199" i="21" s="1"/>
  <c r="AX199" i="21" a="1"/>
  <c r="AX199" i="21" s="1"/>
  <c r="AC199" i="21"/>
  <c r="AD199" i="21" s="1"/>
  <c r="AE199" i="21" s="1"/>
  <c r="AF199" i="21" s="1"/>
  <c r="AK199" i="21" s="1" a="1"/>
  <c r="AK199" i="21" s="1"/>
  <c r="BH199" i="21" s="1"/>
  <c r="BC199" i="21" a="1"/>
  <c r="BC199" i="21" s="1"/>
  <c r="BT199" i="21" s="1"/>
  <c r="AZ199" i="21" a="1"/>
  <c r="AZ199" i="21" s="1"/>
  <c r="BQ199" i="21" s="1"/>
  <c r="BD199" i="21" a="1"/>
  <c r="BD199" i="21" s="1"/>
  <c r="AM199" i="21" a="1"/>
  <c r="AM199" i="21" s="1"/>
  <c r="V197" i="21"/>
  <c r="Y197" i="21"/>
  <c r="AB197" i="21" s="1"/>
  <c r="AA197" i="21"/>
  <c r="AV199" i="21" l="1" a="1"/>
  <c r="AV199" i="21" s="1"/>
  <c r="AT199" i="21" a="1"/>
  <c r="AT199" i="21" s="1"/>
  <c r="AH199" i="21" a="1"/>
  <c r="AH199" i="21" s="1"/>
  <c r="AL199" i="21" a="1"/>
  <c r="AL199" i="21" s="1"/>
  <c r="BI199" i="21" s="1"/>
  <c r="AW199" i="21" a="1"/>
  <c r="AW199" i="21" s="1"/>
  <c r="BO199" i="21" s="1"/>
  <c r="P200" i="21"/>
  <c r="N200" i="21"/>
  <c r="T200" i="21"/>
  <c r="Q200" i="21"/>
  <c r="AG199" i="21" a="1"/>
  <c r="AG199" i="21" s="1"/>
  <c r="AI199" i="21" a="1"/>
  <c r="AI199" i="21" s="1"/>
  <c r="AR199" i="21" a="1"/>
  <c r="AR199" i="21" s="1"/>
  <c r="BL199" i="21" s="1"/>
  <c r="BA199" i="21" a="1"/>
  <c r="BA199" i="21" s="1"/>
  <c r="BR199" i="21" s="1"/>
  <c r="BE199" i="21" a="1"/>
  <c r="BE199" i="21" s="1"/>
  <c r="BU199" i="21" s="1"/>
  <c r="AP199" i="21" a="1"/>
  <c r="AP199" i="21" s="1"/>
  <c r="BK199" i="21" s="1"/>
  <c r="AA198" i="21"/>
  <c r="Y198" i="21"/>
  <c r="AJ199" i="21" a="1"/>
  <c r="AJ199" i="21" s="1"/>
  <c r="V198" i="21"/>
  <c r="AB198" i="21"/>
  <c r="AS199" i="21" a="1"/>
  <c r="AS199" i="21" s="1"/>
  <c r="BM199" i="21" s="1"/>
  <c r="BN199" i="21" s="1"/>
  <c r="N201" i="21"/>
  <c r="T201" i="21"/>
  <c r="P201" i="21"/>
  <c r="Q201" i="21"/>
  <c r="BB199" i="21" a="1"/>
  <c r="BB199" i="21" s="1"/>
  <c r="BS199" i="21" s="1"/>
  <c r="M202" i="21"/>
  <c r="H202" i="21" s="1"/>
  <c r="E203" i="21" s="1"/>
  <c r="F203" i="21" s="1"/>
  <c r="AN199" i="21" a="1"/>
  <c r="AN199" i="21" s="1"/>
  <c r="BJ199" i="21" s="1"/>
  <c r="I202" i="21" l="1"/>
  <c r="G202" i="21"/>
  <c r="O202" i="21" s="1"/>
  <c r="T202" i="21" s="1"/>
  <c r="M203" i="21"/>
  <c r="I203" i="21" s="1"/>
  <c r="BF199" i="21"/>
  <c r="S200" i="21"/>
  <c r="AL200" i="21" a="1"/>
  <c r="AL200" i="21" s="1"/>
  <c r="BI200" i="21" s="1"/>
  <c r="BE200" i="21" a="1"/>
  <c r="BE200" i="21" s="1"/>
  <c r="AN200" i="21" a="1"/>
  <c r="AN200" i="21" s="1"/>
  <c r="AK200" i="21" a="1"/>
  <c r="AK200" i="21" s="1"/>
  <c r="BH200" i="21" s="1"/>
  <c r="AJ200" i="21" a="1"/>
  <c r="AJ200" i="21" s="1"/>
  <c r="AV200" i="21" a="1"/>
  <c r="AV200" i="21" s="1"/>
  <c r="AS200" i="21" a="1"/>
  <c r="AS200" i="21" s="1"/>
  <c r="AT200" i="21" a="1"/>
  <c r="AT200" i="21" s="1"/>
  <c r="BB200" i="21" a="1"/>
  <c r="BB200" i="21" s="1"/>
  <c r="BS200" i="21" s="1"/>
  <c r="AC200" i="21"/>
  <c r="AD200" i="21" s="1"/>
  <c r="AE200" i="21" s="1"/>
  <c r="AF200" i="21" s="1"/>
  <c r="BA200" i="21" s="1" a="1"/>
  <c r="BA200" i="21" s="1"/>
  <c r="BR200" i="21" s="1"/>
  <c r="AW201" i="21" a="1"/>
  <c r="AW201" i="21" s="1"/>
  <c r="AV201" i="21" a="1"/>
  <c r="AV201" i="21" s="1"/>
  <c r="S201" i="21"/>
  <c r="AC201" i="21"/>
  <c r="AD201" i="21" s="1"/>
  <c r="AE201" i="21" s="1"/>
  <c r="AF201" i="21" s="1"/>
  <c r="AN201" i="21" s="1" a="1"/>
  <c r="AN201" i="21" s="1"/>
  <c r="AX201" i="21" a="1"/>
  <c r="AX201" i="21" s="1"/>
  <c r="AI201" i="21" a="1"/>
  <c r="AI201" i="21" s="1"/>
  <c r="AU201" i="21" a="1"/>
  <c r="AU201" i="21" s="1"/>
  <c r="AT201" i="21" a="1"/>
  <c r="AT201" i="21" s="1"/>
  <c r="AP201" i="21" a="1"/>
  <c r="AP201" i="21" s="1"/>
  <c r="BK201" i="21" s="1"/>
  <c r="AL201" i="21" a="1"/>
  <c r="AL201" i="21" s="1"/>
  <c r="BI201" i="21" s="1"/>
  <c r="AK201" i="21" a="1"/>
  <c r="AK201" i="21" s="1"/>
  <c r="BH201" i="21" s="1"/>
  <c r="N202" i="21" l="1"/>
  <c r="P202" i="21"/>
  <c r="Q202" i="21"/>
  <c r="AM201" i="21" a="1"/>
  <c r="AM201" i="21" s="1"/>
  <c r="BE201" i="21" a="1"/>
  <c r="BE201" i="21" s="1"/>
  <c r="BA201" i="21" a="1"/>
  <c r="BA201" i="21" s="1"/>
  <c r="BR201" i="21" s="1"/>
  <c r="AO201" i="21" a="1"/>
  <c r="AO201" i="21" s="1"/>
  <c r="BD201" i="21" a="1"/>
  <c r="BD201" i="21" s="1"/>
  <c r="AQ201" i="21" a="1"/>
  <c r="AQ201" i="21" s="1"/>
  <c r="BB201" i="21" a="1"/>
  <c r="BB201" i="21" s="1"/>
  <c r="BS201" i="21" s="1"/>
  <c r="AH201" i="21" a="1"/>
  <c r="AH201" i="21" s="1"/>
  <c r="AJ201" i="21" a="1"/>
  <c r="AJ201" i="21" s="1"/>
  <c r="AR201" i="21" a="1"/>
  <c r="AR201" i="21" s="1"/>
  <c r="BO201" i="21"/>
  <c r="AZ201" i="21" a="1"/>
  <c r="AZ201" i="21" s="1"/>
  <c r="BQ201" i="21" s="1"/>
  <c r="AY201" i="21" a="1"/>
  <c r="AY201" i="21" s="1"/>
  <c r="BP201" i="21" s="1"/>
  <c r="AW200" i="21" a="1"/>
  <c r="AW200" i="21" s="1"/>
  <c r="AI200" i="21" a="1"/>
  <c r="AI200" i="21" s="1"/>
  <c r="AG201" i="21" a="1"/>
  <c r="AG201" i="21" s="1"/>
  <c r="AY200" i="21" a="1"/>
  <c r="AY200" i="21" s="1"/>
  <c r="BP200" i="21" s="1"/>
  <c r="AU200" i="21" a="1"/>
  <c r="AU200" i="21" s="1"/>
  <c r="BM200" i="21" s="1"/>
  <c r="BN200" i="21" s="1"/>
  <c r="AM200" i="21" a="1"/>
  <c r="AM200" i="21" s="1"/>
  <c r="AX200" i="21" a="1"/>
  <c r="AX200" i="21" s="1"/>
  <c r="BC200" i="21" a="1"/>
  <c r="BC200" i="21" s="1"/>
  <c r="BT200" i="21" s="1"/>
  <c r="AG200" i="21" a="1"/>
  <c r="AG200" i="21" s="1"/>
  <c r="Z199" i="21"/>
  <c r="X199" i="21" s="1"/>
  <c r="W199" i="21"/>
  <c r="BG199" i="21"/>
  <c r="AS201" i="21" a="1"/>
  <c r="AS201" i="21" s="1"/>
  <c r="BM201" i="21" s="1"/>
  <c r="BN201" i="21" s="1"/>
  <c r="AP200" i="21" a="1"/>
  <c r="AP200" i="21" s="1"/>
  <c r="BK200" i="21" s="1"/>
  <c r="AZ200" i="21" a="1"/>
  <c r="AZ200" i="21" s="1"/>
  <c r="BQ200" i="21" s="1"/>
  <c r="BC201" i="21" a="1"/>
  <c r="BC201" i="21" s="1"/>
  <c r="BT201" i="21" s="1"/>
  <c r="BD200" i="21" a="1"/>
  <c r="BD200" i="21" s="1"/>
  <c r="BU200" i="21" s="1"/>
  <c r="AQ200" i="21" a="1"/>
  <c r="AQ200" i="21" s="1"/>
  <c r="S202" i="21"/>
  <c r="AP202" i="21" a="1"/>
  <c r="AP202" i="21" s="1"/>
  <c r="BK202" i="21" s="1"/>
  <c r="AY202" i="21" a="1"/>
  <c r="AY202" i="21" s="1"/>
  <c r="BP202" i="21" s="1"/>
  <c r="AU202" i="21" a="1"/>
  <c r="AU202" i="21" s="1"/>
  <c r="AT202" i="21" a="1"/>
  <c r="AT202" i="21" s="1"/>
  <c r="BB202" i="21" a="1"/>
  <c r="BB202" i="21" s="1"/>
  <c r="BS202" i="21" s="1"/>
  <c r="BC202" i="21" a="1"/>
  <c r="BC202" i="21" s="1"/>
  <c r="BT202" i="21" s="1"/>
  <c r="AC202" i="21"/>
  <c r="AD202" i="21" s="1"/>
  <c r="AE202" i="21" s="1"/>
  <c r="AF202" i="21" s="1"/>
  <c r="AR202" i="21" s="1" a="1"/>
  <c r="AR202" i="21" s="1"/>
  <c r="AI202" i="21" a="1"/>
  <c r="AI202" i="21" s="1"/>
  <c r="AO200" i="21" a="1"/>
  <c r="AO200" i="21" s="1"/>
  <c r="AH200" i="21" a="1"/>
  <c r="AH200" i="21" s="1"/>
  <c r="G203" i="21"/>
  <c r="O203" i="21" s="1"/>
  <c r="AR200" i="21" a="1"/>
  <c r="AR200" i="21" s="1"/>
  <c r="H203" i="21"/>
  <c r="E204" i="21" s="1"/>
  <c r="F204" i="21" s="1"/>
  <c r="BU201" i="21" l="1"/>
  <c r="BJ201" i="21"/>
  <c r="BF201" i="21"/>
  <c r="BL201" i="21"/>
  <c r="AN202" i="21" a="1"/>
  <c r="AN202" i="21" s="1"/>
  <c r="BD202" i="21" a="1"/>
  <c r="BD202" i="21" s="1"/>
  <c r="AX202" i="21" a="1"/>
  <c r="AX202" i="21" s="1"/>
  <c r="BE202" i="21" a="1"/>
  <c r="BE202" i="21" s="1"/>
  <c r="AA199" i="21"/>
  <c r="Y199" i="21"/>
  <c r="AB199" i="21" s="1"/>
  <c r="AH202" i="21" a="1"/>
  <c r="AH202" i="21" s="1"/>
  <c r="AZ202" i="21" a="1"/>
  <c r="AZ202" i="21" s="1"/>
  <c r="BQ202" i="21" s="1"/>
  <c r="V199" i="21"/>
  <c r="AG202" i="21" a="1"/>
  <c r="AG202" i="21" s="1"/>
  <c r="AL202" i="21" a="1"/>
  <c r="AL202" i="21" s="1"/>
  <c r="BI202" i="21" s="1"/>
  <c r="M204" i="21"/>
  <c r="I204" i="21" s="1"/>
  <c r="AV202" i="21" a="1"/>
  <c r="AV202" i="21" s="1"/>
  <c r="BF200" i="21"/>
  <c r="AK202" i="21" a="1"/>
  <c r="AK202" i="21" s="1"/>
  <c r="BH202" i="21" s="1"/>
  <c r="AS202" i="21" a="1"/>
  <c r="AS202" i="21" s="1"/>
  <c r="BM202" i="21" s="1"/>
  <c r="BN202" i="21" s="1"/>
  <c r="BO200" i="21"/>
  <c r="BA202" i="21" a="1"/>
  <c r="BA202" i="21" s="1"/>
  <c r="BR202" i="21" s="1"/>
  <c r="BJ200" i="21"/>
  <c r="AM202" i="21" a="1"/>
  <c r="AM202" i="21" s="1"/>
  <c r="BJ202" i="21" s="1"/>
  <c r="AW202" i="21" a="1"/>
  <c r="AW202" i="21" s="1"/>
  <c r="AQ202" i="21" a="1"/>
  <c r="AQ202" i="21" s="1"/>
  <c r="BL202" i="21" s="1"/>
  <c r="Z201" i="21"/>
  <c r="X201" i="21" s="1"/>
  <c r="W201" i="21"/>
  <c r="BG201" i="21"/>
  <c r="BL200" i="21"/>
  <c r="N203" i="21"/>
  <c r="P203" i="21"/>
  <c r="Q203" i="21"/>
  <c r="AO202" i="21" a="1"/>
  <c r="AO202" i="21" s="1"/>
  <c r="AJ202" i="21" a="1"/>
  <c r="AJ202" i="21" s="1"/>
  <c r="BU202" i="21" l="1"/>
  <c r="G204" i="21"/>
  <c r="O204" i="21" s="1"/>
  <c r="P204" i="21" s="1"/>
  <c r="H204" i="21"/>
  <c r="E205" i="21" s="1"/>
  <c r="F205" i="21" s="1"/>
  <c r="M205" i="21" s="1"/>
  <c r="I205" i="21" s="1"/>
  <c r="Z200" i="21"/>
  <c r="X200" i="21" s="1"/>
  <c r="BG200" i="21"/>
  <c r="W200" i="21"/>
  <c r="Y201" i="21"/>
  <c r="AB201" i="21" s="1"/>
  <c r="AA201" i="21"/>
  <c r="V201" i="21"/>
  <c r="BF202" i="21"/>
  <c r="BO202" i="21"/>
  <c r="Q204" i="21" l="1"/>
  <c r="N204" i="21"/>
  <c r="G205" i="21"/>
  <c r="O205" i="21" s="1"/>
  <c r="H205" i="21"/>
  <c r="E206" i="21" s="1"/>
  <c r="F206" i="21" s="1"/>
  <c r="V200" i="21"/>
  <c r="Y200" i="21"/>
  <c r="AB200" i="21" s="1"/>
  <c r="AA200" i="21"/>
  <c r="W202" i="21"/>
  <c r="BG202" i="21"/>
  <c r="Z202" i="21"/>
  <c r="X202" i="21" s="1"/>
  <c r="Y202" i="21" l="1"/>
  <c r="AA202" i="21"/>
  <c r="AB202" i="21"/>
  <c r="V202" i="21"/>
  <c r="M206" i="21"/>
  <c r="H206" i="21" s="1"/>
  <c r="E207" i="21" s="1"/>
  <c r="F207" i="21" s="1"/>
  <c r="N205" i="21"/>
  <c r="Q205" i="21"/>
  <c r="P205" i="21"/>
  <c r="M207" i="21" l="1"/>
  <c r="I207" i="21"/>
  <c r="H207" i="21"/>
  <c r="E208" i="21" s="1"/>
  <c r="F208" i="21" s="1"/>
  <c r="G207" i="21"/>
  <c r="O207" i="21" s="1"/>
  <c r="I206" i="21"/>
  <c r="G206" i="21"/>
  <c r="O206" i="21" s="1"/>
  <c r="Q206" i="21" l="1"/>
  <c r="P206" i="21"/>
  <c r="N206" i="21"/>
  <c r="Q207" i="21"/>
  <c r="P207" i="21"/>
  <c r="N207" i="21"/>
  <c r="M208" i="21"/>
  <c r="I208" i="21" s="1"/>
  <c r="G208" i="21" l="1"/>
  <c r="O208" i="21" s="1"/>
  <c r="H208" i="21"/>
  <c r="E209" i="21" s="1"/>
  <c r="F209" i="21" s="1"/>
  <c r="M209" i="21" l="1"/>
  <c r="I209" i="21"/>
  <c r="H209" i="21"/>
  <c r="E210" i="21" s="1"/>
  <c r="F210" i="21" s="1"/>
  <c r="G209" i="21"/>
  <c r="O209" i="21" s="1"/>
  <c r="N208" i="21"/>
  <c r="Q208" i="21"/>
  <c r="P208" i="21"/>
  <c r="N209" i="21" l="1"/>
  <c r="Q209" i="21"/>
  <c r="P209" i="21"/>
  <c r="M210" i="21"/>
  <c r="I210" i="21" s="1"/>
  <c r="G210" i="21" l="1"/>
  <c r="O210" i="21" s="1"/>
  <c r="H210" i="21"/>
  <c r="E211" i="21" s="1"/>
  <c r="F211" i="21" s="1"/>
  <c r="M211" i="21" l="1"/>
  <c r="G211" i="21" s="1"/>
  <c r="O211" i="21" s="1"/>
  <c r="Q210" i="21"/>
  <c r="N210" i="21"/>
  <c r="P210" i="21"/>
  <c r="H211" i="21" l="1"/>
  <c r="E212" i="21" s="1"/>
  <c r="F212" i="21" s="1"/>
  <c r="M212" i="21" s="1"/>
  <c r="Q211" i="21"/>
  <c r="P211" i="21"/>
  <c r="N211" i="21"/>
  <c r="I211" i="21"/>
  <c r="I212" i="21" l="1"/>
  <c r="G212" i="21"/>
  <c r="O212" i="21" s="1"/>
  <c r="P212" i="21" s="1"/>
  <c r="H212" i="21"/>
  <c r="E213" i="21" s="1"/>
  <c r="F213" i="21" s="1"/>
  <c r="Q212" i="21"/>
  <c r="M213" i="21" l="1"/>
  <c r="I213" i="21" s="1"/>
  <c r="N212" i="21"/>
  <c r="G213" i="21"/>
  <c r="O213" i="21" s="1"/>
  <c r="H213" i="21" l="1"/>
  <c r="E214" i="21" s="1"/>
  <c r="F214" i="21" s="1"/>
  <c r="M214" i="21" s="1"/>
  <c r="I214" i="21" s="1"/>
  <c r="Q213" i="21"/>
  <c r="P213" i="21"/>
  <c r="N213" i="21"/>
  <c r="H214" i="21" l="1"/>
  <c r="E215" i="21" s="1"/>
  <c r="F215" i="21" s="1"/>
  <c r="M215" i="21" s="1"/>
  <c r="H215" i="21" s="1"/>
  <c r="E216" i="21" s="1"/>
  <c r="F216" i="21" s="1"/>
  <c r="G214" i="21"/>
  <c r="O214" i="21" s="1"/>
  <c r="Q214" i="21" s="1"/>
  <c r="N214" i="21"/>
  <c r="P214" i="21" l="1"/>
  <c r="G215" i="21"/>
  <c r="O215" i="21" s="1"/>
  <c r="I215" i="21"/>
  <c r="M216" i="21"/>
  <c r="I216" i="21" s="1"/>
  <c r="Q215" i="21"/>
  <c r="P215" i="21"/>
  <c r="N215" i="21"/>
  <c r="G216" i="21" l="1"/>
  <c r="O216" i="21" s="1"/>
  <c r="H216" i="21"/>
  <c r="E217" i="21" s="1"/>
  <c r="F217" i="21" s="1"/>
  <c r="M217" i="21" l="1"/>
  <c r="I217" i="21" s="1"/>
  <c r="G217" i="21"/>
  <c r="O217" i="21" s="1"/>
  <c r="Q216" i="21"/>
  <c r="P216" i="21"/>
  <c r="N216" i="21"/>
  <c r="H217" i="21" l="1"/>
  <c r="E218" i="21" s="1"/>
  <c r="F218" i="21" s="1"/>
  <c r="M218" i="21" s="1"/>
  <c r="G218" i="21" s="1"/>
  <c r="O218" i="21" s="1"/>
  <c r="N217" i="21"/>
  <c r="P217" i="21"/>
  <c r="Q217" i="21"/>
  <c r="Q218" i="21" l="1"/>
  <c r="P218" i="21"/>
  <c r="N218" i="21"/>
  <c r="I218" i="21"/>
  <c r="H218" i="21"/>
  <c r="E219" i="21" s="1"/>
  <c r="F219" i="21" s="1"/>
  <c r="M219" i="21" l="1"/>
  <c r="G219" i="21" s="1"/>
  <c r="O219" i="21" s="1"/>
  <c r="P219" i="21" l="1"/>
  <c r="N219" i="21"/>
  <c r="Q219" i="21"/>
  <c r="H219" i="21"/>
  <c r="E220" i="21" s="1"/>
  <c r="F220" i="21" s="1"/>
  <c r="I219" i="21"/>
  <c r="M220" i="21" l="1"/>
  <c r="I220" i="21"/>
  <c r="H220" i="21"/>
  <c r="E221" i="21" s="1"/>
  <c r="F221" i="21" s="1"/>
  <c r="G220" i="21"/>
  <c r="O220" i="21" s="1"/>
  <c r="P220" i="21" l="1"/>
  <c r="N220" i="21"/>
  <c r="Q220" i="21"/>
  <c r="M221" i="21"/>
  <c r="I221" i="21"/>
  <c r="H221" i="21"/>
  <c r="E222" i="21" s="1"/>
  <c r="F222" i="21" s="1"/>
  <c r="G221" i="21"/>
  <c r="O221" i="21" s="1"/>
  <c r="N221" i="21" l="1"/>
  <c r="Q221" i="21"/>
  <c r="P221" i="21"/>
  <c r="M222" i="21"/>
  <c r="I222" i="21" s="1"/>
  <c r="G222" i="21" l="1"/>
  <c r="O222" i="21" s="1"/>
  <c r="H222" i="21"/>
  <c r="E223" i="21" s="1"/>
  <c r="F223" i="21" s="1"/>
  <c r="M223" i="21" l="1"/>
  <c r="H223" i="21" s="1"/>
  <c r="E224" i="21" s="1"/>
  <c r="F224" i="21" s="1"/>
  <c r="G223" i="21"/>
  <c r="O223" i="21" s="1"/>
  <c r="P222" i="21"/>
  <c r="N222" i="21"/>
  <c r="Q222" i="21"/>
  <c r="M224" i="21" l="1"/>
  <c r="I224" i="21"/>
  <c r="H224" i="21"/>
  <c r="E225" i="21" s="1"/>
  <c r="F225" i="21" s="1"/>
  <c r="G224" i="21"/>
  <c r="O224" i="21" s="1"/>
  <c r="Q223" i="21"/>
  <c r="P223" i="21"/>
  <c r="N223" i="21"/>
  <c r="I223" i="21"/>
  <c r="P224" i="21" l="1"/>
  <c r="N224" i="21"/>
  <c r="Q224" i="21"/>
  <c r="M225" i="21"/>
  <c r="I225" i="21"/>
  <c r="H225" i="21"/>
  <c r="E226" i="21" s="1"/>
  <c r="F226" i="21" s="1"/>
  <c r="G225" i="21"/>
  <c r="O225" i="21" s="1"/>
  <c r="N225" i="21" l="1"/>
  <c r="Q225" i="21"/>
  <c r="P225" i="21"/>
  <c r="M226" i="21"/>
  <c r="I226" i="21" s="1"/>
  <c r="G226" i="21" l="1"/>
  <c r="O226" i="21" s="1"/>
  <c r="H226" i="21"/>
  <c r="E227" i="21" s="1"/>
  <c r="F227" i="21" s="1"/>
  <c r="M227" i="21" s="1"/>
  <c r="Q226" i="21"/>
  <c r="P226" i="21"/>
  <c r="N226" i="21"/>
  <c r="G227" i="21" l="1"/>
  <c r="O227" i="21" s="1"/>
  <c r="I227" i="21"/>
  <c r="H227" i="21"/>
  <c r="E228" i="21" s="1"/>
  <c r="F228" i="21" s="1"/>
  <c r="M228" i="21" s="1"/>
  <c r="N227" i="21"/>
  <c r="Q227" i="21"/>
  <c r="P227" i="21"/>
  <c r="I228" i="21" l="1"/>
  <c r="G228" i="21"/>
  <c r="O228" i="21" s="1"/>
  <c r="H228" i="21"/>
  <c r="E229" i="21" s="1"/>
  <c r="F229" i="21" s="1"/>
  <c r="M229" i="21" s="1"/>
  <c r="P228" i="21"/>
  <c r="N228" i="21"/>
  <c r="Q228" i="21"/>
  <c r="G229" i="21" l="1"/>
  <c r="O229" i="21" s="1"/>
  <c r="I229" i="21"/>
  <c r="H229" i="21"/>
  <c r="E230" i="21" s="1"/>
  <c r="F230" i="21" s="1"/>
  <c r="M230" i="21" s="1"/>
  <c r="G230" i="21" s="1"/>
  <c r="O230" i="21" s="1"/>
  <c r="Q229" i="21"/>
  <c r="P229" i="21"/>
  <c r="N229" i="21"/>
  <c r="Q230" i="21" l="1"/>
  <c r="P230" i="21"/>
  <c r="N230" i="21"/>
  <c r="H230" i="21"/>
  <c r="E231" i="21" s="1"/>
  <c r="F231" i="21" s="1"/>
  <c r="I230" i="21"/>
  <c r="M231" i="21" l="1"/>
  <c r="G231" i="21" s="1"/>
  <c r="O231" i="21" s="1"/>
  <c r="Q231" i="21" l="1"/>
  <c r="P231" i="21"/>
  <c r="N231" i="21"/>
  <c r="I231" i="21"/>
  <c r="H231" i="21"/>
  <c r="E232" i="21" s="1"/>
  <c r="F232" i="21" s="1"/>
  <c r="M232" i="21" l="1"/>
  <c r="I232" i="21"/>
  <c r="H232" i="21"/>
  <c r="E233" i="21" s="1"/>
  <c r="F233" i="21" s="1"/>
  <c r="G232" i="21"/>
  <c r="O232" i="21" s="1"/>
  <c r="Q232" i="21" l="1"/>
  <c r="P232" i="21"/>
  <c r="N232" i="21"/>
  <c r="M233" i="21"/>
  <c r="I233" i="21" s="1"/>
  <c r="G233" i="21"/>
  <c r="O233" i="21" s="1"/>
  <c r="H233" i="21" l="1"/>
  <c r="E234" i="21" s="1"/>
  <c r="F234" i="21" s="1"/>
  <c r="M234" i="21" s="1"/>
  <c r="I234" i="21" s="1"/>
  <c r="N233" i="21"/>
  <c r="Q233" i="21"/>
  <c r="P233" i="21"/>
  <c r="H234" i="21" l="1"/>
  <c r="E235" i="21" s="1"/>
  <c r="F235" i="21" s="1"/>
  <c r="M235" i="21" s="1"/>
  <c r="I235" i="21" s="1"/>
  <c r="G234" i="21"/>
  <c r="O234" i="21" s="1"/>
  <c r="G235" i="21" l="1"/>
  <c r="O235" i="21" s="1"/>
  <c r="H235" i="21"/>
  <c r="E236" i="21" s="1"/>
  <c r="F236" i="21" s="1"/>
  <c r="Q234" i="21"/>
  <c r="P234" i="21"/>
  <c r="N234" i="21"/>
  <c r="M236" i="21" l="1"/>
  <c r="I236" i="21" s="1"/>
  <c r="G236" i="21"/>
  <c r="O236" i="21" s="1"/>
  <c r="N235" i="21"/>
  <c r="Q235" i="21"/>
  <c r="P235" i="21"/>
  <c r="H236" i="21" l="1"/>
  <c r="E237" i="21" s="1"/>
  <c r="F237" i="21" s="1"/>
  <c r="M237" i="21" s="1"/>
  <c r="P236" i="21"/>
  <c r="N236" i="21"/>
  <c r="Q236" i="21"/>
  <c r="I237" i="21" l="1"/>
  <c r="G237" i="21"/>
  <c r="O237" i="21" s="1"/>
  <c r="H237" i="21"/>
  <c r="E238" i="21" s="1"/>
  <c r="F238" i="21" s="1"/>
  <c r="M238" i="21" s="1"/>
  <c r="H238" i="21" s="1"/>
  <c r="E239" i="21" s="1"/>
  <c r="F239" i="21" s="1"/>
  <c r="N237" i="21"/>
  <c r="Q237" i="21"/>
  <c r="P237" i="21"/>
  <c r="M239" i="21" l="1"/>
  <c r="I239" i="21"/>
  <c r="H239" i="21"/>
  <c r="E240" i="21" s="1"/>
  <c r="F240" i="21" s="1"/>
  <c r="G239" i="21"/>
  <c r="O239" i="21" s="1"/>
  <c r="G238" i="21"/>
  <c r="O238" i="21" s="1"/>
  <c r="I238" i="21"/>
  <c r="Q239" i="21" l="1"/>
  <c r="P239" i="21"/>
  <c r="N239" i="21"/>
  <c r="P238" i="21"/>
  <c r="N238" i="21"/>
  <c r="Q238" i="21"/>
  <c r="M240" i="21"/>
  <c r="H240" i="21" s="1"/>
  <c r="E241" i="21" s="1"/>
  <c r="F241" i="21" s="1"/>
  <c r="I240" i="21" l="1"/>
  <c r="M241" i="21"/>
  <c r="I241" i="21" s="1"/>
  <c r="G241" i="21"/>
  <c r="O241" i="21" s="1"/>
  <c r="G240" i="21"/>
  <c r="O240" i="21" s="1"/>
  <c r="H241" i="21" l="1"/>
  <c r="E242" i="21" s="1"/>
  <c r="F242" i="21" s="1"/>
  <c r="M242" i="21" s="1"/>
  <c r="G242" i="21" s="1"/>
  <c r="O242" i="21" s="1"/>
  <c r="N241" i="21"/>
  <c r="Q241" i="21"/>
  <c r="P241" i="21"/>
  <c r="N240" i="21"/>
  <c r="Q240" i="21"/>
  <c r="P240" i="21"/>
  <c r="Q242" i="21" l="1"/>
  <c r="P242" i="21"/>
  <c r="N242" i="21"/>
  <c r="I242" i="21"/>
  <c r="H242" i="21"/>
  <c r="E243" i="21" s="1"/>
  <c r="F243" i="21" s="1"/>
  <c r="M243" i="21" l="1"/>
  <c r="G243" i="21" s="1"/>
  <c r="O243" i="21" s="1"/>
  <c r="Q243" i="21" l="1"/>
  <c r="P243" i="21"/>
  <c r="N243" i="21"/>
  <c r="I243" i="21"/>
  <c r="H243" i="21"/>
  <c r="E244" i="21" s="1"/>
  <c r="F244" i="21" s="1"/>
  <c r="M244" i="21" l="1"/>
  <c r="I244" i="21" s="1"/>
  <c r="H244" i="21"/>
  <c r="E245" i="21" s="1"/>
  <c r="F245" i="21" s="1"/>
  <c r="G244" i="21"/>
  <c r="O244" i="21" s="1"/>
  <c r="M245" i="21" l="1"/>
  <c r="H245" i="21" s="1"/>
  <c r="E246" i="21" s="1"/>
  <c r="F246" i="21" s="1"/>
  <c r="P244" i="21"/>
  <c r="N244" i="21"/>
  <c r="Q244" i="21"/>
  <c r="I245" i="21" l="1"/>
  <c r="M246" i="21"/>
  <c r="I246" i="21" s="1"/>
  <c r="G245" i="21"/>
  <c r="O245" i="21" s="1"/>
  <c r="G246" i="21" l="1"/>
  <c r="O246" i="21" s="1"/>
  <c r="H246" i="21"/>
  <c r="E247" i="21" s="1"/>
  <c r="F247" i="21" s="1"/>
  <c r="Q245" i="21"/>
  <c r="P245" i="21"/>
  <c r="N245" i="21"/>
  <c r="M247" i="21" l="1"/>
  <c r="G247" i="21" s="1"/>
  <c r="O247" i="21" s="1"/>
  <c r="Q246" i="21"/>
  <c r="P246" i="21"/>
  <c r="N246" i="21"/>
  <c r="Q247" i="21" l="1"/>
  <c r="P247" i="21"/>
  <c r="N247" i="21"/>
  <c r="H247" i="21"/>
  <c r="E248" i="21" s="1"/>
  <c r="F248" i="21" s="1"/>
  <c r="I247" i="21"/>
  <c r="M248" i="21" l="1"/>
  <c r="I248" i="21" s="1"/>
  <c r="H248" i="21" l="1"/>
  <c r="E249" i="21" s="1"/>
  <c r="F249" i="21" s="1"/>
  <c r="G248" i="21"/>
  <c r="O248" i="21" s="1"/>
  <c r="Q248" i="21" l="1"/>
  <c r="P248" i="21"/>
  <c r="N248" i="21"/>
  <c r="M249" i="21"/>
  <c r="I249" i="21" s="1"/>
  <c r="H249" i="21"/>
  <c r="E250" i="21" s="1"/>
  <c r="F250" i="21" s="1"/>
  <c r="G249" i="21"/>
  <c r="O249" i="21" s="1"/>
  <c r="N249" i="21" l="1"/>
  <c r="Q249" i="21"/>
  <c r="P249" i="21"/>
  <c r="M250" i="21"/>
  <c r="I250" i="21" s="1"/>
  <c r="G250" i="21" l="1"/>
  <c r="O250" i="21" s="1"/>
  <c r="H250" i="21"/>
  <c r="E251" i="21" s="1"/>
  <c r="F251" i="21" s="1"/>
  <c r="M251" i="21" l="1"/>
  <c r="G251" i="21" s="1"/>
  <c r="O251" i="21" s="1"/>
  <c r="I251" i="21"/>
  <c r="H251" i="21"/>
  <c r="E252" i="21" s="1"/>
  <c r="F252" i="21" s="1"/>
  <c r="Q250" i="21"/>
  <c r="N250" i="21"/>
  <c r="P250" i="21"/>
  <c r="P251" i="21" l="1"/>
  <c r="N251" i="21"/>
  <c r="Q251" i="21"/>
  <c r="M252" i="21"/>
  <c r="I252" i="21" s="1"/>
  <c r="G252" i="21"/>
  <c r="O252" i="21" s="1"/>
  <c r="H252" i="21" l="1"/>
  <c r="E253" i="21" s="1"/>
  <c r="F253" i="21" s="1"/>
  <c r="M253" i="21" s="1"/>
  <c r="G253" i="21" s="1"/>
  <c r="O253" i="21" s="1"/>
  <c r="P252" i="21"/>
  <c r="N252" i="21"/>
  <c r="Q252" i="21"/>
  <c r="H253" i="21" l="1"/>
  <c r="E254" i="21" s="1"/>
  <c r="F254" i="21" s="1"/>
  <c r="M254" i="21" s="1"/>
  <c r="I254" i="21" s="1"/>
  <c r="P253" i="21"/>
  <c r="N253" i="21"/>
  <c r="Q253" i="21"/>
  <c r="I253" i="21"/>
  <c r="G254" i="21" l="1"/>
  <c r="O254" i="21" s="1"/>
  <c r="H254" i="21"/>
  <c r="E255" i="21" s="1"/>
  <c r="F255" i="21" s="1"/>
  <c r="M255" i="21" l="1"/>
  <c r="I255" i="21" s="1"/>
  <c r="G255" i="21"/>
  <c r="O255" i="21" s="1"/>
  <c r="P254" i="21"/>
  <c r="N254" i="21"/>
  <c r="Q254" i="21"/>
  <c r="H255" i="21" l="1"/>
  <c r="E256" i="21" s="1"/>
  <c r="F256" i="21" s="1"/>
  <c r="M256" i="21" s="1"/>
  <c r="Q255" i="21"/>
  <c r="P255" i="21"/>
  <c r="N255" i="21"/>
  <c r="G256" i="21" l="1"/>
  <c r="O256" i="21" s="1"/>
  <c r="H256" i="21"/>
  <c r="E257" i="21" s="1"/>
  <c r="F257" i="21" s="1"/>
  <c r="M257" i="21" s="1"/>
  <c r="I256" i="21"/>
  <c r="P256" i="21"/>
  <c r="N256" i="21"/>
  <c r="Q256" i="21"/>
  <c r="G257" i="21" l="1"/>
  <c r="O257" i="21" s="1"/>
  <c r="H257" i="21"/>
  <c r="E258" i="21" s="1"/>
  <c r="F258" i="21" s="1"/>
  <c r="M258" i="21" s="1"/>
  <c r="I258" i="21" s="1"/>
  <c r="I257" i="21"/>
  <c r="N257" i="21"/>
  <c r="Q257" i="21"/>
  <c r="P257" i="21"/>
  <c r="G258" i="21" l="1"/>
  <c r="O258" i="21" s="1"/>
  <c r="H258" i="21"/>
  <c r="E259" i="21" s="1"/>
  <c r="F259" i="21" s="1"/>
  <c r="M259" i="21" s="1"/>
  <c r="G259" i="21" s="1"/>
  <c r="O259" i="21" s="1"/>
  <c r="Q258" i="21"/>
  <c r="P258" i="21"/>
  <c r="N258" i="21"/>
  <c r="H259" i="21" l="1"/>
  <c r="E260" i="21" s="1"/>
  <c r="F260" i="21" s="1"/>
  <c r="M260" i="21" s="1"/>
  <c r="H260" i="21" s="1"/>
  <c r="E261" i="21" s="1"/>
  <c r="F261" i="21" s="1"/>
  <c r="N259" i="21"/>
  <c r="Q259" i="21"/>
  <c r="P259" i="21"/>
  <c r="I259" i="21"/>
  <c r="M261" i="21" l="1"/>
  <c r="G261" i="21" s="1"/>
  <c r="O261" i="21" s="1"/>
  <c r="I261" i="21"/>
  <c r="H261" i="21"/>
  <c r="E262" i="21" s="1"/>
  <c r="F262" i="21" s="1"/>
  <c r="G260" i="21"/>
  <c r="O260" i="21" s="1"/>
  <c r="I260" i="21"/>
  <c r="N261" i="21" l="1"/>
  <c r="P261" i="21"/>
  <c r="Q261" i="21"/>
  <c r="P260" i="21"/>
  <c r="N260" i="21"/>
  <c r="Q260" i="21"/>
  <c r="M262" i="21"/>
  <c r="H262" i="21" s="1"/>
  <c r="E263" i="21" s="1"/>
  <c r="F263" i="21" s="1"/>
  <c r="M263" i="21" l="1"/>
  <c r="G263" i="21" s="1"/>
  <c r="O263" i="21" s="1"/>
  <c r="I263" i="21"/>
  <c r="H263" i="21"/>
  <c r="E264" i="21" s="1"/>
  <c r="F264" i="21" s="1"/>
  <c r="I262" i="21"/>
  <c r="G262" i="21"/>
  <c r="O262" i="21" s="1"/>
  <c r="Q263" i="21" l="1"/>
  <c r="P263" i="21"/>
  <c r="N263" i="21"/>
  <c r="M264" i="21"/>
  <c r="I264" i="21" s="1"/>
  <c r="Q262" i="21"/>
  <c r="P262" i="21"/>
  <c r="N262" i="21"/>
  <c r="G264" i="21" l="1"/>
  <c r="O264" i="21" s="1"/>
  <c r="H264" i="21"/>
  <c r="E265" i="21" s="1"/>
  <c r="F265" i="21" s="1"/>
  <c r="M265" i="21" l="1"/>
  <c r="I265" i="21" s="1"/>
  <c r="G265" i="21"/>
  <c r="O265" i="21" s="1"/>
  <c r="Q264" i="21"/>
  <c r="N264" i="21"/>
  <c r="P264" i="21"/>
  <c r="H265" i="21" l="1"/>
  <c r="E266" i="21" s="1"/>
  <c r="F266" i="21" s="1"/>
  <c r="M266" i="21" s="1"/>
  <c r="G266" i="21" s="1"/>
  <c r="O266" i="21" s="1"/>
  <c r="N265" i="21"/>
  <c r="P265" i="21"/>
  <c r="Q265" i="21"/>
  <c r="H266" i="21" l="1"/>
  <c r="E267" i="21" s="1"/>
  <c r="F267" i="21" s="1"/>
  <c r="Q266" i="21"/>
  <c r="P266" i="21"/>
  <c r="N266" i="21"/>
  <c r="I266" i="21"/>
  <c r="M267" i="21" l="1"/>
  <c r="G267" i="21" s="1"/>
  <c r="O267" i="21" s="1"/>
  <c r="Q267" i="21" s="1"/>
  <c r="I267" i="21"/>
  <c r="N267" i="21" l="1"/>
  <c r="P267" i="21"/>
  <c r="H267" i="21"/>
  <c r="E268" i="21" s="1"/>
  <c r="F268" i="21" s="1"/>
  <c r="M268" i="21" l="1"/>
  <c r="H268" i="21" s="1"/>
  <c r="E269" i="21" s="1"/>
  <c r="F269" i="21" s="1"/>
  <c r="M269" i="21" l="1"/>
  <c r="I269" i="21" s="1"/>
  <c r="H269" i="21"/>
  <c r="E270" i="21" s="1"/>
  <c r="F270" i="21" s="1"/>
  <c r="M270" i="21" s="1"/>
  <c r="I270" i="21" s="1"/>
  <c r="G269" i="21"/>
  <c r="O269" i="21" s="1"/>
  <c r="G268" i="21"/>
  <c r="O268" i="21" s="1"/>
  <c r="I268" i="21"/>
  <c r="Q269" i="21" l="1"/>
  <c r="P269" i="21"/>
  <c r="N269" i="21"/>
  <c r="H270" i="21"/>
  <c r="E271" i="21" s="1"/>
  <c r="F271" i="21" s="1"/>
  <c r="M271" i="21" s="1"/>
  <c r="I271" i="21" s="1"/>
  <c r="G270" i="21"/>
  <c r="O270" i="21" s="1"/>
  <c r="Q268" i="21"/>
  <c r="P268" i="21"/>
  <c r="N268" i="21"/>
  <c r="Q270" i="21"/>
  <c r="P270" i="21"/>
  <c r="N270" i="21"/>
  <c r="H271" i="21" l="1"/>
  <c r="E272" i="21" s="1"/>
  <c r="F272" i="21" s="1"/>
  <c r="G271" i="21"/>
  <c r="O271" i="21" s="1"/>
  <c r="Q271" i="21"/>
  <c r="P271" i="21"/>
  <c r="N271" i="21"/>
  <c r="M272" i="21" l="1"/>
  <c r="G272" i="21" s="1"/>
  <c r="O272" i="21" s="1"/>
  <c r="P272" i="21" l="1"/>
  <c r="N272" i="21"/>
  <c r="Q272" i="21"/>
  <c r="H272" i="21"/>
  <c r="E273" i="21" s="1"/>
  <c r="F273" i="21" s="1"/>
  <c r="I272" i="21"/>
  <c r="M273" i="21" l="1"/>
  <c r="I273" i="21" s="1"/>
  <c r="H273" i="21"/>
  <c r="E274" i="21" s="1"/>
  <c r="F274" i="21" s="1"/>
  <c r="G273" i="21"/>
  <c r="O273" i="21" s="1"/>
  <c r="P273" i="21" l="1"/>
  <c r="Q273" i="21"/>
  <c r="N273" i="21"/>
  <c r="M274" i="21"/>
  <c r="I274" i="21" s="1"/>
  <c r="G274" i="21"/>
  <c r="O274" i="21" s="1"/>
  <c r="H274" i="21"/>
  <c r="E275" i="21" s="1"/>
  <c r="F275" i="21" s="1"/>
  <c r="M275" i="21" l="1"/>
  <c r="G275" i="21" s="1"/>
  <c r="O275" i="21" s="1"/>
  <c r="N274" i="21"/>
  <c r="Q274" i="21"/>
  <c r="P274" i="21"/>
  <c r="H275" i="21" l="1"/>
  <c r="E276" i="21" s="1"/>
  <c r="F276" i="21" s="1"/>
  <c r="Q275" i="21"/>
  <c r="N275" i="21"/>
  <c r="P275" i="21"/>
  <c r="I275" i="21"/>
  <c r="M276" i="21" l="1"/>
  <c r="H276" i="21"/>
  <c r="E277" i="21" s="1"/>
  <c r="F277" i="21" s="1"/>
  <c r="G276" i="21"/>
  <c r="O276" i="21" s="1"/>
  <c r="I276" i="21"/>
  <c r="P276" i="21" l="1"/>
  <c r="Q276" i="21"/>
  <c r="N276" i="21"/>
  <c r="M277" i="21"/>
  <c r="I277" i="21" s="1"/>
  <c r="H277" i="21" l="1"/>
  <c r="E278" i="21" s="1"/>
  <c r="F278" i="21" s="1"/>
  <c r="M278" i="21" s="1"/>
  <c r="I278" i="21" s="1"/>
  <c r="G277" i="21"/>
  <c r="O277" i="21" s="1"/>
  <c r="Q277" i="21"/>
  <c r="P277" i="21"/>
  <c r="N277" i="21"/>
  <c r="G278" i="21" l="1"/>
  <c r="O278" i="21" s="1"/>
  <c r="N278" i="21" s="1"/>
  <c r="H278" i="21"/>
  <c r="E279" i="21" s="1"/>
  <c r="F279" i="21" s="1"/>
  <c r="M279" i="21" s="1"/>
  <c r="H279" i="21" s="1"/>
  <c r="E280" i="21" s="1"/>
  <c r="F280" i="21" s="1"/>
  <c r="M280" i="21" s="1"/>
  <c r="I280" i="21" s="1"/>
  <c r="Q278" i="21"/>
  <c r="P278" i="21"/>
  <c r="I279" i="21" l="1"/>
  <c r="G279" i="21"/>
  <c r="O279" i="21" s="1"/>
  <c r="Q279" i="21" s="1"/>
  <c r="H280" i="21"/>
  <c r="E281" i="21" s="1"/>
  <c r="F281" i="21" s="1"/>
  <c r="G280" i="21"/>
  <c r="O280" i="21" s="1"/>
  <c r="P279" i="21" l="1"/>
  <c r="N279" i="21"/>
  <c r="Q280" i="21"/>
  <c r="P280" i="21"/>
  <c r="N280" i="21"/>
  <c r="M281" i="21"/>
  <c r="I281" i="21" s="1"/>
  <c r="H281" i="21" l="1"/>
  <c r="E282" i="21" s="1"/>
  <c r="F282" i="21" s="1"/>
  <c r="M282" i="21" s="1"/>
  <c r="I282" i="21" s="1"/>
  <c r="G281" i="21"/>
  <c r="O281" i="21" s="1"/>
  <c r="N281" i="21" s="1"/>
  <c r="Q281" i="21"/>
  <c r="P281" i="21"/>
  <c r="G282" i="21" l="1"/>
  <c r="O282" i="21" s="1"/>
  <c r="H282" i="21"/>
  <c r="E283" i="21" s="1"/>
  <c r="F283" i="21" s="1"/>
  <c r="M283" i="21" l="1"/>
  <c r="G283" i="21" s="1"/>
  <c r="O283" i="21" s="1"/>
  <c r="I283" i="21"/>
  <c r="H283" i="21"/>
  <c r="E284" i="21" s="1"/>
  <c r="F284" i="21" s="1"/>
  <c r="Q282" i="21"/>
  <c r="P282" i="21"/>
  <c r="N282" i="21"/>
  <c r="Q283" i="21" l="1"/>
  <c r="P283" i="21"/>
  <c r="N283" i="21"/>
  <c r="M284" i="21"/>
  <c r="I284" i="21" s="1"/>
  <c r="H284" i="21"/>
  <c r="E285" i="21" s="1"/>
  <c r="F285" i="21" s="1"/>
  <c r="G284" i="21"/>
  <c r="O284" i="21" s="1"/>
  <c r="M285" i="21" l="1"/>
  <c r="I285" i="21" s="1"/>
  <c r="P284" i="21"/>
  <c r="N284" i="21"/>
  <c r="Q284" i="21"/>
  <c r="G285" i="21" l="1"/>
  <c r="O285" i="21" s="1"/>
  <c r="H285" i="21"/>
  <c r="E286" i="21" s="1"/>
  <c r="F286" i="21" s="1"/>
  <c r="M286" i="21" l="1"/>
  <c r="I286" i="21" s="1"/>
  <c r="N285" i="21"/>
  <c r="P285" i="21"/>
  <c r="Q285" i="21"/>
  <c r="G286" i="21" l="1"/>
  <c r="O286" i="21" s="1"/>
  <c r="H286" i="21"/>
  <c r="E287" i="21" s="1"/>
  <c r="F287" i="21" s="1"/>
  <c r="M287" i="21" l="1"/>
  <c r="G287" i="21" s="1"/>
  <c r="O287" i="21" s="1"/>
  <c r="P286" i="21"/>
  <c r="N286" i="21"/>
  <c r="Q286" i="21"/>
  <c r="Q287" i="21" l="1"/>
  <c r="P287" i="21"/>
  <c r="N287" i="21"/>
  <c r="H287" i="21"/>
  <c r="E288" i="21" s="1"/>
  <c r="F288" i="21" s="1"/>
  <c r="I287" i="21"/>
  <c r="M288" i="21" l="1"/>
  <c r="I288" i="21" s="1"/>
  <c r="G288" i="21" l="1"/>
  <c r="O288" i="21" s="1"/>
  <c r="H288" i="21"/>
  <c r="E289" i="21" s="1"/>
  <c r="F289" i="21" s="1"/>
  <c r="M289" i="21" s="1"/>
  <c r="H289" i="21" s="1"/>
  <c r="E290" i="21" s="1"/>
  <c r="F290" i="21" s="1"/>
  <c r="P288" i="21"/>
  <c r="N288" i="21"/>
  <c r="Q288" i="21"/>
  <c r="M290" i="21" l="1"/>
  <c r="I290" i="21"/>
  <c r="H290" i="21"/>
  <c r="E291" i="21" s="1"/>
  <c r="F291" i="21" s="1"/>
  <c r="G290" i="21"/>
  <c r="O290" i="21" s="1"/>
  <c r="G289" i="21"/>
  <c r="O289" i="21" s="1"/>
  <c r="I289" i="21"/>
  <c r="M291" i="21" l="1"/>
  <c r="G291" i="21" s="1"/>
  <c r="O291" i="21" s="1"/>
  <c r="I291" i="21"/>
  <c r="H291" i="21"/>
  <c r="E292" i="21" s="1"/>
  <c r="F292" i="21" s="1"/>
  <c r="N289" i="21"/>
  <c r="Q289" i="21"/>
  <c r="P289" i="21"/>
  <c r="Q290" i="21"/>
  <c r="P290" i="21"/>
  <c r="N290" i="21"/>
  <c r="Q291" i="21" l="1"/>
  <c r="P291" i="21"/>
  <c r="N291" i="21"/>
  <c r="M292" i="21"/>
  <c r="I292" i="21" s="1"/>
  <c r="G292" i="21"/>
  <c r="O292" i="21" s="1"/>
  <c r="H292" i="21" l="1"/>
  <c r="E293" i="21" s="1"/>
  <c r="F293" i="21" s="1"/>
  <c r="M293" i="21" s="1"/>
  <c r="G293" i="21" s="1"/>
  <c r="O293" i="21" s="1"/>
  <c r="P292" i="21"/>
  <c r="N292" i="21"/>
  <c r="Q292" i="21"/>
  <c r="N293" i="21" l="1"/>
  <c r="Q293" i="21"/>
  <c r="P293" i="21"/>
  <c r="I293" i="21"/>
  <c r="H293" i="21"/>
  <c r="E294" i="21" s="1"/>
  <c r="F294" i="21" s="1"/>
  <c r="M294" i="21" l="1"/>
  <c r="I294" i="21" s="1"/>
  <c r="H294" i="21" l="1"/>
  <c r="E295" i="21" s="1"/>
  <c r="F295" i="21" s="1"/>
  <c r="G294" i="21"/>
  <c r="O294" i="21" s="1"/>
  <c r="Q294" i="21" l="1"/>
  <c r="P294" i="21"/>
  <c r="N294" i="21"/>
  <c r="M295" i="21"/>
  <c r="I295" i="21" s="1"/>
  <c r="H295" i="21" l="1"/>
  <c r="E296" i="21" s="1"/>
  <c r="F296" i="21" s="1"/>
  <c r="M296" i="21" s="1"/>
  <c r="I296" i="21" s="1"/>
  <c r="G295" i="21"/>
  <c r="O295" i="21" s="1"/>
  <c r="G296" i="21" l="1"/>
  <c r="O296" i="21" s="1"/>
  <c r="H296" i="21"/>
  <c r="E297" i="21" s="1"/>
  <c r="F297" i="21" s="1"/>
  <c r="Q295" i="21"/>
  <c r="P295" i="21"/>
  <c r="N295" i="21"/>
  <c r="M297" i="21" l="1"/>
  <c r="I297" i="21" s="1"/>
  <c r="Q296" i="21"/>
  <c r="P296" i="21"/>
  <c r="N296" i="21"/>
  <c r="G297" i="21" l="1"/>
  <c r="O297" i="21" s="1"/>
  <c r="N297" i="21" s="1"/>
  <c r="Q297" i="21"/>
  <c r="P297" i="21"/>
  <c r="H297" i="21"/>
  <c r="E298" i="21" s="1"/>
  <c r="F298" i="21" s="1"/>
  <c r="M298" i="21" l="1"/>
  <c r="I298" i="21" s="1"/>
  <c r="G298" i="21"/>
  <c r="O298" i="21" s="1"/>
  <c r="Q298" i="21" l="1"/>
  <c r="P298" i="21"/>
  <c r="N298" i="21"/>
  <c r="H298" i="21"/>
  <c r="E299" i="21" s="1"/>
  <c r="F299" i="21" s="1"/>
  <c r="M299" i="21" l="1"/>
  <c r="G299" i="21" s="1"/>
  <c r="O299" i="21" s="1"/>
  <c r="N299" i="21" l="1"/>
  <c r="Q299" i="21"/>
  <c r="P299" i="21"/>
  <c r="H299" i="21"/>
  <c r="E300" i="21" s="1"/>
  <c r="F300" i="21" s="1"/>
  <c r="I299" i="21"/>
  <c r="M300" i="21" l="1"/>
  <c r="I300" i="21" s="1"/>
  <c r="H300" i="21"/>
  <c r="E301" i="21" s="1"/>
  <c r="F301" i="21" s="1"/>
  <c r="G300" i="21"/>
  <c r="O300" i="21" s="1"/>
  <c r="P300" i="21" l="1"/>
  <c r="N300" i="21"/>
  <c r="Q300" i="21"/>
  <c r="M301" i="21"/>
  <c r="I301" i="21"/>
  <c r="H301" i="21"/>
  <c r="E302" i="21" s="1"/>
  <c r="F302" i="21" s="1"/>
  <c r="G301" i="21"/>
  <c r="O301" i="21" s="1"/>
  <c r="N301" i="21" l="1"/>
  <c r="Q301" i="21"/>
  <c r="P301" i="21"/>
  <c r="M302" i="21"/>
  <c r="G302" i="21" s="1"/>
  <c r="O302" i="21" s="1"/>
  <c r="Q302" i="21" l="1"/>
  <c r="N302" i="21"/>
  <c r="P302" i="21"/>
  <c r="H302" i="21"/>
  <c r="E303" i="21" s="1"/>
  <c r="F303" i="21" s="1"/>
  <c r="I302" i="21"/>
  <c r="M303" i="21" l="1"/>
  <c r="I303" i="21"/>
  <c r="H303" i="21"/>
  <c r="E304" i="21" s="1"/>
  <c r="F304" i="21" s="1"/>
  <c r="G303" i="21"/>
  <c r="O303" i="21" s="1"/>
  <c r="M304" i="21" l="1"/>
  <c r="I304" i="21" s="1"/>
  <c r="G304" i="21"/>
  <c r="O304" i="21" s="1"/>
  <c r="Q303" i="21"/>
  <c r="P303" i="21"/>
  <c r="N303" i="21"/>
  <c r="P304" i="21" l="1"/>
  <c r="Q304" i="21"/>
  <c r="N304" i="21"/>
  <c r="H304" i="21"/>
  <c r="E305" i="21" s="1"/>
  <c r="F305" i="21" s="1"/>
  <c r="M305" i="21" l="1"/>
  <c r="I305" i="21"/>
  <c r="H305" i="21"/>
  <c r="E306" i="21" s="1"/>
  <c r="F306" i="21" s="1"/>
  <c r="G305" i="21"/>
  <c r="O305" i="21" s="1"/>
  <c r="M306" i="21" l="1"/>
  <c r="I306" i="21" s="1"/>
  <c r="H306" i="21"/>
  <c r="E307" i="21" s="1"/>
  <c r="F307" i="21" s="1"/>
  <c r="G306" i="21"/>
  <c r="O306" i="21" s="1"/>
  <c r="N305" i="21"/>
  <c r="Q305" i="21"/>
  <c r="P305" i="21"/>
  <c r="Q306" i="21" l="1"/>
  <c r="P306" i="21"/>
  <c r="N306" i="21"/>
  <c r="M307" i="21"/>
  <c r="H307" i="21" s="1"/>
  <c r="E308" i="21" s="1"/>
  <c r="F308" i="21" s="1"/>
  <c r="G307" i="21" l="1"/>
  <c r="O307" i="21" s="1"/>
  <c r="I307" i="21"/>
  <c r="Q307" i="21"/>
  <c r="P307" i="21"/>
  <c r="N307" i="21"/>
  <c r="M308" i="21"/>
  <c r="G308" i="21" s="1"/>
  <c r="O308" i="21" s="1"/>
  <c r="I308" i="21"/>
  <c r="H308" i="21"/>
  <c r="E309" i="21" s="1"/>
  <c r="F309" i="21" s="1"/>
  <c r="M309" i="21" l="1"/>
  <c r="H309" i="21" s="1"/>
  <c r="E310" i="21" s="1"/>
  <c r="F310" i="21" s="1"/>
  <c r="P308" i="21"/>
  <c r="N308" i="21"/>
  <c r="Q308" i="21"/>
  <c r="M310" i="21" l="1"/>
  <c r="I310" i="21" s="1"/>
  <c r="I309" i="21"/>
  <c r="G309" i="21"/>
  <c r="O309" i="21" s="1"/>
  <c r="Q309" i="21" l="1"/>
  <c r="P309" i="21"/>
  <c r="N309" i="21"/>
  <c r="G310" i="21"/>
  <c r="O310" i="21" s="1"/>
  <c r="H310" i="21"/>
  <c r="E311" i="21" s="1"/>
  <c r="F311" i="21" s="1"/>
  <c r="M311" i="21" l="1"/>
  <c r="H311" i="21" s="1"/>
  <c r="E312" i="21" s="1"/>
  <c r="F312" i="21" s="1"/>
  <c r="P310" i="21"/>
  <c r="Q310" i="21"/>
  <c r="N310" i="21"/>
  <c r="I311" i="21" l="1"/>
  <c r="M312" i="21"/>
  <c r="I312" i="21" s="1"/>
  <c r="G311" i="21"/>
  <c r="O311" i="21" s="1"/>
  <c r="Q311" i="21" l="1"/>
  <c r="P311" i="21"/>
  <c r="N311" i="21"/>
  <c r="G312" i="21"/>
  <c r="O312" i="21" s="1"/>
  <c r="H312" i="21"/>
  <c r="E313" i="21" s="1"/>
  <c r="F313" i="21" s="1"/>
  <c r="M313" i="21" l="1"/>
  <c r="I313" i="21" s="1"/>
  <c r="H313" i="21"/>
  <c r="E314" i="21" s="1"/>
  <c r="F314" i="21" s="1"/>
  <c r="G313" i="21"/>
  <c r="O313" i="21" s="1"/>
  <c r="Q312" i="21"/>
  <c r="P312" i="21"/>
  <c r="N312" i="21"/>
  <c r="M314" i="21" l="1"/>
  <c r="I314" i="21" s="1"/>
  <c r="N313" i="21"/>
  <c r="Q313" i="21"/>
  <c r="P313" i="21"/>
  <c r="G314" i="21" l="1"/>
  <c r="O314" i="21" s="1"/>
  <c r="H314" i="21"/>
  <c r="E315" i="21" s="1"/>
  <c r="F315" i="21" s="1"/>
  <c r="M315" i="21" l="1"/>
  <c r="G315" i="21" s="1"/>
  <c r="O315" i="21" s="1"/>
  <c r="Q314" i="21"/>
  <c r="P314" i="21"/>
  <c r="N314" i="21"/>
  <c r="Q315" i="21" l="1"/>
  <c r="P315" i="21"/>
  <c r="N315" i="21"/>
  <c r="I315" i="21"/>
  <c r="H315" i="21"/>
  <c r="E316" i="21" s="1"/>
  <c r="F316" i="21" s="1"/>
  <c r="M316" i="21" l="1"/>
  <c r="I316" i="21"/>
  <c r="H316" i="21"/>
  <c r="E317" i="21" s="1"/>
  <c r="F317" i="21" s="1"/>
  <c r="G316" i="21"/>
  <c r="O316" i="21" s="1"/>
  <c r="P316" i="21" l="1"/>
  <c r="N316" i="21"/>
  <c r="Q316" i="21"/>
  <c r="M317" i="21"/>
  <c r="G317" i="21" s="1"/>
  <c r="O317" i="21" s="1"/>
  <c r="I317" i="21" l="1"/>
  <c r="Q317" i="21"/>
  <c r="P317" i="21"/>
  <c r="N317" i="21"/>
  <c r="H317" i="21"/>
  <c r="E318" i="21" s="1"/>
  <c r="F318" i="21" s="1"/>
  <c r="M318" i="21" l="1"/>
  <c r="I318" i="21" s="1"/>
  <c r="G318" i="21" l="1"/>
  <c r="O318" i="21" s="1"/>
  <c r="H318" i="21"/>
  <c r="E319" i="21" s="1"/>
  <c r="F319" i="21" s="1"/>
  <c r="M319" i="21" l="1"/>
  <c r="G319" i="21" s="1"/>
  <c r="O319" i="21" s="1"/>
  <c r="H319" i="21"/>
  <c r="E320" i="21" s="1"/>
  <c r="F320" i="21" s="1"/>
  <c r="P318" i="21"/>
  <c r="N318" i="21"/>
  <c r="Q318" i="21"/>
  <c r="I319" i="21" l="1"/>
  <c r="Q319" i="21"/>
  <c r="P319" i="21"/>
  <c r="N319" i="21"/>
  <c r="M320" i="21"/>
  <c r="I320" i="21" s="1"/>
  <c r="H320" i="21" l="1"/>
  <c r="E321" i="21" s="1"/>
  <c r="F321" i="21" s="1"/>
  <c r="G320" i="21"/>
  <c r="O320" i="21" s="1"/>
  <c r="P320" i="21" s="1"/>
  <c r="Q320" i="21"/>
  <c r="N320" i="21" l="1"/>
  <c r="M321" i="21"/>
  <c r="G321" i="21" s="1"/>
  <c r="O321" i="21" s="1"/>
  <c r="Q321" i="21" l="1"/>
  <c r="P321" i="21"/>
  <c r="N321" i="21"/>
  <c r="H321" i="21"/>
  <c r="E322" i="21" s="1"/>
  <c r="F322" i="21" s="1"/>
  <c r="I321" i="21"/>
  <c r="M322" i="21" l="1"/>
  <c r="G322" i="21" s="1"/>
  <c r="O322" i="21" s="1"/>
  <c r="P322" i="21" l="1"/>
  <c r="N322" i="21"/>
  <c r="Q322" i="21"/>
  <c r="I322" i="21"/>
  <c r="H322" i="21"/>
  <c r="E323" i="21" s="1"/>
  <c r="F323" i="21" s="1"/>
  <c r="M323" i="21" l="1"/>
  <c r="G323" i="21" s="1"/>
  <c r="O323" i="21" s="1"/>
  <c r="H323" i="21"/>
  <c r="E324" i="21" s="1"/>
  <c r="F324" i="21" s="1"/>
  <c r="I323" i="21"/>
  <c r="M324" i="21" l="1"/>
  <c r="H324" i="21" s="1"/>
  <c r="E325" i="21" s="1"/>
  <c r="F325" i="21" s="1"/>
  <c r="G324" i="21"/>
  <c r="O324" i="21" s="1"/>
  <c r="I324" i="21"/>
  <c r="Q323" i="21"/>
  <c r="P323" i="21"/>
  <c r="N323" i="21"/>
  <c r="P324" i="21" l="1"/>
  <c r="N324" i="21"/>
  <c r="Q324" i="21"/>
  <c r="M325" i="21"/>
  <c r="G325" i="21" s="1"/>
  <c r="O325" i="21" s="1"/>
  <c r="I325" i="21"/>
  <c r="P325" i="21" l="1"/>
  <c r="N325" i="21"/>
  <c r="Q325" i="21"/>
  <c r="H325" i="21"/>
  <c r="E326" i="21" s="1"/>
  <c r="F326" i="21" s="1"/>
  <c r="M326" i="21" l="1"/>
  <c r="I326" i="21" s="1"/>
  <c r="H326" i="21"/>
  <c r="E327" i="21" s="1"/>
  <c r="F327" i="21" s="1"/>
  <c r="G326" i="21"/>
  <c r="O326" i="21" s="1"/>
  <c r="Q326" i="21" l="1"/>
  <c r="N326" i="21"/>
  <c r="P326" i="21"/>
  <c r="M327" i="21"/>
  <c r="H327" i="21" s="1"/>
  <c r="E328" i="21" s="1"/>
  <c r="F328" i="21" s="1"/>
  <c r="G327" i="21"/>
  <c r="O327" i="21" s="1"/>
  <c r="I327" i="21" l="1"/>
  <c r="M328" i="21"/>
  <c r="G328" i="21" s="1"/>
  <c r="O328" i="21" s="1"/>
  <c r="I328" i="21"/>
  <c r="H328" i="21"/>
  <c r="E329" i="21" s="1"/>
  <c r="F329" i="21" s="1"/>
  <c r="Q327" i="21"/>
  <c r="N327" i="21"/>
  <c r="P327" i="21"/>
  <c r="M329" i="21" l="1"/>
  <c r="H329" i="21" s="1"/>
  <c r="E330" i="21" s="1"/>
  <c r="F330" i="21" s="1"/>
  <c r="I329" i="21"/>
  <c r="G329" i="21"/>
  <c r="O329" i="21" s="1"/>
  <c r="P328" i="21"/>
  <c r="N328" i="21"/>
  <c r="Q328" i="21"/>
  <c r="N329" i="21" l="1"/>
  <c r="Q329" i="21"/>
  <c r="P329" i="21"/>
  <c r="M330" i="21"/>
  <c r="I330" i="21" s="1"/>
  <c r="G330" i="21" l="1"/>
  <c r="O330" i="21" s="1"/>
  <c r="H330" i="21"/>
  <c r="E331" i="21" s="1"/>
  <c r="F331" i="21" s="1"/>
  <c r="M331" i="21" l="1"/>
  <c r="G331" i="21" s="1"/>
  <c r="O331" i="21" s="1"/>
  <c r="I331" i="21"/>
  <c r="H331" i="21"/>
  <c r="E332" i="21" s="1"/>
  <c r="F332" i="21" s="1"/>
  <c r="Q330" i="21"/>
  <c r="N330" i="21"/>
  <c r="P330" i="21"/>
  <c r="M332" i="21" l="1"/>
  <c r="G332" i="21" s="1"/>
  <c r="O332" i="21" s="1"/>
  <c r="P331" i="21"/>
  <c r="Q331" i="21"/>
  <c r="N331" i="21"/>
  <c r="N332" i="21" l="1"/>
  <c r="Q332" i="21"/>
  <c r="P332" i="21"/>
  <c r="I332" i="21"/>
  <c r="H332" i="21"/>
  <c r="E333" i="21" s="1"/>
  <c r="F333" i="21" s="1"/>
  <c r="M333" i="21" l="1"/>
  <c r="I333" i="21" s="1"/>
  <c r="H333" i="21"/>
  <c r="E334" i="21" s="1"/>
  <c r="F334" i="21" s="1"/>
  <c r="G333" i="21" l="1"/>
  <c r="O333" i="21" s="1"/>
  <c r="M334" i="21"/>
  <c r="I334" i="21" s="1"/>
  <c r="G334" i="21"/>
  <c r="O334" i="21" s="1"/>
  <c r="H334" i="21"/>
  <c r="E335" i="21" s="1"/>
  <c r="F335" i="21" s="1"/>
  <c r="Q334" i="21" l="1"/>
  <c r="N334" i="21"/>
  <c r="P334" i="21"/>
  <c r="M335" i="21"/>
  <c r="I335" i="21" s="1"/>
  <c r="N333" i="21"/>
  <c r="P333" i="21"/>
  <c r="Q333" i="21"/>
  <c r="G335" i="21" l="1"/>
  <c r="O335" i="21" s="1"/>
  <c r="H335" i="21"/>
  <c r="E336" i="21" s="1"/>
  <c r="F336" i="21" s="1"/>
  <c r="M336" i="21" l="1"/>
  <c r="I336" i="21" s="1"/>
  <c r="G336" i="21"/>
  <c r="O336" i="21" s="1"/>
  <c r="P335" i="21"/>
  <c r="Q335" i="21"/>
  <c r="N335" i="21"/>
  <c r="N336" i="21" l="1"/>
  <c r="Q336" i="21"/>
  <c r="P336" i="21"/>
  <c r="H336" i="21"/>
  <c r="E337" i="21" s="1"/>
  <c r="F337" i="21" s="1"/>
  <c r="M337" i="21" l="1"/>
  <c r="I337" i="21" s="1"/>
  <c r="H337" i="21"/>
  <c r="E338" i="21" s="1"/>
  <c r="F338" i="21" s="1"/>
  <c r="M338" i="21" l="1"/>
  <c r="I338" i="21" s="1"/>
  <c r="H338" i="21"/>
  <c r="E339" i="21" s="1"/>
  <c r="F339" i="21" s="1"/>
  <c r="G338" i="21"/>
  <c r="O338" i="21" s="1"/>
  <c r="G337" i="21"/>
  <c r="O337" i="21" s="1"/>
  <c r="Q338" i="21" l="1"/>
  <c r="P338" i="21"/>
  <c r="N338" i="21"/>
  <c r="M339" i="21"/>
  <c r="G339" i="21" s="1"/>
  <c r="O339" i="21" s="1"/>
  <c r="H339" i="21"/>
  <c r="E340" i="21" s="1"/>
  <c r="F340" i="21" s="1"/>
  <c r="Q337" i="21"/>
  <c r="P337" i="21"/>
  <c r="N337" i="21"/>
  <c r="M340" i="21" l="1"/>
  <c r="H340" i="21" s="1"/>
  <c r="E341" i="21" s="1"/>
  <c r="F341" i="21" s="1"/>
  <c r="M341" i="21" s="1"/>
  <c r="G341" i="21" s="1"/>
  <c r="O341" i="21" s="1"/>
  <c r="Q339" i="21"/>
  <c r="P339" i="21"/>
  <c r="N339" i="21"/>
  <c r="I339" i="21"/>
  <c r="I340" i="21" l="1"/>
  <c r="G340" i="21"/>
  <c r="O340" i="21" s="1"/>
  <c r="Q341" i="21"/>
  <c r="P341" i="21"/>
  <c r="N341" i="21"/>
  <c r="H341" i="21"/>
  <c r="E342" i="21" s="1"/>
  <c r="F342" i="21" s="1"/>
  <c r="I341" i="21"/>
  <c r="N340" i="21" l="1"/>
  <c r="P340" i="21"/>
  <c r="Q340" i="21"/>
  <c r="M342" i="21"/>
  <c r="H342" i="21" s="1"/>
  <c r="E343" i="21" s="1"/>
  <c r="F343" i="21" s="1"/>
  <c r="I342" i="21" l="1"/>
  <c r="M343" i="21"/>
  <c r="I343" i="21" s="1"/>
  <c r="G342" i="21"/>
  <c r="O342" i="21" s="1"/>
  <c r="G343" i="21" l="1"/>
  <c r="O343" i="21" s="1"/>
  <c r="H343" i="21"/>
  <c r="E344" i="21" s="1"/>
  <c r="F344" i="21" s="1"/>
  <c r="M344" i="21" s="1"/>
  <c r="I344" i="21" s="1"/>
  <c r="Q343" i="21"/>
  <c r="P343" i="21"/>
  <c r="N343" i="21"/>
  <c r="N342" i="21"/>
  <c r="Q342" i="21"/>
  <c r="P342" i="21"/>
  <c r="G344" i="21" l="1"/>
  <c r="O344" i="21" s="1"/>
  <c r="H344" i="21"/>
  <c r="E345" i="21" s="1"/>
  <c r="F345" i="21" s="1"/>
  <c r="M345" i="21" l="1"/>
  <c r="I345" i="21" s="1"/>
  <c r="G345" i="21"/>
  <c r="O345" i="21" s="1"/>
  <c r="P344" i="21"/>
  <c r="N344" i="21"/>
  <c r="Q344" i="21"/>
  <c r="H345" i="21" l="1"/>
  <c r="E346" i="21" s="1"/>
  <c r="F346" i="21" s="1"/>
  <c r="N345" i="21"/>
  <c r="Q345" i="21"/>
  <c r="P345" i="21"/>
  <c r="M346" i="21" l="1"/>
  <c r="I346" i="21" s="1"/>
  <c r="G346" i="21"/>
  <c r="O346" i="21" s="1"/>
  <c r="H346" i="21" l="1"/>
  <c r="E347" i="21" s="1"/>
  <c r="F347" i="21" s="1"/>
  <c r="Q346" i="21"/>
  <c r="N346" i="21"/>
  <c r="P346" i="21"/>
  <c r="M347" i="21" l="1"/>
  <c r="G347" i="21" s="1"/>
  <c r="O347" i="21" s="1"/>
  <c r="N347" i="21" l="1"/>
  <c r="Q347" i="21"/>
  <c r="P347" i="21"/>
  <c r="I347" i="21"/>
  <c r="H347" i="21"/>
  <c r="E348" i="21" s="1"/>
  <c r="F348" i="21" s="1"/>
  <c r="M348" i="21" l="1"/>
  <c r="G348" i="21" s="1"/>
  <c r="O348" i="21" s="1"/>
  <c r="I348" i="21"/>
  <c r="H348" i="21"/>
  <c r="E349" i="21" s="1"/>
  <c r="F349" i="21" s="1"/>
  <c r="Q348" i="21" l="1"/>
  <c r="P348" i="21"/>
  <c r="N348" i="21"/>
  <c r="M349" i="21"/>
  <c r="H349" i="21" s="1"/>
  <c r="E350" i="21" s="1"/>
  <c r="F350" i="21" s="1"/>
  <c r="I349" i="21"/>
  <c r="G349" i="21"/>
  <c r="O349" i="21" s="1"/>
  <c r="P349" i="21" l="1"/>
  <c r="N349" i="21"/>
  <c r="Q349" i="21"/>
  <c r="M350" i="21"/>
  <c r="I350" i="21" s="1"/>
  <c r="G350" i="21" l="1"/>
  <c r="O350" i="21" s="1"/>
  <c r="H350" i="21"/>
  <c r="E351" i="21" s="1"/>
  <c r="F351" i="21" s="1"/>
  <c r="M351" i="21" l="1"/>
  <c r="H351" i="21" s="1"/>
  <c r="E352" i="21" s="1"/>
  <c r="F352" i="21" s="1"/>
  <c r="G351" i="21"/>
  <c r="O351" i="21" s="1"/>
  <c r="I351" i="21"/>
  <c r="P350" i="21"/>
  <c r="N350" i="21"/>
  <c r="Q350" i="21"/>
  <c r="M352" i="21" l="1"/>
  <c r="G352" i="21"/>
  <c r="O352" i="21" s="1"/>
  <c r="H352" i="21"/>
  <c r="E353" i="21" s="1"/>
  <c r="F353" i="21" s="1"/>
  <c r="I352" i="21"/>
  <c r="P351" i="21"/>
  <c r="Q351" i="21"/>
  <c r="N351" i="21"/>
  <c r="M353" i="21" l="1"/>
  <c r="H353" i="21" s="1"/>
  <c r="E354" i="21" s="1"/>
  <c r="F354" i="21" s="1"/>
  <c r="I353" i="21"/>
  <c r="Q352" i="21"/>
  <c r="P352" i="21"/>
  <c r="N352" i="21"/>
  <c r="M354" i="21" l="1"/>
  <c r="G354" i="21" s="1"/>
  <c r="O354" i="21" s="1"/>
  <c r="I354" i="21"/>
  <c r="H354" i="21"/>
  <c r="E355" i="21" s="1"/>
  <c r="F355" i="21" s="1"/>
  <c r="G353" i="21"/>
  <c r="O353" i="21" s="1"/>
  <c r="M355" i="21" l="1"/>
  <c r="G355" i="21" s="1"/>
  <c r="O355" i="21" s="1"/>
  <c r="H355" i="21"/>
  <c r="E356" i="21" s="1"/>
  <c r="F356" i="21" s="1"/>
  <c r="I355" i="21"/>
  <c r="N353" i="21"/>
  <c r="Q353" i="21"/>
  <c r="P353" i="21"/>
  <c r="N354" i="21"/>
  <c r="P354" i="21"/>
  <c r="Q354" i="21"/>
  <c r="M356" i="21" l="1"/>
  <c r="G356" i="21" s="1"/>
  <c r="O356" i="21" s="1"/>
  <c r="I356" i="21"/>
  <c r="Q355" i="21"/>
  <c r="P355" i="21"/>
  <c r="N355" i="21"/>
  <c r="H356" i="21" l="1"/>
  <c r="E357" i="21" s="1"/>
  <c r="F357" i="21" s="1"/>
  <c r="P356" i="21"/>
  <c r="Q356" i="21"/>
  <c r="N356" i="21"/>
  <c r="M357" i="21" l="1"/>
  <c r="G357" i="21" s="1"/>
  <c r="O357" i="21" s="1"/>
  <c r="I357" i="21"/>
  <c r="H357" i="21"/>
  <c r="E358" i="21" s="1"/>
  <c r="F358" i="21" s="1"/>
  <c r="M358" i="21" s="1"/>
  <c r="I358" i="21" s="1"/>
  <c r="H358" i="21" l="1"/>
  <c r="E359" i="21" s="1"/>
  <c r="F359" i="21" s="1"/>
  <c r="M359" i="21" s="1"/>
  <c r="G359" i="21" s="1"/>
  <c r="O359" i="21" s="1"/>
  <c r="G358" i="21"/>
  <c r="O358" i="21" s="1"/>
  <c r="P357" i="21"/>
  <c r="Q357" i="21"/>
  <c r="N357" i="21"/>
  <c r="Q358" i="21"/>
  <c r="P358" i="21"/>
  <c r="N358" i="21"/>
  <c r="H359" i="21" l="1"/>
  <c r="E360" i="21" s="1"/>
  <c r="F360" i="21" s="1"/>
  <c r="M360" i="21" s="1"/>
  <c r="G360" i="21" s="1"/>
  <c r="O360" i="21" s="1"/>
  <c r="I359" i="21"/>
  <c r="Q359" i="21"/>
  <c r="P359" i="21"/>
  <c r="N359" i="21"/>
  <c r="H360" i="21" l="1"/>
  <c r="E361" i="21" s="1"/>
  <c r="F361" i="21" s="1"/>
  <c r="M361" i="21" s="1"/>
  <c r="G361" i="21" s="1"/>
  <c r="O361" i="21" s="1"/>
  <c r="I360" i="21"/>
  <c r="Q360" i="21"/>
  <c r="P360" i="21"/>
  <c r="N360" i="21"/>
  <c r="H361" i="21" l="1"/>
  <c r="E362" i="21" s="1"/>
  <c r="F362" i="21" s="1"/>
  <c r="I361" i="21"/>
  <c r="N361" i="21"/>
  <c r="P361" i="21"/>
  <c r="Q361" i="21"/>
  <c r="M362" i="21" l="1"/>
  <c r="I362" i="21" s="1"/>
  <c r="H362" i="21" l="1"/>
  <c r="E363" i="21" s="1"/>
  <c r="F363" i="21" s="1"/>
  <c r="G362" i="21"/>
  <c r="O362" i="21" s="1"/>
  <c r="N362" i="21" l="1"/>
  <c r="Q362" i="21"/>
  <c r="P362" i="21"/>
  <c r="M363" i="21"/>
  <c r="G363" i="21" s="1"/>
  <c r="O363" i="21" s="1"/>
  <c r="I363" i="21" l="1"/>
  <c r="N363" i="21"/>
  <c r="Q363" i="21"/>
  <c r="P363" i="21"/>
  <c r="H363" i="21"/>
  <c r="E364" i="21" s="1"/>
  <c r="F364" i="21" s="1"/>
  <c r="M364" i="21" l="1"/>
  <c r="H364" i="21" s="1"/>
  <c r="E365" i="21" s="1"/>
  <c r="F365" i="21" s="1"/>
  <c r="I364" i="21"/>
  <c r="G364" i="21" l="1"/>
  <c r="O364" i="21" s="1"/>
  <c r="M365" i="21"/>
  <c r="H365" i="21" s="1"/>
  <c r="E366" i="21" s="1"/>
  <c r="F366" i="21" s="1"/>
  <c r="M366" i="21" s="1"/>
  <c r="I366" i="21" s="1"/>
  <c r="P364" i="21"/>
  <c r="Q364" i="21"/>
  <c r="N364" i="21"/>
  <c r="H366" i="21" l="1"/>
  <c r="E367" i="21" s="1"/>
  <c r="F367" i="21" s="1"/>
  <c r="G366" i="21"/>
  <c r="O366" i="21" s="1"/>
  <c r="I365" i="21"/>
  <c r="G365" i="21"/>
  <c r="O365" i="21" s="1"/>
  <c r="Q366" i="21"/>
  <c r="P366" i="21"/>
  <c r="N366" i="21"/>
  <c r="Q365" i="21" l="1"/>
  <c r="P365" i="21"/>
  <c r="N365" i="21"/>
  <c r="M367" i="21"/>
  <c r="I367" i="21" s="1"/>
  <c r="G367" i="21" l="1"/>
  <c r="O367" i="21" s="1"/>
  <c r="H367" i="21"/>
  <c r="E368" i="21" s="1"/>
  <c r="F368" i="21" s="1"/>
  <c r="M368" i="21" s="1"/>
  <c r="H368" i="21" s="1"/>
  <c r="E369" i="21" s="1"/>
  <c r="F369" i="21" s="1"/>
  <c r="M369" i="21" s="1"/>
  <c r="I369" i="21" l="1"/>
  <c r="G368" i="21"/>
  <c r="O368" i="21" s="1"/>
  <c r="G369" i="21"/>
  <c r="O369" i="21" s="1"/>
  <c r="H369" i="21"/>
  <c r="E370" i="21" s="1"/>
  <c r="F370" i="21" s="1"/>
  <c r="M370" i="21" s="1"/>
  <c r="G370" i="21" s="1"/>
  <c r="O370" i="21" s="1"/>
  <c r="I368" i="21"/>
  <c r="Q367" i="21"/>
  <c r="P367" i="21"/>
  <c r="N367" i="21"/>
  <c r="Q368" i="21"/>
  <c r="N368" i="21"/>
  <c r="P368" i="21"/>
  <c r="N369" i="21"/>
  <c r="Q369" i="21"/>
  <c r="P369" i="21"/>
  <c r="Q370" i="21" l="1"/>
  <c r="P370" i="21"/>
  <c r="N370" i="21"/>
  <c r="I370" i="21"/>
  <c r="H370" i="21"/>
  <c r="E371" i="21" s="1"/>
  <c r="F371" i="21" s="1"/>
  <c r="M371" i="21" l="1"/>
  <c r="G371" i="21" s="1"/>
  <c r="O371" i="21" s="1"/>
  <c r="Q371" i="21" l="1"/>
  <c r="P371" i="21"/>
  <c r="N371" i="21"/>
  <c r="I371" i="21"/>
  <c r="H371" i="21"/>
  <c r="E372" i="21" s="1"/>
  <c r="F372" i="21" s="1"/>
  <c r="M372" i="21" l="1"/>
  <c r="H372" i="21" s="1"/>
  <c r="E373" i="21" s="1"/>
  <c r="F373" i="21" s="1"/>
  <c r="M373" i="21" l="1"/>
  <c r="G373" i="21" s="1"/>
  <c r="O373" i="21" s="1"/>
  <c r="G372" i="21"/>
  <c r="O372" i="21" s="1"/>
  <c r="I372" i="21"/>
  <c r="Q373" i="21" l="1"/>
  <c r="P373" i="21"/>
  <c r="N373" i="21"/>
  <c r="P372" i="21"/>
  <c r="N372" i="21"/>
  <c r="Q372" i="21"/>
  <c r="I373" i="21"/>
  <c r="H373" i="21"/>
  <c r="E374" i="21" s="1"/>
  <c r="F374" i="21" s="1"/>
  <c r="M374" i="21" l="1"/>
  <c r="I374" i="21" s="1"/>
  <c r="G374" i="21" l="1"/>
  <c r="O374" i="21" s="1"/>
  <c r="H374" i="21"/>
  <c r="E375" i="21" s="1"/>
  <c r="F375" i="21" s="1"/>
  <c r="M375" i="21" l="1"/>
  <c r="I375" i="21" s="1"/>
  <c r="H375" i="21"/>
  <c r="E376" i="21" s="1"/>
  <c r="F376" i="21" s="1"/>
  <c r="G375" i="21"/>
  <c r="O375" i="21" s="1"/>
  <c r="Q374" i="21"/>
  <c r="P374" i="21"/>
  <c r="N374" i="21"/>
  <c r="Q375" i="21" l="1"/>
  <c r="P375" i="21"/>
  <c r="N375" i="21"/>
  <c r="M376" i="21"/>
  <c r="I376" i="21" s="1"/>
  <c r="G376" i="21" l="1"/>
  <c r="O376" i="21" s="1"/>
  <c r="H376" i="21"/>
  <c r="E377" i="21" s="1"/>
  <c r="F377" i="21" s="1"/>
  <c r="M377" i="21" l="1"/>
  <c r="I377" i="21" s="1"/>
  <c r="G377" i="21"/>
  <c r="O377" i="21" s="1"/>
  <c r="P376" i="21"/>
  <c r="N376" i="21"/>
  <c r="Q376" i="21"/>
  <c r="H377" i="21" l="1"/>
  <c r="E378" i="21" s="1"/>
  <c r="F378" i="21" s="1"/>
  <c r="M378" i="21" s="1"/>
  <c r="I378" i="21" s="1"/>
  <c r="N377" i="21"/>
  <c r="Q377" i="21"/>
  <c r="P377" i="21"/>
  <c r="G378" i="21" l="1"/>
  <c r="O378" i="21" s="1"/>
  <c r="H378" i="21"/>
  <c r="E379" i="21" s="1"/>
  <c r="F379" i="21" s="1"/>
  <c r="M379" i="21" l="1"/>
  <c r="G379" i="21" s="1"/>
  <c r="O379" i="21" s="1"/>
  <c r="Q378" i="21"/>
  <c r="P378" i="21"/>
  <c r="N378" i="21"/>
  <c r="H379" i="21" l="1"/>
  <c r="E380" i="21" s="1"/>
  <c r="F380" i="21" s="1"/>
  <c r="M380" i="21" s="1"/>
  <c r="I380" i="21" s="1"/>
  <c r="Q379" i="21"/>
  <c r="P379" i="21"/>
  <c r="N379" i="21"/>
  <c r="I379" i="21"/>
  <c r="G380" i="21" l="1"/>
  <c r="O380" i="21" s="1"/>
  <c r="H380" i="21"/>
  <c r="E381" i="21" s="1"/>
  <c r="F381" i="21" s="1"/>
  <c r="M381" i="21" l="1"/>
  <c r="I381" i="21" s="1"/>
  <c r="G381" i="21"/>
  <c r="O381" i="21" s="1"/>
  <c r="P380" i="21"/>
  <c r="N380" i="21"/>
  <c r="Q380" i="21"/>
  <c r="H381" i="21" l="1"/>
  <c r="E382" i="21" s="1"/>
  <c r="F382" i="21" s="1"/>
  <c r="M382" i="21" s="1"/>
  <c r="I382" i="21" s="1"/>
  <c r="N381" i="21"/>
  <c r="Q381" i="21"/>
  <c r="P381" i="21"/>
  <c r="G382" i="21" l="1"/>
  <c r="O382" i="21" s="1"/>
  <c r="H382" i="21"/>
  <c r="E383" i="21" s="1"/>
  <c r="F383" i="21" s="1"/>
  <c r="M383" i="21" l="1"/>
  <c r="I383" i="21" s="1"/>
  <c r="P382" i="21"/>
  <c r="N382" i="21"/>
  <c r="Q382" i="21"/>
  <c r="G383" i="21" l="1"/>
  <c r="O383" i="21" s="1"/>
  <c r="H383" i="21"/>
  <c r="E384" i="21" s="1"/>
  <c r="F384" i="21" s="1"/>
  <c r="M384" i="21" l="1"/>
  <c r="I384" i="21"/>
  <c r="H384" i="21"/>
  <c r="E385" i="21" s="1"/>
  <c r="F385" i="21" s="1"/>
  <c r="G384" i="21"/>
  <c r="O384" i="21" s="1"/>
  <c r="Q383" i="21"/>
  <c r="P383" i="21"/>
  <c r="N383" i="21"/>
  <c r="P384" i="21" l="1"/>
  <c r="N384" i="21"/>
  <c r="Q384" i="21"/>
  <c r="M385" i="21"/>
  <c r="I385" i="21" s="1"/>
  <c r="G385" i="21" l="1"/>
  <c r="O385" i="21" s="1"/>
  <c r="H385" i="21"/>
  <c r="E386" i="21" s="1"/>
  <c r="F386" i="21" s="1"/>
  <c r="M386" i="21" l="1"/>
  <c r="I386" i="21" s="1"/>
  <c r="G386" i="21"/>
  <c r="O386" i="21" s="1"/>
  <c r="N385" i="21"/>
  <c r="Q385" i="21"/>
  <c r="P385" i="21"/>
  <c r="H386" i="21" l="1"/>
  <c r="E387" i="21" s="1"/>
  <c r="F387" i="21" s="1"/>
  <c r="M387" i="21" s="1"/>
  <c r="G387" i="21" s="1"/>
  <c r="O387" i="21" s="1"/>
  <c r="Q386" i="21"/>
  <c r="P386" i="21"/>
  <c r="N386" i="21"/>
  <c r="I387" i="21" l="1"/>
  <c r="H387" i="21"/>
  <c r="E388" i="21" s="1"/>
  <c r="F388" i="21" s="1"/>
  <c r="M388" i="21" s="1"/>
  <c r="I388" i="21" s="1"/>
  <c r="N387" i="21"/>
  <c r="Q387" i="21"/>
  <c r="P387" i="21"/>
  <c r="G388" i="21" l="1"/>
  <c r="O388" i="21" s="1"/>
  <c r="P388" i="21" s="1"/>
  <c r="N388" i="21"/>
  <c r="Q388" i="21"/>
  <c r="H388" i="21"/>
  <c r="E389" i="21" s="1"/>
  <c r="F389" i="21" s="1"/>
  <c r="M389" i="21" l="1"/>
  <c r="G389" i="21" s="1"/>
  <c r="O389" i="21" s="1"/>
  <c r="Q389" i="21" l="1"/>
  <c r="P389" i="21"/>
  <c r="N389" i="21"/>
  <c r="H389" i="21"/>
  <c r="E390" i="21" s="1"/>
  <c r="F390" i="21" s="1"/>
  <c r="I389" i="21"/>
  <c r="M390" i="21" l="1"/>
  <c r="I390" i="21" s="1"/>
  <c r="G390" i="21" l="1"/>
  <c r="O390" i="21" s="1"/>
  <c r="H390" i="21"/>
  <c r="E391" i="21" s="1"/>
  <c r="F391" i="21" s="1"/>
  <c r="M391" i="21" l="1"/>
  <c r="G391" i="21" s="1"/>
  <c r="O391" i="21" s="1"/>
  <c r="H391" i="21"/>
  <c r="E392" i="21" s="1"/>
  <c r="F392" i="21" s="1"/>
  <c r="Q390" i="21"/>
  <c r="N390" i="21"/>
  <c r="P390" i="21"/>
  <c r="I391" i="21" l="1"/>
  <c r="Q391" i="21"/>
  <c r="P391" i="21"/>
  <c r="N391" i="21"/>
  <c r="M392" i="21"/>
  <c r="I392" i="21" s="1"/>
  <c r="G392" i="21" l="1"/>
  <c r="O392" i="21" s="1"/>
  <c r="H392" i="21"/>
  <c r="E393" i="21" s="1"/>
  <c r="F393" i="21" s="1"/>
  <c r="M393" i="21" s="1"/>
  <c r="Q392" i="21"/>
  <c r="P392" i="21"/>
  <c r="N392" i="21"/>
  <c r="H393" i="21" l="1"/>
  <c r="E394" i="21" s="1"/>
  <c r="F394" i="21" s="1"/>
  <c r="M394" i="21" s="1"/>
  <c r="G394" i="21" s="1"/>
  <c r="O394" i="21" s="1"/>
  <c r="I393" i="21"/>
  <c r="G393" i="21"/>
  <c r="O393" i="21" s="1"/>
  <c r="N393" i="21" s="1"/>
  <c r="P393" i="21" l="1"/>
  <c r="Q393" i="21"/>
  <c r="Q394" i="21"/>
  <c r="P394" i="21"/>
  <c r="N394" i="21"/>
  <c r="I394" i="21"/>
  <c r="H394" i="21"/>
  <c r="E395" i="21" s="1"/>
  <c r="F395" i="21" s="1"/>
  <c r="M395" i="21" l="1"/>
  <c r="G395" i="21" s="1"/>
  <c r="O395" i="21" s="1"/>
  <c r="N395" i="21" l="1"/>
  <c r="Q395" i="21"/>
  <c r="P395" i="21"/>
  <c r="I395" i="21"/>
  <c r="H395" i="21"/>
  <c r="E396" i="21" s="1"/>
  <c r="F396" i="21" s="1"/>
  <c r="M396" i="21" l="1"/>
  <c r="I396" i="21"/>
  <c r="H396" i="21"/>
  <c r="E397" i="21" s="1"/>
  <c r="F397" i="21" s="1"/>
  <c r="G396" i="21"/>
  <c r="O396" i="21" s="1"/>
  <c r="P396" i="21" l="1"/>
  <c r="N396" i="21"/>
  <c r="Q396" i="21"/>
  <c r="M397" i="21"/>
  <c r="I397" i="21" s="1"/>
  <c r="G397" i="21"/>
  <c r="O397" i="21" s="1"/>
  <c r="H397" i="21" l="1"/>
  <c r="E398" i="21" s="1"/>
  <c r="F398" i="21" s="1"/>
  <c r="M398" i="21" s="1"/>
  <c r="I398" i="21" s="1"/>
  <c r="N397" i="21"/>
  <c r="Q397" i="21"/>
  <c r="P397" i="21"/>
  <c r="G398" i="21" l="1"/>
  <c r="O398" i="21" s="1"/>
  <c r="H398" i="21"/>
  <c r="E399" i="21" s="1"/>
  <c r="F399" i="21" s="1"/>
  <c r="M399" i="21" l="1"/>
  <c r="G399" i="21" s="1"/>
  <c r="O399" i="21" s="1"/>
  <c r="P398" i="21"/>
  <c r="N398" i="21"/>
  <c r="Q398" i="21"/>
  <c r="H399" i="21" l="1"/>
  <c r="E400" i="21" s="1"/>
  <c r="F400" i="21" s="1"/>
  <c r="M400" i="21" s="1"/>
  <c r="Q399" i="21"/>
  <c r="P399" i="21"/>
  <c r="N399" i="21"/>
  <c r="I399" i="21"/>
  <c r="G400" i="21" l="1"/>
  <c r="O400" i="21" s="1"/>
  <c r="H400" i="21"/>
  <c r="E401" i="21" s="1"/>
  <c r="F401" i="21" s="1"/>
  <c r="M401" i="21" s="1"/>
  <c r="I400" i="21"/>
  <c r="P400" i="21"/>
  <c r="N400" i="21"/>
  <c r="Q400" i="21"/>
  <c r="G401" i="21" l="1"/>
  <c r="O401" i="21" s="1"/>
  <c r="H401" i="21"/>
  <c r="E402" i="21" s="1"/>
  <c r="F402" i="21" s="1"/>
  <c r="M402" i="21" s="1"/>
  <c r="I402" i="21" s="1"/>
  <c r="I401" i="21"/>
  <c r="N401" i="21"/>
  <c r="Q401" i="21"/>
  <c r="P401" i="21"/>
  <c r="H402" i="21" l="1"/>
  <c r="E403" i="21" s="1"/>
  <c r="F403" i="21" s="1"/>
  <c r="M403" i="21" s="1"/>
  <c r="I403" i="21" s="1"/>
  <c r="G402" i="21"/>
  <c r="O402" i="21" s="1"/>
  <c r="Q402" i="21"/>
  <c r="P402" i="21"/>
  <c r="N402" i="21"/>
  <c r="H403" i="21" l="1"/>
  <c r="E404" i="21" s="1"/>
  <c r="F404" i="21" s="1"/>
  <c r="G403" i="21"/>
  <c r="O403" i="21" s="1"/>
  <c r="Q403" i="21" l="1"/>
  <c r="P403" i="21"/>
  <c r="N403" i="21"/>
  <c r="M404" i="21"/>
  <c r="I404" i="21" s="1"/>
  <c r="G404" i="21" l="1"/>
  <c r="O404" i="21" s="1"/>
  <c r="H404" i="21"/>
  <c r="E405" i="21" s="1"/>
  <c r="F405" i="21" s="1"/>
  <c r="M405" i="21" s="1"/>
  <c r="I405" i="21" s="1"/>
  <c r="P404" i="21"/>
  <c r="N404" i="21"/>
  <c r="Q404" i="21"/>
  <c r="G405" i="21" l="1"/>
  <c r="O405" i="21" s="1"/>
  <c r="H405" i="21"/>
  <c r="E406" i="21" s="1"/>
  <c r="F406" i="21" s="1"/>
  <c r="Q405" i="21"/>
  <c r="P405" i="21"/>
  <c r="N405" i="21"/>
  <c r="M406" i="21" l="1"/>
  <c r="I406" i="21" s="1"/>
  <c r="H406" i="21"/>
  <c r="E407" i="21" s="1"/>
  <c r="F407" i="21" s="1"/>
  <c r="G406" i="21" l="1"/>
  <c r="O406" i="21" s="1"/>
  <c r="M407" i="21"/>
  <c r="G407" i="21" s="1"/>
  <c r="O407" i="21" s="1"/>
  <c r="Q406" i="21" l="1"/>
  <c r="P406" i="21"/>
  <c r="N406" i="21"/>
  <c r="Q407" i="21"/>
  <c r="P407" i="21"/>
  <c r="N407" i="21"/>
  <c r="H407" i="21"/>
  <c r="E408" i="21" s="1"/>
  <c r="F408" i="21" s="1"/>
  <c r="I407" i="21"/>
  <c r="M408" i="21" l="1"/>
  <c r="I408" i="21" s="1"/>
  <c r="H408" i="21" l="1"/>
  <c r="E409" i="21" s="1"/>
  <c r="F409" i="21" s="1"/>
  <c r="G408" i="21"/>
  <c r="O408" i="21" s="1"/>
  <c r="P408" i="21" l="1"/>
  <c r="N408" i="21"/>
  <c r="Q408" i="21"/>
  <c r="M409" i="21"/>
  <c r="H409" i="21" s="1"/>
  <c r="E410" i="21" s="1"/>
  <c r="F410" i="21" s="1"/>
  <c r="G409" i="21"/>
  <c r="O409" i="21" s="1"/>
  <c r="I409" i="21" l="1"/>
  <c r="N409" i="21"/>
  <c r="Q409" i="21"/>
  <c r="P409" i="21"/>
  <c r="M410" i="21"/>
  <c r="H410" i="21" s="1"/>
  <c r="E411" i="21" s="1"/>
  <c r="F411" i="21" s="1"/>
  <c r="M411" i="21" l="1"/>
  <c r="G411" i="21" s="1"/>
  <c r="O411" i="21" s="1"/>
  <c r="H411" i="21"/>
  <c r="E412" i="21" s="1"/>
  <c r="F412" i="21" s="1"/>
  <c r="I410" i="21"/>
  <c r="G410" i="21"/>
  <c r="O410" i="21" s="1"/>
  <c r="I411" i="21" l="1"/>
  <c r="N411" i="21"/>
  <c r="Q411" i="21"/>
  <c r="P411" i="21"/>
  <c r="Q410" i="21"/>
  <c r="P410" i="21"/>
  <c r="N410" i="21"/>
  <c r="M412" i="21"/>
  <c r="I412" i="21" s="1"/>
  <c r="G412" i="21"/>
  <c r="O412" i="21" s="1"/>
  <c r="H412" i="21" l="1"/>
  <c r="E413" i="21" s="1"/>
  <c r="F413" i="21" s="1"/>
  <c r="M413" i="21" s="1"/>
  <c r="H413" i="21" s="1"/>
  <c r="E414" i="21" s="1"/>
  <c r="F414" i="21" s="1"/>
  <c r="P412" i="21"/>
  <c r="N412" i="21"/>
  <c r="Q412" i="21"/>
  <c r="M414" i="21" l="1"/>
  <c r="I414" i="21" s="1"/>
  <c r="I413" i="21"/>
  <c r="G413" i="21"/>
  <c r="O413" i="21" s="1"/>
  <c r="G414" i="21" l="1"/>
  <c r="O414" i="21" s="1"/>
  <c r="Q413" i="21"/>
  <c r="P413" i="21"/>
  <c r="N413" i="21"/>
  <c r="H414" i="21"/>
  <c r="E415" i="21" s="1"/>
  <c r="F415" i="21" s="1"/>
  <c r="M415" i="21" l="1"/>
  <c r="I415" i="21" s="1"/>
  <c r="H415" i="21"/>
  <c r="E416" i="21" s="1"/>
  <c r="F416" i="21" s="1"/>
  <c r="G415" i="21"/>
  <c r="O415" i="21" s="1"/>
  <c r="P414" i="21"/>
  <c r="N414" i="21"/>
  <c r="Q414" i="21"/>
  <c r="M416" i="21" l="1"/>
  <c r="H416" i="21"/>
  <c r="E417" i="21" s="1"/>
  <c r="F417" i="21" s="1"/>
  <c r="I416" i="21"/>
  <c r="G416" i="21"/>
  <c r="O416" i="21" s="1"/>
  <c r="Q415" i="21"/>
  <c r="P415" i="21"/>
  <c r="N415" i="21"/>
  <c r="P416" i="21" l="1"/>
  <c r="N416" i="21"/>
  <c r="Q416" i="21"/>
  <c r="M417" i="21"/>
  <c r="I417" i="21" s="1"/>
  <c r="G417" i="21" l="1"/>
  <c r="O417" i="21" s="1"/>
  <c r="H417" i="21"/>
  <c r="E418" i="21" s="1"/>
  <c r="F418" i="21" s="1"/>
  <c r="M418" i="21" l="1"/>
  <c r="I418" i="21" s="1"/>
  <c r="G418" i="21"/>
  <c r="O418" i="21" s="1"/>
  <c r="N417" i="21"/>
  <c r="Q417" i="21"/>
  <c r="P417" i="21"/>
  <c r="H418" i="21" l="1"/>
  <c r="E419" i="21" s="1"/>
  <c r="F419" i="21" s="1"/>
  <c r="M419" i="21" s="1"/>
  <c r="H419" i="21" s="1"/>
  <c r="E420" i="21" s="1"/>
  <c r="F420" i="21" s="1"/>
  <c r="Q418" i="21"/>
  <c r="P418" i="21"/>
  <c r="N418" i="21"/>
  <c r="M420" i="21" l="1"/>
  <c r="I420" i="21"/>
  <c r="H420" i="21"/>
  <c r="E421" i="21" s="1"/>
  <c r="F421" i="21" s="1"/>
  <c r="G420" i="21"/>
  <c r="O420" i="21" s="1"/>
  <c r="G419" i="21"/>
  <c r="O419" i="21" s="1"/>
  <c r="I419" i="21"/>
  <c r="P420" i="21" l="1"/>
  <c r="N420" i="21"/>
  <c r="Q420" i="21"/>
  <c r="M421" i="21"/>
  <c r="I421" i="21" s="1"/>
  <c r="P419" i="21"/>
  <c r="N419" i="21"/>
  <c r="Q419" i="21"/>
  <c r="H421" i="21" l="1"/>
  <c r="E422" i="21" s="1"/>
  <c r="F422" i="21" s="1"/>
  <c r="M422" i="21" s="1"/>
  <c r="I422" i="21" s="1"/>
  <c r="G421" i="21"/>
  <c r="O421" i="21" s="1"/>
  <c r="G422" i="21" l="1"/>
  <c r="O422" i="21" s="1"/>
  <c r="H422" i="21"/>
  <c r="E423" i="21" s="1"/>
  <c r="F423" i="21" s="1"/>
  <c r="N421" i="21"/>
  <c r="Q421" i="21"/>
  <c r="P421" i="21"/>
  <c r="M423" i="21" l="1"/>
  <c r="G423" i="21" s="1"/>
  <c r="O423" i="21" s="1"/>
  <c r="H423" i="21"/>
  <c r="E424" i="21" s="1"/>
  <c r="F424" i="21" s="1"/>
  <c r="Q422" i="21"/>
  <c r="P422" i="21"/>
  <c r="N422" i="21"/>
  <c r="I423" i="21" l="1"/>
  <c r="Q423" i="21"/>
  <c r="P423" i="21"/>
  <c r="N423" i="21"/>
  <c r="M424" i="21"/>
  <c r="I424" i="21" s="1"/>
  <c r="G424" i="21" l="1"/>
  <c r="O424" i="21" s="1"/>
  <c r="H424" i="21"/>
  <c r="E425" i="21" s="1"/>
  <c r="F425" i="21" s="1"/>
  <c r="M425" i="21" l="1"/>
  <c r="I425" i="21" s="1"/>
  <c r="G425" i="21"/>
  <c r="O425" i="21" s="1"/>
  <c r="Q424" i="21"/>
  <c r="P424" i="21"/>
  <c r="N424" i="21"/>
  <c r="H425" i="21" l="1"/>
  <c r="E426" i="21" s="1"/>
  <c r="F426" i="21" s="1"/>
  <c r="M426" i="21" s="1"/>
  <c r="I426" i="21" s="1"/>
  <c r="N425" i="21"/>
  <c r="Q425" i="21"/>
  <c r="P425" i="21"/>
  <c r="G426" i="21" l="1"/>
  <c r="O426" i="21" s="1"/>
  <c r="Q426" i="21"/>
  <c r="P426" i="21"/>
  <c r="N426" i="21"/>
  <c r="H426" i="21"/>
  <c r="E427" i="21" s="1"/>
  <c r="F427" i="21" s="1"/>
  <c r="M427" i="21" l="1"/>
  <c r="G427" i="21" s="1"/>
  <c r="O427" i="21" s="1"/>
  <c r="N427" i="21" l="1"/>
  <c r="Q427" i="21"/>
  <c r="P427" i="21"/>
  <c r="H427" i="21"/>
  <c r="E428" i="21" s="1"/>
  <c r="F428" i="21" s="1"/>
  <c r="I427" i="21"/>
  <c r="M428" i="21" l="1"/>
  <c r="I428" i="21"/>
  <c r="H428" i="21"/>
  <c r="E429" i="21" s="1"/>
  <c r="F429" i="21" s="1"/>
  <c r="G428" i="21"/>
  <c r="O428" i="21" s="1"/>
  <c r="M429" i="21" l="1"/>
  <c r="I429" i="21"/>
  <c r="H429" i="21"/>
  <c r="E430" i="21" s="1"/>
  <c r="F430" i="21" s="1"/>
  <c r="G429" i="21"/>
  <c r="O429" i="21" s="1"/>
  <c r="P428" i="21"/>
  <c r="N428" i="21"/>
  <c r="Q428" i="21"/>
  <c r="N429" i="21" l="1"/>
  <c r="Q429" i="21"/>
  <c r="P429" i="21"/>
  <c r="M430" i="21"/>
  <c r="I430" i="21" s="1"/>
  <c r="G430" i="21" l="1"/>
  <c r="O430" i="21" s="1"/>
  <c r="H430" i="21"/>
  <c r="E431" i="21" s="1"/>
  <c r="F431" i="21" s="1"/>
  <c r="M431" i="21" l="1"/>
  <c r="I431" i="21" s="1"/>
  <c r="G431" i="21"/>
  <c r="O431" i="21" s="1"/>
  <c r="Q430" i="21"/>
  <c r="P430" i="21"/>
  <c r="N430" i="21"/>
  <c r="H431" i="21" l="1"/>
  <c r="E432" i="21" s="1"/>
  <c r="F432" i="21" s="1"/>
  <c r="M432" i="21" s="1"/>
  <c r="Q431" i="21"/>
  <c r="P431" i="21"/>
  <c r="N431" i="21"/>
  <c r="H432" i="21" l="1"/>
  <c r="E433" i="21" s="1"/>
  <c r="F433" i="21" s="1"/>
  <c r="M433" i="21" s="1"/>
  <c r="I433" i="21" s="1"/>
  <c r="G432" i="21"/>
  <c r="O432" i="21" s="1"/>
  <c r="I432" i="21"/>
  <c r="P432" i="21"/>
  <c r="N432" i="21"/>
  <c r="Q432" i="21"/>
  <c r="H433" i="21" l="1"/>
  <c r="E434" i="21" s="1"/>
  <c r="F434" i="21" s="1"/>
  <c r="M434" i="21" s="1"/>
  <c r="G433" i="21"/>
  <c r="O433" i="21" s="1"/>
  <c r="I434" i="21" l="1"/>
  <c r="G434" i="21"/>
  <c r="O434" i="21" s="1"/>
  <c r="H434" i="21"/>
  <c r="E435" i="21" s="1"/>
  <c r="F435" i="21" s="1"/>
  <c r="M435" i="21" s="1"/>
  <c r="I435" i="21" s="1"/>
  <c r="N433" i="21"/>
  <c r="Q433" i="21"/>
  <c r="P433" i="21"/>
  <c r="Q434" i="21"/>
  <c r="N434" i="21"/>
  <c r="P434" i="21"/>
  <c r="H435" i="21" l="1"/>
  <c r="E436" i="21" s="1"/>
  <c r="F436" i="21" s="1"/>
  <c r="M436" i="21" s="1"/>
  <c r="G435" i="21"/>
  <c r="O435" i="21" s="1"/>
  <c r="I436" i="21" l="1"/>
  <c r="G436" i="21"/>
  <c r="O436" i="21" s="1"/>
  <c r="H436" i="21"/>
  <c r="E437" i="21" s="1"/>
  <c r="F437" i="21" s="1"/>
  <c r="M437" i="21" s="1"/>
  <c r="H437" i="21" s="1"/>
  <c r="E438" i="21" s="1"/>
  <c r="F438" i="21" s="1"/>
  <c r="Q435" i="21"/>
  <c r="P435" i="21"/>
  <c r="N435" i="21"/>
  <c r="P436" i="21"/>
  <c r="N436" i="21"/>
  <c r="Q436" i="21"/>
  <c r="G437" i="21" l="1"/>
  <c r="O437" i="21" s="1"/>
  <c r="M438" i="21"/>
  <c r="I438" i="21" s="1"/>
  <c r="Q437" i="21"/>
  <c r="P437" i="21"/>
  <c r="N437" i="21"/>
  <c r="I437" i="21"/>
  <c r="G438" i="21" l="1"/>
  <c r="O438" i="21" s="1"/>
  <c r="H438" i="21"/>
  <c r="E439" i="21" s="1"/>
  <c r="F439" i="21" s="1"/>
  <c r="M439" i="21" l="1"/>
  <c r="I439" i="21" s="1"/>
  <c r="H439" i="21"/>
  <c r="E440" i="21" s="1"/>
  <c r="F440" i="21" s="1"/>
  <c r="G439" i="21"/>
  <c r="O439" i="21" s="1"/>
  <c r="P438" i="21"/>
  <c r="N438" i="21"/>
  <c r="Q438" i="21"/>
  <c r="M440" i="21" l="1"/>
  <c r="I440" i="21" s="1"/>
  <c r="Q439" i="21"/>
  <c r="P439" i="21"/>
  <c r="N439" i="21"/>
  <c r="G440" i="21" l="1"/>
  <c r="O440" i="21" s="1"/>
  <c r="H440" i="21"/>
  <c r="E441" i="21" s="1"/>
  <c r="F441" i="21" s="1"/>
  <c r="M441" i="21" l="1"/>
  <c r="I441" i="21" s="1"/>
  <c r="G441" i="21"/>
  <c r="O441" i="21" s="1"/>
  <c r="N440" i="21"/>
  <c r="Q440" i="21"/>
  <c r="P440" i="21"/>
  <c r="H441" i="21" l="1"/>
  <c r="E442" i="21" s="1"/>
  <c r="F442" i="21" s="1"/>
  <c r="M442" i="21" s="1"/>
  <c r="I442" i="21" s="1"/>
  <c r="N441" i="21"/>
  <c r="Q441" i="21"/>
  <c r="P441" i="21"/>
  <c r="G442" i="21" l="1"/>
  <c r="O442" i="21" s="1"/>
  <c r="H442" i="21"/>
  <c r="E443" i="21" s="1"/>
  <c r="F443" i="21" s="1"/>
  <c r="M443" i="21" l="1"/>
  <c r="G443" i="21" s="1"/>
  <c r="O443" i="21" s="1"/>
  <c r="Q442" i="21"/>
  <c r="P442" i="21"/>
  <c r="N442" i="21"/>
  <c r="Q443" i="21" l="1"/>
  <c r="P443" i="21"/>
  <c r="N443" i="21"/>
  <c r="I443" i="21"/>
  <c r="H443" i="21"/>
  <c r="E444" i="21" s="1"/>
  <c r="F444" i="21" s="1"/>
  <c r="M444" i="21" l="1"/>
  <c r="I444" i="21"/>
  <c r="H444" i="21"/>
  <c r="E445" i="21" s="1"/>
  <c r="F445" i="21" s="1"/>
  <c r="G444" i="21"/>
  <c r="O444" i="21" s="1"/>
  <c r="M445" i="21" l="1"/>
  <c r="I445" i="21"/>
  <c r="H445" i="21"/>
  <c r="E446" i="21" s="1"/>
  <c r="F446" i="21" s="1"/>
  <c r="G445" i="21"/>
  <c r="O445" i="21" s="1"/>
  <c r="P444" i="21"/>
  <c r="N444" i="21"/>
  <c r="Q444" i="21"/>
  <c r="Q445" i="21" l="1"/>
  <c r="P445" i="21"/>
  <c r="N445" i="21"/>
  <c r="M446" i="21"/>
  <c r="G446" i="21" s="1"/>
  <c r="O446" i="21" s="1"/>
  <c r="P446" i="21" l="1"/>
  <c r="N446" i="21"/>
  <c r="Q446" i="21"/>
  <c r="H446" i="21"/>
  <c r="E447" i="21" s="1"/>
  <c r="F447" i="21" s="1"/>
  <c r="I446" i="21"/>
  <c r="M447" i="21" l="1"/>
  <c r="G447" i="21" s="1"/>
  <c r="O447" i="21" s="1"/>
  <c r="H447" i="21" l="1"/>
  <c r="E448" i="21" s="1"/>
  <c r="F448" i="21" s="1"/>
  <c r="I447" i="21"/>
  <c r="Q447" i="21"/>
  <c r="P447" i="21"/>
  <c r="N447" i="21"/>
  <c r="M448" i="21" l="1"/>
  <c r="I448" i="21" s="1"/>
  <c r="H448" i="21" l="1"/>
  <c r="E449" i="21" s="1"/>
  <c r="F449" i="21" s="1"/>
  <c r="M449" i="21" s="1"/>
  <c r="I449" i="21" s="1"/>
  <c r="G448" i="21"/>
  <c r="O448" i="21" s="1"/>
  <c r="H449" i="21" l="1"/>
  <c r="E450" i="21" s="1"/>
  <c r="F450" i="21" s="1"/>
  <c r="M450" i="21" s="1"/>
  <c r="G449" i="21"/>
  <c r="O449" i="21" s="1"/>
  <c r="N448" i="21"/>
  <c r="P448" i="21"/>
  <c r="Q448" i="21"/>
  <c r="N449" i="21"/>
  <c r="Q449" i="21"/>
  <c r="P449" i="21"/>
  <c r="I450" i="21" l="1"/>
  <c r="H450" i="21"/>
  <c r="E451" i="21" s="1"/>
  <c r="F451" i="21" s="1"/>
  <c r="M451" i="21" s="1"/>
  <c r="G451" i="21" s="1"/>
  <c r="O451" i="21" s="1"/>
  <c r="Q451" i="21" s="1"/>
  <c r="G450" i="21"/>
  <c r="O450" i="21" s="1"/>
  <c r="P451" i="21" l="1"/>
  <c r="Q450" i="21"/>
  <c r="P450" i="21"/>
  <c r="N450" i="21"/>
  <c r="I451" i="21"/>
  <c r="H451" i="21"/>
  <c r="E452" i="21" s="1"/>
  <c r="F452" i="21" s="1"/>
  <c r="N451" i="21"/>
  <c r="M452" i="21" l="1"/>
  <c r="I452" i="21" s="1"/>
  <c r="H452" i="21"/>
  <c r="E453" i="21" s="1"/>
  <c r="F453" i="21" s="1"/>
  <c r="M453" i="21" s="1"/>
  <c r="H453" i="21" s="1"/>
  <c r="E454" i="21" s="1"/>
  <c r="F454" i="21" s="1"/>
  <c r="G452" i="21" l="1"/>
  <c r="O452" i="21" s="1"/>
  <c r="M454" i="21"/>
  <c r="I454" i="21" s="1"/>
  <c r="I453" i="21"/>
  <c r="G453" i="21"/>
  <c r="O453" i="21" s="1"/>
  <c r="N452" i="21" l="1"/>
  <c r="Q452" i="21"/>
  <c r="P452" i="21"/>
  <c r="P453" i="21"/>
  <c r="N453" i="21"/>
  <c r="Q453" i="21"/>
  <c r="G454" i="21"/>
  <c r="O454" i="21" s="1"/>
  <c r="H454" i="21"/>
  <c r="E455" i="21" s="1"/>
  <c r="F455" i="21" s="1"/>
  <c r="M455" i="21" l="1"/>
  <c r="G455" i="21" s="1"/>
  <c r="O455" i="21" s="1"/>
  <c r="H455" i="21"/>
  <c r="E456" i="21" s="1"/>
  <c r="F456" i="21" s="1"/>
  <c r="Q454" i="21"/>
  <c r="P454" i="21"/>
  <c r="N454" i="21"/>
  <c r="Q455" i="21" l="1"/>
  <c r="P455" i="21"/>
  <c r="N455" i="21"/>
  <c r="I455" i="21"/>
  <c r="M456" i="21"/>
  <c r="H456" i="21" s="1"/>
  <c r="E457" i="21" s="1"/>
  <c r="F457" i="21" s="1"/>
  <c r="I456" i="21" l="1"/>
  <c r="G456" i="21"/>
  <c r="O456" i="21" s="1"/>
  <c r="M457" i="21"/>
  <c r="I457" i="21"/>
  <c r="H457" i="21"/>
  <c r="E458" i="21" s="1"/>
  <c r="F458" i="21" s="1"/>
  <c r="G457" i="21"/>
  <c r="O457" i="21" s="1"/>
  <c r="Q456" i="21"/>
  <c r="P456" i="21"/>
  <c r="N456" i="21"/>
  <c r="N457" i="21" l="1"/>
  <c r="Q457" i="21"/>
  <c r="P457" i="21"/>
  <c r="M458" i="21"/>
  <c r="I458" i="21" s="1"/>
  <c r="G458" i="21" l="1"/>
  <c r="O458" i="21" s="1"/>
  <c r="Q458" i="21"/>
  <c r="P458" i="21"/>
  <c r="N458" i="21"/>
  <c r="H458" i="21"/>
  <c r="E459" i="21" s="1"/>
  <c r="F459" i="21" s="1"/>
  <c r="M459" i="21" l="1"/>
  <c r="G459" i="21" s="1"/>
  <c r="O459" i="21" s="1"/>
  <c r="I459" i="21"/>
  <c r="H459" i="21"/>
  <c r="E460" i="21" s="1"/>
  <c r="F460" i="21" s="1"/>
  <c r="N459" i="21" l="1"/>
  <c r="Q459" i="21"/>
  <c r="P459" i="21"/>
  <c r="M460" i="21"/>
  <c r="G460" i="21" s="1"/>
  <c r="O460" i="21" s="1"/>
  <c r="P460" i="21" l="1"/>
  <c r="N460" i="21"/>
  <c r="Q460" i="21"/>
  <c r="H460" i="21"/>
  <c r="E461" i="21" s="1"/>
  <c r="F461" i="21" s="1"/>
  <c r="I460" i="21"/>
  <c r="M461" i="21" l="1"/>
  <c r="I461" i="21"/>
  <c r="H461" i="21"/>
  <c r="E462" i="21" s="1"/>
  <c r="F462" i="21" s="1"/>
  <c r="G461" i="21"/>
  <c r="O461" i="21" s="1"/>
  <c r="N461" i="21" l="1"/>
  <c r="Q461" i="21"/>
  <c r="P461" i="21"/>
  <c r="M462" i="21"/>
  <c r="H462" i="21" s="1"/>
  <c r="E463" i="21" s="1"/>
  <c r="F463" i="21" s="1"/>
  <c r="M463" i="21" l="1"/>
  <c r="I463" i="21" s="1"/>
  <c r="H463" i="21"/>
  <c r="E464" i="21" s="1"/>
  <c r="F464" i="21" s="1"/>
  <c r="G463" i="21"/>
  <c r="O463" i="21" s="1"/>
  <c r="G462" i="21"/>
  <c r="O462" i="21" s="1"/>
  <c r="I462" i="21"/>
  <c r="Q463" i="21" l="1"/>
  <c r="P463" i="21"/>
  <c r="N463" i="21"/>
  <c r="P462" i="21"/>
  <c r="N462" i="21"/>
  <c r="Q462" i="21"/>
  <c r="M464" i="21"/>
  <c r="I464" i="21" s="1"/>
  <c r="G464" i="21" l="1"/>
  <c r="O464" i="21" s="1"/>
  <c r="P464" i="21"/>
  <c r="N464" i="21"/>
  <c r="Q464" i="21"/>
  <c r="H464" i="21"/>
  <c r="E465" i="21" s="1"/>
  <c r="F465" i="21" s="1"/>
  <c r="M465" i="21" l="1"/>
  <c r="I465" i="21" s="1"/>
  <c r="G465" i="21"/>
  <c r="O465" i="21" s="1"/>
  <c r="H465" i="21" l="1"/>
  <c r="E466" i="21" s="1"/>
  <c r="F466" i="21" s="1"/>
  <c r="M466" i="21" s="1"/>
  <c r="G466" i="21" s="1"/>
  <c r="O466" i="21" s="1"/>
  <c r="N465" i="21"/>
  <c r="Q465" i="21"/>
  <c r="P465" i="21"/>
  <c r="I466" i="21" l="1"/>
  <c r="H466" i="21"/>
  <c r="E467" i="21" s="1"/>
  <c r="F467" i="21" s="1"/>
  <c r="M467" i="21" s="1"/>
  <c r="G467" i="21" s="1"/>
  <c r="O467" i="21" s="1"/>
  <c r="Q466" i="21"/>
  <c r="P466" i="21"/>
  <c r="N466" i="21"/>
  <c r="H467" i="21" l="1"/>
  <c r="E468" i="21" s="1"/>
  <c r="F468" i="21" s="1"/>
  <c r="M468" i="21" s="1"/>
  <c r="I468" i="21" s="1"/>
  <c r="Q467" i="21"/>
  <c r="P467" i="21"/>
  <c r="N467" i="21"/>
  <c r="I467" i="21"/>
  <c r="H468" i="21" l="1"/>
  <c r="E469" i="21" s="1"/>
  <c r="F469" i="21" s="1"/>
  <c r="M469" i="21" s="1"/>
  <c r="G468" i="21"/>
  <c r="O468" i="21" s="1"/>
  <c r="P468" i="21" s="1"/>
  <c r="Q468" i="21"/>
  <c r="N468" i="21" l="1"/>
  <c r="H469" i="21"/>
  <c r="E470" i="21" s="1"/>
  <c r="F470" i="21" s="1"/>
  <c r="M470" i="21" s="1"/>
  <c r="H470" i="21" s="1"/>
  <c r="E471" i="21" s="1"/>
  <c r="F471" i="21" s="1"/>
  <c r="G469" i="21"/>
  <c r="O469" i="21" s="1"/>
  <c r="Q469" i="21" s="1"/>
  <c r="I469" i="21"/>
  <c r="N469" i="21" l="1"/>
  <c r="P469" i="21"/>
  <c r="M471" i="21"/>
  <c r="I471" i="21" s="1"/>
  <c r="G470" i="21"/>
  <c r="O470" i="21" s="1"/>
  <c r="I470" i="21"/>
  <c r="H471" i="21" l="1"/>
  <c r="E472" i="21" s="1"/>
  <c r="F472" i="21" s="1"/>
  <c r="M472" i="21" s="1"/>
  <c r="I472" i="21" s="1"/>
  <c r="G471" i="21"/>
  <c r="O471" i="21" s="1"/>
  <c r="Q470" i="21"/>
  <c r="N470" i="21"/>
  <c r="P470" i="21"/>
  <c r="Q471" i="21"/>
  <c r="P471" i="21"/>
  <c r="N471" i="21"/>
  <c r="G472" i="21" l="1"/>
  <c r="O472" i="21" s="1"/>
  <c r="H472" i="21"/>
  <c r="E473" i="21" s="1"/>
  <c r="F473" i="21" s="1"/>
  <c r="M473" i="21" l="1"/>
  <c r="I473" i="21" s="1"/>
  <c r="G473" i="21"/>
  <c r="O473" i="21" s="1"/>
  <c r="P472" i="21"/>
  <c r="N472" i="21"/>
  <c r="Q472" i="21"/>
  <c r="H473" i="21" l="1"/>
  <c r="E474" i="21" s="1"/>
  <c r="F474" i="21" s="1"/>
  <c r="M474" i="21" s="1"/>
  <c r="I474" i="21" s="1"/>
  <c r="N473" i="21"/>
  <c r="Q473" i="21"/>
  <c r="P473" i="21"/>
  <c r="G474" i="21" l="1"/>
  <c r="O474" i="21" s="1"/>
  <c r="H474" i="21"/>
  <c r="E475" i="21" s="1"/>
  <c r="F475" i="21" s="1"/>
  <c r="M475" i="21" l="1"/>
  <c r="G475" i="21" s="1"/>
  <c r="O475" i="21" s="1"/>
  <c r="Q474" i="21"/>
  <c r="N474" i="21"/>
  <c r="P474" i="21"/>
  <c r="N475" i="21" l="1"/>
  <c r="Q475" i="21"/>
  <c r="P475" i="21"/>
  <c r="H475" i="21"/>
  <c r="E476" i="21" s="1"/>
  <c r="F476" i="21" s="1"/>
  <c r="I475" i="21"/>
  <c r="M476" i="21" l="1"/>
  <c r="I476" i="21"/>
  <c r="H476" i="21"/>
  <c r="E477" i="21" s="1"/>
  <c r="F477" i="21" s="1"/>
  <c r="G476" i="21"/>
  <c r="O476" i="21" s="1"/>
  <c r="P476" i="21" l="1"/>
  <c r="N476" i="21"/>
  <c r="Q476" i="21"/>
  <c r="M477" i="21"/>
  <c r="I477" i="21" s="1"/>
  <c r="H477" i="21" l="1"/>
  <c r="E478" i="21" s="1"/>
  <c r="F478" i="21" s="1"/>
  <c r="G477" i="21"/>
  <c r="O477" i="21" s="1"/>
  <c r="Q477" i="21" l="1"/>
  <c r="P477" i="21"/>
  <c r="N477" i="21"/>
  <c r="M478" i="21"/>
  <c r="I478" i="21" s="1"/>
  <c r="G478" i="21" l="1"/>
  <c r="O478" i="21" s="1"/>
  <c r="H478" i="21"/>
  <c r="E479" i="21" s="1"/>
  <c r="F479" i="21" s="1"/>
  <c r="M479" i="21" l="1"/>
  <c r="I479" i="21" s="1"/>
  <c r="P478" i="21"/>
  <c r="N478" i="21"/>
  <c r="Q478" i="21"/>
  <c r="G479" i="21" l="1"/>
  <c r="O479" i="21" s="1"/>
  <c r="H479" i="21"/>
  <c r="E480" i="21" s="1"/>
  <c r="F480" i="21" s="1"/>
  <c r="M480" i="21" s="1"/>
  <c r="Q479" i="21"/>
  <c r="P479" i="21"/>
  <c r="N479" i="21"/>
  <c r="G480" i="21" l="1"/>
  <c r="O480" i="21" s="1"/>
  <c r="H480" i="21"/>
  <c r="E481" i="21" s="1"/>
  <c r="F481" i="21" s="1"/>
  <c r="I480" i="21"/>
  <c r="P480" i="21"/>
  <c r="N480" i="21"/>
  <c r="Q480" i="21"/>
  <c r="M481" i="21" l="1"/>
  <c r="I481" i="21" s="1"/>
  <c r="G481" i="21" l="1"/>
  <c r="O481" i="21" s="1"/>
  <c r="H481" i="21"/>
  <c r="E482" i="21" s="1"/>
  <c r="F482" i="21" s="1"/>
  <c r="Q481" i="21" l="1"/>
  <c r="N481" i="21"/>
  <c r="P481" i="21"/>
  <c r="M482" i="21"/>
  <c r="I482" i="21" s="1"/>
  <c r="H482" i="21" l="1"/>
  <c r="E483" i="21" s="1"/>
  <c r="F483" i="21" s="1"/>
  <c r="G482" i="21"/>
  <c r="O482" i="21" s="1"/>
  <c r="Q482" i="21" l="1"/>
  <c r="P482" i="21"/>
  <c r="N482" i="21"/>
  <c r="M483" i="21"/>
  <c r="G483" i="21" s="1"/>
  <c r="O483" i="21" s="1"/>
  <c r="I483" i="21" l="1"/>
  <c r="H483" i="21"/>
  <c r="E484" i="21" s="1"/>
  <c r="F484" i="21" s="1"/>
  <c r="M484" i="21" s="1"/>
  <c r="H484" i="21" s="1"/>
  <c r="E485" i="21" s="1"/>
  <c r="F485" i="21" s="1"/>
  <c r="P483" i="21"/>
  <c r="Q483" i="21"/>
  <c r="N483" i="21"/>
  <c r="G484" i="21" l="1"/>
  <c r="O484" i="21" s="1"/>
  <c r="I484" i="21"/>
  <c r="M485" i="21"/>
  <c r="I485" i="21" s="1"/>
  <c r="P484" i="21"/>
  <c r="N484" i="21"/>
  <c r="Q484" i="21"/>
  <c r="G485" i="21" l="1"/>
  <c r="O485" i="21" s="1"/>
  <c r="H485" i="21"/>
  <c r="E486" i="21" s="1"/>
  <c r="F486" i="21" s="1"/>
  <c r="M486" i="21" s="1"/>
  <c r="I486" i="21" s="1"/>
  <c r="H486" i="21" l="1"/>
  <c r="E487" i="21" s="1"/>
  <c r="F487" i="21" s="1"/>
  <c r="M487" i="21" s="1"/>
  <c r="G487" i="21" s="1"/>
  <c r="O487" i="21" s="1"/>
  <c r="G486" i="21"/>
  <c r="O486" i="21" s="1"/>
  <c r="P485" i="21"/>
  <c r="Q485" i="21"/>
  <c r="N485" i="21"/>
  <c r="Q486" i="21"/>
  <c r="P486" i="21"/>
  <c r="N486" i="21"/>
  <c r="Q487" i="21" l="1"/>
  <c r="P487" i="21"/>
  <c r="N487" i="21"/>
  <c r="H487" i="21"/>
  <c r="E488" i="21" s="1"/>
  <c r="F488" i="21" s="1"/>
  <c r="I487" i="21"/>
  <c r="M488" i="21" l="1"/>
  <c r="I488" i="21"/>
  <c r="G488" i="21"/>
  <c r="O488" i="21" s="1"/>
  <c r="H488" i="21"/>
  <c r="E489" i="21" s="1"/>
  <c r="F489" i="21" s="1"/>
  <c r="M489" i="21" l="1"/>
  <c r="I489" i="21"/>
  <c r="H489" i="21"/>
  <c r="E490" i="21" s="1"/>
  <c r="F490" i="21" s="1"/>
  <c r="G489" i="21"/>
  <c r="O489" i="21" s="1"/>
  <c r="Q488" i="21"/>
  <c r="N488" i="21"/>
  <c r="P488" i="21"/>
  <c r="N489" i="21" l="1"/>
  <c r="Q489" i="21"/>
  <c r="P489" i="21"/>
  <c r="M490" i="21"/>
  <c r="I490" i="21" s="1"/>
  <c r="G490" i="21" l="1"/>
  <c r="O490" i="21" s="1"/>
  <c r="H490" i="21"/>
  <c r="E491" i="21" s="1"/>
  <c r="F491" i="21" s="1"/>
  <c r="M491" i="21" s="1"/>
  <c r="G491" i="21" s="1"/>
  <c r="O491" i="21" s="1"/>
  <c r="Q490" i="21"/>
  <c r="P490" i="21"/>
  <c r="N490" i="21"/>
  <c r="H491" i="21" l="1"/>
  <c r="E492" i="21" s="1"/>
  <c r="F492" i="21" s="1"/>
  <c r="I491" i="21"/>
  <c r="N491" i="21"/>
  <c r="P491" i="21"/>
  <c r="Q491" i="21"/>
  <c r="M492" i="21" l="1"/>
  <c r="I492" i="21" s="1"/>
  <c r="H492" i="21" l="1"/>
  <c r="E493" i="21" s="1"/>
  <c r="F493" i="21" s="1"/>
  <c r="M493" i="21" s="1"/>
  <c r="I493" i="21" s="1"/>
  <c r="G492" i="21"/>
  <c r="O492" i="21" s="1"/>
  <c r="H493" i="21" l="1"/>
  <c r="E494" i="21" s="1"/>
  <c r="F494" i="21" s="1"/>
  <c r="M494" i="21" s="1"/>
  <c r="I494" i="21" s="1"/>
  <c r="G493" i="21"/>
  <c r="O493" i="21" s="1"/>
  <c r="P492" i="21"/>
  <c r="N492" i="21"/>
  <c r="Q492" i="21"/>
  <c r="G494" i="21" l="1"/>
  <c r="O494" i="21" s="1"/>
  <c r="H494" i="21"/>
  <c r="E495" i="21" s="1"/>
  <c r="F495" i="21" s="1"/>
  <c r="M495" i="21" s="1"/>
  <c r="I495" i="21" s="1"/>
  <c r="Q493" i="21"/>
  <c r="N493" i="21"/>
  <c r="P493" i="21"/>
  <c r="N494" i="21"/>
  <c r="Q494" i="21"/>
  <c r="P494" i="21"/>
  <c r="G495" i="21" l="1"/>
  <c r="O495" i="21" s="1"/>
  <c r="H495" i="21"/>
  <c r="E496" i="21" s="1"/>
  <c r="F496" i="21" s="1"/>
  <c r="M496" i="21" s="1"/>
  <c r="Q495" i="21"/>
  <c r="P495" i="21"/>
  <c r="N495" i="21"/>
  <c r="I496" i="21" l="1"/>
  <c r="G496" i="21"/>
  <c r="O496" i="21" s="1"/>
  <c r="H496" i="21"/>
  <c r="E497" i="21" s="1"/>
  <c r="F497" i="21" s="1"/>
  <c r="M497" i="21" s="1"/>
  <c r="I497" i="21" s="1"/>
  <c r="P496" i="21"/>
  <c r="N496" i="21"/>
  <c r="Q496" i="21"/>
  <c r="H497" i="21" l="1"/>
  <c r="E498" i="21" s="1"/>
  <c r="F498" i="21" s="1"/>
  <c r="M498" i="21" s="1"/>
  <c r="I498" i="21" s="1"/>
  <c r="G497" i="21"/>
  <c r="O497" i="21" s="1"/>
  <c r="N497" i="21" s="1"/>
  <c r="Q497" i="21"/>
  <c r="P497" i="21"/>
  <c r="G498" i="21" l="1"/>
  <c r="O498" i="21" s="1"/>
  <c r="H498" i="21"/>
  <c r="E499" i="21" s="1"/>
  <c r="F499" i="21" s="1"/>
  <c r="M499" i="21" l="1"/>
  <c r="G499" i="21" s="1"/>
  <c r="O499" i="21" s="1"/>
  <c r="Q498" i="21"/>
  <c r="P498" i="21"/>
  <c r="N498" i="21"/>
  <c r="H499" i="21" l="1"/>
  <c r="E500" i="21" s="1"/>
  <c r="F500" i="21" s="1"/>
  <c r="I499" i="21"/>
  <c r="Q499" i="21"/>
  <c r="P499" i="21"/>
  <c r="N499" i="21"/>
  <c r="M500" i="21" l="1"/>
  <c r="G500" i="21" s="1"/>
  <c r="O500" i="21" s="1"/>
  <c r="I500" i="21"/>
  <c r="P500" i="21"/>
  <c r="N500" i="21"/>
  <c r="Q500" i="21"/>
  <c r="H500" i="21" l="1"/>
  <c r="E501" i="21" s="1"/>
  <c r="F501" i="21" s="1"/>
  <c r="M501" i="21" l="1"/>
  <c r="G501" i="21" s="1"/>
  <c r="O501" i="21" s="1"/>
  <c r="H501" i="21"/>
  <c r="E502" i="21" s="1"/>
  <c r="F502" i="21" s="1"/>
  <c r="M502" i="21" s="1"/>
  <c r="I502" i="21" s="1"/>
  <c r="I501" i="21"/>
  <c r="H502" i="21" l="1"/>
  <c r="E503" i="21" s="1"/>
  <c r="F503" i="21" s="1"/>
  <c r="M503" i="21" s="1"/>
  <c r="I503" i="21" s="1"/>
  <c r="G502" i="21"/>
  <c r="O502" i="21" s="1"/>
  <c r="Q501" i="21"/>
  <c r="N501" i="21"/>
  <c r="P501" i="21"/>
  <c r="P502" i="21"/>
  <c r="N502" i="21"/>
  <c r="Q502" i="21"/>
  <c r="G503" i="21" l="1"/>
  <c r="O503" i="21" s="1"/>
  <c r="H503" i="21"/>
  <c r="E504" i="21" s="1"/>
  <c r="F504" i="21" s="1"/>
  <c r="M504" i="21" s="1"/>
  <c r="I504" i="21" s="1"/>
  <c r="Q503" i="21"/>
  <c r="P503" i="21"/>
  <c r="N503" i="21"/>
  <c r="G504" i="21" l="1"/>
  <c r="O504" i="21" s="1"/>
  <c r="H504" i="21"/>
  <c r="E505" i="21" s="1"/>
  <c r="F505" i="21" s="1"/>
  <c r="M505" i="21" l="1"/>
  <c r="I505" i="21" s="1"/>
  <c r="P504" i="21"/>
  <c r="N504" i="21"/>
  <c r="Q504" i="21"/>
  <c r="G505" i="21" l="1"/>
  <c r="O505" i="21" s="1"/>
  <c r="H505" i="21"/>
  <c r="E506" i="21" s="1"/>
  <c r="F506" i="21" s="1"/>
  <c r="M506" i="21" l="1"/>
  <c r="I506" i="21" s="1"/>
  <c r="N505" i="21"/>
  <c r="P505" i="21"/>
  <c r="Q505" i="21"/>
  <c r="G506" i="21" l="1"/>
  <c r="O506" i="21" s="1"/>
  <c r="H506" i="21"/>
  <c r="E507" i="21" s="1"/>
  <c r="F507" i="21" s="1"/>
  <c r="M507" i="21" l="1"/>
  <c r="G507" i="21" s="1"/>
  <c r="O507" i="21" s="1"/>
  <c r="Q506" i="21"/>
  <c r="P506" i="21"/>
  <c r="N506" i="21"/>
  <c r="H507" i="21" l="1"/>
  <c r="E508" i="21" s="1"/>
  <c r="F508" i="21" s="1"/>
  <c r="M508" i="21" s="1"/>
  <c r="I508" i="21" s="1"/>
  <c r="I507" i="21"/>
  <c r="N507" i="21"/>
  <c r="Q507" i="21"/>
  <c r="P507" i="21"/>
  <c r="G508" i="21" l="1"/>
  <c r="O508" i="21" s="1"/>
  <c r="H508" i="21"/>
  <c r="E509" i="21" s="1"/>
  <c r="F509" i="21" s="1"/>
  <c r="P508" i="21"/>
  <c r="N508" i="21"/>
  <c r="Q508" i="21"/>
  <c r="M509" i="21" l="1"/>
  <c r="H509" i="21" s="1"/>
  <c r="E510" i="21" s="1"/>
  <c r="F510" i="21" s="1"/>
  <c r="M510" i="21" s="1"/>
  <c r="I510" i="21" s="1"/>
  <c r="G509" i="21" l="1"/>
  <c r="O509" i="21" s="1"/>
  <c r="I509" i="21"/>
  <c r="H510" i="21"/>
  <c r="E511" i="21" s="1"/>
  <c r="F511" i="21" s="1"/>
  <c r="G510" i="21"/>
  <c r="O510" i="21" s="1"/>
  <c r="Q509" i="21" l="1"/>
  <c r="N509" i="21"/>
  <c r="P509" i="21"/>
  <c r="P510" i="21"/>
  <c r="N510" i="21"/>
  <c r="Q510" i="21"/>
  <c r="M511" i="21"/>
  <c r="H511" i="21" s="1"/>
  <c r="E512" i="21" s="1"/>
  <c r="F512" i="21" s="1"/>
  <c r="G511" i="21" l="1"/>
  <c r="O511" i="21" s="1"/>
  <c r="M512" i="21"/>
  <c r="H512" i="21" s="1"/>
  <c r="E513" i="21" s="1"/>
  <c r="F513" i="21" s="1"/>
  <c r="G512" i="21"/>
  <c r="O512" i="21" s="1"/>
  <c r="Q511" i="21"/>
  <c r="P511" i="21"/>
  <c r="N511" i="21"/>
  <c r="I511" i="21"/>
  <c r="I512" i="21" l="1"/>
  <c r="P512" i="21"/>
  <c r="N512" i="21"/>
  <c r="Q512" i="21"/>
  <c r="M513" i="21"/>
  <c r="I513" i="21"/>
  <c r="H513" i="21"/>
  <c r="E514" i="21" s="1"/>
  <c r="F514" i="21" s="1"/>
  <c r="G513" i="21"/>
  <c r="O513" i="21" s="1"/>
  <c r="M514" i="21" l="1"/>
  <c r="G514" i="21"/>
  <c r="O514" i="21" s="1"/>
  <c r="I514" i="21"/>
  <c r="H514" i="21"/>
  <c r="E515" i="21" s="1"/>
  <c r="F515" i="21" s="1"/>
  <c r="N513" i="21"/>
  <c r="Q513" i="21"/>
  <c r="P513" i="21"/>
  <c r="M515" i="21" l="1"/>
  <c r="G515" i="21" s="1"/>
  <c r="O515" i="21" s="1"/>
  <c r="Q514" i="21"/>
  <c r="P514" i="21"/>
  <c r="N514" i="21"/>
  <c r="N515" i="21" l="1"/>
  <c r="Q515" i="21"/>
  <c r="P515" i="21"/>
  <c r="H515" i="21"/>
  <c r="E516" i="21" s="1"/>
  <c r="F516" i="21" s="1"/>
  <c r="I515" i="21"/>
  <c r="M516" i="21" l="1"/>
  <c r="I516" i="21"/>
  <c r="H516" i="21"/>
  <c r="E517" i="21" s="1"/>
  <c r="F517" i="21" s="1"/>
  <c r="G516" i="21"/>
  <c r="O516" i="21" s="1"/>
  <c r="P516" i="21" l="1"/>
  <c r="N516" i="21"/>
  <c r="Q516" i="21"/>
  <c r="M517" i="21"/>
  <c r="I517" i="21" s="1"/>
  <c r="H517" i="21" l="1"/>
  <c r="E518" i="21" s="1"/>
  <c r="F518" i="21" s="1"/>
  <c r="G517" i="21"/>
  <c r="O517" i="21" s="1"/>
  <c r="Q517" i="21" l="1"/>
  <c r="P517" i="21"/>
  <c r="N517" i="21"/>
  <c r="M518" i="21"/>
  <c r="I518" i="21" s="1"/>
  <c r="G518" i="21" l="1"/>
  <c r="O518" i="21" s="1"/>
  <c r="H518" i="21"/>
  <c r="E519" i="21" s="1"/>
  <c r="F519" i="21" s="1"/>
  <c r="M519" i="21" l="1"/>
  <c r="G519" i="21" s="1"/>
  <c r="O519" i="21" s="1"/>
  <c r="H519" i="21"/>
  <c r="E520" i="21" s="1"/>
  <c r="F520" i="21" s="1"/>
  <c r="Q518" i="21"/>
  <c r="P518" i="21"/>
  <c r="N518" i="21"/>
  <c r="I519" i="21" l="1"/>
  <c r="Q519" i="21"/>
  <c r="P519" i="21"/>
  <c r="N519" i="21"/>
  <c r="M520" i="21"/>
  <c r="I520" i="21" s="1"/>
  <c r="G520" i="21" l="1"/>
  <c r="O520" i="21" s="1"/>
  <c r="H520" i="21"/>
  <c r="E521" i="21" s="1"/>
  <c r="F521" i="21" s="1"/>
  <c r="M521" i="21" l="1"/>
  <c r="I521" i="21" s="1"/>
  <c r="H521" i="21"/>
  <c r="E522" i="21" s="1"/>
  <c r="F522" i="21" s="1"/>
  <c r="G521" i="21"/>
  <c r="O521" i="21" s="1"/>
  <c r="Q520" i="21"/>
  <c r="P520" i="21"/>
  <c r="N520" i="21"/>
  <c r="M522" i="21" l="1"/>
  <c r="I522" i="21" s="1"/>
  <c r="N521" i="21"/>
  <c r="Q521" i="21"/>
  <c r="P521" i="21"/>
  <c r="G522" i="21" l="1"/>
  <c r="O522" i="21" s="1"/>
  <c r="H522" i="21"/>
  <c r="E523" i="21" s="1"/>
  <c r="F523" i="21" s="1"/>
  <c r="M523" i="21" l="1"/>
  <c r="G523" i="21" s="1"/>
  <c r="O523" i="21" s="1"/>
  <c r="Q522" i="21"/>
  <c r="N522" i="21"/>
  <c r="P522" i="21"/>
  <c r="H523" i="21" l="1"/>
  <c r="E524" i="21" s="1"/>
  <c r="F524" i="21" s="1"/>
  <c r="M524" i="21" s="1"/>
  <c r="G524" i="21" s="1"/>
  <c r="O524" i="21" s="1"/>
  <c r="N523" i="21"/>
  <c r="Q523" i="21"/>
  <c r="P523" i="21"/>
  <c r="I523" i="21"/>
  <c r="Q524" i="21" l="1"/>
  <c r="P524" i="21"/>
  <c r="N524" i="21"/>
  <c r="I524" i="21"/>
  <c r="H524" i="21"/>
  <c r="E525" i="21" s="1"/>
  <c r="F525" i="21" s="1"/>
  <c r="M525" i="21" l="1"/>
  <c r="I525" i="21"/>
  <c r="H525" i="21"/>
  <c r="E526" i="21" s="1"/>
  <c r="F526" i="21" s="1"/>
  <c r="G525" i="21"/>
  <c r="O525" i="21" s="1"/>
  <c r="M526" i="21" l="1"/>
  <c r="I526" i="21"/>
  <c r="H526" i="21"/>
  <c r="E527" i="21" s="1"/>
  <c r="F527" i="21" s="1"/>
  <c r="G526" i="21"/>
  <c r="O526" i="21" s="1"/>
  <c r="P525" i="21"/>
  <c r="N525" i="21"/>
  <c r="Q525" i="21"/>
  <c r="N526" i="21" l="1"/>
  <c r="Q526" i="21"/>
  <c r="P526" i="21"/>
  <c r="M527" i="21"/>
  <c r="I527" i="21" s="1"/>
  <c r="G527" i="21"/>
  <c r="O527" i="21" s="1"/>
  <c r="H527" i="21" l="1"/>
  <c r="E528" i="21" s="1"/>
  <c r="F528" i="21" s="1"/>
  <c r="M528" i="21" s="1"/>
  <c r="H528" i="21" s="1"/>
  <c r="E529" i="21" s="1"/>
  <c r="F529" i="21" s="1"/>
  <c r="Q527" i="21"/>
  <c r="P527" i="21"/>
  <c r="N527" i="21"/>
  <c r="M529" i="21" l="1"/>
  <c r="I529" i="21"/>
  <c r="H529" i="21"/>
  <c r="E530" i="21" s="1"/>
  <c r="F530" i="21" s="1"/>
  <c r="G529" i="21"/>
  <c r="O529" i="21" s="1"/>
  <c r="I528" i="21"/>
  <c r="G528" i="21"/>
  <c r="O528" i="21" s="1"/>
  <c r="Q529" i="21" l="1"/>
  <c r="P529" i="21"/>
  <c r="N529" i="21"/>
  <c r="P528" i="21"/>
  <c r="N528" i="21"/>
  <c r="Q528" i="21"/>
  <c r="M530" i="21"/>
  <c r="I530" i="21" s="1"/>
  <c r="G530" i="21" l="1"/>
  <c r="O530" i="21" s="1"/>
  <c r="H530" i="21"/>
  <c r="E531" i="21" s="1"/>
  <c r="F531" i="21" s="1"/>
  <c r="M531" i="21" s="1"/>
  <c r="Q530" i="21"/>
  <c r="P530" i="21"/>
  <c r="N530" i="21"/>
  <c r="G531" i="21" l="1"/>
  <c r="O531" i="21" s="1"/>
  <c r="H531" i="21"/>
  <c r="E532" i="21" s="1"/>
  <c r="F532" i="21" s="1"/>
  <c r="M532" i="21" s="1"/>
  <c r="G532" i="21" s="1"/>
  <c r="O532" i="21" s="1"/>
  <c r="I531" i="21"/>
  <c r="Q531" i="21"/>
  <c r="N531" i="21"/>
  <c r="P531" i="21"/>
  <c r="H532" i="21" l="1"/>
  <c r="E533" i="21" s="1"/>
  <c r="F533" i="21" s="1"/>
  <c r="M533" i="21" s="1"/>
  <c r="I533" i="21" s="1"/>
  <c r="Q532" i="21"/>
  <c r="P532" i="21"/>
  <c r="N532" i="21"/>
  <c r="I532" i="21"/>
  <c r="G533" i="21" l="1"/>
  <c r="O533" i="21" s="1"/>
  <c r="H533" i="21"/>
  <c r="E534" i="21" s="1"/>
  <c r="F534" i="21" s="1"/>
  <c r="M534" i="21" l="1"/>
  <c r="I534" i="21" s="1"/>
  <c r="Q533" i="21"/>
  <c r="N533" i="21"/>
  <c r="P533" i="21"/>
  <c r="G534" i="21" l="1"/>
  <c r="O534" i="21" s="1"/>
  <c r="H534" i="21"/>
  <c r="E535" i="21" s="1"/>
  <c r="F535" i="21" s="1"/>
  <c r="N534" i="21"/>
  <c r="Q534" i="21"/>
  <c r="P534" i="21"/>
  <c r="M535" i="21" l="1"/>
  <c r="I535" i="21" s="1"/>
  <c r="G535" i="21" l="1"/>
  <c r="O535" i="21" s="1"/>
  <c r="H535" i="21"/>
  <c r="E536" i="21" s="1"/>
  <c r="F536" i="21" s="1"/>
  <c r="M536" i="21" s="1"/>
  <c r="H536" i="21" s="1"/>
  <c r="E537" i="21" s="1"/>
  <c r="F537" i="21" s="1"/>
  <c r="G536" i="21" l="1"/>
  <c r="O536" i="21" s="1"/>
  <c r="M537" i="21"/>
  <c r="I537" i="21" s="1"/>
  <c r="I536" i="21"/>
  <c r="H537" i="21"/>
  <c r="E538" i="21" s="1"/>
  <c r="F538" i="21" s="1"/>
  <c r="Q535" i="21"/>
  <c r="P535" i="21"/>
  <c r="N535" i="21"/>
  <c r="Q536" i="21"/>
  <c r="P536" i="21"/>
  <c r="N536" i="21"/>
  <c r="M538" i="21" l="1"/>
  <c r="H538" i="21" s="1"/>
  <c r="E539" i="21" s="1"/>
  <c r="F539" i="21" s="1"/>
  <c r="G537" i="21"/>
  <c r="O537" i="21" s="1"/>
  <c r="G538" i="21"/>
  <c r="O538" i="21" s="1"/>
  <c r="M539" i="21" l="1"/>
  <c r="I539" i="21" s="1"/>
  <c r="N537" i="21"/>
  <c r="P537" i="21"/>
  <c r="Q537" i="21"/>
  <c r="G539" i="21"/>
  <c r="O539" i="21" s="1"/>
  <c r="H539" i="21"/>
  <c r="E540" i="21" s="1"/>
  <c r="F540" i="21" s="1"/>
  <c r="M540" i="21" s="1"/>
  <c r="H540" i="21" s="1"/>
  <c r="E541" i="21" s="1"/>
  <c r="F541" i="21" s="1"/>
  <c r="I538" i="21"/>
  <c r="Q538" i="21"/>
  <c r="P538" i="21"/>
  <c r="N538" i="21"/>
  <c r="Q539" i="21"/>
  <c r="P539" i="21"/>
  <c r="N539" i="21"/>
  <c r="G540" i="21" l="1"/>
  <c r="O540" i="21" s="1"/>
  <c r="M541" i="21"/>
  <c r="I541" i="21" s="1"/>
  <c r="Q540" i="21"/>
  <c r="P540" i="21"/>
  <c r="N540" i="21"/>
  <c r="I540" i="21"/>
  <c r="H541" i="21" l="1"/>
  <c r="E542" i="21" s="1"/>
  <c r="F542" i="21" s="1"/>
  <c r="G541" i="21"/>
  <c r="O541" i="21" s="1"/>
  <c r="Q541" i="21" l="1"/>
  <c r="N541" i="21"/>
  <c r="P541" i="21"/>
  <c r="M542" i="21"/>
  <c r="G542" i="21" s="1"/>
  <c r="O542" i="21" s="1"/>
  <c r="H542" i="21"/>
  <c r="E543" i="21" s="1"/>
  <c r="F543" i="21" s="1"/>
  <c r="I542" i="21" l="1"/>
  <c r="M543" i="21"/>
  <c r="I543" i="21" s="1"/>
  <c r="G543" i="21"/>
  <c r="O543" i="21" s="1"/>
  <c r="N542" i="21"/>
  <c r="Q542" i="21"/>
  <c r="P542" i="21"/>
  <c r="H543" i="21" l="1"/>
  <c r="E544" i="21" s="1"/>
  <c r="F544" i="21" s="1"/>
  <c r="M544" i="21" s="1"/>
  <c r="H544" i="21" s="1"/>
  <c r="E545" i="21" s="1"/>
  <c r="F545" i="21" s="1"/>
  <c r="Q543" i="21"/>
  <c r="N543" i="21"/>
  <c r="P543" i="21"/>
  <c r="M545" i="21" l="1"/>
  <c r="I545" i="21" s="1"/>
  <c r="I544" i="21"/>
  <c r="G544" i="21"/>
  <c r="O544" i="21" s="1"/>
  <c r="H545" i="21" l="1"/>
  <c r="E546" i="21" s="1"/>
  <c r="F546" i="21" s="1"/>
  <c r="M546" i="21" s="1"/>
  <c r="I546" i="21" s="1"/>
  <c r="P544" i="21"/>
  <c r="N544" i="21"/>
  <c r="Q544" i="21"/>
  <c r="G545" i="21"/>
  <c r="O545" i="21" s="1"/>
  <c r="G546" i="21" l="1"/>
  <c r="O546" i="21" s="1"/>
  <c r="H546" i="21"/>
  <c r="E547" i="21" s="1"/>
  <c r="F547" i="21" s="1"/>
  <c r="Q546" i="21"/>
  <c r="P546" i="21"/>
  <c r="N546" i="21"/>
  <c r="Q545" i="21"/>
  <c r="P545" i="21"/>
  <c r="N545" i="21"/>
  <c r="M547" i="21" l="1"/>
  <c r="I547" i="21" s="1"/>
  <c r="G547" i="21" l="1"/>
  <c r="O547" i="21" s="1"/>
  <c r="H547" i="21"/>
  <c r="E548" i="21" s="1"/>
  <c r="F548" i="21" s="1"/>
  <c r="M548" i="21" l="1"/>
  <c r="I548" i="21" s="1"/>
  <c r="H548" i="21"/>
  <c r="E549" i="21" s="1"/>
  <c r="F549" i="21" s="1"/>
  <c r="M549" i="21" s="1"/>
  <c r="H549" i="21" s="1"/>
  <c r="E550" i="21" s="1"/>
  <c r="F550" i="21" s="1"/>
  <c r="Q547" i="21"/>
  <c r="P547" i="21"/>
  <c r="N547" i="21"/>
  <c r="I549" i="21" l="1"/>
  <c r="M550" i="21"/>
  <c r="H550" i="21" s="1"/>
  <c r="E551" i="21" s="1"/>
  <c r="F551" i="21" s="1"/>
  <c r="G549" i="21"/>
  <c r="O549" i="21" s="1"/>
  <c r="G548" i="21"/>
  <c r="O548" i="21" s="1"/>
  <c r="P549" i="21"/>
  <c r="N549" i="21"/>
  <c r="Q549" i="21"/>
  <c r="M551" i="21" l="1"/>
  <c r="G551" i="21" s="1"/>
  <c r="O551" i="21" s="1"/>
  <c r="N548" i="21"/>
  <c r="Q548" i="21"/>
  <c r="P548" i="21"/>
  <c r="I550" i="21"/>
  <c r="G550" i="21"/>
  <c r="O550" i="21" s="1"/>
  <c r="Q551" i="21" l="1"/>
  <c r="P551" i="21"/>
  <c r="N551" i="21"/>
  <c r="Q550" i="21"/>
  <c r="P550" i="21"/>
  <c r="N550" i="21"/>
  <c r="H551" i="21"/>
  <c r="E552" i="21" s="1"/>
  <c r="F552" i="21" s="1"/>
  <c r="I551" i="21"/>
  <c r="M552" i="21" l="1"/>
  <c r="G552" i="21" s="1"/>
  <c r="O552" i="21" s="1"/>
  <c r="H552" i="21" l="1"/>
  <c r="E553" i="21" s="1"/>
  <c r="F553" i="21" s="1"/>
  <c r="N552" i="21"/>
  <c r="Q552" i="21"/>
  <c r="P552" i="21"/>
  <c r="I552" i="21"/>
  <c r="M553" i="21" l="1"/>
  <c r="I553" i="21" s="1"/>
  <c r="H553" i="21" l="1"/>
  <c r="E554" i="21" s="1"/>
  <c r="F554" i="21" s="1"/>
  <c r="G553" i="21"/>
  <c r="O553" i="21" s="1"/>
  <c r="Q553" i="21" l="1"/>
  <c r="P553" i="21"/>
  <c r="N553" i="21"/>
  <c r="M554" i="21"/>
  <c r="G554" i="21" s="1"/>
  <c r="O554" i="21" s="1"/>
  <c r="I554" i="21"/>
  <c r="Q554" i="21" l="1"/>
  <c r="P554" i="21"/>
  <c r="N554" i="21"/>
  <c r="H554" i="21"/>
  <c r="E555" i="21" s="1"/>
  <c r="F555" i="21" s="1"/>
  <c r="M555" i="21" l="1"/>
  <c r="I555" i="21" s="1"/>
  <c r="H555" i="21"/>
  <c r="E556" i="21" s="1"/>
  <c r="F556" i="21" s="1"/>
  <c r="G555" i="21"/>
  <c r="O555" i="21" s="1"/>
  <c r="M556" i="21" l="1"/>
  <c r="I556" i="21" s="1"/>
  <c r="G556" i="21"/>
  <c r="O556" i="21" s="1"/>
  <c r="P555" i="21"/>
  <c r="Q555" i="21"/>
  <c r="N555" i="21"/>
  <c r="P556" i="21" l="1"/>
  <c r="Q556" i="21"/>
  <c r="N556" i="21"/>
  <c r="H556" i="21"/>
  <c r="E557" i="21" s="1"/>
  <c r="F557" i="21" s="1"/>
  <c r="M557" i="21" l="1"/>
  <c r="G557" i="21" s="1"/>
  <c r="O557" i="21" s="1"/>
  <c r="I557" i="21"/>
  <c r="H557" i="21"/>
  <c r="E558" i="21" s="1"/>
  <c r="F558" i="21" s="1"/>
  <c r="M558" i="21" l="1"/>
  <c r="I558" i="21" s="1"/>
  <c r="Q557" i="21"/>
  <c r="P557" i="21"/>
  <c r="N557" i="21"/>
  <c r="G558" i="21" l="1"/>
  <c r="O558" i="21" s="1"/>
  <c r="H558" i="21"/>
  <c r="E559" i="21" s="1"/>
  <c r="F559" i="21" s="1"/>
  <c r="M559" i="21" l="1"/>
  <c r="G559" i="21" s="1"/>
  <c r="O559" i="21" s="1"/>
  <c r="I559" i="21"/>
  <c r="H559" i="21"/>
  <c r="E560" i="21" s="1"/>
  <c r="F560" i="21" s="1"/>
  <c r="P558" i="21"/>
  <c r="N558" i="21"/>
  <c r="Q558" i="21"/>
  <c r="Q559" i="21" l="1"/>
  <c r="N559" i="21"/>
  <c r="P559" i="21"/>
  <c r="M560" i="21"/>
  <c r="I560" i="21" s="1"/>
  <c r="G560" i="21" l="1"/>
  <c r="O560" i="21" s="1"/>
  <c r="H560" i="21"/>
  <c r="E561" i="21" s="1"/>
  <c r="F561" i="21" s="1"/>
  <c r="M561" i="21" l="1"/>
  <c r="I561" i="21" s="1"/>
  <c r="N560" i="21"/>
  <c r="P560" i="21"/>
  <c r="Q560" i="21"/>
  <c r="G561" i="21" l="1"/>
  <c r="O561" i="21" s="1"/>
  <c r="H561" i="21"/>
  <c r="E562" i="21" s="1"/>
  <c r="F562" i="21" s="1"/>
  <c r="M562" i="21" l="1"/>
  <c r="G562" i="21" s="1"/>
  <c r="O562" i="21" s="1"/>
  <c r="I562" i="21"/>
  <c r="P561" i="21"/>
  <c r="N561" i="21"/>
  <c r="Q561" i="21"/>
  <c r="H562" i="21" l="1"/>
  <c r="E563" i="21" s="1"/>
  <c r="F563" i="21" s="1"/>
  <c r="Q562" i="21"/>
  <c r="P562" i="21"/>
  <c r="N562" i="21"/>
  <c r="M563" i="21" l="1"/>
  <c r="H563" i="21" s="1"/>
  <c r="E564" i="21" s="1"/>
  <c r="F564" i="21" s="1"/>
  <c r="G563" i="21"/>
  <c r="O563" i="21" s="1"/>
  <c r="I563" i="21"/>
  <c r="N563" i="21" l="1"/>
  <c r="Q563" i="21"/>
  <c r="P563" i="21"/>
  <c r="M564" i="21"/>
  <c r="H564" i="21" s="1"/>
  <c r="E565" i="21" s="1"/>
  <c r="F565" i="21" s="1"/>
  <c r="G564" i="21"/>
  <c r="O564" i="21" s="1"/>
  <c r="P564" i="21" l="1"/>
  <c r="Q564" i="21"/>
  <c r="N564" i="21"/>
  <c r="M565" i="21"/>
  <c r="H565" i="21" s="1"/>
  <c r="E566" i="21" s="1"/>
  <c r="F566" i="21" s="1"/>
  <c r="I564" i="21"/>
  <c r="M566" i="21" l="1"/>
  <c r="I566" i="21" s="1"/>
  <c r="G565" i="21"/>
  <c r="O565" i="21" s="1"/>
  <c r="I565" i="21"/>
  <c r="N565" i="21" l="1"/>
  <c r="Q565" i="21"/>
  <c r="P565" i="21"/>
  <c r="G566" i="21"/>
  <c r="O566" i="21" s="1"/>
  <c r="H566" i="21"/>
  <c r="E567" i="21" s="1"/>
  <c r="F567" i="21" s="1"/>
  <c r="M567" i="21" l="1"/>
  <c r="G567" i="21" s="1"/>
  <c r="O567" i="21" s="1"/>
  <c r="I567" i="21"/>
  <c r="H567" i="21"/>
  <c r="E568" i="21" s="1"/>
  <c r="F568" i="21" s="1"/>
  <c r="P566" i="21"/>
  <c r="N566" i="21"/>
  <c r="Q566" i="21"/>
  <c r="M568" i="21" l="1"/>
  <c r="I568" i="21" s="1"/>
  <c r="G568" i="21"/>
  <c r="O568" i="21" s="1"/>
  <c r="H568" i="21"/>
  <c r="E569" i="21" s="1"/>
  <c r="F569" i="21" s="1"/>
  <c r="N567" i="21"/>
  <c r="Q567" i="21"/>
  <c r="P567" i="21"/>
  <c r="M569" i="21" l="1"/>
  <c r="I569" i="21" s="1"/>
  <c r="G569" i="21"/>
  <c r="O569" i="21" s="1"/>
  <c r="H569" i="21"/>
  <c r="E570" i="21" s="1"/>
  <c r="F570" i="21" s="1"/>
  <c r="P568" i="21"/>
  <c r="N568" i="21"/>
  <c r="Q568" i="21"/>
  <c r="M570" i="21" l="1"/>
  <c r="I570" i="21" s="1"/>
  <c r="P569" i="21"/>
  <c r="N569" i="21"/>
  <c r="Q569" i="21"/>
  <c r="H570" i="21" l="1"/>
  <c r="E571" i="21" s="1"/>
  <c r="F571" i="21" s="1"/>
  <c r="G570" i="21"/>
  <c r="O570" i="21" s="1"/>
  <c r="P570" i="21" l="1"/>
  <c r="Q570" i="21"/>
  <c r="N570" i="21"/>
  <c r="M571" i="21"/>
  <c r="I571" i="21" s="1"/>
  <c r="H571" i="21"/>
  <c r="E572" i="21" s="1"/>
  <c r="F572" i="21" s="1"/>
  <c r="G571" i="21"/>
  <c r="O571" i="21" s="1"/>
  <c r="M572" i="21" l="1"/>
  <c r="I572" i="21" s="1"/>
  <c r="H572" i="21"/>
  <c r="E573" i="21" s="1"/>
  <c r="F573" i="21" s="1"/>
  <c r="G572" i="21"/>
  <c r="O572" i="21" s="1"/>
  <c r="P571" i="21"/>
  <c r="N571" i="21"/>
  <c r="Q571" i="21"/>
  <c r="Q572" i="21" l="1"/>
  <c r="P572" i="21"/>
  <c r="N572" i="21"/>
  <c r="M573" i="21"/>
  <c r="G573" i="21" s="1"/>
  <c r="O573" i="21" s="1"/>
  <c r="H573" i="21"/>
  <c r="E574" i="21" s="1"/>
  <c r="F574" i="21" s="1"/>
  <c r="M574" i="21" l="1"/>
  <c r="I574" i="21" s="1"/>
  <c r="G574" i="21"/>
  <c r="O574" i="21" s="1"/>
  <c r="H574" i="21"/>
  <c r="E575" i="21" s="1"/>
  <c r="F575" i="21" s="1"/>
  <c r="I573" i="21"/>
  <c r="N573" i="21"/>
  <c r="Q573" i="21"/>
  <c r="P573" i="21"/>
  <c r="M575" i="21" l="1"/>
  <c r="I575" i="21" s="1"/>
  <c r="G575" i="21"/>
  <c r="O575" i="21" s="1"/>
  <c r="Q574" i="21"/>
  <c r="P574" i="21"/>
  <c r="N574" i="21"/>
  <c r="Q575" i="21" l="1"/>
  <c r="P575" i="21"/>
  <c r="N575" i="21"/>
  <c r="H575" i="21"/>
  <c r="E576" i="21" s="1"/>
  <c r="F576" i="21" s="1"/>
  <c r="M576" i="21" l="1"/>
  <c r="I576" i="21"/>
  <c r="G576" i="21"/>
  <c r="O576" i="21" s="1"/>
  <c r="H576" i="21"/>
  <c r="E577" i="21" s="1"/>
  <c r="F577" i="21" s="1"/>
  <c r="M577" i="21" l="1"/>
  <c r="I577" i="21" s="1"/>
  <c r="P576" i="21"/>
  <c r="N576" i="21"/>
  <c r="Q576" i="21"/>
  <c r="G577" i="21" l="1"/>
  <c r="O577" i="21" s="1"/>
  <c r="H577" i="21"/>
  <c r="E578" i="21" s="1"/>
  <c r="F578" i="21" s="1"/>
  <c r="M578" i="21" l="1"/>
  <c r="H578" i="21" s="1"/>
  <c r="E579" i="21" s="1"/>
  <c r="F579" i="21" s="1"/>
  <c r="G578" i="21"/>
  <c r="O578" i="21" s="1"/>
  <c r="I578" i="21"/>
  <c r="Q577" i="21"/>
  <c r="P577" i="21"/>
  <c r="N577" i="21"/>
  <c r="N578" i="21" l="1"/>
  <c r="Q578" i="21"/>
  <c r="P578" i="21"/>
  <c r="M579" i="21"/>
  <c r="G579" i="21" s="1"/>
  <c r="O579" i="21" s="1"/>
  <c r="I579" i="21" l="1"/>
  <c r="Q579" i="21"/>
  <c r="P579" i="21"/>
  <c r="N579" i="21"/>
  <c r="H579" i="21"/>
  <c r="E580" i="21" s="1"/>
  <c r="F580" i="21" s="1"/>
  <c r="M580" i="21" l="1"/>
  <c r="I580" i="21" s="1"/>
  <c r="H580" i="21"/>
  <c r="E581" i="21" s="1"/>
  <c r="F581" i="21" s="1"/>
  <c r="G580" i="21"/>
  <c r="O580" i="21" s="1"/>
  <c r="Q580" i="21" l="1"/>
  <c r="P580" i="21"/>
  <c r="N580" i="21"/>
  <c r="M581" i="21"/>
  <c r="I581" i="21" s="1"/>
  <c r="H581" i="21"/>
  <c r="E582" i="21" s="1"/>
  <c r="F582" i="21" s="1"/>
  <c r="G581" i="21"/>
  <c r="O581" i="21" s="1"/>
  <c r="N581" i="21" l="1"/>
  <c r="Q581" i="21"/>
  <c r="P581" i="21"/>
  <c r="M582" i="21"/>
  <c r="I582" i="21" s="1"/>
  <c r="H582" i="21" l="1"/>
  <c r="E583" i="21" s="1"/>
  <c r="F583" i="21" s="1"/>
  <c r="G582" i="21"/>
  <c r="O582" i="21" s="1"/>
  <c r="P582" i="21" l="1"/>
  <c r="Q582" i="21"/>
  <c r="N582" i="21"/>
  <c r="M583" i="21"/>
  <c r="I583" i="21" s="1"/>
  <c r="H583" i="21"/>
  <c r="E584" i="21" s="1"/>
  <c r="F584" i="21" s="1"/>
  <c r="G583" i="21"/>
  <c r="O583" i="21" s="1"/>
  <c r="N583" i="21" l="1"/>
  <c r="P583" i="21"/>
  <c r="Q583" i="21"/>
  <c r="M584" i="21"/>
  <c r="I584" i="21" s="1"/>
  <c r="H584" i="21"/>
  <c r="E585" i="21" s="1"/>
  <c r="F585" i="21" s="1"/>
  <c r="G584" i="21"/>
  <c r="O584" i="21" s="1"/>
  <c r="Q584" i="21" l="1"/>
  <c r="P584" i="21"/>
  <c r="N584" i="21"/>
  <c r="M585" i="21"/>
  <c r="H585" i="21" s="1"/>
  <c r="E586" i="21" s="1"/>
  <c r="F586" i="21" s="1"/>
  <c r="I585" i="21" l="1"/>
  <c r="M586" i="21"/>
  <c r="H586" i="21" s="1"/>
  <c r="E587" i="21" s="1"/>
  <c r="F587" i="21" s="1"/>
  <c r="G586" i="21"/>
  <c r="O586" i="21" s="1"/>
  <c r="I586" i="21"/>
  <c r="G585" i="21"/>
  <c r="O585" i="21" s="1"/>
  <c r="Q585" i="21" l="1"/>
  <c r="N585" i="21"/>
  <c r="P585" i="21"/>
  <c r="P586" i="21"/>
  <c r="N586" i="21"/>
  <c r="Q586" i="21"/>
  <c r="M587" i="21"/>
  <c r="I587" i="21" s="1"/>
  <c r="H587" i="21" l="1"/>
  <c r="E588" i="21" s="1"/>
  <c r="F588" i="21" s="1"/>
  <c r="G587" i="21"/>
  <c r="O587" i="21" s="1"/>
  <c r="Q587" i="21" l="1"/>
  <c r="P587" i="21"/>
  <c r="N587" i="21"/>
  <c r="M588" i="21"/>
  <c r="H588" i="21"/>
  <c r="E589" i="21" s="1"/>
  <c r="F589" i="21" s="1"/>
  <c r="I588" i="21"/>
  <c r="G588" i="21"/>
  <c r="O588" i="21" s="1"/>
  <c r="P588" i="21" l="1"/>
  <c r="Q588" i="21"/>
  <c r="N588" i="21"/>
  <c r="M589" i="21"/>
  <c r="H589" i="21" s="1"/>
  <c r="E590" i="21" s="1"/>
  <c r="F590" i="21" s="1"/>
  <c r="M590" i="21" l="1"/>
  <c r="I590" i="21" s="1"/>
  <c r="G590" i="21"/>
  <c r="O590" i="21" s="1"/>
  <c r="H590" i="21"/>
  <c r="E591" i="21" s="1"/>
  <c r="F591" i="21" s="1"/>
  <c r="I589" i="21"/>
  <c r="G589" i="21"/>
  <c r="O589" i="21" s="1"/>
  <c r="M591" i="21" l="1"/>
  <c r="I591" i="21" s="1"/>
  <c r="H591" i="21"/>
  <c r="E592" i="21" s="1"/>
  <c r="F592" i="21" s="1"/>
  <c r="Q590" i="21"/>
  <c r="N590" i="21"/>
  <c r="P590" i="21"/>
  <c r="N589" i="21"/>
  <c r="Q589" i="21"/>
  <c r="P589" i="21"/>
  <c r="G591" i="21" l="1"/>
  <c r="O591" i="21" s="1"/>
  <c r="M592" i="21"/>
  <c r="H592" i="21" s="1"/>
  <c r="E593" i="21" s="1"/>
  <c r="F593" i="21" s="1"/>
  <c r="M593" i="21" l="1"/>
  <c r="G593" i="21" s="1"/>
  <c r="O593" i="21" s="1"/>
  <c r="I593" i="21"/>
  <c r="H593" i="21"/>
  <c r="E594" i="21" s="1"/>
  <c r="F594" i="21" s="1"/>
  <c r="G592" i="21"/>
  <c r="O592" i="21" s="1"/>
  <c r="I592" i="21"/>
  <c r="N591" i="21"/>
  <c r="P591" i="21"/>
  <c r="Q591" i="21"/>
  <c r="P592" i="21" l="1"/>
  <c r="N592" i="21"/>
  <c r="Q592" i="21"/>
  <c r="M594" i="21"/>
  <c r="I594" i="21" s="1"/>
  <c r="H594" i="21"/>
  <c r="E595" i="21" s="1"/>
  <c r="F595" i="21" s="1"/>
  <c r="G594" i="21"/>
  <c r="O594" i="21" s="1"/>
  <c r="Q593" i="21"/>
  <c r="N593" i="21"/>
  <c r="P593" i="21"/>
  <c r="Q594" i="21" l="1"/>
  <c r="P594" i="21"/>
  <c r="N594" i="21"/>
  <c r="M595" i="21"/>
  <c r="I595" i="21" s="1"/>
  <c r="H595" i="21" l="1"/>
  <c r="E596" i="21" s="1"/>
  <c r="F596" i="21" s="1"/>
  <c r="G595" i="21"/>
  <c r="O595" i="21" s="1"/>
  <c r="P595" i="21" l="1"/>
  <c r="N595" i="21"/>
  <c r="Q595" i="21"/>
  <c r="M596" i="21"/>
  <c r="G596" i="21" s="1"/>
  <c r="O596" i="21" s="1"/>
  <c r="H596" i="21"/>
  <c r="E597" i="21" s="1"/>
  <c r="F597" i="21" s="1"/>
  <c r="I596" i="21"/>
  <c r="N596" i="21" l="1"/>
  <c r="Q596" i="21"/>
  <c r="P596" i="21"/>
  <c r="M597" i="21"/>
  <c r="G597" i="21" s="1"/>
  <c r="O597" i="21" s="1"/>
  <c r="Q597" i="21" l="1"/>
  <c r="N597" i="21"/>
  <c r="P597" i="21"/>
  <c r="H597" i="21"/>
  <c r="E598" i="21" s="1"/>
  <c r="F598" i="21" s="1"/>
  <c r="I597" i="21"/>
  <c r="M598" i="21" l="1"/>
  <c r="H598" i="21"/>
  <c r="E599" i="21" s="1"/>
  <c r="F599" i="21" s="1"/>
  <c r="G598" i="21"/>
  <c r="O598" i="21" s="1"/>
  <c r="I598" i="21"/>
  <c r="P598" i="21" l="1"/>
  <c r="Q598" i="21"/>
  <c r="N598" i="21"/>
  <c r="M599" i="21"/>
  <c r="H599" i="21" s="1"/>
  <c r="E600" i="21" s="1"/>
  <c r="F600" i="21" s="1"/>
  <c r="I599" i="21"/>
  <c r="G599" i="21"/>
  <c r="O599" i="21" s="1"/>
  <c r="M600" i="21" l="1"/>
  <c r="I600" i="21" s="1"/>
  <c r="G600" i="21"/>
  <c r="O600" i="21" s="1"/>
  <c r="N599" i="21"/>
  <c r="P599" i="21"/>
  <c r="Q599" i="21"/>
  <c r="H600" i="21" l="1"/>
  <c r="E601" i="21" s="1"/>
  <c r="F601" i="21" s="1"/>
  <c r="M601" i="21" s="1"/>
  <c r="G601" i="21" s="1"/>
  <c r="O601" i="21" s="1"/>
  <c r="P600" i="21"/>
  <c r="N600" i="21"/>
  <c r="Q600" i="21"/>
  <c r="Q601" i="21" l="1"/>
  <c r="N601" i="21"/>
  <c r="P601" i="21"/>
  <c r="H601" i="21"/>
  <c r="E602" i="21" s="1"/>
  <c r="F602" i="21" s="1"/>
  <c r="I601" i="21"/>
  <c r="M602" i="21" l="1"/>
  <c r="I602" i="21" s="1"/>
  <c r="G602" i="21" l="1"/>
  <c r="O602" i="21" s="1"/>
  <c r="H602" i="21"/>
  <c r="E603" i="21" s="1"/>
  <c r="F603" i="21" s="1"/>
  <c r="M603" i="21" s="1"/>
  <c r="I603" i="21" s="1"/>
  <c r="Q602" i="21"/>
  <c r="N602" i="21"/>
  <c r="P602" i="21"/>
  <c r="G603" i="21" l="1"/>
  <c r="O603" i="21" s="1"/>
  <c r="H603" i="21"/>
  <c r="E604" i="21" s="1"/>
  <c r="F604" i="21" s="1"/>
  <c r="M604" i="21" s="1"/>
  <c r="G604" i="21" s="1"/>
  <c r="O604" i="21" s="1"/>
  <c r="Q603" i="21"/>
  <c r="N603" i="21"/>
  <c r="P603" i="21"/>
  <c r="P604" i="21" l="1"/>
  <c r="N604" i="21"/>
  <c r="Q604" i="21"/>
  <c r="I604" i="21"/>
  <c r="H604" i="21"/>
  <c r="E605" i="21" s="1"/>
  <c r="F605" i="21" s="1"/>
  <c r="M605" i="21" l="1"/>
  <c r="I605" i="21" s="1"/>
  <c r="H605" i="21"/>
  <c r="E606" i="21" s="1"/>
  <c r="F606" i="21" s="1"/>
  <c r="G605" i="21" l="1"/>
  <c r="O605" i="21" s="1"/>
  <c r="M606" i="21"/>
  <c r="H606" i="21" s="1"/>
  <c r="E607" i="21" s="1"/>
  <c r="F607" i="21" s="1"/>
  <c r="Q605" i="21"/>
  <c r="N605" i="21"/>
  <c r="P605" i="21"/>
  <c r="M607" i="21" l="1"/>
  <c r="I607" i="21" s="1"/>
  <c r="H607" i="21"/>
  <c r="E608" i="21" s="1"/>
  <c r="F608" i="21" s="1"/>
  <c r="G606" i="21"/>
  <c r="O606" i="21" s="1"/>
  <c r="I606" i="21"/>
  <c r="G607" i="21" l="1"/>
  <c r="O607" i="21" s="1"/>
  <c r="M608" i="21"/>
  <c r="I608" i="21" s="1"/>
  <c r="G608" i="21"/>
  <c r="O608" i="21" s="1"/>
  <c r="H608" i="21"/>
  <c r="E609" i="21" s="1"/>
  <c r="F609" i="21" s="1"/>
  <c r="N607" i="21"/>
  <c r="Q607" i="21"/>
  <c r="P607" i="21"/>
  <c r="Q606" i="21"/>
  <c r="P606" i="21"/>
  <c r="N606" i="21"/>
  <c r="M609" i="21" l="1"/>
  <c r="H609" i="21" s="1"/>
  <c r="E610" i="21" s="1"/>
  <c r="F610" i="21" s="1"/>
  <c r="I609" i="21"/>
  <c r="G609" i="21"/>
  <c r="O609" i="21" s="1"/>
  <c r="Q608" i="21"/>
  <c r="P608" i="21"/>
  <c r="N608" i="21"/>
  <c r="Q609" i="21" l="1"/>
  <c r="N609" i="21"/>
  <c r="P609" i="21"/>
  <c r="M610" i="21"/>
  <c r="I610" i="21"/>
  <c r="H610" i="21"/>
  <c r="E611" i="21" s="1"/>
  <c r="F611" i="21" s="1"/>
  <c r="G610" i="21"/>
  <c r="O610" i="21" s="1"/>
  <c r="Q610" i="21" l="1"/>
  <c r="P610" i="21"/>
  <c r="N610" i="21"/>
  <c r="M611" i="21"/>
  <c r="G611" i="21" s="1"/>
  <c r="O611" i="21" s="1"/>
  <c r="I611" i="21"/>
  <c r="H611" i="21" l="1"/>
  <c r="E612" i="21" s="1"/>
  <c r="F612" i="21" s="1"/>
  <c r="N611" i="21"/>
  <c r="Q611" i="21"/>
  <c r="P611" i="21"/>
  <c r="M612" i="21" l="1"/>
  <c r="H612" i="21" s="1"/>
  <c r="E613" i="21" s="1"/>
  <c r="F613" i="21" s="1"/>
  <c r="I612" i="21"/>
  <c r="M613" i="21" l="1"/>
  <c r="I613" i="21"/>
  <c r="H613" i="21"/>
  <c r="E614" i="21" s="1"/>
  <c r="F614" i="21" s="1"/>
  <c r="G613" i="21"/>
  <c r="O613" i="21" s="1"/>
  <c r="G612" i="21"/>
  <c r="O612" i="21" s="1"/>
  <c r="M614" i="21" l="1"/>
  <c r="H614" i="21" s="1"/>
  <c r="E615" i="21" s="1"/>
  <c r="F615" i="21" s="1"/>
  <c r="G614" i="21"/>
  <c r="O614" i="21" s="1"/>
  <c r="P612" i="21"/>
  <c r="Q612" i="21"/>
  <c r="N612" i="21"/>
  <c r="N613" i="21"/>
  <c r="Q613" i="21"/>
  <c r="P613" i="21"/>
  <c r="M615" i="21" l="1"/>
  <c r="I615" i="21" s="1"/>
  <c r="I614" i="21"/>
  <c r="Q614" i="21"/>
  <c r="P614" i="21"/>
  <c r="N614" i="21"/>
  <c r="G615" i="21" l="1"/>
  <c r="O615" i="21" s="1"/>
  <c r="H615" i="21"/>
  <c r="E616" i="21" s="1"/>
  <c r="F616" i="21" s="1"/>
  <c r="M616" i="21" l="1"/>
  <c r="H616" i="21" s="1"/>
  <c r="E617" i="21" s="1"/>
  <c r="F617" i="21" s="1"/>
  <c r="N615" i="21"/>
  <c r="Q615" i="21"/>
  <c r="P615" i="21"/>
  <c r="G616" i="21" l="1"/>
  <c r="O616" i="21" s="1"/>
  <c r="N616" i="21"/>
  <c r="Q616" i="21"/>
  <c r="P616" i="21"/>
  <c r="I616" i="21"/>
  <c r="M617" i="21"/>
  <c r="H617" i="21" s="1"/>
  <c r="E618" i="21" s="1"/>
  <c r="F618" i="21" s="1"/>
  <c r="M618" i="21" l="1"/>
  <c r="I618" i="21" s="1"/>
  <c r="H618" i="21"/>
  <c r="E619" i="21" s="1"/>
  <c r="F619" i="21" s="1"/>
  <c r="G617" i="21"/>
  <c r="O617" i="21" s="1"/>
  <c r="I617" i="21"/>
  <c r="Q617" i="21" l="1"/>
  <c r="N617" i="21"/>
  <c r="P617" i="21"/>
  <c r="M619" i="21"/>
  <c r="I619" i="21" s="1"/>
  <c r="G618" i="21"/>
  <c r="O618" i="21" s="1"/>
  <c r="H619" i="21" l="1"/>
  <c r="E620" i="21" s="1"/>
  <c r="F620" i="21" s="1"/>
  <c r="Q618" i="21"/>
  <c r="P618" i="21"/>
  <c r="N618" i="21"/>
  <c r="G619" i="21"/>
  <c r="O619" i="21" s="1"/>
  <c r="M620" i="21" l="1"/>
  <c r="I620" i="21" s="1"/>
  <c r="G620" i="21"/>
  <c r="O620" i="21" s="1"/>
  <c r="P619" i="21"/>
  <c r="N619" i="21"/>
  <c r="Q619" i="21"/>
  <c r="N620" i="21"/>
  <c r="Q620" i="21"/>
  <c r="P620" i="21"/>
  <c r="H620" i="21" l="1"/>
  <c r="E621" i="21" s="1"/>
  <c r="F621" i="21" s="1"/>
  <c r="M621" i="21" l="1"/>
  <c r="I621" i="21" s="1"/>
  <c r="H621" i="21"/>
  <c r="E622" i="21" s="1"/>
  <c r="F622" i="21" s="1"/>
  <c r="G621" i="21"/>
  <c r="O621" i="21" s="1"/>
  <c r="M622" i="21" l="1"/>
  <c r="I622" i="21" s="1"/>
  <c r="G622" i="21"/>
  <c r="O622" i="21" s="1"/>
  <c r="P621" i="21"/>
  <c r="N621" i="21"/>
  <c r="Q621" i="21"/>
  <c r="P622" i="21"/>
  <c r="Q622" i="21"/>
  <c r="N622" i="21"/>
  <c r="H622" i="21" l="1"/>
  <c r="E623" i="21" s="1"/>
  <c r="F623" i="21" s="1"/>
  <c r="M623" i="21" l="1"/>
  <c r="I623" i="21" s="1"/>
  <c r="H623" i="21" l="1"/>
  <c r="E624" i="21" s="1"/>
  <c r="F624" i="21" s="1"/>
  <c r="G623" i="21"/>
  <c r="O623" i="21" s="1"/>
  <c r="Q623" i="21" l="1"/>
  <c r="P623" i="21"/>
  <c r="N623" i="21"/>
  <c r="M624" i="21"/>
  <c r="H624" i="21" s="1"/>
  <c r="E625" i="21" s="1"/>
  <c r="F625" i="21" s="1"/>
  <c r="M625" i="21" l="1"/>
  <c r="H625" i="21" s="1"/>
  <c r="E626" i="21" s="1"/>
  <c r="F626" i="21" s="1"/>
  <c r="I625" i="21"/>
  <c r="G624" i="21"/>
  <c r="O624" i="21" s="1"/>
  <c r="I624" i="21"/>
  <c r="Q624" i="21" l="1"/>
  <c r="P624" i="21"/>
  <c r="N624" i="21"/>
  <c r="M626" i="21"/>
  <c r="H626" i="21" s="1"/>
  <c r="E627" i="21" s="1"/>
  <c r="F627" i="21" s="1"/>
  <c r="G626" i="21"/>
  <c r="O626" i="21" s="1"/>
  <c r="I626" i="21"/>
  <c r="G625" i="21"/>
  <c r="O625" i="21" s="1"/>
  <c r="P626" i="21" l="1"/>
  <c r="N626" i="21"/>
  <c r="Q626" i="21"/>
  <c r="P625" i="21"/>
  <c r="N625" i="21"/>
  <c r="Q625" i="21"/>
  <c r="G627" i="21"/>
  <c r="O627" i="21" s="1"/>
  <c r="M627" i="21"/>
  <c r="I627" i="21" s="1"/>
  <c r="H627" i="21"/>
  <c r="E628" i="21" s="1"/>
  <c r="F628" i="21" s="1"/>
  <c r="Q627" i="21" l="1"/>
  <c r="N627" i="21"/>
  <c r="P627" i="21"/>
  <c r="M628" i="21"/>
  <c r="G628" i="21" s="1"/>
  <c r="O628" i="21" s="1"/>
  <c r="I628" i="21"/>
  <c r="H628" i="21"/>
  <c r="E629" i="21" s="1"/>
  <c r="F629" i="21" s="1"/>
  <c r="M629" i="21" l="1"/>
  <c r="G629" i="21" s="1"/>
  <c r="O629" i="21" s="1"/>
  <c r="P628" i="21"/>
  <c r="N628" i="21"/>
  <c r="Q628" i="21"/>
  <c r="I629" i="21" l="1"/>
  <c r="N629" i="21"/>
  <c r="Q629" i="21"/>
  <c r="P629" i="21"/>
  <c r="H629" i="21"/>
  <c r="E630" i="21" s="1"/>
  <c r="F630" i="21" s="1"/>
  <c r="M630" i="21" l="1"/>
  <c r="I630" i="21" s="1"/>
  <c r="G630" i="21"/>
  <c r="O630" i="21" s="1"/>
  <c r="H630" i="21"/>
  <c r="E631" i="21" s="1"/>
  <c r="F631" i="21" s="1"/>
  <c r="M631" i="21" l="1"/>
  <c r="H631" i="21" s="1"/>
  <c r="E632" i="21" s="1"/>
  <c r="F632" i="21" s="1"/>
  <c r="Q630" i="21"/>
  <c r="N630" i="21"/>
  <c r="P630" i="21"/>
  <c r="G631" i="21" l="1"/>
  <c r="O631" i="21" s="1"/>
  <c r="M632" i="21"/>
  <c r="H632" i="21" s="1"/>
  <c r="E633" i="21" s="1"/>
  <c r="F633" i="21" s="1"/>
  <c r="G632" i="21"/>
  <c r="O632" i="21" s="1"/>
  <c r="I631" i="21"/>
  <c r="P632" i="21" l="1"/>
  <c r="Q632" i="21"/>
  <c r="N632" i="21"/>
  <c r="M633" i="21"/>
  <c r="H633" i="21" s="1"/>
  <c r="E634" i="21" s="1"/>
  <c r="F634" i="21" s="1"/>
  <c r="G633" i="21"/>
  <c r="O633" i="21" s="1"/>
  <c r="I633" i="21"/>
  <c r="I632" i="21"/>
  <c r="N631" i="21"/>
  <c r="P631" i="21"/>
  <c r="Q631" i="21"/>
  <c r="M634" i="21" l="1"/>
  <c r="G634" i="21" s="1"/>
  <c r="O634" i="21" s="1"/>
  <c r="I634" i="21"/>
  <c r="H634" i="21"/>
  <c r="E635" i="21" s="1"/>
  <c r="F635" i="21" s="1"/>
  <c r="Q633" i="21"/>
  <c r="P633" i="21"/>
  <c r="N633" i="21"/>
  <c r="M635" i="21" l="1"/>
  <c r="H635" i="21" s="1"/>
  <c r="E636" i="21" s="1"/>
  <c r="F636" i="21" s="1"/>
  <c r="M636" i="21" s="1"/>
  <c r="I636" i="21" s="1"/>
  <c r="Q634" i="21"/>
  <c r="N634" i="21"/>
  <c r="P634" i="21"/>
  <c r="G636" i="21" l="1"/>
  <c r="O636" i="21" s="1"/>
  <c r="H636" i="21"/>
  <c r="E637" i="21" s="1"/>
  <c r="F637" i="21" s="1"/>
  <c r="M637" i="21" s="1"/>
  <c r="G637" i="21" s="1"/>
  <c r="O637" i="21" s="1"/>
  <c r="I635" i="21"/>
  <c r="G635" i="21"/>
  <c r="O635" i="21" s="1"/>
  <c r="Q636" i="21"/>
  <c r="P636" i="21"/>
  <c r="N636" i="21"/>
  <c r="P635" i="21" l="1"/>
  <c r="Q635" i="21"/>
  <c r="N635" i="21"/>
  <c r="Q637" i="21"/>
  <c r="N637" i="21"/>
  <c r="P637" i="21"/>
  <c r="H637" i="21"/>
  <c r="E638" i="21" s="1"/>
  <c r="F638" i="21" s="1"/>
  <c r="I637" i="21"/>
  <c r="M638" i="21" l="1"/>
  <c r="H638" i="21" s="1"/>
  <c r="E639" i="21" s="1"/>
  <c r="F639" i="21" s="1"/>
  <c r="G638" i="21" l="1"/>
  <c r="O638" i="21" s="1"/>
  <c r="Q638" i="21"/>
  <c r="P638" i="21"/>
  <c r="N638" i="21"/>
  <c r="M639" i="21"/>
  <c r="H639" i="21" s="1"/>
  <c r="E640" i="21" s="1"/>
  <c r="F640" i="21" s="1"/>
  <c r="I638" i="21"/>
  <c r="M640" i="21" l="1"/>
  <c r="I640" i="21" s="1"/>
  <c r="H640" i="21"/>
  <c r="E641" i="21" s="1"/>
  <c r="F641" i="21" s="1"/>
  <c r="G640" i="21"/>
  <c r="O640" i="21" s="1"/>
  <c r="G639" i="21"/>
  <c r="O639" i="21" s="1"/>
  <c r="I639" i="21"/>
  <c r="Q639" i="21" l="1"/>
  <c r="P639" i="21"/>
  <c r="N639" i="21"/>
  <c r="Q640" i="21"/>
  <c r="N640" i="21"/>
  <c r="P640" i="21"/>
  <c r="M641" i="21"/>
  <c r="H641" i="21" s="1"/>
  <c r="E642" i="21" s="1"/>
  <c r="F642" i="21" s="1"/>
  <c r="I641" i="21"/>
  <c r="M642" i="21" l="1"/>
  <c r="I642" i="21" s="1"/>
  <c r="G642" i="21"/>
  <c r="O642" i="21" s="1"/>
  <c r="H642" i="21"/>
  <c r="E643" i="21" s="1"/>
  <c r="F643" i="21" s="1"/>
  <c r="G641" i="21"/>
  <c r="O641" i="21" s="1"/>
  <c r="Q641" i="21" l="1"/>
  <c r="P641" i="21"/>
  <c r="N641" i="21"/>
  <c r="M643" i="21"/>
  <c r="I643" i="21" s="1"/>
  <c r="P642" i="21"/>
  <c r="N642" i="21"/>
  <c r="Q642" i="21"/>
  <c r="G643" i="21" l="1"/>
  <c r="O643" i="21" s="1"/>
  <c r="H643" i="21"/>
  <c r="E644" i="21" s="1"/>
  <c r="F644" i="21" s="1"/>
  <c r="M644" i="21" l="1"/>
  <c r="H644" i="21" s="1"/>
  <c r="E645" i="21" s="1"/>
  <c r="F645" i="21" s="1"/>
  <c r="P643" i="21"/>
  <c r="Q643" i="21"/>
  <c r="N643" i="21"/>
  <c r="G644" i="21" l="1"/>
  <c r="O644" i="21" s="1"/>
  <c r="N644" i="21"/>
  <c r="P644" i="21"/>
  <c r="Q644" i="21"/>
  <c r="I644" i="21"/>
  <c r="M645" i="21"/>
  <c r="H645" i="21" s="1"/>
  <c r="E646" i="21" s="1"/>
  <c r="F646" i="21" s="1"/>
  <c r="I645" i="21" l="1"/>
  <c r="M646" i="21"/>
  <c r="G646" i="21" s="1"/>
  <c r="O646" i="21" s="1"/>
  <c r="G645" i="21"/>
  <c r="O645" i="21" s="1"/>
  <c r="I646" i="21" l="1"/>
  <c r="H646" i="21"/>
  <c r="E647" i="21" s="1"/>
  <c r="F647" i="21" s="1"/>
  <c r="M647" i="21" s="1"/>
  <c r="I647" i="21" s="1"/>
  <c r="P645" i="21"/>
  <c r="Q645" i="21"/>
  <c r="N645" i="21"/>
  <c r="N646" i="21"/>
  <c r="P646" i="21"/>
  <c r="Q646" i="21"/>
  <c r="H647" i="21" l="1"/>
  <c r="E648" i="21" s="1"/>
  <c r="F648" i="21" s="1"/>
  <c r="M648" i="21" s="1"/>
  <c r="G647" i="21"/>
  <c r="O647" i="21" s="1"/>
  <c r="I648" i="21" l="1"/>
  <c r="G648" i="21"/>
  <c r="O648" i="21" s="1"/>
  <c r="H648" i="21"/>
  <c r="E649" i="21" s="1"/>
  <c r="F649" i="21" s="1"/>
  <c r="Q647" i="21"/>
  <c r="P647" i="21"/>
  <c r="N647" i="21"/>
  <c r="P648" i="21"/>
  <c r="N648" i="21"/>
  <c r="Q648" i="21"/>
  <c r="M649" i="21" l="1"/>
  <c r="G649" i="21" s="1"/>
  <c r="O649" i="21" s="1"/>
  <c r="H649" i="21"/>
  <c r="E650" i="21" s="1"/>
  <c r="F650" i="21" s="1"/>
  <c r="P649" i="21"/>
  <c r="Q649" i="21"/>
  <c r="N649" i="21"/>
  <c r="I649" i="21" l="1"/>
  <c r="M650" i="21"/>
  <c r="G650" i="21" s="1"/>
  <c r="O650" i="21" s="1"/>
  <c r="N650" i="21" l="1"/>
  <c r="P650" i="21"/>
  <c r="Q650" i="21"/>
  <c r="I650" i="21"/>
  <c r="H650" i="21"/>
  <c r="E651" i="21" s="1"/>
  <c r="F651" i="21" s="1"/>
  <c r="M651" i="21" l="1"/>
  <c r="I651" i="21" s="1"/>
  <c r="H651" i="21"/>
  <c r="E652" i="21" s="1"/>
  <c r="F652" i="21" s="1"/>
  <c r="M652" i="21" l="1"/>
  <c r="I652" i="21" s="1"/>
  <c r="H652" i="21"/>
  <c r="E653" i="21" s="1"/>
  <c r="F653" i="21" s="1"/>
  <c r="G651" i="21"/>
  <c r="O651" i="21" s="1"/>
  <c r="G652" i="21" l="1"/>
  <c r="O652" i="21" s="1"/>
  <c r="P651" i="21"/>
  <c r="N651" i="21"/>
  <c r="Q651" i="21"/>
  <c r="M653" i="21"/>
  <c r="G653" i="21" s="1"/>
  <c r="O653" i="21" s="1"/>
  <c r="I653" i="21"/>
  <c r="P652" i="21"/>
  <c r="N652" i="21"/>
  <c r="Q652" i="21"/>
  <c r="H653" i="21" l="1"/>
  <c r="E654" i="21" s="1"/>
  <c r="F654" i="21" s="1"/>
  <c r="P653" i="21"/>
  <c r="N653" i="21"/>
  <c r="Q653" i="21"/>
  <c r="M654" i="21" l="1"/>
  <c r="G654" i="21" s="1"/>
  <c r="O654" i="21" s="1"/>
  <c r="I654" i="21"/>
  <c r="H654" i="21"/>
  <c r="E655" i="21" s="1"/>
  <c r="F655" i="21" s="1"/>
  <c r="M655" i="21" l="1"/>
  <c r="H655" i="21" s="1"/>
  <c r="E656" i="21" s="1"/>
  <c r="F656" i="21" s="1"/>
  <c r="G655" i="21"/>
  <c r="O655" i="21" s="1"/>
  <c r="I655" i="21"/>
  <c r="P654" i="21"/>
  <c r="N654" i="21"/>
  <c r="Q654" i="21"/>
  <c r="Q655" i="21" l="1"/>
  <c r="P655" i="21"/>
  <c r="N655" i="21"/>
  <c r="M656" i="21"/>
  <c r="I656" i="21" s="1"/>
  <c r="H656" i="21" l="1"/>
  <c r="E657" i="21" s="1"/>
  <c r="F657" i="21" s="1"/>
  <c r="M657" i="21" s="1"/>
  <c r="G656" i="21"/>
  <c r="O656" i="21" s="1"/>
  <c r="P656" i="21"/>
  <c r="Q656" i="21"/>
  <c r="N656" i="21"/>
  <c r="I657" i="21" l="1"/>
  <c r="H657" i="21"/>
  <c r="E658" i="21" s="1"/>
  <c r="F658" i="21" s="1"/>
  <c r="M658" i="21" s="1"/>
  <c r="I658" i="21" s="1"/>
  <c r="G657" i="21"/>
  <c r="O657" i="21" s="1"/>
  <c r="N657" i="21" s="1"/>
  <c r="P657" i="21"/>
  <c r="Q657" i="21"/>
  <c r="H658" i="21" l="1"/>
  <c r="E659" i="21" s="1"/>
  <c r="F659" i="21" s="1"/>
  <c r="M659" i="21" s="1"/>
  <c r="H659" i="21" s="1"/>
  <c r="E660" i="21" s="1"/>
  <c r="F660" i="21" s="1"/>
  <c r="G658" i="21"/>
  <c r="O658" i="21" s="1"/>
  <c r="N658" i="21"/>
  <c r="Q658" i="21"/>
  <c r="P658" i="21"/>
  <c r="G659" i="21" l="1"/>
  <c r="O659" i="21" s="1"/>
  <c r="I659" i="21"/>
  <c r="M660" i="21"/>
  <c r="H660" i="21" s="1"/>
  <c r="E661" i="21" s="1"/>
  <c r="F661" i="21" s="1"/>
  <c r="I660" i="21"/>
  <c r="G660" i="21"/>
  <c r="O660" i="21" s="1"/>
  <c r="N659" i="21"/>
  <c r="Q659" i="21"/>
  <c r="P659" i="21"/>
  <c r="Q660" i="21" l="1"/>
  <c r="P660" i="21"/>
  <c r="N660" i="21"/>
  <c r="M661" i="21"/>
  <c r="I661" i="21" s="1"/>
  <c r="H661" i="21"/>
  <c r="E662" i="21" s="1"/>
  <c r="F662" i="21" s="1"/>
  <c r="G661" i="21" l="1"/>
  <c r="O661" i="21" s="1"/>
  <c r="Q661" i="21"/>
  <c r="P661" i="21"/>
  <c r="N661" i="21"/>
  <c r="M662" i="21"/>
  <c r="I662" i="21" s="1"/>
  <c r="G662" i="21" l="1"/>
  <c r="O662" i="21" s="1"/>
  <c r="H662" i="21"/>
  <c r="E663" i="21" s="1"/>
  <c r="F663" i="21" s="1"/>
  <c r="M663" i="21" s="1"/>
  <c r="H663" i="21" s="1"/>
  <c r="E664" i="21" s="1"/>
  <c r="F664" i="21" s="1"/>
  <c r="P662" i="21"/>
  <c r="Q662" i="21"/>
  <c r="N662" i="21"/>
  <c r="M664" i="21" l="1"/>
  <c r="H664" i="21"/>
  <c r="E665" i="21" s="1"/>
  <c r="F665" i="21" s="1"/>
  <c r="G664" i="21"/>
  <c r="O664" i="21" s="1"/>
  <c r="I664" i="21"/>
  <c r="I663" i="21"/>
  <c r="G663" i="21"/>
  <c r="O663" i="21" s="1"/>
  <c r="Q664" i="21" l="1"/>
  <c r="N664" i="21"/>
  <c r="P664" i="21"/>
  <c r="M665" i="21"/>
  <c r="H665" i="21" s="1"/>
  <c r="E666" i="21" s="1"/>
  <c r="F666" i="21" s="1"/>
  <c r="Q663" i="21"/>
  <c r="P663" i="21"/>
  <c r="N663" i="21"/>
  <c r="G665" i="21" l="1"/>
  <c r="O665" i="21" s="1"/>
  <c r="I665" i="21"/>
  <c r="M666" i="21"/>
  <c r="I666" i="21" s="1"/>
  <c r="P665" i="21"/>
  <c r="N665" i="21"/>
  <c r="Q665" i="21"/>
  <c r="G666" i="21" l="1"/>
  <c r="O666" i="21" s="1"/>
  <c r="H666" i="21"/>
  <c r="E667" i="21" s="1"/>
  <c r="F667" i="21" s="1"/>
  <c r="M667" i="21" s="1"/>
  <c r="I667" i="21" s="1"/>
  <c r="Q666" i="21"/>
  <c r="P666" i="21"/>
  <c r="N666" i="21"/>
  <c r="G667" i="21" l="1"/>
  <c r="O667" i="21" s="1"/>
  <c r="H667" i="21"/>
  <c r="E668" i="21" s="1"/>
  <c r="F668" i="21" s="1"/>
  <c r="M668" i="21" s="1"/>
  <c r="H668" i="21" s="1"/>
  <c r="E669" i="21" s="1"/>
  <c r="F669" i="21" s="1"/>
  <c r="N667" i="21"/>
  <c r="Q667" i="21"/>
  <c r="P667" i="21"/>
  <c r="I668" i="21" l="1"/>
  <c r="G668" i="21"/>
  <c r="O668" i="21" s="1"/>
  <c r="Q668" i="21" s="1"/>
  <c r="M669" i="21"/>
  <c r="I669" i="21" s="1"/>
  <c r="P668" i="21" l="1"/>
  <c r="N668" i="21"/>
  <c r="G669" i="21"/>
  <c r="O669" i="21" s="1"/>
  <c r="H669" i="21"/>
  <c r="E670" i="21" s="1"/>
  <c r="F670" i="21" s="1"/>
  <c r="M670" i="21" l="1"/>
  <c r="I670" i="21" s="1"/>
  <c r="H670" i="21"/>
  <c r="E671" i="21" s="1"/>
  <c r="F671" i="21" s="1"/>
  <c r="N669" i="21"/>
  <c r="Q669" i="21"/>
  <c r="P669" i="21"/>
  <c r="M671" i="21" l="1"/>
  <c r="H671" i="21" s="1"/>
  <c r="E672" i="21" s="1"/>
  <c r="F672" i="21" s="1"/>
  <c r="G671" i="21"/>
  <c r="O671" i="21" s="1"/>
  <c r="I671" i="21"/>
  <c r="G670" i="21"/>
  <c r="O670" i="21" s="1"/>
  <c r="M672" i="21" l="1"/>
  <c r="G672" i="21" s="1"/>
  <c r="O672" i="21" s="1"/>
  <c r="I672" i="21"/>
  <c r="N670" i="21"/>
  <c r="Q670" i="21"/>
  <c r="P670" i="21"/>
  <c r="N671" i="21"/>
  <c r="Q671" i="21"/>
  <c r="P671" i="21"/>
  <c r="Q672" i="21" l="1"/>
  <c r="N672" i="21"/>
  <c r="P672" i="21"/>
  <c r="H672" i="21"/>
  <c r="E673" i="21" s="1"/>
  <c r="F673" i="21" s="1"/>
  <c r="M673" i="21" l="1"/>
  <c r="I673" i="21" s="1"/>
  <c r="H673" i="21"/>
  <c r="E674" i="21" s="1"/>
  <c r="F674" i="21" s="1"/>
  <c r="G673" i="21" l="1"/>
  <c r="O673" i="21" s="1"/>
  <c r="M674" i="21"/>
  <c r="I674" i="21" s="1"/>
  <c r="N673" i="21"/>
  <c r="Q673" i="21"/>
  <c r="P673" i="21"/>
  <c r="G674" i="21" l="1"/>
  <c r="O674" i="21" s="1"/>
  <c r="H674" i="21"/>
  <c r="E675" i="21" s="1"/>
  <c r="F675" i="21" s="1"/>
  <c r="P674" i="21"/>
  <c r="N674" i="21"/>
  <c r="Q674" i="21"/>
  <c r="M675" i="21" l="1"/>
  <c r="I675" i="21" s="1"/>
  <c r="H675" i="21"/>
  <c r="E676" i="21" s="1"/>
  <c r="F676" i="21" s="1"/>
  <c r="M676" i="21" s="1"/>
  <c r="H676" i="21" s="1"/>
  <c r="E677" i="21" s="1"/>
  <c r="F677" i="21" s="1"/>
  <c r="I676" i="21" l="1"/>
  <c r="G676" i="21"/>
  <c r="O676" i="21" s="1"/>
  <c r="N676" i="21" s="1"/>
  <c r="G675" i="21"/>
  <c r="O675" i="21" s="1"/>
  <c r="Q676" i="21"/>
  <c r="P676" i="21"/>
  <c r="M677" i="21"/>
  <c r="I677" i="21" s="1"/>
  <c r="H677" i="21" l="1"/>
  <c r="E678" i="21" s="1"/>
  <c r="F678" i="21" s="1"/>
  <c r="M678" i="21" s="1"/>
  <c r="I678" i="21" s="1"/>
  <c r="G677" i="21"/>
  <c r="O677" i="21" s="1"/>
  <c r="Q675" i="21"/>
  <c r="N675" i="21"/>
  <c r="P675" i="21"/>
  <c r="N677" i="21"/>
  <c r="P677" i="21"/>
  <c r="Q677" i="21"/>
  <c r="G678" i="21" l="1"/>
  <c r="O678" i="21" s="1"/>
  <c r="H678" i="21"/>
  <c r="E679" i="21" s="1"/>
  <c r="F679" i="21" s="1"/>
  <c r="Q678" i="21"/>
  <c r="P678" i="21"/>
  <c r="N678" i="21"/>
  <c r="M679" i="21" l="1"/>
  <c r="G679" i="21" s="1"/>
  <c r="O679" i="21" s="1"/>
  <c r="N679" i="21" l="1"/>
  <c r="Q679" i="21"/>
  <c r="P679" i="21"/>
  <c r="H679" i="21"/>
  <c r="E680" i="21" s="1"/>
  <c r="F680" i="21" s="1"/>
  <c r="I679" i="21"/>
  <c r="M680" i="21" l="1"/>
  <c r="I680" i="21" s="1"/>
  <c r="G680" i="21"/>
  <c r="O680" i="21" s="1"/>
  <c r="H680" i="21"/>
  <c r="E681" i="21" s="1"/>
  <c r="F681" i="21" s="1"/>
  <c r="M681" i="21" s="1"/>
  <c r="I681" i="21" s="1"/>
  <c r="H681" i="21" l="1"/>
  <c r="E682" i="21" s="1"/>
  <c r="F682" i="21" s="1"/>
  <c r="G681" i="21"/>
  <c r="O681" i="21" s="1"/>
  <c r="N680" i="21"/>
  <c r="Q680" i="21"/>
  <c r="P680" i="21"/>
  <c r="P681" i="21"/>
  <c r="Q681" i="21"/>
  <c r="N681" i="21"/>
  <c r="M682" i="21" l="1"/>
  <c r="I682" i="21" s="1"/>
  <c r="H682" i="21" l="1"/>
  <c r="E683" i="21" s="1"/>
  <c r="F683" i="21" s="1"/>
  <c r="G682" i="21"/>
  <c r="O682" i="21" s="1"/>
  <c r="Q682" i="21" l="1"/>
  <c r="P682" i="21"/>
  <c r="N682" i="21"/>
  <c r="M683" i="21"/>
  <c r="I683" i="21" s="1"/>
  <c r="H683" i="21"/>
  <c r="E684" i="21" s="1"/>
  <c r="F684" i="21" s="1"/>
  <c r="G683" i="21" l="1"/>
  <c r="O683" i="21" s="1"/>
  <c r="M684" i="21"/>
  <c r="H684" i="21" s="1"/>
  <c r="E685" i="21" s="1"/>
  <c r="F685" i="21" s="1"/>
  <c r="G684" i="21" l="1"/>
  <c r="O684" i="21" s="1"/>
  <c r="N683" i="21"/>
  <c r="Q683" i="21"/>
  <c r="P683" i="21"/>
  <c r="M685" i="21"/>
  <c r="H685" i="21" s="1"/>
  <c r="E686" i="21" s="1"/>
  <c r="F686" i="21" s="1"/>
  <c r="I685" i="21"/>
  <c r="G685" i="21"/>
  <c r="O685" i="21" s="1"/>
  <c r="I684" i="21"/>
  <c r="Q685" i="21" l="1"/>
  <c r="P685" i="21"/>
  <c r="N685" i="21"/>
  <c r="M686" i="21"/>
  <c r="H686" i="21" s="1"/>
  <c r="E687" i="21" s="1"/>
  <c r="F687" i="21" s="1"/>
  <c r="I686" i="21"/>
  <c r="Q684" i="21"/>
  <c r="N684" i="21"/>
  <c r="P684" i="21"/>
  <c r="M687" i="21" l="1"/>
  <c r="H687" i="21" s="1"/>
  <c r="E688" i="21" s="1"/>
  <c r="F688" i="21" s="1"/>
  <c r="G686" i="21"/>
  <c r="O686" i="21" s="1"/>
  <c r="M688" i="21" l="1"/>
  <c r="G688" i="21" s="1"/>
  <c r="O688" i="21" s="1"/>
  <c r="I688" i="21"/>
  <c r="H688" i="21"/>
  <c r="E689" i="21" s="1"/>
  <c r="F689" i="21" s="1"/>
  <c r="M689" i="21" s="1"/>
  <c r="I689" i="21" s="1"/>
  <c r="N686" i="21"/>
  <c r="P686" i="21"/>
  <c r="Q686" i="21"/>
  <c r="I687" i="21"/>
  <c r="G687" i="21"/>
  <c r="O687" i="21" s="1"/>
  <c r="H689" i="21" l="1"/>
  <c r="E690" i="21" s="1"/>
  <c r="F690" i="21" s="1"/>
  <c r="G689" i="21"/>
  <c r="O689" i="21" s="1"/>
  <c r="P687" i="21"/>
  <c r="N687" i="21"/>
  <c r="Q687" i="21"/>
  <c r="N688" i="21"/>
  <c r="P688" i="21"/>
  <c r="Q688" i="21"/>
  <c r="P689" i="21"/>
  <c r="N689" i="21"/>
  <c r="Q689" i="21"/>
  <c r="M690" i="21" l="1"/>
  <c r="H690" i="21" s="1"/>
  <c r="E691" i="21" s="1"/>
  <c r="F691" i="21" s="1"/>
  <c r="M691" i="21" s="1"/>
  <c r="H691" i="21" s="1"/>
  <c r="E692" i="21" s="1"/>
  <c r="F692" i="21" s="1"/>
  <c r="I690" i="21"/>
  <c r="I691" i="21" l="1"/>
  <c r="G691" i="21"/>
  <c r="O691" i="21" s="1"/>
  <c r="Q691" i="21" s="1"/>
  <c r="G690" i="21"/>
  <c r="O690" i="21" s="1"/>
  <c r="P691" i="21"/>
  <c r="N691" i="21"/>
  <c r="M692" i="21"/>
  <c r="H692" i="21" s="1"/>
  <c r="E693" i="21" s="1"/>
  <c r="F693" i="21" s="1"/>
  <c r="I692" i="21"/>
  <c r="N690" i="21" l="1"/>
  <c r="Q690" i="21"/>
  <c r="P690" i="21"/>
  <c r="G692" i="21"/>
  <c r="O692" i="21" s="1"/>
  <c r="M693" i="21"/>
  <c r="G693" i="21" s="1"/>
  <c r="O693" i="21" s="1"/>
  <c r="P693" i="21" l="1"/>
  <c r="Q693" i="21"/>
  <c r="N693" i="21"/>
  <c r="I693" i="21"/>
  <c r="H693" i="21"/>
  <c r="E694" i="21" s="1"/>
  <c r="F694" i="21" s="1"/>
  <c r="P692" i="21"/>
  <c r="Q692" i="21"/>
  <c r="N692" i="21"/>
  <c r="M694" i="21" l="1"/>
  <c r="I694" i="21" s="1"/>
  <c r="G694" i="21"/>
  <c r="O694" i="21" s="1"/>
  <c r="H694" i="21"/>
  <c r="E695" i="21" s="1"/>
  <c r="F695" i="21" s="1"/>
  <c r="M695" i="21" l="1"/>
  <c r="I695" i="21" s="1"/>
  <c r="H695" i="21"/>
  <c r="E696" i="21" s="1"/>
  <c r="F696" i="21" s="1"/>
  <c r="Q694" i="21"/>
  <c r="N694" i="21"/>
  <c r="P694" i="21"/>
  <c r="M696" i="21" l="1"/>
  <c r="H696" i="21" s="1"/>
  <c r="E697" i="21" s="1"/>
  <c r="F697" i="21" s="1"/>
  <c r="G696" i="21"/>
  <c r="O696" i="21" s="1"/>
  <c r="G695" i="21"/>
  <c r="O695" i="21" s="1"/>
  <c r="I696" i="21" l="1"/>
  <c r="Q696" i="21"/>
  <c r="P696" i="21"/>
  <c r="N696" i="21"/>
  <c r="Q695" i="21"/>
  <c r="P695" i="21"/>
  <c r="N695" i="21"/>
  <c r="M697" i="21"/>
  <c r="H697" i="21" s="1"/>
  <c r="E698" i="21" s="1"/>
  <c r="F698" i="21" s="1"/>
  <c r="G697" i="21" l="1"/>
  <c r="O697" i="21" s="1"/>
  <c r="N697" i="21" s="1"/>
  <c r="P697" i="21"/>
  <c r="Q697" i="21"/>
  <c r="I697" i="21"/>
  <c r="M698" i="21"/>
  <c r="H698" i="21" s="1"/>
  <c r="E699" i="21" s="1"/>
  <c r="F699" i="21" s="1"/>
  <c r="G698" i="21" l="1"/>
  <c r="O698" i="21" s="1"/>
  <c r="I698" i="21"/>
  <c r="M699" i="21"/>
  <c r="G699" i="21" s="1"/>
  <c r="O699" i="21" s="1"/>
  <c r="I699" i="21"/>
  <c r="P698" i="21"/>
  <c r="Q698" i="21"/>
  <c r="N698" i="21"/>
  <c r="Q699" i="21" l="1"/>
  <c r="P699" i="21"/>
  <c r="N699" i="21"/>
  <c r="H699" i="21"/>
  <c r="E700" i="21" s="1"/>
  <c r="F700" i="21" s="1"/>
  <c r="M700" i="21" l="1"/>
  <c r="G700" i="21" s="1"/>
  <c r="O700" i="21" s="1"/>
  <c r="I700" i="21"/>
  <c r="H700" i="21" l="1"/>
  <c r="E701" i="21" s="1"/>
  <c r="F701" i="21" s="1"/>
  <c r="P700" i="21"/>
  <c r="Q700" i="21"/>
  <c r="N700" i="21"/>
  <c r="M701" i="21" l="1"/>
  <c r="H701" i="21" s="1"/>
  <c r="E702" i="21" s="1"/>
  <c r="F702" i="21" s="1"/>
  <c r="M702" i="21" l="1"/>
  <c r="I702" i="21" s="1"/>
  <c r="H702" i="21"/>
  <c r="E703" i="21" s="1"/>
  <c r="F703" i="21" s="1"/>
  <c r="G701" i="21"/>
  <c r="O701" i="21" s="1"/>
  <c r="I701" i="21"/>
  <c r="Q701" i="21" l="1"/>
  <c r="N701" i="21"/>
  <c r="P701" i="21"/>
  <c r="M703" i="21"/>
  <c r="I703" i="21" s="1"/>
  <c r="G702" i="21"/>
  <c r="O702" i="21" s="1"/>
  <c r="H703" i="21" l="1"/>
  <c r="E704" i="21" s="1"/>
  <c r="F704" i="21" s="1"/>
  <c r="P702" i="21"/>
  <c r="Q702" i="21"/>
  <c r="N702" i="21"/>
  <c r="G703" i="21"/>
  <c r="O703" i="21" s="1"/>
  <c r="P703" i="21" l="1"/>
  <c r="N703" i="21"/>
  <c r="Q703" i="21"/>
  <c r="M704" i="21"/>
  <c r="G704" i="21" s="1"/>
  <c r="O704" i="21" s="1"/>
  <c r="I704" i="21" l="1"/>
  <c r="N704" i="21"/>
  <c r="Q704" i="21"/>
  <c r="P704" i="21"/>
  <c r="H704" i="21"/>
  <c r="E705" i="21" s="1"/>
  <c r="F705" i="21" s="1"/>
  <c r="M705" i="21" l="1"/>
  <c r="I705" i="21" s="1"/>
  <c r="G705" i="21"/>
  <c r="O705" i="21" s="1"/>
  <c r="H705" i="21"/>
  <c r="E706" i="21" s="1"/>
  <c r="F706" i="21" s="1"/>
  <c r="M706" i="21" l="1"/>
  <c r="I706" i="21" s="1"/>
  <c r="H706" i="21"/>
  <c r="E707" i="21" s="1"/>
  <c r="F707" i="21" s="1"/>
  <c r="G706" i="21"/>
  <c r="O706" i="21" s="1"/>
  <c r="Q705" i="21"/>
  <c r="P705" i="21"/>
  <c r="N705" i="21"/>
  <c r="N706" i="21" l="1"/>
  <c r="Q706" i="21"/>
  <c r="P706" i="21"/>
  <c r="M707" i="21"/>
  <c r="I707" i="21" s="1"/>
  <c r="G707" i="21"/>
  <c r="O707" i="21" s="1"/>
  <c r="Q707" i="21" l="1"/>
  <c r="P707" i="21"/>
  <c r="N707" i="21"/>
  <c r="H707" i="21"/>
  <c r="E708" i="21" s="1"/>
  <c r="F708" i="21" s="1"/>
  <c r="M708" i="21" l="1"/>
  <c r="H708" i="21" s="1"/>
  <c r="E709" i="21" s="1"/>
  <c r="F709" i="21" s="1"/>
  <c r="G708" i="21"/>
  <c r="O708" i="21" s="1"/>
  <c r="N708" i="21" l="1"/>
  <c r="P708" i="21"/>
  <c r="Q708" i="21"/>
  <c r="I708" i="21"/>
  <c r="M709" i="21"/>
  <c r="G709" i="21" s="1"/>
  <c r="O709" i="21" s="1"/>
  <c r="H709" i="21"/>
  <c r="E710" i="21" s="1"/>
  <c r="F710" i="21" s="1"/>
  <c r="M710" i="21" l="1"/>
  <c r="I710" i="21" s="1"/>
  <c r="P709" i="21"/>
  <c r="N709" i="21"/>
  <c r="Q709" i="21"/>
  <c r="I709" i="21"/>
  <c r="H710" i="21" l="1"/>
  <c r="E711" i="21" s="1"/>
  <c r="F711" i="21" s="1"/>
  <c r="G710" i="21"/>
  <c r="O710" i="21" s="1"/>
  <c r="P710" i="21" l="1"/>
  <c r="Q710" i="21"/>
  <c r="N710" i="21"/>
  <c r="M711" i="21"/>
  <c r="I711" i="21" s="1"/>
  <c r="G711" i="21"/>
  <c r="O711" i="21" s="1"/>
  <c r="Q711" i="21" l="1"/>
  <c r="N711" i="21"/>
  <c r="P711" i="21"/>
  <c r="H711" i="21"/>
  <c r="E712" i="21" s="1"/>
  <c r="F712" i="21" s="1"/>
  <c r="M712" i="21" l="1"/>
  <c r="H712" i="21" s="1"/>
  <c r="E713" i="21" s="1"/>
  <c r="F713" i="21" s="1"/>
  <c r="I712" i="21"/>
  <c r="G712" i="21" l="1"/>
  <c r="O712" i="21" s="1"/>
  <c r="M713" i="21"/>
  <c r="H713" i="21" s="1"/>
  <c r="E714" i="21" s="1"/>
  <c r="F714" i="21" s="1"/>
  <c r="M714" i="21" l="1"/>
  <c r="H714" i="21" s="1"/>
  <c r="E715" i="21" s="1"/>
  <c r="F715" i="21" s="1"/>
  <c r="G713" i="21"/>
  <c r="O713" i="21" s="1"/>
  <c r="I713" i="21"/>
  <c r="Q712" i="21"/>
  <c r="N712" i="21"/>
  <c r="P712" i="21"/>
  <c r="M715" i="21" l="1"/>
  <c r="I715" i="21"/>
  <c r="G715" i="21"/>
  <c r="O715" i="21" s="1"/>
  <c r="H715" i="21"/>
  <c r="E716" i="21" s="1"/>
  <c r="F716" i="21" s="1"/>
  <c r="N713" i="21"/>
  <c r="P713" i="21"/>
  <c r="Q713" i="21"/>
  <c r="G714" i="21"/>
  <c r="O714" i="21" s="1"/>
  <c r="I714" i="21"/>
  <c r="P715" i="21" l="1"/>
  <c r="N715" i="21"/>
  <c r="Q715" i="21"/>
  <c r="M716" i="21"/>
  <c r="H716" i="21" s="1"/>
  <c r="E717" i="21" s="1"/>
  <c r="F717" i="21" s="1"/>
  <c r="Q714" i="21"/>
  <c r="P714" i="21"/>
  <c r="N714" i="21"/>
  <c r="I716" i="21" l="1"/>
  <c r="M717" i="21"/>
  <c r="I717" i="21" s="1"/>
  <c r="G716" i="21"/>
  <c r="O716" i="21" s="1"/>
  <c r="H717" i="21" l="1"/>
  <c r="E718" i="21" s="1"/>
  <c r="F718" i="21" s="1"/>
  <c r="M718" i="21" s="1"/>
  <c r="G718" i="21" s="1"/>
  <c r="O718" i="21" s="1"/>
  <c r="G717" i="21"/>
  <c r="O717" i="21" s="1"/>
  <c r="Q716" i="21"/>
  <c r="P716" i="21"/>
  <c r="N716" i="21"/>
  <c r="N717" i="21"/>
  <c r="Q717" i="21"/>
  <c r="P717" i="21"/>
  <c r="H718" i="21" l="1"/>
  <c r="E719" i="21" s="1"/>
  <c r="F719" i="21" s="1"/>
  <c r="Q718" i="21"/>
  <c r="P718" i="21"/>
  <c r="N718" i="21"/>
  <c r="I718" i="21"/>
  <c r="M719" i="21" l="1"/>
  <c r="I719" i="21" s="1"/>
  <c r="G719" i="21"/>
  <c r="O719" i="21" s="1"/>
  <c r="Q719" i="21" l="1"/>
  <c r="P719" i="21"/>
  <c r="N719" i="21"/>
  <c r="H719" i="21"/>
  <c r="E720" i="21" s="1"/>
  <c r="F720" i="21" s="1"/>
  <c r="M720" i="21" l="1"/>
  <c r="G720" i="21" s="1"/>
  <c r="O720" i="21" s="1"/>
  <c r="H720" i="21"/>
  <c r="E721" i="21" s="1"/>
  <c r="F721" i="21" s="1"/>
  <c r="I720" i="21"/>
  <c r="N720" i="21" l="1"/>
  <c r="P720" i="21"/>
  <c r="Q720" i="21"/>
  <c r="M721" i="21"/>
  <c r="I721" i="21" s="1"/>
  <c r="G721" i="21" l="1"/>
  <c r="O721" i="21" s="1"/>
  <c r="H721" i="21"/>
  <c r="E722" i="21" s="1"/>
  <c r="F722" i="21" s="1"/>
  <c r="M722" i="21" l="1"/>
  <c r="H722" i="21" s="1"/>
  <c r="E723" i="21" s="1"/>
  <c r="F723" i="21" s="1"/>
  <c r="I722" i="21"/>
  <c r="G722" i="21"/>
  <c r="O722" i="21" s="1"/>
  <c r="P721" i="21"/>
  <c r="N721" i="21"/>
  <c r="Q721" i="21"/>
  <c r="M723" i="21" l="1"/>
  <c r="G723" i="21" s="1"/>
  <c r="O723" i="21" s="1"/>
  <c r="I723" i="21"/>
  <c r="H723" i="21"/>
  <c r="E724" i="21" s="1"/>
  <c r="F724" i="21" s="1"/>
  <c r="Q722" i="21"/>
  <c r="P722" i="21"/>
  <c r="N722" i="21"/>
  <c r="M724" i="21" l="1"/>
  <c r="H724" i="21" s="1"/>
  <c r="E725" i="21" s="1"/>
  <c r="F725" i="21" s="1"/>
  <c r="I724" i="21"/>
  <c r="G724" i="21"/>
  <c r="O724" i="21" s="1"/>
  <c r="N723" i="21"/>
  <c r="P723" i="21"/>
  <c r="Q723" i="21"/>
  <c r="Q724" i="21" l="1"/>
  <c r="P724" i="21"/>
  <c r="N724" i="21"/>
  <c r="M725" i="21"/>
  <c r="I725" i="21" s="1"/>
  <c r="G725" i="21"/>
  <c r="O725" i="21" s="1"/>
  <c r="H725" i="21"/>
  <c r="E726" i="21" s="1"/>
  <c r="F726" i="21" s="1"/>
  <c r="Q725" i="21" l="1"/>
  <c r="P725" i="21"/>
  <c r="N725" i="21"/>
  <c r="M726" i="21"/>
  <c r="I726" i="21" s="1"/>
  <c r="H726" i="21" l="1"/>
  <c r="E727" i="21" s="1"/>
  <c r="F727" i="21" s="1"/>
  <c r="G726" i="21"/>
  <c r="O726" i="21" s="1"/>
  <c r="N726" i="21" l="1"/>
  <c r="Q726" i="21"/>
  <c r="P726" i="21"/>
  <c r="M727" i="21"/>
  <c r="I727" i="21" s="1"/>
  <c r="G727" i="21" l="1"/>
  <c r="O727" i="21" s="1"/>
  <c r="H727" i="21"/>
  <c r="E728" i="21" s="1"/>
  <c r="F728" i="21" s="1"/>
  <c r="M728" i="21" l="1"/>
  <c r="I728" i="21" s="1"/>
  <c r="P727" i="21"/>
  <c r="N727" i="21"/>
  <c r="Q727" i="21"/>
  <c r="H728" i="21" l="1"/>
  <c r="E729" i="21" s="1"/>
  <c r="F729" i="21" s="1"/>
  <c r="M729" i="21" s="1"/>
  <c r="I729" i="21" s="1"/>
  <c r="G728" i="21"/>
  <c r="O728" i="21" s="1"/>
  <c r="G729" i="21" l="1"/>
  <c r="O729" i="21" s="1"/>
  <c r="P729" i="21"/>
  <c r="N729" i="21"/>
  <c r="Q729" i="21"/>
  <c r="H729" i="21"/>
  <c r="E730" i="21" s="1"/>
  <c r="F730" i="21" s="1"/>
  <c r="Q728" i="21"/>
  <c r="N728" i="21"/>
  <c r="P728" i="21"/>
  <c r="M730" i="21" l="1"/>
  <c r="I730" i="21" s="1"/>
  <c r="H730" i="21"/>
  <c r="E731" i="21" s="1"/>
  <c r="F731" i="21" s="1"/>
  <c r="M731" i="21" l="1"/>
  <c r="H731" i="21" s="1"/>
  <c r="E732" i="21" s="1"/>
  <c r="F732" i="21" s="1"/>
  <c r="I731" i="21"/>
  <c r="G731" i="21"/>
  <c r="O731" i="21" s="1"/>
  <c r="G730" i="21"/>
  <c r="O730" i="21" s="1"/>
  <c r="P730" i="21" l="1"/>
  <c r="Q730" i="21"/>
  <c r="N730" i="21"/>
  <c r="M732" i="21"/>
  <c r="H732" i="21" s="1"/>
  <c r="E733" i="21" s="1"/>
  <c r="F733" i="21" s="1"/>
  <c r="G732" i="21"/>
  <c r="O732" i="21" s="1"/>
  <c r="I732" i="21"/>
  <c r="Q731" i="21"/>
  <c r="N731" i="21"/>
  <c r="P731" i="21"/>
  <c r="N732" i="21" l="1"/>
  <c r="P732" i="21"/>
  <c r="Q732" i="21"/>
  <c r="M733" i="21"/>
  <c r="I733" i="21" s="1"/>
  <c r="G733" i="21"/>
  <c r="O733" i="21" s="1"/>
  <c r="H733" i="21"/>
  <c r="E734" i="21" s="1"/>
  <c r="F734" i="21" s="1"/>
  <c r="M734" i="21" l="1"/>
  <c r="I734" i="21" s="1"/>
  <c r="H734" i="21"/>
  <c r="E735" i="21" s="1"/>
  <c r="F735" i="21" s="1"/>
  <c r="G734" i="21"/>
  <c r="O734" i="21" s="1"/>
  <c r="Q733" i="21"/>
  <c r="P733" i="21"/>
  <c r="N733" i="21"/>
  <c r="N734" i="21" l="1"/>
  <c r="P734" i="21"/>
  <c r="Q734" i="21"/>
  <c r="M735" i="21"/>
  <c r="G735" i="21" s="1"/>
  <c r="O735" i="21" s="1"/>
  <c r="Q735" i="21" l="1"/>
  <c r="P735" i="21"/>
  <c r="N735" i="21"/>
  <c r="I735" i="21"/>
  <c r="H735" i="21"/>
  <c r="E736" i="21" s="1"/>
  <c r="F736" i="21" s="1"/>
  <c r="M736" i="21" l="1"/>
  <c r="I736" i="21" s="1"/>
  <c r="G736" i="21"/>
  <c r="O736" i="21" s="1"/>
  <c r="H736" i="21" l="1"/>
  <c r="E737" i="21" s="1"/>
  <c r="F737" i="21" s="1"/>
  <c r="P736" i="21"/>
  <c r="Q736" i="21"/>
  <c r="N736" i="21"/>
  <c r="M737" i="21" l="1"/>
  <c r="I737" i="21" s="1"/>
  <c r="G737" i="21"/>
  <c r="O737" i="21" s="1"/>
  <c r="H737" i="21"/>
  <c r="E738" i="21" s="1"/>
  <c r="F738" i="21" s="1"/>
  <c r="M738" i="21" l="1"/>
  <c r="I738" i="21" s="1"/>
  <c r="P737" i="21"/>
  <c r="Q737" i="21"/>
  <c r="N737" i="21"/>
  <c r="G738" i="21" l="1"/>
  <c r="O738" i="21" s="1"/>
  <c r="H738" i="21"/>
  <c r="E739" i="21" s="1"/>
  <c r="F739" i="21" s="1"/>
  <c r="M739" i="21" l="1"/>
  <c r="I739" i="21" s="1"/>
  <c r="H739" i="21"/>
  <c r="E740" i="21" s="1"/>
  <c r="F740" i="21" s="1"/>
  <c r="P738" i="21"/>
  <c r="Q738" i="21"/>
  <c r="N738" i="21"/>
  <c r="G739" i="21" l="1"/>
  <c r="O739" i="21" s="1"/>
  <c r="M740" i="21"/>
  <c r="H740" i="21" s="1"/>
  <c r="E741" i="21" s="1"/>
  <c r="F741" i="21" s="1"/>
  <c r="G740" i="21"/>
  <c r="O740" i="21" s="1"/>
  <c r="I740" i="21"/>
  <c r="Q739" i="21"/>
  <c r="P739" i="21"/>
  <c r="N739" i="21"/>
  <c r="N740" i="21" l="1"/>
  <c r="Q740" i="21"/>
  <c r="P740" i="21"/>
  <c r="M741" i="21"/>
  <c r="G741" i="21" s="1"/>
  <c r="O741" i="21" s="1"/>
  <c r="I741" i="21" l="1"/>
  <c r="Q741" i="21"/>
  <c r="N741" i="21"/>
  <c r="P741" i="21"/>
  <c r="H741" i="21"/>
  <c r="E742" i="21" s="1"/>
  <c r="F742" i="21" s="1"/>
  <c r="M742" i="21" l="1"/>
  <c r="H742" i="21" s="1"/>
  <c r="E743" i="21" s="1"/>
  <c r="F743" i="21" s="1"/>
  <c r="I742" i="21"/>
  <c r="G742" i="21"/>
  <c r="O742" i="21" s="1"/>
  <c r="M743" i="21" l="1"/>
  <c r="I743" i="21" s="1"/>
  <c r="H743" i="21"/>
  <c r="E744" i="21" s="1"/>
  <c r="F744" i="21" s="1"/>
  <c r="G743" i="21"/>
  <c r="O743" i="21" s="1"/>
  <c r="Q742" i="21"/>
  <c r="N742" i="21"/>
  <c r="P742" i="21"/>
  <c r="P743" i="21" l="1"/>
  <c r="Q743" i="21"/>
  <c r="N743" i="21"/>
  <c r="M744" i="21"/>
  <c r="H744" i="21" s="1"/>
  <c r="E745" i="21" s="1"/>
  <c r="F745" i="21" s="1"/>
  <c r="G744" i="21" l="1"/>
  <c r="O744" i="21" s="1"/>
  <c r="M745" i="21"/>
  <c r="H745" i="21" s="1"/>
  <c r="E746" i="21" s="1"/>
  <c r="F746" i="21" s="1"/>
  <c r="I745" i="21"/>
  <c r="G745" i="21"/>
  <c r="O745" i="21" s="1"/>
  <c r="Q744" i="21"/>
  <c r="N744" i="21"/>
  <c r="P744" i="21"/>
  <c r="I744" i="21"/>
  <c r="P745" i="21" l="1"/>
  <c r="Q745" i="21"/>
  <c r="N745" i="21"/>
  <c r="M746" i="21"/>
  <c r="I746" i="21" s="1"/>
  <c r="G746" i="21" l="1"/>
  <c r="O746" i="21" s="1"/>
  <c r="H746" i="21"/>
  <c r="E747" i="21" s="1"/>
  <c r="F747" i="21" s="1"/>
  <c r="M747" i="21" l="1"/>
  <c r="H747" i="21" s="1"/>
  <c r="E748" i="21" s="1"/>
  <c r="F748" i="21" s="1"/>
  <c r="Q746" i="21"/>
  <c r="P746" i="21"/>
  <c r="N746" i="21"/>
  <c r="I747" i="21" l="1"/>
  <c r="G747" i="21"/>
  <c r="O747" i="21" s="1"/>
  <c r="M748" i="21"/>
  <c r="H748" i="21" s="1"/>
  <c r="E749" i="21" s="1"/>
  <c r="F749" i="21" s="1"/>
  <c r="G748" i="21"/>
  <c r="O748" i="21" s="1"/>
  <c r="I748" i="21"/>
  <c r="N748" i="21" l="1"/>
  <c r="P748" i="21"/>
  <c r="Q748" i="21"/>
  <c r="M749" i="21"/>
  <c r="I749" i="21" s="1"/>
  <c r="G749" i="21"/>
  <c r="O749" i="21" s="1"/>
  <c r="P747" i="21"/>
  <c r="Q747" i="21"/>
  <c r="N747" i="21"/>
  <c r="Q749" i="21" l="1"/>
  <c r="N749" i="21"/>
  <c r="P749" i="21"/>
  <c r="H749" i="21"/>
  <c r="E750" i="21" s="1"/>
  <c r="F750" i="21" s="1"/>
  <c r="M750" i="21" l="1"/>
  <c r="I750" i="21" s="1"/>
  <c r="H750" i="21"/>
  <c r="E751" i="21" s="1"/>
  <c r="F751" i="21" s="1"/>
  <c r="G750" i="21" l="1"/>
  <c r="O750" i="21" s="1"/>
  <c r="M751" i="21"/>
  <c r="H751" i="21" s="1"/>
  <c r="E752" i="21" s="1"/>
  <c r="F752" i="21" s="1"/>
  <c r="Q750" i="21"/>
  <c r="P750" i="21"/>
  <c r="N750" i="21"/>
  <c r="G751" i="21" l="1"/>
  <c r="O751" i="21" s="1"/>
  <c r="M752" i="21"/>
  <c r="H752" i="21" s="1"/>
  <c r="E753" i="21" s="1"/>
  <c r="F753" i="21" s="1"/>
  <c r="I752" i="21"/>
  <c r="I751" i="21"/>
  <c r="M753" i="21" l="1"/>
  <c r="I753" i="21" s="1"/>
  <c r="H753" i="21"/>
  <c r="E754" i="21" s="1"/>
  <c r="F754" i="21" s="1"/>
  <c r="G752" i="21"/>
  <c r="O752" i="21" s="1"/>
  <c r="P751" i="21"/>
  <c r="Q751" i="21"/>
  <c r="N751" i="21"/>
  <c r="G753" i="21" l="1"/>
  <c r="O753" i="21" s="1"/>
  <c r="Q752" i="21"/>
  <c r="N752" i="21"/>
  <c r="P752" i="21"/>
  <c r="M754" i="21"/>
  <c r="G754" i="21"/>
  <c r="O754" i="21" s="1"/>
  <c r="H754" i="21"/>
  <c r="E755" i="21" s="1"/>
  <c r="F755" i="21" s="1"/>
  <c r="I754" i="21"/>
  <c r="Q753" i="21"/>
  <c r="N753" i="21"/>
  <c r="P753" i="21"/>
  <c r="P754" i="21" l="1"/>
  <c r="N754" i="21"/>
  <c r="Q754" i="21"/>
  <c r="M755" i="21"/>
  <c r="I755" i="21" s="1"/>
  <c r="H755" i="21" l="1"/>
  <c r="E756" i="21" s="1"/>
  <c r="F756" i="21" s="1"/>
  <c r="M756" i="21" s="1"/>
  <c r="H756" i="21" s="1"/>
  <c r="E757" i="21" s="1"/>
  <c r="F757" i="21" s="1"/>
  <c r="G755" i="21"/>
  <c r="O755" i="21" s="1"/>
  <c r="Q755" i="21"/>
  <c r="N755" i="21"/>
  <c r="P755" i="21"/>
  <c r="I756" i="21" l="1"/>
  <c r="G756" i="21"/>
  <c r="O756" i="21" s="1"/>
  <c r="Q756" i="21" s="1"/>
  <c r="P756" i="21"/>
  <c r="N756" i="21"/>
  <c r="M757" i="21"/>
  <c r="I757" i="21" s="1"/>
  <c r="H757" i="21"/>
  <c r="E758" i="21" s="1"/>
  <c r="F758" i="21" s="1"/>
  <c r="G757" i="21"/>
  <c r="O757" i="21" s="1"/>
  <c r="Q757" i="21" l="1"/>
  <c r="P757" i="21"/>
  <c r="N757" i="21"/>
  <c r="M758" i="21"/>
  <c r="H758" i="21" s="1"/>
  <c r="E759" i="21" s="1"/>
  <c r="F759" i="21" s="1"/>
  <c r="M759" i="21" l="1"/>
  <c r="H759" i="21" s="1"/>
  <c r="E760" i="21" s="1"/>
  <c r="F760" i="21" s="1"/>
  <c r="G759" i="21"/>
  <c r="O759" i="21" s="1"/>
  <c r="I759" i="21"/>
  <c r="G758" i="21"/>
  <c r="O758" i="21" s="1"/>
  <c r="I758" i="21"/>
  <c r="Q758" i="21" l="1"/>
  <c r="N758" i="21"/>
  <c r="P758" i="21"/>
  <c r="N759" i="21"/>
  <c r="P759" i="21"/>
  <c r="Q759" i="21"/>
  <c r="M760" i="21"/>
  <c r="G760" i="21" s="1"/>
  <c r="O760" i="21" s="1"/>
  <c r="H760" i="21" l="1"/>
  <c r="E761" i="21" s="1"/>
  <c r="F761" i="21" s="1"/>
  <c r="I760" i="21"/>
  <c r="N760" i="21"/>
  <c r="P760" i="21"/>
  <c r="Q760" i="21"/>
  <c r="M761" i="21" l="1"/>
  <c r="H761" i="21" s="1"/>
  <c r="E762" i="21" s="1"/>
  <c r="F762" i="21" s="1"/>
  <c r="I761" i="21"/>
  <c r="G761" i="21"/>
  <c r="O761" i="21" s="1"/>
  <c r="N761" i="21" l="1"/>
  <c r="P761" i="21"/>
  <c r="Q761" i="21"/>
  <c r="M762" i="21"/>
  <c r="I762" i="21" s="1"/>
  <c r="H762" i="21"/>
  <c r="E763" i="21" s="1"/>
  <c r="F763" i="21" s="1"/>
  <c r="G762" i="21"/>
  <c r="O762" i="21" s="1"/>
  <c r="M763" i="21" l="1"/>
  <c r="I763" i="21" s="1"/>
  <c r="H763" i="21"/>
  <c r="E764" i="21" s="1"/>
  <c r="F764" i="21" s="1"/>
  <c r="P762" i="21"/>
  <c r="N762" i="21"/>
  <c r="Q762" i="21"/>
  <c r="M764" i="21" l="1"/>
  <c r="H764" i="21" s="1"/>
  <c r="E765" i="21" s="1"/>
  <c r="F765" i="21" s="1"/>
  <c r="I764" i="21"/>
  <c r="G763" i="21"/>
  <c r="O763" i="21" s="1"/>
  <c r="G764" i="21" l="1"/>
  <c r="O764" i="21" s="1"/>
  <c r="P763" i="21"/>
  <c r="Q763" i="21"/>
  <c r="N763" i="21"/>
  <c r="Q764" i="21"/>
  <c r="P764" i="21"/>
  <c r="N764" i="21"/>
  <c r="M765" i="21"/>
  <c r="I765" i="21" s="1"/>
  <c r="H765" i="21"/>
  <c r="E766" i="21" s="1"/>
  <c r="F766" i="21" s="1"/>
  <c r="G765" i="21"/>
  <c r="O765" i="21" s="1"/>
  <c r="P765" i="21" l="1"/>
  <c r="Q765" i="21"/>
  <c r="N765" i="21"/>
  <c r="M766" i="21"/>
  <c r="G766" i="21" s="1"/>
  <c r="O766" i="21" s="1"/>
  <c r="I766" i="21"/>
  <c r="H766" i="21"/>
  <c r="E767" i="21" s="1"/>
  <c r="F767" i="21" s="1"/>
  <c r="Q766" i="21" l="1"/>
  <c r="N766" i="21"/>
  <c r="P766" i="21"/>
  <c r="M767" i="21"/>
  <c r="I767" i="21" s="1"/>
  <c r="H767" i="21"/>
  <c r="E768" i="21" s="1"/>
  <c r="F768" i="21" s="1"/>
  <c r="G767" i="21" l="1"/>
  <c r="O767" i="21" s="1"/>
  <c r="Q767" i="21"/>
  <c r="P767" i="21"/>
  <c r="N767" i="21"/>
  <c r="I768" i="21"/>
  <c r="M768" i="21"/>
  <c r="G768" i="21" s="1"/>
  <c r="O768" i="21" s="1"/>
  <c r="N768" i="21" l="1"/>
  <c r="Q768" i="21"/>
  <c r="P768" i="21"/>
  <c r="H768" i="21"/>
  <c r="E769" i="21" s="1"/>
  <c r="F769" i="21" s="1"/>
  <c r="M769" i="21" l="1"/>
  <c r="H769" i="21" s="1"/>
  <c r="E770" i="21" s="1"/>
  <c r="F770" i="21" s="1"/>
  <c r="I769" i="21"/>
  <c r="G769" i="21"/>
  <c r="O769" i="21" s="1"/>
  <c r="Q769" i="21" l="1"/>
  <c r="N769" i="21"/>
  <c r="P769" i="21"/>
  <c r="M770" i="21"/>
  <c r="G770" i="21" s="1"/>
  <c r="O770" i="21" s="1"/>
  <c r="H770" i="21"/>
  <c r="E771" i="21" s="1"/>
  <c r="F771" i="21" s="1"/>
  <c r="I770" i="21"/>
  <c r="M771" i="21" l="1"/>
  <c r="H771" i="21" s="1"/>
  <c r="E772" i="21" s="1"/>
  <c r="F772" i="21" s="1"/>
  <c r="Q770" i="21"/>
  <c r="P770" i="21"/>
  <c r="N770" i="21"/>
  <c r="I771" i="21" l="1"/>
  <c r="M772" i="21"/>
  <c r="H772" i="21" s="1"/>
  <c r="E773" i="21" s="1"/>
  <c r="F773" i="21" s="1"/>
  <c r="G771" i="21"/>
  <c r="O771" i="21" s="1"/>
  <c r="I772" i="21" l="1"/>
  <c r="G772" i="21"/>
  <c r="O772" i="21" s="1"/>
  <c r="P771" i="21"/>
  <c r="Q771" i="21"/>
  <c r="N771" i="21"/>
  <c r="P772" i="21"/>
  <c r="Q772" i="21"/>
  <c r="N772" i="21"/>
  <c r="M773" i="21"/>
  <c r="I773" i="21" s="1"/>
  <c r="H773" i="21"/>
  <c r="E774" i="21" s="1"/>
  <c r="F774" i="21" s="1"/>
  <c r="G773" i="21"/>
  <c r="O773" i="21" s="1"/>
  <c r="P773" i="21" l="1"/>
  <c r="N773" i="21"/>
  <c r="Q773" i="21"/>
  <c r="M774" i="21"/>
  <c r="H774" i="21" s="1"/>
  <c r="E775" i="21" s="1"/>
  <c r="F775" i="21" s="1"/>
  <c r="G774" i="21" l="1"/>
  <c r="O774" i="21" s="1"/>
  <c r="I774" i="21"/>
  <c r="M775" i="21"/>
  <c r="G775" i="21" s="1"/>
  <c r="O775" i="21" s="1"/>
  <c r="Q774" i="21"/>
  <c r="N774" i="21"/>
  <c r="P774" i="21"/>
  <c r="I775" i="21" l="1"/>
  <c r="H775" i="21"/>
  <c r="E776" i="21" s="1"/>
  <c r="F776" i="21" s="1"/>
  <c r="P775" i="21"/>
  <c r="N775" i="21"/>
  <c r="Q775" i="21"/>
  <c r="M776" i="21" l="1"/>
  <c r="G776" i="21" s="1"/>
  <c r="O776" i="21" s="1"/>
  <c r="P776" i="21" s="1"/>
  <c r="N776" i="21"/>
  <c r="I776" i="21"/>
  <c r="Q776" i="21" l="1"/>
  <c r="H776" i="21"/>
  <c r="E777" i="21" s="1"/>
  <c r="F777" i="21" s="1"/>
  <c r="M777" i="21" l="1"/>
  <c r="G777" i="21" s="1"/>
  <c r="O777" i="21" s="1"/>
  <c r="N777" i="21" l="1"/>
  <c r="Q777" i="21"/>
  <c r="P777" i="21"/>
  <c r="H777" i="21"/>
  <c r="E778" i="21" s="1"/>
  <c r="F778" i="21" s="1"/>
  <c r="I777" i="21"/>
  <c r="M778" i="21" l="1"/>
  <c r="G778" i="21" s="1"/>
  <c r="O778" i="21" s="1"/>
  <c r="I778" i="21"/>
  <c r="H778" i="21"/>
  <c r="E779" i="21" s="1"/>
  <c r="F779" i="21" s="1"/>
  <c r="M779" i="21" l="1"/>
  <c r="G779" i="21" s="1"/>
  <c r="O779" i="21" s="1"/>
  <c r="I779" i="21"/>
  <c r="H779" i="21"/>
  <c r="E780" i="21" s="1"/>
  <c r="F780" i="21" s="1"/>
  <c r="P778" i="21"/>
  <c r="Q778" i="21"/>
  <c r="N778" i="21"/>
  <c r="M780" i="21" l="1"/>
  <c r="H780" i="21" s="1"/>
  <c r="E781" i="21" s="1"/>
  <c r="F781" i="21" s="1"/>
  <c r="G780" i="21"/>
  <c r="O780" i="21" s="1"/>
  <c r="I780" i="21"/>
  <c r="P779" i="21"/>
  <c r="Q779" i="21"/>
  <c r="N779" i="21"/>
  <c r="N780" i="21" l="1"/>
  <c r="Q780" i="21"/>
  <c r="P780" i="21"/>
  <c r="M781" i="21"/>
  <c r="I781" i="21" s="1"/>
  <c r="G781" i="21" l="1"/>
  <c r="O781" i="21" s="1"/>
  <c r="H781" i="21"/>
  <c r="E782" i="21" s="1"/>
  <c r="F782" i="21" s="1"/>
  <c r="M782" i="21" l="1"/>
  <c r="G782" i="21" s="1"/>
  <c r="O782" i="21" s="1"/>
  <c r="I782" i="21"/>
  <c r="H782" i="21"/>
  <c r="E783" i="21" s="1"/>
  <c r="F783" i="21" s="1"/>
  <c r="P781" i="21"/>
  <c r="Q781" i="21"/>
  <c r="N781" i="21"/>
  <c r="M783" i="21" l="1"/>
  <c r="I783" i="21" s="1"/>
  <c r="N782" i="21"/>
  <c r="Q782" i="21"/>
  <c r="P782" i="21"/>
  <c r="H783" i="21" l="1"/>
  <c r="E784" i="21" s="1"/>
  <c r="F784" i="21" s="1"/>
  <c r="G783" i="21"/>
  <c r="O783" i="21" s="1"/>
  <c r="Q783" i="21" l="1"/>
  <c r="N783" i="21"/>
  <c r="P783" i="21"/>
  <c r="M784" i="21"/>
  <c r="I784" i="21" s="1"/>
  <c r="H784" i="21"/>
  <c r="E785" i="21" s="1"/>
  <c r="F785" i="21" s="1"/>
  <c r="M785" i="21" l="1"/>
  <c r="H785" i="21" s="1"/>
  <c r="E786" i="21" s="1"/>
  <c r="F786" i="21" s="1"/>
  <c r="G785" i="21"/>
  <c r="O785" i="21" s="1"/>
  <c r="I785" i="21"/>
  <c r="G784" i="21"/>
  <c r="O784" i="21" s="1"/>
  <c r="P784" i="21" l="1"/>
  <c r="Q784" i="21"/>
  <c r="N784" i="21"/>
  <c r="P785" i="21"/>
  <c r="Q785" i="21"/>
  <c r="N785" i="21"/>
  <c r="M786" i="21"/>
  <c r="G786" i="21" s="1"/>
  <c r="O786" i="21" s="1"/>
  <c r="H786" i="21"/>
  <c r="E787" i="21" s="1"/>
  <c r="F787" i="21" s="1"/>
  <c r="I786" i="21" l="1"/>
  <c r="P786" i="21"/>
  <c r="N786" i="21"/>
  <c r="Q786" i="21"/>
  <c r="M787" i="21"/>
  <c r="I787" i="21" s="1"/>
  <c r="G787" i="21" l="1"/>
  <c r="O787" i="21" s="1"/>
  <c r="H787" i="21"/>
  <c r="E788" i="21" s="1"/>
  <c r="F788" i="21" s="1"/>
  <c r="M788" i="21" l="1"/>
  <c r="I788" i="21" s="1"/>
  <c r="P787" i="21"/>
  <c r="Q787" i="21"/>
  <c r="N787" i="21"/>
  <c r="H788" i="21" l="1"/>
  <c r="E789" i="21" s="1"/>
  <c r="F789" i="21" s="1"/>
  <c r="G788" i="21"/>
  <c r="O788" i="21" s="1"/>
  <c r="Q788" i="21" l="1"/>
  <c r="N788" i="21"/>
  <c r="P788" i="21"/>
  <c r="M789" i="21"/>
  <c r="I789" i="21" s="1"/>
  <c r="G789" i="21" l="1"/>
  <c r="O789" i="21" s="1"/>
  <c r="H789" i="21"/>
  <c r="E790" i="21" s="1"/>
  <c r="F790" i="21" s="1"/>
  <c r="M790" i="21" l="1"/>
  <c r="I790" i="21" s="1"/>
  <c r="H790" i="21"/>
  <c r="E791" i="21" s="1"/>
  <c r="F791" i="21" s="1"/>
  <c r="N789" i="21"/>
  <c r="Q789" i="21"/>
  <c r="P789" i="21"/>
  <c r="M791" i="21" l="1"/>
  <c r="H791" i="21" s="1"/>
  <c r="E792" i="21" s="1"/>
  <c r="F792" i="21" s="1"/>
  <c r="I791" i="21"/>
  <c r="G791" i="21"/>
  <c r="O791" i="21" s="1"/>
  <c r="G790" i="21"/>
  <c r="O790" i="21" s="1"/>
  <c r="Q790" i="21" l="1"/>
  <c r="P790" i="21"/>
  <c r="N790" i="21"/>
  <c r="N791" i="21"/>
  <c r="Q791" i="21"/>
  <c r="P791" i="21"/>
  <c r="M792" i="21"/>
  <c r="H792" i="21" s="1"/>
  <c r="E793" i="21" s="1"/>
  <c r="F793" i="21" s="1"/>
  <c r="G792" i="21"/>
  <c r="O792" i="21" s="1"/>
  <c r="I792" i="21"/>
  <c r="Q792" i="21" l="1"/>
  <c r="P792" i="21"/>
  <c r="N792" i="21"/>
  <c r="M793" i="21"/>
  <c r="G793" i="21" s="1"/>
  <c r="O793" i="21" s="1"/>
  <c r="I793" i="21"/>
  <c r="H793" i="21" l="1"/>
  <c r="E794" i="21" s="1"/>
  <c r="F794" i="21" s="1"/>
  <c r="P793" i="21"/>
  <c r="N793" i="21"/>
  <c r="Q793" i="21"/>
  <c r="M794" i="21" l="1"/>
  <c r="G794" i="21" s="1"/>
  <c r="O794" i="21" s="1"/>
  <c r="H794" i="21"/>
  <c r="E795" i="21" s="1"/>
  <c r="F795" i="21" s="1"/>
  <c r="I794" i="21"/>
  <c r="M795" i="21" l="1"/>
  <c r="G795" i="21" s="1"/>
  <c r="O795" i="21" s="1"/>
  <c r="I795" i="21"/>
  <c r="Q794" i="21"/>
  <c r="P794" i="21"/>
  <c r="N794" i="21"/>
  <c r="H795" i="21" l="1"/>
  <c r="E796" i="21" s="1"/>
  <c r="F796" i="21" s="1"/>
  <c r="P795" i="21"/>
  <c r="N795" i="21"/>
  <c r="Q795" i="21"/>
  <c r="M796" i="21" l="1"/>
  <c r="I796" i="21" s="1"/>
  <c r="H796" i="21"/>
  <c r="E797" i="21" s="1"/>
  <c r="F797" i="21" s="1"/>
  <c r="G796" i="21"/>
  <c r="O796" i="21" s="1"/>
  <c r="M797" i="21" l="1"/>
  <c r="H797" i="21" s="1"/>
  <c r="E798" i="21" s="1"/>
  <c r="F798" i="21" s="1"/>
  <c r="I797" i="21"/>
  <c r="G797" i="21"/>
  <c r="O797" i="21" s="1"/>
  <c r="P796" i="21"/>
  <c r="Q796" i="21"/>
  <c r="N796" i="21"/>
  <c r="Q797" i="21" l="1"/>
  <c r="P797" i="21"/>
  <c r="N797" i="21"/>
  <c r="M798" i="21"/>
  <c r="G798" i="21" s="1"/>
  <c r="O798" i="21" s="1"/>
  <c r="P798" i="21" l="1"/>
  <c r="Q798" i="21"/>
  <c r="N798" i="21"/>
  <c r="H798" i="21"/>
  <c r="E799" i="21" s="1"/>
  <c r="F799" i="21" s="1"/>
  <c r="I798" i="21"/>
  <c r="M799" i="21" l="1"/>
  <c r="H799" i="21" s="1"/>
  <c r="E800" i="21" s="1"/>
  <c r="F800" i="21" s="1"/>
  <c r="I799" i="21"/>
  <c r="G799" i="21"/>
  <c r="O799" i="21" s="1"/>
  <c r="N799" i="21" l="1"/>
  <c r="Q799" i="21"/>
  <c r="P799" i="21"/>
  <c r="M800" i="21"/>
  <c r="H800" i="21" s="1"/>
  <c r="E801" i="21" s="1"/>
  <c r="F801" i="21" s="1"/>
  <c r="M801" i="21" l="1"/>
  <c r="I801" i="21"/>
  <c r="G801" i="21"/>
  <c r="O801" i="21" s="1"/>
  <c r="H801" i="21"/>
  <c r="E802" i="21" s="1"/>
  <c r="F802" i="21" s="1"/>
  <c r="I800" i="21"/>
  <c r="G800" i="21"/>
  <c r="O800" i="21" s="1"/>
  <c r="M802" i="21" l="1"/>
  <c r="G802" i="21" s="1"/>
  <c r="O802" i="21" s="1"/>
  <c r="H802" i="21"/>
  <c r="E803" i="21" s="1"/>
  <c r="F803" i="21" s="1"/>
  <c r="N801" i="21"/>
  <c r="P801" i="21"/>
  <c r="Q801" i="21"/>
  <c r="N800" i="21"/>
  <c r="P800" i="21"/>
  <c r="Q800" i="21"/>
  <c r="M803" i="21" l="1"/>
  <c r="G803" i="21"/>
  <c r="O803" i="21" s="1"/>
  <c r="H803" i="21"/>
  <c r="E804" i="21" s="1"/>
  <c r="F804" i="21" s="1"/>
  <c r="I803" i="21"/>
  <c r="I802" i="21"/>
  <c r="Q802" i="21"/>
  <c r="N802" i="21"/>
  <c r="P802" i="21"/>
  <c r="M804" i="21" l="1"/>
  <c r="I804" i="21" s="1"/>
  <c r="G804" i="21"/>
  <c r="O804" i="21" s="1"/>
  <c r="H804" i="21"/>
  <c r="E805" i="21" s="1"/>
  <c r="F805" i="21" s="1"/>
  <c r="Q803" i="21"/>
  <c r="N803" i="21"/>
  <c r="P803" i="21"/>
  <c r="M805" i="21" l="1"/>
  <c r="I805" i="21" s="1"/>
  <c r="G805" i="21"/>
  <c r="O805" i="21" s="1"/>
  <c r="H805" i="21"/>
  <c r="E806" i="21" s="1"/>
  <c r="F806" i="21" s="1"/>
  <c r="Q804" i="21"/>
  <c r="N804" i="21"/>
  <c r="P804" i="21"/>
  <c r="P805" i="21" l="1"/>
  <c r="Q805" i="21"/>
  <c r="N805" i="21"/>
  <c r="M806" i="21"/>
  <c r="I806" i="21" s="1"/>
  <c r="G806" i="21" l="1"/>
  <c r="O806" i="21" s="1"/>
  <c r="H806" i="21"/>
  <c r="E807" i="21" s="1"/>
  <c r="F807" i="21" s="1"/>
  <c r="M807" i="21" l="1"/>
  <c r="I807" i="21" s="1"/>
  <c r="G807" i="21"/>
  <c r="O807" i="21" s="1"/>
  <c r="P806" i="21"/>
  <c r="Q806" i="21"/>
  <c r="N806" i="21"/>
  <c r="N807" i="21" l="1"/>
  <c r="P807" i="21"/>
  <c r="Q807" i="21"/>
  <c r="H807" i="21"/>
  <c r="E808" i="21" s="1"/>
  <c r="F808" i="21" s="1"/>
  <c r="M808" i="21" l="1"/>
  <c r="I808" i="21" s="1"/>
  <c r="H808" i="21"/>
  <c r="E809" i="21" s="1"/>
  <c r="F809" i="21" s="1"/>
  <c r="M809" i="21" l="1"/>
  <c r="I809" i="21" s="1"/>
  <c r="G809" i="21"/>
  <c r="O809" i="21" s="1"/>
  <c r="H809" i="21"/>
  <c r="E810" i="21" s="1"/>
  <c r="F810" i="21" s="1"/>
  <c r="G808" i="21"/>
  <c r="O808" i="21" s="1"/>
  <c r="M810" i="21" l="1"/>
  <c r="G810" i="21" s="1"/>
  <c r="O810" i="21" s="1"/>
  <c r="I810" i="21"/>
  <c r="H810" i="21"/>
  <c r="E811" i="21" s="1"/>
  <c r="F811" i="21" s="1"/>
  <c r="P809" i="21"/>
  <c r="N809" i="21"/>
  <c r="Q809" i="21"/>
  <c r="N808" i="21"/>
  <c r="P808" i="21"/>
  <c r="Q808" i="21"/>
  <c r="M811" i="21" l="1"/>
  <c r="G811" i="21" s="1"/>
  <c r="O811" i="21" s="1"/>
  <c r="H811" i="21"/>
  <c r="E812" i="21" s="1"/>
  <c r="F812" i="21" s="1"/>
  <c r="N810" i="21"/>
  <c r="P810" i="21"/>
  <c r="Q810" i="21"/>
  <c r="M812" i="21" l="1"/>
  <c r="I812" i="21" s="1"/>
  <c r="H812" i="21"/>
  <c r="E813" i="21" s="1"/>
  <c r="F813" i="21" s="1"/>
  <c r="G812" i="21"/>
  <c r="O812" i="21" s="1"/>
  <c r="I811" i="21"/>
  <c r="P811" i="21"/>
  <c r="Q811" i="21"/>
  <c r="N811" i="21"/>
  <c r="P812" i="21" l="1"/>
  <c r="Q812" i="21"/>
  <c r="N812" i="21"/>
  <c r="M813" i="21"/>
  <c r="I813" i="21" s="1"/>
  <c r="H813" i="21" l="1"/>
  <c r="E814" i="21" s="1"/>
  <c r="F814" i="21" s="1"/>
  <c r="G813" i="21"/>
  <c r="O813" i="21" s="1"/>
  <c r="N813" i="21" l="1"/>
  <c r="Q813" i="21"/>
  <c r="P813" i="21"/>
  <c r="M814" i="21"/>
  <c r="I814" i="21" s="1"/>
  <c r="H814" i="21"/>
  <c r="E815" i="21" s="1"/>
  <c r="F815" i="21" s="1"/>
  <c r="G814" i="21"/>
  <c r="O814" i="21" s="1"/>
  <c r="Q814" i="21" l="1"/>
  <c r="P814" i="21"/>
  <c r="N814" i="21"/>
  <c r="M815" i="21"/>
  <c r="H815" i="21" s="1"/>
  <c r="E816" i="21" s="1"/>
  <c r="F816" i="21" s="1"/>
  <c r="M816" i="21" l="1"/>
  <c r="H816" i="21" s="1"/>
  <c r="E817" i="21" s="1"/>
  <c r="F817" i="21" s="1"/>
  <c r="I816" i="21"/>
  <c r="G816" i="21"/>
  <c r="O816" i="21" s="1"/>
  <c r="G815" i="21"/>
  <c r="O815" i="21" s="1"/>
  <c r="I815" i="21"/>
  <c r="Q816" i="21" l="1"/>
  <c r="P816" i="21"/>
  <c r="N816" i="21"/>
  <c r="N815" i="21"/>
  <c r="Q815" i="21"/>
  <c r="P815" i="21"/>
  <c r="M817" i="21"/>
  <c r="G817" i="21" s="1"/>
  <c r="O817" i="21" s="1"/>
  <c r="N817" i="21" l="1"/>
  <c r="P817" i="21"/>
  <c r="Q817" i="21"/>
  <c r="H817" i="21"/>
  <c r="E818" i="21" s="1"/>
  <c r="F818" i="21" s="1"/>
  <c r="I817" i="21"/>
  <c r="M818" i="21" l="1"/>
  <c r="G818" i="21" s="1"/>
  <c r="O818" i="21" s="1"/>
  <c r="H818" i="21"/>
  <c r="E819" i="21" s="1"/>
  <c r="F819" i="21" s="1"/>
  <c r="I818" i="21"/>
  <c r="M819" i="21" l="1"/>
  <c r="G819" i="21" s="1"/>
  <c r="O819" i="21" s="1"/>
  <c r="P818" i="21"/>
  <c r="Q818" i="21"/>
  <c r="N818" i="21"/>
  <c r="Q819" i="21" l="1"/>
  <c r="N819" i="21"/>
  <c r="P819" i="21"/>
  <c r="H819" i="21"/>
  <c r="E820" i="21" s="1"/>
  <c r="F820" i="21" s="1"/>
  <c r="I819" i="21"/>
  <c r="M820" i="21" l="1"/>
  <c r="I820" i="21" s="1"/>
  <c r="H820" i="21"/>
  <c r="E821" i="21" s="1"/>
  <c r="F821" i="21" s="1"/>
  <c r="M821" i="21" l="1"/>
  <c r="I821" i="21" s="1"/>
  <c r="G820" i="21"/>
  <c r="O820" i="21" s="1"/>
  <c r="G821" i="21" l="1"/>
  <c r="O821" i="21" s="1"/>
  <c r="N820" i="21"/>
  <c r="Q820" i="21"/>
  <c r="P820" i="21"/>
  <c r="H821" i="21"/>
  <c r="E822" i="21" s="1"/>
  <c r="F822" i="21" s="1"/>
  <c r="M822" i="21" l="1"/>
  <c r="G822" i="21" s="1"/>
  <c r="O822" i="21" s="1"/>
  <c r="I822" i="21"/>
  <c r="H822" i="21"/>
  <c r="E823" i="21" s="1"/>
  <c r="F823" i="21" s="1"/>
  <c r="P821" i="21"/>
  <c r="N821" i="21"/>
  <c r="Q821" i="21"/>
  <c r="M823" i="21" l="1"/>
  <c r="I823" i="21" s="1"/>
  <c r="G823" i="21"/>
  <c r="O823" i="21" s="1"/>
  <c r="H823" i="21"/>
  <c r="E824" i="21" s="1"/>
  <c r="F824" i="21" s="1"/>
  <c r="Q822" i="21"/>
  <c r="N822" i="21"/>
  <c r="P822" i="21"/>
  <c r="M824" i="21" l="1"/>
  <c r="I824" i="21" s="1"/>
  <c r="G824" i="21"/>
  <c r="O824" i="21" s="1"/>
  <c r="H824" i="21"/>
  <c r="E825" i="21" s="1"/>
  <c r="F825" i="21" s="1"/>
  <c r="Q823" i="21"/>
  <c r="P823" i="21"/>
  <c r="N823" i="21"/>
  <c r="M825" i="21" l="1"/>
  <c r="G825" i="21" s="1"/>
  <c r="O825" i="21" s="1"/>
  <c r="I825" i="21"/>
  <c r="Q824" i="21"/>
  <c r="P824" i="21"/>
  <c r="N824" i="21"/>
  <c r="H825" i="21" l="1"/>
  <c r="E826" i="21" s="1"/>
  <c r="F826" i="21" s="1"/>
  <c r="N825" i="21"/>
  <c r="Q825" i="21"/>
  <c r="P825" i="21"/>
  <c r="M826" i="21" l="1"/>
  <c r="I826" i="21" s="1"/>
  <c r="G826" i="21"/>
  <c r="O826" i="21" s="1"/>
  <c r="H826" i="21"/>
  <c r="E827" i="21" s="1"/>
  <c r="F827" i="21" s="1"/>
  <c r="M827" i="21" l="1"/>
  <c r="I827" i="21" s="1"/>
  <c r="H827" i="21"/>
  <c r="E828" i="21" s="1"/>
  <c r="F828" i="21" s="1"/>
  <c r="G827" i="21"/>
  <c r="O827" i="21" s="1"/>
  <c r="Q826" i="21"/>
  <c r="P826" i="21"/>
  <c r="N826" i="21"/>
  <c r="P827" i="21" l="1"/>
  <c r="Q827" i="21"/>
  <c r="N827" i="21"/>
  <c r="M828" i="21"/>
  <c r="H828" i="21" s="1"/>
  <c r="E829" i="21" s="1"/>
  <c r="F829" i="21" s="1"/>
  <c r="G828" i="21"/>
  <c r="O828" i="21" s="1"/>
  <c r="M829" i="21" l="1"/>
  <c r="I829" i="21" s="1"/>
  <c r="N828" i="21"/>
  <c r="Q828" i="21"/>
  <c r="P828" i="21"/>
  <c r="I828" i="21"/>
  <c r="H829" i="21" l="1"/>
  <c r="E830" i="21" s="1"/>
  <c r="F830" i="21" s="1"/>
  <c r="G829" i="21"/>
  <c r="O829" i="21" s="1"/>
  <c r="P829" i="21" l="1"/>
  <c r="Q829" i="21"/>
  <c r="N829" i="21"/>
  <c r="M830" i="21"/>
  <c r="I830" i="21" s="1"/>
  <c r="H830" i="21" l="1"/>
  <c r="E831" i="21" s="1"/>
  <c r="F831" i="21" s="1"/>
  <c r="G830" i="21"/>
  <c r="O830" i="21" s="1"/>
  <c r="N830" i="21" l="1"/>
  <c r="Q830" i="21"/>
  <c r="P830" i="21"/>
  <c r="M831" i="21"/>
  <c r="H831" i="21" s="1"/>
  <c r="E832" i="21" s="1"/>
  <c r="F832" i="21" s="1"/>
  <c r="G831" i="21"/>
  <c r="O831" i="21" s="1"/>
  <c r="I831" i="21"/>
  <c r="Q831" i="21" l="1"/>
  <c r="P831" i="21"/>
  <c r="N831" i="21"/>
  <c r="M832" i="21"/>
  <c r="G832" i="21" s="1"/>
  <c r="O832" i="21" s="1"/>
  <c r="N832" i="21" l="1"/>
  <c r="P832" i="21"/>
  <c r="Q832" i="21"/>
  <c r="I832" i="21"/>
  <c r="H832" i="21"/>
  <c r="E833" i="21" s="1"/>
  <c r="F833" i="21" s="1"/>
  <c r="M833" i="21" l="1"/>
  <c r="G833" i="21" s="1"/>
  <c r="O833" i="21" s="1"/>
  <c r="N833" i="21" l="1"/>
  <c r="Q833" i="21"/>
  <c r="P833" i="21"/>
  <c r="I833" i="21"/>
  <c r="H833" i="21"/>
  <c r="E834" i="21" s="1"/>
  <c r="F834" i="21" s="1"/>
  <c r="M834" i="21" l="1"/>
  <c r="G834" i="21" s="1"/>
  <c r="O834" i="21" s="1"/>
  <c r="I834" i="21" l="1"/>
  <c r="Q834" i="21"/>
  <c r="P834" i="21"/>
  <c r="N834" i="21"/>
  <c r="H834" i="21"/>
  <c r="E835" i="21" s="1"/>
  <c r="F835" i="21" s="1"/>
  <c r="M835" i="21" l="1"/>
  <c r="G835" i="21" s="1"/>
  <c r="O835" i="21" s="1"/>
  <c r="P835" i="21" l="1"/>
  <c r="N835" i="21"/>
  <c r="Q835" i="21"/>
  <c r="I835" i="21"/>
  <c r="H835" i="21"/>
  <c r="E836" i="21" s="1"/>
  <c r="F836" i="21" s="1"/>
  <c r="M836" i="21" l="1"/>
  <c r="G836" i="21" s="1"/>
  <c r="O836" i="21" s="1"/>
  <c r="I836" i="21"/>
  <c r="H836" i="21"/>
  <c r="E837" i="21" s="1"/>
  <c r="F837" i="21" s="1"/>
  <c r="M837" i="21" l="1"/>
  <c r="I837" i="21" s="1"/>
  <c r="H837" i="21"/>
  <c r="E838" i="21" s="1"/>
  <c r="F838" i="21" s="1"/>
  <c r="G837" i="21"/>
  <c r="O837" i="21" s="1"/>
  <c r="N836" i="21"/>
  <c r="P836" i="21"/>
  <c r="Q836" i="21"/>
  <c r="P837" i="21" l="1"/>
  <c r="Q837" i="21"/>
  <c r="N837" i="21"/>
  <c r="M838" i="21"/>
  <c r="I838" i="21"/>
  <c r="H838" i="21"/>
  <c r="E839" i="21" s="1"/>
  <c r="F839" i="21" s="1"/>
  <c r="G838" i="21"/>
  <c r="O838" i="21" s="1"/>
  <c r="M839" i="21" l="1"/>
  <c r="I839" i="21" s="1"/>
  <c r="H839" i="21"/>
  <c r="E840" i="21" s="1"/>
  <c r="F840" i="21" s="1"/>
  <c r="G839" i="21"/>
  <c r="O839" i="21" s="1"/>
  <c r="Q838" i="21"/>
  <c r="P838" i="21"/>
  <c r="N838" i="21"/>
  <c r="Q839" i="21" l="1"/>
  <c r="P839" i="21"/>
  <c r="N839" i="21"/>
  <c r="M840" i="21"/>
  <c r="G840" i="21" s="1"/>
  <c r="O840" i="21" s="1"/>
  <c r="Q840" i="21" l="1"/>
  <c r="N840" i="21"/>
  <c r="P840" i="21"/>
  <c r="H840" i="21"/>
  <c r="E841" i="21" s="1"/>
  <c r="F841" i="21" s="1"/>
  <c r="I840" i="21"/>
  <c r="M841" i="21" l="1"/>
  <c r="I841" i="21" s="1"/>
  <c r="H841" i="21"/>
  <c r="E842" i="21" s="1"/>
  <c r="F842" i="21" s="1"/>
  <c r="G841" i="21"/>
  <c r="O841" i="21" s="1"/>
  <c r="P841" i="21" l="1"/>
  <c r="N841" i="21"/>
  <c r="Q841" i="21"/>
  <c r="M842" i="21"/>
  <c r="H842" i="21" s="1"/>
  <c r="E843" i="21" s="1"/>
  <c r="F843" i="21" s="1"/>
  <c r="G842" i="21"/>
  <c r="O842" i="21" s="1"/>
  <c r="I842" i="21"/>
  <c r="M843" i="21" l="1"/>
  <c r="G843" i="21" s="1"/>
  <c r="O843" i="21" s="1"/>
  <c r="H843" i="21"/>
  <c r="E844" i="21" s="1"/>
  <c r="F844" i="21" s="1"/>
  <c r="I843" i="21"/>
  <c r="Q842" i="21"/>
  <c r="N842" i="21"/>
  <c r="P842" i="21"/>
  <c r="M844" i="21" l="1"/>
  <c r="I844" i="21" s="1"/>
  <c r="G844" i="21"/>
  <c r="O844" i="21" s="1"/>
  <c r="N843" i="21"/>
  <c r="P843" i="21"/>
  <c r="Q843" i="21"/>
  <c r="P844" i="21" l="1"/>
  <c r="N844" i="21"/>
  <c r="Q844" i="21"/>
  <c r="H844" i="21"/>
  <c r="E845" i="21" s="1"/>
  <c r="F845" i="21" s="1"/>
  <c r="M845" i="21" l="1"/>
  <c r="I845" i="21" s="1"/>
  <c r="G845" i="21"/>
  <c r="O845" i="21" s="1"/>
  <c r="H845" i="21"/>
  <c r="E846" i="21" s="1"/>
  <c r="F846" i="21" s="1"/>
  <c r="M846" i="21" l="1"/>
  <c r="H846" i="21" s="1"/>
  <c r="E847" i="21" s="1"/>
  <c r="F847" i="21" s="1"/>
  <c r="I846" i="21"/>
  <c r="G846" i="21"/>
  <c r="O846" i="21" s="1"/>
  <c r="P845" i="21"/>
  <c r="Q845" i="21"/>
  <c r="N845" i="21"/>
  <c r="N846" i="21" l="1"/>
  <c r="P846" i="21"/>
  <c r="Q846" i="21"/>
  <c r="M847" i="21"/>
  <c r="I847" i="21" s="1"/>
  <c r="H847" i="21"/>
  <c r="E848" i="21" s="1"/>
  <c r="F848" i="21" s="1"/>
  <c r="G847" i="21"/>
  <c r="O847" i="21" s="1"/>
  <c r="M848" i="21" l="1"/>
  <c r="G848" i="21" s="1"/>
  <c r="O848" i="21" s="1"/>
  <c r="H848" i="21"/>
  <c r="E849" i="21" s="1"/>
  <c r="F849" i="21" s="1"/>
  <c r="P847" i="21"/>
  <c r="N847" i="21"/>
  <c r="Q847" i="21"/>
  <c r="M849" i="21" l="1"/>
  <c r="H849" i="21" s="1"/>
  <c r="E850" i="21" s="1"/>
  <c r="F850" i="21" s="1"/>
  <c r="G849" i="21"/>
  <c r="O849" i="21" s="1"/>
  <c r="I848" i="21"/>
  <c r="N848" i="21"/>
  <c r="Q848" i="21"/>
  <c r="P848" i="21"/>
  <c r="P849" i="21" l="1"/>
  <c r="Q849" i="21"/>
  <c r="N849" i="21"/>
  <c r="I849" i="21"/>
  <c r="M850" i="21"/>
  <c r="H850" i="21" s="1"/>
  <c r="E851" i="21" s="1"/>
  <c r="F851" i="21" s="1"/>
  <c r="G850" i="21"/>
  <c r="O850" i="21" s="1"/>
  <c r="I850" i="21"/>
  <c r="N850" i="21" l="1"/>
  <c r="Q850" i="21"/>
  <c r="P850" i="21"/>
  <c r="M851" i="21"/>
  <c r="G851" i="21" s="1"/>
  <c r="O851" i="21" s="1"/>
  <c r="H851" i="21"/>
  <c r="E852" i="21" s="1"/>
  <c r="F852" i="21" s="1"/>
  <c r="M852" i="21" l="1"/>
  <c r="I852" i="21" s="1"/>
  <c r="Q851" i="21"/>
  <c r="P851" i="21"/>
  <c r="N851" i="21"/>
  <c r="I851" i="21"/>
  <c r="G852" i="21" l="1"/>
  <c r="O852" i="21" s="1"/>
  <c r="H852" i="21"/>
  <c r="E853" i="21" s="1"/>
  <c r="F853" i="21" s="1"/>
  <c r="M853" i="21" l="1"/>
  <c r="I853" i="21" s="1"/>
  <c r="G853" i="21"/>
  <c r="O853" i="21" s="1"/>
  <c r="H853" i="21"/>
  <c r="E854" i="21" s="1"/>
  <c r="F854" i="21" s="1"/>
  <c r="N852" i="21"/>
  <c r="Q852" i="21"/>
  <c r="P852" i="21"/>
  <c r="M854" i="21" l="1"/>
  <c r="I854" i="21" s="1"/>
  <c r="H854" i="21"/>
  <c r="E855" i="21" s="1"/>
  <c r="F855" i="21" s="1"/>
  <c r="G854" i="21"/>
  <c r="O854" i="21" s="1"/>
  <c r="N853" i="21"/>
  <c r="Q853" i="21"/>
  <c r="P853" i="21"/>
  <c r="Q854" i="21" l="1"/>
  <c r="P854" i="21"/>
  <c r="N854" i="21"/>
  <c r="M855" i="21"/>
  <c r="I855" i="21" s="1"/>
  <c r="H855" i="21"/>
  <c r="E856" i="21" s="1"/>
  <c r="F856" i="21" s="1"/>
  <c r="M856" i="21" l="1"/>
  <c r="H856" i="21" s="1"/>
  <c r="E857" i="21" s="1"/>
  <c r="F857" i="21" s="1"/>
  <c r="I856" i="21"/>
  <c r="G855" i="21"/>
  <c r="O855" i="21" s="1"/>
  <c r="N855" i="21" l="1"/>
  <c r="Q855" i="21"/>
  <c r="P855" i="21"/>
  <c r="M857" i="21"/>
  <c r="I857" i="21" s="1"/>
  <c r="G857" i="21"/>
  <c r="O857" i="21" s="1"/>
  <c r="H857" i="21"/>
  <c r="E858" i="21" s="1"/>
  <c r="F858" i="21" s="1"/>
  <c r="G856" i="21"/>
  <c r="O856" i="21" s="1"/>
  <c r="Q857" i="21" l="1"/>
  <c r="N857" i="21"/>
  <c r="P857" i="21"/>
  <c r="N856" i="21"/>
  <c r="Q856" i="21"/>
  <c r="P856" i="21"/>
  <c r="M858" i="21"/>
  <c r="H858" i="21" s="1"/>
  <c r="E859" i="21" s="1"/>
  <c r="F859" i="21" s="1"/>
  <c r="G858" i="21"/>
  <c r="O858" i="21" s="1"/>
  <c r="I858" i="21"/>
  <c r="Q858" i="21" l="1"/>
  <c r="P858" i="21"/>
  <c r="N858" i="21"/>
  <c r="M859" i="21"/>
  <c r="G859" i="21" s="1"/>
  <c r="O859" i="21" s="1"/>
  <c r="H859" i="21" l="1"/>
  <c r="E860" i="21" s="1"/>
  <c r="F860" i="21" s="1"/>
  <c r="P859" i="21"/>
  <c r="Q859" i="21"/>
  <c r="N859" i="21"/>
  <c r="I859" i="21"/>
  <c r="M860" i="21" l="1"/>
  <c r="I860" i="21" s="1"/>
  <c r="G860" i="21"/>
  <c r="O860" i="21" s="1"/>
  <c r="Q860" i="21" l="1"/>
  <c r="P860" i="21"/>
  <c r="N860" i="21"/>
  <c r="H860" i="21"/>
  <c r="E861" i="21" s="1"/>
  <c r="F861" i="21" s="1"/>
  <c r="M861" i="21" l="1"/>
  <c r="H861" i="21" s="1"/>
  <c r="E862" i="21" s="1"/>
  <c r="F862" i="21" s="1"/>
  <c r="I861" i="21"/>
  <c r="M862" i="21" l="1"/>
  <c r="H862" i="21" s="1"/>
  <c r="E863" i="21" s="1"/>
  <c r="F863" i="21" s="1"/>
  <c r="G862" i="21"/>
  <c r="O862" i="21" s="1"/>
  <c r="I862" i="21"/>
  <c r="G861" i="21"/>
  <c r="O861" i="21" s="1"/>
  <c r="N861" i="21" l="1"/>
  <c r="P861" i="21"/>
  <c r="Q861" i="21"/>
  <c r="Q862" i="21"/>
  <c r="N862" i="21"/>
  <c r="P862" i="21"/>
  <c r="M863" i="21"/>
  <c r="G863" i="21" s="1"/>
  <c r="O863" i="21" s="1"/>
  <c r="H863" i="21" l="1"/>
  <c r="E864" i="21" s="1"/>
  <c r="F864" i="21" s="1"/>
  <c r="I863" i="21"/>
  <c r="Q863" i="21"/>
  <c r="N863" i="21"/>
  <c r="P863" i="21"/>
  <c r="M864" i="21" l="1"/>
  <c r="G864" i="21" s="1"/>
  <c r="O864" i="21" s="1"/>
  <c r="Q864" i="21" l="1"/>
  <c r="N864" i="21"/>
  <c r="P864" i="21"/>
  <c r="H864" i="21"/>
  <c r="E865" i="21" s="1"/>
  <c r="F865" i="21" s="1"/>
  <c r="I864" i="21"/>
  <c r="M865" i="21" l="1"/>
  <c r="I865" i="21" s="1"/>
  <c r="G865" i="21"/>
  <c r="O865" i="21" s="1"/>
  <c r="Q865" i="21" l="1"/>
  <c r="N865" i="21"/>
  <c r="P865" i="21"/>
  <c r="H865" i="21"/>
  <c r="E866" i="21" s="1"/>
  <c r="F866" i="21" s="1"/>
  <c r="M866" i="21" l="1"/>
  <c r="H866" i="21" s="1"/>
  <c r="E867" i="21" s="1"/>
  <c r="F867" i="21" s="1"/>
  <c r="G866" i="21"/>
  <c r="O866" i="21" s="1"/>
  <c r="I866" i="21"/>
  <c r="P866" i="21" l="1"/>
  <c r="Q866" i="21"/>
  <c r="N866" i="21"/>
  <c r="M867" i="21"/>
  <c r="H867" i="21" s="1"/>
  <c r="E868" i="21" s="1"/>
  <c r="F868" i="21" s="1"/>
  <c r="M868" i="21" l="1"/>
  <c r="H868" i="21" s="1"/>
  <c r="E869" i="21" s="1"/>
  <c r="F869" i="21" s="1"/>
  <c r="G868" i="21"/>
  <c r="O868" i="21" s="1"/>
  <c r="I868" i="21"/>
  <c r="G867" i="21"/>
  <c r="O867" i="21" s="1"/>
  <c r="I867" i="21"/>
  <c r="P867" i="21" l="1"/>
  <c r="N867" i="21"/>
  <c r="Q867" i="21"/>
  <c r="N868" i="21"/>
  <c r="Q868" i="21"/>
  <c r="P868" i="21"/>
  <c r="M869" i="21"/>
  <c r="H869" i="21" s="1"/>
  <c r="E870" i="21" s="1"/>
  <c r="F870" i="21" s="1"/>
  <c r="I869" i="21"/>
  <c r="M870" i="21" l="1"/>
  <c r="G870" i="21" s="1"/>
  <c r="O870" i="21" s="1"/>
  <c r="H870" i="21"/>
  <c r="E871" i="21" s="1"/>
  <c r="F871" i="21" s="1"/>
  <c r="I870" i="21"/>
  <c r="G869" i="21"/>
  <c r="O869" i="21" s="1"/>
  <c r="N869" i="21" l="1"/>
  <c r="Q869" i="21"/>
  <c r="P869" i="21"/>
  <c r="M871" i="21"/>
  <c r="G871" i="21" s="1"/>
  <c r="O871" i="21" s="1"/>
  <c r="H871" i="21"/>
  <c r="E872" i="21" s="1"/>
  <c r="F872" i="21" s="1"/>
  <c r="I871" i="21"/>
  <c r="Q870" i="21"/>
  <c r="P870" i="21"/>
  <c r="N870" i="21"/>
  <c r="M872" i="21" l="1"/>
  <c r="I872" i="21"/>
  <c r="G872" i="21"/>
  <c r="O872" i="21" s="1"/>
  <c r="H872" i="21"/>
  <c r="E873" i="21" s="1"/>
  <c r="F873" i="21" s="1"/>
  <c r="N871" i="21"/>
  <c r="Q871" i="21"/>
  <c r="P871" i="21"/>
  <c r="N872" i="21" l="1"/>
  <c r="Q872" i="21"/>
  <c r="P872" i="21"/>
  <c r="M873" i="21"/>
  <c r="I873" i="21" s="1"/>
  <c r="H873" i="21"/>
  <c r="E874" i="21" s="1"/>
  <c r="F874" i="21" s="1"/>
  <c r="M874" i="21" l="1"/>
  <c r="I874" i="21" s="1"/>
  <c r="G874" i="21"/>
  <c r="O874" i="21" s="1"/>
  <c r="H874" i="21"/>
  <c r="E875" i="21" s="1"/>
  <c r="F875" i="21" s="1"/>
  <c r="G873" i="21"/>
  <c r="O873" i="21" s="1"/>
  <c r="M875" i="21" l="1"/>
  <c r="H875" i="21" s="1"/>
  <c r="E876" i="21" s="1"/>
  <c r="F876" i="21" s="1"/>
  <c r="I875" i="21"/>
  <c r="G875" i="21"/>
  <c r="O875" i="21" s="1"/>
  <c r="P874" i="21"/>
  <c r="N874" i="21"/>
  <c r="Q874" i="21"/>
  <c r="N873" i="21"/>
  <c r="Q873" i="21"/>
  <c r="P873" i="21"/>
  <c r="P875" i="21" l="1"/>
  <c r="N875" i="21"/>
  <c r="Q875" i="21"/>
  <c r="M876" i="21"/>
  <c r="H876" i="21" s="1"/>
  <c r="E877" i="21" s="1"/>
  <c r="F877" i="21" s="1"/>
  <c r="M877" i="21" l="1"/>
  <c r="G877" i="21" s="1"/>
  <c r="O877" i="21" s="1"/>
  <c r="H877" i="21"/>
  <c r="E878" i="21" s="1"/>
  <c r="F878" i="21" s="1"/>
  <c r="I877" i="21"/>
  <c r="G876" i="21"/>
  <c r="O876" i="21" s="1"/>
  <c r="I876" i="21"/>
  <c r="M878" i="21" l="1"/>
  <c r="I878" i="21" s="1"/>
  <c r="N876" i="21"/>
  <c r="Q876" i="21"/>
  <c r="P876" i="21"/>
  <c r="N877" i="21"/>
  <c r="Q877" i="21"/>
  <c r="P877" i="21"/>
  <c r="G878" i="21" l="1"/>
  <c r="O878" i="21" s="1"/>
  <c r="H878" i="21"/>
  <c r="E879" i="21" s="1"/>
  <c r="F879" i="21" s="1"/>
  <c r="M879" i="21" l="1"/>
  <c r="H879" i="21" s="1"/>
  <c r="E880" i="21" s="1"/>
  <c r="F880" i="21" s="1"/>
  <c r="I879" i="21"/>
  <c r="Q878" i="21"/>
  <c r="P878" i="21"/>
  <c r="N878" i="21"/>
  <c r="G879" i="21" l="1"/>
  <c r="O879" i="21" s="1"/>
  <c r="M880" i="21"/>
  <c r="G880" i="21" s="1"/>
  <c r="O880" i="21" s="1"/>
  <c r="H880" i="21"/>
  <c r="E881" i="21" s="1"/>
  <c r="F881" i="21" s="1"/>
  <c r="Q880" i="21" l="1"/>
  <c r="P880" i="21"/>
  <c r="N880" i="21"/>
  <c r="M881" i="21"/>
  <c r="G881" i="21" s="1"/>
  <c r="O881" i="21" s="1"/>
  <c r="I880" i="21"/>
  <c r="P879" i="21"/>
  <c r="N879" i="21"/>
  <c r="Q879" i="21"/>
  <c r="N881" i="21" l="1"/>
  <c r="Q881" i="21"/>
  <c r="P881" i="21"/>
  <c r="I881" i="21"/>
  <c r="H881" i="21"/>
  <c r="E882" i="21" s="1"/>
  <c r="F882" i="21" s="1"/>
  <c r="M882" i="21" l="1"/>
  <c r="I882" i="21"/>
  <c r="G882" i="21"/>
  <c r="O882" i="21" s="1"/>
  <c r="H882" i="21"/>
  <c r="E883" i="21" s="1"/>
  <c r="F883" i="21" s="1"/>
  <c r="M883" i="21" l="1"/>
  <c r="I883" i="21" s="1"/>
  <c r="G883" i="21"/>
  <c r="O883" i="21" s="1"/>
  <c r="H883" i="21"/>
  <c r="E884" i="21" s="1"/>
  <c r="F884" i="21" s="1"/>
  <c r="N882" i="21"/>
  <c r="Q882" i="21"/>
  <c r="P882" i="21"/>
  <c r="M884" i="21" l="1"/>
  <c r="I884" i="21" s="1"/>
  <c r="Q883" i="21"/>
  <c r="P883" i="21"/>
  <c r="N883" i="21"/>
  <c r="G884" i="21" l="1"/>
  <c r="O884" i="21" s="1"/>
  <c r="H884" i="21"/>
  <c r="E885" i="21" s="1"/>
  <c r="F885" i="21" s="1"/>
  <c r="M885" i="21" l="1"/>
  <c r="G885" i="21" s="1"/>
  <c r="O885" i="21" s="1"/>
  <c r="I885" i="21"/>
  <c r="N884" i="21"/>
  <c r="P884" i="21"/>
  <c r="Q884" i="21"/>
  <c r="H885" i="21" l="1"/>
  <c r="E886" i="21" s="1"/>
  <c r="F886" i="21" s="1"/>
  <c r="P885" i="21"/>
  <c r="N885" i="21"/>
  <c r="Q885" i="21"/>
  <c r="M886" i="21" l="1"/>
  <c r="I886" i="21" s="1"/>
  <c r="H886" i="21" l="1"/>
  <c r="E887" i="21" s="1"/>
  <c r="F887" i="21" s="1"/>
  <c r="G886" i="21"/>
  <c r="O886" i="21" s="1"/>
  <c r="N886" i="21" l="1"/>
  <c r="P886" i="21"/>
  <c r="Q886" i="21"/>
  <c r="M887" i="21"/>
  <c r="I887" i="21" s="1"/>
  <c r="H887" i="21" l="1"/>
  <c r="E888" i="21" s="1"/>
  <c r="F888" i="21" s="1"/>
  <c r="G887" i="21"/>
  <c r="O887" i="21" s="1"/>
  <c r="P887" i="21" l="1"/>
  <c r="Q887" i="21"/>
  <c r="N887" i="21"/>
  <c r="M888" i="21"/>
  <c r="G888" i="21" s="1"/>
  <c r="O888" i="21" s="1"/>
  <c r="Q888" i="21" l="1"/>
  <c r="P888" i="21"/>
  <c r="N888" i="21"/>
  <c r="H888" i="21"/>
  <c r="E889" i="21" s="1"/>
  <c r="F889" i="21" s="1"/>
  <c r="I888" i="21"/>
  <c r="M889" i="21" l="1"/>
  <c r="G889" i="21" s="1"/>
  <c r="O889" i="21" s="1"/>
  <c r="I889" i="21"/>
  <c r="H889" i="21" l="1"/>
  <c r="E890" i="21" s="1"/>
  <c r="F890" i="21" s="1"/>
  <c r="P889" i="21"/>
  <c r="Q889" i="21"/>
  <c r="N889" i="21"/>
  <c r="M890" i="21" l="1"/>
  <c r="I890" i="21" s="1"/>
  <c r="G890" i="21"/>
  <c r="O890" i="21" s="1"/>
  <c r="H890" i="21"/>
  <c r="E891" i="21" s="1"/>
  <c r="F891" i="21" s="1"/>
  <c r="M891" i="21" l="1"/>
  <c r="I891" i="21" s="1"/>
  <c r="G891" i="21"/>
  <c r="O891" i="21" s="1"/>
  <c r="H891" i="21"/>
  <c r="E892" i="21" s="1"/>
  <c r="F892" i="21" s="1"/>
  <c r="Q890" i="21"/>
  <c r="P890" i="21"/>
  <c r="N890" i="21"/>
  <c r="M892" i="21" l="1"/>
  <c r="I892" i="21" s="1"/>
  <c r="H892" i="21"/>
  <c r="E893" i="21" s="1"/>
  <c r="F893" i="21" s="1"/>
  <c r="G892" i="21"/>
  <c r="O892" i="21" s="1"/>
  <c r="N891" i="21"/>
  <c r="Q891" i="21"/>
  <c r="P891" i="21"/>
  <c r="P892" i="21" l="1"/>
  <c r="N892" i="21"/>
  <c r="Q892" i="21"/>
  <c r="M893" i="21"/>
  <c r="H893" i="21" s="1"/>
  <c r="E894" i="21" s="1"/>
  <c r="F894" i="21" s="1"/>
  <c r="G893" i="21"/>
  <c r="O893" i="21" s="1"/>
  <c r="N893" i="21" l="1"/>
  <c r="P893" i="21"/>
  <c r="Q893" i="21"/>
  <c r="M894" i="21"/>
  <c r="H894" i="21" s="1"/>
  <c r="E895" i="21" s="1"/>
  <c r="F895" i="21" s="1"/>
  <c r="I894" i="21"/>
  <c r="G894" i="21"/>
  <c r="O894" i="21" s="1"/>
  <c r="I893" i="21"/>
  <c r="P894" i="21" l="1"/>
  <c r="N894" i="21"/>
  <c r="Q894" i="21"/>
  <c r="M895" i="21"/>
  <c r="H895" i="21" s="1"/>
  <c r="E896" i="21" s="1"/>
  <c r="F896" i="21" s="1"/>
  <c r="M896" i="21" l="1"/>
  <c r="G896" i="21" s="1"/>
  <c r="O896" i="21" s="1"/>
  <c r="I896" i="21"/>
  <c r="H896" i="21"/>
  <c r="E897" i="21" s="1"/>
  <c r="F897" i="21" s="1"/>
  <c r="I895" i="21"/>
  <c r="G895" i="21"/>
  <c r="O895" i="21" s="1"/>
  <c r="M897" i="21" l="1"/>
  <c r="H897" i="21" s="1"/>
  <c r="E898" i="21" s="1"/>
  <c r="F898" i="21" s="1"/>
  <c r="I897" i="21"/>
  <c r="G897" i="21"/>
  <c r="O897" i="21" s="1"/>
  <c r="Q895" i="21"/>
  <c r="P895" i="21"/>
  <c r="N895" i="21"/>
  <c r="P896" i="21"/>
  <c r="N896" i="21"/>
  <c r="Q896" i="21"/>
  <c r="Q897" i="21" l="1"/>
  <c r="P897" i="21"/>
  <c r="N897" i="21"/>
  <c r="M898" i="21"/>
  <c r="G898" i="21" s="1"/>
  <c r="O898" i="21" s="1"/>
  <c r="P898" i="21" l="1"/>
  <c r="Q898" i="21"/>
  <c r="N898" i="21"/>
  <c r="H898" i="21"/>
  <c r="E899" i="21" s="1"/>
  <c r="F899" i="21" s="1"/>
  <c r="I898" i="21"/>
  <c r="M899" i="21" l="1"/>
  <c r="H899" i="21" s="1"/>
  <c r="E900" i="21" s="1"/>
  <c r="F900" i="21" s="1"/>
  <c r="G899" i="21"/>
  <c r="O899" i="21" s="1"/>
  <c r="I899" i="21"/>
  <c r="Q899" i="21" l="1"/>
  <c r="P899" i="21"/>
  <c r="N899" i="21"/>
  <c r="M900" i="21"/>
  <c r="I900" i="21" s="1"/>
  <c r="H900" i="21"/>
  <c r="E901" i="21" s="1"/>
  <c r="F901" i="21" s="1"/>
  <c r="M901" i="21" l="1"/>
  <c r="I901" i="21" s="1"/>
  <c r="H901" i="21"/>
  <c r="E902" i="21" s="1"/>
  <c r="F902" i="21" s="1"/>
  <c r="G901" i="21"/>
  <c r="O901" i="21" s="1"/>
  <c r="G900" i="21"/>
  <c r="O900" i="21" s="1"/>
  <c r="P900" i="21" l="1"/>
  <c r="Q900" i="21"/>
  <c r="N900" i="21"/>
  <c r="P901" i="21"/>
  <c r="N901" i="21"/>
  <c r="Q901" i="21"/>
  <c r="M902" i="21"/>
  <c r="G902" i="21" s="1"/>
  <c r="O902" i="21" s="1"/>
  <c r="I902" i="21"/>
  <c r="H902" i="21"/>
  <c r="E903" i="21" s="1"/>
  <c r="F903" i="21" s="1"/>
  <c r="M903" i="21" l="1"/>
  <c r="I903" i="21" s="1"/>
  <c r="G903" i="21"/>
  <c r="O903" i="21" s="1"/>
  <c r="H903" i="21"/>
  <c r="E904" i="21" s="1"/>
  <c r="F904" i="21" s="1"/>
  <c r="Q902" i="21"/>
  <c r="P902" i="21"/>
  <c r="N902" i="21"/>
  <c r="M904" i="21" l="1"/>
  <c r="G904" i="21" s="1"/>
  <c r="O904" i="21" s="1"/>
  <c r="I904" i="21"/>
  <c r="Q903" i="21"/>
  <c r="N903" i="21"/>
  <c r="P903" i="21"/>
  <c r="H904" i="21" l="1"/>
  <c r="E905" i="21" s="1"/>
  <c r="F905" i="21" s="1"/>
  <c r="N904" i="21"/>
  <c r="Q904" i="21"/>
  <c r="P904" i="21"/>
  <c r="M905" i="21" l="1"/>
  <c r="H905" i="21" s="1"/>
  <c r="E906" i="21" s="1"/>
  <c r="F906" i="21" s="1"/>
  <c r="I905" i="21"/>
  <c r="G905" i="21"/>
  <c r="O905" i="21" s="1"/>
  <c r="P905" i="21" l="1"/>
  <c r="Q905" i="21"/>
  <c r="N905" i="21"/>
  <c r="M906" i="21"/>
  <c r="H906" i="21" s="1"/>
  <c r="E907" i="21" s="1"/>
  <c r="F907" i="21" s="1"/>
  <c r="I906" i="21"/>
  <c r="G906" i="21"/>
  <c r="O906" i="21" s="1"/>
  <c r="Q906" i="21" l="1"/>
  <c r="P906" i="21"/>
  <c r="N906" i="21"/>
  <c r="M907" i="21"/>
  <c r="I907" i="21" s="1"/>
  <c r="H907" i="21"/>
  <c r="E908" i="21" s="1"/>
  <c r="F908" i="21" s="1"/>
  <c r="G907" i="21"/>
  <c r="O907" i="21" s="1"/>
  <c r="N907" i="21" l="1"/>
  <c r="P907" i="21"/>
  <c r="Q907" i="21"/>
  <c r="M908" i="21"/>
  <c r="H908" i="21" s="1"/>
  <c r="E909" i="21" s="1"/>
  <c r="F909" i="21" s="1"/>
  <c r="M909" i="21" l="1"/>
  <c r="I909" i="21" s="1"/>
  <c r="H909" i="21"/>
  <c r="E910" i="21" s="1"/>
  <c r="F910" i="21" s="1"/>
  <c r="G909" i="21"/>
  <c r="O909" i="21" s="1"/>
  <c r="I908" i="21"/>
  <c r="G908" i="21"/>
  <c r="O908" i="21" s="1"/>
  <c r="M910" i="21" l="1"/>
  <c r="I910" i="21" s="1"/>
  <c r="H910" i="21"/>
  <c r="E911" i="21" s="1"/>
  <c r="F911" i="21" s="1"/>
  <c r="G910" i="21"/>
  <c r="O910" i="21" s="1"/>
  <c r="N908" i="21"/>
  <c r="Q908" i="21"/>
  <c r="P908" i="21"/>
  <c r="Q909" i="21"/>
  <c r="N909" i="21"/>
  <c r="P909" i="21"/>
  <c r="P910" i="21" l="1"/>
  <c r="Q910" i="21"/>
  <c r="N910" i="21"/>
  <c r="M911" i="21"/>
  <c r="I911" i="21" s="1"/>
  <c r="G911" i="21"/>
  <c r="O911" i="21" s="1"/>
  <c r="H911" i="21"/>
  <c r="E912" i="21" s="1"/>
  <c r="F912" i="21" s="1"/>
  <c r="M912" i="21" l="1"/>
  <c r="G912" i="21" s="1"/>
  <c r="O912" i="21" s="1"/>
  <c r="I912" i="21"/>
  <c r="Q911" i="21"/>
  <c r="N911" i="21"/>
  <c r="P911" i="21"/>
  <c r="Q912" i="21" l="1"/>
  <c r="P912" i="21"/>
  <c r="N912" i="21"/>
  <c r="H912" i="21"/>
  <c r="E913" i="21" s="1"/>
  <c r="F913" i="21" s="1"/>
  <c r="M913" i="21" l="1"/>
  <c r="I913" i="21" s="1"/>
  <c r="G913" i="21"/>
  <c r="O913" i="21" s="1"/>
  <c r="H913" i="21"/>
  <c r="E914" i="21" s="1"/>
  <c r="F914" i="21" s="1"/>
  <c r="M914" i="21" l="1"/>
  <c r="I914" i="21" s="1"/>
  <c r="G914" i="21"/>
  <c r="O914" i="21" s="1"/>
  <c r="H914" i="21"/>
  <c r="E915" i="21" s="1"/>
  <c r="F915" i="21" s="1"/>
  <c r="N913" i="21"/>
  <c r="Q913" i="21"/>
  <c r="P913" i="21"/>
  <c r="M915" i="21" l="1"/>
  <c r="I915" i="21" s="1"/>
  <c r="H915" i="21"/>
  <c r="E916" i="21" s="1"/>
  <c r="F916" i="21" s="1"/>
  <c r="G915" i="21"/>
  <c r="O915" i="21" s="1"/>
  <c r="N914" i="21"/>
  <c r="Q914" i="21"/>
  <c r="P914" i="21"/>
  <c r="P915" i="21" l="1"/>
  <c r="N915" i="21"/>
  <c r="Q915" i="21"/>
  <c r="M916" i="21"/>
  <c r="H916" i="21" s="1"/>
  <c r="E917" i="21" s="1"/>
  <c r="F917" i="21" s="1"/>
  <c r="M917" i="21" l="1"/>
  <c r="G917" i="21" s="1"/>
  <c r="O917" i="21" s="1"/>
  <c r="I917" i="21"/>
  <c r="I916" i="21"/>
  <c r="G916" i="21"/>
  <c r="O916" i="21" s="1"/>
  <c r="N917" i="21" l="1"/>
  <c r="Q917" i="21"/>
  <c r="P917" i="21"/>
  <c r="H917" i="21"/>
  <c r="E918" i="21" s="1"/>
  <c r="F918" i="21" s="1"/>
  <c r="Q916" i="21"/>
  <c r="P916" i="21"/>
  <c r="N916" i="21"/>
  <c r="M918" i="21" l="1"/>
  <c r="H918" i="21" s="1"/>
  <c r="E919" i="21" s="1"/>
  <c r="F919" i="21" s="1"/>
  <c r="I918" i="21"/>
  <c r="G918" i="21"/>
  <c r="O918" i="21" s="1"/>
  <c r="Q918" i="21" l="1"/>
  <c r="P918" i="21"/>
  <c r="N918" i="21"/>
  <c r="G919" i="21"/>
  <c r="O919" i="21" s="1"/>
  <c r="M919" i="21"/>
  <c r="I919" i="21" s="1"/>
  <c r="H919" i="21"/>
  <c r="E920" i="21" s="1"/>
  <c r="F920" i="21" s="1"/>
  <c r="N919" i="21" l="1"/>
  <c r="Q919" i="21"/>
  <c r="P919" i="21"/>
  <c r="M920" i="21"/>
  <c r="G920" i="21" s="1"/>
  <c r="O920" i="21" s="1"/>
  <c r="P920" i="21" l="1"/>
  <c r="N920" i="21"/>
  <c r="Q920" i="21"/>
  <c r="H920" i="21"/>
  <c r="E921" i="21" s="1"/>
  <c r="F921" i="21" s="1"/>
  <c r="I920" i="21"/>
  <c r="M921" i="21" l="1"/>
  <c r="G921" i="21" s="1"/>
  <c r="O921" i="21" s="1"/>
  <c r="I921" i="21"/>
  <c r="P921" i="21" l="1"/>
  <c r="N921" i="21"/>
  <c r="Q921" i="21"/>
  <c r="H921" i="21"/>
  <c r="E922" i="21" s="1"/>
  <c r="F922" i="21" s="1"/>
  <c r="M922" i="21" l="1"/>
  <c r="H922" i="21"/>
  <c r="E923" i="21" s="1"/>
  <c r="F923" i="21" s="1"/>
  <c r="G922" i="21"/>
  <c r="O922" i="21" s="1"/>
  <c r="I922" i="21"/>
  <c r="M923" i="21" l="1"/>
  <c r="I923" i="21" s="1"/>
  <c r="G923" i="21"/>
  <c r="O923" i="21" s="1"/>
  <c r="Q922" i="21"/>
  <c r="N922" i="21"/>
  <c r="P922" i="21"/>
  <c r="N923" i="21" l="1"/>
  <c r="Q923" i="21"/>
  <c r="P923" i="21"/>
  <c r="H923" i="21"/>
  <c r="E924" i="21" s="1"/>
  <c r="F924" i="21" s="1"/>
  <c r="M924" i="21" l="1"/>
  <c r="I924" i="21" s="1"/>
  <c r="G924" i="21"/>
  <c r="O924" i="21" s="1"/>
  <c r="H924" i="21"/>
  <c r="E925" i="21" s="1"/>
  <c r="F925" i="21" s="1"/>
  <c r="M925" i="21" l="1"/>
  <c r="I925" i="21" s="1"/>
  <c r="H925" i="21"/>
  <c r="E926" i="21" s="1"/>
  <c r="F926" i="21" s="1"/>
  <c r="G925" i="21"/>
  <c r="O925" i="21" s="1"/>
  <c r="P924" i="21"/>
  <c r="N924" i="21"/>
  <c r="Q924" i="21"/>
  <c r="N925" i="21" l="1"/>
  <c r="P925" i="21"/>
  <c r="Q925" i="21"/>
  <c r="M926" i="21"/>
  <c r="I926" i="21" s="1"/>
  <c r="H926" i="21"/>
  <c r="E927" i="21" s="1"/>
  <c r="F927" i="21" s="1"/>
  <c r="G926" i="21"/>
  <c r="O926" i="21" s="1"/>
  <c r="N926" i="21" l="1"/>
  <c r="P926" i="21"/>
  <c r="Q926" i="21"/>
  <c r="M927" i="21"/>
  <c r="H927" i="21" s="1"/>
  <c r="E928" i="21" s="1"/>
  <c r="F928" i="21" s="1"/>
  <c r="I927" i="21"/>
  <c r="G927" i="21" l="1"/>
  <c r="O927" i="21" s="1"/>
  <c r="M928" i="21"/>
  <c r="G928" i="21" s="1"/>
  <c r="O928" i="21" s="1"/>
  <c r="I928" i="21"/>
  <c r="H928" i="21"/>
  <c r="E929" i="21" s="1"/>
  <c r="F929" i="21" s="1"/>
  <c r="P928" i="21" l="1"/>
  <c r="Q928" i="21"/>
  <c r="N928" i="21"/>
  <c r="M929" i="21"/>
  <c r="I929" i="21" s="1"/>
  <c r="P927" i="21"/>
  <c r="N927" i="21"/>
  <c r="Q927" i="21"/>
  <c r="H929" i="21" l="1"/>
  <c r="E930" i="21" s="1"/>
  <c r="F930" i="21" s="1"/>
  <c r="G929" i="21"/>
  <c r="O929" i="21" s="1"/>
  <c r="N929" i="21" l="1"/>
  <c r="P929" i="21"/>
  <c r="Q929" i="21"/>
  <c r="M930" i="21"/>
  <c r="I930" i="21" s="1"/>
  <c r="H930" i="21"/>
  <c r="E931" i="21" s="1"/>
  <c r="F931" i="21" s="1"/>
  <c r="G930" i="21"/>
  <c r="O930" i="21" s="1"/>
  <c r="M931" i="21" l="1"/>
  <c r="I931" i="21" s="1"/>
  <c r="G931" i="21"/>
  <c r="O931" i="21" s="1"/>
  <c r="P930" i="21"/>
  <c r="N930" i="21"/>
  <c r="Q930" i="21"/>
  <c r="Q931" i="21" l="1"/>
  <c r="P931" i="21"/>
  <c r="N931" i="21"/>
  <c r="H931" i="21"/>
  <c r="E932" i="21" s="1"/>
  <c r="F932" i="21" s="1"/>
  <c r="M932" i="21" l="1"/>
  <c r="H932" i="21"/>
  <c r="E933" i="21" s="1"/>
  <c r="F933" i="21" s="1"/>
  <c r="I932" i="21"/>
  <c r="G932" i="21"/>
  <c r="O932" i="21" s="1"/>
  <c r="M933" i="21" l="1"/>
  <c r="I933" i="21" s="1"/>
  <c r="H933" i="21"/>
  <c r="E934" i="21" s="1"/>
  <c r="F934" i="21" s="1"/>
  <c r="G933" i="21"/>
  <c r="O933" i="21" s="1"/>
  <c r="N932" i="21"/>
  <c r="Q932" i="21"/>
  <c r="P932" i="21"/>
  <c r="P933" i="21" l="1"/>
  <c r="N933" i="21"/>
  <c r="Q933" i="21"/>
  <c r="M934" i="21"/>
  <c r="I934" i="21" s="1"/>
  <c r="G934" i="21" l="1"/>
  <c r="O934" i="21" s="1"/>
  <c r="H934" i="21"/>
  <c r="E935" i="21" s="1"/>
  <c r="F935" i="21" s="1"/>
  <c r="M935" i="21" l="1"/>
  <c r="I935" i="21" s="1"/>
  <c r="H935" i="21"/>
  <c r="E936" i="21" s="1"/>
  <c r="F936" i="21" s="1"/>
  <c r="G935" i="21"/>
  <c r="O935" i="21" s="1"/>
  <c r="N934" i="21"/>
  <c r="Q934" i="21"/>
  <c r="P934" i="21"/>
  <c r="N935" i="21" l="1"/>
  <c r="Q935" i="21"/>
  <c r="P935" i="21"/>
  <c r="M936" i="21"/>
  <c r="G936" i="21" s="1"/>
  <c r="O936" i="21" s="1"/>
  <c r="I936" i="21" l="1"/>
  <c r="H936" i="21"/>
  <c r="E937" i="21" s="1"/>
  <c r="F937" i="21" s="1"/>
  <c r="Q936" i="21"/>
  <c r="N936" i="21"/>
  <c r="P936" i="21"/>
  <c r="M937" i="21" l="1"/>
  <c r="H937" i="21" s="1"/>
  <c r="E938" i="21" s="1"/>
  <c r="F938" i="21" s="1"/>
  <c r="I937" i="21"/>
  <c r="G937" i="21" l="1"/>
  <c r="O937" i="21" s="1"/>
  <c r="M938" i="21"/>
  <c r="I938" i="21" s="1"/>
  <c r="G938" i="21" l="1"/>
  <c r="O938" i="21" s="1"/>
  <c r="H938" i="21"/>
  <c r="E939" i="21" s="1"/>
  <c r="F939" i="21" s="1"/>
  <c r="N937" i="21"/>
  <c r="P937" i="21"/>
  <c r="Q937" i="21"/>
  <c r="M939" i="21" l="1"/>
  <c r="I939" i="21" s="1"/>
  <c r="G939" i="21"/>
  <c r="O939" i="21" s="1"/>
  <c r="H939" i="21"/>
  <c r="E940" i="21" s="1"/>
  <c r="F940" i="21" s="1"/>
  <c r="N938" i="21"/>
  <c r="P938" i="21"/>
  <c r="Q938" i="21"/>
  <c r="M940" i="21" l="1"/>
  <c r="I940" i="21" s="1"/>
  <c r="H940" i="21"/>
  <c r="E941" i="21" s="1"/>
  <c r="F941" i="21" s="1"/>
  <c r="G940" i="21"/>
  <c r="O940" i="21" s="1"/>
  <c r="N939" i="21"/>
  <c r="Q939" i="21"/>
  <c r="P939" i="21"/>
  <c r="P940" i="21" l="1"/>
  <c r="N940" i="21"/>
  <c r="Q940" i="21"/>
  <c r="M941" i="21"/>
  <c r="H941" i="21" s="1"/>
  <c r="E942" i="21" s="1"/>
  <c r="F942" i="21" s="1"/>
  <c r="I941" i="21"/>
  <c r="G941" i="21"/>
  <c r="O941" i="21" s="1"/>
  <c r="Q941" i="21" l="1"/>
  <c r="P941" i="21"/>
  <c r="N941" i="21"/>
  <c r="M942" i="21"/>
  <c r="H942" i="21" s="1"/>
  <c r="E943" i="21" s="1"/>
  <c r="F943" i="21" s="1"/>
  <c r="M943" i="21" l="1"/>
  <c r="H943" i="21" s="1"/>
  <c r="E944" i="21" s="1"/>
  <c r="F944" i="21" s="1"/>
  <c r="G943" i="21"/>
  <c r="O943" i="21" s="1"/>
  <c r="I943" i="21"/>
  <c r="G942" i="21"/>
  <c r="O942" i="21" s="1"/>
  <c r="I942" i="21"/>
  <c r="N942" i="21" l="1"/>
  <c r="Q942" i="21"/>
  <c r="P942" i="21"/>
  <c r="Q943" i="21"/>
  <c r="P943" i="21"/>
  <c r="N943" i="21"/>
  <c r="M944" i="21"/>
  <c r="G944" i="21" s="1"/>
  <c r="O944" i="21" s="1"/>
  <c r="I944" i="21" l="1"/>
  <c r="H944" i="21"/>
  <c r="E945" i="21" s="1"/>
  <c r="F945" i="21" s="1"/>
  <c r="N944" i="21"/>
  <c r="P944" i="21"/>
  <c r="Q944" i="21"/>
  <c r="M945" i="21" l="1"/>
  <c r="I945" i="21" s="1"/>
  <c r="G945" i="21"/>
  <c r="O945" i="21" s="1"/>
  <c r="Q945" i="21" l="1"/>
  <c r="P945" i="21"/>
  <c r="N945" i="21"/>
  <c r="H945" i="21"/>
  <c r="E946" i="21" s="1"/>
  <c r="F946" i="21" s="1"/>
  <c r="M946" i="21" l="1"/>
  <c r="I946" i="21" s="1"/>
  <c r="G946" i="21"/>
  <c r="O946" i="21" s="1"/>
  <c r="H946" i="21"/>
  <c r="E947" i="21" s="1"/>
  <c r="F947" i="21" s="1"/>
  <c r="Q946" i="21" l="1"/>
  <c r="N946" i="21"/>
  <c r="P946" i="21"/>
  <c r="M947" i="21"/>
  <c r="I947" i="21" s="1"/>
  <c r="H947" i="21"/>
  <c r="E948" i="21" s="1"/>
  <c r="F948" i="21" s="1"/>
  <c r="M948" i="21" l="1"/>
  <c r="G948" i="21"/>
  <c r="O948" i="21" s="1"/>
  <c r="H948" i="21"/>
  <c r="E949" i="21" s="1"/>
  <c r="F949" i="21" s="1"/>
  <c r="I948" i="21"/>
  <c r="G947" i="21"/>
  <c r="O947" i="21" s="1"/>
  <c r="P947" i="21" l="1"/>
  <c r="Q947" i="21"/>
  <c r="N947" i="21"/>
  <c r="M949" i="21"/>
  <c r="H949" i="21" s="1"/>
  <c r="E950" i="21" s="1"/>
  <c r="F950" i="21" s="1"/>
  <c r="I949" i="21"/>
  <c r="G949" i="21"/>
  <c r="O949" i="21" s="1"/>
  <c r="Q948" i="21"/>
  <c r="P948" i="21"/>
  <c r="N948" i="21"/>
  <c r="M950" i="21" l="1"/>
  <c r="G950" i="21" s="1"/>
  <c r="O950" i="21" s="1"/>
  <c r="H950" i="21"/>
  <c r="E951" i="21" s="1"/>
  <c r="F951" i="21" s="1"/>
  <c r="I950" i="21"/>
  <c r="P949" i="21"/>
  <c r="N949" i="21"/>
  <c r="Q949" i="21"/>
  <c r="M951" i="21" l="1"/>
  <c r="I951" i="21" s="1"/>
  <c r="H951" i="21"/>
  <c r="E952" i="21" s="1"/>
  <c r="F952" i="21" s="1"/>
  <c r="Q950" i="21"/>
  <c r="N950" i="21"/>
  <c r="P950" i="21"/>
  <c r="M952" i="21" l="1"/>
  <c r="G952" i="21" s="1"/>
  <c r="O952" i="21" s="1"/>
  <c r="H952" i="21"/>
  <c r="E953" i="21" s="1"/>
  <c r="F953" i="21" s="1"/>
  <c r="I952" i="21"/>
  <c r="G951" i="21"/>
  <c r="O951" i="21" s="1"/>
  <c r="Q951" i="21" l="1"/>
  <c r="N951" i="21"/>
  <c r="P951" i="21"/>
  <c r="M953" i="21"/>
  <c r="H953" i="21" s="1"/>
  <c r="E954" i="21" s="1"/>
  <c r="F954" i="21" s="1"/>
  <c r="N952" i="21"/>
  <c r="P952" i="21"/>
  <c r="Q952" i="21"/>
  <c r="M954" i="21" l="1"/>
  <c r="I954" i="21" s="1"/>
  <c r="H954" i="21"/>
  <c r="E955" i="21" s="1"/>
  <c r="F955" i="21" s="1"/>
  <c r="G954" i="21"/>
  <c r="O954" i="21" s="1"/>
  <c r="I953" i="21"/>
  <c r="G953" i="21"/>
  <c r="O953" i="21" s="1"/>
  <c r="M955" i="21" l="1"/>
  <c r="I955" i="21" s="1"/>
  <c r="G955" i="21"/>
  <c r="O955" i="21" s="1"/>
  <c r="H955" i="21"/>
  <c r="E956" i="21" s="1"/>
  <c r="F956" i="21" s="1"/>
  <c r="N953" i="21"/>
  <c r="Q953" i="21"/>
  <c r="P953" i="21"/>
  <c r="N954" i="21"/>
  <c r="Q954" i="21"/>
  <c r="P954" i="21"/>
  <c r="M956" i="21" l="1"/>
  <c r="G956" i="21"/>
  <c r="O956" i="21" s="1"/>
  <c r="I956" i="21"/>
  <c r="H956" i="21"/>
  <c r="E957" i="21" s="1"/>
  <c r="F957" i="21" s="1"/>
  <c r="N955" i="21"/>
  <c r="Q955" i="21"/>
  <c r="P955" i="21"/>
  <c r="M957" i="21" l="1"/>
  <c r="G957" i="21" s="1"/>
  <c r="O957" i="21" s="1"/>
  <c r="H957" i="21"/>
  <c r="E958" i="21" s="1"/>
  <c r="F958" i="21" s="1"/>
  <c r="I957" i="21"/>
  <c r="Q956" i="21"/>
  <c r="P956" i="21"/>
  <c r="N956" i="21"/>
  <c r="M958" i="21" l="1"/>
  <c r="I958" i="21" s="1"/>
  <c r="H958" i="21"/>
  <c r="E959" i="21" s="1"/>
  <c r="F959" i="21" s="1"/>
  <c r="G958" i="21"/>
  <c r="O958" i="21" s="1"/>
  <c r="P957" i="21"/>
  <c r="N957" i="21"/>
  <c r="Q957" i="21"/>
  <c r="P958" i="21" l="1"/>
  <c r="N958" i="21"/>
  <c r="Q958" i="21"/>
  <c r="M959" i="21"/>
  <c r="I959" i="21" s="1"/>
  <c r="H959" i="21"/>
  <c r="E960" i="21" s="1"/>
  <c r="F960" i="21" s="1"/>
  <c r="M960" i="21" l="1"/>
  <c r="G960" i="21" s="1"/>
  <c r="O960" i="21" s="1"/>
  <c r="H960" i="21"/>
  <c r="E961" i="21" s="1"/>
  <c r="F961" i="21" s="1"/>
  <c r="I960" i="21"/>
  <c r="G959" i="21"/>
  <c r="O959" i="21" s="1"/>
  <c r="M961" i="21" l="1"/>
  <c r="I961" i="21" s="1"/>
  <c r="G961" i="21"/>
  <c r="O961" i="21" s="1"/>
  <c r="P959" i="21"/>
  <c r="N959" i="21"/>
  <c r="Q959" i="21"/>
  <c r="Q960" i="21"/>
  <c r="N960" i="21"/>
  <c r="P960" i="21"/>
  <c r="N961" i="21" l="1"/>
  <c r="Q961" i="21"/>
  <c r="P961" i="21"/>
  <c r="H961" i="21"/>
  <c r="E962" i="21" s="1"/>
  <c r="F962" i="21" s="1"/>
  <c r="M962" i="21" l="1"/>
  <c r="I962" i="21" s="1"/>
  <c r="H962" i="21" l="1"/>
  <c r="E963" i="21" s="1"/>
  <c r="F963" i="21" s="1"/>
  <c r="G962" i="21"/>
  <c r="O962" i="21" s="1"/>
  <c r="Q962" i="21" l="1"/>
  <c r="N962" i="21"/>
  <c r="P962" i="21"/>
  <c r="M963" i="21"/>
  <c r="I963" i="21" s="1"/>
  <c r="G963" i="21"/>
  <c r="O963" i="21" s="1"/>
  <c r="H963" i="21"/>
  <c r="E964" i="21" s="1"/>
  <c r="F964" i="21" s="1"/>
  <c r="M964" i="21" l="1"/>
  <c r="I964" i="21" s="1"/>
  <c r="G964" i="21"/>
  <c r="O964" i="21" s="1"/>
  <c r="H964" i="21"/>
  <c r="E965" i="21" s="1"/>
  <c r="F965" i="21" s="1"/>
  <c r="Q963" i="21"/>
  <c r="P963" i="21"/>
  <c r="N963" i="21"/>
  <c r="M965" i="21" l="1"/>
  <c r="H965" i="21" s="1"/>
  <c r="E966" i="21" s="1"/>
  <c r="F966" i="21" s="1"/>
  <c r="G965" i="21"/>
  <c r="O965" i="21" s="1"/>
  <c r="I965" i="21"/>
  <c r="P964" i="21"/>
  <c r="N964" i="21"/>
  <c r="Q964" i="21"/>
  <c r="Q965" i="21" l="1"/>
  <c r="P965" i="21"/>
  <c r="N965" i="21"/>
  <c r="M966" i="21"/>
  <c r="I966" i="21"/>
  <c r="H966" i="21"/>
  <c r="E967" i="21" s="1"/>
  <c r="F967" i="21" s="1"/>
  <c r="G966" i="21"/>
  <c r="O966" i="21" s="1"/>
  <c r="M967" i="21" l="1"/>
  <c r="H967" i="21" s="1"/>
  <c r="E968" i="21" s="1"/>
  <c r="F968" i="21" s="1"/>
  <c r="I967" i="21"/>
  <c r="G967" i="21"/>
  <c r="O967" i="21" s="1"/>
  <c r="Q966" i="21"/>
  <c r="P966" i="21"/>
  <c r="N966" i="21"/>
  <c r="P967" i="21" l="1"/>
  <c r="Q967" i="21"/>
  <c r="N967" i="21"/>
  <c r="M968" i="21"/>
  <c r="G968" i="21" s="1"/>
  <c r="O968" i="21" s="1"/>
  <c r="P968" i="21" l="1"/>
  <c r="N968" i="21"/>
  <c r="Q968" i="21"/>
  <c r="I968" i="21"/>
  <c r="H968" i="21"/>
  <c r="E969" i="21" s="1"/>
  <c r="F969" i="21" s="1"/>
  <c r="M969" i="21" l="1"/>
  <c r="H969" i="21" s="1"/>
  <c r="E970" i="21" s="1"/>
  <c r="F970" i="21" s="1"/>
  <c r="I969" i="21"/>
  <c r="G969" i="21" l="1"/>
  <c r="O969" i="21" s="1"/>
  <c r="M970" i="21"/>
  <c r="I970" i="21" s="1"/>
  <c r="G970" i="21" l="1"/>
  <c r="O970" i="21" s="1"/>
  <c r="H970" i="21"/>
  <c r="E971" i="21" s="1"/>
  <c r="F971" i="21" s="1"/>
  <c r="P969" i="21"/>
  <c r="N969" i="21"/>
  <c r="Q969" i="21"/>
  <c r="M971" i="21" l="1"/>
  <c r="I971" i="21" s="1"/>
  <c r="H971" i="21"/>
  <c r="E972" i="21" s="1"/>
  <c r="F972" i="21" s="1"/>
  <c r="Q970" i="21"/>
  <c r="P970" i="21"/>
  <c r="N970" i="21"/>
  <c r="M972" i="21" l="1"/>
  <c r="H972" i="21" s="1"/>
  <c r="E973" i="21" s="1"/>
  <c r="F973" i="21" s="1"/>
  <c r="I972" i="21"/>
  <c r="G972" i="21"/>
  <c r="O972" i="21" s="1"/>
  <c r="G971" i="21"/>
  <c r="O971" i="21" s="1"/>
  <c r="P972" i="21" l="1"/>
  <c r="Q972" i="21"/>
  <c r="N972" i="21"/>
  <c r="Q971" i="21"/>
  <c r="N971" i="21"/>
  <c r="P971" i="21"/>
  <c r="M973" i="21"/>
  <c r="H973" i="21"/>
  <c r="E974" i="21" s="1"/>
  <c r="F974" i="21" s="1"/>
  <c r="G973" i="21"/>
  <c r="O973" i="21" s="1"/>
  <c r="I973" i="21"/>
  <c r="M974" i="21" l="1"/>
  <c r="I974" i="21" s="1"/>
  <c r="H974" i="21"/>
  <c r="E975" i="21" s="1"/>
  <c r="F975" i="21" s="1"/>
  <c r="G974" i="21"/>
  <c r="O974" i="21" s="1"/>
  <c r="Q973" i="21"/>
  <c r="N973" i="21"/>
  <c r="P973" i="21"/>
  <c r="Q974" i="21" l="1"/>
  <c r="P974" i="21"/>
  <c r="N974" i="21"/>
  <c r="M975" i="21"/>
  <c r="I975" i="21" s="1"/>
  <c r="H975" i="21" l="1"/>
  <c r="E976" i="21" s="1"/>
  <c r="F976" i="21" s="1"/>
  <c r="G975" i="21"/>
  <c r="O975" i="21" s="1"/>
  <c r="N975" i="21" l="1"/>
  <c r="P975" i="21"/>
  <c r="Q975" i="21"/>
  <c r="I976" i="21"/>
  <c r="M976" i="21"/>
  <c r="G976" i="21" s="1"/>
  <c r="O976" i="21" s="1"/>
  <c r="H976" i="21"/>
  <c r="E977" i="21" s="1"/>
  <c r="F977" i="21" s="1"/>
  <c r="N976" i="21" l="1"/>
  <c r="P976" i="21"/>
  <c r="Q976" i="21"/>
  <c r="M977" i="21"/>
  <c r="I977" i="21" s="1"/>
  <c r="H977" i="21"/>
  <c r="E978" i="21" s="1"/>
  <c r="F978" i="21" s="1"/>
  <c r="G977" i="21"/>
  <c r="O977" i="21" s="1"/>
  <c r="N977" i="21" l="1"/>
  <c r="Q977" i="21"/>
  <c r="P977" i="21"/>
  <c r="M978" i="21"/>
  <c r="H978" i="21" s="1"/>
  <c r="E979" i="21" s="1"/>
  <c r="F979" i="21" s="1"/>
  <c r="M979" i="21" l="1"/>
  <c r="I979" i="21" s="1"/>
  <c r="G979" i="21"/>
  <c r="O979" i="21" s="1"/>
  <c r="H979" i="21"/>
  <c r="E980" i="21" s="1"/>
  <c r="F980" i="21" s="1"/>
  <c r="I978" i="21"/>
  <c r="G978" i="21"/>
  <c r="O978" i="21" s="1"/>
  <c r="Q978" i="21" l="1"/>
  <c r="P978" i="21"/>
  <c r="N978" i="21"/>
  <c r="M980" i="21"/>
  <c r="G980" i="21" s="1"/>
  <c r="O980" i="21" s="1"/>
  <c r="P979" i="21"/>
  <c r="N979" i="21"/>
  <c r="Q979" i="21"/>
  <c r="H980" i="21" l="1"/>
  <c r="E981" i="21" s="1"/>
  <c r="F981" i="21" s="1"/>
  <c r="I980" i="21"/>
  <c r="Q980" i="21"/>
  <c r="N980" i="21"/>
  <c r="P980" i="21"/>
  <c r="M981" i="21" l="1"/>
  <c r="I981" i="21" s="1"/>
  <c r="G981" i="21"/>
  <c r="O981" i="21" s="1"/>
  <c r="Q981" i="21" l="1"/>
  <c r="P981" i="21"/>
  <c r="N981" i="21"/>
  <c r="H981" i="21"/>
  <c r="E982" i="21" s="1"/>
  <c r="F982" i="21" s="1"/>
  <c r="M982" i="21" l="1"/>
  <c r="G982" i="21" s="1"/>
  <c r="O982" i="21" s="1"/>
  <c r="Q982" i="21" l="1"/>
  <c r="P982" i="21"/>
  <c r="N982" i="21"/>
  <c r="I982" i="21"/>
  <c r="H982" i="21"/>
  <c r="E983" i="21" s="1"/>
  <c r="F983" i="21" s="1"/>
  <c r="M983" i="21" l="1"/>
  <c r="I983" i="21" s="1"/>
  <c r="H983" i="21"/>
  <c r="E984" i="21" s="1"/>
  <c r="F984" i="21" s="1"/>
  <c r="G983" i="21"/>
  <c r="O983" i="21" s="1"/>
  <c r="P983" i="21" l="1"/>
  <c r="N983" i="21"/>
  <c r="Q983" i="21"/>
  <c r="M984" i="21"/>
  <c r="G984" i="21" s="1"/>
  <c r="O984" i="21" s="1"/>
  <c r="I984" i="21" l="1"/>
  <c r="P984" i="21"/>
  <c r="Q984" i="21"/>
  <c r="N984" i="21"/>
  <c r="H984" i="21"/>
  <c r="E985" i="21" s="1"/>
  <c r="F985" i="21" s="1"/>
  <c r="M985" i="21" l="1"/>
  <c r="I985" i="21" s="1"/>
  <c r="G985" i="21"/>
  <c r="O985" i="21" s="1"/>
  <c r="H985" i="21"/>
  <c r="E986" i="21" s="1"/>
  <c r="F986" i="21" s="1"/>
  <c r="M986" i="21" l="1"/>
  <c r="G986" i="21" s="1"/>
  <c r="O986" i="21" s="1"/>
  <c r="H986" i="21"/>
  <c r="E987" i="21" s="1"/>
  <c r="F987" i="21" s="1"/>
  <c r="I986" i="21"/>
  <c r="N985" i="21"/>
  <c r="P985" i="21"/>
  <c r="Q985" i="21"/>
  <c r="M987" i="21" l="1"/>
  <c r="I987" i="21" s="1"/>
  <c r="G987" i="21"/>
  <c r="O987" i="21" s="1"/>
  <c r="Q986" i="21"/>
  <c r="N986" i="21"/>
  <c r="P986" i="21"/>
  <c r="Q987" i="21" l="1"/>
  <c r="N987" i="21"/>
  <c r="P987" i="21"/>
  <c r="H987" i="21"/>
  <c r="E988" i="21" s="1"/>
  <c r="F988" i="21" s="1"/>
  <c r="M988" i="21" l="1"/>
  <c r="I988" i="21" s="1"/>
  <c r="H988" i="21"/>
  <c r="E989" i="21" s="1"/>
  <c r="F989" i="21" s="1"/>
  <c r="G988" i="21"/>
  <c r="O988" i="21" s="1"/>
  <c r="Q988" i="21" l="1"/>
  <c r="P988" i="21"/>
  <c r="N988" i="21"/>
  <c r="M989" i="21"/>
  <c r="H989" i="21" s="1"/>
  <c r="E990" i="21" s="1"/>
  <c r="F990" i="21" s="1"/>
  <c r="G989" i="21"/>
  <c r="O989" i="21" s="1"/>
  <c r="I989" i="21"/>
  <c r="Q989" i="21" l="1"/>
  <c r="P989" i="21"/>
  <c r="N989" i="21"/>
  <c r="M990" i="21"/>
  <c r="H990" i="21" s="1"/>
  <c r="E991" i="21" s="1"/>
  <c r="F991" i="21" s="1"/>
  <c r="G990" i="21"/>
  <c r="O990" i="21" s="1"/>
  <c r="I990" i="21"/>
  <c r="M991" i="21" l="1"/>
  <c r="G991" i="21" s="1"/>
  <c r="O991" i="21" s="1"/>
  <c r="H991" i="21"/>
  <c r="E992" i="21" s="1"/>
  <c r="F992" i="21" s="1"/>
  <c r="I991" i="21"/>
  <c r="N990" i="21"/>
  <c r="Q990" i="21"/>
  <c r="P990" i="21"/>
  <c r="M992" i="21" l="1"/>
  <c r="G992" i="21" s="1"/>
  <c r="O992" i="21" s="1"/>
  <c r="I992" i="21"/>
  <c r="H992" i="21"/>
  <c r="E993" i="21" s="1"/>
  <c r="F993" i="21" s="1"/>
  <c r="P991" i="21"/>
  <c r="N991" i="21"/>
  <c r="Q991" i="21"/>
  <c r="M993" i="21" l="1"/>
  <c r="G993" i="21" s="1"/>
  <c r="O993" i="21" s="1"/>
  <c r="H993" i="21"/>
  <c r="E994" i="21" s="1"/>
  <c r="F994" i="21" s="1"/>
  <c r="I993" i="21"/>
  <c r="Q992" i="21"/>
  <c r="N992" i="21"/>
  <c r="P992" i="21"/>
  <c r="M994" i="21" l="1"/>
  <c r="I994" i="21" s="1"/>
  <c r="P993" i="21"/>
  <c r="N993" i="21"/>
  <c r="Q993" i="21"/>
  <c r="G994" i="21" l="1"/>
  <c r="O994" i="21" s="1"/>
  <c r="H994" i="21"/>
  <c r="E995" i="21" s="1"/>
  <c r="F995" i="21" s="1"/>
  <c r="M995" i="21" l="1"/>
  <c r="I995" i="21" s="1"/>
  <c r="G995" i="21"/>
  <c r="O995" i="21" s="1"/>
  <c r="P994" i="21"/>
  <c r="N994" i="21"/>
  <c r="Q994" i="21"/>
  <c r="Q995" i="21" l="1"/>
  <c r="N995" i="21"/>
  <c r="P995" i="21"/>
  <c r="H995" i="21"/>
  <c r="E996" i="21" s="1"/>
  <c r="F996" i="21" s="1"/>
  <c r="M996" i="21" l="1"/>
  <c r="I996" i="21" s="1"/>
  <c r="G996" i="21"/>
  <c r="O996" i="21" s="1"/>
  <c r="H996" i="21"/>
  <c r="E997" i="21" s="1"/>
  <c r="F997" i="21" s="1"/>
  <c r="M997" i="21" l="1"/>
  <c r="I997" i="21" s="1"/>
  <c r="H997" i="21"/>
  <c r="E998" i="21" s="1"/>
  <c r="F998" i="21" s="1"/>
  <c r="G997" i="21"/>
  <c r="O997" i="21" s="1"/>
  <c r="Q996" i="21"/>
  <c r="P996" i="21"/>
  <c r="N996" i="21"/>
  <c r="Q997" i="21" l="1"/>
  <c r="P997" i="21"/>
  <c r="N997" i="21"/>
  <c r="M998" i="21"/>
  <c r="I998" i="21" s="1"/>
  <c r="G998" i="21"/>
  <c r="O998" i="21" s="1"/>
  <c r="P998" i="21" l="1"/>
  <c r="N998" i="21"/>
  <c r="Q998" i="21"/>
  <c r="H998" i="21"/>
  <c r="E999" i="21" s="1"/>
  <c r="F999" i="21" s="1"/>
  <c r="M999" i="21" l="1"/>
  <c r="I999" i="21" s="1"/>
  <c r="G999" i="21"/>
  <c r="O999" i="21" s="1"/>
  <c r="H999" i="21"/>
  <c r="E1000" i="21" s="1"/>
  <c r="F1000" i="21" s="1"/>
  <c r="M1000" i="21" l="1"/>
  <c r="G1000" i="21" s="1"/>
  <c r="O1000" i="21" s="1"/>
  <c r="H1000" i="21"/>
  <c r="E1001" i="21" s="1"/>
  <c r="F1001" i="21" s="1"/>
  <c r="I1000" i="21"/>
  <c r="Q999" i="21"/>
  <c r="N999" i="21"/>
  <c r="P999" i="21"/>
  <c r="M1001" i="21" l="1"/>
  <c r="G1001" i="21" s="1"/>
  <c r="O1001" i="21" s="1"/>
  <c r="H1001" i="21"/>
  <c r="E1002" i="21" s="1"/>
  <c r="F1002" i="21" s="1"/>
  <c r="I1001" i="21"/>
  <c r="N1000" i="21"/>
  <c r="Q1000" i="21"/>
  <c r="P1000" i="21"/>
  <c r="M1002" i="21" l="1"/>
  <c r="I1002" i="21" s="1"/>
  <c r="G1002" i="21"/>
  <c r="O1002" i="21" s="1"/>
  <c r="Q1001" i="21"/>
  <c r="P1001" i="21"/>
  <c r="N1001" i="21"/>
  <c r="Q1002" i="21" l="1"/>
  <c r="P1002" i="21"/>
  <c r="N1002" i="21"/>
  <c r="H1002" i="21"/>
  <c r="E1003" i="21" s="1"/>
  <c r="F1003" i="21" s="1"/>
  <c r="M1003" i="21" l="1"/>
  <c r="I1003" i="21" s="1"/>
  <c r="H1003" i="21"/>
  <c r="E1004" i="21" s="1"/>
  <c r="F1004" i="21" s="1"/>
  <c r="G1003" i="21"/>
  <c r="O1003" i="21" s="1"/>
  <c r="Q1003" i="21" l="1"/>
  <c r="P1003" i="21"/>
  <c r="N1003" i="21"/>
  <c r="M1004" i="21"/>
  <c r="G1004" i="21" s="1"/>
  <c r="O1004" i="21" s="1"/>
  <c r="I1004" i="21"/>
  <c r="H1004" i="21"/>
  <c r="E1005" i="21" s="1"/>
  <c r="F1005" i="21" s="1"/>
  <c r="M1005" i="21" l="1"/>
  <c r="I1005" i="21" s="1"/>
  <c r="H1005" i="21"/>
  <c r="E1006" i="21" s="1"/>
  <c r="F1006" i="21" s="1"/>
  <c r="G1005" i="21"/>
  <c r="O1005" i="21" s="1"/>
  <c r="P1004" i="21"/>
  <c r="Q1004" i="21"/>
  <c r="N1004" i="21"/>
  <c r="P1005" i="21" l="1"/>
  <c r="N1005" i="21"/>
  <c r="Q1005" i="21"/>
  <c r="M1006" i="21"/>
  <c r="I1006" i="21" s="1"/>
  <c r="H1006" i="21"/>
  <c r="E1007" i="21" s="1"/>
  <c r="F1007" i="21" s="1"/>
  <c r="M1007" i="21" l="1"/>
  <c r="H1007" i="21" s="1"/>
  <c r="E1008" i="21" s="1"/>
  <c r="F1008" i="21" s="1"/>
  <c r="I1007" i="21"/>
  <c r="G1006" i="21"/>
  <c r="O1006" i="21" s="1"/>
  <c r="P1006" i="21" l="1"/>
  <c r="N1006" i="21"/>
  <c r="Q1006" i="21"/>
  <c r="G1007" i="21"/>
  <c r="O1007" i="21" s="1"/>
  <c r="M1008" i="21"/>
  <c r="G1008" i="21" s="1"/>
  <c r="O1008" i="21" s="1"/>
  <c r="H1008" i="21" l="1"/>
  <c r="E1009" i="21" s="1"/>
  <c r="F1009" i="21" s="1"/>
  <c r="N1008" i="21"/>
  <c r="Q1008" i="21"/>
  <c r="P1008" i="21"/>
  <c r="I1008" i="21"/>
  <c r="N1007" i="21"/>
  <c r="P1007" i="21"/>
  <c r="Q1007" i="21"/>
  <c r="M1009" i="21" l="1"/>
  <c r="I1009" i="21"/>
  <c r="G1009" i="21"/>
  <c r="O1009" i="21" s="1"/>
  <c r="H1009" i="21"/>
  <c r="E1010" i="21" s="1"/>
  <c r="F1010" i="21" s="1"/>
  <c r="M1010" i="21" l="1"/>
  <c r="I1010" i="21" s="1"/>
  <c r="G1010" i="21"/>
  <c r="O1010" i="21" s="1"/>
  <c r="H1010" i="21"/>
  <c r="E1011" i="21" s="1"/>
  <c r="F1011" i="21" s="1"/>
  <c r="P1009" i="21"/>
  <c r="N1009" i="21"/>
  <c r="Q1009" i="21"/>
  <c r="Q1010" i="21" l="1"/>
  <c r="N1010" i="21"/>
  <c r="P1010" i="21"/>
  <c r="M1011" i="21"/>
  <c r="I1011" i="21" s="1"/>
  <c r="H1011" i="21" l="1"/>
  <c r="E1012" i="21" s="1"/>
  <c r="F1012" i="21" s="1"/>
  <c r="G1011" i="21"/>
  <c r="O1011" i="21" s="1"/>
  <c r="Q1011" i="21" l="1"/>
  <c r="P1011" i="21"/>
  <c r="N1011" i="21"/>
  <c r="M1012" i="21"/>
  <c r="I1012" i="21" s="1"/>
  <c r="H1012" i="21" l="1"/>
  <c r="E1013" i="21" s="1"/>
  <c r="F1013" i="21" s="1"/>
  <c r="G1012" i="21"/>
  <c r="O1012" i="21" s="1"/>
  <c r="N1012" i="21" l="1"/>
  <c r="Q1012" i="21"/>
  <c r="P1012" i="21"/>
  <c r="M1013" i="21"/>
  <c r="I1013" i="21"/>
  <c r="G1013" i="21"/>
  <c r="O1013" i="21" s="1"/>
  <c r="H1013" i="21"/>
  <c r="E1014" i="21" s="1"/>
  <c r="F1014" i="21" s="1"/>
  <c r="N1013" i="21" l="1"/>
  <c r="P1013" i="21"/>
  <c r="Q1013" i="21"/>
  <c r="M1014" i="21"/>
  <c r="H1014" i="21" s="1"/>
  <c r="E1015" i="21" s="1"/>
  <c r="F1015" i="21" s="1"/>
  <c r="M1015" i="21" l="1"/>
  <c r="I1015" i="21" s="1"/>
  <c r="G1015" i="21"/>
  <c r="O1015" i="21" s="1"/>
  <c r="I1014" i="21"/>
  <c r="G1014" i="21"/>
  <c r="O1014" i="21" s="1"/>
  <c r="Q1014" i="21" l="1"/>
  <c r="N1014" i="21"/>
  <c r="P1014" i="21"/>
  <c r="N1015" i="21"/>
  <c r="Q1015" i="21"/>
  <c r="P1015" i="21"/>
  <c r="H1015" i="21"/>
  <c r="E1016" i="21" s="1"/>
  <c r="F1016" i="21" s="1"/>
  <c r="M1016" i="21" l="1"/>
  <c r="G1016" i="21" s="1"/>
  <c r="O1016" i="21" s="1"/>
  <c r="I1016" i="21"/>
  <c r="H1016" i="21"/>
  <c r="E1017" i="21" s="1"/>
  <c r="F1017" i="21" s="1"/>
  <c r="M1017" i="21" l="1"/>
  <c r="H1017" i="21" s="1"/>
  <c r="J12" i="21" s="1"/>
  <c r="P1016" i="21"/>
  <c r="Q1016" i="21"/>
  <c r="N1016" i="21"/>
  <c r="I1017" i="21" l="1"/>
  <c r="G1017" i="21"/>
  <c r="O1017" i="21" s="1"/>
  <c r="N1017" i="21" l="1"/>
  <c r="Q1017" i="21"/>
  <c r="P1017" i="21"/>
  <c r="J11"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<sst xmlns="http://schemas.openxmlformats.org/spreadsheetml/2006/main" count="17331" uniqueCount="2715">
  <si>
    <t>1. Saisir la recette ou la liste d’ingrédients en colonne B.</t>
  </si>
  <si>
    <t>2. Vérifier les résultats en colonnes D et E.</t>
  </si>
  <si>
    <t>3. Copier D:E puis coller dans la fiche recette avec Collage spécial &gt; Valeurs.</t>
  </si>
  <si>
    <t>4. Ne pas modifier les colonnes masquées ni le dictionnaire technique.</t>
  </si>
  <si>
    <t>Colonnes utiles : B = saisie, D = texte à coller, E = allergènes détectés</t>
  </si>
  <si>
    <t>Famille</t>
  </si>
  <si>
    <t>Arachides</t>
  </si>
  <si>
    <t>Celeri</t>
  </si>
  <si>
    <t>Crustaces</t>
  </si>
  <si>
    <t>Fruits a coque</t>
  </si>
  <si>
    <t>Gluten</t>
  </si>
  <si>
    <t>Lait</t>
  </si>
  <si>
    <t>Lupin</t>
  </si>
  <si>
    <t>Mollusques</t>
  </si>
  <si>
    <t>Moutarde</t>
  </si>
  <si>
    <t>Oeufs</t>
  </si>
  <si>
    <t>Poissons</t>
  </si>
  <si>
    <t>Sesame</t>
  </si>
  <si>
    <t>Soja</t>
  </si>
  <si>
    <t>Sulfites</t>
  </si>
  <si>
    <t>ALERTE</t>
  </si>
  <si>
    <t>EXCL</t>
  </si>
  <si>
    <t>INFO</t>
  </si>
  <si>
    <t>SUSP</t>
  </si>
  <si>
    <t>arachide</t>
  </si>
  <si>
    <t>arachides</t>
  </si>
  <si>
    <t>beurre d arachide</t>
  </si>
  <si>
    <t>beurre de cacahuete</t>
  </si>
  <si>
    <t>beurre de cacahuetes</t>
  </si>
  <si>
    <t>cacahouete</t>
  </si>
  <si>
    <t>cacahouetes</t>
  </si>
  <si>
    <t>cacahuete</t>
  </si>
  <si>
    <t>cacahuetes</t>
  </si>
  <si>
    <t>huile d arachide</t>
  </si>
  <si>
    <t>huile d arachides</t>
  </si>
  <si>
    <t>huile de cacahuete</t>
  </si>
  <si>
    <t>huile de cacahuetes</t>
  </si>
  <si>
    <t>pate d arachide</t>
  </si>
  <si>
    <t>pate de cacahuete</t>
  </si>
  <si>
    <t>pate de cacahuetes</t>
  </si>
  <si>
    <t>puree d arachide</t>
  </si>
  <si>
    <t>puree d arachides</t>
  </si>
  <si>
    <t>puree de cacahuete</t>
  </si>
  <si>
    <t>puree de cacahuetes</t>
  </si>
  <si>
    <t>branche de celeri</t>
  </si>
  <si>
    <t>branches de celeri</t>
  </si>
  <si>
    <t>celeri</t>
  </si>
  <si>
    <t>celeri rave</t>
  </si>
  <si>
    <t>feuille de celeri</t>
  </si>
  <si>
    <t>feuilles de celeri</t>
  </si>
  <si>
    <t>graine de celeri</t>
  </si>
  <si>
    <t>graines de celeri</t>
  </si>
  <si>
    <t>rave de celeri</t>
  </si>
  <si>
    <t>sel de celeri</t>
  </si>
  <si>
    <t>araignee de mer</t>
  </si>
  <si>
    <t>crabe</t>
  </si>
  <si>
    <t>crevette</t>
  </si>
  <si>
    <t>crevettes</t>
  </si>
  <si>
    <t>crustace</t>
  </si>
  <si>
    <t>crustaces</t>
  </si>
  <si>
    <t>ecrevisse</t>
  </si>
  <si>
    <t>ecrevisses</t>
  </si>
  <si>
    <t>gambas</t>
  </si>
  <si>
    <t>homard</t>
  </si>
  <si>
    <t>krill</t>
  </si>
  <si>
    <t>langouste</t>
  </si>
  <si>
    <t>langoustine</t>
  </si>
  <si>
    <t>amande</t>
  </si>
  <si>
    <t>amandes</t>
  </si>
  <si>
    <t>boisson d amande</t>
  </si>
  <si>
    <t>boisson de cajou</t>
  </si>
  <si>
    <t>boisson de noisette</t>
  </si>
  <si>
    <t>boisson de pistache</t>
  </si>
  <si>
    <t>cajou</t>
  </si>
  <si>
    <t>cajous</t>
  </si>
  <si>
    <t>creme d amande</t>
  </si>
  <si>
    <t>creme d amandes</t>
  </si>
  <si>
    <t>creme de cajou</t>
  </si>
  <si>
    <t>creme de noisette</t>
  </si>
  <si>
    <t>creme de noisettes</t>
  </si>
  <si>
    <t>fruit a coque</t>
  </si>
  <si>
    <t>fruits a coque</t>
  </si>
  <si>
    <t>lait d amande</t>
  </si>
  <si>
    <t>lait de cajou</t>
  </si>
  <si>
    <t>lait de noisette</t>
  </si>
  <si>
    <t>lait de pistache</t>
  </si>
  <si>
    <t>macadamia</t>
  </si>
  <si>
    <t>macadamias</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</si>
  <si>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</si>
  <si>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</si>
  <si>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</si>
  <si>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</si>
  <si>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</si>
  <si>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</si>
  <si>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</si>
  <si>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</si>
  <si>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</si>
  <si>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</si>
  <si>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</si>
  <si>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</si>
  <si>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</si>
  <si>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</si>
  <si>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cajou</t>
  </si>
  <si>
    <t>poudre de noisette</t>
  </si>
  <si>
    <t>avoine</t>
  </si>
  <si>
    <t>ble</t>
  </si>
  <si>
    <t>ble de khorasan</t>
  </si>
  <si>
    <t>ble dur</t>
  </si>
  <si>
    <t>ble tendre</t>
  </si>
  <si>
    <t>boisson d avoine</t>
  </si>
  <si>
    <t>boulgour</t>
  </si>
  <si>
    <t>chapelure</t>
  </si>
  <si>
    <t>couscous</t>
  </si>
  <si>
    <t>epeautre</t>
  </si>
  <si>
    <t>extrait de malt</t>
  </si>
  <si>
    <t>farine</t>
  </si>
  <si>
    <t>farine de ble</t>
  </si>
  <si>
    <t>farine de malt</t>
  </si>
  <si>
    <t>farines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</si>
  <si>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</si>
  <si>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</si>
  <si>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</si>
  <si>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</si>
  <si>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</si>
  <si>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</si>
  <si>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</si>
  <si>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</si>
  <si>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</si>
  <si>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</si>
  <si>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</si>
  <si>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</si>
  <si>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</si>
  <si>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</si>
  <si>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</si>
  <si>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</si>
  <si>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</si>
  <si>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</si>
  <si>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</si>
  <si>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</si>
  <si>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</si>
  <si>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</si>
  <si>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</si>
  <si>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</si>
  <si>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</si>
  <si>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</si>
  <si>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</si>
  <si>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</si>
  <si>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</si>
  <si>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</si>
  <si>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</si>
  <si>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</si>
  <si>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</si>
  <si>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</si>
  <si>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</si>
  <si>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</si>
  <si>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</si>
  <si>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</si>
  <si>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</si>
  <si>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</si>
  <si>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</si>
  <si>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</si>
  <si>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</si>
  <si>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</si>
  <si>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farines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</si>
  <si>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</si>
  <si>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</si>
  <si>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</si>
  <si>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</si>
  <si>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</si>
  <si>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</si>
  <si>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</si>
  <si>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</si>
  <si>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</si>
  <si>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</si>
  <si>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</si>
  <si>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</si>
  <si>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</si>
  <si>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</si>
  <si>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</si>
  <si>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</si>
  <si>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</si>
  <si>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</si>
  <si>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</si>
  <si>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etoile de mer</t>
  </si>
  <si>
    <t>huitre</t>
  </si>
  <si>
    <t>huitres</t>
  </si>
  <si>
    <t>mollusque</t>
  </si>
  <si>
    <t>mollusques</t>
  </si>
  <si>
    <t>molusques</t>
  </si>
  <si>
    <t>moule</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</si>
  <si>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</si>
  <si>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</si>
  <si>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</si>
  <si>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</si>
  <si>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</si>
  <si>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</si>
  <si>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</si>
  <si>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</si>
  <si>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</si>
  <si>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</si>
  <si>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</si>
  <si>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</si>
  <si>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</si>
  <si>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</si>
  <si>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</si>
  <si>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</si>
  <si>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</si>
  <si>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</si>
  <si>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</si>
  <si>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</si>
  <si>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</si>
  <si>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</si>
  <si>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</si>
  <si>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</si>
  <si>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</si>
  <si>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</si>
  <si>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 entier</t>
  </si>
  <si>
    <t>oeufs</t>
  </si>
  <si>
    <t>ovalbumine</t>
  </si>
  <si>
    <t>ovoproduit</t>
  </si>
  <si>
    <t>ovoproduits</t>
  </si>
  <si>
    <t>poudre d oeuf</t>
  </si>
  <si>
    <t>anchois</t>
  </si>
  <si>
    <t>bar</t>
  </si>
  <si>
    <t>cabillaud</t>
  </si>
  <si>
    <t>colin</t>
  </si>
  <si>
    <t>dorade</t>
  </si>
  <si>
    <t>gelatine de poisson</t>
  </si>
  <si>
    <t>haddock</t>
  </si>
  <si>
    <t>lieu</t>
  </si>
  <si>
    <t>lieu noir</t>
  </si>
  <si>
    <t>maquereau</t>
  </si>
  <si>
    <t>merlu</t>
  </si>
  <si>
    <t>poisson</t>
  </si>
  <si>
    <t>poissons</t>
  </si>
  <si>
    <t>sardine</t>
  </si>
  <si>
    <t>sardines</t>
  </si>
  <si>
    <t>saumon</t>
  </si>
  <si>
    <t>sole</t>
  </si>
  <si>
    <t>surimi</t>
  </si>
  <si>
    <t>thon</t>
  </si>
  <si>
    <t>truite</t>
  </si>
  <si>
    <t>gomasio</t>
  </si>
  <si>
    <t>graine de sesame</t>
  </si>
  <si>
    <t>graines de sesame</t>
  </si>
  <si>
    <t>huile de sesame</t>
  </si>
  <si>
    <t>pate de sesame</t>
  </si>
  <si>
    <t>puree de sesame</t>
  </si>
  <si>
    <t>sesame</t>
  </si>
  <si>
    <t>tahin</t>
  </si>
  <si>
    <t>tahini</t>
  </si>
  <si>
    <t>boisson au soja</t>
  </si>
  <si>
    <t>boisson au soya</t>
  </si>
  <si>
    <t>boisson de soja</t>
  </si>
  <si>
    <t>boisson de soya</t>
  </si>
  <si>
    <t>creme de soja</t>
  </si>
  <si>
    <t>creme de soya</t>
  </si>
  <si>
    <t>edamame</t>
  </si>
  <si>
    <t>farine de soja</t>
  </si>
  <si>
    <t>farine de soya</t>
  </si>
  <si>
    <t>farines de soja</t>
  </si>
  <si>
    <t>farines de soya</t>
  </si>
  <si>
    <t>huile de soja</t>
  </si>
  <si>
    <t>huile de soya</t>
  </si>
  <si>
    <t>huiles de soja</t>
  </si>
  <si>
    <t>huiles de soya</t>
  </si>
  <si>
    <t>lait de soja</t>
  </si>
  <si>
    <t>lait de soya</t>
  </si>
  <si>
    <t>lecithine de soja</t>
  </si>
  <si>
    <t>lecithine de soya</t>
  </si>
  <si>
    <t>lecithines de soja</t>
  </si>
  <si>
    <t>lecithines de soya</t>
  </si>
  <si>
    <t>miso</t>
  </si>
  <si>
    <t>proteine de soja</t>
  </si>
  <si>
    <t>proteine de soya</t>
  </si>
  <si>
    <t>proteines de soja</t>
  </si>
  <si>
    <t>proteines de soya</t>
  </si>
  <si>
    <t>sauce soja</t>
  </si>
  <si>
    <t>sauce soya</t>
  </si>
  <si>
    <t>soja</t>
  </si>
  <si>
    <t>soya</t>
  </si>
  <si>
    <t>tempeh</t>
  </si>
  <si>
    <t>tofu</t>
  </si>
  <si>
    <t>anhydride sulfureux</t>
  </si>
  <si>
    <t>bisulfite</t>
  </si>
  <si>
    <t>bisulfites</t>
  </si>
  <si>
    <t>dioxyde de soufre</t>
  </si>
  <si>
    <t>metabisulfite</t>
  </si>
  <si>
    <t>metabisulfites</t>
  </si>
  <si>
    <t>sulfite</t>
  </si>
  <si>
    <t>sulfites</t>
  </si>
  <si>
    <t>beurre d amande</t>
  </si>
  <si>
    <t>beurre d amandes</t>
  </si>
  <si>
    <t>beurre de cacao</t>
  </si>
  <si>
    <t>beurre de cajou</t>
  </si>
  <si>
    <t>beurre de coco</t>
  </si>
  <si>
    <t>beurre de macadamia</t>
  </si>
  <si>
    <t>beurre de noisette</t>
  </si>
  <si>
    <t>beurre de noisettes</t>
  </si>
  <si>
    <t>beurre de pecan</t>
  </si>
  <si>
    <t>beurre de pistache</t>
  </si>
  <si>
    <t>beurre de pistaches</t>
  </si>
  <si>
    <t>beurre vegetal</t>
  </si>
  <si>
    <t>chataigne</t>
  </si>
  <si>
    <t>chataignes</t>
  </si>
  <si>
    <t>creme de coco</t>
  </si>
  <si>
    <t>huile de coco</t>
  </si>
  <si>
    <t>marron</t>
  </si>
  <si>
    <t>marrons</t>
  </si>
  <si>
    <t>muscade</t>
  </si>
  <si>
    <t>noix de coco</t>
  </si>
  <si>
    <t>noix de muscade</t>
  </si>
  <si>
    <t>noix muscade</t>
  </si>
  <si>
    <t>pignon de pin</t>
  </si>
  <si>
    <t>pignons de pin</t>
  </si>
  <si>
    <t>farine d amande</t>
  </si>
  <si>
    <t>farine d amandes</t>
  </si>
  <si>
    <t>farine de chataigne</t>
  </si>
  <si>
    <t>farine de coco</t>
  </si>
  <si>
    <t>farine de mais</t>
  </si>
  <si>
    <t>farine de noisette</t>
  </si>
  <si>
    <t>farine de noisettes</t>
  </si>
  <si>
    <t>farine de pois chiche</t>
  </si>
  <si>
    <t>farine de riz</t>
  </si>
  <si>
    <t>farine de sarrasin</t>
  </si>
  <si>
    <t>semoule de mais</t>
  </si>
  <si>
    <t>semoule de pois chiche</t>
  </si>
  <si>
    <t>semoule de riz</t>
  </si>
  <si>
    <t>creme vegetale</t>
  </si>
  <si>
    <t>beurre d arachides</t>
  </si>
  <si>
    <t>creme d avoine</t>
  </si>
  <si>
    <t>creme de riz</t>
  </si>
  <si>
    <t>lait d amandes</t>
  </si>
  <si>
    <t>lait de coco</t>
  </si>
  <si>
    <t>lait de noisettes</t>
  </si>
  <si>
    <t>lait de riz</t>
  </si>
  <si>
    <t>boisson cajou</t>
  </si>
  <si>
    <t>boisson de coco</t>
  </si>
  <si>
    <t>boisson de riz</t>
  </si>
  <si>
    <t>boisson vegetale</t>
  </si>
  <si>
    <t>creme coco</t>
  </si>
  <si>
    <t>creme de pistache</t>
  </si>
  <si>
    <t>creme de tartre</t>
  </si>
  <si>
    <t>lait amande</t>
  </si>
  <si>
    <t>moule a</t>
  </si>
  <si>
    <t>moule antiadhesif</t>
  </si>
  <si>
    <t>moule en</t>
  </si>
  <si>
    <t>moule inox</t>
  </si>
  <si>
    <t>moule silicone</t>
  </si>
  <si>
    <t>au moule</t>
  </si>
  <si>
    <t>dans le moule</t>
  </si>
  <si>
    <t>dans un moule</t>
  </si>
  <si>
    <t>du moule</t>
  </si>
  <si>
    <t>farinez le moule</t>
  </si>
  <si>
    <t>le moule</t>
  </si>
  <si>
    <t>un moule</t>
  </si>
  <si>
    <t>alcool ethylique d origine agricole obtenu a partir de fruits a coque</t>
  </si>
  <si>
    <t>distillat alcoolique de fruits a coque</t>
  </si>
  <si>
    <t>distillats alcooliques de fruits a coque</t>
  </si>
  <si>
    <t>ble utilise pour la fabrication de distillats alcooliques</t>
  </si>
  <si>
    <t>cereales utilisees pour la fabrication de distillats alcooliques</t>
  </si>
  <si>
    <t>maltodextrines a base de ble</t>
  </si>
  <si>
    <t>maltodextrines de ble</t>
  </si>
  <si>
    <t>sirop de glucose de ble</t>
  </si>
  <si>
    <t>sirops de glucose a base de ble</t>
  </si>
  <si>
    <t>lactitol</t>
  </si>
  <si>
    <t>lactoserum utilise pour la fabrication d alcool ethylique d origine agricole</t>
  </si>
  <si>
    <t>lactoserum utilise pour la fabrication de distillats</t>
  </si>
  <si>
    <t>lactoserum utilise pour la fabrication de distillats alcooliques</t>
  </si>
  <si>
    <t>acide behenique</t>
  </si>
  <si>
    <t>gelatine de poisson comme support pour preparation de vitamines</t>
  </si>
  <si>
    <t>gelatine de poisson utilisee comme support</t>
  </si>
  <si>
    <t>gelatine de poisson utilisee comme support pour carotenoides</t>
  </si>
  <si>
    <t>gelatine de poisson utilisee comme support pour preparation de vitamines</t>
  </si>
  <si>
    <t>ester de stanol vegetal</t>
  </si>
  <si>
    <t>ester de stanol vegetal issu du soja</t>
  </si>
  <si>
    <t>esters de phytosterol</t>
  </si>
  <si>
    <t>esters de stanol vegetal</t>
  </si>
  <si>
    <t>esters de stanol vegetal issus du soja</t>
  </si>
  <si>
    <t>graisse de soja entierement raffinee</t>
  </si>
  <si>
    <t>huile de soja entierement raffinee</t>
  </si>
  <si>
    <t>phytosterols</t>
  </si>
  <si>
    <t>tocopherols mixtes naturels</t>
  </si>
  <si>
    <t>biscotte</t>
  </si>
  <si>
    <t>biscuit</t>
  </si>
  <si>
    <t>biscuits</t>
  </si>
  <si>
    <t>croutons</t>
  </si>
  <si>
    <t>farines</t>
  </si>
  <si>
    <t>nouilles</t>
  </si>
  <si>
    <t>pates</t>
  </si>
  <si>
    <t>vermicelles</t>
  </si>
  <si>
    <t>creme legere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</si>
  <si>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</si>
  <si>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</si>
  <si>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</si>
  <si>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</si>
  <si>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</si>
  <si>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</si>
  <si>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</si>
  <si>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</si>
  <si>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</si>
  <si>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</si>
  <si>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</si>
  <si>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</si>
  <si>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</si>
  <si>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</si>
  <si>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</si>
  <si>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</si>
  <si>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</si>
  <si>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</si>
  <si>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</si>
  <si>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</si>
  <si>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</si>
  <si>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</si>
  <si>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</si>
  <si>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</si>
  <si>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</si>
  <si>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</si>
  <si>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</si>
  <si>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</si>
  <si>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</si>
  <si>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</si>
  <si>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</si>
  <si>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</si>
  <si>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</si>
  <si>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</si>
  <si>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</si>
  <si>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</si>
  <si>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</si>
  <si>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</si>
  <si>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</si>
  <si>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</si>
  <si>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R041</t>
  </si>
  <si>
    <t>R042</t>
  </si>
  <si>
    <t>R043</t>
  </si>
  <si>
    <t>R044</t>
  </si>
  <si>
    <t>R045</t>
  </si>
  <si>
    <t>R046</t>
  </si>
  <si>
    <t>R047</t>
  </si>
  <si>
    <t>R048</t>
  </si>
  <si>
    <t>R049</t>
  </si>
  <si>
    <t>R050</t>
  </si>
  <si>
    <t>R051</t>
  </si>
  <si>
    <t>R052</t>
  </si>
  <si>
    <t>R053</t>
  </si>
  <si>
    <t>R054</t>
  </si>
  <si>
    <t>R055</t>
  </si>
  <si>
    <t>R056</t>
  </si>
  <si>
    <t>R057</t>
  </si>
  <si>
    <t>R058</t>
  </si>
  <si>
    <t>R059</t>
  </si>
  <si>
    <t>R060</t>
  </si>
  <si>
    <t>R061</t>
  </si>
  <si>
    <t>R062</t>
  </si>
  <si>
    <t>R063</t>
  </si>
  <si>
    <t>R064</t>
  </si>
  <si>
    <t>R065</t>
  </si>
  <si>
    <t>R066</t>
  </si>
  <si>
    <t>R067</t>
  </si>
  <si>
    <t>R068</t>
  </si>
  <si>
    <t>R069</t>
  </si>
  <si>
    <t>R070</t>
  </si>
  <si>
    <t>R071</t>
  </si>
  <si>
    <t>R072</t>
  </si>
  <si>
    <t>R073</t>
  </si>
  <si>
    <t>R074</t>
  </si>
  <si>
    <t>R075</t>
  </si>
  <si>
    <t>R076</t>
  </si>
  <si>
    <t>R077</t>
  </si>
  <si>
    <t>R078</t>
  </si>
  <si>
    <t>R079</t>
  </si>
  <si>
    <t>R080</t>
  </si>
  <si>
    <t>R081</t>
  </si>
  <si>
    <t>R082</t>
  </si>
  <si>
    <t>R083</t>
  </si>
  <si>
    <t>R084</t>
  </si>
  <si>
    <t>R085</t>
  </si>
  <si>
    <t>R086</t>
  </si>
  <si>
    <t>R087</t>
  </si>
  <si>
    <t>R088</t>
  </si>
  <si>
    <t>R089</t>
  </si>
  <si>
    <t>R090</t>
  </si>
  <si>
    <t>R091</t>
  </si>
  <si>
    <t>R092</t>
  </si>
  <si>
    <t>R093</t>
  </si>
  <si>
    <t>R094</t>
  </si>
  <si>
    <t>R095</t>
  </si>
  <si>
    <t>R096</t>
  </si>
  <si>
    <t>R097</t>
  </si>
  <si>
    <t>R098</t>
  </si>
  <si>
    <t>R099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</si>
  <si>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</si>
  <si>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</si>
  <si>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</si>
  <si>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</si>
  <si>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</si>
  <si>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</si>
  <si>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</si>
  <si>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</si>
  <si>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</si>
  <si>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</si>
  <si>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</si>
  <si>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</si>
  <si>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</si>
  <si>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</si>
  <si>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</si>
  <si>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</si>
  <si>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</si>
  <si>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</si>
  <si>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</si>
  <si>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</si>
  <si>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</si>
  <si>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</si>
  <si>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</si>
  <si>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</si>
  <si>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</si>
  <si>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</si>
  <si>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</si>
  <si>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</si>
  <si>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</si>
  <si>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</si>
  <si>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</si>
  <si>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</si>
  <si>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</si>
  <si>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</si>
  <si>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</si>
  <si>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</si>
  <si>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</si>
  <si>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</si>
  <si>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</si>
  <si>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</si>
  <si>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</si>
  <si>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</si>
  <si>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</si>
  <si>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</si>
  <si>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</si>
  <si>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</si>
  <si>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</si>
  <si>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</si>
  <si>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</si>
  <si>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</si>
  <si>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</si>
  <si>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</si>
  <si>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</si>
  <si>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</si>
  <si>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</si>
  <si>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</si>
  <si>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</si>
  <si>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</si>
  <si>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</si>
  <si>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</si>
  <si>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</si>
  <si>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</si>
  <si>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</si>
  <si>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</si>
  <si>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</si>
  <si>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</si>
  <si>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</si>
  <si>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</si>
  <si>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</si>
  <si>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</si>
  <si>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</si>
  <si>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</si>
  <si>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</si>
  <si>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</si>
  <si>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</si>
  <si>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</si>
  <si>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</si>
  <si>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</si>
  <si>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</si>
  <si>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</si>
  <si>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</si>
  <si>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</si>
  <si>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</si>
  <si>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</si>
  <si>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</si>
  <si>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</si>
  <si>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</si>
  <si>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</si>
  <si>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</si>
  <si>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</si>
  <si>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</si>
  <si>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</si>
  <si>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</si>
  <si>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</si>
  <si>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</si>
  <si>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</si>
  <si>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</si>
  <si>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</si>
  <si>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</si>
  <si>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</si>
  <si>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</si>
  <si>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</si>
  <si>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</si>
  <si>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</si>
  <si>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</si>
  <si>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</si>
  <si>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</si>
  <si>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</si>
  <si>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</si>
  <si>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</si>
  <si>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</si>
  <si>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</si>
  <si>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</si>
  <si>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</si>
  <si>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</si>
  <si>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</si>
  <si>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</si>
  <si>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</si>
  <si>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</si>
  <si>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</si>
  <si>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</si>
  <si>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</si>
  <si>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</si>
  <si>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</si>
  <si>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</si>
  <si>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</si>
  <si>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</si>
  <si>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</si>
  <si>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</si>
  <si>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</si>
  <si>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</si>
  <si>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</si>
  <si>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</si>
  <si>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</si>
  <si>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</si>
  <si>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</si>
  <si>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</si>
  <si>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</si>
  <si>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</si>
  <si>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</si>
  <si>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</si>
  <si>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</si>
  <si>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</si>
  <si>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</si>
  <si>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</si>
  <si>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</si>
  <si>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</si>
  <si>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</si>
  <si>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</si>
  <si>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</si>
  <si>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</si>
  <si>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</si>
  <si>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</si>
  <si>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</si>
  <si>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</si>
  <si>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</si>
  <si>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</si>
  <si>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</si>
  <si>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</si>
  <si>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</si>
  <si>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</si>
  <si>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</si>
  <si>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</si>
  <si>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</si>
  <si>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</si>
  <si>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</si>
  <si>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</si>
  <si>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</si>
  <si>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</si>
  <si>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</si>
  <si>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</si>
  <si>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</si>
  <si>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</si>
  <si>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</si>
  <si>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</si>
  <si>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</si>
  <si>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</si>
  <si>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</si>
  <si>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</si>
  <si>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</si>
  <si>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</si>
  <si>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</si>
  <si>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</si>
  <si>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</si>
  <si>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</si>
  <si>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</si>
  <si>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</si>
  <si>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</si>
  <si>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</si>
  <si>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</si>
  <si>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</si>
  <si>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</si>
  <si>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</si>
  <si>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</si>
  <si>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</si>
  <si>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</si>
  <si>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</si>
  <si>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</si>
  <si>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</si>
  <si>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</si>
  <si>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</si>
  <si>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</si>
  <si>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</si>
  <si>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</si>
  <si>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</si>
  <si>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</si>
  <si>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</si>
  <si>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</si>
  <si>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</si>
  <si>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</si>
  <si>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</si>
  <si>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</si>
  <si>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</si>
  <si>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</si>
  <si>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</si>
  <si>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</si>
  <si>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</si>
  <si>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</si>
  <si>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</si>
  <si>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</si>
  <si>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</si>
  <si>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</si>
  <si>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</si>
  <si>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</si>
  <si>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</si>
  <si>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</si>
  <si>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</si>
  <si>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</si>
  <si>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</si>
  <si>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</si>
  <si>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</si>
  <si>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</si>
  <si>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</si>
  <si>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</si>
  <si>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</si>
  <si>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</si>
  <si>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</si>
  <si>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</si>
  <si>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</si>
  <si>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</si>
  <si>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</si>
  <si>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</si>
  <si>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</si>
  <si>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</si>
  <si>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</si>
  <si>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</si>
  <si>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</si>
  <si>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</si>
  <si>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</si>
  <si>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</si>
  <si>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</si>
  <si>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</si>
  <si>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</si>
  <si>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</si>
  <si>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</si>
  <si>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</si>
  <si>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</si>
  <si>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</si>
  <si>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</si>
  <si>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</si>
  <si>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</si>
  <si>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</si>
  <si>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</si>
  <si>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</si>
  <si>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</si>
  <si>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</si>
  <si>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</si>
  <si>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</si>
  <si>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</si>
  <si>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</si>
  <si>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</si>
  <si>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</si>
  <si>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</si>
  <si>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</si>
  <si>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</si>
  <si>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</si>
  <si>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</si>
  <si>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</si>
  <si>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</si>
  <si>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</si>
  <si>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</si>
  <si>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</si>
  <si>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</si>
  <si>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</si>
  <si>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</si>
  <si>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</si>
  <si>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</si>
  <si>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</si>
  <si>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</si>
  <si>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</si>
  <si>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</si>
  <si>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</si>
  <si>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</si>
  <si>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</si>
  <si>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</si>
  <si>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</si>
  <si>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</si>
  <si>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</si>
  <si>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</si>
  <si>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</si>
  <si>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</si>
  <si>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</si>
  <si>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</si>
  <si>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</si>
  <si>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</si>
  <si>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</si>
  <si>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</si>
  <si>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</si>
  <si>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</si>
  <si>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</si>
  <si>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</si>
  <si>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</si>
  <si>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</si>
  <si>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</si>
  <si>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</si>
  <si>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</si>
  <si>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</si>
  <si>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</si>
  <si>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</si>
  <si>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</si>
  <si>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</si>
  <si>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</si>
  <si>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</si>
  <si>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</si>
  <si>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</si>
  <si>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</si>
  <si>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</si>
  <si>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</si>
  <si>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</si>
  <si>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</si>
  <si>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</si>
  <si>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</si>
  <si>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</si>
  <si>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</si>
  <si>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</si>
  <si>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</si>
  <si>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</si>
  <si>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</si>
  <si>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</si>
  <si>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</si>
  <si>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</si>
  <si>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</si>
  <si>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</si>
  <si>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</si>
  <si>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</si>
  <si>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</si>
  <si>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</si>
  <si>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</si>
  <si>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</si>
  <si>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</si>
  <si>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</si>
  <si>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Ligne</t>
  </si>
  <si>
    <t>Texte saisi</t>
  </si>
  <si>
    <t>Passe retenue</t>
  </si>
  <si>
    <t>Info suspicion</t>
  </si>
  <si>
    <t>Nb officiels</t>
  </si>
  <si>
    <t>Nb suspicions</t>
  </si>
  <si>
    <t>Diagnostic court</t>
  </si>
  <si>
    <t>Minuscules</t>
  </si>
  <si>
    <t>Accents_1</t>
  </si>
  <si>
    <t>Accents_2</t>
  </si>
  <si>
    <t>Ponct_1</t>
  </si>
  <si>
    <t>Ponct_2</t>
  </si>
  <si>
    <t>Texte cadre</t>
  </si>
  <si>
    <t>GLU_INFO</t>
  </si>
  <si>
    <t>GLU_EXCL</t>
  </si>
  <si>
    <t>GLU_AL</t>
  </si>
  <si>
    <t>GLU_SUSP</t>
  </si>
  <si>
    <t>GLU_OUT</t>
  </si>
  <si>
    <t>GLU_SOUT</t>
  </si>
  <si>
    <t>CRU_AL</t>
  </si>
  <si>
    <t>CRU_OUT</t>
  </si>
  <si>
    <t>OEU_AL</t>
  </si>
  <si>
    <t>OEU_OUT</t>
  </si>
  <si>
    <t>POI_INFO</t>
  </si>
  <si>
    <t>POI_EXCL</t>
  </si>
  <si>
    <t>POI_AL</t>
  </si>
  <si>
    <t>POI_OUT</t>
  </si>
  <si>
    <t>ARA_AL</t>
  </si>
  <si>
    <t>ARA_OUT</t>
  </si>
  <si>
    <t>SOJ_INFO</t>
  </si>
  <si>
    <t>SOJ_AL</t>
  </si>
  <si>
    <t>SOJ_OUT</t>
  </si>
  <si>
    <t>LAI_INFO</t>
  </si>
  <si>
    <t>LAI_EXCL</t>
  </si>
  <si>
    <t>LAI_AL</t>
  </si>
  <si>
    <t>LAI_SUSP</t>
  </si>
  <si>
    <t>LAI_OUT</t>
  </si>
  <si>
    <t>LAI_SOUT</t>
  </si>
  <si>
    <t>FAC_EXCL</t>
  </si>
  <si>
    <t>FAC_AL</t>
  </si>
  <si>
    <t>FAC_OUT</t>
  </si>
  <si>
    <t>CEL_AL</t>
  </si>
  <si>
    <t>CEL_OUT</t>
  </si>
  <si>
    <t>MOU_AL</t>
  </si>
  <si>
    <t>MOU_OUT</t>
  </si>
  <si>
    <t>SES_AL</t>
  </si>
  <si>
    <t>SES_OUT</t>
  </si>
  <si>
    <t>SUL_AL</t>
  </si>
  <si>
    <t>SUL_OUT</t>
  </si>
  <si>
    <t>LUP_AL</t>
  </si>
  <si>
    <t>LUP_OUT</t>
  </si>
  <si>
    <t>MOL_EXCL</t>
  </si>
  <si>
    <t>MOL_AL</t>
  </si>
  <si>
    <t>MOL_OUT</t>
  </si>
  <si>
    <t>OFF_01</t>
  </si>
  <si>
    <t>OFF_02</t>
  </si>
  <si>
    <t>OFF_03</t>
  </si>
  <si>
    <t>OFF_04</t>
  </si>
  <si>
    <t>OFF_05</t>
  </si>
  <si>
    <t>OFF_06</t>
  </si>
  <si>
    <t>OFF_07</t>
  </si>
  <si>
    <t>OFF_08</t>
  </si>
  <si>
    <t>OFF_09</t>
  </si>
  <si>
    <t>OFF_10</t>
  </si>
  <si>
    <t>OFF_11</t>
  </si>
  <si>
    <t>OFF_12</t>
  </si>
  <si>
    <t>OFF_13</t>
  </si>
  <si>
    <t>OFF_14</t>
  </si>
  <si>
    <t>SUSP_01</t>
  </si>
  <si>
    <t>SUSP_02</t>
  </si>
  <si>
    <t>Regles locales</t>
  </si>
  <si>
    <t>beurre de cacahuete;branche de celeri;ecrevisse;beurre d amande;avoine</t>
  </si>
  <si>
    <t>creme entiere;huitre;œufs;dorade;farines de soja;lactitol;farine de sarrasin</t>
  </si>
  <si>
    <t>farine de soja;gambas;esters de stanol vegetal issus du soja</t>
  </si>
  <si>
    <t>lactoserum utilise pour la fabrication de distillats;lait d avoine;creme legere;creme de noisettes</t>
  </si>
  <si>
    <t>Source</t>
  </si>
  <si>
    <t>Statut</t>
  </si>
  <si>
    <t>Code</t>
  </si>
  <si>
    <t>Zone</t>
  </si>
  <si>
    <t>1 colonne = 1 règle</t>
  </si>
  <si>
    <t>le moteur s'arrête colonne ui lignes 11:15</t>
  </si>
  <si>
    <t>Masquer les lignes 11 à 14 - les colonnes K à UI sont masquées - le moteur s'arrête colonne UI lignes 11:15</t>
  </si>
  <si>
    <t>le moteur s'arrête colonne UI lignes 11:15</t>
  </si>
  <si>
    <t>Le moteur lit tout le bloc BV:UI, même s'il contient des colonnes vides intermédiaires.</t>
  </si>
  <si>
    <t>Lecture réelle</t>
  </si>
  <si>
    <t>RW:SO = 19 ; ST:TF = 13 ; dernière colonne lue = UI</t>
  </si>
  <si>
    <t>32</t>
  </si>
  <si>
    <t>450</t>
  </si>
  <si>
    <t>BV:UI</t>
  </si>
  <si>
    <t>Détail</t>
  </si>
  <si>
    <t>Colonnes libres</t>
  </si>
  <si>
    <t>Règles remplies</t>
  </si>
  <si>
    <t>Zone active lue par le moteur</t>
  </si>
  <si>
    <t>Capacité constatée dans ce fichier</t>
  </si>
  <si>
    <t>Ne pas écrire de nouveau vocabulaire sous la ligne 15.</t>
  </si>
  <si>
    <t>La dernière ligne utile du dictionnaire est la ligne 15. Les lignes en dessous ne servent pas à ajouter des mots-clés.</t>
  </si>
  <si>
    <t>Quelle est la ligne maximum pour saisir du vocabulaire du dictionnaire ?</t>
  </si>
  <si>
    <t>On peut s'en servir, mais seulement en respectant la structure 11:15.</t>
  </si>
  <si>
    <t>Ce sont 19 emplacements libres à l'intérieur de la zone active. Le moteur continue pourtant après ce trou, car des règles existent encore en SP:SS puis en TG:UI.</t>
  </si>
  <si>
    <t>Pourquoi RW:SO est vide ?</t>
  </si>
  <si>
    <t>Si la saisie est sous la ligne 15 ou après UI, le moteur ne la prendra pas en compte.</t>
  </si>
  <si>
    <t>Oui, si la nouvelle règle est créée dans une colonne vide de BV:UI et si les lignes 11 à 15 sont toutes renseignées correctement.</t>
  </si>
  <si>
    <t>Les mots ajoutés sont-ils pris en compte automatiquement ?</t>
  </si>
  <si>
    <t>Pour un nouveau mot, utiliser une nouvelle colonne vide entre BV et UI.</t>
  </si>
  <si>
    <t>Non, pas comme 2e entrée indépendante. Une colonne correspond à une seule règle complète.</t>
  </si>
  <si>
    <t>Peut-on ajouter du vocabulaire complémentaire dans une colonne déjà remplie ?</t>
  </si>
  <si>
    <t>Élargir la colonne ou activer le retour à la ligne pour le confort, pas pour le calcul.</t>
  </si>
  <si>
    <t>Oui. Le moteur lit le contenu complet de la cellule B. La largeur de colonne ne change que l'affichage.</t>
  </si>
  <si>
    <t>Si le texte dépasse visuellement la largeur de la colonne B, est-il analysé ?</t>
  </si>
  <si>
    <t>Décision pratique</t>
  </si>
  <si>
    <t>Réponse</t>
  </si>
  <si>
    <t>Question</t>
  </si>
  <si>
    <t>Questions fréquentes</t>
  </si>
  <si>
    <t>Pour un nouveau mot, prendre une nouvelle colonne vide.</t>
  </si>
  <si>
    <t>Ajouter un 2e mot dans la même colonne brouille ou remplace la règle.</t>
  </si>
  <si>
    <t>1 colonne = 1 règle.</t>
  </si>
  <si>
    <t>Colonnes déjà remplies BV:UI</t>
  </si>
  <si>
    <t>Les utiliser seulement en remplissant les 5 lignes 11:15.</t>
  </si>
  <si>
    <t>Une colonne remplie partiellement donne une règle incomplète.</t>
  </si>
  <si>
    <t>Emplacements libres dans la zone active BV:UI.</t>
  </si>
  <si>
    <t>Colonnes vides RW:SO et ST:TF</t>
  </si>
  <si>
    <t>Ne rien ajouter après UI.</t>
  </si>
  <si>
    <t>Le vocabulaire ajouté ne sera pas lu.</t>
  </si>
  <si>
    <t>Hors zone lue par le moteur actuel.</t>
  </si>
  <si>
    <t>Colonnes au-delà de UI</t>
  </si>
  <si>
    <t>Ne pas insérer de ligne et ne pas changer le sens des lignes.</t>
  </si>
  <si>
    <t>Décalage des règles et perte de cohérence.</t>
  </si>
  <si>
    <t>Structure fixe : famille / statut / mot / code / source.</t>
  </si>
  <si>
    <t>Lignes 11 à 15 du dictionnaire</t>
  </si>
  <si>
    <t>Ne pas modifier.</t>
  </si>
  <si>
    <t>Résultats faux, incomplets ou cassés.</t>
  </si>
  <si>
    <t>Calculs intermédiaires, compteurs et synthèses.</t>
  </si>
  <si>
    <t>Colonnes K:UI du moteur</t>
  </si>
  <si>
    <t>Consigne</t>
  </si>
  <si>
    <t>Risque si modifiée</t>
  </si>
  <si>
    <t>Pourquoi</t>
  </si>
  <si>
    <t>Ce qu'il ne faut pas toucher</t>
  </si>
  <si>
    <t>Source de la règle</t>
  </si>
  <si>
    <t>15</t>
  </si>
  <si>
    <t>Code unique de la règle</t>
  </si>
  <si>
    <t>14</t>
  </si>
  <si>
    <t>Mot-clé ou expression recherchée</t>
  </si>
  <si>
    <t>13</t>
  </si>
  <si>
    <t>D et E sont les sorties utiles.</t>
  </si>
  <si>
    <t>Résultat à lire.</t>
  </si>
  <si>
    <t>Sortie à copier.</t>
  </si>
  <si>
    <t>Le formateur agit ici.</t>
  </si>
  <si>
    <t>Repère</t>
  </si>
  <si>
    <t>Statut : ALERTE / EXCL / INFO / SUSP</t>
  </si>
  <si>
    <t>12</t>
  </si>
  <si>
    <t>Même logique sur une autre règle.</t>
  </si>
  <si>
    <t>⚠ Fruits a coque</t>
  </si>
  <si>
    <t>beurre de macadamia *</t>
  </si>
  <si>
    <t>18</t>
  </si>
  <si>
    <t>Famille allergène</t>
  </si>
  <si>
    <t>11</t>
  </si>
  <si>
    <t>Le mot saisi déclenche une alerte.</t>
  </si>
  <si>
    <t>⚠ Arachides</t>
  </si>
  <si>
    <t>beurre de cacahuete *</t>
  </si>
  <si>
    <t>17</t>
  </si>
  <si>
    <t>Rôle de la ligne</t>
  </si>
  <si>
    <t>Exemple BX</t>
  </si>
  <si>
    <t>Exemple BW</t>
  </si>
  <si>
    <t>Exemple BV</t>
  </si>
  <si>
    <t>Lecture pédagogique</t>
  </si>
  <si>
    <t>Colonne E - résultat</t>
  </si>
  <si>
    <t>Colonne D - texte à coller</t>
  </si>
  <si>
    <t>Colonne B - saisie</t>
  </si>
  <si>
    <t>Vue simplifiée : dictionnaire technique lu par le moteur</t>
  </si>
  <si>
    <t>Vue simplifiée : zone utilisée par le formateur</t>
  </si>
  <si>
    <t>3. Comparaison + résultat
Le moteur compare le texte au dictionnaire BV:UI puis renvoie :
• D = texte à coller
• E = allergènes détectés</t>
  </si>
  <si>
    <t>2. Préparation automatique
Le moteur convertit le texte en minuscules, gère les accents/la ponctuation et prépare un texte de comparaison.</t>
  </si>
  <si>
    <t>1. Saisie
Le formateur saisit son texte dans la colonne B du moteur.
Exemple : beurre de cacahuetes.</t>
  </si>
  <si>
    <t>Guide pédagogique pour le formateur : logique du moteur, zones à protéger et limites à respecter.</t>
  </si>
  <si>
    <t>Fonctionnement du moteur allergènes</t>
  </si>
  <si>
    <t>Mode d'emploi du moteur allergènes</t>
  </si>
  <si>
    <t>Ce que le formateur peut faire, ce qu'il ne doit pas faire, et dans quelles limites le moteur prend les ajouts en compte.</t>
  </si>
  <si>
    <t>Tableau des consignes</t>
  </si>
  <si>
    <t>Action</t>
  </si>
  <si>
    <t>Où ?</t>
  </si>
  <si>
    <t>Autorisé ?</t>
  </si>
  <si>
    <t>Limite exacte</t>
  </si>
  <si>
    <t>Pris en compte par le moteur ?</t>
  </si>
  <si>
    <t>Exemple / remarque</t>
  </si>
  <si>
    <t>Saisir une recette ou une liste d'ingrédients</t>
  </si>
  <si>
    <t>Moteur.Allergènes, colonne B</t>
  </si>
  <si>
    <t>Oui</t>
  </si>
  <si>
    <t>1 texte par cellule</t>
  </si>
  <si>
    <t>Ex. : beurre de cacahuetes</t>
  </si>
  <si>
    <t>Lire / copier le résultat</t>
  </si>
  <si>
    <t>Colonnes D:E</t>
  </si>
  <si>
    <t>Coller en valeurs si le résultat est exporté ailleurs</t>
  </si>
  <si>
    <t>D = texte à coller ; E = allergènes détectés</t>
  </si>
  <si>
    <t>Ajouter un nouveau vocabulaire</t>
  </si>
  <si>
    <t>Colonnes vides entre BV et UI, lignes 11 à 15</t>
  </si>
  <si>
    <t>Oui, avec méthode</t>
  </si>
  <si>
    <t>Dernière ligne autorisée = 15 ; dernière colonne lue = UI</t>
  </si>
  <si>
    <t>Remplir les 5 lignes de la colonne</t>
  </si>
  <si>
    <t>Ajouter un mot dans une colonne déjà remplie</t>
  </si>
  <si>
    <t>Non, pas comme 2e entrée</t>
  </si>
  <si>
    <t>Non fiable</t>
  </si>
  <si>
    <t>Créer une nouvelle colonne vide</t>
  </si>
  <si>
    <t>Modifier un mot déjà présent</t>
  </si>
  <si>
    <t>Ligne 13 d'une colonne existante</t>
  </si>
  <si>
    <t>Oui, mais cela remplace la règle</t>
  </si>
  <si>
    <t>Garder la cohérence 11:15</t>
  </si>
  <si>
    <t>À réserver à la personne responsable du dictionnaire</t>
  </si>
  <si>
    <t>Écrire sous la ligne 15</t>
  </si>
  <si>
    <t>BV16:UI...</t>
  </si>
  <si>
    <t>Non</t>
  </si>
  <si>
    <t>Hors structure du dictionnaire</t>
  </si>
  <si>
    <t>Le moteur n'utilise pas ces lignes comme vocabulaire</t>
  </si>
  <si>
    <t>Ajouter après UI</t>
  </si>
  <si>
    <t>UJ et au-delà</t>
  </si>
  <si>
    <t>Hors zone lue</t>
  </si>
  <si>
    <t>Vocabulaire ignoré</t>
  </si>
  <si>
    <t>Utiliser RW:SO</t>
  </si>
  <si>
    <t>RW11:SO15</t>
  </si>
  <si>
    <t>19 colonnes vides disponibles</t>
  </si>
  <si>
    <t>Zone libre active</t>
  </si>
  <si>
    <t>Utiliser ST:TF</t>
  </si>
  <si>
    <t>ST11:TF15</t>
  </si>
  <si>
    <t>13 colonnes vides disponibles</t>
  </si>
  <si>
    <t>Texte trop long visuellement en B</t>
  </si>
  <si>
    <t>Colonne B</t>
  </si>
  <si>
    <t>La largeur n'est qu'un affichage</t>
  </si>
  <si>
    <t>Oui, contenu complet analysé</t>
  </si>
  <si>
    <t>Élargir la colonne si besoin pour le confort</t>
  </si>
  <si>
    <t>Comment ajouter proprement une nouvelle règle</t>
  </si>
  <si>
    <t>Ce qu'on renseigne</t>
  </si>
  <si>
    <t>Exemple 1</t>
  </si>
  <si>
    <t>Exemple 2</t>
  </si>
  <si>
    <t>Obligatoire ?</t>
  </si>
  <si>
    <t>Effet</t>
  </si>
  <si>
    <t>Classe la règle dans la bonne famille allergène</t>
  </si>
  <si>
    <t>Détermine le type de message renvoyé</t>
  </si>
  <si>
    <t>Mot-clé / expression</t>
  </si>
  <si>
    <t>Texte que le moteur recherche</t>
  </si>
  <si>
    <t>Rxxx</t>
  </si>
  <si>
    <t>Ryyy</t>
  </si>
  <si>
    <t>Identifiant unique de la règle</t>
  </si>
  <si>
    <t>Trace l'origine de la règle</t>
  </si>
  <si>
    <t>Exemples de structure uniquement : ne pas dupliquer un code existant tel quel.</t>
  </si>
  <si>
    <t>Mémo court</t>
  </si>
  <si>
    <t>1</t>
  </si>
  <si>
    <t>Le moteur lit tout le bloc BV:UI, même avec des colonnes vides intermédiaires.</t>
  </si>
  <si>
    <t>2</t>
  </si>
  <si>
    <t>Une colonne vide = une place disponible. Une colonne remplie = 1 règle complète.</t>
  </si>
  <si>
    <t>3</t>
  </si>
  <si>
    <t>Si vous ajoutez un mot, utilisez une colonne vide et remplissez les lignes 11 à 15.</t>
  </si>
  <si>
    <t>4</t>
  </si>
  <si>
    <t>Sous la ligne 15, le nouveau vocabulaire n'est pas pris en compte.</t>
  </si>
  <si>
    <t>5</t>
  </si>
  <si>
    <t>Si le texte dépasse visuellement en B, il est quand même analysé en entier.</t>
  </si>
  <si>
    <t>Capacité actuelle du fichier</t>
  </si>
  <si>
    <t>Zone active</t>
  </si>
  <si>
    <t>Décision</t>
  </si>
  <si>
    <t>RW:SO = 19 ; ST:TF = 13</t>
  </si>
  <si>
    <t>Ne pas dépasser UI</t>
  </si>
  <si>
    <t>Ajouter les nouvelles règles dans les colonnes vides identifiées</t>
  </si>
  <si>
    <t>Extraction de la zone active BV:UI du dictionnaire. Chaque mot ci-dessous correspond à une règle déjà présente dans le moteur.</t>
  </si>
  <si>
    <t>ALERTE (267)</t>
  </si>
  <si>
    <t>EXCL (130)</t>
  </si>
  <si>
    <t>INFO (38)</t>
  </si>
  <si>
    <t>SUSP (15)</t>
  </si>
  <si>
    <t>Différences entre les 4 statuts</t>
  </si>
  <si>
    <t>Sens opérationnel</t>
  </si>
  <si>
    <t>Effet dans le moteur</t>
  </si>
  <si>
    <t>Exemples issus du fichier</t>
  </si>
  <si>
    <t>Lecture à faire</t>
  </si>
  <si>
    <t>Mot explicite ou expression fortement liée à un allergène.</t>
  </si>
  <si>
    <t>Le moteur remonte une alerte franche. C'est le statut le plus direct.</t>
  </si>
  <si>
    <t>arachide ; beurre de cacahuete ; huile d arachide</t>
  </si>
  <si>
    <t>Considérer l'allergène comme présent, sauf correction métier.</t>
  </si>
  <si>
    <t>Mot à exclure pour éviter un faux positif.</t>
  </si>
  <si>
    <t>Le moteur neutralise une confusion possible avec un autre terme.</t>
  </si>
  <si>
    <t>beurre de cacao ; noix de saint jacques ; moule silicone</t>
  </si>
  <si>
    <t>Ne pas conclure à l'allergène sur ce mot seul.</t>
  </si>
  <si>
    <t>Mention informative, réglementaire ou dérivé traité à part.</t>
  </si>
  <si>
    <t>Le moteur garde l'information sans la traiter comme une alerte forte.</t>
  </si>
  <si>
    <t>sirop de glucose de ble ; noix de coco ; huile de soja entierement raffinee</t>
  </si>
  <si>
    <t>Lire comme information utile, pas comme preuve directe.</t>
  </si>
  <si>
    <t>Indice faible ou mot générique qui mérite une vérification.</t>
  </si>
  <si>
    <t>Le moteur remonte une suspicion à contrôler manuellement.</t>
  </si>
  <si>
    <t>farine ; semoule ; creme legere</t>
  </si>
  <si>
    <t>Vérifier la recette ou la fiche produit avant de conclure.</t>
  </si>
  <si>
    <t>Exemples de lecture rapide</t>
  </si>
  <si>
    <t>Statut lu</t>
  </si>
  <si>
    <t>Conclusion pratique</t>
  </si>
  <si>
    <t>le terme désigne clairement l'arachide</t>
  </si>
  <si>
    <t>alerte arachides à retenir</t>
  </si>
  <si>
    <t>le mot beurre ne signifie pas ici produit laitier</t>
  </si>
  <si>
    <t>éviter un faux positif lait</t>
  </si>
  <si>
    <t>cas informatif/réglementaire du dictionnaire</t>
  </si>
  <si>
    <t>ne pas lire comme alerte automatique forte</t>
  </si>
  <si>
    <t>mot générique qui évoque le lait sans certitude suffisante</t>
  </si>
  <si>
    <t>contrôle humain conseillé</t>
  </si>
  <si>
    <t>À retenir</t>
  </si>
  <si>
    <t>ALERTE = signal fort.</t>
  </si>
  <si>
    <t>EXCL = mot volontairement bloqué pour éviter une mauvaise détection.</t>
  </si>
  <si>
    <t>INFO = contexte utile, pas alerte principale.</t>
  </si>
  <si>
    <t>SUSP = doute à vérifier manuellement.</t>
  </si>
  <si>
    <t>Support retravaillé – version pédagogique CFA à destination des formateurs</t>
  </si>
  <si>
    <t>SUPPORT CFA — VERSION VISUELLE
Prête à imprimer • prête à projeter • utilisable en animation</t>
  </si>
  <si>
    <t>SUPPORT CFA — FICHE-MÉMO TERRAIN</t>
  </si>
  <si>
    <t>https://www.food.gov.uk/safety-hygiene/handling-flour-and-flour-products-safely</t>
  </si>
  <si>
    <t>Objectif : proposer une version exploitable en séance, plus structurée, plus pédagogique pour un CFA et rédigée dans un registre professionnel pour les formateurs.</t>
  </si>
  <si>
    <t>Usage recommandé : projection en salle + impression support formateur. Les contenus ont été resserrés pour une lecture immédiate.</t>
  </si>
  <si>
    <t>Version ultra synthétique : lisible de loin, utile en séance, exploitable en atelier, en projection ou à l’impression</t>
  </si>
  <si>
    <t>Onglets sources</t>
  </si>
  <si>
    <t>Allergènes étiquetage</t>
  </si>
  <si>
    <t>Farine.manipulation</t>
  </si>
  <si>
    <t>Sources web</t>
  </si>
  <si>
    <t>Public visé</t>
  </si>
  <si>
    <t>Apprentis CFA</t>
  </si>
  <si>
    <t>Positionnement</t>
  </si>
  <si>
    <t>Pédagogique + professionnel</t>
  </si>
  <si>
    <t>Sources</t>
  </si>
  <si>
    <t>Onglets d'origine + food.gov.uk</t>
  </si>
  <si>
    <t>1. ÉTIQUETAGE DES ALLERGÈNES — LES RÉFLEXES À TRANSMETTRE</t>
  </si>
  <si>
    <t>Usage conseillé</t>
  </si>
  <si>
    <t>Support formateur</t>
  </si>
  <si>
    <t>food.gov.uk - allergènes ; food.gov.uk - farine</t>
  </si>
  <si>
    <t>Finalité</t>
  </si>
  <si>
    <t>Faire comprendre l'obligation d'information et les gestes sûrs</t>
  </si>
  <si>
    <t>Attendu formateur</t>
  </si>
  <si>
    <t>Expliquer, justifier, faire reformuler</t>
  </si>
  <si>
    <t>Traçabilité</t>
  </si>
  <si>
    <t>Classeur conservé tel quel</t>
  </si>
  <si>
    <t>1
REPÉRER
L’allergène dans la recette,
la fiche technique et
les matières premières</t>
  </si>
  <si>
    <t>2
NOMMER
Le nom clair de
l’allergène : blé, lait,
œuf, soja, céleri…</t>
  </si>
  <si>
    <t>3
METTRE EN ÉVIDENCE
Gras, MAJUSCULES,
soulignement ou
contraste net</t>
  </si>
  <si>
    <t>1. Étiquetage des allergènes – trame pédagogique pour formateurs CFA</t>
  </si>
  <si>
    <t>1. ÉTIQUETAGE DES ALLERGÈNES</t>
  </si>
  <si>
    <t>Aider les apprentis à identifier les obligations d’étiquetage, à comprendre pourquoi la mise en évidence des allergènes est une exigence sanitaire et à adopter un vocabulaire précis dans leurs pratiques professionnelles.</t>
  </si>
  <si>
    <t>À transmettre aux apprentis</t>
  </si>
  <si>
    <t>Repères formateur</t>
  </si>
  <si>
    <t>À faire passer en séance</t>
  </si>
  <si>
    <t>L’allergène doit être clairement identifiable dans la liste des ingrédients. Sa présence ne relève pas d’une information secondaire : elle constitue une obligation réglementaire et une exigence de protection du consommateur.</t>
  </si>
  <si>
    <t>• L’allergène doit être nommé clairement.
• Il doit ressortir visuellement dans la liste des ingrédients.
• Une formulation vague n’est pas acceptable.
• Il faut vérifier aussi les ingrédients dérivés.
• L’étiquette doit correspondre à la recette réelle.</t>
  </si>
  <si>
    <t>Points à rappeler :
• obligation d’information du consommateur
• lisibilité et absence d’ambiguïté
• distinction entre allergène déclaré, trace potentielle et information volontaire
• contrôle à partir des recettes, fiches techniques et matières premières</t>
  </si>
  <si>
    <t>Points réglementaires à rappeler</t>
  </si>
  <si>
    <t>S’appuyer sur les articles mentionnés dans l’onglet source : article 9 (informations obligatoires), article 13 (présentation des indications obligatoires), article 19 (cas sans liste d’ingrédients), article 21 (substances ou produits provoquant des allergies ou intolérances), article 36 (informations volontaires).</t>
  </si>
  <si>
    <t>Repères concrets pour les apprentis</t>
  </si>
  <si>
    <t>Toujours nommer l’allergène de manière explicite ; faire ressortir l’allergène dans la liste des ingrédients ; vérifier les dénominations spécifiques lorsqu’un ingrédient dérive d’une céréale contenant du gluten, de fruits à coque, de lait, d’œufs, de poissons, de crustacés, d’arachides, de soja ou de céleri.</t>
  </si>
  <si>
    <t>CE QU’IL FAUT FAIRE
• Vérifier l’étiquette à partir de la recette réelle.
• Faire ressortir l’allergène immédiatement.
• Utiliser un vocabulaire exact et compréhensible.
• Distinguer obligation, trace potentielle et information volontaire.
• Contrôler la lisibilité en situation réelle.</t>
  </si>
  <si>
    <t>CE QU’IL FAUT REFUSER / CORRIGER
• Nom trop technique ou formulation floue.
• Allergène noyé dans le texte.
• Mention de précaution utilisée par facilité.
• Étiquette validée sans contrôle des ingrédients.
• Présentation peu lisible ou ambiguë.</t>
  </si>
  <si>
    <t>Exemples pédagogiques utiles</t>
  </si>
  <si>
    <t>Comparer plusieurs étiquettes en atelier ; demander aux apprentis de repérer les allergènes visibles et les formulations imprécises ; faire reformuler une étiquette non conforme en version correcte et lisible.</t>
  </si>
  <si>
    <t>Vigilances formateur</t>
  </si>
  <si>
    <t>Insister sur la lisibilité, l’exactitude du terme employé et l’absence d’ambiguïté. Faire distinguer allergène, trace potentielle et information volontaire. Écarter les formulations floues ou commerciales.</t>
  </si>
  <si>
    <t>Message professionnel attendu</t>
  </si>
  <si>
    <t>En production comme en vente, une information allergène incomplète ou mal mise en évidence peut exposer le consommateur à un risque sérieux. La conformité documentaire participe directement à la sécurité alimentaire.</t>
  </si>
  <si>
    <t>Synthèse à retenir</t>
  </si>
  <si>
    <t>Un étiquetage conforme doit être exact, visible, compréhensible et cohérent avec la composition réelle du produit.</t>
  </si>
  <si>
    <t>Phrase à projeter : « Un étiquetage allergène conforme doit être exact, visible, compréhensible et cohérent avec la composition réelle du produit. »</t>
  </si>
  <si>
    <t>Messages clés à transmettre aux apprentis</t>
  </si>
  <si>
    <t>2. FARINE CRUE — LES RÉFLEXES D’ATELIER À FAIRE APPLIQUER</t>
  </si>
  <si>
    <t>Identifier l’allergène</t>
  </si>
  <si>
    <t>Nommer précisément la substance ou le produit concerné.</t>
  </si>
  <si>
    <t>Mettre en évidence</t>
  </si>
  <si>
    <t>Faire ressortir l’allergène dans la liste des ingrédients pour faciliter la lecture.</t>
  </si>
  <si>
    <t>2. MANIPULATION DE LA FARINE CRUE</t>
  </si>
  <si>
    <t>1
RAPPELER
La farine crue n’est
pas un produit prêt
à consommer</t>
  </si>
  <si>
    <t>2
INTERDIRE
Pas de dégustation de
pâte crue, sauf mention
expresse « prêt à consommer »</t>
  </si>
  <si>
    <t>3
SÉCURISER
Cuisson suffisante,
hygiène des mains,
nettoyage et prévention
des contaminations croisées</t>
  </si>
  <si>
    <t>Éviter les approximations</t>
  </si>
  <si>
    <t>Ne pas remplacer l’information réglementaire par une formulation vague.</t>
  </si>
  <si>
    <t>Messages simples à retenir</t>
  </si>
  <si>
    <t>Conduite attendue du formateur</t>
  </si>
  <si>
    <t>Vérifier les dérivés</t>
  </si>
  <si>
    <t>Tenir compte des ingrédients issus d’allergènes majeurs, notamment les céréales contenant du gluten et les fruits à coque.</t>
  </si>
  <si>
    <t>• La farine crue n’est pas un produit prêt à consommer.
• On ne goûte pas une pâte crue, sauf mention explicite « prêt à consommer ».
• La cuisson sécurise l’usage prévu.
• Les mains, surfaces et ustensiles doivent être nettoyés après manipulation.
• Il faut éviter la dispersion et la contamination croisée.</t>
  </si>
  <si>
    <t>Discours attendu :
• expliquer le risque microbiologique sans dramatiser
• justifier les gestes professionnels attendus
• insister sur les publics plus sensibles
• relier immédiatement le message aux 4C de l’hygiène et aux pratiques d’atelier</t>
  </si>
  <si>
    <t>Relier théorie et pratique</t>
  </si>
  <si>
    <t>Contrôler l’étiquette à partir de la recette, des fiches techniques et des matières premières.</t>
  </si>
  <si>
    <t>RÉFLEXES TERRAIN
• Faire le lien avec le risque microbiologique, sans dramatiser.
• Fermer les contenants pour éviter la dispersion de farine.
• Laver mains, bols, ustensiles et surfaces après manipulation.
• Suivre les consignes fabricant pour stockage, cuisson et usage.
• Insister sur les publics plus sensibles.</t>
  </si>
  <si>
    <t>ERREURS À ÉVITER
• Banaliser la pâte crue ou faire goûter « pour tester ».
• Oublier le nettoyage après atelier.
• Laisser la farine se disperser près d’autres denrées.
• Confondre produit cru et produit prêt à manger.
• Donner une consigne sans justification professionnelle.</t>
  </si>
  <si>
    <t>2. Manipulation de la farine – version formateur plus professionnelle</t>
  </si>
  <si>
    <t>Encadrer la manipulation de la farine et des produits à base de farine avec un discours clair, crédible et professionnel, centré sur le risque microbiologique, les bonnes pratiques d’hygiène et la prévention des contaminations croisées.</t>
  </si>
  <si>
    <t>Idée centrale</t>
  </si>
  <si>
    <t>La farine crue n’est pas un produit prêt à consommer. Elle peut contenir des bactéries pathogènes ; seule une cuisson suffisante permet de sécuriser sa consommation dans les conditions prévues.</t>
  </si>
  <si>
    <t>Consigne essentielle</t>
  </si>
  <si>
    <t>Ne pas faire goûter de pâte crue, de pâte à biscuits, de pâte à pizza, de pâte à gâteau ou tout autre mélange non cuit, sauf si le produit est explicitement indiqué comme prêt à consommer.</t>
  </si>
  <si>
    <t>Formulation de référence : « En CFA, on ne banalise jamais la farine crue. Le bon réflexe professionnel est simple : pas de consommation crue, cuisson suffisante, hygiène rigoureuse et prévention des contaminations croisées. »</t>
  </si>
  <si>
    <t>Bonnes pratiques à transmettre</t>
  </si>
  <si>
    <t>Stocker les mélanges dans un contenant fermé ; suivre les instructions du fabricant ; se laver les mains avant et après manipulation ; nettoyer et, si besoin, désinfecter les surfaces, ustensiles et contenants.</t>
  </si>
  <si>
    <t>Publics plus sensibles</t>
  </si>
  <si>
    <t>Renforcer la vigilance pour les jeunes enfants, les personnes âgées et les personnes immunodéprimées. Le discours formateur doit faire comprendre que le risque est faible mais réel, et qu’il se maîtrise par des gestes simples et constants.</t>
  </si>
  <si>
    <t>RÈGLE D’OR
En CFA, le bon réflexe professionnel est double : information allergènes exacte et visible ; manipulation de la farine crue avec cuisson suffisante, hygiène rigoureuse et prévention des contaminations croisées.</t>
  </si>
  <si>
    <t>Point de méthode</t>
  </si>
  <si>
    <t>La chauffe de la farine à domicile peut réduire le risque, mais ne constitue pas une garantie absolue. En contexte pédagogique, il est préférable de transmettre une règle simple : la consommation crue n’est pas la référence de sécurité.</t>
  </si>
  <si>
    <t>3. DÉROULÉ COURT D’ANIMATION EN SÉANCE</t>
  </si>
  <si>
    <t>Applications CFA</t>
  </si>
  <si>
    <t>En cuisine, pâtisserie, snacking ou animation d’ateliers, faire relier les apprentis aux 4C de l’hygiène : cuire, nettoyer, refroidir, éviter la contamination croisée.</t>
  </si>
  <si>
    <t>Étape</t>
  </si>
  <si>
    <t>Objectif</t>
  </si>
  <si>
    <t>Consigne / formulation attendue</t>
  </si>
  <si>
    <t>Usage hors alimentation</t>
  </si>
  <si>
    <t>Pour les activités d’artisanat ou de jeu utilisant de la farine non destinée à être consommée, intégrer une logique d’évaluation des risques, en particulier lorsqu’il s’agit d’enfants ou de publics vulnérables.</t>
  </si>
  <si>
    <t>Observer</t>
  </si>
  <si>
    <t>Faire repérer ce qui est conforme et ce qui ne l’est pas sur une étiquette ou une consigne d’atelier.</t>
  </si>
  <si>
    <t>Le formateur ne se limite pas à une consigne d’hygiène : il explique le risque, justifie les gestes attendus et vérifie leur application en situation réelle.</t>
  </si>
  <si>
    <t>Analyser</t>
  </si>
  <si>
    <t>Faire justifier avec le vocabulaire professionnel : allergène, mise en évidence, conformité, contamination croisée, cuisson suffisante.</t>
  </si>
  <si>
    <t>Sources : onglets « Allergènes étiquetage » et « Farine.manipulation » + Food Standards Agency (liens conservés dans le classeur)</t>
  </si>
  <si>
    <t>Avec la farine crue, la prévention repose sur trois axes : ne pas consommer cru, limiter la dispersion et la contamination, appliquer rigoureusement les règles d’hygiène.</t>
  </si>
  <si>
    <t>Reformuler</t>
  </si>
  <si>
    <t>Demander une reformulation en français professionnel, claire pour un client, un collègue ou un apprenti.</t>
  </si>
  <si>
    <t>https://www.food.gov.uk/business-guidance/food-allergen-labelling-and-information-requirements-technical-guidance-part-1-guidance-for-businesses-providing-prepacked-food
https://www.food.gov.uk/safety-hygiene/handling-flour-and-flour-products-safely</t>
  </si>
  <si>
    <t>Transférer</t>
  </si>
  <si>
    <t>Relier immédiatement le point vu à une situation réelle de production, vente ou animation d’atelier.</t>
  </si>
  <si>
    <t>Script formateur prêt à l’emploi</t>
  </si>
  <si>
    <t>« En CFA, nous ne présentons jamais la farine crue comme un produit anodin. Même si les cas restent rares, le risque microbiologique existe. La règle professionnelle est simple : on ne goûte pas une pâte crue sauf indication explicite “prêt à consommer”. On sécurise par la cuisson, l’hygiène des mains, le nettoyage des surfaces et la prévention des contaminations croisées. »</t>
  </si>
  <si>
    <t>Mots-clés professionnels à faire employer</t>
  </si>
  <si>
    <t>Sources et traçabilité</t>
  </si>
  <si>
    <t>allergène • mise en évidence • conformité • lisibilité • recette réelle •
farine crue • cuisson suffisante • hygiène des mains • nettoyage • contamination croisée</t>
  </si>
  <si>
    <t>Onglets du classeur : « Allergènes étiquetage » et « Farine.manipulation »
https://www.food.gov.uk/business-guidance/food-allergen-labelling-and-information-requirements-technical-guidance-part-1-guidance-for-businesses-providing-prepacked-food
https://www.food.gov.uk/safety-hygiene/handling-flour-and-flour-products-safely</t>
  </si>
  <si>
    <t>3. Exploitation pédagogique en séance</t>
  </si>
  <si>
    <t>Exploitation en CFA</t>
  </si>
  <si>
    <t>Version visuelle ajoutée pour impression et projection. Les textes détaillés restent disponibles dans l’onglet « Version CFA Formateurs ».</t>
  </si>
  <si>
    <t>Distribuer une ou plusieurs étiquettes et faire repérer les allergènes, les formulations insuffisantes et les points de vigilance.</t>
  </si>
  <si>
    <t>Faire justifier les réponses avec le vocabulaire professionnel attendu : allergène, mise en évidence, conformité, contamination croisée, cuisson suffisante.</t>
  </si>
  <si>
    <t>Demander aux apprentis de réécrire une consigne ou une information produit dans un français professionnel, clair et exploitable par un client ou un collègue.</t>
  </si>
  <si>
    <t>Relier les savoirs à une situation réelle de production, de vente ou d’animation d’atelier.</t>
  </si>
  <si>
    <t>Remarque : le contenu a été reformulé pour un usage pédagogique et professionnel en CFA.</t>
  </si>
  <si>
    <t>ÉTIQUETAGE DES ALLERGÈNES ALIMENTAIRES</t>
  </si>
  <si>
    <t>ÉTIQUETAGE DES ALLERGÈNES – FICHE-MÉMO TERRAIN</t>
  </si>
  <si>
    <t>ÉTIQUETAGE ALLERGÈNES – VERSION VISUELLE</t>
  </si>
  <si>
    <t>Version retravaillée pour usage CFA : lecture pédagogique pour les apprentis + repères professionnels pour les formateurs</t>
  </si>
  <si>
    <t>Version ultra synthétique : lisible de loin, utile en séance, exploitable sur le terrain</t>
  </si>
  <si>
    <t>Support prêt à projeter ou à imprimer : lecture rapide, gros messages, structure visible à distance</t>
  </si>
  <si>
    <t>1. Synthèse opérationnelle</t>
  </si>
  <si>
    <t>LES 5 RÉFLEXES À AVOIR AVANT DE VALIDER UNE ÉTIQUETTE</t>
  </si>
  <si>
    <t>LES 5 RÉFLEXES À ANCRER</t>
  </si>
  <si>
    <t>POUR LES APPRENTIS (CFA)</t>
  </si>
  <si>
    <t>POUR LES FORMATEURS</t>
  </si>
  <si>
    <t>1
IDENTIFIER
l'allergène dans la recette</t>
  </si>
  <si>
    <t>2
NOMMER
clairement l'allergène</t>
  </si>
  <si>
    <t>3
METTRE EN ÉVIDENCE
le mot allergène</t>
  </si>
  <si>
    <t>4
VÉRIFIER
visibilité et lisibilité</t>
  </si>
  <si>
    <t>5
INFORMER
avant achat et à la livraison</t>
  </si>
  <si>
    <t>Objectif : savoir lire, rédiger et vérifier un étiquetage allergènes sans ambiguïté.
À retenir :
• un allergène doit être identifié clairement
• il doit être mentionné dans la liste des ingrédients ou signalé par une mention adaptée si la liste n'existe pas
• l'information doit être visible, lisible et mise en évidence
• une mention de précaution ne remplace jamais la maîtrise du risque
• la vente à distance doit aussi donner l'information allergènes avant l'achat</t>
  </si>
  <si>
    <t>Angle professionnel : relier la règle à des situations réelles de production, d'étiquetage et de vente.
Points d'appui :
• distinguer information obligatoire / volontaire / précautionnelle
• faire travailler les apprenants sur des cas d'étiquettes conformes et non conformes
• insister sur la clarté du nom de l'allergène et sur sa mise en évidence
• rappeler que la conformité documentaire protège le consommateur et l'entreprise</t>
  </si>
  <si>
    <t>1
REPÉRER
L'allergène dans la recette
ou la fiche technique</t>
  </si>
  <si>
    <t>2
NOMMER
Le nom clair de l'allergène
sans formule floue</t>
  </si>
  <si>
    <t>3
METTRE EN ÉVIDENCE
Gras, MAJUSCULES,
soulignement ou contraste net</t>
  </si>
  <si>
    <t>4
VÉRIFIER
Lisibilité, emplacement,
taille et contraste</t>
  </si>
  <si>
    <t>5
INFORMER
Avant l'achat
et à la livraison</t>
  </si>
  <si>
    <t>À DIRE AUX APPRENTIS</t>
  </si>
  <si>
    <t>POINTS DE CONDUITE FORMATEUR</t>
  </si>
  <si>
    <t>• Un allergène doit se voir tout de suite.
• Le consommateur ne doit pas deviner.
• « Peut contenir » n'est pas une formule automatique.
• Une étiquette correcte protège la santé du client.
• En vente à distance, l'information arrive avant l'achat.</t>
  </si>
  <si>
    <t>• Faire comparer des étiquettes conformes / non conformes.
• Exiger une justification : pourquoi ce mot est-il l'allergène ?
• Distinguer obligation, allégation volontaire et précaution.
• Vérifier que le support reste lisible en situation réelle.
• Relier l'étiquetage au process et au risque de contamination croisée.</t>
  </si>
  <si>
    <t>CE QU'IL FAUT ÉCRIRE / MONTRER</t>
  </si>
  <si>
    <t>CE QU'IL FAUT REFUSER / CORRIGER</t>
  </si>
  <si>
    <t>2. Les points à transmettre absolument</t>
  </si>
  <si>
    <t>• « Contient : … » si la liste d’ingrédients n’existe pas.
• Le mot allergène doit ressortir immédiatement.
• Le consommateur doit comprendre sans interpréter.
• L’étiquette doit rester lisible en situation réelle.
• En vente à distance : information allergènes avant achat.</t>
  </si>
  <si>
    <t>• Cacher l’allergène sous un nom trop technique.
• Utiliser « peut contenir » par confort.
• Écrire trop petit ou sans contraste.
• Mélanger obligation, précaution et argument commercial.
• Valider une étiquette sans vérifier la recette réelle.</t>
  </si>
  <si>
    <t>Point clé</t>
  </si>
  <si>
    <t>Version CFA</t>
  </si>
  <si>
    <t>Repère formateur</t>
  </si>
  <si>
    <t>Allergènes concernés</t>
  </si>
  <si>
    <t>Connaître les 14 allergènes majeurs et repérer leur présence dans une recette, une fiche technique ou une étiquette.</t>
  </si>
  <si>
    <t>Faire verbaliser le lien entre recette, matière première et libellé d'étiquette. Revenir sur les cas où le nom commercial masque l'allergène.</t>
  </si>
  <si>
    <t>Où l'information apparaît</t>
  </si>
  <si>
    <t>L'allergène doit être indiqué dans la liste des ingrédients. S'il n'y a pas de liste, on utilise une mention explicite du type « Contient : ... ».</t>
  </si>
  <si>
    <t>Travailler les deux cas : produit avec liste d'ingrédients / produit sans liste d'ingrédients.</t>
  </si>
  <si>
    <t>Mise en évidence</t>
  </si>
  <si>
    <t>L'allergène doit ressortir visuellement : gras, MAJUSCULES, soulignement ou autre accent clairement visible.</t>
  </si>
  <si>
    <t>Exiger une logique constante dans le choix typographique. Le mode d'accent peut varier, mais il doit rester lisible et non ambigu.</t>
  </si>
  <si>
    <t>LES 14 ALLERGÈNES MAJEURS</t>
  </si>
  <si>
    <t>Lisibilité</t>
  </si>
  <si>
    <t>Une bonne information allergènes doit être visible, lisible, compréhensible et placée là où le consommateur la voit facilement.</t>
  </si>
  <si>
    <t>Faire contrôler la taille de police, le contraste, la densité du texte et la facilité de lecture pour tous les publics.</t>
  </si>
  <si>
    <t>Crustacés</t>
  </si>
  <si>
    <t>Œufs</t>
  </si>
  <si>
    <t>Mentions de précaution</t>
  </si>
  <si>
    <t>Des formules comme « peut contenir ... » s'utilisent avec prudence. Elles n'ont de sens que si un risque résiduel existe réellement.</t>
  </si>
  <si>
    <t>Insister sur un point central : la mention de précaution ne doit pas servir de solution de confort à une mauvaise maîtrise du process.</t>
  </si>
  <si>
    <t>LES 14 ALLERGÈNES À CONNAÎTRE</t>
  </si>
  <si>
    <t>Fruits à coque</t>
  </si>
  <si>
    <t>Céleri</t>
  </si>
  <si>
    <t>Informations volontaires</t>
  </si>
  <si>
    <t>Une mention volontaire comme « sans gluten » doit respecter les règles applicables ; elle ne se rédige pas librement.</t>
  </si>
  <si>
    <t>Distinguer clairement allégation réglementée, argument commercial et information utile au consommateur.</t>
  </si>
  <si>
    <t>Astuce terrain
Toujours relier :
recette
→ ingrédient
→ libellé
→ support vendu</t>
  </si>
  <si>
    <t>Sésame</t>
  </si>
  <si>
    <t>Vente à distance</t>
  </si>
  <si>
    <t>L'information allergènes doit être disponible avant la conclusion de l'achat puis confirmée au moment de la livraison.</t>
  </si>
  <si>
    <t>Faire le lien avec site internet, click &amp; collect, livraison et support commercial à distance.</t>
  </si>
  <si>
    <t>ERREURS À ÉVITER</t>
  </si>
  <si>
    <t>3. Les 14 allergènes à connaître</t>
  </si>
  <si>
    <t>Masquer l'allergène
sous un nom flou
ou trop technique</t>
  </si>
  <si>
    <t>Utiliser « peut contenir »
à la place d'une vraie maîtrise
ou d'une vraie analyse du risque</t>
  </si>
  <si>
    <t>Laisser une information
illisible, trop petite
ou mal placée</t>
  </si>
  <si>
    <t>1. Céréales contenant du gluten</t>
  </si>
  <si>
    <t>2. Crustacés</t>
  </si>
  <si>
    <t>3. Œufs</t>
  </si>
  <si>
    <t>4. Poissons</t>
  </si>
  <si>
    <t>5. Arachides / cacahuètes</t>
  </si>
  <si>
    <t>6. Soja</t>
  </si>
  <si>
    <t>7. Lait</t>
  </si>
  <si>
    <t>8. Fruits à coque</t>
  </si>
  <si>
    <t>9. Céleri</t>
  </si>
  <si>
    <t>10. Moutarde</t>
  </si>
  <si>
    <t>11. Sésame</t>
  </si>
  <si>
    <t>12. Sulfites &gt; 10 mg/kg ou 10 mg/L</t>
  </si>
  <si>
    <t>13. Lupin</t>
  </si>
  <si>
    <t>14. Mollusques</t>
  </si>
  <si>
    <t>SOURCE</t>
  </si>
  <si>
    <t>Food Standards Agency – guidance allergènes, document source présent dans le classeur d'origine</t>
  </si>
  <si>
    <t>4. Déroulé conseillé en CFA (séance courte)</t>
  </si>
  <si>
    <t>https://www.food.gov.uk/business-guidance/food-allergen-labelling-and-information-requirements-technical-guidance-part-1-guidance-for-businesses-providing-prepacked-food</t>
  </si>
  <si>
    <t>Durée</t>
  </si>
  <si>
    <t>Méthode</t>
  </si>
  <si>
    <t>Trace attendue</t>
  </si>
  <si>
    <t>RÈGLE D’OR
Une mention de précaution ne remplace jamais la maîtrise du risque ni une information obligatoire correcte.</t>
  </si>
  <si>
    <t>10 min</t>
  </si>
  <si>
    <t>Accroche</t>
  </si>
  <si>
    <t>Faire émerger les risques</t>
  </si>
  <si>
    <t>Lecture rapide de 2 étiquettes contrastées</t>
  </si>
  <si>
    <t>Repérage des erreurs visibles</t>
  </si>
  <si>
    <t>15 min</t>
  </si>
  <si>
    <t>Apport</t>
  </si>
  <si>
    <t>Fixer les règles</t>
  </si>
  <si>
    <t>Mini-cours + rappel des obligations</t>
  </si>
  <si>
    <t>Liste des règles essentielles</t>
  </si>
  <si>
    <t>20 min</t>
  </si>
  <si>
    <t>Application</t>
  </si>
  <si>
    <t>Passer de la théorie au contrôle</t>
  </si>
  <si>
    <t>Analyse d'étiquettes ou fiches recettes</t>
  </si>
  <si>
    <t>Correction argumentée</t>
  </si>
  <si>
    <t>Production</t>
  </si>
  <si>
    <t>Rédiger correctement</t>
  </si>
  <si>
    <t>Réécriture d'un libellé allergènes</t>
  </si>
  <si>
    <t>Étiquette reformulée conforme</t>
  </si>
  <si>
    <t>Source : Food Standards Agency – guidance allergènes (source présente dans le classeur)</t>
  </si>
  <si>
    <t>5 min</t>
  </si>
  <si>
    <t>Validation</t>
  </si>
  <si>
    <t>Ancrer les réflexes</t>
  </si>
  <si>
    <t>Quiz / oral court</t>
  </si>
  <si>
    <t>5 réflexes mémorisés</t>
  </si>
  <si>
    <t>5. Source de référence</t>
  </si>
  <si>
    <t>Food Standards Agency – Food allergen labelling and information requirements (guidance), mise à jour indiquée dans le document : 23 août 2023</t>
  </si>
  <si>
    <t>Formulation pédagogique : simplifier sans déformer. En séance, faire systématiquement le lien entre texte réglementaire, étiquette réelle et pratique de production.</t>
  </si>
  <si>
    <t>À retenir : pour les cuisiniers, seules la colonne B pour la saisie puis les colonnes D:E pour la copie sont utiles.</t>
  </si>
  <si>
    <t>Collage spécial valeurs dans la fiche</t>
  </si>
  <si>
    <t>⚠ Oeufs • ⚠ Soja • ⚠ Mollusques • info Lait</t>
  </si>
  <si>
    <t>Résultat E</t>
  </si>
  <si>
    <t>Copier D et E</t>
  </si>
  <si>
    <t>creme entiere;oeufs;huitre;farine de soja *</t>
  </si>
  <si>
    <t>Résultat D</t>
  </si>
  <si>
    <t>creme entiere;oeufs;huitre;farine de soja</t>
  </si>
  <si>
    <t>Saisie en B</t>
  </si>
  <si>
    <t>Résultat attendu</t>
  </si>
  <si>
    <t>Exemple</t>
  </si>
  <si>
    <t>EXEMPLE RAPIDE</t>
  </si>
  <si>
    <t>Le moteur aide au repérage des allergènes, mais ne remplace pas la lecture de la recette, de l'étiquetage et des fiches techniques. En cas de doute, faire contrôler avant utilisation.</t>
  </si>
  <si>
    <t>POINT D'ATTENTION</t>
  </si>
  <si>
    <t>• En cas de doute, vérifier avec la recette, la fiche technique fournisseur ou le responsable.</t>
  </si>
  <si>
    <t>• Ne pas toucher aux zones techniques, au dictionnaire ni au bloc de contrôle.</t>
  </si>
  <si>
    <t>• Ne modifier que la colonne B si vous n'êtes pas formé au moteur.</t>
  </si>
  <si>
    <t>• Utiliser de préférence les ingrédients séparés par des points-virgules.</t>
  </si>
  <si>
    <t>• Saisir 1 recette par ligne.</t>
  </si>
  <si>
    <t>RÈGLES À RESPECTER</t>
  </si>
  <si>
    <t>Exemple : ⚠ Arachides</t>
  </si>
  <si>
    <t>Copier cette cellule avec D</t>
  </si>
  <si>
    <t>Allergènes officiels détectés</t>
  </si>
  <si>
    <t>E</t>
  </si>
  <si>
    <t>Si un * apparaît, il y a une alerte sur le produit</t>
  </si>
  <si>
    <t>Copier cette cellule avec E</t>
  </si>
  <si>
    <t>Texte retenu pour collage</t>
  </si>
  <si>
    <t>D</t>
  </si>
  <si>
    <t>Écrire la recette ou les ingrédients</t>
  </si>
  <si>
    <t>Texte saisi par le cuisinier</t>
  </si>
  <si>
    <t>B</t>
  </si>
  <si>
    <t>À faire</t>
  </si>
  <si>
    <t>Signification</t>
  </si>
  <si>
    <t>Colonne</t>
  </si>
  <si>
    <t>COMMENT LIRE LES RÉSULTATS</t>
  </si>
  <si>
    <t>Faire vérifier la recette avant diffusion</t>
  </si>
  <si>
    <t>Si un résultat paraît faux, incomplet ou surprenant, ne pas valider à l'aveugle.</t>
  </si>
  <si>
    <t>Traiter les doutes</t>
  </si>
  <si>
    <t>6</t>
  </si>
  <si>
    <t>Ne pas coller avec les formules</t>
  </si>
  <si>
    <t>Dans votre fiche Excel, faire Collage spécial &gt; Valeurs (1.2.3).</t>
  </si>
  <si>
    <t>Coller dans la fiche recette</t>
  </si>
  <si>
    <t>Ne pas copier les autres colonnes</t>
  </si>
  <si>
    <t>Sélectionner uniquement les cellules D et E de la ligne traitée, puis copier.</t>
  </si>
  <si>
    <t>Copier les colonnes D:E</t>
  </si>
  <si>
    <t>Un * signale une alerte sur le produit</t>
  </si>
  <si>
    <t>Si D contient un * ou si E affiche un ou plusieurs allergènes, relire rapidement la ligne.</t>
  </si>
  <si>
    <t>Contrôler avant copie</t>
  </si>
  <si>
    <t>D = texte retenu avec * si alerte ; E = allergènes officiels détectés</t>
  </si>
  <si>
    <t>Le moteur remplit automatiquement les colonnes D et E de la même ligne.</t>
  </si>
  <si>
    <t>Attendre le résultat</t>
  </si>
  <si>
    <t>Exemple : creme entiere;oeufs;huitre;farine de soja</t>
  </si>
  <si>
    <t>Écrire la recette ou la liste d'ingrédients dans la colonne B, sur une ligne vide du tableau principal.</t>
  </si>
  <si>
    <t>Saisir la recette</t>
  </si>
  <si>
    <t>Repère utile</t>
  </si>
  <si>
    <t>Ce qu'il faut faire</t>
  </si>
  <si>
    <t>But : saisir la recette en colonne B du moteur, puis copier les colonnes D:E en collage spécial valeurs dans votre fiche recette.</t>
  </si>
  <si>
    <t>Auteur : Joel Leboucher • Rochefort sur Mer |  Date : 08 Avril 2026  |  heure : 14h30 |  Document réalisé avec l'aide de ChatGPT  |</t>
  </si>
  <si>
    <t>MODE D'EMPLOI - ALLERGÈNES POUR LES CUISINIERS</t>
  </si>
  <si>
    <t>crème</t>
  </si>
  <si>
    <t>zestes de pamplemousse</t>
  </si>
  <si>
    <t>jaunes d'œufs *</t>
  </si>
  <si>
    <t>cassonade antillaise</t>
  </si>
  <si>
    <t>maïzena</t>
  </si>
  <si>
    <t>gélatine</t>
  </si>
  <si>
    <t>blancs</t>
  </si>
  <si>
    <t>sirop de glucose a base d orge</t>
  </si>
  <si>
    <t>Texte à coller (collage spécial 1.2.3.Valeur)</t>
  </si>
  <si>
    <t>Auteur : Joel Leboucher • Rochefort sur Mer |  Date : 9 JAvril 2026  |  heure : 15h30 |  Document réalisé avec l'aide de ChatGPT  |</t>
  </si>
  <si>
    <t>.</t>
  </si>
  <si>
    <t>Allergènes détectés (à coller)</t>
  </si>
  <si>
    <t>Ce document est composé de : This document is composed of: Este documento se compone de:</t>
  </si>
  <si>
    <t>Auteur : Joel Leboucher • Rochefort sur Mer |  Date : 22 Janvier 2026  |  heure : 10h07</t>
  </si>
  <si>
    <t>avec valeurs ou texte-with values or text-con valores o texto</t>
  </si>
  <si>
    <t>Adresse PC</t>
  </si>
  <si>
    <t>Fin du document cellule &gt;End of the “cell” document &gt;Fin del documento “celda” &gt;</t>
  </si>
  <si>
    <t>cellules vides - empty cells - celdas vacías</t>
  </si>
  <si>
    <t>Transmission des savoirs faire</t>
  </si>
  <si>
    <t>🇬🇧 Passing on Know-How</t>
  </si>
  <si>
    <t>🇪🇸 Transmisión del Saber Hacer</t>
  </si>
  <si>
    <t>lignes - rows - filas</t>
  </si>
  <si>
    <t>Madame..Monsieur….Bonjour</t>
  </si>
  <si>
    <t>Dear Sir or Madam,</t>
  </si>
  <si>
    <t>Señora, Señor:</t>
  </si>
  <si>
    <t>colonnes - columns - columnas</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</si>
  <si>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</si>
  <si>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</si>
  <si>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</si>
  <si>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</si>
  <si>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</si>
  <si>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</si>
  <si>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</si>
  <si>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</si>
  <si>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</si>
  <si>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</si>
  <si>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</si>
  <si>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</si>
  <si>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</si>
  <si>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</si>
  <si>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</si>
  <si>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</si>
  <si>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</si>
  <si>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</si>
  <si>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sur les archives de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</si>
  <si>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</si>
  <si>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</si>
  <si>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</si>
  <si>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</si>
  <si>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</si>
  <si>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</si>
  <si>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</si>
  <si>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</si>
  <si>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</si>
  <si>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</si>
  <si>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</si>
  <si>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Avec vos exemples, chacun pourra avancer à son rythme, avec confiance et gagner en autonomie.</t>
  </si>
  <si>
    <t>Through your examples, everyone can move forward at their own pace, with confidence, and gain autonomy.</t>
  </si>
  <si>
    <t>Con tu ejemplo, cada persona podrá progresar a su ritmo, con confianza y ganar en autonomía.</t>
  </si>
  <si>
    <t xml:space="preserve">Partager ses savoir-faire, c’est une façon de rendre hommage à celles et ceux qui nous ont transmis les leurs, </t>
  </si>
  <si>
    <t>Sharing your know-how is a way to pay tribute to those who passed theirs on to us —</t>
  </si>
  <si>
    <t>Compartir tus saberes es una forma de rendir homenaje a quienes nos transmitieron los suyos,</t>
  </si>
  <si>
    <t>parfois dans le silence ou l’exigence, et grâce à qui nous avançons aujourd’hui.</t>
  </si>
  <si>
    <t>sometimes in silence, sometimes with high expectations — and thanks to whom we move forward today.</t>
  </si>
  <si>
    <t>a veces en silencio, a veces con exigencia, y gracias a quienes seguimos avanzando hoy.</t>
  </si>
  <si>
    <t>Sincères salutations Joël Leboucher 21/10/2025</t>
  </si>
  <si>
    <t>Best regards,Joël Leboucher — October 21, 2025</t>
  </si>
  <si>
    <t>Atentamente,Joël Leboucher — 21 de octubre de 2025</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</si>
  <si>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</si>
  <si>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</si>
  <si>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</si>
  <si>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</si>
  <si>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</si>
  <si>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</si>
  <si>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</si>
  <si>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ICI</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</si>
  <si>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</si>
  <si>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</si>
  <si>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</si>
  <si>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</si>
  <si>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</si>
  <si>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</si>
  <si>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</si>
  <si>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</si>
  <si>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</si>
  <si>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</si>
  <si>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</si>
  <si>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</si>
  <si>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</si>
  <si>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</si>
  <si>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</si>
  <si>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</si>
  <si>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</si>
  <si>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</si>
  <si>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</si>
  <si>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</si>
  <si>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</si>
  <si>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</si>
  <si>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</si>
  <si>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</si>
  <si>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</si>
  <si>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</si>
  <si>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</si>
  <si>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</si>
  <si>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</si>
  <si>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</si>
  <si>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</si>
  <si>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</si>
  <si>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</si>
  <si>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</si>
  <si>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</si>
  <si>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</si>
  <si>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</si>
  <si>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</si>
  <si>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</si>
  <si>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</si>
  <si>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</si>
  <si>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</si>
  <si>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</si>
  <si>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</si>
  <si>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</si>
  <si>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</si>
  <si>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</si>
  <si>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</si>
  <si>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</si>
  <si>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</si>
  <si>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</si>
  <si>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</si>
  <si>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</si>
  <si>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</si>
  <si>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</si>
  <si>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</si>
  <si>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</si>
  <si>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</si>
  <si>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</si>
  <si>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</si>
  <si>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</si>
  <si>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</si>
  <si>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</si>
  <si>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</si>
  <si>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</si>
  <si>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</si>
  <si>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</si>
  <si>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</si>
  <si>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</si>
  <si>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</si>
  <si>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</si>
  <si>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</si>
  <si>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</si>
  <si>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</si>
  <si>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Lien &gt;</t>
  </si>
  <si>
    <t>Voici quelques photos pour aider à estimer les quantités</t>
  </si>
  <si>
    <t>0.0" %"</t>
  </si>
  <si>
    <t>Visuellement, ça représente quoi 100 calories ?</t>
  </si>
  <si>
    <t>🔗</t>
  </si>
  <si>
    <t>🔎#</t>
  </si>
  <si>
    <t>N° 0</t>
  </si>
  <si>
    <t>Col.0</t>
  </si>
  <si>
    <t>⓪①②③④⑤⑥⑦⑧⑨⑩⑪⑫⑬⑭⑮⑯⑰⑱⑲⑳</t>
  </si>
  <si>
    <t>Comment taper sur votre clavier d'ordinateur tous les symboles, emoji, signes, icones ?</t>
  </si>
  <si>
    <t>0.0" mm"</t>
  </si>
  <si>
    <t xml:space="preserve">cliquez sur la première cellule et sélectionnez dans la barre de formule le numéro </t>
  </si>
  <si>
    <t>http://www.symbole-clavier.com/</t>
  </si>
  <si>
    <t>https://www.premiers-clics.fr/cours-informatique/windows-les-fonctionnalites-du-clavier/</t>
  </si>
  <si>
    <t>0.00" cm"</t>
  </si>
  <si>
    <t xml:space="preserve"> qui vous intéresse choisissez la police de caractères et la couleur qui vous conviennent</t>
  </si>
  <si>
    <t>Manuel d’utilisation</t>
  </si>
  <si>
    <t>0.00 " cm²"</t>
  </si>
  <si>
    <t>⓿❶❷❸❹❺❻❼❽❾❿⓫⓬⓭⓮⓯⓰⓱⓲⓳⓴</t>
  </si>
  <si>
    <t>https://bepo.fr/wiki/Manuel</t>
  </si>
  <si>
    <t>https://bepo.fr/wiki/Menu</t>
  </si>
  <si>
    <t>Actif;"Actif";"Inactif"</t>
  </si>
  <si>
    <t>► ◄  ▲  ▼  '@  #  &amp;  %  ± ➕ ➖ ➗ ✖️ ¼  ½  ¾</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</si>
  <si>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</si>
  <si>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</si>
  <si>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</si>
  <si>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</si>
  <si>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</si>
  <si>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</si>
  <si>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</si>
  <si>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</si>
  <si>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</si>
  <si>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</si>
  <si>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</si>
  <si>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</si>
  <si>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</si>
  <si>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</si>
  <si>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</si>
  <si>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</si>
  <si>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</si>
  <si>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</si>
  <si>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</si>
  <si>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</si>
  <si>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</si>
  <si>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</si>
  <si>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</si>
  <si>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</si>
  <si>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</si>
  <si>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</si>
  <si>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</si>
  <si>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couverts</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</si>
  <si>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</si>
  <si>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</si>
  <si>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</si>
  <si>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</si>
  <si>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</si>
  <si>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</si>
  <si>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</si>
  <si>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</si>
  <si>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</si>
  <si>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</si>
  <si>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</si>
  <si>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</si>
  <si>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</si>
  <si>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</si>
  <si>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</si>
  <si>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</si>
  <si>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</si>
  <si>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</si>
  <si>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</si>
  <si>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</si>
  <si>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</si>
  <si>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</si>
  <si>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</si>
  <si>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</si>
  <si>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</si>
  <si>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</si>
  <si>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</si>
  <si>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</si>
  <si>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</si>
  <si>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</si>
  <si>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</si>
  <si>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</si>
  <si>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</si>
  <si>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</si>
  <si>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</si>
  <si>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</si>
  <si>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</si>
  <si>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</si>
  <si>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</si>
  <si>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</si>
  <si>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</si>
  <si>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</si>
  <si>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</si>
  <si>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</si>
  <si>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</si>
  <si>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</si>
  <si>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</si>
  <si>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</si>
  <si>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</si>
  <si>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</si>
  <si>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</si>
  <si>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</si>
  <si>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</si>
  <si>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</si>
  <si>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</si>
  <si>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</si>
  <si>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</si>
  <si>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</si>
  <si>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</si>
  <si>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</si>
  <si>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</si>
  <si>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</si>
  <si>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</si>
  <si>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</si>
  <si>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</si>
  <si>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</si>
  <si>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</si>
  <si>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</si>
  <si>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</si>
  <si>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</si>
  <si>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</si>
  <si>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</si>
  <si>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Poids</t>
  </si>
  <si>
    <t>Eau</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</si>
  <si>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</si>
  <si>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</si>
  <si>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</si>
  <si>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</si>
  <si>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</si>
  <si>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</si>
  <si>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</si>
  <si>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</si>
  <si>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</si>
  <si>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FIN</t>
  </si>
  <si>
    <t>synthese_buffer</t>
  </si>
  <si>
    <t>nb_exclus</t>
  </si>
  <si>
    <t>nb_infos</t>
  </si>
  <si>
    <t>nb_alertes</t>
  </si>
  <si>
    <t>buffer</t>
  </si>
  <si>
    <t>deaccent</t>
  </si>
  <si>
    <t>base</t>
  </si>
  <si>
    <t>N°</t>
  </si>
  <si>
    <t>Auteur : Joel Leboucher • Rochefort sur Mer |  Date : 12 JAvril 2026  |  heure : 15h30 |  Document réalisé avec l'aide de ChatGPT  |</t>
  </si>
  <si>
    <t>sterols vegetaux issus du soja</t>
  </si>
  <si>
    <t>sterols de soja</t>
  </si>
  <si>
    <t>stanols vegetaux issus du soja</t>
  </si>
  <si>
    <t>stanols de soja</t>
  </si>
  <si>
    <t>matiere grasse de soja entierement raffinee</t>
  </si>
  <si>
    <t>huile de soja raffinee</t>
  </si>
  <si>
    <t>huile de soja hautement raffinee</t>
  </si>
  <si>
    <t>huile de soja completement raffinee</t>
  </si>
  <si>
    <t>graisse de soja raffinee</t>
  </si>
  <si>
    <t>graisse de soja hautement raffinee</t>
  </si>
  <si>
    <t>ichtyocolle utilisee comme agent de clarification</t>
  </si>
  <si>
    <t>ichtyocolle</t>
  </si>
  <si>
    <t>gelatine de poisson comme support pour vitamines</t>
  </si>
  <si>
    <t>gelatine de poisson comme support pour carotenoides</t>
  </si>
  <si>
    <t>colle de poisson</t>
  </si>
  <si>
    <t>clarification du vin par ichtyocolle</t>
  </si>
  <si>
    <t>clarification de la biere par ichtyocolle</t>
  </si>
  <si>
    <t>clarifiant a base d ichtyocolle</t>
  </si>
  <si>
    <t>agent de clarification a base d ichtyocolle</t>
  </si>
  <si>
    <t>lactoserum pour distillats alcooliques</t>
  </si>
  <si>
    <t>lactoserum pour distillats</t>
  </si>
  <si>
    <t>ethanol d origine agricole obtenu a partir de lactoserum</t>
  </si>
  <si>
    <t>distillats de lactoserum</t>
  </si>
  <si>
    <t>distillat de lactoserum</t>
  </si>
  <si>
    <t>alcool ethylique d origine agricole obtenu a partir de lactoserum</t>
  </si>
  <si>
    <t>alcool ethylique d origine agricole a partir de lactoserum</t>
  </si>
  <si>
    <t>sirops de glucose d orge</t>
  </si>
  <si>
    <t>sirop de glucose d orge</t>
  </si>
  <si>
    <t>distillats de fruits a coque</t>
  </si>
  <si>
    <t>distillats alcooliques issus de fruits a coque</t>
  </si>
  <si>
    <t>distillat de fruits a coque</t>
  </si>
  <si>
    <t>alcool ethylique d origine agricole obtenu de fruits a coque</t>
  </si>
  <si>
    <t>alcool ethylique d origine agricole issu de fruits a coque</t>
  </si>
  <si>
    <t>alcool ethylique d origine agricole de fruits a coque</t>
  </si>
  <si>
    <t>raie au milieu</t>
  </si>
  <si>
    <t>faire une raie</t>
  </si>
  <si>
    <t>raie de cheveux</t>
  </si>
  <si>
    <t>couleur saumon</t>
  </si>
  <si>
    <t>rose saumon</t>
  </si>
  <si>
    <t>bar lounge</t>
  </si>
  <si>
    <t>mini bar</t>
  </si>
  <si>
    <t>espace bar</t>
  </si>
  <si>
    <t>coin bar</t>
  </si>
  <si>
    <t>bar tabac</t>
  </si>
  <si>
    <t>bar a vin</t>
  </si>
  <si>
    <t>du bar</t>
  </si>
  <si>
    <t>un bar</t>
  </si>
  <si>
    <t>le bar</t>
  </si>
  <si>
    <t>au bar</t>
  </si>
  <si>
    <t>graissez le moule</t>
  </si>
  <si>
    <t>chemisez le moule</t>
  </si>
  <si>
    <t>beurrez le moule</t>
  </si>
  <si>
    <t>moule carre</t>
  </si>
  <si>
    <t>moule rond</t>
  </si>
  <si>
    <t>moule rectangulaire</t>
  </si>
  <si>
    <t>moule a terrine</t>
  </si>
  <si>
    <t>moule a brioche</t>
  </si>
  <si>
    <t>moule a canneles</t>
  </si>
  <si>
    <t>moule a cannele</t>
  </si>
  <si>
    <t>moule a financiers</t>
  </si>
  <si>
    <t>moule a financier</t>
  </si>
  <si>
    <t>moule a madeleines</t>
  </si>
  <si>
    <t>moule a madeleine</t>
  </si>
  <si>
    <t>moule a muffins</t>
  </si>
  <si>
    <t>moule a charlotte</t>
  </si>
  <si>
    <t>moule a manque</t>
  </si>
  <si>
    <t>moule a tarte</t>
  </si>
  <si>
    <t>moule a cake</t>
  </si>
  <si>
    <t>dessert a la noix de coco</t>
  </si>
  <si>
    <t>dessert au soja</t>
  </si>
  <si>
    <t>creme de quinoa</t>
  </si>
  <si>
    <t>creme de chanvre</t>
  </si>
  <si>
    <t>creme de millet</t>
  </si>
  <si>
    <t>boisson de quinoa</t>
  </si>
  <si>
    <t>boisson de millet</t>
  </si>
  <si>
    <t>boisson de chanvre</t>
  </si>
  <si>
    <t>lait de chataigne</t>
  </si>
  <si>
    <t>lait de quinoa</t>
  </si>
  <si>
    <t>lait de millet</t>
  </si>
  <si>
    <t>lait de chanvre</t>
  </si>
  <si>
    <t>specialite vegetale soja</t>
  </si>
  <si>
    <t>specialite vegetale coco</t>
  </si>
  <si>
    <t>specialite vegetale</t>
  </si>
  <si>
    <t>dessert vegetal</t>
  </si>
  <si>
    <t>yaourt d amande</t>
  </si>
  <si>
    <t>yaourt d avoine</t>
  </si>
  <si>
    <t>yaourt de coco</t>
  </si>
  <si>
    <t>yaourt de soya</t>
  </si>
  <si>
    <t>yaourt de soja</t>
  </si>
  <si>
    <t>yaourt vegetal</t>
  </si>
  <si>
    <t>fromage a tartiner vegetal</t>
  </si>
  <si>
    <t>fromage de coco</t>
  </si>
  <si>
    <t>fromage de soya</t>
  </si>
  <si>
    <t>fromage de soja</t>
  </si>
  <si>
    <t>fromage d amandes</t>
  </si>
  <si>
    <t>fromage d amande</t>
  </si>
  <si>
    <t>fromage de cajou</t>
  </si>
  <si>
    <t>fromage vegane</t>
  </si>
  <si>
    <t>fromage vegan</t>
  </si>
  <si>
    <t>fromage vegetal</t>
  </si>
  <si>
    <t>creme de vinaigre</t>
  </si>
  <si>
    <t>creme balsamique</t>
  </si>
  <si>
    <t>creme de cassis</t>
  </si>
  <si>
    <t>creme de marrons</t>
  </si>
  <si>
    <t>creme de marron</t>
  </si>
  <si>
    <t>couscous de millet</t>
  </si>
  <si>
    <t>couscous de mais</t>
  </si>
  <si>
    <t>semoule de sorgho</t>
  </si>
  <si>
    <t>semoule de tapioca</t>
  </si>
  <si>
    <t>semoule de quinoa</t>
  </si>
  <si>
    <t>semoule de millet</t>
  </si>
  <si>
    <t>semoule de sarrasin</t>
  </si>
  <si>
    <t>polenta</t>
  </si>
  <si>
    <t>maizena</t>
  </si>
  <si>
    <t>amidon de tapioca</t>
  </si>
  <si>
    <t>amidon de manioc</t>
  </si>
  <si>
    <t>amidon de mais</t>
  </si>
  <si>
    <t>fecule de tapioca</t>
  </si>
  <si>
    <t>fecule de pomme de terre</t>
  </si>
  <si>
    <t>fecule de mais</t>
  </si>
  <si>
    <t>farine de chataignes</t>
  </si>
  <si>
    <t>farine de banane</t>
  </si>
  <si>
    <t>farine de pomme de terre</t>
  </si>
  <si>
    <t>farine de patate douce</t>
  </si>
  <si>
    <t>farine de lentilles</t>
  </si>
  <si>
    <t>farine de lentille</t>
  </si>
  <si>
    <t>farine de teff</t>
  </si>
  <si>
    <t>farine de sorgho</t>
  </si>
  <si>
    <t>farine de tapioca</t>
  </si>
  <si>
    <t>farine de manioc</t>
  </si>
  <si>
    <t>farine de millet</t>
  </si>
  <si>
    <t>farine de quinoa</t>
  </si>
  <si>
    <t>noix de ris de veau</t>
  </si>
  <si>
    <t>noix de jambon</t>
  </si>
  <si>
    <t>coco rapee</t>
  </si>
  <si>
    <t>copeaux de coco</t>
  </si>
  <si>
    <t>pulpe de coco</t>
  </si>
  <si>
    <t>aminos de coco</t>
  </si>
  <si>
    <t>vinaigre de coco</t>
  </si>
  <si>
    <t>sucre de coco</t>
  </si>
  <si>
    <t>eau de coco</t>
  </si>
  <si>
    <t>amandes de mer</t>
  </si>
  <si>
    <t>amande de mer</t>
  </si>
  <si>
    <t>noix de porc</t>
  </si>
  <si>
    <t>noix de boeuf</t>
  </si>
  <si>
    <t>noix de veau</t>
  </si>
  <si>
    <t>sulfites de sodium</t>
  </si>
  <si>
    <t>sulfites de potassium</t>
  </si>
  <si>
    <t>sulfite de sodium</t>
  </si>
  <si>
    <t>sulfite de potassium</t>
  </si>
  <si>
    <t>sulfite acide de sodium</t>
  </si>
  <si>
    <t>sulfite acide de potassium</t>
  </si>
  <si>
    <t>metabisulfite de sodium</t>
  </si>
  <si>
    <t>metabisulfite de potassium</t>
  </si>
  <si>
    <t>e228</t>
  </si>
  <si>
    <t>e227</t>
  </si>
  <si>
    <t>e226</t>
  </si>
  <si>
    <t>e224</t>
  </si>
  <si>
    <t>e223</t>
  </si>
  <si>
    <t>e222</t>
  </si>
  <si>
    <t>e221</t>
  </si>
  <si>
    <t>e220</t>
  </si>
  <si>
    <t>tourteaux de soja</t>
  </si>
  <si>
    <t>tourteau de soja</t>
  </si>
  <si>
    <t>tamari</t>
  </si>
  <si>
    <t>proteines vegetales de soja</t>
  </si>
  <si>
    <t>proteines de soja texturees</t>
  </si>
  <si>
    <t>natto</t>
  </si>
  <si>
    <t>isolat de proteines de soja</t>
  </si>
  <si>
    <t>fibre de soja</t>
  </si>
  <si>
    <t>concentre de proteines de soja</t>
  </si>
  <si>
    <t>huile de sesame grillee</t>
  </si>
  <si>
    <t>halva</t>
  </si>
  <si>
    <t>graines de sesame noir</t>
  </si>
  <si>
    <t>tilapia</t>
  </si>
  <si>
    <t>proteines de poisson</t>
  </si>
  <si>
    <t>proteine de poisson</t>
  </si>
  <si>
    <t>pangasius</t>
  </si>
  <si>
    <t>lotte</t>
  </si>
  <si>
    <t>lieu jaune</t>
  </si>
  <si>
    <t>huile de poisson</t>
  </si>
  <si>
    <t>hareng</t>
  </si>
  <si>
    <t>fumet de poisson</t>
  </si>
  <si>
    <t>fletan</t>
  </si>
  <si>
    <t>extrait de poisson</t>
  </si>
  <si>
    <t>collagene de poisson</t>
  </si>
  <si>
    <t>chair de poisson</t>
  </si>
  <si>
    <t>ovomucoide</t>
  </si>
  <si>
    <t>ovomucine</t>
  </si>
  <si>
    <t>ovoalbumine</t>
  </si>
  <si>
    <t>oeufs pasteurises</t>
  </si>
  <si>
    <t>oeuf pasteurise</t>
  </si>
  <si>
    <t>lysozyme d oeuf</t>
  </si>
  <si>
    <t>lysozyme</t>
  </si>
  <si>
    <t>albumine d oeufs</t>
  </si>
  <si>
    <t>albumine d oeuf</t>
  </si>
  <si>
    <t>graines de moutarde brune</t>
  </si>
  <si>
    <t>graines de moutarde noire</t>
  </si>
  <si>
    <t>graines de moutarde jaune</t>
  </si>
  <si>
    <t>condiment a la moutarde</t>
  </si>
  <si>
    <t>moutarde a l ancienne</t>
  </si>
  <si>
    <t>moutarde de dijon</t>
  </si>
  <si>
    <t>tellines</t>
  </si>
  <si>
    <t>telline</t>
  </si>
  <si>
    <t>ormeaux</t>
  </si>
  <si>
    <t>ormeau</t>
  </si>
  <si>
    <t>bulots</t>
  </si>
  <si>
    <t>bulot</t>
  </si>
  <si>
    <t>buccins</t>
  </si>
  <si>
    <t>buccin</t>
  </si>
  <si>
    <t>isolat de proteines de lupin</t>
  </si>
  <si>
    <t>concentre de proteines de lupin</t>
  </si>
  <si>
    <t>whey protein</t>
  </si>
  <si>
    <t>whey powder</t>
  </si>
  <si>
    <t>whey</t>
  </si>
  <si>
    <t>skyr</t>
  </si>
  <si>
    <t>ricotta</t>
  </si>
  <si>
    <t>petit suisse</t>
  </si>
  <si>
    <t>parmesan</t>
  </si>
  <si>
    <t>mozzarella</t>
  </si>
  <si>
    <t>mascarpone</t>
  </si>
  <si>
    <t>lait ribot</t>
  </si>
  <si>
    <t>lait concentre sucre</t>
  </si>
  <si>
    <t>lait concentre non sucre</t>
  </si>
  <si>
    <t>lait concentre</t>
  </si>
  <si>
    <t>lactoglobuline</t>
  </si>
  <si>
    <t>fromage frais</t>
  </si>
  <si>
    <t>fromage blanc 40% mg</t>
  </si>
  <si>
    <t>fromage blanc 40 mg</t>
  </si>
  <si>
    <t>fromage blanc 20% mg</t>
  </si>
  <si>
    <t>fromage blanc 20 mg</t>
  </si>
  <si>
    <t>fromage blanc</t>
  </si>
  <si>
    <t>feta</t>
  </si>
  <si>
    <t>faisselle</t>
  </si>
  <si>
    <t>emmental</t>
  </si>
  <si>
    <t>creme epaisse</t>
  </si>
  <si>
    <t>creme entiere epaisse</t>
  </si>
  <si>
    <t>cottage cheese</t>
  </si>
  <si>
    <t>cheddar</t>
  </si>
  <si>
    <t>caseinate de sodium</t>
  </si>
  <si>
    <t>caseinate de potassium</t>
  </si>
  <si>
    <t>caseinate de calcium</t>
  </si>
  <si>
    <t>wheat flour</t>
  </si>
  <si>
    <t>wheat</t>
  </si>
  <si>
    <t>spelt</t>
  </si>
  <si>
    <t>son de seigle</t>
  </si>
  <si>
    <t>son d orge</t>
  </si>
  <si>
    <t>son d avoine</t>
  </si>
  <si>
    <t>semoule de ble tendre</t>
  </si>
  <si>
    <t>semoule de ble dur</t>
  </si>
  <si>
    <t>rye</t>
  </si>
  <si>
    <t>flocons d avoine</t>
  </si>
  <si>
    <t>flocon d avoine</t>
  </si>
  <si>
    <t>farro</t>
  </si>
  <si>
    <t>farine de seigle</t>
  </si>
  <si>
    <t>farine de froment</t>
  </si>
  <si>
    <t>farine d orge</t>
  </si>
  <si>
    <t>farine d epeautre</t>
  </si>
  <si>
    <t>farine d avoine</t>
  </si>
  <si>
    <t>barley</t>
  </si>
  <si>
    <t>amidons de ble</t>
  </si>
  <si>
    <t>amidon de froment</t>
  </si>
  <si>
    <t>amidon de ble</t>
  </si>
  <si>
    <t>puree de pistache</t>
  </si>
  <si>
    <t>puree de noisettes</t>
  </si>
  <si>
    <t>puree de noisette</t>
  </si>
  <si>
    <t>puree de cajou</t>
  </si>
  <si>
    <t>puree d amandes</t>
  </si>
  <si>
    <t>puree d amande</t>
  </si>
  <si>
    <t>poudre de pistache</t>
  </si>
  <si>
    <t>lait de macadamia</t>
  </si>
  <si>
    <t>farines de cajou</t>
  </si>
  <si>
    <t>farine de pistache</t>
  </si>
  <si>
    <t>farine de cajou</t>
  </si>
  <si>
    <t>boisson de macadamia</t>
  </si>
  <si>
    <t>shrimp</t>
  </si>
  <si>
    <t>scampis</t>
  </si>
  <si>
    <t>scampi</t>
  </si>
  <si>
    <t>prawn</t>
  </si>
  <si>
    <t>langoustines</t>
  </si>
  <si>
    <t>langoustes</t>
  </si>
  <si>
    <t>homards</t>
  </si>
  <si>
    <t>gamba</t>
  </si>
  <si>
    <t>crab</t>
  </si>
  <si>
    <t>poudre de celeri</t>
  </si>
  <si>
    <t>jus de celeri</t>
  </si>
  <si>
    <t>extrait de celeri</t>
  </si>
  <si>
    <t>concentre de celeri</t>
  </si>
  <si>
    <t>celery seed</t>
  </si>
  <si>
    <t>celery</t>
  </si>
  <si>
    <t>celeri en branche</t>
  </si>
  <si>
    <t>celeri branche</t>
  </si>
  <si>
    <t>tourteau d arachides</t>
  </si>
  <si>
    <t>tourteau d arachide</t>
  </si>
  <si>
    <t>proteines de cacahuete</t>
  </si>
  <si>
    <t>proteines d arachide</t>
  </si>
  <si>
    <t>proteine de cacahuete</t>
  </si>
  <si>
    <t>proteine d arachide</t>
  </si>
  <si>
    <t>poudre d arachides</t>
  </si>
  <si>
    <t>poudre d arachide</t>
  </si>
  <si>
    <t>peanuts</t>
  </si>
  <si>
    <t>peanut butter</t>
  </si>
  <si>
    <t>peanut</t>
  </si>
  <si>
    <t>groundnuts</t>
  </si>
  <si>
    <t>groundnut</t>
  </si>
  <si>
    <t>farine de cacahuetes</t>
  </si>
  <si>
    <t>farine de cacahuete</t>
  </si>
  <si>
    <t>farine d arachides</t>
  </si>
  <si>
    <t>farine d arachide</t>
  </si>
  <si>
    <t>Vocabulaire du moteur.1 classé par statut</t>
  </si>
  <si>
    <t>La pâte sablée :</t>
  </si>
  <si>
    <t>120 gr de beurre pommade</t>
  </si>
  <si>
    <t>80 gr de sucre glace</t>
  </si>
  <si>
    <t>25 gr de poudre d'amandes</t>
  </si>
  <si>
    <t>1 sachet de sucre vanillé</t>
  </si>
  <si>
    <t>1 pincée de sel</t>
  </si>
  <si>
    <t>1 oeuf</t>
  </si>
  <si>
    <t>200 gr de farine</t>
  </si>
  <si>
    <t>La garniture :</t>
  </si>
  <si>
    <t>3 pommes</t>
  </si>
  <si>
    <t>2 oeufs</t>
  </si>
  <si>
    <t>80 gr de sucre</t>
  </si>
  <si>
    <t>40 gr d'amandes en poudre</t>
  </si>
  <si>
    <t>20 cl de crème liquide</t>
  </si>
  <si>
    <t>La décoration :</t>
  </si>
  <si>
    <t>Sucre glace</t>
  </si>
  <si>
    <t>Amandes effilées grillées</t>
  </si>
  <si>
    <t>Préparation</t>
  </si>
  <si>
    <t>Préparation etape 10C'est prêt !</t>
  </si>
  <si>
    <t>Tarte normande pommes et amandes PtitCHEF</t>
  </si>
  <si>
    <t xml:space="preserve">Mettre le beurre pommade, le sucre glace, le sucre vanillé, le sel </t>
  </si>
  <si>
    <t>et la poudre d'amandes dans un bol. Mélanger avec une cuillère en bois.</t>
  </si>
  <si>
    <t xml:space="preserve"> Ne pétrissez pas plus que nécessaire. Emballer la pâte dans du film alimentaire, </t>
  </si>
  <si>
    <t>aplatir un peu la pâte et mettre au frais 1 heure.</t>
  </si>
  <si>
    <t xml:space="preserve">Étaler puis tourner la pâte d'un huitième de tour (45°) et étaler à nouveau. </t>
  </si>
  <si>
    <t>Répétez jusqu'à obtenir la taille souhaitée. Elle devrait s'étaler en cercle avec cette technique.</t>
  </si>
  <si>
    <t>Bien coller la pâte sur les bords puis faire rouler le rouleau à pâtisserie sur le moule afin de couper les bords.</t>
  </si>
  <si>
    <t xml:space="preserve"> Piquer la pâte à laide d'une fourchette et mettre au frais 30 minutes.</t>
  </si>
  <si>
    <t>A l'aide d'un batteur électrique, battre les œufs, le sucre et le sucre vanillé.</t>
  </si>
  <si>
    <t xml:space="preserve"> Ajouter la poudre d'amandes et la crème et battre à nouveau.</t>
  </si>
  <si>
    <t xml:space="preserve">Couper des tranches fines de même épaisseur. </t>
  </si>
  <si>
    <t xml:space="preserve">Déposer une moitié découpée sur la pâte sablée et étirer (voir photos + vidéo). </t>
  </si>
  <si>
    <t>Ajouter les autres moitiés de pommes et former une fleur.</t>
  </si>
  <si>
    <t xml:space="preserve">Préparation etape 8 </t>
  </si>
  <si>
    <t>Verser la préparation sur les pommes et mettre au four préchauffé à 190°C pendant 30 minutes.</t>
  </si>
  <si>
    <t>Préparation etape 9</t>
  </si>
  <si>
    <t>Laisser refroidir et décorer avec des amandes effilées grillées et du sucre glace.</t>
  </si>
  <si>
    <t xml:space="preserve">Préparation etape 7 </t>
  </si>
  <si>
    <t xml:space="preserve">Peler les pommes et les couper en 2 en retirant le centre. </t>
  </si>
  <si>
    <t xml:space="preserve">Préparation etape 6 </t>
  </si>
  <si>
    <t xml:space="preserve"> Préparation etape 5 </t>
  </si>
  <si>
    <t xml:space="preserve">Enrouler la pâte sur le rouleau à pâtisserie et dérouler la pâte sur le moule à tarte beurré. </t>
  </si>
  <si>
    <t>Préparation etape 4</t>
  </si>
  <si>
    <t xml:space="preserve">Étaler la pâte sur un plan de travail fariné à l'aide d'un rouleau à pâtisserie. </t>
  </si>
  <si>
    <t>Préparation etape 3</t>
  </si>
  <si>
    <t>Incorporer la farine et mélanger à la main afin d'obtenir une pâte homogène.</t>
  </si>
  <si>
    <t>Préparation etape 2</t>
  </si>
  <si>
    <t>Ajouter l’œuf et mélanger. Le mélange va devenir grumeleux.</t>
  </si>
  <si>
    <t>bisque de homard</t>
  </si>
  <si>
    <t>carcasse de homard</t>
  </si>
  <si>
    <t>carcasses de homard</t>
  </si>
  <si>
    <t>fumet de crustaces</t>
  </si>
  <si>
    <t>jus de crustaces</t>
  </si>
  <si>
    <t>eclats de noisette</t>
  </si>
  <si>
    <t>frangipane</t>
  </si>
  <si>
    <t>gianduia</t>
  </si>
  <si>
    <t>gianduja</t>
  </si>
  <si>
    <t>massepain</t>
  </si>
  <si>
    <t>noisettes concassees</t>
  </si>
  <si>
    <t>pate d amande</t>
  </si>
  <si>
    <t>pate d amandes</t>
  </si>
  <si>
    <t>pistaches concassees</t>
  </si>
  <si>
    <t>poudre d amandes</t>
  </si>
  <si>
    <t>pralin</t>
  </si>
  <si>
    <t>praline</t>
  </si>
  <si>
    <t>pralinee</t>
  </si>
  <si>
    <t>pralinee noisette</t>
  </si>
  <si>
    <t>biscottes</t>
  </si>
  <si>
    <t>biscuit cuillere</t>
  </si>
  <si>
    <t>brioche</t>
  </si>
  <si>
    <t>chapelure fine</t>
  </si>
  <si>
    <t>chapelure japonaise</t>
  </si>
  <si>
    <t>croissant</t>
  </si>
  <si>
    <t>genoise</t>
  </si>
  <si>
    <t>mie de pain</t>
  </si>
  <si>
    <t>pain de mie</t>
  </si>
  <si>
    <t>panade</t>
  </si>
  <si>
    <t>panko</t>
  </si>
  <si>
    <t>pate a choux</t>
  </si>
  <si>
    <t>pate brisee</t>
  </si>
  <si>
    <t>pate feuilletee</t>
  </si>
  <si>
    <t>pate sablee</t>
  </si>
  <si>
    <t>pates fraiches</t>
  </si>
  <si>
    <t>beurre clarifie</t>
  </si>
  <si>
    <t>beurre noisette</t>
  </si>
  <si>
    <t>creme fleurette</t>
  </si>
  <si>
    <t>ghee</t>
  </si>
  <si>
    <t>poudre de lait ecreme</t>
  </si>
  <si>
    <t>poudre de lait entier</t>
  </si>
  <si>
    <t>moutarde forte</t>
  </si>
  <si>
    <t>blanc en neige</t>
  </si>
  <si>
    <t>blanc monte</t>
  </si>
  <si>
    <t>blanc pasteurise</t>
  </si>
  <si>
    <t>blancs en neige</t>
  </si>
  <si>
    <t>blancs montes</t>
  </si>
  <si>
    <t>blancs pasteurises</t>
  </si>
  <si>
    <t>dorure a l oeuf</t>
  </si>
  <si>
    <t>jaune liquide</t>
  </si>
  <si>
    <t>jaune pasteurise</t>
  </si>
  <si>
    <t>jaunes liquides</t>
  </si>
  <si>
    <t>jaunes pasteurises</t>
  </si>
  <si>
    <t>oeuf liquide</t>
  </si>
  <si>
    <t>oeufs entiers</t>
  </si>
  <si>
    <t>oeufs liquides</t>
  </si>
  <si>
    <t>garum</t>
  </si>
  <si>
    <t>nuoc mam</t>
  </si>
  <si>
    <t>pate d anchois</t>
  </si>
  <si>
    <t>sauce poisson</t>
  </si>
  <si>
    <t>farine de caroube</t>
  </si>
  <si>
    <t>farine de chanvre</t>
  </si>
  <si>
    <t>farine de haricot</t>
  </si>
  <si>
    <t>farine de pois</t>
  </si>
  <si>
    <t>farine de pois casses</t>
  </si>
  <si>
    <t>farine de riz complet</t>
  </si>
  <si>
    <t>farine de souchet</t>
  </si>
  <si>
    <t>semoule de pois chiches</t>
  </si>
  <si>
    <t>cidre</t>
  </si>
  <si>
    <t>madere</t>
  </si>
  <si>
    <t>porto</t>
  </si>
  <si>
    <t>vin blanc</t>
  </si>
  <si>
    <t>vin cuit</t>
  </si>
  <si>
    <t>vin rouge</t>
  </si>
  <si>
    <t>vinaigre balsamique</t>
  </si>
  <si>
    <t>vinaigre de cidre</t>
  </si>
  <si>
    <t>vinaigre de vin</t>
  </si>
  <si>
    <t>Colonnes utiles : B = saisie, C = texte à coller, D = allergènes détectés  - les colonnes E à AFM sont masquées</t>
  </si>
  <si>
    <t>777 Colonnes masquées  ►</t>
  </si>
  <si>
    <t xml:space="preserve">◄ 777 Colonnes masquées </t>
  </si>
  <si>
    <t>Vocabulaire du moteur.2  777 mots classés par statuts</t>
  </si>
  <si>
    <t>4 lignes masquées 11 -12 - 13 - 14</t>
  </si>
  <si>
    <t>Zone technique masquée à droite. Le dictionnaire utilisé par le moteur est copié à partir de la base de référence. 4 lignes masquées 11 -12 -13 -14</t>
  </si>
  <si>
    <t>R418</t>
  </si>
  <si>
    <t>R419</t>
  </si>
  <si>
    <t>R420</t>
  </si>
  <si>
    <t>R421</t>
  </si>
  <si>
    <t>R422</t>
  </si>
  <si>
    <t>R423</t>
  </si>
  <si>
    <t>R424</t>
  </si>
  <si>
    <t>R425</t>
  </si>
  <si>
    <t>R426</t>
  </si>
  <si>
    <t>R427</t>
  </si>
  <si>
    <t>R428</t>
  </si>
  <si>
    <t>R429</t>
  </si>
  <si>
    <t>R430</t>
  </si>
  <si>
    <t>R431</t>
  </si>
  <si>
    <t>R432</t>
  </si>
  <si>
    <t>R433</t>
  </si>
  <si>
    <t>R434</t>
  </si>
  <si>
    <t>R435</t>
  </si>
  <si>
    <t>R436</t>
  </si>
  <si>
    <t>R441</t>
  </si>
  <si>
    <t>R442</t>
  </si>
  <si>
    <t>R443</t>
  </si>
  <si>
    <t>R444</t>
  </si>
  <si>
    <t>R445</t>
  </si>
  <si>
    <t>R446</t>
  </si>
  <si>
    <t>R447</t>
  </si>
  <si>
    <t>R448</t>
  </si>
  <si>
    <t>R449</t>
  </si>
  <si>
    <t>R450</t>
  </si>
  <si>
    <t>R451</t>
  </si>
  <si>
    <t>R452</t>
  </si>
  <si>
    <t>R453</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</si>
  <si>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</si>
  <si>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</si>
  <si>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</si>
  <si>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</si>
  <si>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</si>
  <si>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</si>
  <si>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</si>
  <si>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</si>
  <si>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</si>
  <si>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</si>
  <si>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</si>
  <si>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</si>
  <si>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</si>
  <si>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</si>
  <si>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</si>
  <si>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</si>
  <si>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</si>
  <si>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</si>
  <si>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</si>
  <si>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</si>
  <si>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</si>
  <si>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</si>
  <si>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</si>
  <si>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</si>
  <si>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</si>
  <si>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</si>
  <si>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</si>
  <si>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</si>
  <si>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</si>
  <si>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</si>
  <si>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</si>
  <si>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</si>
  <si>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</si>
  <si>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</si>
  <si>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</si>
  <si>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</si>
  <si>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</si>
  <si>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</si>
  <si>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</si>
  <si>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</si>
  <si>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</si>
  <si>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</si>
  <si>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</si>
  <si>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</si>
  <si>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</si>
  <si>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</si>
  <si>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</si>
  <si>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</si>
  <si>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</si>
  <si>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</si>
  <si>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</si>
  <si>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</si>
  <si>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</si>
  <si>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</si>
  <si>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</si>
  <si>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</si>
  <si>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</si>
  <si>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</si>
  <si>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</si>
  <si>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</si>
  <si>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</si>
  <si>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</si>
  <si>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</si>
  <si>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</si>
  <si>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</si>
  <si>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</si>
  <si>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</si>
  <si>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</si>
  <si>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</si>
  <si>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</si>
  <si>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</si>
  <si>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</si>
  <si>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</si>
  <si>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</si>
  <si>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</si>
  <si>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</si>
  <si>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</si>
  <si>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</si>
  <si>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</si>
  <si>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</si>
  <si>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</si>
  <si>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</si>
  <si>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</si>
  <si>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</si>
  <si>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</si>
  <si>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</si>
  <si>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</si>
  <si>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</si>
  <si>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</si>
  <si>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</si>
  <si>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</si>
  <si>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</si>
  <si>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</si>
  <si>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</si>
  <si>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</si>
  <si>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</si>
  <si>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</si>
  <si>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</si>
  <si>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</si>
  <si>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</si>
  <si>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</si>
  <si>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</si>
  <si>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</si>
  <si>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</si>
  <si>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</si>
  <si>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</si>
  <si>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</si>
  <si>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</si>
  <si>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</si>
  <si>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</si>
  <si>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</si>
  <si>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</si>
  <si>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</si>
  <si>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</si>
  <si>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</si>
  <si>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</si>
  <si>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</si>
  <si>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</si>
  <si>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</si>
  <si>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</si>
  <si>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</si>
  <si>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</si>
  <si>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</si>
  <si>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</si>
  <si>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</si>
  <si>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</si>
  <si>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</si>
  <si>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</si>
  <si>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</si>
  <si>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</si>
  <si>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</si>
  <si>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</si>
  <si>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</si>
  <si>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</si>
  <si>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</si>
  <si>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</si>
  <si>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</si>
  <si>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</si>
  <si>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</si>
  <si>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</si>
  <si>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</si>
  <si>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</si>
  <si>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</si>
  <si>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</si>
  <si>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</si>
  <si>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</si>
  <si>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</si>
  <si>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</si>
  <si>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</si>
  <si>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</si>
  <si>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</si>
  <si>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</si>
  <si>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</si>
  <si>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</si>
  <si>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</si>
  <si>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</si>
  <si>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</si>
  <si>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</si>
  <si>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</si>
  <si>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</si>
  <si>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</si>
  <si>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</si>
  <si>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</si>
  <si>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</si>
  <si>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</si>
  <si>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</si>
  <si>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</si>
  <si>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</si>
  <si>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</si>
  <si>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</si>
  <si>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</si>
  <si>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</si>
  <si>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</si>
  <si>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</si>
  <si>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</si>
  <si>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</si>
  <si>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</si>
  <si>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</si>
  <si>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</si>
  <si>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</si>
  <si>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</si>
  <si>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</si>
  <si>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</si>
  <si>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</si>
  <si>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</si>
  <si>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</si>
  <si>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</si>
  <si>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</si>
  <si>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</si>
  <si>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</si>
  <si>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</si>
  <si>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</si>
  <si>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</si>
  <si>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</si>
  <si>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</si>
  <si>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</si>
  <si>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</si>
  <si>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</si>
  <si>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</si>
  <si>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</si>
  <si>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</si>
  <si>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</si>
  <si>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</si>
  <si>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</si>
  <si>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</si>
  <si>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</si>
  <si>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</si>
  <si>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</si>
  <si>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</si>
  <si>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</si>
  <si>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</si>
  <si>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</si>
  <si>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</si>
  <si>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</si>
  <si>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</si>
  <si>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</si>
  <si>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</si>
  <si>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R700</t>
  </si>
  <si>
    <t>R701</t>
  </si>
  <si>
    <t>R702</t>
  </si>
  <si>
    <t>R703</t>
  </si>
  <si>
    <t>R704</t>
  </si>
  <si>
    <t>R705</t>
  </si>
  <si>
    <t>R706</t>
  </si>
  <si>
    <t>R707</t>
  </si>
  <si>
    <t>R708</t>
  </si>
  <si>
    <t>R709</t>
  </si>
  <si>
    <t>R710</t>
  </si>
  <si>
    <t>R711</t>
  </si>
  <si>
    <t>R712</t>
  </si>
  <si>
    <t>R713</t>
  </si>
  <si>
    <t>R714</t>
  </si>
  <si>
    <t>R715</t>
  </si>
  <si>
    <t>R716</t>
  </si>
  <si>
    <t>R717</t>
  </si>
  <si>
    <t>R718</t>
  </si>
  <si>
    <t>R719</t>
  </si>
  <si>
    <t>R720</t>
  </si>
  <si>
    <t>R721</t>
  </si>
  <si>
    <t>R722</t>
  </si>
  <si>
    <t>R723</t>
  </si>
  <si>
    <t>R724</t>
  </si>
  <si>
    <t>R725</t>
  </si>
  <si>
    <t>R726</t>
  </si>
  <si>
    <t>R727</t>
  </si>
  <si>
    <t>R728</t>
  </si>
  <si>
    <t>R729</t>
  </si>
  <si>
    <t>R730</t>
  </si>
  <si>
    <t>R731</t>
  </si>
  <si>
    <t>R732</t>
  </si>
  <si>
    <t>R733</t>
  </si>
  <si>
    <t>R734</t>
  </si>
  <si>
    <t>R735</t>
  </si>
  <si>
    <t>R736</t>
  </si>
  <si>
    <t>R737</t>
  </si>
  <si>
    <t>R738</t>
  </si>
  <si>
    <t>R739</t>
  </si>
  <si>
    <t>R740</t>
  </si>
  <si>
    <t>R741</t>
  </si>
  <si>
    <t>R742</t>
  </si>
  <si>
    <t>R743</t>
  </si>
  <si>
    <t>R744</t>
  </si>
  <si>
    <t>R745</t>
  </si>
  <si>
    <t>R746</t>
  </si>
  <si>
    <t>R747</t>
  </si>
  <si>
    <t>R748</t>
  </si>
  <si>
    <t>R749</t>
  </si>
  <si>
    <t>R750</t>
  </si>
  <si>
    <t>R751</t>
  </si>
  <si>
    <t>R752</t>
  </si>
  <si>
    <t>R753</t>
  </si>
  <si>
    <t>R754</t>
  </si>
  <si>
    <t>R755</t>
  </si>
  <si>
    <t>R756</t>
  </si>
  <si>
    <t>R757</t>
  </si>
  <si>
    <t>R758</t>
  </si>
  <si>
    <t>R759</t>
  </si>
  <si>
    <t>R760</t>
  </si>
  <si>
    <t>R761</t>
  </si>
  <si>
    <t>R762</t>
  </si>
  <si>
    <t>R763</t>
  </si>
  <si>
    <t>R764</t>
  </si>
  <si>
    <t>R765</t>
  </si>
  <si>
    <t>R766</t>
  </si>
  <si>
    <t>R767</t>
  </si>
  <si>
    <t>R768</t>
  </si>
  <si>
    <t>R769</t>
  </si>
  <si>
    <t>R770</t>
  </si>
  <si>
    <t>R771</t>
  </si>
  <si>
    <t>R772</t>
  </si>
  <si>
    <t>R773</t>
  </si>
  <si>
    <t>R774</t>
  </si>
  <si>
    <t>R775</t>
  </si>
  <si>
    <t>R776</t>
  </si>
  <si>
    <t>R777</t>
  </si>
  <si>
    <t>R778</t>
  </si>
  <si>
    <t>R779</t>
  </si>
  <si>
    <t>R780</t>
  </si>
  <si>
    <t>R781</t>
  </si>
  <si>
    <t>R782</t>
  </si>
  <si>
    <t>R783</t>
  </si>
  <si>
    <t>R784</t>
  </si>
  <si>
    <t>R785</t>
  </si>
  <si>
    <t>R786</t>
  </si>
  <si>
    <t>R787</t>
  </si>
  <si>
    <t>R788</t>
  </si>
  <si>
    <t>R789</t>
  </si>
  <si>
    <t>R790</t>
  </si>
  <si>
    <t>R791</t>
  </si>
  <si>
    <t>R792</t>
  </si>
  <si>
    <t>Moteur allergènes – utilisation cuisiniers vocabulaire de 770 mots -(aplatis sur 4 lignes) - 630 lignes de saisie</t>
  </si>
  <si>
    <t>▼</t>
  </si>
  <si>
    <t>Auteur : Joel Leboucher • Rochefort sur Mer |  Date : 13 JAvril 2026  |  heure : 12h30 |  Document réalisé avec l'aide de ChatGPT  | 4 lignes masquées</t>
  </si>
  <si>
    <t>4 lignes masquées 11 :14</t>
  </si>
  <si>
    <t>◄ 51 colonnes masquées</t>
  </si>
  <si>
    <t>◄ 855 colonnes masquées</t>
  </si>
  <si>
    <t>Moteur allergènes – utilisation cuisiniers 184 lignes de saisie  - Dictionnaire de 792 mots - 855 colonnes masquées - dictionnaire aplati sur 4 lignes</t>
  </si>
  <si>
    <t>Moteur allergènes – utilisation cuisiniers 184 lignes de saisie  - Dictionnaire intégré (792 termes) - 51 colonnes masquées - dictionnaire en colonnes BF : BI</t>
  </si>
  <si>
    <t>Catégorie</t>
  </si>
  <si>
    <t>Mode</t>
  </si>
  <si>
    <t>Mot</t>
  </si>
  <si>
    <t>51 colonnes masquées ►</t>
  </si>
  <si>
    <t>►</t>
  </si>
  <si>
    <t>4. Le moteur est autonome : le dictionnaire technique est embarqué dans cet onglet (colonnes BF:BI masquées).</t>
  </si>
  <si>
    <t>◄</t>
  </si>
  <si>
    <t>▲</t>
  </si>
  <si>
    <t>▲ Flèches à copier/coller dans le document</t>
  </si>
  <si>
    <t xml:space="preserve">Nouveau moteur reconstruit à partir d’un dictionnaire vertical </t>
  </si>
  <si>
    <t>Auteur : Joel Leboucher • Rochefort sur Mer | Date : 13 avril 2026 | Refonte du moteur avec l'aide de ChatGPT</t>
  </si>
  <si>
    <t>Accents</t>
  </si>
  <si>
    <t>Ponctuation</t>
  </si>
  <si>
    <t>ne pas supprimer cette ligne</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</si>
  <si>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</si>
  <si>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</si>
  <si>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</si>
  <si>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</si>
  <si>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</si>
  <si>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</si>
  <si>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</si>
  <si>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</si>
  <si>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</si>
  <si>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</si>
  <si>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►Bon Appétit</t>
  </si>
  <si>
    <t>avantages / inconvénients du vocabulaire en ligne / vocabulaire en colonne</t>
  </si>
  <si>
    <r>
      <t xml:space="preserve">Pour ton usage, il n’y a pas de solution “meilleure en soi”. Il y a une solution </t>
    </r>
    <r>
      <rPr>
        <b/>
        <sz val="11"/>
        <color theme="1"/>
        <rFont val="Calibri"/>
        <family val="2"/>
        <scheme val="minor"/>
      </rPr>
      <t>plus adaptée au moteur</t>
    </r>
    <r>
      <rPr>
        <sz val="11"/>
        <color theme="1"/>
        <rFont val="Calibri"/>
        <family val="2"/>
        <scheme val="minor"/>
      </rPr>
      <t xml:space="preserve"> et une autre </t>
    </r>
    <r>
      <rPr>
        <b/>
        <sz val="11"/>
        <color theme="1"/>
        <rFont val="Calibri"/>
        <family val="2"/>
        <scheme val="minor"/>
      </rPr>
      <t>plus adaptée à la lecture humaine</t>
    </r>
    <r>
      <rPr>
        <sz val="11"/>
        <color theme="1"/>
        <rFont val="Calibri"/>
        <family val="2"/>
        <scheme val="minor"/>
      </rPr>
      <t>.</t>
    </r>
  </si>
  <si>
    <t>Vocabulaire en ligne</t>
  </si>
  <si>
    <t>Avantages</t>
  </si>
  <si>
    <r>
      <t>Liaisons plus visibles</t>
    </r>
    <r>
      <rPr>
        <sz val="11"/>
        <color theme="1"/>
        <rFont val="Calibri"/>
        <family val="2"/>
        <scheme val="minor"/>
      </rPr>
      <t xml:space="preserve"> : on voit vite quelles cellules servent à quoi, surtout quand le moteur lit des plages horizontales.</t>
    </r>
  </si>
  <si>
    <r>
      <t>Très pratique pour un moteur compact</t>
    </r>
    <r>
      <rPr>
        <sz val="11"/>
        <color theme="1"/>
        <rFont val="Calibri"/>
        <family val="2"/>
        <scheme val="minor"/>
      </rPr>
      <t xml:space="preserve"> sur une seule feuille.</t>
    </r>
  </si>
  <si>
    <r>
      <t>Copie / extension faciles</t>
    </r>
    <r>
      <rPr>
        <sz val="11"/>
        <color theme="1"/>
        <rFont val="Calibri"/>
        <family val="2"/>
        <scheme val="minor"/>
      </rPr>
      <t xml:space="preserve"> : tu ajoutes des termes à droite, sans casser toute la logique si le bloc est bien conçu.</t>
    </r>
  </si>
  <si>
    <r>
      <t>Moins de croisements visuels</t>
    </r>
    <r>
      <rPr>
        <sz val="11"/>
        <color theme="1"/>
        <rFont val="Calibri"/>
        <family val="2"/>
        <scheme val="minor"/>
      </rPr>
      <t xml:space="preserve"> quand plusieurs familles alimentent directement des formules du même onglet.</t>
    </r>
  </si>
  <si>
    <r>
      <t>Bon pour Excel 2021</t>
    </r>
    <r>
      <rPr>
        <sz val="11"/>
        <color theme="1"/>
        <rFont val="Calibri"/>
        <family val="2"/>
        <scheme val="minor"/>
      </rPr>
      <t xml:space="preserve"> si tu veux rester simple, sans tableaux structurés, sans Power Query, sans fonctions dynamiques.</t>
    </r>
  </si>
  <si>
    <t>Inconvénients</t>
  </si>
  <si>
    <r>
      <t>Lisibilité humaine moyenne</t>
    </r>
    <r>
      <rPr>
        <sz val="11"/>
        <color theme="1"/>
        <rFont val="Calibri"/>
        <family val="2"/>
        <scheme val="minor"/>
      </rPr>
      <t xml:space="preserve"> quand le dictionnaire devient large.</t>
    </r>
  </si>
  <si>
    <r>
      <t xml:space="preserve">À partir d’un certain volume, ça devient </t>
    </r>
    <r>
      <rPr>
        <b/>
        <sz val="11"/>
        <color theme="1"/>
        <rFont val="Calibri"/>
        <family val="2"/>
        <scheme val="minor"/>
      </rPr>
      <t>étouffant horizontalement</t>
    </r>
    <r>
      <rPr>
        <sz val="11"/>
        <color theme="1"/>
        <rFont val="Calibri"/>
        <family val="2"/>
        <scheme val="minor"/>
      </rPr>
      <t xml:space="preserve"> : on ne voit plus bien où commence et où finit une famille.</t>
    </r>
  </si>
  <si>
    <r>
      <t>Ajouts risqués</t>
    </r>
    <r>
      <rPr>
        <sz val="11"/>
        <color theme="1"/>
        <rFont val="Calibri"/>
        <family val="2"/>
        <scheme val="minor"/>
      </rPr>
      <t xml:space="preserve"> si les formules ont été figées sur une fin de plage précise, comme </t>
    </r>
    <r>
      <rPr>
        <sz val="10"/>
        <color theme="1"/>
        <rFont val="Arial Unicode MS"/>
      </rPr>
      <t>UI</t>
    </r>
    <r>
      <rPr>
        <sz val="11"/>
        <color theme="1"/>
        <rFont val="Calibri"/>
        <family val="2"/>
        <scheme val="minor"/>
      </rPr>
      <t xml:space="preserve"> puis </t>
    </r>
    <r>
      <rPr>
        <sz val="10"/>
        <color theme="1"/>
        <rFont val="Arial Unicode MS"/>
      </rPr>
      <t>AGG</t>
    </r>
    <r>
      <rPr>
        <sz val="11"/>
        <color theme="1"/>
        <rFont val="Calibri"/>
        <family val="2"/>
        <scheme val="minor"/>
      </rPr>
      <t>.</t>
    </r>
  </si>
  <si>
    <r>
      <t xml:space="preserve">Plus difficile à </t>
    </r>
    <r>
      <rPr>
        <b/>
        <sz val="11"/>
        <color theme="1"/>
        <rFont val="Calibri"/>
        <family val="2"/>
        <scheme val="minor"/>
      </rPr>
      <t>trier, filtrer, auditer, dédoublonner</t>
    </r>
    <r>
      <rPr>
        <sz val="11"/>
        <color theme="1"/>
        <rFont val="Calibri"/>
        <family val="2"/>
        <scheme val="minor"/>
      </rPr>
      <t xml:space="preserve"> manuellement.</t>
    </r>
  </si>
  <si>
    <t>Mauvais pour une maintenance par quelqu’un qui ne connaît pas déjà l’architecture.</t>
  </si>
  <si>
    <t>Vocabulaire en colonne</t>
  </si>
  <si>
    <r>
      <t>Beaucoup plus lisible</t>
    </r>
    <r>
      <rPr>
        <sz val="11"/>
        <color theme="1"/>
        <rFont val="Calibri"/>
        <family val="2"/>
        <scheme val="minor"/>
      </rPr>
      <t xml:space="preserve"> pour un humain.</t>
    </r>
  </si>
  <si>
    <r>
      <t xml:space="preserve">Plus simple pour </t>
    </r>
    <r>
      <rPr>
        <b/>
        <sz val="11"/>
        <color theme="1"/>
        <rFont val="Calibri"/>
        <family val="2"/>
        <scheme val="minor"/>
      </rPr>
      <t>classer par famille, type, niveau, métier, priorité</t>
    </r>
    <r>
      <rPr>
        <sz val="11"/>
        <color theme="1"/>
        <rFont val="Calibri"/>
        <family val="2"/>
        <scheme val="minor"/>
      </rPr>
      <t>.</t>
    </r>
  </si>
  <si>
    <r>
      <t xml:space="preserve">Plus simple pour </t>
    </r>
    <r>
      <rPr>
        <b/>
        <sz val="11"/>
        <color theme="1"/>
        <rFont val="Calibri"/>
        <family val="2"/>
        <scheme val="minor"/>
      </rPr>
      <t>auditer</t>
    </r>
    <r>
      <rPr>
        <sz val="11"/>
        <color theme="1"/>
        <rFont val="Calibri"/>
        <family val="2"/>
        <scheme val="minor"/>
      </rPr>
      <t>, enrichir, supprimer les doublons, repérer les trous.</t>
    </r>
  </si>
  <si>
    <t>Meilleur pour construire un vrai dictionnaire métier propre :</t>
  </si>
  <si>
    <t>Famille | Type | Terme | Variante | Niveau | Métier</t>
  </si>
  <si>
    <t>Plus robuste si tu veux un jour faire évoluer le moteur vers une logique plus propre et maintenable.</t>
  </si>
  <si>
    <r>
      <t xml:space="preserve">Dans un moteur Excel classique sans fonctions modernes, ça crée souvent </t>
    </r>
    <r>
      <rPr>
        <b/>
        <sz val="11"/>
        <color theme="1"/>
        <rFont val="Calibri"/>
        <family val="2"/>
        <scheme val="minor"/>
      </rPr>
      <t>plus de liaisons croisées</t>
    </r>
    <r>
      <rPr>
        <sz val="11"/>
        <color theme="1"/>
        <rFont val="Calibri"/>
        <family val="2"/>
        <scheme val="minor"/>
      </rPr>
      <t>.</t>
    </r>
  </si>
  <si>
    <t>Peut obliger à ajouter des colonnes relais ou des blocs techniques plus loin dans la feuille.</t>
  </si>
  <si>
    <r>
      <t>Moins fluide</t>
    </r>
    <r>
      <rPr>
        <sz val="11"/>
        <color theme="1"/>
        <rFont val="Calibri"/>
        <family val="2"/>
        <scheme val="minor"/>
      </rPr>
      <t xml:space="preserve"> quand tu veux un moteur ultra-direct sur une seule feuille.</t>
    </r>
  </si>
  <si>
    <t>Plus de risque de formules lourdes si tu fais beaucoup de recherches verticales sur de grandes plages.</t>
  </si>
  <si>
    <t>Peut devenir plus fragile si tu mélanges dictionnaire, calculs, synthèse et saisie sur le même onglet.</t>
  </si>
  <si>
    <t>Le vrai critère</t>
  </si>
  <si>
    <r>
      <t xml:space="preserve">Il faut distinguer </t>
    </r>
    <r>
      <rPr>
        <b/>
        <sz val="11"/>
        <color theme="1"/>
        <rFont val="Calibri"/>
        <family val="2"/>
        <scheme val="minor"/>
      </rPr>
      <t>stockage du vocabulaire</t>
    </r>
    <r>
      <rPr>
        <sz val="11"/>
        <color theme="1"/>
        <rFont val="Calibri"/>
        <family val="2"/>
        <scheme val="minor"/>
      </rPr>
      <t xml:space="preserve"> et </t>
    </r>
    <r>
      <rPr>
        <b/>
        <sz val="11"/>
        <color theme="1"/>
        <rFont val="Calibri"/>
        <family val="2"/>
        <scheme val="minor"/>
      </rPr>
      <t>consommation par le moteur</t>
    </r>
    <r>
      <rPr>
        <sz val="11"/>
        <color theme="1"/>
        <rFont val="Calibri"/>
        <family val="2"/>
        <scheme val="minor"/>
      </rPr>
      <t>.</t>
    </r>
  </si>
  <si>
    <t>Le meilleur compromis, souvent, c’est :</t>
  </si>
  <si>
    <r>
      <t>vocabulaire source en colonne</t>
    </r>
    <r>
      <rPr>
        <sz val="11"/>
        <color theme="1"/>
        <rFont val="Calibri"/>
        <family val="2"/>
        <scheme val="minor"/>
      </rPr>
      <t xml:space="preserve"> pour la maintenance humaine,</t>
    </r>
  </si>
  <si>
    <r>
      <t xml:space="preserve">puis </t>
    </r>
    <r>
      <rPr>
        <b/>
        <sz val="11"/>
        <color theme="1"/>
        <rFont val="Calibri"/>
        <family val="2"/>
        <scheme val="minor"/>
      </rPr>
      <t>relais moteur en ligne</t>
    </r>
    <r>
      <rPr>
        <sz val="11"/>
        <color theme="1"/>
        <rFont val="Calibri"/>
        <family val="2"/>
        <scheme val="minor"/>
      </rPr>
      <t xml:space="preserve"> pour les calculs.</t>
    </r>
  </si>
  <si>
    <t>Mais dans ton cas précis, avec :</t>
  </si>
  <si>
    <t>Excel 2021 FR,</t>
  </si>
  <si>
    <t>zéro VBA,</t>
  </si>
  <si>
    <t>zéro fonction dynamique,</t>
  </si>
  <si>
    <t>besoin de lisibilité des liaisons,</t>
  </si>
  <si>
    <t>besoin de moteur fluide et recopiable,</t>
  </si>
  <si>
    <r>
      <t xml:space="preserve">le </t>
    </r>
    <r>
      <rPr>
        <b/>
        <sz val="11"/>
        <color theme="1"/>
        <rFont val="Calibri"/>
        <family val="2"/>
        <scheme val="minor"/>
      </rPr>
      <t>vocabulaire en ligne</t>
    </r>
    <r>
      <rPr>
        <sz val="11"/>
        <color theme="1"/>
        <rFont val="Calibri"/>
        <family val="2"/>
        <scheme val="minor"/>
      </rPr>
      <t xml:space="preserve"> a un vrai avantage opérationnel.</t>
    </r>
  </si>
  <si>
    <t>Mon avis net pour ton cas</t>
  </si>
  <si>
    <t>Si l’objectif principal est :</t>
  </si>
  <si>
    <t>performance terrain</t>
  </si>
  <si>
    <t>lecture rapide des liaisons</t>
  </si>
  <si>
    <t>copie facile du moteur dans un autre classeur</t>
  </si>
  <si>
    <t>moins de croisements techniques</t>
  </si>
  <si>
    <r>
      <t xml:space="preserve">alors </t>
    </r>
    <r>
      <rPr>
        <b/>
        <sz val="11"/>
        <color theme="1"/>
        <rFont val="Calibri"/>
        <family val="2"/>
        <scheme val="minor"/>
      </rPr>
      <t>vocabulaire en ligne</t>
    </r>
    <r>
      <rPr>
        <sz val="11"/>
        <color theme="1"/>
        <rFont val="Calibri"/>
        <family val="2"/>
        <scheme val="minor"/>
      </rPr>
      <t xml:space="preserve"> est meilleur.</t>
    </r>
  </si>
  <si>
    <t>maintenance du dictionnaire</t>
  </si>
  <si>
    <t>audit</t>
  </si>
  <si>
    <t>enrichissement métier</t>
  </si>
  <si>
    <t>travail collaboratif sur le vocabulaire</t>
  </si>
  <si>
    <r>
      <t xml:space="preserve">alors </t>
    </r>
    <r>
      <rPr>
        <b/>
        <sz val="11"/>
        <color theme="1"/>
        <rFont val="Calibri"/>
        <family val="2"/>
        <scheme val="minor"/>
      </rPr>
      <t>vocabulaire en colonne</t>
    </r>
    <r>
      <rPr>
        <sz val="11"/>
        <color theme="1"/>
        <rFont val="Calibri"/>
        <family val="2"/>
        <scheme val="minor"/>
      </rPr>
      <t xml:space="preserve"> est meilleur.</t>
    </r>
  </si>
  <si>
    <t>Conclusion utile</t>
  </si>
  <si>
    <t>Pour toi :</t>
  </si>
  <si>
    <r>
      <t>moteur en ligne</t>
    </r>
    <r>
      <rPr>
        <sz val="11"/>
        <color theme="1"/>
        <rFont val="Calibri"/>
        <family val="2"/>
        <scheme val="minor"/>
      </rPr>
      <t xml:space="preserve"> = meilleur choix de production</t>
    </r>
  </si>
  <si>
    <r>
      <t>dictionnaire colonne</t>
    </r>
    <r>
      <rPr>
        <sz val="11"/>
        <color theme="1"/>
        <rFont val="Calibri"/>
        <family val="2"/>
        <scheme val="minor"/>
      </rPr>
      <t xml:space="preserve"> = meilleur choix de gestion documentaire</t>
    </r>
  </si>
  <si>
    <r>
      <t>mélange des deux</t>
    </r>
    <r>
      <rPr>
        <sz val="11"/>
        <color theme="1"/>
        <rFont val="Calibri"/>
        <family val="2"/>
        <scheme val="minor"/>
      </rPr>
      <t xml:space="preserve"> = meilleur choix théorique, mais plus lourd à tenir dans Excel 2021</t>
    </r>
  </si>
  <si>
    <r>
      <t xml:space="preserve">Donc oui : ta préférence pour le </t>
    </r>
    <r>
      <rPr>
        <b/>
        <sz val="11"/>
        <color theme="1"/>
        <rFont val="Calibri"/>
        <family val="2"/>
        <scheme val="minor"/>
      </rPr>
      <t>vocabulaire en ligne sur la même feuille</t>
    </r>
    <r>
      <rPr>
        <sz val="11"/>
        <color theme="1"/>
        <rFont val="Calibri"/>
        <family val="2"/>
        <scheme val="minor"/>
      </rPr>
      <t xml:space="preserve"> est cohérente, à condition de garder :</t>
    </r>
  </si>
  <si>
    <t>des blocs bien séparés,</t>
  </si>
  <si>
    <t>une fin de plage claire,</t>
  </si>
  <si>
    <t>des zones techniques stables,</t>
  </si>
  <si>
    <t>et un audit régulier des colonnes terminales quand tu ajoutes du vocabulaire.</t>
  </si>
  <si>
    <t>Critère</t>
  </si>
  <si>
    <t>En ligne</t>
  </si>
  <si>
    <t>En colonne</t>
  </si>
  <si>
    <t>Hybride</t>
  </si>
  <si>
    <t>Lisibilité des liaisons moteur</t>
  </si>
  <si>
    <t>Très bonne</t>
  </si>
  <si>
    <t>Moyenne</t>
  </si>
  <si>
    <t>Bonne</t>
  </si>
  <si>
    <t>Lisibilité humaine du dictionnaire</t>
  </si>
  <si>
    <t>Facilité d’ajout de vocabulaire</t>
  </si>
  <si>
    <t>Bonne si bornes propres</t>
  </si>
  <si>
    <t>Risque de casser les formules</t>
  </si>
  <si>
    <r>
      <t>Élevé</t>
    </r>
    <r>
      <rPr>
        <sz val="11"/>
        <color theme="1"/>
        <rFont val="Calibri"/>
        <family val="2"/>
        <scheme val="minor"/>
      </rPr>
      <t xml:space="preserve"> si fin de plage oubliée</t>
    </r>
  </si>
  <si>
    <t>Moyen</t>
  </si>
  <si>
    <t>Audit / tri / nettoyage du vocabulaire</t>
  </si>
  <si>
    <t>Faible</t>
  </si>
  <si>
    <t>Très bon</t>
  </si>
  <si>
    <t>Fluidité sur 1 seule feuille</t>
  </si>
  <si>
    <t>Compatibilité Excel 2021 simple</t>
  </si>
  <si>
    <t>Formules légères</t>
  </si>
  <si>
    <t>Pas toujours</t>
  </si>
  <si>
    <t>Oui si bien conçu</t>
  </si>
  <si>
    <t>Maintenance long terme</t>
  </si>
  <si>
    <t>Adapté à ton moteur actuel</t>
  </si>
  <si>
    <t>Non idéal</t>
  </si>
  <si>
    <t>Option</t>
  </si>
  <si>
    <t>Quand la choisir</t>
  </si>
  <si>
    <t>moteur compact, liaisons visibles, travail rapide sur une seule feuille</t>
  </si>
  <si>
    <t>dictionnaire à auditer, enrichir, trier, maintenir proprement</t>
  </si>
  <si>
    <t>meilleur compromis : dictionnaire propre en colonne + relais moteur en ligne</t>
  </si>
  <si>
    <t>Verdict net</t>
  </si>
  <si>
    <t>Recommandation pour toi</t>
  </si>
  <si>
    <t>Besoin</t>
  </si>
  <si>
    <t>Choix</t>
  </si>
  <si>
    <t>moteur terrain Excel 2021 fluide</t>
  </si>
  <si>
    <t>gros dictionnaire métier à enrichir souvent</t>
  </si>
  <si>
    <t>travail purement documentaire sur le vocabulaire</t>
  </si>
  <si>
    <r>
      <t>Conclusion :</t>
    </r>
    <r>
      <rPr>
        <sz val="11"/>
        <color theme="1"/>
        <rFont val="Calibri"/>
        <family val="2"/>
        <scheme val="minor"/>
      </rPr>
      <t xml:space="preserve"> pour ton usage, le plus solide est </t>
    </r>
    <r>
      <rPr>
        <b/>
        <sz val="11"/>
        <color theme="1"/>
        <rFont val="Calibri"/>
        <family val="2"/>
        <scheme val="minor"/>
      </rPr>
      <t>hybride</t>
    </r>
    <r>
      <rPr>
        <sz val="11"/>
        <color theme="1"/>
        <rFont val="Calibri"/>
        <family val="2"/>
        <scheme val="minor"/>
      </rPr>
      <t>.</t>
    </r>
  </si>
  <si>
    <t>Si tu veux rester le plus simple possible dans Excel 2021 : en ligne.</t>
  </si>
  <si>
    <t>Moteur allergènes – utilisation cuisiniers 184 lignes de saisie  - Dictionnaire intégré (792 termes) - 51 colonnes masquées - dictionnaire en colonnes masquées</t>
  </si>
  <si>
    <t>8 colonnes masquées ►</t>
  </si>
  <si>
    <t>►   Masquez ces colonnes</t>
  </si>
  <si>
    <t>Saisie jusqu’à la ligne 200     formules jusqu’à la ligne 1017</t>
  </si>
  <si>
    <t>largeurs de colonnes ►</t>
  </si>
  <si>
    <t>Résumé</t>
  </si>
  <si>
    <t>Réglages</t>
  </si>
  <si>
    <t>4. Le moteur est autonome : le dictionnaire technique est embarqué dans cet onglet (colonnes masquées).</t>
  </si>
  <si>
    <t>Lignes saisies</t>
  </si>
  <si>
    <t>Caractères source</t>
  </si>
  <si>
    <t xml:space="preserve">◄ 2️⃣  Saisissez  la largeur du document dans lequel vous collerez ensuite le texte. </t>
  </si>
  <si>
    <t>Mots source</t>
  </si>
  <si>
    <t>◄ 3️⃣ saisissez un nombre de caractères par lignes</t>
  </si>
  <si>
    <t>Lignes de sortie</t>
  </si>
  <si>
    <t>◄ 4️⃣  Si vous ne voulez pas de ponctuation saisissez un X dans cette cellule</t>
  </si>
  <si>
    <t>🎯  Saisir ou coller un texte et le découper automatiquement au nombre de caractères saisis sans couper les mots. Avec ou sans ponctuation, pour qu’il tienne dans le cadre prévu.</t>
  </si>
  <si>
    <t>Moteur interne</t>
  </si>
  <si>
    <t>Entrée</t>
  </si>
  <si>
    <t>Sortie</t>
  </si>
  <si>
    <t>Nettoyage</t>
  </si>
  <si>
    <t>Sans ponctuation</t>
  </si>
  <si>
    <t>Sélection</t>
  </si>
  <si>
    <t>Texte cumulé</t>
  </si>
  <si>
    <t>Reste</t>
  </si>
  <si>
    <t>Suite</t>
  </si>
  <si>
    <t>Alerte</t>
  </si>
  <si>
    <t xml:space="preserve">1️⃣ COLLEZ LE TEXTE BRUT  A DÉCOUPER  DANS CETTE COLONNE ▼    </t>
  </si>
  <si>
    <t>Car.</t>
  </si>
  <si>
    <t>Mots</t>
  </si>
  <si>
    <t>Texte avec DÉTECTION D'ALLERGÈNES  à coller (collage spécial 1.2.3.Valeur)</t>
  </si>
  <si>
    <t>Tarte normande aux pommes et aux amandes 🍎🥧</t>
  </si>
  <si>
    <t>Un grand classique de la pâtisserie française ! Cette tarte normande fondante aux pommes et aux amandes est à la fois simple, économique et délicieusement parfumée. À servir tiède avec une cuillerée de crème fraîche pour un pur moment de douceur.</t>
  </si>
  <si>
    <t>Ingrédients :</t>
  </si>
  <si>
    <t>• 1 pâte sablée</t>
  </si>
  <si>
    <t>• 6 pommes</t>
  </si>
  <si>
    <t>• 3 œufs</t>
  </si>
  <si>
    <t>• 50 g de poudre d’amandes</t>
  </si>
  <si>
    <t>• 50 g d’amandes effilées</t>
  </si>
  <si>
    <t>• 50 g de sucre en poudre</t>
  </si>
  <si>
    <t>• 30 g de farine</t>
  </si>
  <si>
    <t>• 15 cl de crème liquide</t>
  </si>
  <si>
    <t>• 1 sachet de sucre vanillé</t>
  </si>
  <si>
    <t>• 15 g de beurre</t>
  </si>
  <si>
    <t>• 10 g de sucre glace</t>
  </si>
  <si>
    <t>Préparation :</t>
  </si>
  <si>
    <t>1. Préchauffez le four à 180°C (th. 6).</t>
  </si>
  <si>
    <t>2. Étalez la pâte sablée dans un moule beurré, piquez le fond avec une fourchette et placez au réfrigérateur pendant la préparation.</t>
  </si>
  <si>
    <t>3. Épluchez, épépinez et coupez les pommes en tranches épaisses. Disposez-les joliment sur le fond de tarte.</t>
  </si>
  <si>
    <t>4. Dans un saladier, fouettez les œufs avec le sucre et le sucre vanillé jusqu’à ce que le mélange blanchisse.</t>
  </si>
  <si>
    <t>5. Incorporez la farine, la poudre d’amandes puis la crème liquide, en mélangeant bien entre chaque ajout.</t>
  </si>
  <si>
    <t>6. Versez cette préparation sur les pommes, parsemez d’amandes effilées et ajoutez quelques noisettes de beurre.</t>
  </si>
  <si>
    <t>7. Enfournez pendant 30 minutes jusqu’à ce que la tarte soit dorée.</t>
  </si>
  <si>
    <t>8. Laissez tiédir, saupoudrez de sucre glace et servez avec une touche de crème fraîche.</t>
  </si>
  <si>
    <t>Préparation : 20 min</t>
  </si>
  <si>
    <t>Cuisson : 30 min</t>
  </si>
  <si>
    <t>Portions : 4</t>
  </si>
  <si>
    <t>Calories : ≈ 410 kcal par part</t>
  </si>
  <si>
    <t>►&gt; &gt; &gt;</t>
  </si>
  <si>
    <t>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</si>
</sst>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64" formatCode="0.000&quot; Kg&quot;"/>
    <numFmt numFmtId="165" formatCode="[$-F800]dddd\,\ mmmm\ dd\,\ yyyy"/>
    <numFmt numFmtId="166" formatCode="&quot;=UNICAR(128269)&quot;"/>
    <numFmt numFmtId="167" formatCode="#,##0&quot; gr&quot;"/>
    <numFmt numFmtId="168" formatCode="#,##0.000&quot; kg&quot;"/>
    <numFmt numFmtId="169" formatCode="&quot;de &quot;#,##0.000&quot; kg&quot;"/>
    <numFmt numFmtId="170" formatCode="&quot;de &quot;0.00&quot; Kg&quot;"/>
    <numFmt numFmtId="171" formatCode="0.000\K\g"/>
    <numFmt numFmtId="172" formatCode="&quot;Poids portion&quot;\ 0.000&quot; Kg&quot;"/>
    <numFmt numFmtId="173" formatCode="#,##0&quot; cl&quot;"/>
    <numFmt numFmtId="174" formatCode="0.00\ &quot; cm³&quot;"/>
    <numFmt numFmtId="175" formatCode="0.000\ &quot; dm³&quot;"/>
    <numFmt numFmtId="176" formatCode="0.000&quot; L&quot;"/>
    <numFmt numFmtId="177" formatCode="0&quot; lignes&quot;"/>
    <numFmt numFmtId="178" formatCode="0&quot; jours&quot;"/>
    <numFmt numFmtId="179" formatCode="0&quot; H&quot;"/>
    <numFmt numFmtId="180" formatCode="0.0&quot; %&quot;"/>
    <numFmt numFmtId="181" formatCode="&quot;N° &quot;0"/>
    <numFmt numFmtId="182" formatCode="&quot;Col.&quot;0"/>
    <numFmt numFmtId="183" formatCode="0.0&quot; mm&quot;"/>
    <numFmt numFmtId="184" formatCode="0.00&quot; cm&quot;"/>
    <numFmt numFmtId="185" formatCode="0.00\ &quot; cm²&quot;"/>
    <numFmt numFmtId="186" formatCode="&quot;Actif&quot;;&quot;Actif&quot;;&quot;Inactif&quot;"/>
    <numFmt numFmtId="187" formatCode="&quot;Vrai&quot;;&quot;Vrai&quot;;&quot;Faux&quot;"/>
    <numFmt numFmtId="188" formatCode="0.00&quot; Kg&quot;"/>
    <numFmt numFmtId="189" formatCode="0&quot;%&quot;"/>
    <numFmt numFmtId="190" formatCode="0.0&quot; Kg&quot;"/>
    <numFmt numFmtId="191" formatCode="0.0"/>
    <numFmt numFmtId="192" formatCode="&quot;de &quot;0"/>
    <numFmt numFmtId="193" formatCode="#,##0.00\ &quot;€&quot;"/>
    <numFmt numFmtId="194" formatCode="0.00&quot;Kg&quot;"/>
    <numFmt numFmtId="195" formatCode="0.0%"/>
    <numFmt numFmtId="196" formatCode="0.000&quot;Kg&quot;"/>
    <numFmt numFmtId="197" formatCode="0.000"/>
    <numFmt numFmtId="198" formatCode="0.0000"/>
    <numFmt numFmtId="199" formatCode="0&quot; car.&quot;"/>
  </numFmts>
  <fonts count="205">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font>
    <font>
      <sz val="10"/>
      <name val="Arial"/>
      <family val="2"/>
    </font>
    <font>
      <b/>
      <sz val="11"/>
      <color rgb="FFFFFFFF"/>
      <name val="Calibri"/>
      <family val="2"/>
    </font>
    <font>
      <b/>
      <sz val="11"/>
      <color theme="1"/>
      <name val="Calibri"/>
      <family val="2"/>
    </font>
    <font>
      <b/>
      <sz val="14"/>
      <color rgb="FFFFFFFF"/>
      <name val="Calibri"/>
      <family val="2"/>
    </font>
    <font>
      <b/>
      <sz val="11"/>
      <color rgb="FFFFFFFF"/>
      <name val="Calibri"/>
      <family val="2"/>
    </font>
    <font>
      <b/>
      <sz val="11"/>
      <name val="Calibri"/>
      <family val="2"/>
    </font>
    <font>
      <sz val="12"/>
      <color theme="0"/>
      <name val="Calibri"/>
      <family val="2"/>
      <scheme val="minor"/>
    </font>
    <font>
      <b/>
      <sz val="12"/>
      <color rgb="FFFFFFFF"/>
      <name val="Calibri"/>
      <family val="2"/>
    </font>
    <font>
      <i/>
      <sz val="11"/>
      <color theme="0"/>
      <name val="Calibri"/>
      <family val="2"/>
    </font>
    <font>
      <sz val="12"/>
      <color theme="1"/>
      <name val="Calibri"/>
      <family val="2"/>
    </font>
    <font>
      <b/>
      <sz val="12"/>
      <color theme="1"/>
      <name val="Calibri"/>
      <family val="2"/>
    </font>
    <font>
      <b/>
      <sz val="16"/>
      <color rgb="FFFFFFFF"/>
      <name val="Calibri"/>
      <family val="2"/>
    </font>
    <font>
      <sz val="11"/>
      <color rgb="FFFF0000"/>
      <name val="Calibri"/>
      <family val="2"/>
      <scheme val="minor"/>
    </font>
    <font>
      <b/>
      <sz val="11"/>
      <color theme="1"/>
      <name val="Calibri"/>
      <family val="2"/>
      <scheme val="minor"/>
    </font>
    <font>
      <u/>
      <sz val="11"/>
      <color theme="10"/>
      <name val="Calibri"/>
      <family val="2"/>
      <scheme val="minor"/>
    </font>
    <font>
      <sz val="11"/>
      <color theme="1"/>
      <name val="Calibri"/>
      <family val="2"/>
    </font>
    <font>
      <b/>
      <sz val="18"/>
      <color rgb="FFFFFFFF"/>
      <name val="Calibri"/>
      <family val="2"/>
    </font>
    <font>
      <sz val="11"/>
      <color theme="10"/>
      <name val="Calibri"/>
      <family val="2"/>
    </font>
    <font>
      <i/>
      <sz val="11"/>
      <color theme="1"/>
      <name val="Calibri"/>
      <family val="2"/>
    </font>
    <font>
      <i/>
      <sz val="11"/>
      <color rgb="FF1F2937"/>
      <name val="Calibri"/>
      <family val="2"/>
    </font>
    <font>
      <i/>
      <sz val="11"/>
      <color rgb="FF16323A"/>
      <name val="Calibri"/>
      <family val="2"/>
    </font>
    <font>
      <b/>
      <sz val="10"/>
      <color theme="1"/>
      <name val="Calibri"/>
      <family val="2"/>
    </font>
    <font>
      <sz val="10"/>
      <color rgb="FF1F2937"/>
      <name val="Calibri"/>
      <family val="2"/>
    </font>
    <font>
      <b/>
      <sz val="13"/>
      <color rgb="FFFFFFFF"/>
      <name val="Calibri"/>
      <family val="2"/>
    </font>
    <font>
      <sz val="10"/>
      <color theme="1"/>
      <name val="Calibri"/>
      <family val="2"/>
    </font>
    <font>
      <b/>
      <sz val="12"/>
      <color rgb="FF0F4C5C"/>
      <name val="Calibri"/>
      <family val="2"/>
    </font>
    <font>
      <b/>
      <sz val="13"/>
      <color rgb="FFFFFFFF"/>
      <name val="Calibri"/>
      <family val="2"/>
    </font>
    <font>
      <b/>
      <sz val="14"/>
      <color rgb="FFFFFFFF"/>
      <name val="Calibri"/>
      <family val="2"/>
    </font>
    <font>
      <b/>
      <sz val="12"/>
      <color rgb="FF1F2937"/>
      <name val="Calibri"/>
      <family val="2"/>
    </font>
    <font>
      <sz val="12"/>
      <color rgb="FF1F2937"/>
      <name val="Calibri"/>
      <family val="2"/>
    </font>
    <font>
      <sz val="11"/>
      <color rgb="FF1F2937"/>
      <name val="Calibri"/>
      <family val="2"/>
    </font>
    <font>
      <sz val="11"/>
      <color rgb="FF1D2A2E"/>
      <name val="Calibri"/>
      <family val="2"/>
    </font>
    <font>
      <sz val="11"/>
      <color rgb="FF412020"/>
      <name val="Calibri"/>
      <family val="2"/>
    </font>
    <font>
      <b/>
      <i/>
      <sz val="12"/>
      <color rgb="FFFFFFFF"/>
      <name val="Calibri"/>
      <family val="2"/>
    </font>
    <font>
      <b/>
      <sz val="12"/>
      <color rgb="FF385723"/>
      <name val="Calibri"/>
      <family val="2"/>
    </font>
    <font>
      <b/>
      <sz val="13"/>
      <color rgb="FF5A4300"/>
      <name val="Calibri"/>
      <family val="2"/>
    </font>
    <font>
      <b/>
      <sz val="11"/>
      <color rgb="FF1F2937"/>
      <name val="Calibri"/>
      <family val="2"/>
    </font>
    <font>
      <b/>
      <sz val="10"/>
      <color rgb="FF374151"/>
      <name val="Calibri"/>
      <family val="2"/>
    </font>
    <font>
      <sz val="10"/>
      <color rgb="FF1D4ED8"/>
      <name val="Calibri"/>
      <family val="2"/>
    </font>
    <font>
      <b/>
      <sz val="12"/>
      <color rgb="FF843C0C"/>
      <name val="Calibri"/>
      <family val="2"/>
    </font>
    <font>
      <i/>
      <sz val="10"/>
      <color rgb="FF1F2937"/>
      <name val="Calibri"/>
      <family val="2"/>
    </font>
    <font>
      <i/>
      <sz val="10"/>
      <color rgb="FF595959"/>
      <name val="Calibri"/>
      <family val="2"/>
    </font>
    <font>
      <b/>
      <sz val="16"/>
      <color rgb="FFFFFFFF"/>
      <name val="Calibri"/>
      <family val="2"/>
    </font>
    <font>
      <b/>
      <i/>
      <sz val="11"/>
      <color rgb="FFFFFFFF"/>
      <name val="Calibri"/>
      <family val="2"/>
    </font>
    <font>
      <b/>
      <sz val="12"/>
      <color rgb="FFFFFFFF"/>
      <name val="Calibri"/>
      <family val="2"/>
    </font>
    <font>
      <b/>
      <sz val="12"/>
      <color rgb="FF17324D"/>
      <name val="Calibri"/>
      <family val="2"/>
    </font>
    <font>
      <b/>
      <sz val="11"/>
      <color rgb="FF163A5F"/>
      <name val="Calibri"/>
      <family val="2"/>
    </font>
    <font>
      <b/>
      <sz val="14"/>
      <color rgb="FF163A5F"/>
      <name val="Calibri"/>
      <family val="2"/>
    </font>
    <font>
      <b/>
      <sz val="11"/>
      <color rgb="FF17324D"/>
      <name val="Calibri"/>
      <family val="2"/>
    </font>
    <font>
      <sz val="11"/>
      <color rgb="FF17324D"/>
      <name val="Calibri"/>
      <family val="2"/>
    </font>
    <font>
      <b/>
      <sz val="10"/>
      <color rgb="FF163A5F"/>
      <name val="Calibri"/>
      <family val="2"/>
    </font>
    <font>
      <b/>
      <sz val="12"/>
      <color rgb="FF163A5F"/>
      <name val="Calibri"/>
      <family val="2"/>
    </font>
    <font>
      <b/>
      <sz val="11"/>
      <color rgb="FF8B1E1E"/>
      <name val="Calibri"/>
      <family val="2"/>
    </font>
    <font>
      <i/>
      <sz val="9"/>
      <color rgb="FF5B6573"/>
      <name val="Calibri"/>
      <family val="2"/>
    </font>
    <font>
      <sz val="9"/>
      <color rgb="FF666666"/>
      <name val="Calibri"/>
      <family val="2"/>
    </font>
    <font>
      <b/>
      <sz val="11"/>
      <color rgb="FF1F1F1F"/>
      <name val="Calibri"/>
      <family val="2"/>
    </font>
    <font>
      <sz val="12"/>
      <name val="Calibri"/>
      <family val="2"/>
    </font>
    <font>
      <b/>
      <sz val="12"/>
      <color rgb="FF0033CC"/>
      <name val="Calibri"/>
      <family val="2"/>
    </font>
    <font>
      <sz val="12"/>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b/>
      <sz val="14"/>
      <color theme="0"/>
      <name val="Calibri"/>
      <family val="2"/>
    </font>
    <font>
      <sz val="8"/>
      <color theme="0" tint="-0.14999847407452621"/>
      <name val="Calibri"/>
      <family val="2"/>
      <scheme val="minor"/>
    </font>
    <font>
      <b/>
      <sz val="8"/>
      <color theme="0"/>
      <name val="Calibri"/>
      <family val="2"/>
      <scheme val="minor"/>
    </font>
    <font>
      <sz val="8"/>
      <color theme="0" tint="-0.249977111117893"/>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0"/>
      <color rgb="FF111827"/>
      <name val="Calibri"/>
      <family val="2"/>
    </font>
    <font>
      <sz val="9"/>
      <name val="Calibri"/>
      <family val="2"/>
      <scheme val="minor"/>
    </font>
    <font>
      <sz val="11"/>
      <name val="Calibri"/>
      <family val="2"/>
      <scheme val="minor"/>
    </font>
    <font>
      <sz val="14"/>
      <name val="Segoe Print"/>
    </font>
    <font>
      <sz val="14"/>
      <name val="Calibri"/>
      <family val="2"/>
      <scheme val="minor"/>
    </font>
    <font>
      <b/>
      <sz val="14"/>
      <name val="Segoe Print"/>
    </font>
    <font>
      <i/>
      <sz val="11"/>
      <name val="Calibri"/>
      <family val="2"/>
      <scheme val="minor"/>
    </font>
    <font>
      <b/>
      <i/>
      <sz val="14"/>
      <name val="Calibri"/>
      <family val="2"/>
      <scheme val="minor"/>
    </font>
    <font>
      <u/>
      <sz val="14"/>
      <color theme="10"/>
      <name val="Calibri"/>
      <family val="2"/>
      <scheme val="minor"/>
    </font>
    <font>
      <sz val="18"/>
      <color rgb="FF0000FF"/>
      <name val="Calibri"/>
      <family val="2"/>
      <scheme val="minor"/>
    </font>
    <font>
      <b/>
      <sz val="10"/>
      <color theme="0"/>
      <name val="Calibri"/>
      <family val="2"/>
      <scheme val="minor"/>
    </font>
    <font>
      <b/>
      <sz val="12"/>
      <name val="Calibri"/>
      <family val="2"/>
      <scheme val="minor"/>
    </font>
    <font>
      <b/>
      <sz val="14"/>
      <color theme="1"/>
      <name val="Calibri"/>
      <family val="2"/>
      <scheme val="minor"/>
    </font>
    <font>
      <sz val="9"/>
      <color theme="0"/>
      <name val="Calibri"/>
      <family val="2"/>
      <scheme val="minor"/>
    </font>
    <font>
      <b/>
      <sz val="12"/>
      <color theme="0"/>
      <name val="Calibri"/>
      <family val="2"/>
      <scheme val="minor"/>
    </font>
    <font>
      <sz val="11"/>
      <color theme="4" tint="0.39997558519241921"/>
      <name val="Calibri"/>
      <family val="2"/>
      <scheme val="minor"/>
    </font>
    <font>
      <b/>
      <sz val="12"/>
      <color rgb="FF0000FF"/>
      <name val="Calibri"/>
      <family val="2"/>
      <scheme val="minor"/>
    </font>
    <font>
      <b/>
      <sz val="12"/>
      <color theme="9" tint="-0.249977111117893"/>
      <name val="Calibri"/>
      <family val="2"/>
      <scheme val="minor"/>
    </font>
    <font>
      <b/>
      <sz val="12"/>
      <color theme="1"/>
      <name val="Calibri"/>
      <family val="2"/>
      <scheme val="minor"/>
    </font>
    <font>
      <b/>
      <sz val="12"/>
      <color rgb="FFFF0000"/>
      <name val="Calibri"/>
      <family val="2"/>
      <scheme val="minor"/>
    </font>
    <font>
      <u/>
      <sz val="12"/>
      <color theme="10"/>
      <name val="Calibri"/>
      <family val="2"/>
      <scheme val="minor"/>
    </font>
    <font>
      <sz val="12"/>
      <color theme="9" tint="-0.249977111117893"/>
      <name val="Calibri"/>
      <family val="2"/>
      <scheme val="minor"/>
    </font>
    <font>
      <sz val="11"/>
      <color theme="9" tint="-0.249977111117893"/>
      <name val="Calibri"/>
      <family val="2"/>
      <scheme val="minor"/>
    </font>
    <font>
      <sz val="10"/>
      <name val="Calibri"/>
      <family val="2"/>
      <scheme val="minor"/>
    </font>
    <font>
      <b/>
      <sz val="8"/>
      <name val="Calibri"/>
      <family val="2"/>
      <scheme val="minor"/>
    </font>
    <font>
      <sz val="11"/>
      <color rgb="FF0033CC"/>
      <name val="Calibri"/>
      <family val="2"/>
      <scheme val="minor"/>
    </font>
    <font>
      <b/>
      <sz val="11"/>
      <color rgb="FF7030A0"/>
      <name val="Calibri"/>
      <family val="2"/>
      <scheme val="minor"/>
    </font>
    <font>
      <b/>
      <sz val="14"/>
      <color rgb="FF7030A0"/>
      <name val="Calibri"/>
      <family val="2"/>
      <scheme val="minor"/>
    </font>
    <font>
      <b/>
      <u/>
      <sz val="14"/>
      <color theme="10"/>
      <name val="Calibri"/>
      <family val="2"/>
      <scheme val="minor"/>
    </font>
    <font>
      <sz val="12"/>
      <color rgb="FF7030A0"/>
      <name val="Calibri"/>
      <family val="2"/>
      <scheme val="minor"/>
    </font>
    <font>
      <b/>
      <sz val="12"/>
      <color rgb="FF7030A0"/>
      <name val="Calibri"/>
      <family val="2"/>
      <scheme val="minor"/>
    </font>
    <font>
      <sz val="11"/>
      <color rgb="FF0070C0"/>
      <name val="Calibri"/>
      <family val="2"/>
      <scheme val="minor"/>
    </font>
    <font>
      <sz val="11"/>
      <color theme="1"/>
      <name val="Segoe Print"/>
    </font>
    <font>
      <b/>
      <sz val="14"/>
      <name val="Calibri"/>
      <family val="2"/>
      <scheme val="minor"/>
    </font>
    <font>
      <sz val="26"/>
      <color theme="7" tint="-0.249977111117893"/>
      <name val="Calibri"/>
      <family val="2"/>
      <scheme val="minor"/>
    </font>
    <font>
      <b/>
      <sz val="22"/>
      <color theme="9" tint="-0.249977111117893"/>
      <name val="Calibri"/>
      <family val="2"/>
      <scheme val="minor"/>
    </font>
    <font>
      <sz val="8"/>
      <name val="Arial"/>
      <family val="2"/>
    </font>
    <font>
      <b/>
      <sz val="10"/>
      <color theme="9" tint="-0.499984740745262"/>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b/>
      <sz val="18"/>
      <color theme="1"/>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sz val="10"/>
      <name val="MS Sans Serif"/>
      <family val="2"/>
    </font>
    <font>
      <b/>
      <sz val="14"/>
      <color rgb="FF0000FF"/>
      <name val="Calibri"/>
      <family val="2"/>
      <scheme val="minor"/>
    </font>
    <font>
      <sz val="10"/>
      <color rgb="FF800000"/>
      <name val="Calibri"/>
      <family val="2"/>
      <scheme val="minor"/>
    </font>
    <font>
      <b/>
      <sz val="11"/>
      <color rgb="FF800000"/>
      <name val="Calibri"/>
      <family val="2"/>
      <scheme val="minor"/>
    </font>
    <font>
      <sz val="8"/>
      <color theme="0" tint="-0.499984740745262"/>
      <name val="Calibri"/>
      <family val="2"/>
      <scheme val="minor"/>
    </font>
    <font>
      <sz val="10"/>
      <color rgb="FFC00000"/>
      <name val="Calibri"/>
      <family val="2"/>
      <scheme val="minor"/>
    </font>
    <font>
      <b/>
      <sz val="11"/>
      <color rgb="FFC00000"/>
      <name val="Calibri"/>
      <family val="2"/>
      <scheme val="minor"/>
    </font>
    <font>
      <sz val="10"/>
      <color theme="1" tint="0.499984740745262"/>
      <name val="Calibri"/>
      <family val="2"/>
      <scheme val="minor"/>
    </font>
    <font>
      <b/>
      <sz val="11"/>
      <color theme="9" tint="-0.499984740745262"/>
      <name val="Calibri"/>
      <family val="2"/>
      <scheme val="minor"/>
    </font>
    <font>
      <sz val="10"/>
      <color theme="9" tint="-0.249977111117893"/>
      <name val="Calibri"/>
      <family val="2"/>
      <scheme val="minor"/>
    </font>
    <font>
      <sz val="10"/>
      <color theme="1" tint="0.34998626667073579"/>
      <name val="Calibri"/>
      <family val="2"/>
      <scheme val="minor"/>
    </font>
    <font>
      <sz val="11"/>
      <color theme="1" tint="0.34998626667073579"/>
      <name val="Calibri"/>
      <family val="2"/>
      <scheme val="minor"/>
    </font>
    <font>
      <sz val="11"/>
      <color theme="9" tint="-0.499984740745262"/>
      <name val="Calibri"/>
      <family val="2"/>
      <scheme val="minor"/>
    </font>
    <font>
      <sz val="11"/>
      <color theme="1" tint="0.499984740745262"/>
      <name val="Calibri"/>
      <family val="2"/>
      <scheme val="minor"/>
    </font>
    <font>
      <b/>
      <sz val="11"/>
      <name val="Calibri"/>
      <family val="2"/>
      <scheme val="minor"/>
    </font>
    <font>
      <sz val="10"/>
      <color rgb="FF0000FF"/>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b/>
      <sz val="14"/>
      <color theme="0"/>
      <name val="Calibri"/>
      <family val="2"/>
      <scheme val="minor"/>
    </font>
    <font>
      <b/>
      <sz val="18"/>
      <color theme="0"/>
      <name val="Calibri"/>
      <family val="2"/>
      <scheme val="minor"/>
    </font>
    <font>
      <sz val="12"/>
      <color theme="9" tint="-0.499984740745262"/>
      <name val="Calibri"/>
      <family val="2"/>
      <scheme val="minor"/>
    </font>
    <font>
      <sz val="18"/>
      <color theme="0"/>
      <name val="Calibri"/>
      <family val="2"/>
      <scheme val="minor"/>
    </font>
    <font>
      <b/>
      <sz val="12"/>
      <color theme="5" tint="-0.499984740745262"/>
      <name val="Calibri"/>
      <family val="2"/>
      <scheme val="minor"/>
    </font>
    <font>
      <b/>
      <sz val="12"/>
      <color rgb="FFC00000"/>
      <name val="Calibri"/>
      <family val="2"/>
      <scheme val="minor"/>
    </font>
    <font>
      <b/>
      <sz val="11"/>
      <color theme="9" tint="-0.249977111117893"/>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sz val="10"/>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6"/>
      <name val="Calibri"/>
      <family val="2"/>
      <scheme val="minor"/>
    </font>
    <font>
      <b/>
      <sz val="12"/>
      <color indexed="10"/>
      <name val="Calibri"/>
      <family val="2"/>
      <scheme val="minor"/>
    </font>
    <font>
      <b/>
      <sz val="16"/>
      <color rgb="FF0070C0"/>
      <name val="Calibri"/>
      <family val="2"/>
      <scheme val="minor"/>
    </font>
    <font>
      <b/>
      <sz val="12"/>
      <color indexed="12"/>
      <name val="Calibri"/>
      <family val="2"/>
      <scheme val="minor"/>
    </font>
    <font>
      <sz val="8"/>
      <name val="Calibri"/>
      <family val="2"/>
      <scheme val="minor"/>
    </font>
    <font>
      <b/>
      <sz val="12"/>
      <color rgb="FF0070C0"/>
      <name val="Calibri"/>
      <family val="2"/>
      <scheme val="minor"/>
    </font>
    <font>
      <b/>
      <sz val="10"/>
      <color rgb="FFFF0000"/>
      <name val="Calibri"/>
      <family val="2"/>
      <scheme val="minor"/>
    </font>
    <font>
      <b/>
      <sz val="11"/>
      <color theme="0"/>
      <name val="Calibri"/>
      <family val="2"/>
    </font>
    <font>
      <sz val="11"/>
      <color rgb="FFFFFFFF"/>
      <name val="Calibri"/>
      <family val="2"/>
    </font>
    <font>
      <sz val="11"/>
      <color theme="0"/>
      <name val="Calibri"/>
      <family val="2"/>
    </font>
    <font>
      <b/>
      <i/>
      <sz val="14"/>
      <color rgb="FF4B5563"/>
      <name val="Calibri"/>
      <family val="2"/>
    </font>
    <font>
      <sz val="12"/>
      <color rgb="FF0033CC"/>
      <name val="Calibri"/>
      <family val="2"/>
      <scheme val="minor"/>
    </font>
    <font>
      <i/>
      <sz val="9"/>
      <color theme="1"/>
      <name val="Calibri"/>
      <family val="2"/>
      <scheme val="minor"/>
    </font>
    <font>
      <b/>
      <sz val="13.5"/>
      <color theme="1"/>
      <name val="Calibri"/>
      <family val="2"/>
      <scheme val="minor"/>
    </font>
    <font>
      <sz val="10"/>
      <color theme="1"/>
      <name val="Arial Unicode MS"/>
    </font>
    <font>
      <b/>
      <sz val="14"/>
      <color rgb="FF0033CC"/>
      <name val="Calibri"/>
      <family val="2"/>
      <scheme val="minor"/>
    </font>
    <font>
      <b/>
      <sz val="11"/>
      <color theme="0"/>
      <name val="Calibri"/>
      <family val="2"/>
      <charset val="1"/>
    </font>
    <font>
      <b/>
      <sz val="14"/>
      <color theme="0"/>
      <name val="Calibri"/>
      <family val="2"/>
      <charset val="1"/>
    </font>
    <font>
      <b/>
      <sz val="22"/>
      <color theme="0"/>
      <name val="Calibri"/>
      <family val="2"/>
      <charset val="1"/>
    </font>
    <font>
      <b/>
      <sz val="11"/>
      <name val="Calibri"/>
      <family val="2"/>
      <charset val="1"/>
    </font>
    <font>
      <b/>
      <sz val="14"/>
      <name val="Calibri"/>
      <family val="2"/>
      <charset val="1"/>
    </font>
    <font>
      <b/>
      <sz val="14"/>
      <color rgb="FF1F1F1F"/>
      <name val="Calibri"/>
      <family val="2"/>
      <charset val="1"/>
    </font>
    <font>
      <b/>
      <sz val="10"/>
      <name val="Calibri"/>
      <family val="2"/>
      <charset val="1"/>
    </font>
    <font>
      <b/>
      <sz val="16"/>
      <color theme="0"/>
      <name val="Calibri"/>
      <family val="2"/>
      <charset val="1"/>
    </font>
    <font>
      <b/>
      <sz val="11"/>
      <color rgb="FF1F1F1F"/>
      <name val="Calibri"/>
      <family val="2"/>
      <charset val="1"/>
    </font>
    <font>
      <b/>
      <sz val="11"/>
      <color theme="1"/>
      <name val="Calibri"/>
      <family val="2"/>
      <charset val="1"/>
    </font>
    <font>
      <b/>
      <sz val="12"/>
      <color theme="1"/>
      <name val="Calibri"/>
      <family val="2"/>
      <charset val="1"/>
    </font>
    <font>
      <b/>
      <sz val="12"/>
      <color rgb="FF1F4E79"/>
      <name val="Calibri"/>
      <family val="2"/>
      <charset val="1"/>
    </font>
    <font>
      <b/>
      <sz val="12"/>
      <color rgb="FF0033CC"/>
      <name val="Calibri"/>
      <family val="2"/>
      <charset val="1"/>
    </font>
    <font>
      <b/>
      <sz val="12"/>
      <color rgb="FF0000FF"/>
      <name val="Calibri"/>
      <family val="2"/>
      <charset val="1"/>
    </font>
    <font>
      <b/>
      <sz val="12"/>
      <color rgb="FFC00000"/>
      <name val="Calibri"/>
      <family val="2"/>
      <charset val="1"/>
    </font>
    <font>
      <b/>
      <sz val="12"/>
      <color rgb="FF1F1F1F"/>
      <name val="Calibri"/>
      <family val="2"/>
      <charset val="1"/>
    </font>
    <font>
      <sz val="12"/>
      <color theme="1"/>
      <name val="Calibri"/>
      <family val="2"/>
      <charset val="1"/>
    </font>
    <font>
      <b/>
      <sz val="12"/>
      <color theme="1" tint="0.3498947111423078"/>
      <name val="Calibri"/>
      <family val="2"/>
      <charset val="1"/>
    </font>
    <font>
      <sz val="11"/>
      <color theme="0"/>
      <name val="Calibri"/>
      <family val="2"/>
      <charset val="1"/>
    </font>
    <font>
      <b/>
      <sz val="12"/>
      <color theme="0"/>
      <name val="Calibri"/>
      <family val="2"/>
      <charset val="1"/>
    </font>
    <font>
      <b/>
      <sz val="10"/>
      <color rgb="FF1F1F1F"/>
      <name val="Calibri"/>
      <family val="2"/>
      <charset val="1"/>
    </font>
    <font>
      <b/>
      <sz val="11"/>
      <color rgb="FFFFFFFF"/>
      <name val="Calibri"/>
      <family val="2"/>
      <charset val="1"/>
    </font>
    <font>
      <b/>
      <sz val="16"/>
      <color theme="1" tint="0.3498947111423078"/>
      <name val="Calibri"/>
      <family val="2"/>
      <charset val="1"/>
    </font>
    <font>
      <b/>
      <sz val="12"/>
      <color theme="0" tint="-4.9989318521683403E-2"/>
      <name val="Calibri"/>
      <family val="2"/>
      <charset val="1"/>
    </font>
    <font>
      <i/>
      <sz val="12"/>
      <name val="Calibri"/>
      <family val="2"/>
    </font>
    <font>
      <sz val="11"/>
      <color rgb="FF9C0006"/>
      <name val="Calibri"/>
      <family val="2"/>
    </font>
  </fonts>
  <fills count="15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1F4E78"/>
      </patternFill>
    </fill>
    <fill>
      <patternFill patternType="solid">
        <fgColor rgb="FF0F766E"/>
      </patternFill>
    </fill>
    <fill>
      <patternFill patternType="solid">
        <fgColor rgb="FFFFF2CC"/>
      </patternFill>
    </fill>
    <fill>
      <patternFill patternType="solid">
        <fgColor rgb="FFFCE4D6"/>
      </patternFill>
    </fill>
    <fill>
      <patternFill patternType="solid">
        <fgColor rgb="FFE2F0D9"/>
      </patternFill>
    </fill>
    <fill>
      <patternFill patternType="solid">
        <fgColor rgb="FF14A096"/>
        <bgColor indexed="64"/>
      </patternFill>
    </fill>
    <fill>
      <patternFill patternType="solid">
        <fgColor rgb="FF3078BA"/>
        <bgColor indexed="64"/>
      </patternFill>
    </fill>
    <fill>
      <patternFill patternType="solid">
        <fgColor rgb="FFF0FDF4"/>
      </patternFill>
    </fill>
    <fill>
      <patternFill patternType="solid">
        <fgColor rgb="FF86EFAC"/>
      </patternFill>
    </fill>
    <fill>
      <patternFill patternType="solid">
        <fgColor rgb="FF1D4ED8"/>
      </patternFill>
    </fill>
    <fill>
      <patternFill patternType="solid">
        <fgColor rgb="FFEEF2FF"/>
      </patternFill>
    </fill>
    <fill>
      <patternFill patternType="solid">
        <fgColor rgb="FFC7D2FE"/>
      </patternFill>
    </fill>
    <fill>
      <patternFill patternType="solid">
        <fgColor rgb="FFFEF2F2"/>
      </patternFill>
    </fill>
    <fill>
      <patternFill patternType="solid">
        <fgColor rgb="FFFCA5A5"/>
      </patternFill>
    </fill>
    <fill>
      <patternFill patternType="solid">
        <fgColor rgb="FFEFF6FF"/>
      </patternFill>
    </fill>
    <fill>
      <patternFill patternType="solid">
        <fgColor rgb="FFBFDBFE"/>
      </patternFill>
    </fill>
    <fill>
      <patternFill patternType="solid">
        <fgColor rgb="FFFEF3C7"/>
      </patternFill>
    </fill>
    <fill>
      <patternFill patternType="solid">
        <fgColor rgb="FFDCFCE7"/>
      </patternFill>
    </fill>
    <fill>
      <patternFill patternType="solid">
        <fgColor rgb="FFDBEAFE"/>
      </patternFill>
    </fill>
    <fill>
      <patternFill patternType="solid">
        <fgColor rgb="FFFECACA"/>
      </patternFill>
    </fill>
    <fill>
      <patternFill patternType="solid">
        <fgColor rgb="FFF8FAFC"/>
      </patternFill>
    </fill>
    <fill>
      <patternFill patternType="solid">
        <fgColor rgb="FF157A74"/>
      </patternFill>
    </fill>
    <fill>
      <patternFill patternType="solid">
        <fgColor rgb="FFF4CCCC"/>
      </patternFill>
    </fill>
    <fill>
      <patternFill patternType="solid">
        <fgColor rgb="FFFCE5CD"/>
      </patternFill>
    </fill>
    <fill>
      <patternFill patternType="solid">
        <fgColor rgb="FFCFE2F3"/>
      </patternFill>
    </fill>
    <fill>
      <patternFill patternType="solid">
        <fgColor rgb="FF244ED0"/>
      </patternFill>
    </fill>
    <fill>
      <patternFill patternType="solid">
        <fgColor rgb="FFEEF2F7"/>
      </patternFill>
    </fill>
    <fill>
      <patternFill patternType="solid">
        <fgColor rgb="FFB7CCE8"/>
      </patternFill>
    </fill>
    <fill>
      <patternFill patternType="solid">
        <fgColor rgb="FFD9E6F2"/>
      </patternFill>
    </fill>
    <fill>
      <patternFill patternType="solid">
        <fgColor rgb="FFF2F2F2"/>
      </patternFill>
    </fill>
    <fill>
      <patternFill patternType="solid">
        <fgColor rgb="FF1F3A5F"/>
      </patternFill>
    </fill>
    <fill>
      <patternFill patternType="solid">
        <fgColor rgb="FF103A44"/>
      </patternFill>
    </fill>
    <fill>
      <patternFill patternType="solid">
        <fgColor rgb="FFD9EAF7"/>
      </patternFill>
    </fill>
    <fill>
      <patternFill patternType="solid">
        <fgColor rgb="FFF3F4F6"/>
      </patternFill>
    </fill>
    <fill>
      <patternFill patternType="solid">
        <fgColor rgb="FFDCEFF3"/>
      </patternFill>
    </fill>
    <fill>
      <patternFill patternType="solid">
        <fgColor rgb="FFEEF4FA"/>
      </patternFill>
    </fill>
    <fill>
      <patternFill patternType="solid">
        <fgColor rgb="FF233645"/>
      </patternFill>
    </fill>
    <fill>
      <patternFill patternType="solid">
        <fgColor rgb="FF548235"/>
      </patternFill>
    </fill>
    <fill>
      <patternFill patternType="solid">
        <fgColor rgb="FFC98200"/>
      </patternFill>
    </fill>
    <fill>
      <patternFill patternType="solid">
        <fgColor rgb="FFF7F7F7"/>
      </patternFill>
    </fill>
    <fill>
      <patternFill patternType="solid">
        <fgColor rgb="FFFFFFFF"/>
      </patternFill>
    </fill>
    <fill>
      <patternFill patternType="solid">
        <fgColor rgb="FFF7E8C3"/>
      </patternFill>
    </fill>
    <fill>
      <patternFill patternType="solid">
        <fgColor rgb="FFDCEAF7"/>
      </patternFill>
    </fill>
    <fill>
      <patternFill patternType="solid">
        <fgColor rgb="FFFFF9EC"/>
      </patternFill>
    </fill>
    <fill>
      <patternFill patternType="solid">
        <fgColor rgb="FFF7FBFF"/>
      </patternFill>
    </fill>
    <fill>
      <patternFill patternType="solid">
        <fgColor rgb="FFEAF6F2"/>
      </patternFill>
    </fill>
    <fill>
      <patternFill patternType="solid">
        <fgColor rgb="FFFDECEC"/>
      </patternFill>
    </fill>
    <fill>
      <patternFill patternType="solid">
        <fgColor rgb="FF304B5C"/>
      </patternFill>
    </fill>
    <fill>
      <patternFill patternType="solid">
        <fgColor rgb="FFF6FBF2"/>
      </patternFill>
    </fill>
    <fill>
      <patternFill patternType="solid">
        <fgColor rgb="FF176B87"/>
      </patternFill>
    </fill>
    <fill>
      <patternFill patternType="solid">
        <fgColor rgb="FFD9F0F0"/>
      </patternFill>
    </fill>
    <fill>
      <patternFill patternType="solid">
        <fgColor rgb="FFF3FBFB"/>
      </patternFill>
    </fill>
    <fill>
      <patternFill patternType="solid">
        <fgColor rgb="FF7F6000"/>
      </patternFill>
    </fill>
    <fill>
      <patternFill patternType="solid">
        <fgColor rgb="FFFFF4DC"/>
      </patternFill>
    </fill>
    <fill>
      <patternFill patternType="solid">
        <fgColor rgb="FFEAF4FB"/>
      </patternFill>
    </fill>
    <fill>
      <patternFill patternType="solid">
        <fgColor rgb="FFFFF3CD"/>
      </patternFill>
    </fill>
    <fill>
      <patternFill patternType="solid">
        <fgColor rgb="FFCBDCEB"/>
      </patternFill>
    </fill>
    <fill>
      <patternFill patternType="solid">
        <fgColor rgb="FFFFF8F4"/>
      </patternFill>
    </fill>
    <fill>
      <patternFill patternType="solid">
        <fgColor rgb="FF2F75B5"/>
      </patternFill>
    </fill>
    <fill>
      <patternFill patternType="solid">
        <fgColor rgb="FFF7FBFE"/>
      </patternFill>
    </fill>
    <fill>
      <patternFill patternType="solid">
        <fgColor rgb="FF163A5F"/>
      </patternFill>
    </fill>
    <fill>
      <patternFill patternType="solid">
        <fgColor rgb="FFEAF2F8"/>
      </patternFill>
    </fill>
    <fill>
      <patternFill patternType="solid">
        <fgColor rgb="FF2E7D6D"/>
      </patternFill>
    </fill>
    <fill>
      <patternFill patternType="solid">
        <fgColor rgb="FFE8F4F1"/>
      </patternFill>
    </fill>
    <fill>
      <patternFill patternType="solid">
        <fgColor rgb="FFFBF3E3"/>
      </patternFill>
    </fill>
    <fill>
      <patternFill patternType="solid">
        <fgColor rgb="FFEEF5FB"/>
      </patternFill>
    </fill>
    <fill>
      <patternFill patternType="solid">
        <fgColor rgb="FFF6F8FB"/>
      </patternFill>
    </fill>
    <fill>
      <patternFill patternType="solid">
        <fgColor rgb="FFFFF9F0"/>
      </patternFill>
    </fill>
    <fill>
      <patternFill patternType="solid">
        <fgColor rgb="FFDCEFEA"/>
      </patternFill>
    </fill>
    <fill>
      <patternFill patternType="solid">
        <fgColor rgb="FFF9D6D5"/>
      </patternFill>
    </fill>
    <fill>
      <patternFill patternType="solid">
        <fgColor rgb="FFF8FCFA"/>
      </patternFill>
    </fill>
    <fill>
      <patternFill patternType="solid">
        <fgColor rgb="FFFFF7F7"/>
      </patternFill>
    </fill>
    <fill>
      <patternFill patternType="solid">
        <fgColor rgb="FFF2F4F7"/>
      </patternFill>
    </fill>
    <fill>
      <patternFill patternType="solid">
        <fgColor rgb="FFF8E6B8"/>
      </patternFill>
    </fill>
    <fill>
      <patternFill patternType="solid">
        <fgColor rgb="FFF7F9FC"/>
      </patternFill>
    </fill>
    <fill>
      <patternFill patternType="solid">
        <fgColor rgb="FFEDF3FA"/>
      </patternFill>
    </fill>
    <fill>
      <patternFill patternType="solid">
        <fgColor rgb="FFF3F6F9"/>
      </patternFill>
    </fill>
    <fill>
      <patternFill patternType="solid">
        <fgColor rgb="FFD9E2F3"/>
      </patternFill>
    </fill>
    <fill>
      <patternFill patternType="solid">
        <fgColor rgb="FF4472C4"/>
      </patternFill>
    </fill>
    <fill>
      <patternFill patternType="solid">
        <fgColor rgb="FFEDEDED"/>
      </patternFill>
    </fill>
    <fill>
      <patternFill patternType="solid">
        <fgColor rgb="FFC55A11"/>
      </patternFill>
    </fill>
    <fill>
      <patternFill patternType="solid">
        <fgColor rgb="FFA9D18E"/>
      </patternFill>
    </fill>
    <fill>
      <patternFill patternType="solid">
        <fgColor rgb="FF70AD47"/>
      </patternFill>
    </fill>
    <fill>
      <patternFill patternType="solid">
        <fgColor rgb="FF5B9BD5"/>
      </patternFill>
    </fill>
    <fill>
      <patternFill patternType="solid">
        <fgColor theme="0"/>
      </patternFill>
    </fill>
    <fill>
      <patternFill patternType="solid">
        <fgColor rgb="FFC00000"/>
        <bgColor indexed="64"/>
      </patternFill>
    </fill>
    <fill>
      <patternFill patternType="solid">
        <fgColor rgb="FF609ED6"/>
        <bgColor indexed="64"/>
      </patternFill>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rgb="FF99CC00"/>
        <bgColor indexed="64"/>
      </patternFill>
    </fill>
    <fill>
      <patternFill patternType="solid">
        <fgColor rgb="FFCCCCFF"/>
        <bgColor indexed="64"/>
      </patternFill>
    </fill>
    <fill>
      <patternFill patternType="solid">
        <fgColor rgb="FF7030A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9"/>
      </patternFill>
    </fill>
    <fill>
      <patternFill patternType="solid">
        <fgColor rgb="FFFFFFCC"/>
        <bgColor indexed="64"/>
      </patternFill>
    </fill>
    <fill>
      <patternFill patternType="solid">
        <fgColor rgb="FFA4DE00"/>
        <bgColor indexed="64"/>
      </patternFill>
    </fill>
    <fill>
      <patternFill patternType="solid">
        <fgColor rgb="FFF1E8F8"/>
        <bgColor indexed="64"/>
      </patternFill>
    </fill>
    <fill>
      <patternFill patternType="solid">
        <fgColor rgb="FFFF0000"/>
        <bgColor indexed="64"/>
      </patternFill>
    </fill>
    <fill>
      <patternFill patternType="solid">
        <fgColor rgb="FFFFFFAF"/>
        <bgColor indexed="9"/>
      </patternFill>
    </fill>
    <fill>
      <patternFill patternType="solid">
        <fgColor rgb="FFFFFFCC"/>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800000"/>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26"/>
        <bgColor indexed="64"/>
      </patternFill>
    </fill>
    <fill>
      <patternFill patternType="solid">
        <fgColor indexed="9"/>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rgb="FFFFF7D6"/>
        <bgColor indexed="64"/>
      </patternFill>
    </fill>
    <fill>
      <patternFill patternType="solid">
        <fgColor rgb="FF7030A0"/>
      </patternFill>
    </fill>
    <fill>
      <patternFill patternType="solid">
        <fgColor rgb="FFC00000"/>
      </patternFill>
    </fill>
    <fill>
      <patternFill patternType="solid">
        <fgColor rgb="FFFFC000"/>
        <bgColor indexed="64"/>
      </patternFill>
    </fill>
    <fill>
      <patternFill patternType="solid">
        <fgColor theme="4"/>
        <bgColor indexed="64"/>
      </patternFill>
    </fill>
    <fill>
      <patternFill patternType="solid">
        <fgColor rgb="FFD9EAD3"/>
      </patternFill>
    </fill>
    <fill>
      <patternFill patternType="solid">
        <fgColor theme="0"/>
        <bgColor theme="9"/>
      </patternFill>
    </fill>
    <fill>
      <patternFill patternType="solid">
        <fgColor rgb="FFFFF2CC"/>
        <bgColor indexed="64"/>
      </patternFill>
    </fill>
    <fill>
      <patternFill patternType="solid">
        <fgColor rgb="FFFCE4D6"/>
        <bgColor indexed="64"/>
      </patternFill>
    </fill>
    <fill>
      <patternFill patternType="solid">
        <fgColor rgb="FFE2F0D9"/>
        <bgColor indexed="64"/>
      </patternFill>
    </fill>
    <fill>
      <patternFill patternType="solid">
        <fgColor rgb="FFCC00FF"/>
        <bgColor rgb="FFFF00FF"/>
      </patternFill>
    </fill>
    <fill>
      <patternFill patternType="solid">
        <fgColor rgb="FF00B050"/>
        <bgColor rgb="FF14A096"/>
      </patternFill>
    </fill>
    <fill>
      <patternFill patternType="solid">
        <fgColor rgb="FF1F3A5F"/>
        <bgColor rgb="FF1F4E78"/>
      </patternFill>
    </fill>
    <fill>
      <patternFill patternType="solid">
        <fgColor theme="0"/>
        <bgColor rgb="FFFFF3F0"/>
      </patternFill>
    </fill>
    <fill>
      <patternFill patternType="solid">
        <fgColor rgb="FFEAF0F8"/>
        <bgColor rgb="FFF2F2F2"/>
      </patternFill>
    </fill>
    <fill>
      <patternFill patternType="solid">
        <fgColor rgb="FFEEE9E1"/>
        <bgColor rgb="FFFBE5D6"/>
      </patternFill>
    </fill>
    <fill>
      <patternFill patternType="solid">
        <fgColor rgb="FFA49680"/>
        <bgColor rgb="FFA0A0A0"/>
      </patternFill>
    </fill>
    <fill>
      <patternFill patternType="solid">
        <fgColor rgb="FFD9E2F3"/>
        <bgColor rgb="FFD9EAF7"/>
      </patternFill>
    </fill>
    <fill>
      <patternFill patternType="solid">
        <fgColor rgb="FFFFF2CC"/>
        <bgColor rgb="FFFFF7D6"/>
      </patternFill>
    </fill>
    <fill>
      <patternFill patternType="solid">
        <fgColor rgb="FFD9D9D9"/>
        <bgColor rgb="FFD9E2F3"/>
      </patternFill>
    </fill>
    <fill>
      <patternFill patternType="solid">
        <fgColor rgb="FFBDB3A3"/>
        <bgColor rgb="FFBFBFBF"/>
      </patternFill>
    </fill>
    <fill>
      <patternFill patternType="solid">
        <fgColor rgb="FFC00000"/>
        <bgColor rgb="FF9C0006"/>
      </patternFill>
    </fill>
    <fill>
      <patternFill patternType="solid">
        <fgColor rgb="FFF7F3E8"/>
        <bgColor rgb="FFF3F3F3"/>
      </patternFill>
    </fill>
    <fill>
      <patternFill patternType="solid">
        <fgColor rgb="FFFFF7D6"/>
        <bgColor rgb="FFFFF2CC"/>
      </patternFill>
    </fill>
    <fill>
      <patternFill patternType="solid">
        <fgColor rgb="FFFFF3F0"/>
        <bgColor rgb="FFF7F3E8"/>
      </patternFill>
    </fill>
    <fill>
      <patternFill patternType="solid">
        <fgColor theme="5" tint="0.79998168889431442"/>
        <bgColor indexed="64"/>
      </patternFill>
    </fill>
    <fill>
      <patternFill patternType="solid">
        <fgColor rgb="FFF2F2F2"/>
        <bgColor rgb="FFF3F3F3"/>
      </patternFill>
    </fill>
  </fills>
  <borders count="58">
    <border>
      <left/>
      <right/>
      <top/>
      <bottom/>
      <diagonal/>
    </border>
    <border>
      <left style="thin">
        <color rgb="FFD9D9D9"/>
      </left>
      <right style="thin">
        <color rgb="FFD9D9D9"/>
      </right>
      <top style="thin">
        <color rgb="FFD9D9D9"/>
      </top>
      <bottom style="thin">
        <color rgb="FFD9D9D9"/>
      </bottom>
      <diagonal/>
    </border>
    <border>
      <left style="hair">
        <color indexed="64"/>
      </left>
      <right style="hair">
        <color indexed="64"/>
      </right>
      <top/>
      <bottom/>
      <diagonal/>
    </border>
    <border>
      <left/>
      <right/>
      <top style="double">
        <color theme="9" tint="0.39994506668294322"/>
      </top>
      <bottom/>
      <diagonal/>
    </border>
    <border>
      <left/>
      <right/>
      <top style="medium">
        <color auto="1"/>
      </top>
      <bottom/>
      <diagonal/>
    </border>
    <border>
      <left style="thin">
        <color auto="1"/>
      </left>
      <right/>
      <top style="thin">
        <color indexed="64"/>
      </top>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030A0"/>
      </left>
      <right style="thin">
        <color rgb="FF7030A0"/>
      </right>
      <top style="thin">
        <color rgb="FF7030A0"/>
      </top>
      <bottom style="thin">
        <color rgb="FF7030A0"/>
      </bottom>
      <diagonal/>
    </border>
    <border>
      <left/>
      <right/>
      <top/>
      <bottom style="hair">
        <color auto="1"/>
      </bottom>
      <diagonal/>
    </border>
    <border>
      <left/>
      <right style="medium">
        <color indexed="64"/>
      </right>
      <top/>
      <bottom style="hair">
        <color auto="1"/>
      </bottom>
      <diagonal/>
    </border>
    <border>
      <left/>
      <right/>
      <top style="hair">
        <color auto="1"/>
      </top>
      <bottom/>
      <diagonal/>
    </border>
    <border>
      <left/>
      <right style="medium">
        <color auto="1"/>
      </right>
      <top style="hair">
        <color auto="1"/>
      </top>
      <bottom/>
      <diagonal/>
    </border>
    <border>
      <left/>
      <right/>
      <top style="hair">
        <color auto="1"/>
      </top>
      <bottom style="hair">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hair">
        <color indexed="64"/>
      </bottom>
      <diagonal/>
    </border>
    <border>
      <left/>
      <right style="medium">
        <color auto="1"/>
      </right>
      <top style="hair">
        <color auto="1"/>
      </top>
      <bottom style="hair">
        <color auto="1"/>
      </bottom>
      <diagonal/>
    </border>
    <border>
      <left/>
      <right style="thin">
        <color auto="1"/>
      </right>
      <top/>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right/>
      <top style="thin">
        <color indexed="64"/>
      </top>
      <bottom/>
      <diagonal/>
    </border>
    <border>
      <left/>
      <right style="medium">
        <color auto="1"/>
      </right>
      <top style="thin">
        <color auto="1"/>
      </top>
      <bottom/>
      <diagonal/>
    </border>
    <border>
      <left/>
      <right style="thin">
        <color indexed="64"/>
      </right>
      <top style="thin">
        <color indexed="64"/>
      </top>
      <bottom/>
      <diagonal/>
    </border>
    <border>
      <left style="thin">
        <color indexed="64"/>
      </left>
      <right/>
      <top/>
      <bottom/>
      <diagonal/>
    </border>
    <border>
      <left style="thin">
        <color auto="1"/>
      </left>
      <right/>
      <top/>
      <bottom style="thin">
        <color auto="1"/>
      </bottom>
      <diagonal/>
    </border>
    <border>
      <left/>
      <right style="hair">
        <color indexed="64"/>
      </right>
      <top style="hair">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hair">
        <color auto="1"/>
      </left>
      <right style="medium">
        <color auto="1"/>
      </right>
      <top style="hair">
        <color auto="1"/>
      </top>
      <bottom style="hair">
        <color auto="1"/>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bottom style="medium">
        <color auto="1"/>
      </bottom>
      <diagonal/>
    </border>
    <border>
      <left style="thin">
        <color rgb="FFB7C9D6"/>
      </left>
      <right style="thin">
        <color rgb="FFB7C9D6"/>
      </right>
      <top style="thin">
        <color rgb="FFB7C9D6"/>
      </top>
      <bottom style="thin">
        <color rgb="FFB7C9D6"/>
      </bottom>
      <diagonal/>
    </border>
    <border>
      <left style="thin">
        <color rgb="FFD9D9D9"/>
      </left>
      <right style="thin">
        <color rgb="FFD9D9D9"/>
      </right>
      <top/>
      <bottom/>
      <diagonal/>
    </border>
    <border>
      <left style="thin">
        <color rgb="FFD9D9D9"/>
      </left>
      <right/>
      <top/>
      <bottom/>
      <diagonal/>
    </border>
    <border>
      <left style="thick">
        <color auto="1"/>
      </left>
      <right/>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top style="thin">
        <color rgb="FFBFBFBF"/>
      </top>
      <bottom/>
      <diagonal/>
    </border>
    <border>
      <left/>
      <right style="thin">
        <color rgb="FFA0A0A0"/>
      </right>
      <top/>
      <bottom/>
      <diagonal/>
    </border>
    <border>
      <left style="thin">
        <color rgb="FFA0A0A0"/>
      </left>
      <right style="thin">
        <color rgb="FFA0A0A0"/>
      </right>
      <top style="thin">
        <color rgb="FFA0A0A0"/>
      </top>
      <bottom style="thin">
        <color rgb="FFA0A0A0"/>
      </bottom>
      <diagonal/>
    </border>
    <border>
      <left style="thin">
        <color rgb="FFC0C0C0"/>
      </left>
      <right/>
      <top/>
      <bottom/>
      <diagonal/>
    </border>
  </borders>
  <cellStyleXfs count="25">
    <xf numFmtId="0" fontId="0" fillId="0" borderId="0"/>
    <xf numFmtId="0" fontId="4" fillId="0" borderId="0"/>
    <xf numFmtId="0" fontId="5" fillId="0" borderId="0"/>
    <xf numFmtId="0" fontId="1" fillId="0" borderId="0"/>
    <xf numFmtId="0" fontId="1" fillId="0" borderId="0"/>
    <xf numFmtId="0" fontId="4" fillId="0" borderId="0"/>
    <xf numFmtId="0" fontId="19" fillId="0" borderId="0" applyNumberFormat="0" applyFill="0" applyBorder="0" applyAlignment="0" applyProtection="0"/>
    <xf numFmtId="0" fontId="20" fillId="0" borderId="0"/>
    <xf numFmtId="0" fontId="22" fillId="0" borderId="0" applyNumberFormat="0" applyFill="0" applyBorder="0" applyAlignment="0" applyProtection="0"/>
    <xf numFmtId="0" fontId="5" fillId="0" borderId="0"/>
    <xf numFmtId="0" fontId="67" fillId="0" borderId="0"/>
    <xf numFmtId="0" fontId="19" fillId="0" borderId="0" applyNumberFormat="0" applyFill="0" applyBorder="0" applyAlignment="0" applyProtection="0"/>
    <xf numFmtId="0" fontId="99" fillId="0" borderId="0" applyNumberFormat="0" applyFill="0" applyBorder="0" applyAlignment="0" applyProtection="0"/>
    <xf numFmtId="0" fontId="1" fillId="0" borderId="0"/>
    <xf numFmtId="0" fontId="5" fillId="0" borderId="0"/>
    <xf numFmtId="0" fontId="5" fillId="0" borderId="0"/>
    <xf numFmtId="0" fontId="115" fillId="0" borderId="0"/>
    <xf numFmtId="0" fontId="124" fillId="0" borderId="0"/>
    <xf numFmtId="0" fontId="1" fillId="0" borderId="0"/>
    <xf numFmtId="0" fontId="4" fillId="0" borderId="0"/>
    <xf numFmtId="0" fontId="4" fillId="0" borderId="0"/>
    <xf numFmtId="0" fontId="4" fillId="0" borderId="0"/>
    <xf numFmtId="0" fontId="14" fillId="0" borderId="0"/>
    <xf numFmtId="0" fontId="1" fillId="0" borderId="0"/>
    <xf numFmtId="0" fontId="1" fillId="0" borderId="0"/>
  </cellStyleXfs>
  <cellXfs count="843">
    <xf numFmtId="0" fontId="0" fillId="0" borderId="0" xfId="0"/>
    <xf numFmtId="0" fontId="4" fillId="0" borderId="0" xfId="1" applyAlignment="1">
      <alignment vertical="center"/>
    </xf>
    <xf numFmtId="0" fontId="4" fillId="2" borderId="0" xfId="1" applyFill="1" applyAlignment="1">
      <alignment vertical="center"/>
    </xf>
    <xf numFmtId="0" fontId="9" fillId="6" borderId="1" xfId="0" applyFont="1" applyFill="1" applyBorder="1" applyAlignment="1">
      <alignment horizontal="center" vertical="center" wrapText="1"/>
    </xf>
    <xf numFmtId="0" fontId="12" fillId="10" borderId="0" xfId="0" applyFont="1" applyFill="1" applyAlignment="1">
      <alignment vertical="center"/>
    </xf>
    <xf numFmtId="0" fontId="11" fillId="10" borderId="0" xfId="0" applyFont="1" applyFill="1" applyAlignment="1">
      <alignment horizontal="left" vertical="center" wrapText="1"/>
    </xf>
    <xf numFmtId="0" fontId="4" fillId="0" borderId="0" xfId="1"/>
    <xf numFmtId="0" fontId="4" fillId="0" borderId="0" xfId="1" applyAlignment="1">
      <alignment wrapText="1"/>
    </xf>
    <xf numFmtId="0" fontId="4" fillId="3" borderId="0" xfId="1" applyFill="1" applyAlignment="1">
      <alignment wrapText="1"/>
    </xf>
    <xf numFmtId="0" fontId="14" fillId="12" borderId="0" xfId="1" applyFont="1" applyFill="1" applyAlignment="1">
      <alignment horizontal="center" vertical="center" wrapText="1"/>
    </xf>
    <xf numFmtId="0" fontId="15" fillId="13" borderId="0" xfId="1" applyFont="1" applyFill="1" applyAlignment="1">
      <alignment horizontal="center" vertical="center" wrapText="1"/>
    </xf>
    <xf numFmtId="0" fontId="14" fillId="0" borderId="0" xfId="1" applyFont="1" applyAlignment="1">
      <alignment wrapText="1"/>
    </xf>
    <xf numFmtId="0" fontId="14" fillId="2" borderId="0" xfId="1" applyFont="1" applyFill="1" applyAlignment="1">
      <alignment wrapText="1"/>
    </xf>
    <xf numFmtId="0" fontId="14" fillId="19" borderId="0" xfId="1" applyFont="1" applyFill="1" applyAlignment="1">
      <alignment horizontal="left" vertical="center" wrapText="1"/>
    </xf>
    <xf numFmtId="0" fontId="14" fillId="19" borderId="0" xfId="1" applyFont="1" applyFill="1" applyAlignment="1">
      <alignment horizontal="center" vertical="center" wrapText="1"/>
    </xf>
    <xf numFmtId="0" fontId="15" fillId="20" borderId="0" xfId="1" applyFont="1" applyFill="1" applyAlignment="1">
      <alignment horizontal="center" vertical="center" wrapText="1"/>
    </xf>
    <xf numFmtId="0" fontId="4" fillId="2" borderId="0" xfId="1" applyFill="1" applyAlignment="1">
      <alignment wrapText="1"/>
    </xf>
    <xf numFmtId="0" fontId="14" fillId="0" borderId="0" xfId="1" applyFont="1"/>
    <xf numFmtId="0" fontId="15" fillId="22" borderId="0" xfId="1" applyFont="1" applyFill="1" applyAlignment="1">
      <alignment horizontal="center" vertical="center" wrapText="1"/>
    </xf>
    <xf numFmtId="0" fontId="15" fillId="21" borderId="0" xfId="1" applyFont="1" applyFill="1" applyAlignment="1">
      <alignment horizontal="center" vertical="center" wrapText="1"/>
    </xf>
    <xf numFmtId="0" fontId="15" fillId="24" borderId="0" xfId="1" applyFont="1" applyFill="1" applyAlignment="1">
      <alignment horizontal="center" vertical="center" wrapText="1"/>
    </xf>
    <xf numFmtId="0" fontId="14" fillId="2" borderId="0" xfId="1" applyFont="1" applyFill="1" applyAlignment="1">
      <alignment horizontal="left" vertical="center" wrapText="1"/>
    </xf>
    <xf numFmtId="0" fontId="14" fillId="2" borderId="0" xfId="1" applyFont="1" applyFill="1" applyAlignment="1">
      <alignment horizontal="center" vertical="center" wrapText="1"/>
    </xf>
    <xf numFmtId="0" fontId="15" fillId="2" borderId="0" xfId="1" applyFont="1" applyFill="1" applyAlignment="1">
      <alignment horizontal="center" vertical="center" wrapText="1"/>
    </xf>
    <xf numFmtId="0" fontId="15" fillId="23" borderId="0" xfId="1" applyFont="1" applyFill="1" applyAlignment="1">
      <alignment horizontal="center" vertical="center" wrapText="1"/>
    </xf>
    <xf numFmtId="0" fontId="14" fillId="3" borderId="0" xfId="1" applyFont="1" applyFill="1" applyAlignment="1">
      <alignment wrapText="1"/>
    </xf>
    <xf numFmtId="0" fontId="7" fillId="27" borderId="0" xfId="1" applyFont="1" applyFill="1" applyAlignment="1">
      <alignment horizontal="center" vertical="center" wrapText="1"/>
    </xf>
    <xf numFmtId="0" fontId="7" fillId="28" borderId="0" xfId="1" applyFont="1" applyFill="1" applyAlignment="1">
      <alignment horizontal="center" vertical="center" wrapText="1"/>
    </xf>
    <xf numFmtId="0" fontId="7" fillId="29" borderId="0" xfId="1" applyFont="1" applyFill="1" applyAlignment="1">
      <alignment horizontal="center" vertical="center" wrapText="1"/>
    </xf>
    <xf numFmtId="0" fontId="7" fillId="2" borderId="0" xfId="1" applyFont="1" applyFill="1" applyAlignment="1">
      <alignment horizontal="center" vertical="center" wrapText="1"/>
    </xf>
    <xf numFmtId="0" fontId="7" fillId="7" borderId="0" xfId="1" applyFont="1" applyFill="1" applyAlignment="1">
      <alignment horizontal="center" vertical="center"/>
    </xf>
    <xf numFmtId="0" fontId="4" fillId="31" borderId="0" xfId="1" applyFill="1" applyAlignment="1">
      <alignment vertical="center" wrapText="1"/>
    </xf>
    <xf numFmtId="0" fontId="4" fillId="2" borderId="0" xfId="1" applyFill="1" applyAlignment="1">
      <alignment vertical="center" wrapText="1"/>
    </xf>
    <xf numFmtId="0" fontId="4" fillId="31" borderId="0" xfId="1" applyFill="1" applyAlignment="1">
      <alignment vertical="center"/>
    </xf>
    <xf numFmtId="0" fontId="7" fillId="32" borderId="0" xfId="1" applyFont="1" applyFill="1" applyAlignment="1">
      <alignment horizontal="center" vertical="center" wrapText="1"/>
    </xf>
    <xf numFmtId="0" fontId="4" fillId="31" borderId="0" xfId="1" applyFill="1" applyAlignment="1">
      <alignment horizontal="center" vertical="center" wrapText="1"/>
    </xf>
    <xf numFmtId="0" fontId="7" fillId="33" borderId="0" xfId="1" applyFont="1" applyFill="1" applyAlignment="1">
      <alignment horizontal="center" vertical="center"/>
    </xf>
    <xf numFmtId="0" fontId="20" fillId="0" borderId="0" xfId="7" applyAlignment="1">
      <alignment vertical="center"/>
    </xf>
    <xf numFmtId="0" fontId="22" fillId="0" borderId="0" xfId="8" applyAlignment="1">
      <alignment vertical="center"/>
    </xf>
    <xf numFmtId="0" fontId="20" fillId="0" borderId="0" xfId="7" applyAlignment="1">
      <alignment vertical="center" wrapText="1"/>
    </xf>
    <xf numFmtId="0" fontId="26" fillId="34" borderId="0" xfId="7" applyFont="1" applyFill="1" applyAlignment="1">
      <alignment horizontal="center" vertical="center" wrapText="1"/>
    </xf>
    <xf numFmtId="0" fontId="27" fillId="40" borderId="0" xfId="7" applyFont="1" applyFill="1" applyAlignment="1">
      <alignment vertical="center" wrapText="1"/>
    </xf>
    <xf numFmtId="0" fontId="7" fillId="44" borderId="0" xfId="7" applyFont="1" applyFill="1" applyAlignment="1">
      <alignment vertical="center" wrapText="1"/>
    </xf>
    <xf numFmtId="0" fontId="7" fillId="53" borderId="0" xfId="7" applyFont="1" applyFill="1" applyAlignment="1">
      <alignment horizontal="center" vertical="center" wrapText="1"/>
    </xf>
    <xf numFmtId="0" fontId="7" fillId="53" borderId="0" xfId="7" applyFont="1" applyFill="1" applyAlignment="1">
      <alignment vertical="center" wrapText="1"/>
    </xf>
    <xf numFmtId="0" fontId="7" fillId="58" borderId="0" xfId="7" applyFont="1" applyFill="1" applyAlignment="1">
      <alignment vertical="center" wrapText="1"/>
    </xf>
    <xf numFmtId="0" fontId="41" fillId="61" borderId="0" xfId="7" applyFont="1" applyFill="1" applyAlignment="1">
      <alignment horizontal="center" vertical="center" wrapText="1"/>
    </xf>
    <xf numFmtId="0" fontId="35" fillId="45" borderId="0" xfId="7" applyFont="1" applyFill="1" applyAlignment="1">
      <alignment horizontal="center" vertical="center" wrapText="1"/>
    </xf>
    <xf numFmtId="0" fontId="35" fillId="45" borderId="0" xfId="7" applyFont="1" applyFill="1" applyAlignment="1">
      <alignment vertical="center" wrapText="1"/>
    </xf>
    <xf numFmtId="0" fontId="7" fillId="37" borderId="0" xfId="7" applyFont="1" applyFill="1" applyAlignment="1">
      <alignment horizontal="center" vertical="center" wrapText="1"/>
    </xf>
    <xf numFmtId="0" fontId="7" fillId="64" borderId="0" xfId="7" applyFont="1" applyFill="1" applyAlignment="1">
      <alignment horizontal="center" vertical="center" wrapText="1"/>
    </xf>
    <xf numFmtId="0" fontId="7" fillId="64" borderId="0" xfId="7" applyFont="1" applyFill="1" applyAlignment="1">
      <alignment vertical="center" wrapText="1"/>
    </xf>
    <xf numFmtId="0" fontId="20" fillId="0" borderId="0" xfId="7" applyAlignment="1">
      <alignment horizontal="center" vertical="center" wrapText="1"/>
    </xf>
    <xf numFmtId="0" fontId="51" fillId="68" borderId="0" xfId="7" applyFont="1" applyFill="1" applyAlignment="1">
      <alignment horizontal="center" vertical="center" wrapText="1"/>
    </xf>
    <xf numFmtId="0" fontId="51" fillId="69" borderId="0" xfId="7" applyFont="1" applyFill="1" applyAlignment="1">
      <alignment horizontal="center" vertical="center" wrapText="1"/>
    </xf>
    <xf numFmtId="0" fontId="20" fillId="45" borderId="0" xfId="7" applyFill="1" applyAlignment="1">
      <alignment vertical="center"/>
    </xf>
    <xf numFmtId="0" fontId="55" fillId="77" borderId="0" xfId="7" applyFont="1" applyFill="1" applyAlignment="1">
      <alignment vertical="center" wrapText="1"/>
    </xf>
    <xf numFmtId="0" fontId="55" fillId="69" borderId="0" xfId="7" applyFont="1" applyFill="1" applyAlignment="1">
      <alignment horizontal="center" vertical="center" wrapText="1"/>
    </xf>
    <xf numFmtId="0" fontId="55" fillId="77" borderId="0" xfId="7" applyFont="1" applyFill="1" applyAlignment="1">
      <alignment horizontal="center" vertical="center" wrapText="1"/>
    </xf>
    <xf numFmtId="0" fontId="7" fillId="82" borderId="0" xfId="7" applyFont="1" applyFill="1" applyAlignment="1">
      <alignment horizontal="center" vertical="center" wrapText="1"/>
    </xf>
    <xf numFmtId="0" fontId="7" fillId="86" borderId="0" xfId="7" applyFont="1" applyFill="1" applyAlignment="1">
      <alignment horizontal="center" vertical="center" wrapText="1"/>
    </xf>
    <xf numFmtId="0" fontId="6" fillId="88" borderId="0" xfId="7" applyFont="1" applyFill="1" applyAlignment="1">
      <alignment horizontal="center" vertical="center"/>
    </xf>
    <xf numFmtId="0" fontId="61" fillId="89" borderId="0" xfId="9" applyFont="1" applyFill="1" applyAlignment="1">
      <alignment vertical="center"/>
    </xf>
    <xf numFmtId="0" fontId="62" fillId="0" borderId="2" xfId="2" applyFont="1" applyBorder="1" applyAlignment="1">
      <alignment horizontal="left" vertical="center"/>
    </xf>
    <xf numFmtId="0" fontId="63" fillId="2" borderId="0" xfId="9" applyFont="1" applyFill="1" applyAlignment="1" applyProtection="1">
      <alignment vertical="center"/>
      <protection locked="0"/>
    </xf>
    <xf numFmtId="0" fontId="9" fillId="2" borderId="1"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0" fillId="0" borderId="0" xfId="0" applyAlignment="1">
      <alignment vertical="center"/>
    </xf>
    <xf numFmtId="0" fontId="2" fillId="10" borderId="0" xfId="0" applyFont="1" applyFill="1" applyAlignment="1">
      <alignment vertical="center"/>
    </xf>
    <xf numFmtId="0" fontId="3" fillId="10" borderId="0" xfId="0" applyFont="1" applyFill="1" applyAlignment="1">
      <alignment vertical="center"/>
    </xf>
    <xf numFmtId="0" fontId="0" fillId="10" borderId="0" xfId="0" applyFill="1" applyAlignment="1">
      <alignment vertical="center"/>
    </xf>
    <xf numFmtId="0" fontId="0" fillId="4" borderId="1" xfId="0" applyFill="1" applyBorder="1" applyAlignment="1">
      <alignment horizontal="center" vertical="center"/>
    </xf>
    <xf numFmtId="0" fontId="0" fillId="8" borderId="1" xfId="0" applyFill="1" applyBorder="1" applyAlignment="1">
      <alignment vertical="center" wrapText="1"/>
    </xf>
    <xf numFmtId="0" fontId="0" fillId="0" borderId="1" xfId="0" applyBorder="1" applyAlignment="1">
      <alignment vertical="center" wrapText="1"/>
    </xf>
    <xf numFmtId="0" fontId="0" fillId="9" borderId="1" xfId="0" applyFill="1" applyBorder="1" applyAlignment="1">
      <alignment vertical="center" wrapText="1"/>
    </xf>
    <xf numFmtId="0" fontId="0" fillId="0" borderId="1" xfId="0" applyBorder="1" applyAlignment="1">
      <alignment horizontal="center" vertical="center"/>
    </xf>
    <xf numFmtId="0" fontId="0" fillId="3" borderId="0" xfId="0" applyFill="1" applyAlignment="1">
      <alignment vertical="center"/>
    </xf>
    <xf numFmtId="0" fontId="67" fillId="7" borderId="1" xfId="0" applyFont="1" applyFill="1" applyBorder="1" applyAlignment="1">
      <alignment vertical="center" wrapText="1"/>
    </xf>
    <xf numFmtId="0" fontId="12" fillId="90" borderId="1" xfId="0" applyFont="1" applyFill="1" applyBorder="1" applyAlignment="1">
      <alignment horizontal="center" vertical="center" wrapText="1"/>
    </xf>
    <xf numFmtId="0" fontId="68" fillId="91" borderId="1" xfId="0" applyFont="1" applyFill="1" applyBorder="1" applyAlignment="1">
      <alignment horizontal="center" vertical="center" wrapText="1"/>
    </xf>
    <xf numFmtId="0" fontId="2" fillId="92" borderId="0" xfId="2" applyFont="1" applyFill="1" applyAlignment="1">
      <alignment horizontal="center" vertical="center"/>
    </xf>
    <xf numFmtId="0" fontId="69" fillId="2" borderId="0" xfId="3" applyFont="1" applyFill="1" applyAlignment="1">
      <alignment horizontal="center" vertical="center"/>
    </xf>
    <xf numFmtId="0" fontId="70" fillId="93" borderId="3" xfId="4" applyFont="1" applyFill="1" applyBorder="1" applyAlignment="1">
      <alignment horizontal="center" vertical="center"/>
    </xf>
    <xf numFmtId="0" fontId="71" fillId="2" borderId="0" xfId="3" applyFont="1" applyFill="1" applyAlignment="1">
      <alignment horizontal="center" vertical="center"/>
    </xf>
    <xf numFmtId="0" fontId="1" fillId="2" borderId="0" xfId="0" applyFont="1" applyFill="1"/>
    <xf numFmtId="0" fontId="72" fillId="94" borderId="0" xfId="3" applyFont="1" applyFill="1" applyAlignment="1">
      <alignment horizontal="center" vertical="center"/>
    </xf>
    <xf numFmtId="0" fontId="73" fillId="95" borderId="4" xfId="4" applyFont="1" applyFill="1" applyBorder="1" applyAlignment="1">
      <alignment horizontal="center" vertical="center"/>
    </xf>
    <xf numFmtId="0" fontId="73" fillId="96" borderId="4" xfId="4" applyFont="1" applyFill="1" applyBorder="1" applyAlignment="1">
      <alignment horizontal="center" vertical="center"/>
    </xf>
    <xf numFmtId="0" fontId="1" fillId="0" borderId="0" xfId="0" applyFont="1"/>
    <xf numFmtId="0" fontId="74" fillId="3" borderId="0" xfId="2" quotePrefix="1" applyFont="1" applyFill="1" applyAlignment="1">
      <alignment horizontal="center" vertical="center"/>
    </xf>
    <xf numFmtId="0" fontId="75" fillId="96" borderId="0" xfId="2" applyFont="1" applyFill="1" applyAlignment="1">
      <alignment horizontal="left" vertical="center"/>
    </xf>
    <xf numFmtId="0" fontId="76" fillId="96" borderId="0" xfId="2" applyFont="1" applyFill="1" applyAlignment="1">
      <alignment horizontal="left" vertical="center"/>
    </xf>
    <xf numFmtId="0" fontId="74" fillId="97" borderId="0" xfId="2" quotePrefix="1" applyFont="1" applyFill="1" applyAlignment="1">
      <alignment horizontal="center" vertical="center"/>
    </xf>
    <xf numFmtId="0" fontId="77" fillId="96" borderId="0" xfId="2" applyFont="1" applyFill="1" applyAlignment="1">
      <alignment horizontal="right" vertical="center"/>
    </xf>
    <xf numFmtId="0" fontId="78" fillId="96" borderId="0" xfId="2" applyFont="1" applyFill="1" applyAlignment="1">
      <alignment horizontal="left" vertical="center"/>
    </xf>
    <xf numFmtId="0" fontId="79" fillId="2" borderId="0" xfId="0" applyFont="1" applyFill="1" applyAlignment="1">
      <alignment horizontal="left" vertical="center"/>
    </xf>
    <xf numFmtId="0" fontId="80" fillId="2" borderId="0" xfId="2" applyFont="1" applyFill="1" applyAlignment="1" applyProtection="1">
      <alignment horizontal="right" vertical="center"/>
      <protection hidden="1"/>
    </xf>
    <xf numFmtId="0" fontId="81" fillId="2" borderId="0" xfId="2" applyFont="1" applyFill="1" applyAlignment="1" applyProtection="1">
      <alignment vertical="center"/>
      <protection hidden="1"/>
    </xf>
    <xf numFmtId="0" fontId="81" fillId="2" borderId="0" xfId="3" applyFont="1" applyFill="1" applyAlignment="1">
      <alignment horizontal="right" vertical="center"/>
    </xf>
    <xf numFmtId="0" fontId="82" fillId="2" borderId="0" xfId="3" applyFont="1" applyFill="1" applyAlignment="1">
      <alignment horizontal="left" vertical="center"/>
    </xf>
    <xf numFmtId="0" fontId="63" fillId="2" borderId="0" xfId="3" applyFont="1" applyFill="1" applyAlignment="1">
      <alignment horizontal="left" vertical="center"/>
    </xf>
    <xf numFmtId="0" fontId="83" fillId="2" borderId="0" xfId="3" applyFont="1" applyFill="1" applyAlignment="1">
      <alignment horizontal="left" vertical="center"/>
    </xf>
    <xf numFmtId="0" fontId="84" fillId="2" borderId="0" xfId="3" applyFont="1" applyFill="1" applyAlignment="1">
      <alignment horizontal="left" vertical="center"/>
    </xf>
    <xf numFmtId="0" fontId="85" fillId="98" borderId="0" xfId="9" applyFont="1" applyFill="1" applyAlignment="1">
      <alignment horizontal="right" vertical="center"/>
    </xf>
    <xf numFmtId="164" fontId="85" fillId="2" borderId="0" xfId="9" applyNumberFormat="1" applyFont="1" applyFill="1" applyAlignment="1">
      <alignment vertical="center"/>
    </xf>
    <xf numFmtId="164" fontId="86" fillId="2" borderId="0" xfId="9" applyNumberFormat="1" applyFont="1" applyFill="1" applyAlignment="1">
      <alignment horizontal="left" vertical="center"/>
    </xf>
    <xf numFmtId="164" fontId="86" fillId="2" borderId="0" xfId="9" applyNumberFormat="1" applyFont="1" applyFill="1" applyAlignment="1">
      <alignment horizontal="right" vertical="center"/>
    </xf>
    <xf numFmtId="0" fontId="87" fillId="2" borderId="0" xfId="6" applyFont="1" applyFill="1" applyAlignment="1">
      <alignment horizontal="left" vertical="center"/>
    </xf>
    <xf numFmtId="0" fontId="88" fillId="0" borderId="0" xfId="0" applyFont="1"/>
    <xf numFmtId="0" fontId="67" fillId="2" borderId="0" xfId="10" applyFill="1"/>
    <xf numFmtId="0" fontId="67" fillId="0" borderId="0" xfId="10"/>
    <xf numFmtId="0" fontId="89" fillId="99" borderId="5" xfId="2" applyFont="1" applyFill="1" applyBorder="1" applyAlignment="1">
      <alignment horizontal="center" vertical="center"/>
    </xf>
    <xf numFmtId="0" fontId="90" fillId="2" borderId="0" xfId="3" applyFont="1" applyFill="1" applyAlignment="1">
      <alignment horizontal="left" vertical="center"/>
    </xf>
    <xf numFmtId="0" fontId="89" fillId="99" borderId="6" xfId="2" applyFont="1" applyFill="1" applyBorder="1" applyAlignment="1">
      <alignment horizontal="center" vertical="center"/>
    </xf>
    <xf numFmtId="0" fontId="67" fillId="2" borderId="9" xfId="10" applyFill="1" applyBorder="1"/>
    <xf numFmtId="0" fontId="81" fillId="2" borderId="0" xfId="3" applyFont="1" applyFill="1" applyAlignment="1">
      <alignment horizontal="left" vertical="center"/>
    </xf>
    <xf numFmtId="0" fontId="93" fillId="92" borderId="0" xfId="2" applyFont="1" applyFill="1" applyAlignment="1">
      <alignment horizontal="center" vertical="center"/>
    </xf>
    <xf numFmtId="0" fontId="94" fillId="2" borderId="0" xfId="10" applyFont="1" applyFill="1" applyAlignment="1">
      <alignment horizontal="center" vertical="center"/>
    </xf>
    <xf numFmtId="0" fontId="81" fillId="2" borderId="0" xfId="3" applyFont="1" applyFill="1" applyAlignment="1">
      <alignment horizontal="center" vertical="center"/>
    </xf>
    <xf numFmtId="0" fontId="1" fillId="2" borderId="0" xfId="10" applyFont="1" applyFill="1"/>
    <xf numFmtId="0" fontId="95" fillId="2" borderId="0" xfId="10" applyFont="1" applyFill="1" applyAlignment="1">
      <alignment vertical="center"/>
    </xf>
    <xf numFmtId="0" fontId="67" fillId="2" borderId="0" xfId="10" applyFill="1" applyAlignment="1">
      <alignment vertical="center"/>
    </xf>
    <xf numFmtId="0" fontId="96" fillId="2" borderId="0" xfId="10" applyFont="1" applyFill="1" applyAlignment="1">
      <alignment vertical="center"/>
    </xf>
    <xf numFmtId="0" fontId="67" fillId="0" borderId="0" xfId="10" applyAlignment="1">
      <alignment horizontal="center"/>
    </xf>
    <xf numFmtId="0" fontId="97" fillId="2" borderId="0" xfId="10" applyFont="1" applyFill="1" applyAlignment="1">
      <alignment vertical="center"/>
    </xf>
    <xf numFmtId="0" fontId="19" fillId="100" borderId="0" xfId="6" applyNumberFormat="1" applyFill="1" applyBorder="1" applyAlignment="1">
      <alignment horizontal="center" vertical="center"/>
    </xf>
    <xf numFmtId="0" fontId="1" fillId="2" borderId="0" xfId="10" applyFont="1" applyFill="1" applyAlignment="1">
      <alignment vertical="top"/>
    </xf>
    <xf numFmtId="0" fontId="1" fillId="2" borderId="9" xfId="10" applyFont="1" applyFill="1" applyBorder="1" applyAlignment="1">
      <alignment vertical="top"/>
    </xf>
    <xf numFmtId="0" fontId="67" fillId="3" borderId="0" xfId="10" applyFill="1" applyAlignment="1">
      <alignment vertical="center"/>
    </xf>
    <xf numFmtId="0" fontId="1" fillId="2" borderId="0" xfId="10" applyFont="1" applyFill="1" applyAlignment="1">
      <alignment horizontal="left" vertical="center"/>
    </xf>
    <xf numFmtId="0" fontId="67" fillId="2" borderId="0" xfId="10" applyFill="1" applyAlignment="1">
      <alignment horizontal="center"/>
    </xf>
    <xf numFmtId="0" fontId="19" fillId="100" borderId="0" xfId="11" applyNumberFormat="1" applyFill="1" applyBorder="1" applyAlignment="1">
      <alignment horizontal="center" vertical="center"/>
    </xf>
    <xf numFmtId="0" fontId="67" fillId="0" borderId="0" xfId="10" applyAlignment="1">
      <alignment vertical="center"/>
    </xf>
    <xf numFmtId="0" fontId="67" fillId="3" borderId="0" xfId="10" applyFill="1" applyAlignment="1">
      <alignment horizontal="center" vertical="center"/>
    </xf>
    <xf numFmtId="0" fontId="67" fillId="2" borderId="0" xfId="10" applyFill="1" applyAlignment="1">
      <alignment horizontal="center" vertical="center" wrapText="1"/>
    </xf>
    <xf numFmtId="0" fontId="67" fillId="2" borderId="9" xfId="10" applyFill="1" applyBorder="1" applyAlignment="1">
      <alignment horizontal="center" vertical="center" wrapText="1"/>
    </xf>
    <xf numFmtId="0" fontId="98" fillId="2" borderId="0" xfId="10" applyFont="1" applyFill="1" applyAlignment="1">
      <alignment vertical="center"/>
    </xf>
    <xf numFmtId="0" fontId="67" fillId="4" borderId="0" xfId="10" applyFill="1" applyAlignment="1">
      <alignment horizontal="center" vertical="center"/>
    </xf>
    <xf numFmtId="0" fontId="1" fillId="2" borderId="9" xfId="10" applyFont="1" applyFill="1" applyBorder="1" applyAlignment="1">
      <alignment horizontal="left" vertical="center"/>
    </xf>
    <xf numFmtId="0" fontId="19" fillId="101" borderId="0" xfId="11" applyNumberFormat="1" applyFill="1" applyBorder="1" applyAlignment="1">
      <alignment horizontal="center"/>
    </xf>
    <xf numFmtId="0" fontId="97" fillId="0" borderId="0" xfId="10" applyFont="1" applyAlignment="1">
      <alignment vertical="center"/>
    </xf>
    <xf numFmtId="0" fontId="95" fillId="0" borderId="0" xfId="10" applyFont="1" applyAlignment="1">
      <alignment horizontal="right" vertical="center"/>
    </xf>
    <xf numFmtId="0" fontId="99" fillId="0" borderId="0" xfId="12" applyAlignment="1">
      <alignment vertical="center"/>
    </xf>
    <xf numFmtId="0" fontId="100" fillId="2" borderId="6" xfId="13" applyFont="1" applyFill="1" applyBorder="1" applyAlignment="1">
      <alignment vertical="center"/>
    </xf>
    <xf numFmtId="0" fontId="100" fillId="2" borderId="4" xfId="10" applyFont="1" applyFill="1" applyBorder="1"/>
    <xf numFmtId="0" fontId="101" fillId="2" borderId="7" xfId="10" applyFont="1" applyFill="1" applyBorder="1"/>
    <xf numFmtId="0" fontId="100" fillId="2" borderId="8" xfId="13" applyFont="1" applyFill="1" applyBorder="1" applyAlignment="1">
      <alignment vertical="center"/>
    </xf>
    <xf numFmtId="0" fontId="100" fillId="2" borderId="0" xfId="10" applyFont="1" applyFill="1"/>
    <xf numFmtId="0" fontId="101" fillId="2" borderId="9" xfId="10" applyFont="1" applyFill="1" applyBorder="1"/>
    <xf numFmtId="0" fontId="1" fillId="2" borderId="0" xfId="10" applyFont="1" applyFill="1" applyAlignment="1">
      <alignment horizontal="center" vertical="top" wrapText="1"/>
    </xf>
    <xf numFmtId="0" fontId="1" fillId="2" borderId="9" xfId="10" applyFont="1" applyFill="1" applyBorder="1" applyAlignment="1">
      <alignment horizontal="center" vertical="top" wrapText="1"/>
    </xf>
    <xf numFmtId="0" fontId="90" fillId="2" borderId="8" xfId="2" applyFont="1" applyFill="1" applyBorder="1" applyAlignment="1" applyProtection="1">
      <alignment vertical="center"/>
      <protection hidden="1"/>
    </xf>
    <xf numFmtId="0" fontId="102" fillId="2" borderId="0" xfId="2" applyFont="1" applyFill="1"/>
    <xf numFmtId="0" fontId="102" fillId="2" borderId="9" xfId="2" applyFont="1" applyFill="1" applyBorder="1"/>
    <xf numFmtId="0" fontId="103" fillId="94" borderId="8" xfId="2" applyFont="1" applyFill="1" applyBorder="1" applyAlignment="1">
      <alignment horizontal="center" vertical="center"/>
    </xf>
    <xf numFmtId="0" fontId="103" fillId="94" borderId="0" xfId="2" applyFont="1" applyFill="1" applyAlignment="1">
      <alignment horizontal="center" vertical="center"/>
    </xf>
    <xf numFmtId="0" fontId="103" fillId="94" borderId="9" xfId="2" applyFont="1" applyFill="1" applyBorder="1" applyAlignment="1">
      <alignment horizontal="center" vertical="center"/>
    </xf>
    <xf numFmtId="0" fontId="66" fillId="0" borderId="0" xfId="13" applyFont="1" applyAlignment="1">
      <alignment vertical="center"/>
    </xf>
    <xf numFmtId="0" fontId="67" fillId="2" borderId="0" xfId="10" applyFill="1" applyAlignment="1">
      <alignment horizontal="left" vertical="center"/>
    </xf>
    <xf numFmtId="0" fontId="67" fillId="2" borderId="0" xfId="10" applyFill="1" applyAlignment="1">
      <alignment horizontal="right" vertical="center"/>
    </xf>
    <xf numFmtId="0" fontId="1" fillId="2" borderId="0" xfId="10" applyFont="1" applyFill="1" applyAlignment="1">
      <alignment horizontal="left" vertical="top"/>
    </xf>
    <xf numFmtId="0" fontId="103" fillId="3" borderId="10" xfId="2" applyFont="1" applyFill="1" applyBorder="1" applyAlignment="1">
      <alignment horizontal="center" vertical="center"/>
    </xf>
    <xf numFmtId="0" fontId="103" fillId="3" borderId="11" xfId="2" applyFont="1" applyFill="1" applyBorder="1" applyAlignment="1">
      <alignment horizontal="center" vertical="center"/>
    </xf>
    <xf numFmtId="0" fontId="103" fillId="3" borderId="12" xfId="2" applyFont="1" applyFill="1" applyBorder="1" applyAlignment="1">
      <alignment horizontal="center" vertical="center"/>
    </xf>
    <xf numFmtId="0" fontId="1" fillId="0" borderId="0" xfId="10" applyFont="1"/>
    <xf numFmtId="0" fontId="1" fillId="2" borderId="0" xfId="10" applyFont="1" applyFill="1" applyAlignment="1">
      <alignment horizontal="center" vertical="center" wrapText="1"/>
    </xf>
    <xf numFmtId="0" fontId="1" fillId="2" borderId="9" xfId="10" applyFont="1" applyFill="1" applyBorder="1" applyAlignment="1">
      <alignment horizontal="center" vertical="center" wrapText="1"/>
    </xf>
    <xf numFmtId="166" fontId="1" fillId="0" borderId="0" xfId="10" applyNumberFormat="1" applyFont="1"/>
    <xf numFmtId="0" fontId="18" fillId="0" borderId="0" xfId="10" applyFont="1" applyAlignment="1">
      <alignment vertical="center"/>
    </xf>
    <xf numFmtId="0" fontId="18" fillId="0" borderId="0" xfId="10" applyFont="1" applyAlignment="1">
      <alignment horizontal="right" vertical="center"/>
    </xf>
    <xf numFmtId="0" fontId="97" fillId="2" borderId="0" xfId="10" applyFont="1" applyFill="1" applyAlignment="1">
      <alignment horizontal="left"/>
    </xf>
    <xf numFmtId="167" fontId="1" fillId="0" borderId="0" xfId="10" applyNumberFormat="1" applyFont="1"/>
    <xf numFmtId="0" fontId="67" fillId="2" borderId="0" xfId="10" applyFill="1" applyAlignment="1">
      <alignment horizontal="left"/>
    </xf>
    <xf numFmtId="168" fontId="1" fillId="0" borderId="0" xfId="10" applyNumberFormat="1" applyFont="1"/>
    <xf numFmtId="0" fontId="3" fillId="99" borderId="6" xfId="0" applyFont="1" applyFill="1" applyBorder="1" applyAlignment="1">
      <alignment horizontal="center" vertical="center"/>
    </xf>
    <xf numFmtId="169" fontId="5" fillId="0" borderId="0" xfId="2" applyNumberFormat="1"/>
    <xf numFmtId="0" fontId="0" fillId="0" borderId="0" xfId="0" applyAlignment="1">
      <alignment horizontal="right"/>
    </xf>
    <xf numFmtId="0" fontId="104" fillId="102" borderId="0" xfId="0" applyFont="1" applyFill="1" applyAlignment="1">
      <alignment horizontal="left"/>
    </xf>
    <xf numFmtId="0" fontId="104" fillId="2" borderId="0" xfId="0" applyFont="1" applyFill="1"/>
    <xf numFmtId="0" fontId="104" fillId="2" borderId="9" xfId="0" applyFont="1" applyFill="1" applyBorder="1"/>
    <xf numFmtId="170" fontId="1" fillId="0" borderId="0" xfId="10" applyNumberFormat="1" applyFont="1"/>
    <xf numFmtId="0" fontId="0" fillId="2" borderId="0" xfId="0" applyFill="1" applyAlignment="1">
      <alignment vertical="center"/>
    </xf>
    <xf numFmtId="0" fontId="0" fillId="2" borderId="9" xfId="0" applyFill="1" applyBorder="1" applyAlignment="1">
      <alignment vertical="center"/>
    </xf>
    <xf numFmtId="164" fontId="1" fillId="0" borderId="0" xfId="10" applyNumberFormat="1" applyFont="1"/>
    <xf numFmtId="0" fontId="0" fillId="2" borderId="0" xfId="0" applyFill="1"/>
    <xf numFmtId="0" fontId="64" fillId="2" borderId="0" xfId="0" applyFont="1" applyFill="1" applyAlignment="1">
      <alignment horizontal="right" vertical="center"/>
    </xf>
    <xf numFmtId="0" fontId="105" fillId="102" borderId="13" xfId="0" applyFont="1" applyFill="1" applyBorder="1" applyAlignment="1">
      <alignment horizontal="center" vertical="center"/>
    </xf>
    <xf numFmtId="0" fontId="0" fillId="2" borderId="9" xfId="0" applyFill="1" applyBorder="1"/>
    <xf numFmtId="0" fontId="19" fillId="103" borderId="0" xfId="11" applyFill="1" applyBorder="1" applyAlignment="1">
      <alignment horizontal="center" vertical="center"/>
    </xf>
    <xf numFmtId="0" fontId="1" fillId="2" borderId="0" xfId="10" applyFont="1" applyFill="1" applyAlignment="1">
      <alignment vertical="center"/>
    </xf>
    <xf numFmtId="171" fontId="1" fillId="0" borderId="0" xfId="10" applyNumberFormat="1" applyFont="1"/>
    <xf numFmtId="0" fontId="19" fillId="2" borderId="0" xfId="11" applyFill="1" applyBorder="1" applyAlignment="1">
      <alignment horizontal="center" vertical="center"/>
    </xf>
    <xf numFmtId="172" fontId="5" fillId="0" borderId="0" xfId="2" applyNumberFormat="1"/>
    <xf numFmtId="0" fontId="0" fillId="2" borderId="0" xfId="0" applyFill="1" applyAlignment="1">
      <alignment horizontal="center" vertical="center"/>
    </xf>
    <xf numFmtId="173" fontId="1" fillId="0" borderId="0" xfId="10" applyNumberFormat="1" applyFont="1"/>
    <xf numFmtId="174" fontId="1" fillId="0" borderId="0" xfId="10" applyNumberFormat="1" applyFont="1"/>
    <xf numFmtId="0" fontId="99" fillId="103" borderId="0" xfId="12" applyFill="1" applyBorder="1" applyAlignment="1">
      <alignment horizontal="center" vertical="center"/>
    </xf>
    <xf numFmtId="175" fontId="5" fillId="0" borderId="0" xfId="2" applyNumberFormat="1"/>
    <xf numFmtId="176" fontId="1" fillId="0" borderId="0" xfId="10" applyNumberFormat="1" applyFont="1"/>
    <xf numFmtId="0" fontId="66" fillId="94" borderId="0" xfId="0" applyFont="1" applyFill="1" applyAlignment="1">
      <alignment horizontal="center" vertical="center"/>
    </xf>
    <xf numFmtId="0" fontId="66" fillId="94" borderId="9" xfId="0" applyFont="1" applyFill="1" applyBorder="1" applyAlignment="1">
      <alignment horizontal="center" vertical="center"/>
    </xf>
    <xf numFmtId="177" fontId="1" fillId="0" borderId="0" xfId="10" applyNumberFormat="1" applyFont="1"/>
    <xf numFmtId="0" fontId="91" fillId="2" borderId="0" xfId="10" applyFont="1" applyFill="1"/>
    <xf numFmtId="178" fontId="5" fillId="0" borderId="0" xfId="2" applyNumberFormat="1"/>
    <xf numFmtId="0" fontId="64" fillId="2" borderId="0" xfId="10" applyFont="1" applyFill="1"/>
    <xf numFmtId="179" fontId="5" fillId="0" borderId="0" xfId="2" applyNumberFormat="1"/>
    <xf numFmtId="0" fontId="81" fillId="2" borderId="0" xfId="14" applyFont="1" applyFill="1"/>
    <xf numFmtId="0" fontId="5" fillId="0" borderId="0" xfId="2"/>
    <xf numFmtId="0" fontId="106" fillId="2" borderId="0" xfId="2" applyFont="1" applyFill="1" applyAlignment="1" applyProtection="1">
      <alignment horizontal="right" vertical="center"/>
      <protection hidden="1"/>
    </xf>
    <xf numFmtId="180" fontId="1" fillId="0" borderId="0" xfId="10" applyNumberFormat="1" applyFont="1"/>
    <xf numFmtId="181" fontId="5" fillId="0" borderId="0" xfId="2" applyNumberFormat="1"/>
    <xf numFmtId="182" fontId="5" fillId="0" borderId="0" xfId="2" applyNumberFormat="1"/>
    <xf numFmtId="0" fontId="108" fillId="2" borderId="0" xfId="2" applyFont="1" applyFill="1" applyAlignment="1" applyProtection="1">
      <alignment horizontal="left" vertical="center"/>
      <protection hidden="1"/>
    </xf>
    <xf numFmtId="183" fontId="5" fillId="0" borderId="0" xfId="2" applyNumberFormat="1"/>
    <xf numFmtId="0" fontId="108" fillId="2" borderId="0" xfId="2" applyFont="1" applyFill="1" applyAlignment="1" applyProtection="1">
      <alignment vertical="center"/>
      <protection hidden="1"/>
    </xf>
    <xf numFmtId="0" fontId="99" fillId="2" borderId="0" xfId="12" applyFill="1"/>
    <xf numFmtId="184" fontId="5" fillId="0" borderId="0" xfId="2" applyNumberFormat="1"/>
    <xf numFmtId="185" fontId="5" fillId="0" borderId="0" xfId="2" applyNumberFormat="1"/>
    <xf numFmtId="0" fontId="108" fillId="2" borderId="0" xfId="10" applyFont="1" applyFill="1" applyAlignment="1">
      <alignment horizontal="left" vertical="center"/>
    </xf>
    <xf numFmtId="186" fontId="1" fillId="0" borderId="0" xfId="10" applyNumberFormat="1" applyFont="1"/>
    <xf numFmtId="0" fontId="109" fillId="2" borderId="0" xfId="15" applyFont="1" applyFill="1" applyAlignment="1">
      <alignment horizontal="left" vertical="center"/>
    </xf>
    <xf numFmtId="187" fontId="1" fillId="0" borderId="0" xfId="10" applyNumberFormat="1" applyFont="1"/>
    <xf numFmtId="0" fontId="67" fillId="2" borderId="11" xfId="10" applyFill="1" applyBorder="1"/>
    <xf numFmtId="0" fontId="67" fillId="2" borderId="12" xfId="10" applyFill="1" applyBorder="1"/>
    <xf numFmtId="0" fontId="63" fillId="0" borderId="0" xfId="3" applyFont="1" applyAlignment="1">
      <alignment horizontal="left" vertical="center"/>
    </xf>
    <xf numFmtId="0" fontId="110" fillId="2" borderId="0" xfId="3" applyFont="1" applyFill="1" applyAlignment="1">
      <alignment horizontal="left" vertical="center"/>
    </xf>
    <xf numFmtId="0" fontId="111" fillId="0" borderId="0" xfId="10" applyFont="1"/>
    <xf numFmtId="0" fontId="112" fillId="2" borderId="0" xfId="3" applyFont="1" applyFill="1" applyAlignment="1">
      <alignment horizontal="left" vertical="center"/>
    </xf>
    <xf numFmtId="0" fontId="116" fillId="106" borderId="0" xfId="16" applyFont="1" applyFill="1" applyAlignment="1" applyProtection="1">
      <alignment horizontal="left" vertical="center"/>
      <protection locked="0"/>
    </xf>
    <xf numFmtId="164" fontId="117" fillId="106" borderId="0" xfId="16" applyNumberFormat="1" applyFont="1" applyFill="1" applyAlignment="1" applyProtection="1">
      <alignment horizontal="center" vertical="center"/>
      <protection locked="0"/>
    </xf>
    <xf numFmtId="0" fontId="118" fillId="106" borderId="0" xfId="16" applyFont="1" applyFill="1" applyAlignment="1" applyProtection="1">
      <alignment horizontal="left" vertical="center"/>
      <protection locked="0"/>
    </xf>
    <xf numFmtId="0" fontId="1" fillId="2" borderId="0" xfId="10" applyFont="1" applyFill="1" applyAlignment="1">
      <alignment horizontal="center"/>
    </xf>
    <xf numFmtId="0" fontId="120" fillId="108" borderId="4" xfId="4" applyFont="1" applyFill="1" applyBorder="1" applyAlignment="1">
      <alignment vertical="center"/>
    </xf>
    <xf numFmtId="0" fontId="121" fillId="108" borderId="7" xfId="4" applyFont="1" applyFill="1" applyBorder="1" applyAlignment="1">
      <alignment horizontal="right" vertical="center"/>
    </xf>
    <xf numFmtId="0" fontId="110" fillId="2" borderId="0" xfId="10" applyFont="1" applyFill="1" applyAlignment="1">
      <alignment horizontal="left" vertical="center"/>
    </xf>
    <xf numFmtId="0" fontId="18" fillId="2" borderId="0" xfId="10" applyFont="1" applyFill="1"/>
    <xf numFmtId="0" fontId="1" fillId="108" borderId="0" xfId="10" applyFont="1" applyFill="1"/>
    <xf numFmtId="0" fontId="1" fillId="108" borderId="0" xfId="10" applyFont="1" applyFill="1" applyAlignment="1">
      <alignment horizontal="right" vertical="center"/>
    </xf>
    <xf numFmtId="0" fontId="97" fillId="108" borderId="0" xfId="10" applyFont="1" applyFill="1" applyAlignment="1">
      <alignment horizontal="right" vertical="center"/>
    </xf>
    <xf numFmtId="0" fontId="97" fillId="108" borderId="0" xfId="10" applyFont="1" applyFill="1" applyAlignment="1">
      <alignment horizontal="left" vertical="center"/>
    </xf>
    <xf numFmtId="0" fontId="97" fillId="108" borderId="9" xfId="10" applyFont="1" applyFill="1" applyBorder="1"/>
    <xf numFmtId="0" fontId="122" fillId="2" borderId="0" xfId="11" applyFont="1" applyFill="1" applyAlignment="1">
      <alignment horizontal="left" vertical="center"/>
    </xf>
    <xf numFmtId="0" fontId="18" fillId="108" borderId="0" xfId="10" applyFont="1" applyFill="1" applyAlignment="1">
      <alignment horizontal="center" vertical="center"/>
    </xf>
    <xf numFmtId="1" fontId="63" fillId="109" borderId="0" xfId="17" applyNumberFormat="1" applyFont="1" applyFill="1" applyAlignment="1">
      <alignment horizontal="center" vertical="center"/>
    </xf>
    <xf numFmtId="0" fontId="63" fillId="109" borderId="14" xfId="9" applyFont="1" applyFill="1" applyBorder="1" applyAlignment="1">
      <alignment horizontal="left" vertical="center"/>
    </xf>
    <xf numFmtId="0" fontId="63" fillId="109" borderId="14" xfId="9" applyFont="1" applyFill="1" applyBorder="1" applyAlignment="1">
      <alignment horizontal="right" vertical="center"/>
    </xf>
    <xf numFmtId="1" fontId="63" fillId="109" borderId="14" xfId="17" applyNumberFormat="1" applyFont="1" applyFill="1" applyBorder="1" applyAlignment="1">
      <alignment horizontal="right" vertical="center"/>
    </xf>
    <xf numFmtId="170" fontId="67" fillId="109" borderId="14" xfId="10" applyNumberFormat="1" applyFill="1" applyBorder="1" applyAlignment="1">
      <alignment horizontal="center" vertical="center"/>
    </xf>
    <xf numFmtId="0" fontId="67" fillId="109" borderId="14" xfId="10" applyFill="1" applyBorder="1" applyAlignment="1">
      <alignment horizontal="right" vertical="center"/>
    </xf>
    <xf numFmtId="164" fontId="67" fillId="109" borderId="15" xfId="10" applyNumberFormat="1" applyFill="1" applyBorder="1" applyAlignment="1">
      <alignment horizontal="left" vertical="center"/>
    </xf>
    <xf numFmtId="170" fontId="67" fillId="109" borderId="0" xfId="10" applyNumberFormat="1" applyFill="1" applyAlignment="1">
      <alignment horizontal="center" vertical="center"/>
    </xf>
    <xf numFmtId="2" fontId="2" fillId="110" borderId="0" xfId="2" applyNumberFormat="1" applyFont="1" applyFill="1" applyAlignment="1" applyProtection="1">
      <alignment horizontal="center" vertical="center"/>
      <protection locked="0"/>
    </xf>
    <xf numFmtId="0" fontId="95" fillId="106" borderId="0" xfId="16" applyFont="1" applyFill="1" applyAlignment="1" applyProtection="1">
      <alignment vertical="center"/>
      <protection locked="0"/>
    </xf>
    <xf numFmtId="0" fontId="125" fillId="106" borderId="0" xfId="16" applyFont="1" applyFill="1" applyAlignment="1" applyProtection="1">
      <alignment vertical="center"/>
      <protection locked="0"/>
    </xf>
    <xf numFmtId="0" fontId="1" fillId="2" borderId="9" xfId="10" applyFont="1" applyFill="1" applyBorder="1"/>
    <xf numFmtId="0" fontId="67" fillId="109" borderId="0" xfId="10" applyFill="1" applyAlignment="1">
      <alignment horizontal="center" vertical="center"/>
    </xf>
    <xf numFmtId="0" fontId="126" fillId="106" borderId="0" xfId="16" applyFont="1" applyFill="1" applyAlignment="1" applyProtection="1">
      <alignment horizontal="right" vertical="center"/>
      <protection locked="0"/>
    </xf>
    <xf numFmtId="164" fontId="67" fillId="109" borderId="0" xfId="10" applyNumberFormat="1" applyFill="1" applyAlignment="1">
      <alignment horizontal="center" vertical="center"/>
    </xf>
    <xf numFmtId="0" fontId="102" fillId="2" borderId="0" xfId="10" applyFont="1" applyFill="1"/>
    <xf numFmtId="0" fontId="74" fillId="2" borderId="0" xfId="9" applyFont="1" applyFill="1" applyAlignment="1">
      <alignment horizontal="left" vertical="center"/>
    </xf>
    <xf numFmtId="0" fontId="128" fillId="2" borderId="0" xfId="10" applyFont="1" applyFill="1" applyAlignment="1">
      <alignment vertical="center"/>
    </xf>
    <xf numFmtId="0" fontId="110" fillId="2" borderId="0" xfId="11" applyFont="1" applyFill="1" applyBorder="1" applyAlignment="1">
      <alignment horizontal="center" vertical="center"/>
    </xf>
    <xf numFmtId="188" fontId="71" fillId="2" borderId="0" xfId="4" applyNumberFormat="1" applyFont="1" applyFill="1" applyAlignment="1" applyProtection="1">
      <alignment horizontal="center" vertical="center"/>
      <protection locked="0"/>
    </xf>
    <xf numFmtId="0" fontId="129" fillId="2" borderId="0" xfId="9" applyFont="1" applyFill="1" applyAlignment="1">
      <alignment horizontal="right" vertical="center"/>
    </xf>
    <xf numFmtId="164" fontId="130" fillId="111" borderId="0" xfId="16" applyNumberFormat="1" applyFont="1" applyFill="1" applyAlignment="1" applyProtection="1">
      <alignment horizontal="center" vertical="center"/>
      <protection locked="0"/>
    </xf>
    <xf numFmtId="0" fontId="116" fillId="112" borderId="0" xfId="16" applyFont="1" applyFill="1" applyAlignment="1" applyProtection="1">
      <alignment horizontal="left" vertical="center"/>
      <protection locked="0"/>
    </xf>
    <xf numFmtId="164" fontId="117" fillId="106" borderId="0" xfId="16" applyNumberFormat="1" applyFont="1" applyFill="1" applyAlignment="1" applyProtection="1">
      <alignment horizontal="right" vertical="center"/>
      <protection locked="0"/>
    </xf>
    <xf numFmtId="0" fontId="131" fillId="2" borderId="9" xfId="10" applyFont="1" applyFill="1" applyBorder="1" applyAlignment="1">
      <alignment horizontal="left" vertical="center"/>
    </xf>
    <xf numFmtId="0" fontId="116" fillId="106" borderId="0" xfId="16" applyFont="1" applyFill="1" applyAlignment="1" applyProtection="1">
      <alignment horizontal="right" vertical="center"/>
      <protection locked="0"/>
    </xf>
    <xf numFmtId="189" fontId="132" fillId="113" borderId="0" xfId="4" applyNumberFormat="1" applyFont="1" applyFill="1" applyAlignment="1" applyProtection="1">
      <alignment horizontal="center" vertical="center"/>
      <protection locked="0"/>
    </xf>
    <xf numFmtId="0" fontId="116" fillId="106" borderId="0" xfId="16" applyFont="1" applyFill="1" applyAlignment="1" applyProtection="1">
      <alignment horizontal="center" vertical="center"/>
      <protection locked="0"/>
    </xf>
    <xf numFmtId="0" fontId="133" fillId="2" borderId="0" xfId="16" applyFont="1" applyFill="1" applyAlignment="1" applyProtection="1">
      <alignment horizontal="right" vertical="center"/>
      <protection locked="0"/>
    </xf>
    <xf numFmtId="164" fontId="132" fillId="112" borderId="0" xfId="16" applyNumberFormat="1" applyFont="1" applyFill="1" applyAlignment="1" applyProtection="1">
      <alignment horizontal="center" vertical="center"/>
      <protection locked="0"/>
    </xf>
    <xf numFmtId="0" fontId="134" fillId="0" borderId="0" xfId="10" applyFont="1" applyAlignment="1">
      <alignment vertical="center"/>
    </xf>
    <xf numFmtId="0" fontId="131" fillId="2" borderId="9" xfId="2" applyFont="1" applyFill="1" applyBorder="1" applyAlignment="1">
      <alignment horizontal="left" vertical="center"/>
    </xf>
    <xf numFmtId="0" fontId="129" fillId="2" borderId="0" xfId="16" applyFont="1" applyFill="1" applyAlignment="1" applyProtection="1">
      <alignment horizontal="right" vertical="center"/>
      <protection locked="0"/>
    </xf>
    <xf numFmtId="1" fontId="130" fillId="114" borderId="0" xfId="2" applyNumberFormat="1" applyFont="1" applyFill="1" applyAlignment="1">
      <alignment horizontal="center" vertical="center"/>
    </xf>
    <xf numFmtId="168" fontId="90" fillId="115" borderId="0" xfId="2" applyNumberFormat="1" applyFont="1" applyFill="1" applyAlignment="1">
      <alignment vertical="center"/>
    </xf>
    <xf numFmtId="0" fontId="1" fillId="0" borderId="9" xfId="10" applyFont="1" applyBorder="1"/>
    <xf numFmtId="0" fontId="81" fillId="2" borderId="0" xfId="9" applyFont="1" applyFill="1" applyAlignment="1">
      <alignment horizontal="right" vertical="center"/>
    </xf>
    <xf numFmtId="190" fontId="81" fillId="106" borderId="0" xfId="16" applyNumberFormat="1" applyFont="1" applyFill="1" applyAlignment="1" applyProtection="1">
      <alignment horizontal="center" vertical="center"/>
      <protection locked="0"/>
    </xf>
    <xf numFmtId="0" fontId="135" fillId="2" borderId="0" xfId="10" applyFont="1" applyFill="1" applyAlignment="1">
      <alignment vertical="center"/>
    </xf>
    <xf numFmtId="190" fontId="136" fillId="106" borderId="0" xfId="16" applyNumberFormat="1" applyFont="1" applyFill="1" applyAlignment="1" applyProtection="1">
      <alignment horizontal="right" vertical="center"/>
      <protection locked="0"/>
    </xf>
    <xf numFmtId="0" fontId="137" fillId="2" borderId="9" xfId="2" applyFont="1" applyFill="1" applyBorder="1" applyAlignment="1">
      <alignment horizontal="left" vertical="center"/>
    </xf>
    <xf numFmtId="0" fontId="102" fillId="2" borderId="0" xfId="9" applyFont="1" applyFill="1" applyAlignment="1">
      <alignment horizontal="right" vertical="center"/>
    </xf>
    <xf numFmtId="0" fontId="138" fillId="2" borderId="0" xfId="17" applyFont="1" applyFill="1" applyAlignment="1">
      <alignment horizontal="center" vertical="center"/>
    </xf>
    <xf numFmtId="0" fontId="102" fillId="4" borderId="0" xfId="2" applyFont="1" applyFill="1" applyAlignment="1">
      <alignment horizontal="right" vertical="center"/>
    </xf>
    <xf numFmtId="191" fontId="102" fillId="106" borderId="0" xfId="16" applyNumberFormat="1" applyFont="1" applyFill="1" applyAlignment="1" applyProtection="1">
      <alignment horizontal="center" vertical="center"/>
      <protection locked="0"/>
    </xf>
    <xf numFmtId="0" fontId="102" fillId="2" borderId="0" xfId="2" applyFont="1" applyFill="1" applyAlignment="1">
      <alignment horizontal="right" vertical="center"/>
    </xf>
    <xf numFmtId="0" fontId="81" fillId="113" borderId="0" xfId="2" applyFont="1" applyFill="1" applyAlignment="1">
      <alignment vertical="center"/>
    </xf>
    <xf numFmtId="0" fontId="130" fillId="113" borderId="0" xfId="2" applyFont="1" applyFill="1" applyAlignment="1">
      <alignment vertical="center"/>
    </xf>
    <xf numFmtId="0" fontId="130" fillId="113" borderId="9" xfId="2" applyFont="1" applyFill="1" applyBorder="1" applyAlignment="1">
      <alignment vertical="center"/>
    </xf>
    <xf numFmtId="0" fontId="139" fillId="2" borderId="0" xfId="13" applyFont="1" applyFill="1" applyAlignment="1">
      <alignment horizontal="left" vertical="center"/>
    </xf>
    <xf numFmtId="0" fontId="126" fillId="106" borderId="0" xfId="16" applyFont="1" applyFill="1" applyAlignment="1" applyProtection="1">
      <alignment horizontal="left" vertical="center"/>
      <protection locked="0"/>
    </xf>
    <xf numFmtId="0" fontId="140" fillId="106" borderId="0" xfId="16" applyFont="1" applyFill="1" applyAlignment="1" applyProtection="1">
      <alignment horizontal="left" vertical="center"/>
      <protection locked="0"/>
    </xf>
    <xf numFmtId="0" fontId="141" fillId="2" borderId="0" xfId="9" applyFont="1" applyFill="1" applyAlignment="1">
      <alignment horizontal="left" vertical="center"/>
    </xf>
    <xf numFmtId="0" fontId="141" fillId="106" borderId="0" xfId="16" applyFont="1" applyFill="1" applyAlignment="1" applyProtection="1">
      <alignment horizontal="left" vertical="center"/>
      <protection locked="0"/>
    </xf>
    <xf numFmtId="0" fontId="142" fillId="2" borderId="0" xfId="16" applyFont="1" applyFill="1" applyAlignment="1" applyProtection="1">
      <alignment horizontal="left" vertical="center"/>
      <protection locked="0"/>
    </xf>
    <xf numFmtId="0" fontId="71" fillId="0" borderId="0" xfId="3" applyFont="1" applyAlignment="1">
      <alignment horizontal="center" vertical="center"/>
    </xf>
    <xf numFmtId="0" fontId="118" fillId="112" borderId="0" xfId="16" applyFont="1" applyFill="1" applyAlignment="1" applyProtection="1">
      <alignment horizontal="left" vertical="center"/>
      <protection locked="0"/>
    </xf>
    <xf numFmtId="0" fontId="129" fillId="2" borderId="0" xfId="16" applyFont="1" applyFill="1" applyAlignment="1" applyProtection="1">
      <alignment horizontal="left" vertical="center"/>
      <protection locked="0"/>
    </xf>
    <xf numFmtId="0" fontId="74" fillId="106" borderId="0" xfId="16" applyFont="1" applyFill="1" applyAlignment="1" applyProtection="1">
      <alignment horizontal="right" vertical="center"/>
      <protection locked="0"/>
    </xf>
    <xf numFmtId="0" fontId="64" fillId="2" borderId="0" xfId="10" applyFont="1" applyFill="1" applyAlignment="1">
      <alignment horizontal="left" vertical="center"/>
    </xf>
    <xf numFmtId="0" fontId="132" fillId="2" borderId="9" xfId="2" applyFont="1" applyFill="1" applyBorder="1" applyAlignment="1">
      <alignment horizontal="center" vertical="center"/>
    </xf>
    <xf numFmtId="0" fontId="138" fillId="2" borderId="0" xfId="2" applyFont="1" applyFill="1" applyAlignment="1">
      <alignment horizontal="center" vertical="center"/>
    </xf>
    <xf numFmtId="0" fontId="101" fillId="2" borderId="0" xfId="3" applyFont="1" applyFill="1" applyAlignment="1">
      <alignment horizontal="left" vertical="center"/>
    </xf>
    <xf numFmtId="0" fontId="100" fillId="2" borderId="0" xfId="10" applyFont="1" applyFill="1" applyAlignment="1">
      <alignment horizontal="left" vertical="center"/>
    </xf>
    <xf numFmtId="0" fontId="144" fillId="116" borderId="4" xfId="4" applyFont="1" applyFill="1" applyBorder="1" applyAlignment="1">
      <alignment vertical="center"/>
    </xf>
    <xf numFmtId="0" fontId="2" fillId="116" borderId="7" xfId="4" applyFont="1" applyFill="1" applyBorder="1" applyAlignment="1">
      <alignment horizontal="right" vertical="center"/>
    </xf>
    <xf numFmtId="0" fontId="100" fillId="2" borderId="0" xfId="10" applyFont="1" applyFill="1" applyAlignment="1">
      <alignment horizontal="center"/>
    </xf>
    <xf numFmtId="0" fontId="3" fillId="116" borderId="0" xfId="10" applyFont="1" applyFill="1"/>
    <xf numFmtId="0" fontId="3" fillId="116" borderId="0" xfId="10" applyFont="1" applyFill="1" applyAlignment="1">
      <alignment horizontal="right" vertical="center"/>
    </xf>
    <xf numFmtId="0" fontId="93" fillId="116" borderId="0" xfId="10" applyFont="1" applyFill="1" applyAlignment="1">
      <alignment horizontal="right" vertical="center"/>
    </xf>
    <xf numFmtId="0" fontId="93" fillId="116" borderId="0" xfId="10" applyFont="1" applyFill="1" applyAlignment="1">
      <alignment horizontal="left" vertical="center"/>
    </xf>
    <xf numFmtId="0" fontId="3" fillId="116" borderId="9" xfId="10" applyFont="1" applyFill="1" applyBorder="1"/>
    <xf numFmtId="0" fontId="145" fillId="2" borderId="0" xfId="2" applyFont="1" applyFill="1" applyAlignment="1">
      <alignment horizontal="center" vertical="center"/>
    </xf>
    <xf numFmtId="0" fontId="2" fillId="116" borderId="0" xfId="10" applyFont="1" applyFill="1" applyAlignment="1">
      <alignment horizontal="center" vertical="center"/>
    </xf>
    <xf numFmtId="1" fontId="2" fillId="117" borderId="0" xfId="17" applyNumberFormat="1" applyFont="1" applyFill="1" applyAlignment="1">
      <alignment horizontal="center" vertical="center"/>
    </xf>
    <xf numFmtId="0" fontId="11" fillId="117" borderId="14" xfId="9" applyFont="1" applyFill="1" applyBorder="1" applyAlignment="1">
      <alignment horizontal="left" vertical="center"/>
    </xf>
    <xf numFmtId="0" fontId="93" fillId="117" borderId="14" xfId="9" applyFont="1" applyFill="1" applyBorder="1" applyAlignment="1">
      <alignment horizontal="right" vertical="center"/>
    </xf>
    <xf numFmtId="1" fontId="93" fillId="117" borderId="14" xfId="17" applyNumberFormat="1" applyFont="1" applyFill="1" applyBorder="1" applyAlignment="1">
      <alignment horizontal="right" vertical="center"/>
    </xf>
    <xf numFmtId="170" fontId="93" fillId="117" borderId="14" xfId="10" applyNumberFormat="1" applyFont="1" applyFill="1" applyBorder="1" applyAlignment="1">
      <alignment horizontal="center" vertical="center"/>
    </xf>
    <xf numFmtId="0" fontId="11" fillId="117" borderId="14" xfId="10" applyFont="1" applyFill="1" applyBorder="1" applyAlignment="1">
      <alignment horizontal="right" vertical="center"/>
    </xf>
    <xf numFmtId="164" fontId="11" fillId="117" borderId="15" xfId="10" applyNumberFormat="1" applyFont="1" applyFill="1" applyBorder="1" applyAlignment="1">
      <alignment horizontal="left" vertical="center"/>
    </xf>
    <xf numFmtId="170" fontId="2" fillId="117" borderId="0" xfId="10" applyNumberFormat="1" applyFont="1" applyFill="1" applyAlignment="1">
      <alignment horizontal="center" vertical="center"/>
    </xf>
    <xf numFmtId="0" fontId="93" fillId="117" borderId="18" xfId="2" applyFont="1" applyFill="1" applyBorder="1" applyAlignment="1">
      <alignment horizontal="center" vertical="center" wrapText="1"/>
    </xf>
    <xf numFmtId="0" fontId="147" fillId="106" borderId="0" xfId="16" applyFont="1" applyFill="1" applyAlignment="1" applyProtection="1">
      <alignment vertical="center"/>
      <protection locked="0"/>
    </xf>
    <xf numFmtId="0" fontId="3" fillId="117" borderId="0" xfId="10" applyFont="1" applyFill="1" applyAlignment="1">
      <alignment horizontal="center" vertical="center"/>
    </xf>
    <xf numFmtId="164" fontId="3" fillId="117" borderId="0" xfId="10" applyNumberFormat="1" applyFont="1" applyFill="1" applyAlignment="1">
      <alignment horizontal="center" vertical="center"/>
    </xf>
    <xf numFmtId="0" fontId="1" fillId="0" borderId="0" xfId="10" applyFont="1" applyAlignment="1">
      <alignment horizontal="center"/>
    </xf>
    <xf numFmtId="164" fontId="130" fillId="112" borderId="0" xfId="16" applyNumberFormat="1" applyFont="1" applyFill="1" applyAlignment="1" applyProtection="1">
      <alignment horizontal="center" vertical="center"/>
      <protection locked="0"/>
    </xf>
    <xf numFmtId="0" fontId="19" fillId="2" borderId="0" xfId="6" applyFill="1" applyAlignment="1">
      <alignment horizontal="center" vertical="center"/>
    </xf>
    <xf numFmtId="0" fontId="141" fillId="106" borderId="0" xfId="16" applyFont="1" applyFill="1" applyAlignment="1" applyProtection="1">
      <alignment horizontal="right" vertical="center"/>
      <protection locked="0"/>
    </xf>
    <xf numFmtId="0" fontId="148" fillId="112" borderId="0" xfId="16" applyFont="1" applyFill="1" applyAlignment="1" applyProtection="1">
      <alignment horizontal="center" vertical="center"/>
      <protection locked="0"/>
    </xf>
    <xf numFmtId="0" fontId="137" fillId="2" borderId="0" xfId="10" applyFont="1" applyFill="1" applyAlignment="1">
      <alignment horizontal="right" vertical="top"/>
    </xf>
    <xf numFmtId="0" fontId="137" fillId="2" borderId="9" xfId="10" applyFont="1" applyFill="1" applyBorder="1" applyAlignment="1">
      <alignment horizontal="left" vertical="top"/>
    </xf>
    <xf numFmtId="0" fontId="137" fillId="2" borderId="0" xfId="10" applyFont="1" applyFill="1" applyAlignment="1">
      <alignment horizontal="center" vertical="top"/>
    </xf>
    <xf numFmtId="164" fontId="149" fillId="112" borderId="0" xfId="16" applyNumberFormat="1" applyFont="1" applyFill="1" applyAlignment="1" applyProtection="1">
      <alignment horizontal="center" vertical="center"/>
      <protection locked="0"/>
    </xf>
    <xf numFmtId="0" fontId="1" fillId="2" borderId="0" xfId="10" quotePrefix="1" applyFont="1" applyFill="1" applyAlignment="1">
      <alignment vertical="center"/>
    </xf>
    <xf numFmtId="1" fontId="130" fillId="118" borderId="0" xfId="2" applyNumberFormat="1" applyFont="1" applyFill="1" applyAlignment="1">
      <alignment horizontal="center" vertical="center"/>
    </xf>
    <xf numFmtId="168" fontId="137" fillId="115" borderId="0" xfId="2" applyNumberFormat="1" applyFont="1" applyFill="1" applyAlignment="1">
      <alignment vertical="center"/>
    </xf>
    <xf numFmtId="0" fontId="131" fillId="2" borderId="0" xfId="2" applyFont="1" applyFill="1" applyAlignment="1">
      <alignment horizontal="center" vertical="center"/>
    </xf>
    <xf numFmtId="0" fontId="132" fillId="2" borderId="0" xfId="2" applyFont="1" applyFill="1" applyAlignment="1">
      <alignment horizontal="right" vertical="center"/>
    </xf>
    <xf numFmtId="0" fontId="120" fillId="120" borderId="4" xfId="4" applyFont="1" applyFill="1" applyBorder="1" applyAlignment="1">
      <alignment vertical="center"/>
    </xf>
    <xf numFmtId="0" fontId="91" fillId="120" borderId="7" xfId="4" applyFont="1" applyFill="1" applyBorder="1" applyAlignment="1">
      <alignment horizontal="right" vertical="center"/>
    </xf>
    <xf numFmtId="0" fontId="1" fillId="120" borderId="0" xfId="10" applyFont="1" applyFill="1"/>
    <xf numFmtId="0" fontId="1" fillId="120" borderId="0" xfId="10" applyFont="1" applyFill="1" applyAlignment="1">
      <alignment horizontal="right" vertical="center"/>
    </xf>
    <xf numFmtId="0" fontId="97" fillId="120" borderId="0" xfId="10" applyFont="1" applyFill="1" applyAlignment="1">
      <alignment horizontal="right" vertical="center"/>
    </xf>
    <xf numFmtId="0" fontId="97" fillId="120" borderId="0" xfId="10" applyFont="1" applyFill="1" applyAlignment="1">
      <alignment horizontal="left" vertical="center"/>
    </xf>
    <xf numFmtId="0" fontId="97" fillId="120" borderId="9" xfId="10" applyFont="1" applyFill="1" applyBorder="1"/>
    <xf numFmtId="0" fontId="63" fillId="109" borderId="0" xfId="9" applyFont="1" applyFill="1" applyAlignment="1">
      <alignment horizontal="left" vertical="center"/>
    </xf>
    <xf numFmtId="0" fontId="63" fillId="109" borderId="0" xfId="9" applyFont="1" applyFill="1" applyAlignment="1">
      <alignment horizontal="right" vertical="center"/>
    </xf>
    <xf numFmtId="0" fontId="138" fillId="109" borderId="0" xfId="17" applyFont="1" applyFill="1" applyAlignment="1">
      <alignment horizontal="center" vertical="center"/>
    </xf>
    <xf numFmtId="0" fontId="138" fillId="109" borderId="0" xfId="16" applyFont="1" applyFill="1" applyAlignment="1" applyProtection="1">
      <alignment horizontal="left" vertical="center"/>
      <protection locked="0"/>
    </xf>
    <xf numFmtId="0" fontId="0" fillId="109" borderId="0" xfId="0" applyFill="1"/>
    <xf numFmtId="0" fontId="0" fillId="109" borderId="9" xfId="0" applyFill="1" applyBorder="1"/>
    <xf numFmtId="0" fontId="138" fillId="109" borderId="0" xfId="2" applyFont="1" applyFill="1" applyAlignment="1">
      <alignment horizontal="right" vertical="center"/>
    </xf>
    <xf numFmtId="192" fontId="138" fillId="109" borderId="0" xfId="17" applyNumberFormat="1" applyFont="1" applyFill="1" applyAlignment="1">
      <alignment horizontal="center" vertical="center"/>
    </xf>
    <xf numFmtId="0" fontId="18" fillId="109" borderId="0" xfId="0" applyFont="1" applyFill="1" applyAlignment="1">
      <alignment vertical="center"/>
    </xf>
    <xf numFmtId="0" fontId="18" fillId="109" borderId="9" xfId="0" applyFont="1" applyFill="1" applyBorder="1" applyAlignment="1">
      <alignment vertical="center"/>
    </xf>
    <xf numFmtId="0" fontId="0" fillId="109" borderId="14" xfId="0" applyFill="1" applyBorder="1" applyAlignment="1">
      <alignment horizontal="right" vertical="center"/>
    </xf>
    <xf numFmtId="0" fontId="0" fillId="109" borderId="14" xfId="0" applyFill="1" applyBorder="1" applyAlignment="1">
      <alignment horizontal="center" vertical="center"/>
    </xf>
    <xf numFmtId="0" fontId="150" fillId="109" borderId="14" xfId="0" applyFont="1" applyFill="1" applyBorder="1" applyAlignment="1">
      <alignment horizontal="right" vertical="center"/>
    </xf>
    <xf numFmtId="188" fontId="102" fillId="121" borderId="14" xfId="16" applyNumberFormat="1" applyFont="1" applyFill="1" applyBorder="1" applyAlignment="1" applyProtection="1">
      <alignment horizontal="center" vertical="center"/>
      <protection locked="0"/>
    </xf>
    <xf numFmtId="188" fontId="102" fillId="121" borderId="15" xfId="16" applyNumberFormat="1" applyFont="1" applyFill="1" applyBorder="1" applyAlignment="1" applyProtection="1">
      <alignment horizontal="center" vertical="center"/>
      <protection locked="0"/>
    </xf>
    <xf numFmtId="0" fontId="127" fillId="107" borderId="0" xfId="16" applyFont="1" applyFill="1" applyAlignment="1" applyProtection="1">
      <alignment vertical="center"/>
      <protection locked="0"/>
    </xf>
    <xf numFmtId="0" fontId="127" fillId="2" borderId="9" xfId="16" applyFont="1" applyFill="1" applyBorder="1" applyAlignment="1" applyProtection="1">
      <alignment vertical="center"/>
      <protection locked="0"/>
    </xf>
    <xf numFmtId="0" fontId="151" fillId="2" borderId="0" xfId="0" applyFont="1" applyFill="1" applyAlignment="1">
      <alignment horizontal="right" vertical="center"/>
    </xf>
    <xf numFmtId="0" fontId="152" fillId="112" borderId="0" xfId="16" applyFont="1" applyFill="1" applyAlignment="1" applyProtection="1">
      <alignment horizontal="center" vertical="center" wrapText="1"/>
      <protection locked="0"/>
    </xf>
    <xf numFmtId="0" fontId="153" fillId="2" borderId="0" xfId="16" applyFont="1" applyFill="1" applyAlignment="1" applyProtection="1">
      <alignment horizontal="left" vertical="center"/>
      <protection locked="0"/>
    </xf>
    <xf numFmtId="0" fontId="127" fillId="2" borderId="9" xfId="16" applyFont="1" applyFill="1" applyBorder="1" applyAlignment="1" applyProtection="1">
      <alignment horizontal="center" vertical="center"/>
      <protection locked="0"/>
    </xf>
    <xf numFmtId="1" fontId="130" fillId="112" borderId="0" xfId="16" applyNumberFormat="1" applyFont="1" applyFill="1" applyAlignment="1" applyProtection="1">
      <alignment horizontal="center" vertical="center"/>
      <protection locked="0"/>
    </xf>
    <xf numFmtId="0" fontId="0" fillId="0" borderId="9" xfId="0" applyBorder="1"/>
    <xf numFmtId="0" fontId="65" fillId="2" borderId="0" xfId="0" applyFont="1" applyFill="1" applyAlignment="1">
      <alignment horizontal="right" vertical="center"/>
    </xf>
    <xf numFmtId="0" fontId="131" fillId="2" borderId="0" xfId="2" applyFont="1" applyFill="1" applyAlignment="1">
      <alignment horizontal="left" vertical="center"/>
    </xf>
    <xf numFmtId="0" fontId="154" fillId="106" borderId="0" xfId="16" applyFont="1" applyFill="1" applyAlignment="1" applyProtection="1">
      <alignment horizontal="right" vertical="center"/>
      <protection locked="0"/>
    </xf>
    <xf numFmtId="0" fontId="155" fillId="2" borderId="0" xfId="16" applyFont="1" applyFill="1" applyAlignment="1" applyProtection="1">
      <alignment horizontal="right" vertical="center"/>
      <protection locked="0"/>
    </xf>
    <xf numFmtId="0" fontId="105" fillId="122" borderId="0" xfId="17" applyFont="1" applyFill="1" applyAlignment="1">
      <alignment horizontal="center" vertical="center"/>
    </xf>
    <xf numFmtId="168" fontId="109" fillId="115" borderId="0" xfId="2" applyNumberFormat="1" applyFont="1" applyFill="1" applyAlignment="1">
      <alignment vertical="center"/>
    </xf>
    <xf numFmtId="191" fontId="130" fillId="112" borderId="0" xfId="16" applyNumberFormat="1" applyFont="1" applyFill="1" applyAlignment="1" applyProtection="1">
      <alignment horizontal="center" vertical="center"/>
      <protection locked="0"/>
    </xf>
    <xf numFmtId="164" fontId="102" fillId="106" borderId="0" xfId="16" applyNumberFormat="1" applyFont="1" applyFill="1" applyAlignment="1" applyProtection="1">
      <alignment horizontal="center" vertical="center"/>
      <protection locked="0"/>
    </xf>
    <xf numFmtId="191" fontId="130" fillId="106" borderId="0" xfId="16" applyNumberFormat="1" applyFont="1" applyFill="1" applyAlignment="1" applyProtection="1">
      <alignment horizontal="center" vertical="center"/>
      <protection locked="0"/>
    </xf>
    <xf numFmtId="0" fontId="64" fillId="2" borderId="0" xfId="0" applyFont="1" applyFill="1" applyAlignment="1">
      <alignment horizontal="left" vertical="center"/>
    </xf>
    <xf numFmtId="188" fontId="102" fillId="106" borderId="0" xfId="16" applyNumberFormat="1" applyFont="1" applyFill="1" applyAlignment="1" applyProtection="1">
      <alignment horizontal="center" vertical="center"/>
      <protection locked="0"/>
    </xf>
    <xf numFmtId="0" fontId="150" fillId="2" borderId="0" xfId="2" applyFont="1" applyFill="1" applyAlignment="1">
      <alignment horizontal="left" vertical="center"/>
    </xf>
    <xf numFmtId="0" fontId="155" fillId="2" borderId="0" xfId="16" applyFont="1" applyFill="1" applyAlignment="1" applyProtection="1">
      <alignment horizontal="left" vertical="center"/>
      <protection locked="0"/>
    </xf>
    <xf numFmtId="0" fontId="64" fillId="2" borderId="0" xfId="10" applyFont="1" applyFill="1" applyAlignment="1">
      <alignment horizontal="right" vertical="center"/>
    </xf>
    <xf numFmtId="0" fontId="132" fillId="2" borderId="0" xfId="2" applyFont="1" applyFill="1" applyAlignment="1">
      <alignment horizontal="left" vertical="center"/>
    </xf>
    <xf numFmtId="0" fontId="90" fillId="123" borderId="19" xfId="17" applyFont="1" applyFill="1" applyBorder="1" applyAlignment="1" applyProtection="1">
      <alignment horizontal="centerContinuous" vertical="center"/>
      <protection locked="0"/>
    </xf>
    <xf numFmtId="0" fontId="90" fillId="123" borderId="20" xfId="17" applyFont="1" applyFill="1" applyBorder="1" applyAlignment="1" applyProtection="1">
      <alignment horizontal="centerContinuous" vertical="center"/>
      <protection locked="0"/>
    </xf>
    <xf numFmtId="0" fontId="90" fillId="124" borderId="20" xfId="17" applyFont="1" applyFill="1" applyBorder="1" applyAlignment="1" applyProtection="1">
      <alignment horizontal="centerContinuous" vertical="center"/>
      <protection locked="0"/>
    </xf>
    <xf numFmtId="0" fontId="90" fillId="123" borderId="21" xfId="17" applyFont="1" applyFill="1" applyBorder="1" applyAlignment="1" applyProtection="1">
      <alignment horizontal="right" vertical="center"/>
      <protection locked="0"/>
    </xf>
    <xf numFmtId="0" fontId="102" fillId="2" borderId="0" xfId="3" applyFont="1" applyFill="1" applyAlignment="1">
      <alignment vertical="center"/>
    </xf>
    <xf numFmtId="0" fontId="1" fillId="3" borderId="22" xfId="18" applyFill="1" applyBorder="1" applyAlignment="1">
      <alignment horizontal="center" vertical="center"/>
    </xf>
    <xf numFmtId="0" fontId="80" fillId="2" borderId="14" xfId="2" applyFont="1" applyFill="1" applyBorder="1" applyAlignment="1">
      <alignment horizontal="left" vertical="center"/>
    </xf>
    <xf numFmtId="0" fontId="19" fillId="2" borderId="18" xfId="6" applyFill="1" applyBorder="1" applyAlignment="1">
      <alignment vertical="center"/>
    </xf>
    <xf numFmtId="0" fontId="19" fillId="2" borderId="23" xfId="6" applyFill="1" applyBorder="1" applyAlignment="1">
      <alignment vertical="center"/>
    </xf>
    <xf numFmtId="0" fontId="156" fillId="2" borderId="0" xfId="18" applyFont="1" applyFill="1" applyAlignment="1" applyProtection="1">
      <alignment horizontal="left" vertical="center"/>
      <protection locked="0"/>
    </xf>
    <xf numFmtId="0" fontId="156" fillId="2" borderId="16" xfId="18" applyFont="1" applyFill="1" applyBorder="1" applyAlignment="1" applyProtection="1">
      <alignment horizontal="right" vertical="center"/>
      <protection locked="0"/>
    </xf>
    <xf numFmtId="193" fontId="157" fillId="126" borderId="24" xfId="18" applyNumberFormat="1" applyFont="1" applyFill="1" applyBorder="1" applyAlignment="1" applyProtection="1">
      <alignment horizontal="center" vertical="center"/>
      <protection locked="0"/>
    </xf>
    <xf numFmtId="0" fontId="102" fillId="2" borderId="0" xfId="2" applyFont="1" applyFill="1" applyProtection="1">
      <protection hidden="1"/>
    </xf>
    <xf numFmtId="0" fontId="156" fillId="2" borderId="0" xfId="18" applyFont="1" applyFill="1" applyAlignment="1" applyProtection="1">
      <alignment horizontal="right" vertical="center"/>
      <protection locked="0"/>
    </xf>
    <xf numFmtId="0" fontId="158" fillId="2" borderId="0" xfId="18" applyFont="1" applyFill="1" applyAlignment="1" applyProtection="1">
      <alignment horizontal="right" vertical="center"/>
      <protection locked="0"/>
    </xf>
    <xf numFmtId="193" fontId="159" fillId="126" borderId="9" xfId="18" applyNumberFormat="1" applyFont="1" applyFill="1" applyBorder="1" applyAlignment="1" applyProtection="1">
      <alignment horizontal="center" vertical="center"/>
      <protection locked="0"/>
    </xf>
    <xf numFmtId="0" fontId="160" fillId="2" borderId="0" xfId="18" applyFont="1" applyFill="1" applyAlignment="1" applyProtection="1">
      <alignment horizontal="left" vertical="center"/>
      <protection locked="0"/>
    </xf>
    <xf numFmtId="0" fontId="160" fillId="2" borderId="0" xfId="18" applyFont="1" applyFill="1" applyAlignment="1" applyProtection="1">
      <alignment horizontal="right" vertical="center"/>
      <protection locked="0"/>
    </xf>
    <xf numFmtId="180" fontId="159" fillId="126" borderId="24" xfId="18" applyNumberFormat="1" applyFont="1" applyFill="1" applyBorder="1" applyAlignment="1" applyProtection="1">
      <alignment horizontal="center" vertical="center"/>
      <protection locked="0"/>
    </xf>
    <xf numFmtId="193" fontId="159" fillId="126" borderId="24" xfId="18" applyNumberFormat="1" applyFont="1" applyFill="1" applyBorder="1" applyAlignment="1" applyProtection="1">
      <alignment horizontal="center" vertical="center"/>
      <protection locked="0"/>
    </xf>
    <xf numFmtId="193" fontId="157" fillId="107" borderId="9" xfId="18" applyNumberFormat="1" applyFont="1" applyFill="1" applyBorder="1" applyAlignment="1" applyProtection="1">
      <alignment horizontal="center" vertical="center"/>
      <protection locked="0"/>
    </xf>
    <xf numFmtId="0" fontId="63" fillId="2" borderId="0" xfId="18" applyFont="1" applyFill="1" applyAlignment="1" applyProtection="1">
      <alignment horizontal="left" vertical="center"/>
      <protection locked="0"/>
    </xf>
    <xf numFmtId="0" fontId="63" fillId="2" borderId="0" xfId="18" applyFont="1" applyFill="1" applyAlignment="1" applyProtection="1">
      <alignment horizontal="right" vertical="center"/>
      <protection locked="0"/>
    </xf>
    <xf numFmtId="193" fontId="81" fillId="2" borderId="24" xfId="18" applyNumberFormat="1" applyFont="1" applyFill="1" applyBorder="1" applyAlignment="1" applyProtection="1">
      <alignment horizontal="center" vertical="center"/>
      <protection locked="0"/>
    </xf>
    <xf numFmtId="0" fontId="102" fillId="2" borderId="0" xfId="18" applyFont="1" applyFill="1" applyAlignment="1" applyProtection="1">
      <alignment horizontal="right" vertical="center"/>
      <protection locked="0"/>
    </xf>
    <xf numFmtId="193" fontId="81" fillId="2" borderId="9" xfId="18" applyNumberFormat="1" applyFont="1" applyFill="1" applyBorder="1" applyAlignment="1" applyProtection="1">
      <alignment horizontal="center" vertical="center"/>
      <protection locked="0"/>
    </xf>
    <xf numFmtId="0" fontId="1" fillId="2" borderId="0" xfId="0" applyFont="1" applyFill="1" applyAlignment="1">
      <alignment vertical="center"/>
    </xf>
    <xf numFmtId="0" fontId="102" fillId="2" borderId="14" xfId="18" applyFont="1" applyFill="1" applyBorder="1" applyAlignment="1" applyProtection="1">
      <alignment horizontal="left" vertical="center"/>
      <protection locked="0"/>
    </xf>
    <xf numFmtId="0" fontId="81" fillId="2" borderId="0" xfId="18" applyFont="1" applyFill="1" applyAlignment="1" applyProtection="1">
      <alignment horizontal="right" vertical="center"/>
      <protection locked="0"/>
    </xf>
    <xf numFmtId="180" fontId="81" fillId="2" borderId="24" xfId="18" applyNumberFormat="1" applyFont="1" applyFill="1" applyBorder="1" applyAlignment="1" applyProtection="1">
      <alignment horizontal="center" vertical="center"/>
      <protection locked="0"/>
    </xf>
    <xf numFmtId="180" fontId="81" fillId="2" borderId="9" xfId="18" applyNumberFormat="1" applyFont="1" applyFill="1" applyBorder="1" applyAlignment="1" applyProtection="1">
      <alignment horizontal="center" vertical="center"/>
      <protection locked="0"/>
    </xf>
    <xf numFmtId="0" fontId="102" fillId="3" borderId="18" xfId="18" applyFont="1" applyFill="1" applyBorder="1" applyAlignment="1" applyProtection="1">
      <alignment horizontal="left" vertical="center"/>
      <protection locked="0"/>
    </xf>
    <xf numFmtId="0" fontId="102" fillId="3" borderId="18" xfId="18" applyFont="1" applyFill="1" applyBorder="1" applyAlignment="1" applyProtection="1">
      <alignment horizontal="right" vertical="center"/>
      <protection locked="0"/>
    </xf>
    <xf numFmtId="193" fontId="81" fillId="3" borderId="18" xfId="18" applyNumberFormat="1" applyFont="1" applyFill="1" applyBorder="1" applyAlignment="1" applyProtection="1">
      <alignment horizontal="center" vertical="center"/>
      <protection locked="0"/>
    </xf>
    <xf numFmtId="0" fontId="102" fillId="3" borderId="18" xfId="2" applyFont="1" applyFill="1" applyBorder="1" applyProtection="1">
      <protection hidden="1"/>
    </xf>
    <xf numFmtId="0" fontId="81" fillId="3" borderId="18" xfId="18" applyFont="1" applyFill="1" applyBorder="1" applyAlignment="1" applyProtection="1">
      <alignment horizontal="right" vertical="center"/>
      <protection locked="0"/>
    </xf>
    <xf numFmtId="180" fontId="81" fillId="3" borderId="18" xfId="18" applyNumberFormat="1" applyFont="1" applyFill="1" applyBorder="1" applyAlignment="1" applyProtection="1">
      <alignment horizontal="center" vertical="center"/>
      <protection locked="0"/>
    </xf>
    <xf numFmtId="180" fontId="81" fillId="3" borderId="23" xfId="18" applyNumberFormat="1" applyFont="1" applyFill="1" applyBorder="1" applyAlignment="1" applyProtection="1">
      <alignment horizontal="center" vertical="center"/>
      <protection locked="0"/>
    </xf>
    <xf numFmtId="0" fontId="158" fillId="2" borderId="0" xfId="18" applyFont="1" applyFill="1" applyAlignment="1" applyProtection="1">
      <alignment horizontal="left" vertical="center"/>
      <protection locked="0"/>
    </xf>
    <xf numFmtId="189" fontId="161" fillId="126" borderId="24" xfId="18" applyNumberFormat="1" applyFont="1" applyFill="1" applyBorder="1" applyAlignment="1" applyProtection="1">
      <alignment horizontal="center" vertical="center"/>
      <protection locked="0"/>
    </xf>
    <xf numFmtId="0" fontId="81" fillId="2" borderId="25" xfId="18" applyFont="1" applyFill="1" applyBorder="1" applyAlignment="1" applyProtection="1">
      <alignment horizontal="left" vertical="center"/>
      <protection locked="0"/>
    </xf>
    <xf numFmtId="0" fontId="81" fillId="2" borderId="25" xfId="18" applyFont="1" applyFill="1" applyBorder="1" applyAlignment="1" applyProtection="1">
      <alignment horizontal="right" vertical="center"/>
      <protection locked="0"/>
    </xf>
    <xf numFmtId="180" fontId="81" fillId="2" borderId="26" xfId="18" applyNumberFormat="1" applyFont="1" applyFill="1" applyBorder="1" applyAlignment="1" applyProtection="1">
      <alignment horizontal="center" vertical="center"/>
      <protection locked="0"/>
    </xf>
    <xf numFmtId="0" fontId="102" fillId="2" borderId="25" xfId="18" applyFont="1" applyFill="1" applyBorder="1" applyAlignment="1" applyProtection="1">
      <alignment horizontal="right" vertical="center"/>
      <protection locked="0"/>
    </xf>
    <xf numFmtId="193" fontId="81" fillId="2" borderId="26" xfId="18" applyNumberFormat="1" applyFont="1" applyFill="1" applyBorder="1" applyAlignment="1" applyProtection="1">
      <alignment horizontal="center" vertical="center"/>
      <protection locked="0"/>
    </xf>
    <xf numFmtId="180" fontId="81" fillId="2" borderId="27" xfId="18" applyNumberFormat="1" applyFont="1" applyFill="1" applyBorder="1" applyAlignment="1" applyProtection="1">
      <alignment horizontal="center" vertical="center"/>
      <protection locked="0"/>
    </xf>
    <xf numFmtId="0" fontId="90" fillId="94" borderId="30" xfId="17" applyFont="1" applyFill="1" applyBorder="1" applyAlignment="1" applyProtection="1">
      <alignment horizontal="left" vertical="center"/>
      <protection locked="0"/>
    </xf>
    <xf numFmtId="0" fontId="90" fillId="94" borderId="31" xfId="17" applyFont="1" applyFill="1" applyBorder="1" applyAlignment="1" applyProtection="1">
      <alignment horizontal="centerContinuous" vertical="center"/>
      <protection locked="0"/>
    </xf>
    <xf numFmtId="0" fontId="90" fillId="94" borderId="32" xfId="17" applyFont="1" applyFill="1" applyBorder="1" applyAlignment="1" applyProtection="1">
      <alignment horizontal="right" vertical="center"/>
      <protection locked="0"/>
    </xf>
    <xf numFmtId="0" fontId="1" fillId="3" borderId="33" xfId="18" applyFill="1" applyBorder="1" applyAlignment="1">
      <alignment horizontal="center" vertical="center"/>
    </xf>
    <xf numFmtId="0" fontId="1" fillId="0" borderId="33" xfId="0" applyFont="1" applyBorder="1"/>
    <xf numFmtId="0" fontId="1" fillId="2" borderId="33" xfId="0" applyFont="1" applyFill="1" applyBorder="1"/>
    <xf numFmtId="0" fontId="103" fillId="2" borderId="33" xfId="2" applyFont="1" applyFill="1" applyBorder="1" applyAlignment="1">
      <alignment horizontal="center" vertical="center"/>
    </xf>
    <xf numFmtId="0" fontId="103" fillId="2" borderId="34" xfId="2" applyFont="1" applyFill="1" applyBorder="1" applyAlignment="1">
      <alignment horizontal="center" vertical="center"/>
    </xf>
    <xf numFmtId="0" fontId="1" fillId="3" borderId="14" xfId="18" applyFill="1" applyBorder="1" applyAlignment="1">
      <alignment horizontal="center" vertical="center"/>
    </xf>
    <xf numFmtId="0" fontId="164" fillId="127" borderId="33" xfId="18" applyFont="1" applyFill="1" applyBorder="1" applyAlignment="1" applyProtection="1">
      <alignment horizontal="right" vertical="center"/>
      <protection locked="0"/>
    </xf>
    <xf numFmtId="194" fontId="164" fillId="126" borderId="35" xfId="18" applyNumberFormat="1" applyFont="1" applyFill="1" applyBorder="1" applyAlignment="1" applyProtection="1">
      <alignment horizontal="center" vertical="center"/>
      <protection locked="0"/>
    </xf>
    <xf numFmtId="0" fontId="1" fillId="2" borderId="5" xfId="0" applyFont="1" applyFill="1" applyBorder="1"/>
    <xf numFmtId="0" fontId="164" fillId="2" borderId="33" xfId="18" applyFont="1" applyFill="1" applyBorder="1" applyAlignment="1" applyProtection="1">
      <alignment horizontal="right" vertical="center"/>
      <protection locked="0"/>
    </xf>
    <xf numFmtId="0" fontId="103" fillId="2" borderId="5" xfId="2" applyFont="1" applyFill="1" applyBorder="1" applyAlignment="1">
      <alignment horizontal="center" vertical="center"/>
    </xf>
    <xf numFmtId="194" fontId="164" fillId="126" borderId="34" xfId="18" applyNumberFormat="1" applyFont="1" applyFill="1" applyBorder="1" applyAlignment="1" applyProtection="1">
      <alignment horizontal="center" vertical="center"/>
      <protection locked="0"/>
    </xf>
    <xf numFmtId="0" fontId="166" fillId="127" borderId="0" xfId="18" applyFont="1" applyFill="1" applyAlignment="1" applyProtection="1">
      <alignment horizontal="right" vertical="center"/>
      <protection locked="0"/>
    </xf>
    <xf numFmtId="194" fontId="166" fillId="126" borderId="24" xfId="18" applyNumberFormat="1" applyFont="1" applyFill="1" applyBorder="1" applyAlignment="1" applyProtection="1">
      <alignment horizontal="center" vertical="center"/>
      <protection locked="0"/>
    </xf>
    <xf numFmtId="0" fontId="1" fillId="2" borderId="36" xfId="0" applyFont="1" applyFill="1" applyBorder="1"/>
    <xf numFmtId="0" fontId="166" fillId="2" borderId="0" xfId="18" applyFont="1" applyFill="1" applyAlignment="1" applyProtection="1">
      <alignment horizontal="right" vertical="center"/>
      <protection locked="0"/>
    </xf>
    <xf numFmtId="0" fontId="103" fillId="2" borderId="36" xfId="2" applyFont="1" applyFill="1" applyBorder="1" applyAlignment="1">
      <alignment horizontal="center" vertical="center"/>
    </xf>
    <xf numFmtId="189" fontId="166" fillId="126" borderId="9" xfId="18" applyNumberFormat="1" applyFont="1" applyFill="1" applyBorder="1" applyAlignment="1" applyProtection="1">
      <alignment horizontal="center" vertical="center"/>
      <protection locked="0"/>
    </xf>
    <xf numFmtId="0" fontId="63" fillId="127" borderId="0" xfId="18" applyFont="1" applyFill="1" applyAlignment="1" applyProtection="1">
      <alignment horizontal="right" vertical="center"/>
      <protection locked="0"/>
    </xf>
    <xf numFmtId="194" fontId="63" fillId="127" borderId="24" xfId="18" applyNumberFormat="1" applyFont="1" applyFill="1" applyBorder="1" applyAlignment="1" applyProtection="1">
      <alignment horizontal="center" vertical="center"/>
      <protection locked="0"/>
    </xf>
    <xf numFmtId="194" fontId="63" fillId="127" borderId="9" xfId="18" applyNumberFormat="1" applyFont="1" applyFill="1" applyBorder="1" applyAlignment="1" applyProtection="1">
      <alignment horizontal="center" vertical="center"/>
      <protection locked="0"/>
    </xf>
    <xf numFmtId="0" fontId="1" fillId="2" borderId="25" xfId="0" applyFont="1" applyFill="1" applyBorder="1"/>
    <xf numFmtId="0" fontId="63" fillId="127" borderId="25" xfId="18" applyFont="1" applyFill="1" applyBorder="1" applyAlignment="1" applyProtection="1">
      <alignment horizontal="right" vertical="center"/>
      <protection locked="0"/>
    </xf>
    <xf numFmtId="195" fontId="63" fillId="127" borderId="26" xfId="18" applyNumberFormat="1" applyFont="1" applyFill="1" applyBorder="1" applyAlignment="1" applyProtection="1">
      <alignment horizontal="center" vertical="center"/>
      <protection locked="0"/>
    </xf>
    <xf numFmtId="0" fontId="1" fillId="2" borderId="37" xfId="0" applyFont="1" applyFill="1" applyBorder="1"/>
    <xf numFmtId="0" fontId="103" fillId="2" borderId="37" xfId="2" applyFont="1" applyFill="1" applyBorder="1" applyAlignment="1">
      <alignment horizontal="center" vertical="center"/>
    </xf>
    <xf numFmtId="196" fontId="63" fillId="127" borderId="27" xfId="18" applyNumberFormat="1" applyFont="1" applyFill="1" applyBorder="1" applyAlignment="1" applyProtection="1">
      <alignment horizontal="center" vertical="center"/>
      <protection locked="0"/>
    </xf>
    <xf numFmtId="0" fontId="95" fillId="127" borderId="33" xfId="18" applyFont="1" applyFill="1" applyBorder="1" applyAlignment="1" applyProtection="1">
      <alignment horizontal="right" vertical="center"/>
      <protection locked="0"/>
    </xf>
    <xf numFmtId="194" fontId="95" fillId="126" borderId="35" xfId="18" applyNumberFormat="1" applyFont="1" applyFill="1" applyBorder="1" applyAlignment="1" applyProtection="1">
      <alignment horizontal="center" vertical="center"/>
      <protection locked="0"/>
    </xf>
    <xf numFmtId="194" fontId="95" fillId="126" borderId="34" xfId="18" applyNumberFormat="1" applyFont="1" applyFill="1" applyBorder="1" applyAlignment="1" applyProtection="1">
      <alignment horizontal="center" vertical="center"/>
      <protection locked="0"/>
    </xf>
    <xf numFmtId="2" fontId="81" fillId="128" borderId="38" xfId="18" applyNumberFormat="1" applyFont="1" applyFill="1" applyBorder="1" applyAlignment="1" applyProtection="1">
      <alignment horizontal="center" vertical="center" wrapText="1"/>
      <protection locked="0"/>
    </xf>
    <xf numFmtId="0" fontId="1" fillId="3" borderId="0" xfId="18" applyFill="1"/>
    <xf numFmtId="197" fontId="74" fillId="3" borderId="39" xfId="18" applyNumberFormat="1" applyFont="1" applyFill="1" applyBorder="1" applyAlignment="1">
      <alignment horizontal="center" vertical="center"/>
    </xf>
    <xf numFmtId="0" fontId="102" fillId="3" borderId="40" xfId="18" applyFont="1" applyFill="1" applyBorder="1" applyAlignment="1">
      <alignment horizontal="center" vertical="center"/>
    </xf>
    <xf numFmtId="2" fontId="74" fillId="3" borderId="41" xfId="18" applyNumberFormat="1" applyFont="1" applyFill="1" applyBorder="1" applyAlignment="1">
      <alignment horizontal="center" vertical="center"/>
    </xf>
    <xf numFmtId="0" fontId="98" fillId="127" borderId="0" xfId="18" applyFont="1" applyFill="1" applyAlignment="1" applyProtection="1">
      <alignment horizontal="right" vertical="center"/>
      <protection locked="0"/>
    </xf>
    <xf numFmtId="194" fontId="98" fillId="126" borderId="24" xfId="18" applyNumberFormat="1" applyFont="1" applyFill="1" applyBorder="1" applyAlignment="1" applyProtection="1">
      <alignment horizontal="center" vertical="center"/>
      <protection locked="0"/>
    </xf>
    <xf numFmtId="189" fontId="98" fillId="126" borderId="9" xfId="18" applyNumberFormat="1" applyFont="1" applyFill="1" applyBorder="1" applyAlignment="1" applyProtection="1">
      <alignment horizontal="center" vertical="center"/>
      <protection locked="0"/>
    </xf>
    <xf numFmtId="9" fontId="74" fillId="129" borderId="42" xfId="18" applyNumberFormat="1" applyFont="1" applyFill="1" applyBorder="1" applyAlignment="1">
      <alignment horizontal="center" vertical="center"/>
    </xf>
    <xf numFmtId="0" fontId="90" fillId="3" borderId="0" xfId="17" applyFont="1" applyFill="1" applyAlignment="1">
      <alignment horizontal="centerContinuous" vertical="center"/>
    </xf>
    <xf numFmtId="0" fontId="1" fillId="129" borderId="0" xfId="18" applyFill="1" applyAlignment="1">
      <alignment horizontal="centerContinuous" vertical="center" wrapText="1"/>
    </xf>
    <xf numFmtId="0" fontId="74" fillId="129" borderId="0" xfId="17" applyFont="1" applyFill="1" applyAlignment="1">
      <alignment horizontal="right" vertical="center"/>
    </xf>
    <xf numFmtId="164" fontId="156" fillId="107" borderId="43" xfId="17" applyNumberFormat="1" applyFont="1" applyFill="1" applyBorder="1" applyAlignment="1">
      <alignment horizontal="center" vertical="center"/>
    </xf>
    <xf numFmtId="9" fontId="167" fillId="129" borderId="42" xfId="18" applyNumberFormat="1" applyFont="1" applyFill="1" applyBorder="1" applyAlignment="1">
      <alignment horizontal="center" vertical="center"/>
    </xf>
    <xf numFmtId="171" fontId="102" fillId="130" borderId="9" xfId="18" applyNumberFormat="1" applyFont="1" applyFill="1" applyBorder="1" applyAlignment="1">
      <alignment horizontal="centerContinuous" vertical="center" wrapText="1"/>
    </xf>
    <xf numFmtId="195" fontId="158" fillId="126" borderId="42" xfId="18" applyNumberFormat="1" applyFont="1" applyFill="1" applyBorder="1" applyAlignment="1">
      <alignment horizontal="center" vertical="center"/>
    </xf>
    <xf numFmtId="0" fontId="166" fillId="126" borderId="0" xfId="17" applyFont="1" applyFill="1" applyAlignment="1">
      <alignment horizontal="left" vertical="center"/>
    </xf>
    <xf numFmtId="188" fontId="90" fillId="3" borderId="44" xfId="18" applyNumberFormat="1" applyFont="1" applyFill="1" applyBorder="1" applyAlignment="1" applyProtection="1">
      <alignment horizontal="center" vertical="center"/>
      <protection locked="0"/>
    </xf>
    <xf numFmtId="189" fontId="154" fillId="107" borderId="0" xfId="18" applyNumberFormat="1" applyFont="1" applyFill="1" applyAlignment="1" applyProtection="1">
      <alignment horizontal="center" vertical="center"/>
      <protection locked="0"/>
    </xf>
    <xf numFmtId="188" fontId="90" fillId="3" borderId="9" xfId="18" applyNumberFormat="1" applyFont="1" applyFill="1" applyBorder="1" applyAlignment="1" applyProtection="1">
      <alignment horizontal="center" vertical="center"/>
      <protection locked="0"/>
    </xf>
    <xf numFmtId="194" fontId="63" fillId="127" borderId="27" xfId="18" applyNumberFormat="1" applyFont="1" applyFill="1" applyBorder="1" applyAlignment="1" applyProtection="1">
      <alignment horizontal="center" vertical="center"/>
      <protection locked="0"/>
    </xf>
    <xf numFmtId="188" fontId="90" fillId="3" borderId="0" xfId="18" applyNumberFormat="1" applyFont="1" applyFill="1" applyAlignment="1" applyProtection="1">
      <alignment horizontal="center" vertical="center"/>
      <protection locked="0"/>
    </xf>
    <xf numFmtId="189" fontId="154" fillId="126" borderId="0" xfId="18" applyNumberFormat="1" applyFont="1" applyFill="1" applyAlignment="1" applyProtection="1">
      <alignment horizontal="center" vertical="center"/>
      <protection locked="0"/>
    </xf>
    <xf numFmtId="0" fontId="19" fillId="2" borderId="14" xfId="6" applyFill="1" applyBorder="1" applyAlignment="1">
      <alignment vertical="center"/>
    </xf>
    <xf numFmtId="0" fontId="143" fillId="2" borderId="14" xfId="9" applyFont="1" applyFill="1" applyBorder="1" applyAlignment="1">
      <alignment horizontal="center" vertical="center"/>
    </xf>
    <xf numFmtId="0" fontId="1" fillId="0" borderId="14" xfId="0" applyFont="1" applyBorder="1"/>
    <xf numFmtId="0" fontId="1" fillId="0" borderId="15" xfId="0" applyFont="1" applyBorder="1"/>
    <xf numFmtId="0" fontId="81" fillId="2" borderId="14" xfId="2" applyFont="1" applyFill="1" applyBorder="1" applyAlignment="1" applyProtection="1">
      <alignment horizontal="center" vertical="center"/>
      <protection hidden="1"/>
    </xf>
    <xf numFmtId="0" fontId="18" fillId="2" borderId="14" xfId="18" applyFont="1" applyFill="1" applyBorder="1" applyAlignment="1">
      <alignment horizontal="center"/>
    </xf>
    <xf numFmtId="0" fontId="18" fillId="2" borderId="0" xfId="18" applyFont="1" applyFill="1" applyAlignment="1">
      <alignment horizontal="left"/>
    </xf>
    <xf numFmtId="198" fontId="80" fillId="2" borderId="0" xfId="2" applyNumberFormat="1" applyFont="1" applyFill="1" applyAlignment="1" applyProtection="1">
      <alignment horizontal="center" vertical="center"/>
      <protection hidden="1"/>
    </xf>
    <xf numFmtId="167" fontId="138" fillId="2" borderId="0" xfId="2" applyNumberFormat="1" applyFont="1" applyFill="1" applyAlignment="1" applyProtection="1">
      <alignment horizontal="center" vertical="center"/>
      <protection hidden="1"/>
    </xf>
    <xf numFmtId="164" fontId="81" fillId="4" borderId="9" xfId="9" applyNumberFormat="1" applyFont="1" applyFill="1" applyBorder="1" applyAlignment="1">
      <alignment horizontal="center" vertical="center"/>
    </xf>
    <xf numFmtId="195" fontId="158" fillId="126" borderId="45" xfId="18" applyNumberFormat="1" applyFont="1" applyFill="1" applyBorder="1" applyAlignment="1">
      <alignment horizontal="center" vertical="center"/>
    </xf>
    <xf numFmtId="0" fontId="166" fillId="126" borderId="25" xfId="17" applyFont="1" applyFill="1" applyBorder="1" applyAlignment="1">
      <alignment horizontal="left" vertical="center"/>
    </xf>
    <xf numFmtId="188" fontId="90" fillId="3" borderId="25" xfId="18" applyNumberFormat="1" applyFont="1" applyFill="1" applyBorder="1" applyAlignment="1" applyProtection="1">
      <alignment horizontal="center" vertical="center"/>
      <protection locked="0"/>
    </xf>
    <xf numFmtId="189" fontId="154" fillId="126" borderId="25" xfId="18" applyNumberFormat="1" applyFont="1" applyFill="1" applyBorder="1" applyAlignment="1" applyProtection="1">
      <alignment horizontal="center" vertical="center"/>
      <protection locked="0"/>
    </xf>
    <xf numFmtId="188" fontId="90" fillId="3" borderId="27" xfId="18" applyNumberFormat="1" applyFont="1" applyFill="1" applyBorder="1" applyAlignment="1" applyProtection="1">
      <alignment horizontal="center" vertical="center"/>
      <protection locked="0"/>
    </xf>
    <xf numFmtId="0" fontId="63" fillId="2" borderId="0" xfId="2" applyFont="1" applyFill="1" applyAlignment="1">
      <alignment horizontal="left" vertical="center"/>
    </xf>
    <xf numFmtId="0" fontId="1" fillId="2" borderId="0" xfId="18" applyFill="1"/>
    <xf numFmtId="0" fontId="17" fillId="2" borderId="0" xfId="18" applyFont="1" applyFill="1"/>
    <xf numFmtId="0" fontId="168" fillId="2" borderId="0" xfId="2" applyFont="1" applyFill="1" applyAlignment="1">
      <alignment horizontal="center" vertical="center" wrapText="1"/>
    </xf>
    <xf numFmtId="0" fontId="168" fillId="2" borderId="9" xfId="2" applyFont="1" applyFill="1" applyBorder="1" applyAlignment="1">
      <alignment horizontal="center" vertical="center" wrapText="1"/>
    </xf>
    <xf numFmtId="0" fontId="103" fillId="94" borderId="24" xfId="2" applyFont="1" applyFill="1" applyBorder="1" applyAlignment="1">
      <alignment horizontal="center" vertical="center"/>
    </xf>
    <xf numFmtId="0" fontId="103" fillId="3" borderId="46" xfId="2" applyFont="1" applyFill="1" applyBorder="1" applyAlignment="1">
      <alignment horizontal="center" vertical="center"/>
    </xf>
    <xf numFmtId="0" fontId="90" fillId="131" borderId="24" xfId="2" applyFont="1" applyFill="1" applyBorder="1" applyAlignment="1" applyProtection="1">
      <alignment horizontal="center" vertical="center"/>
      <protection locked="0"/>
    </xf>
    <xf numFmtId="0" fontId="2" fillId="92" borderId="26" xfId="2" applyFont="1" applyFill="1" applyBorder="1" applyAlignment="1">
      <alignment horizontal="center" vertical="center"/>
    </xf>
    <xf numFmtId="0" fontId="8" fillId="11" borderId="0" xfId="0" applyFont="1" applyFill="1" applyAlignment="1">
      <alignment vertical="center"/>
    </xf>
    <xf numFmtId="0" fontId="0" fillId="3" borderId="0" xfId="0" applyFill="1"/>
    <xf numFmtId="0" fontId="62" fillId="132" borderId="2" xfId="2" applyFont="1" applyFill="1" applyBorder="1" applyAlignment="1">
      <alignment horizontal="left" vertical="center"/>
    </xf>
    <xf numFmtId="0" fontId="0" fillId="70" borderId="47" xfId="0" applyFill="1" applyBorder="1" applyAlignment="1">
      <alignment horizontal="center" vertical="center"/>
    </xf>
    <xf numFmtId="0" fontId="0" fillId="0" borderId="47" xfId="0" applyBorder="1" applyAlignment="1">
      <alignment horizontal="center" vertical="center"/>
    </xf>
    <xf numFmtId="0" fontId="10" fillId="70" borderId="47" xfId="0" applyFont="1" applyFill="1" applyBorder="1"/>
    <xf numFmtId="0" fontId="170" fillId="90" borderId="47" xfId="0" applyFont="1" applyFill="1" applyBorder="1" applyAlignment="1">
      <alignment horizontal="center" vertical="center"/>
    </xf>
    <xf numFmtId="0" fontId="6" fillId="90" borderId="47" xfId="0" applyFont="1" applyFill="1" applyBorder="1" applyAlignment="1">
      <alignment horizontal="center" vertical="center"/>
    </xf>
    <xf numFmtId="0" fontId="6" fillId="5" borderId="47" xfId="0" applyFont="1" applyFill="1" applyBorder="1" applyAlignment="1">
      <alignment horizontal="center" vertical="center"/>
    </xf>
    <xf numFmtId="0" fontId="170" fillId="10" borderId="0" xfId="0" applyFont="1" applyFill="1" applyAlignment="1">
      <alignment horizontal="left"/>
    </xf>
    <xf numFmtId="0" fontId="170" fillId="10" borderId="0" xfId="0" applyFont="1" applyFill="1" applyAlignment="1">
      <alignment horizontal="center"/>
    </xf>
    <xf numFmtId="0" fontId="3" fillId="10" borderId="0" xfId="0" applyFont="1" applyFill="1"/>
    <xf numFmtId="0" fontId="170" fillId="10" borderId="0" xfId="0" applyFont="1" applyFill="1"/>
    <xf numFmtId="0" fontId="0" fillId="70" borderId="47" xfId="0" applyFill="1" applyBorder="1"/>
    <xf numFmtId="0" fontId="171" fillId="42" borderId="48" xfId="19" applyFont="1" applyFill="1" applyBorder="1"/>
    <xf numFmtId="0" fontId="172" fillId="134" borderId="1" xfId="19" applyFont="1" applyFill="1" applyBorder="1"/>
    <xf numFmtId="0" fontId="170" fillId="10" borderId="9" xfId="19" applyFont="1" applyFill="1" applyBorder="1" applyAlignment="1">
      <alignment horizontal="right" vertical="center"/>
    </xf>
    <xf numFmtId="0" fontId="12" fillId="11" borderId="0" xfId="0" applyFont="1" applyFill="1" applyAlignment="1">
      <alignment vertical="center"/>
    </xf>
    <xf numFmtId="0" fontId="10" fillId="70" borderId="0" xfId="0" applyFont="1" applyFill="1"/>
    <xf numFmtId="0" fontId="0" fillId="0" borderId="47" xfId="0" applyBorder="1"/>
    <xf numFmtId="0" fontId="172" fillId="133" borderId="0" xfId="19" applyFont="1" applyFill="1"/>
    <xf numFmtId="0" fontId="0" fillId="70" borderId="0" xfId="0" applyFill="1"/>
    <xf numFmtId="0" fontId="171" fillId="42" borderId="49" xfId="19" applyFont="1" applyFill="1" applyBorder="1"/>
    <xf numFmtId="0" fontId="170" fillId="10" borderId="50" xfId="19" applyFont="1" applyFill="1" applyBorder="1" applyAlignment="1">
      <alignment horizontal="right" vertical="center"/>
    </xf>
    <xf numFmtId="0" fontId="0" fillId="135" borderId="0" xfId="0" applyFill="1" applyAlignment="1">
      <alignment vertical="center"/>
    </xf>
    <xf numFmtId="0" fontId="3" fillId="10" borderId="0" xfId="0" applyFont="1" applyFill="1" applyAlignment="1">
      <alignment horizontal="center" vertical="center"/>
    </xf>
    <xf numFmtId="0" fontId="170" fillId="136" borderId="0" xfId="0" applyFont="1" applyFill="1" applyAlignment="1">
      <alignment vertical="center"/>
    </xf>
    <xf numFmtId="0" fontId="3" fillId="136" borderId="0" xfId="0" applyFont="1" applyFill="1" applyAlignment="1">
      <alignment vertical="center"/>
    </xf>
    <xf numFmtId="0" fontId="0" fillId="135" borderId="8" xfId="0" applyFill="1" applyBorder="1" applyAlignment="1">
      <alignment vertical="center"/>
    </xf>
    <xf numFmtId="0" fontId="10" fillId="137" borderId="52" xfId="0" applyFont="1" applyFill="1" applyBorder="1" applyAlignment="1">
      <alignment horizontal="center" vertical="center"/>
    </xf>
    <xf numFmtId="0" fontId="10" fillId="137" borderId="51" xfId="0" applyFont="1" applyFill="1" applyBorder="1" applyAlignment="1">
      <alignment horizontal="center" vertical="center"/>
    </xf>
    <xf numFmtId="0" fontId="10" fillId="11" borderId="0" xfId="0" applyFont="1" applyFill="1" applyAlignment="1">
      <alignment horizontal="left" vertical="center"/>
    </xf>
    <xf numFmtId="0" fontId="0" fillId="11" borderId="0" xfId="0" applyFill="1" applyAlignment="1">
      <alignment vertical="center"/>
    </xf>
    <xf numFmtId="0" fontId="172" fillId="134" borderId="0" xfId="19" applyFont="1" applyFill="1" applyAlignment="1">
      <alignment horizontal="left" vertical="center"/>
    </xf>
    <xf numFmtId="0" fontId="0" fillId="135" borderId="9" xfId="0" applyFill="1" applyBorder="1" applyAlignment="1">
      <alignment horizontal="right" vertical="center"/>
    </xf>
    <xf numFmtId="0" fontId="98" fillId="2" borderId="0" xfId="15" applyFont="1" applyFill="1" applyAlignment="1">
      <alignment horizontal="left" vertical="center"/>
    </xf>
    <xf numFmtId="0" fontId="170" fillId="10" borderId="0" xfId="0" applyFont="1" applyFill="1" applyAlignment="1">
      <alignment horizontal="left" vertical="center"/>
    </xf>
    <xf numFmtId="0" fontId="90" fillId="138" borderId="0" xfId="3" applyFont="1" applyFill="1" applyAlignment="1">
      <alignment vertical="center"/>
    </xf>
    <xf numFmtId="0" fontId="0" fillId="2" borderId="0" xfId="0" applyFill="1" applyAlignment="1">
      <alignment horizontal="left" vertical="center"/>
    </xf>
    <xf numFmtId="0" fontId="173" fillId="38" borderId="0" xfId="19" applyFont="1" applyFill="1" applyAlignment="1">
      <alignment horizontal="center" vertical="center" wrapText="1"/>
    </xf>
    <xf numFmtId="0" fontId="6" fillId="63" borderId="53" xfId="0" applyFont="1" applyFill="1" applyBorder="1" applyAlignment="1">
      <alignment horizontal="center" vertical="center"/>
    </xf>
    <xf numFmtId="0" fontId="6" fillId="90" borderId="53" xfId="0" applyFont="1" applyFill="1" applyBorder="1" applyAlignment="1">
      <alignment horizontal="center" vertical="center"/>
    </xf>
    <xf numFmtId="0" fontId="0" fillId="0" borderId="52" xfId="0" applyBorder="1" applyAlignment="1">
      <alignment horizontal="center" vertical="center"/>
    </xf>
    <xf numFmtId="0" fontId="174" fillId="0" borderId="52" xfId="0" applyFont="1" applyBorder="1" applyAlignment="1">
      <alignment horizontal="left" vertical="center" wrapText="1"/>
    </xf>
    <xf numFmtId="0" fontId="0" fillId="139" borderId="52" xfId="0" applyFill="1" applyBorder="1" applyAlignment="1">
      <alignment horizontal="left" vertical="center" wrapText="1"/>
    </xf>
    <xf numFmtId="0" fontId="0" fillId="140" borderId="52" xfId="0" applyFill="1" applyBorder="1" applyAlignment="1">
      <alignment horizontal="left" vertical="center"/>
    </xf>
    <xf numFmtId="0" fontId="0" fillId="141" borderId="52" xfId="0" applyFill="1" applyBorder="1" applyAlignment="1">
      <alignment horizontal="left" vertical="center"/>
    </xf>
    <xf numFmtId="0" fontId="0" fillId="0" borderId="52" xfId="0" applyBorder="1" applyAlignment="1">
      <alignment horizontal="left" vertical="center"/>
    </xf>
    <xf numFmtId="0" fontId="175" fillId="2" borderId="0" xfId="0" applyFont="1" applyFill="1" applyAlignment="1">
      <alignment vertical="center"/>
    </xf>
    <xf numFmtId="0" fontId="178" fillId="2" borderId="0" xfId="0" applyFont="1" applyFill="1"/>
    <xf numFmtId="0" fontId="120" fillId="2" borderId="0" xfId="0" applyFont="1" applyFill="1" applyAlignment="1">
      <alignment vertical="center"/>
    </xf>
    <xf numFmtId="0" fontId="176" fillId="2" borderId="0" xfId="0" applyFont="1" applyFill="1" applyAlignment="1">
      <alignment vertical="center"/>
    </xf>
    <xf numFmtId="0" fontId="0" fillId="2" borderId="0" xfId="0" applyFill="1" applyAlignment="1">
      <alignment horizontal="left" vertical="center" indent="1"/>
    </xf>
    <xf numFmtId="0" fontId="18" fillId="2" borderId="0" xfId="0" applyFont="1" applyFill="1" applyAlignment="1">
      <alignment horizontal="left" vertical="center" indent="1"/>
    </xf>
    <xf numFmtId="0" fontId="177" fillId="2" borderId="0" xfId="0" applyFont="1" applyFill="1" applyAlignment="1">
      <alignment horizontal="left" vertical="center" indent="1"/>
    </xf>
    <xf numFmtId="0" fontId="0" fillId="2" borderId="0" xfId="0" applyFill="1" applyAlignment="1">
      <alignment vertical="center" wrapText="1"/>
    </xf>
    <xf numFmtId="0" fontId="18" fillId="2" borderId="0" xfId="0" applyFont="1" applyFill="1" applyAlignment="1">
      <alignment vertical="center" wrapText="1"/>
    </xf>
    <xf numFmtId="0" fontId="97" fillId="2" borderId="0" xfId="0" applyFont="1" applyFill="1"/>
    <xf numFmtId="0" fontId="18" fillId="2" borderId="0" xfId="0" applyFont="1" applyFill="1" applyAlignment="1">
      <alignment horizontal="center" vertical="center"/>
    </xf>
    <xf numFmtId="0" fontId="18" fillId="2" borderId="0" xfId="0" applyFont="1" applyFill="1" applyAlignment="1">
      <alignment vertical="center"/>
    </xf>
    <xf numFmtId="0" fontId="18" fillId="2" borderId="0" xfId="0" applyFont="1" applyFill="1"/>
    <xf numFmtId="0" fontId="18" fillId="2" borderId="0" xfId="0" applyFont="1" applyFill="1" applyAlignment="1">
      <alignment horizontal="left" vertical="center" wrapText="1"/>
    </xf>
    <xf numFmtId="0" fontId="8" fillId="5" borderId="51" xfId="0" applyFont="1" applyFill="1" applyBorder="1" applyAlignment="1">
      <alignment horizontal="center" vertical="center"/>
    </xf>
    <xf numFmtId="0" fontId="0" fillId="0" borderId="51" xfId="0" applyBorder="1" applyAlignment="1">
      <alignment vertical="center"/>
    </xf>
    <xf numFmtId="0" fontId="10" fillId="7" borderId="0" xfId="0" applyFont="1" applyFill="1" applyAlignment="1">
      <alignment horizontal="left" vertical="center"/>
    </xf>
    <xf numFmtId="0" fontId="0" fillId="0" borderId="0" xfId="0" applyAlignment="1">
      <alignment vertical="center"/>
    </xf>
    <xf numFmtId="0" fontId="8" fillId="5" borderId="0" xfId="0" applyFont="1" applyFill="1" applyAlignment="1">
      <alignment horizontal="center" vertical="center"/>
    </xf>
    <xf numFmtId="0" fontId="0" fillId="0" borderId="0" xfId="0" applyAlignment="1">
      <alignment horizontal="center" vertical="center"/>
    </xf>
    <xf numFmtId="0" fontId="13" fillId="10" borderId="0" xfId="0" applyFont="1" applyFill="1" applyAlignment="1">
      <alignment vertical="center"/>
    </xf>
    <xf numFmtId="0" fontId="3" fillId="10" borderId="0" xfId="0" applyFont="1" applyFill="1" applyAlignment="1">
      <alignment vertical="center"/>
    </xf>
    <xf numFmtId="0" fontId="0" fillId="0" borderId="0" xfId="0"/>
    <xf numFmtId="0" fontId="14" fillId="25" borderId="0" xfId="1" applyFont="1" applyFill="1" applyAlignment="1">
      <alignment horizontal="left" vertical="center" wrapText="1"/>
    </xf>
    <xf numFmtId="0" fontId="8" fillId="6" borderId="0" xfId="1" applyFont="1" applyFill="1" applyAlignment="1">
      <alignment horizontal="center" vertical="center" wrapText="1"/>
    </xf>
    <xf numFmtId="0" fontId="12" fillId="6" borderId="0" xfId="1" applyFont="1" applyFill="1" applyAlignment="1">
      <alignment horizontal="center" vertical="center" wrapText="1"/>
    </xf>
    <xf numFmtId="0" fontId="12" fillId="14" borderId="0" xfId="1" applyFont="1" applyFill="1" applyAlignment="1">
      <alignment horizontal="center" vertical="center" wrapText="1"/>
    </xf>
    <xf numFmtId="0" fontId="8" fillId="14" borderId="0" xfId="1" applyFont="1" applyFill="1" applyAlignment="1">
      <alignment horizontal="center" vertical="center" wrapText="1"/>
    </xf>
    <xf numFmtId="0" fontId="7" fillId="9" borderId="0" xfId="7" applyFont="1" applyFill="1" applyAlignment="1">
      <alignment horizontal="center" vertical="center" wrapText="1"/>
    </xf>
    <xf numFmtId="0" fontId="20" fillId="0" borderId="0" xfId="7" applyAlignment="1">
      <alignment vertical="center"/>
    </xf>
    <xf numFmtId="0" fontId="20" fillId="0" borderId="0" xfId="7" applyAlignment="1">
      <alignment vertical="center" wrapText="1"/>
    </xf>
    <xf numFmtId="0" fontId="6" fillId="83" borderId="0" xfId="7" applyFont="1" applyFill="1" applyAlignment="1">
      <alignment horizontal="center" vertical="center"/>
    </xf>
    <xf numFmtId="0" fontId="20" fillId="7" borderId="0" xfId="7" applyFill="1" applyAlignment="1">
      <alignment vertical="center" wrapText="1"/>
    </xf>
    <xf numFmtId="0" fontId="8" fillId="5" borderId="0" xfId="7" applyFont="1" applyFill="1" applyAlignment="1">
      <alignment horizontal="center" vertical="center"/>
    </xf>
    <xf numFmtId="0" fontId="60" fillId="37" borderId="0" xfId="7" applyFont="1" applyFill="1" applyAlignment="1">
      <alignment horizontal="center" vertical="center" wrapText="1"/>
    </xf>
    <xf numFmtId="0" fontId="6" fillId="85" borderId="0" xfId="7" applyFont="1" applyFill="1" applyAlignment="1">
      <alignment horizontal="center" vertical="center"/>
    </xf>
    <xf numFmtId="0" fontId="7" fillId="84" borderId="0" xfId="7" applyFont="1" applyFill="1" applyAlignment="1">
      <alignment horizontal="center" vertical="center"/>
    </xf>
    <xf numFmtId="0" fontId="6" fillId="87" borderId="0" xfId="7" applyFont="1" applyFill="1" applyAlignment="1">
      <alignment horizontal="center" vertical="center"/>
    </xf>
    <xf numFmtId="0" fontId="4" fillId="31" borderId="0" xfId="1" applyFill="1" applyAlignment="1">
      <alignment vertical="center" wrapText="1"/>
    </xf>
    <xf numFmtId="0" fontId="16" fillId="26" borderId="0" xfId="1" applyFont="1" applyFill="1" applyAlignment="1">
      <alignment horizontal="center" vertical="center" wrapText="1"/>
    </xf>
    <xf numFmtId="0" fontId="6" fillId="26" borderId="0" xfId="1" applyFont="1" applyFill="1" applyAlignment="1">
      <alignment horizontal="center" vertical="center" wrapText="1"/>
    </xf>
    <xf numFmtId="0" fontId="6" fillId="30" borderId="0" xfId="1" applyFont="1" applyFill="1" applyAlignment="1">
      <alignment horizontal="center" vertical="center" wrapText="1"/>
    </xf>
    <xf numFmtId="0" fontId="14" fillId="12" borderId="0" xfId="1" applyFont="1" applyFill="1" applyAlignment="1">
      <alignment horizontal="center" vertical="center" wrapText="1"/>
    </xf>
    <xf numFmtId="0" fontId="15" fillId="13" borderId="0" xfId="1" applyFont="1" applyFill="1" applyAlignment="1">
      <alignment horizontal="center" vertical="center" wrapText="1"/>
    </xf>
    <xf numFmtId="0" fontId="14" fillId="15" borderId="0" xfId="1" applyFont="1" applyFill="1" applyAlignment="1">
      <alignment horizontal="left" vertical="center" wrapText="1"/>
    </xf>
    <xf numFmtId="0" fontId="15" fillId="16" borderId="0" xfId="1" applyFont="1" applyFill="1" applyAlignment="1">
      <alignment horizontal="center" vertical="center" wrapText="1"/>
    </xf>
    <xf numFmtId="0" fontId="14" fillId="17" borderId="0" xfId="1" applyFont="1" applyFill="1" applyAlignment="1">
      <alignment horizontal="left" vertical="center" wrapText="1"/>
    </xf>
    <xf numFmtId="0" fontId="15" fillId="18" borderId="0" xfId="1" applyFont="1" applyFill="1" applyAlignment="1">
      <alignment horizontal="center" vertical="center" wrapText="1"/>
    </xf>
    <xf numFmtId="0" fontId="16" fillId="6" borderId="0" xfId="1" applyFont="1" applyFill="1" applyAlignment="1">
      <alignment horizontal="center" vertical="center" wrapText="1"/>
    </xf>
    <xf numFmtId="0" fontId="7" fillId="23" borderId="0" xfId="1" applyFont="1" applyFill="1" applyAlignment="1">
      <alignment horizontal="center" vertical="center" wrapText="1"/>
    </xf>
    <xf numFmtId="0" fontId="7" fillId="22" borderId="0" xfId="1" applyFont="1" applyFill="1" applyAlignment="1">
      <alignment horizontal="center" vertical="center" wrapText="1"/>
    </xf>
    <xf numFmtId="0" fontId="7" fillId="21" borderId="0" xfId="1" applyFont="1" applyFill="1" applyAlignment="1">
      <alignment horizontal="center" vertical="center" wrapText="1"/>
    </xf>
    <xf numFmtId="0" fontId="20" fillId="45" borderId="0" xfId="7" applyFill="1" applyAlignment="1">
      <alignment vertical="center" wrapText="1"/>
    </xf>
    <xf numFmtId="0" fontId="46" fillId="34" borderId="0" xfId="7" applyFont="1" applyFill="1" applyAlignment="1">
      <alignment vertical="center" wrapText="1"/>
    </xf>
    <xf numFmtId="0" fontId="31" fillId="63" borderId="0" xfId="7" applyFont="1" applyFill="1" applyAlignment="1">
      <alignment vertical="center" wrapText="1"/>
    </xf>
    <xf numFmtId="0" fontId="7" fillId="37" borderId="0" xfId="7" applyFont="1" applyFill="1" applyAlignment="1">
      <alignment horizontal="center" vertical="center" wrapText="1"/>
    </xf>
    <xf numFmtId="0" fontId="45" fillId="38" borderId="0" xfId="7" applyFont="1" applyFill="1" applyAlignment="1">
      <alignment horizontal="center" vertical="center" wrapText="1"/>
    </xf>
    <xf numFmtId="0" fontId="35" fillId="45" borderId="0" xfId="7" applyFont="1" applyFill="1" applyAlignment="1">
      <alignment vertical="center" wrapText="1"/>
    </xf>
    <xf numFmtId="0" fontId="44" fillId="8" borderId="0" xfId="7" applyFont="1" applyFill="1" applyAlignment="1">
      <alignment vertical="center" wrapText="1"/>
    </xf>
    <xf numFmtId="0" fontId="23" fillId="62" borderId="0" xfId="7" applyFont="1" applyFill="1" applyAlignment="1">
      <alignment vertical="center" wrapText="1"/>
    </xf>
    <xf numFmtId="0" fontId="41" fillId="46" borderId="0" xfId="7" applyFont="1" applyFill="1" applyAlignment="1">
      <alignment horizontal="center" vertical="center" wrapText="1"/>
    </xf>
    <xf numFmtId="0" fontId="41" fillId="47" borderId="0" xfId="7" applyFont="1" applyFill="1" applyAlignment="1">
      <alignment horizontal="center" vertical="center" wrapText="1"/>
    </xf>
    <xf numFmtId="0" fontId="35" fillId="48" borderId="0" xfId="7" applyFont="1" applyFill="1" applyAlignment="1">
      <alignment horizontal="center" vertical="center" wrapText="1"/>
    </xf>
    <xf numFmtId="0" fontId="27" fillId="49" borderId="0" xfId="7" applyFont="1" applyFill="1" applyAlignment="1">
      <alignment vertical="center" wrapText="1"/>
    </xf>
    <xf numFmtId="0" fontId="43" fillId="0" borderId="0" xfId="7" applyFont="1" applyAlignment="1">
      <alignment vertical="center" wrapText="1"/>
    </xf>
    <xf numFmtId="0" fontId="40" fillId="60" borderId="0" xfId="7" applyFont="1" applyFill="1" applyAlignment="1">
      <alignment horizontal="center" vertical="center" wrapText="1"/>
    </xf>
    <xf numFmtId="0" fontId="32" fillId="35" borderId="0" xfId="7" applyFont="1" applyFill="1" applyAlignment="1">
      <alignment horizontal="left" vertical="center" wrapText="1"/>
    </xf>
    <xf numFmtId="0" fontId="41" fillId="61" borderId="0" xfId="7" applyFont="1" applyFill="1" applyAlignment="1">
      <alignment horizontal="center" vertical="center" wrapText="1"/>
    </xf>
    <xf numFmtId="0" fontId="42" fillId="31" borderId="0" xfId="7" applyFont="1" applyFill="1" applyAlignment="1">
      <alignment vertical="center" wrapText="1"/>
    </xf>
    <xf numFmtId="0" fontId="31" fillId="57" borderId="0" xfId="7" applyFont="1" applyFill="1" applyAlignment="1">
      <alignment vertical="center" wrapText="1"/>
    </xf>
    <xf numFmtId="0" fontId="33" fillId="59" borderId="0" xfId="7" applyFont="1" applyFill="1" applyAlignment="1">
      <alignment horizontal="center" vertical="center" wrapText="1"/>
    </xf>
    <xf numFmtId="0" fontId="28" fillId="52" borderId="0" xfId="7" applyFont="1" applyFill="1" applyAlignment="1">
      <alignment horizontal="center" vertical="center" wrapText="1"/>
    </xf>
    <xf numFmtId="0" fontId="32" fillId="54" borderId="0" xfId="7" applyFont="1" applyFill="1" applyAlignment="1">
      <alignment horizontal="left" vertical="center" wrapText="1"/>
    </xf>
    <xf numFmtId="0" fontId="30" fillId="39" borderId="0" xfId="7" applyFont="1" applyFill="1" applyAlignment="1">
      <alignment horizontal="center" vertical="center" wrapText="1"/>
    </xf>
    <xf numFmtId="0" fontId="33" fillId="55" borderId="0" xfId="7" applyFont="1" applyFill="1" applyAlignment="1">
      <alignment horizontal="center" vertical="center" wrapText="1"/>
    </xf>
    <xf numFmtId="0" fontId="33" fillId="47" borderId="0" xfId="7" applyFont="1" applyFill="1" applyAlignment="1">
      <alignment horizontal="center" vertical="center" wrapText="1"/>
    </xf>
    <xf numFmtId="0" fontId="34" fillId="56" borderId="0" xfId="7" applyFont="1" applyFill="1" applyAlignment="1">
      <alignment vertical="center" wrapText="1"/>
    </xf>
    <xf numFmtId="0" fontId="35" fillId="49" borderId="0" xfId="7" applyFont="1" applyFill="1" applyAlignment="1">
      <alignment vertical="center" wrapText="1"/>
    </xf>
    <xf numFmtId="0" fontId="36" fillId="50" borderId="0" xfId="7" applyFont="1" applyFill="1" applyAlignment="1">
      <alignment vertical="center" wrapText="1"/>
    </xf>
    <xf numFmtId="0" fontId="37" fillId="51" borderId="0" xfId="7" applyFont="1" applyFill="1" applyAlignment="1">
      <alignment vertical="center" wrapText="1"/>
    </xf>
    <xf numFmtId="0" fontId="38" fillId="35" borderId="0" xfId="7" applyFont="1" applyFill="1" applyAlignment="1">
      <alignment horizontal="center" vertical="center" wrapText="1"/>
    </xf>
    <xf numFmtId="0" fontId="39" fillId="9" borderId="0" xfId="7" applyFont="1" applyFill="1" applyAlignment="1">
      <alignment vertical="center" wrapText="1"/>
    </xf>
    <xf numFmtId="0" fontId="34" fillId="48" borderId="0" xfId="7" applyFont="1" applyFill="1" applyAlignment="1">
      <alignment vertical="center" wrapText="1"/>
    </xf>
    <xf numFmtId="0" fontId="31" fillId="42" borderId="0" xfId="7" applyFont="1" applyFill="1" applyAlignment="1">
      <alignment vertical="center" wrapText="1"/>
    </xf>
    <xf numFmtId="0" fontId="32" fillId="43" borderId="0" xfId="7" applyFont="1" applyFill="1" applyAlignment="1">
      <alignment horizontal="left" vertical="center" wrapText="1"/>
    </xf>
    <xf numFmtId="0" fontId="33" fillId="46" borderId="0" xfId="7" applyFont="1" applyFill="1" applyAlignment="1">
      <alignment horizontal="center" vertical="center" wrapText="1"/>
    </xf>
    <xf numFmtId="0" fontId="28" fillId="41" borderId="0" xfId="7" applyFont="1" applyFill="1" applyAlignment="1">
      <alignment horizontal="center" vertical="center" wrapText="1"/>
    </xf>
    <xf numFmtId="0" fontId="26" fillId="34" borderId="0" xfId="7" applyFont="1" applyFill="1" applyAlignment="1">
      <alignment horizontal="center" vertical="center" wrapText="1"/>
    </xf>
    <xf numFmtId="0" fontId="29" fillId="34" borderId="0" xfId="7" applyFont="1" applyFill="1" applyAlignment="1">
      <alignment horizontal="left" vertical="center" wrapText="1"/>
    </xf>
    <xf numFmtId="0" fontId="16" fillId="5" borderId="0" xfId="7" applyFont="1" applyFill="1" applyAlignment="1">
      <alignment horizontal="center" vertical="center" wrapText="1"/>
    </xf>
    <xf numFmtId="0" fontId="21" fillId="35" borderId="0" xfId="7" applyFont="1" applyFill="1" applyAlignment="1">
      <alignment horizontal="center" vertical="center" wrapText="1"/>
    </xf>
    <xf numFmtId="0" fontId="21" fillId="36" borderId="0" xfId="7" applyFont="1" applyFill="1" applyAlignment="1">
      <alignment horizontal="center" vertical="center" wrapText="1"/>
    </xf>
    <xf numFmtId="0" fontId="23" fillId="37" borderId="0" xfId="7" applyFont="1" applyFill="1" applyAlignment="1">
      <alignment vertical="center" wrapText="1"/>
    </xf>
    <xf numFmtId="0" fontId="24" fillId="38" borderId="0" xfId="7" applyFont="1" applyFill="1" applyAlignment="1">
      <alignment horizontal="center" vertical="center" wrapText="1"/>
    </xf>
    <xf numFmtId="0" fontId="25" fillId="39" borderId="0" xfId="7" applyFont="1" applyFill="1" applyAlignment="1">
      <alignment horizontal="center" vertical="center" wrapText="1"/>
    </xf>
    <xf numFmtId="0" fontId="49" fillId="67" borderId="0" xfId="7" applyFont="1" applyFill="1" applyAlignment="1">
      <alignment horizontal="left" vertical="center" wrapText="1"/>
    </xf>
    <xf numFmtId="0" fontId="27" fillId="0" borderId="0" xfId="7" applyFont="1" applyAlignment="1">
      <alignment vertical="center" wrapText="1"/>
    </xf>
    <xf numFmtId="0" fontId="58" fillId="0" borderId="0" xfId="7" applyFont="1" applyAlignment="1">
      <alignment vertical="center" wrapText="1"/>
    </xf>
    <xf numFmtId="0" fontId="59" fillId="81" borderId="0" xfId="7" applyFont="1" applyFill="1" applyAlignment="1">
      <alignment horizontal="left" vertical="center" wrapText="1"/>
    </xf>
    <xf numFmtId="0" fontId="55" fillId="77" borderId="0" xfId="7" applyFont="1" applyFill="1" applyAlignment="1">
      <alignment horizontal="center" vertical="center" wrapText="1"/>
    </xf>
    <xf numFmtId="0" fontId="27" fillId="0" borderId="0" xfId="7" applyFont="1" applyAlignment="1">
      <alignment horizontal="center" vertical="center" wrapText="1"/>
    </xf>
    <xf numFmtId="0" fontId="55" fillId="69" borderId="0" xfId="7" applyFont="1" applyFill="1" applyAlignment="1">
      <alignment horizontal="center" vertical="center" wrapText="1"/>
    </xf>
    <xf numFmtId="0" fontId="28" fillId="5" borderId="0" xfId="7" applyFont="1" applyFill="1" applyAlignment="1">
      <alignment horizontal="center" vertical="center" wrapText="1"/>
    </xf>
    <xf numFmtId="0" fontId="55" fillId="66" borderId="0" xfId="7" applyFont="1" applyFill="1" applyAlignment="1">
      <alignment horizontal="center" vertical="center" wrapText="1"/>
    </xf>
    <xf numFmtId="0" fontId="55" fillId="68" borderId="0" xfId="7" applyFont="1" applyFill="1" applyAlignment="1">
      <alignment horizontal="center" vertical="center" wrapText="1"/>
    </xf>
    <xf numFmtId="0" fontId="53" fillId="79" borderId="0" xfId="7" applyFont="1" applyFill="1" applyAlignment="1">
      <alignment horizontal="center" vertical="center" wrapText="1"/>
    </xf>
    <xf numFmtId="0" fontId="57" fillId="51" borderId="0" xfId="7" applyFont="1" applyFill="1" applyAlignment="1">
      <alignment horizontal="center" vertical="center" wrapText="1"/>
    </xf>
    <xf numFmtId="0" fontId="56" fillId="69" borderId="0" xfId="7" applyFont="1" applyFill="1" applyAlignment="1">
      <alignment horizontal="center" vertical="center" wrapText="1"/>
    </xf>
    <xf numFmtId="0" fontId="56" fillId="66" borderId="0" xfId="7" applyFont="1" applyFill="1" applyAlignment="1">
      <alignment horizontal="center" vertical="center" wrapText="1"/>
    </xf>
    <xf numFmtId="0" fontId="53" fillId="80" borderId="0" xfId="7" applyFont="1" applyFill="1" applyAlignment="1">
      <alignment horizontal="center" vertical="center" wrapText="1"/>
    </xf>
    <xf numFmtId="0" fontId="56" fillId="68" borderId="0" xfId="7" applyFont="1" applyFill="1" applyAlignment="1">
      <alignment horizontal="center" vertical="center" wrapText="1"/>
    </xf>
    <xf numFmtId="0" fontId="50" fillId="78" borderId="0" xfId="7" applyFont="1" applyFill="1" applyAlignment="1">
      <alignment horizontal="center" vertical="center"/>
    </xf>
    <xf numFmtId="0" fontId="54" fillId="75" borderId="0" xfId="7" applyFont="1" applyFill="1" applyAlignment="1">
      <alignment horizontal="left" vertical="center" wrapText="1"/>
    </xf>
    <xf numFmtId="0" fontId="54" fillId="76" borderId="0" xfId="7" applyFont="1" applyFill="1" applyAlignment="1">
      <alignment horizontal="left" vertical="center" wrapText="1"/>
    </xf>
    <xf numFmtId="0" fontId="34" fillId="71" borderId="0" xfId="7" applyFont="1" applyFill="1" applyAlignment="1">
      <alignment horizontal="left" vertical="center" wrapText="1"/>
    </xf>
    <xf numFmtId="0" fontId="34" fillId="72" borderId="0" xfId="7" applyFont="1" applyFill="1" applyAlignment="1">
      <alignment horizontal="left" vertical="center" wrapText="1"/>
    </xf>
    <xf numFmtId="0" fontId="50" fillId="73" borderId="0" xfId="7" applyFont="1" applyFill="1" applyAlignment="1">
      <alignment horizontal="center" vertical="center"/>
    </xf>
    <xf numFmtId="0" fontId="50" fillId="74" borderId="0" xfId="7" applyFont="1" applyFill="1" applyAlignment="1">
      <alignment horizontal="center" vertical="center"/>
    </xf>
    <xf numFmtId="0" fontId="53" fillId="70" borderId="0" xfId="7" applyFont="1" applyFill="1" applyAlignment="1">
      <alignment horizontal="center" vertical="center" wrapText="1"/>
    </xf>
    <xf numFmtId="0" fontId="52" fillId="68" borderId="0" xfId="7" applyFont="1" applyFill="1" applyAlignment="1">
      <alignment horizontal="center" vertical="center" wrapText="1"/>
    </xf>
    <xf numFmtId="0" fontId="28" fillId="65" borderId="0" xfId="7" applyFont="1" applyFill="1" applyAlignment="1">
      <alignment horizontal="center" vertical="center" wrapText="1"/>
    </xf>
    <xf numFmtId="0" fontId="21" fillId="65" borderId="0" xfId="7" applyFont="1" applyFill="1" applyAlignment="1">
      <alignment horizontal="center" vertical="center" wrapText="1"/>
    </xf>
    <xf numFmtId="0" fontId="47" fillId="5" borderId="0" xfId="7" applyFont="1" applyFill="1" applyAlignment="1">
      <alignment horizontal="center" vertical="center" wrapText="1"/>
    </xf>
    <xf numFmtId="0" fontId="24" fillId="66" borderId="0" xfId="7" applyFont="1" applyFill="1" applyAlignment="1">
      <alignment horizontal="center" vertical="center" wrapText="1"/>
    </xf>
    <xf numFmtId="0" fontId="48" fillId="5" borderId="0" xfId="7" applyFont="1" applyFill="1" applyAlignment="1">
      <alignment horizontal="center" vertical="center" wrapText="1"/>
    </xf>
    <xf numFmtId="0" fontId="50" fillId="37" borderId="0" xfId="7" applyFont="1" applyFill="1" applyAlignment="1">
      <alignment horizontal="center" vertical="center"/>
    </xf>
    <xf numFmtId="0" fontId="51" fillId="68" borderId="0" xfId="7" applyFont="1" applyFill="1" applyAlignment="1">
      <alignment horizontal="center" vertical="center" wrapText="1"/>
    </xf>
    <xf numFmtId="0" fontId="51" fillId="69" borderId="0" xfId="7" applyFont="1" applyFill="1" applyAlignment="1">
      <alignment horizontal="center" vertical="center" wrapText="1"/>
    </xf>
    <xf numFmtId="0" fontId="52" fillId="66" borderId="0" xfId="7" applyFont="1" applyFill="1" applyAlignment="1">
      <alignment horizontal="center" vertical="center" wrapText="1"/>
    </xf>
    <xf numFmtId="0" fontId="52" fillId="69" borderId="0" xfId="7" applyFont="1" applyFill="1" applyAlignment="1">
      <alignment horizontal="center" vertical="center" wrapText="1"/>
    </xf>
    <xf numFmtId="173" fontId="98" fillId="107" borderId="0" xfId="2" applyNumberFormat="1" applyFont="1" applyFill="1" applyAlignment="1" applyProtection="1">
      <alignment horizontal="center" vertical="center"/>
      <protection hidden="1"/>
    </xf>
    <xf numFmtId="176" fontId="90" fillId="3" borderId="0" xfId="2" applyNumberFormat="1" applyFont="1" applyFill="1" applyAlignment="1" applyProtection="1">
      <alignment horizontal="center" vertical="center"/>
      <protection hidden="1"/>
    </xf>
    <xf numFmtId="0" fontId="163" fillId="94" borderId="4" xfId="17" applyFont="1" applyFill="1" applyBorder="1" applyAlignment="1" applyProtection="1">
      <alignment horizontal="right" vertical="center"/>
      <protection locked="0"/>
    </xf>
    <xf numFmtId="0" fontId="163" fillId="94" borderId="7" xfId="17" applyFont="1" applyFill="1" applyBorder="1" applyAlignment="1" applyProtection="1">
      <alignment horizontal="right" vertical="center"/>
      <protection locked="0"/>
    </xf>
    <xf numFmtId="0" fontId="80" fillId="125" borderId="8" xfId="2" applyFont="1" applyFill="1" applyBorder="1" applyAlignment="1">
      <alignment horizontal="center"/>
    </xf>
    <xf numFmtId="0" fontId="80" fillId="125" borderId="10" xfId="2" applyFont="1" applyFill="1" applyBorder="1" applyAlignment="1">
      <alignment horizontal="center"/>
    </xf>
    <xf numFmtId="0" fontId="64" fillId="2" borderId="16" xfId="18" applyFont="1" applyFill="1" applyBorder="1" applyAlignment="1">
      <alignment horizontal="center" vertical="center"/>
    </xf>
    <xf numFmtId="0" fontId="64" fillId="2" borderId="14" xfId="18" applyFont="1" applyFill="1" applyBorder="1" applyAlignment="1">
      <alignment horizontal="center" vertical="center"/>
    </xf>
    <xf numFmtId="0" fontId="165" fillId="107" borderId="16" xfId="18" applyFont="1" applyFill="1" applyBorder="1" applyAlignment="1">
      <alignment horizontal="center" vertical="center"/>
    </xf>
    <xf numFmtId="0" fontId="165" fillId="107" borderId="17" xfId="18" applyFont="1" applyFill="1" applyBorder="1" applyAlignment="1">
      <alignment horizontal="center" vertical="center"/>
    </xf>
    <xf numFmtId="0" fontId="165" fillId="107" borderId="14" xfId="18" applyFont="1" applyFill="1" applyBorder="1" applyAlignment="1">
      <alignment horizontal="center" vertical="center"/>
    </xf>
    <xf numFmtId="0" fontId="165" fillId="107" borderId="15" xfId="18" applyFont="1" applyFill="1" applyBorder="1" applyAlignment="1">
      <alignment horizontal="center" vertical="center"/>
    </xf>
    <xf numFmtId="0" fontId="1" fillId="0" borderId="16" xfId="18" applyBorder="1" applyAlignment="1">
      <alignment horizontal="center" vertical="center"/>
    </xf>
    <xf numFmtId="0" fontId="1" fillId="0" borderId="14" xfId="18" applyBorder="1" applyAlignment="1">
      <alignment horizontal="center" vertical="center"/>
    </xf>
    <xf numFmtId="195" fontId="90" fillId="2" borderId="16" xfId="17" applyNumberFormat="1" applyFont="1" applyFill="1" applyBorder="1" applyAlignment="1">
      <alignment horizontal="left" vertical="center"/>
    </xf>
    <xf numFmtId="195" fontId="90" fillId="2" borderId="0" xfId="17" applyNumberFormat="1" applyFont="1" applyFill="1" applyAlignment="1">
      <alignment horizontal="left" vertical="center"/>
    </xf>
    <xf numFmtId="0" fontId="112" fillId="2" borderId="16" xfId="17" applyFont="1" applyFill="1" applyBorder="1" applyAlignment="1">
      <alignment horizontal="right" vertical="center"/>
    </xf>
    <xf numFmtId="0" fontId="112" fillId="2" borderId="14" xfId="17" applyFont="1" applyFill="1" applyBorder="1" applyAlignment="1">
      <alignment horizontal="right" vertical="center"/>
    </xf>
    <xf numFmtId="9" fontId="112" fillId="2" borderId="17" xfId="18" applyNumberFormat="1" applyFont="1" applyFill="1" applyBorder="1" applyAlignment="1">
      <alignment horizontal="center" vertical="center"/>
    </xf>
    <xf numFmtId="9" fontId="112" fillId="2" borderId="15" xfId="18" applyNumberFormat="1" applyFont="1" applyFill="1" applyBorder="1" applyAlignment="1">
      <alignment horizontal="center" vertical="center"/>
    </xf>
    <xf numFmtId="0" fontId="162" fillId="107" borderId="33" xfId="18" applyFont="1" applyFill="1" applyBorder="1" applyAlignment="1">
      <alignment horizontal="center" vertical="center"/>
    </xf>
    <xf numFmtId="0" fontId="162" fillId="107" borderId="34" xfId="18" applyFont="1" applyFill="1" applyBorder="1" applyAlignment="1">
      <alignment horizontal="center" vertical="center"/>
    </xf>
    <xf numFmtId="0" fontId="168" fillId="2" borderId="33" xfId="2" applyFont="1" applyFill="1" applyBorder="1" applyAlignment="1">
      <alignment horizontal="center" vertical="center" wrapText="1"/>
    </xf>
    <xf numFmtId="0" fontId="168" fillId="2" borderId="34" xfId="2" applyFont="1" applyFill="1" applyBorder="1" applyAlignment="1">
      <alignment horizontal="center" vertical="center" wrapText="1"/>
    </xf>
    <xf numFmtId="0" fontId="169" fillId="2" borderId="33" xfId="2" applyFont="1" applyFill="1" applyBorder="1" applyAlignment="1">
      <alignment horizontal="center" vertical="center" wrapText="1"/>
    </xf>
    <xf numFmtId="0" fontId="169" fillId="2" borderId="35" xfId="2" applyFont="1" applyFill="1" applyBorder="1" applyAlignment="1">
      <alignment horizontal="center" vertical="center" wrapText="1"/>
    </xf>
    <xf numFmtId="49" fontId="93" fillId="99" borderId="4" xfId="2" applyNumberFormat="1" applyFont="1" applyFill="1" applyBorder="1" applyAlignment="1">
      <alignment horizontal="center" vertical="center"/>
    </xf>
    <xf numFmtId="49" fontId="93" fillId="99" borderId="7" xfId="2" applyNumberFormat="1" applyFont="1" applyFill="1" applyBorder="1" applyAlignment="1">
      <alignment horizontal="center" vertical="center"/>
    </xf>
    <xf numFmtId="0" fontId="80" fillId="125" borderId="8" xfId="2" applyFont="1" applyFill="1" applyBorder="1" applyAlignment="1">
      <alignment horizontal="center" wrapText="1"/>
    </xf>
    <xf numFmtId="0" fontId="80" fillId="125" borderId="10" xfId="2" applyFont="1" applyFill="1" applyBorder="1" applyAlignment="1">
      <alignment horizontal="center" wrapText="1"/>
    </xf>
    <xf numFmtId="0" fontId="81" fillId="2" borderId="14" xfId="2" applyFont="1" applyFill="1" applyBorder="1" applyAlignment="1" applyProtection="1">
      <alignment horizontal="center" vertical="center"/>
      <protection hidden="1"/>
    </xf>
    <xf numFmtId="0" fontId="138" fillId="2" borderId="14" xfId="2" applyFont="1" applyFill="1" applyBorder="1" applyAlignment="1" applyProtection="1">
      <alignment horizontal="center" vertical="center"/>
      <protection hidden="1"/>
    </xf>
    <xf numFmtId="0" fontId="138" fillId="2" borderId="15" xfId="2" applyFont="1" applyFill="1" applyBorder="1" applyAlignment="1" applyProtection="1">
      <alignment horizontal="center" vertical="center"/>
      <protection hidden="1"/>
    </xf>
    <xf numFmtId="0" fontId="80" fillId="120" borderId="8" xfId="2" applyFont="1" applyFill="1" applyBorder="1" applyAlignment="1">
      <alignment horizontal="center"/>
    </xf>
    <xf numFmtId="0" fontId="80" fillId="120" borderId="10" xfId="2" applyFont="1" applyFill="1" applyBorder="1" applyAlignment="1">
      <alignment horizontal="center"/>
    </xf>
    <xf numFmtId="0" fontId="123" fillId="109" borderId="0" xfId="3" applyFont="1" applyFill="1" applyAlignment="1">
      <alignment horizontal="center" vertical="center"/>
    </xf>
    <xf numFmtId="0" fontId="123" fillId="109" borderId="9" xfId="3" applyFont="1" applyFill="1" applyBorder="1" applyAlignment="1">
      <alignment horizontal="center" vertical="center"/>
    </xf>
    <xf numFmtId="0" fontId="63" fillId="2" borderId="0" xfId="2" applyFont="1" applyFill="1" applyAlignment="1">
      <alignment horizontal="left" vertical="center" wrapText="1"/>
    </xf>
    <xf numFmtId="0" fontId="63" fillId="2" borderId="9" xfId="2" applyFont="1" applyFill="1" applyBorder="1" applyAlignment="1">
      <alignment horizontal="left" vertical="center" wrapText="1"/>
    </xf>
    <xf numFmtId="0" fontId="90" fillId="120" borderId="16" xfId="3" applyFont="1" applyFill="1" applyBorder="1" applyAlignment="1">
      <alignment horizontal="center" vertical="center"/>
    </xf>
    <xf numFmtId="0" fontId="90" fillId="120" borderId="17" xfId="3" applyFont="1" applyFill="1" applyBorder="1" applyAlignment="1">
      <alignment horizontal="center" vertical="center"/>
    </xf>
    <xf numFmtId="0" fontId="162" fillId="107" borderId="28" xfId="18" applyFont="1" applyFill="1" applyBorder="1" applyAlignment="1">
      <alignment horizontal="center" vertical="center"/>
    </xf>
    <xf numFmtId="0" fontId="162" fillId="107" borderId="29" xfId="18" applyFont="1" applyFill="1" applyBorder="1" applyAlignment="1">
      <alignment horizontal="center" vertical="center"/>
    </xf>
    <xf numFmtId="0" fontId="89" fillId="99" borderId="6" xfId="2" applyFont="1" applyFill="1" applyBorder="1" applyAlignment="1">
      <alignment horizontal="center" vertical="center"/>
    </xf>
    <xf numFmtId="0" fontId="89" fillId="99" borderId="8" xfId="2" applyFont="1" applyFill="1" applyBorder="1" applyAlignment="1">
      <alignment horizontal="center" vertical="center"/>
    </xf>
    <xf numFmtId="0" fontId="91" fillId="120" borderId="4" xfId="4" applyFont="1" applyFill="1" applyBorder="1" applyAlignment="1">
      <alignment horizontal="center" vertical="center"/>
    </xf>
    <xf numFmtId="0" fontId="80" fillId="108" borderId="8" xfId="2" applyFont="1" applyFill="1" applyBorder="1" applyAlignment="1">
      <alignment horizontal="center"/>
    </xf>
    <xf numFmtId="0" fontId="80" fillId="108" borderId="10" xfId="2" applyFont="1" applyFill="1" applyBorder="1" applyAlignment="1">
      <alignment horizontal="center"/>
    </xf>
    <xf numFmtId="0" fontId="127" fillId="107" borderId="0" xfId="16" applyFont="1" applyFill="1" applyAlignment="1" applyProtection="1">
      <alignment horizontal="center" vertical="center"/>
      <protection locked="0"/>
    </xf>
    <xf numFmtId="0" fontId="127" fillId="107" borderId="9" xfId="16" applyFont="1" applyFill="1" applyBorder="1" applyAlignment="1" applyProtection="1">
      <alignment horizontal="center" vertical="center"/>
      <protection locked="0"/>
    </xf>
    <xf numFmtId="0" fontId="90" fillId="108" borderId="16" xfId="3" applyFont="1" applyFill="1" applyBorder="1" applyAlignment="1">
      <alignment horizontal="center" vertical="center"/>
    </xf>
    <xf numFmtId="0" fontId="90" fillId="108" borderId="17" xfId="3" applyFont="1" applyFill="1" applyBorder="1" applyAlignment="1">
      <alignment horizontal="center" vertical="center"/>
    </xf>
    <xf numFmtId="0" fontId="143" fillId="116" borderId="4" xfId="4" applyFont="1" applyFill="1" applyBorder="1" applyAlignment="1">
      <alignment horizontal="center" vertical="center"/>
    </xf>
    <xf numFmtId="0" fontId="92" fillId="116" borderId="8" xfId="2" applyFont="1" applyFill="1" applyBorder="1" applyAlignment="1">
      <alignment horizontal="center"/>
    </xf>
    <xf numFmtId="0" fontId="92" fillId="116" borderId="10" xfId="2" applyFont="1" applyFill="1" applyBorder="1" applyAlignment="1">
      <alignment horizontal="center"/>
    </xf>
    <xf numFmtId="0" fontId="146" fillId="117" borderId="0" xfId="3" applyFont="1" applyFill="1" applyAlignment="1">
      <alignment horizontal="center" vertical="center"/>
    </xf>
    <xf numFmtId="0" fontId="146" fillId="117" borderId="9" xfId="3" applyFont="1" applyFill="1" applyBorder="1" applyAlignment="1">
      <alignment horizontal="center" vertical="center"/>
    </xf>
    <xf numFmtId="0" fontId="93" fillId="119" borderId="16" xfId="3" applyFont="1" applyFill="1" applyBorder="1" applyAlignment="1">
      <alignment horizontal="center" vertical="center"/>
    </xf>
    <xf numFmtId="0" fontId="93" fillId="119" borderId="17" xfId="3" applyFont="1" applyFill="1" applyBorder="1" applyAlignment="1">
      <alignment horizontal="center" vertical="center"/>
    </xf>
    <xf numFmtId="0" fontId="91" fillId="108" borderId="4" xfId="4" applyFont="1" applyFill="1" applyBorder="1" applyAlignment="1">
      <alignment horizontal="center" vertical="center"/>
    </xf>
    <xf numFmtId="0" fontId="1" fillId="2" borderId="0" xfId="10" applyFont="1" applyFill="1" applyAlignment="1">
      <alignment horizontal="center" vertical="top" wrapText="1"/>
    </xf>
    <xf numFmtId="0" fontId="1" fillId="2" borderId="9" xfId="10" applyFont="1" applyFill="1" applyBorder="1" applyAlignment="1">
      <alignment horizontal="center" vertical="top" wrapText="1"/>
    </xf>
    <xf numFmtId="0" fontId="67" fillId="2" borderId="0" xfId="10" applyFill="1" applyAlignment="1">
      <alignment horizontal="left" vertical="center" wrapText="1"/>
    </xf>
    <xf numFmtId="0" fontId="67" fillId="2" borderId="9" xfId="10" applyFill="1" applyBorder="1" applyAlignment="1">
      <alignment horizontal="left" vertical="center" wrapText="1"/>
    </xf>
    <xf numFmtId="0" fontId="97" fillId="94" borderId="4" xfId="0" applyFont="1" applyFill="1" applyBorder="1" applyAlignment="1">
      <alignment horizontal="center" vertical="center"/>
    </xf>
    <xf numFmtId="0" fontId="97" fillId="94" borderId="7" xfId="0" applyFont="1" applyFill="1" applyBorder="1" applyAlignment="1">
      <alignment horizontal="center" vertical="center"/>
    </xf>
    <xf numFmtId="0" fontId="67" fillId="2" borderId="0" xfId="10" applyFill="1" applyAlignment="1">
      <alignment horizontal="left" wrapText="1"/>
    </xf>
    <xf numFmtId="0" fontId="67" fillId="2" borderId="9" xfId="10" applyFill="1" applyBorder="1" applyAlignment="1">
      <alignment horizontal="left" wrapText="1"/>
    </xf>
    <xf numFmtId="0" fontId="0" fillId="94" borderId="8" xfId="0" applyFill="1" applyBorder="1" applyAlignment="1">
      <alignment horizontal="center"/>
    </xf>
    <xf numFmtId="0" fontId="0" fillId="94" borderId="10" xfId="0" applyFill="1" applyBorder="1" applyAlignment="1">
      <alignment horizontal="center"/>
    </xf>
    <xf numFmtId="0" fontId="0" fillId="0" borderId="0" xfId="0" applyAlignment="1">
      <alignment horizontal="center" wrapText="1"/>
    </xf>
    <xf numFmtId="0" fontId="0" fillId="0" borderId="9" xfId="0" applyBorder="1" applyAlignment="1">
      <alignment horizontal="center" wrapText="1"/>
    </xf>
    <xf numFmtId="0" fontId="107" fillId="0" borderId="0" xfId="11" applyFont="1" applyBorder="1" applyAlignment="1">
      <alignment horizontal="left" vertical="center"/>
    </xf>
    <xf numFmtId="0" fontId="113" fillId="104" borderId="0" xfId="10" applyFont="1" applyFill="1" applyAlignment="1">
      <alignment horizontal="center" vertical="center"/>
    </xf>
    <xf numFmtId="0" fontId="114" fillId="105" borderId="0" xfId="3" applyFont="1" applyFill="1" applyAlignment="1">
      <alignment horizontal="center" vertical="center"/>
    </xf>
    <xf numFmtId="0" fontId="119" fillId="107" borderId="0" xfId="3" applyFont="1" applyFill="1" applyAlignment="1">
      <alignment horizontal="center" vertical="center"/>
    </xf>
    <xf numFmtId="165" fontId="82" fillId="2" borderId="0" xfId="3" applyNumberFormat="1" applyFont="1" applyFill="1" applyAlignment="1">
      <alignment horizontal="center" vertical="center"/>
    </xf>
    <xf numFmtId="0" fontId="91" fillId="94" borderId="4" xfId="10" applyFont="1" applyFill="1" applyBorder="1" applyAlignment="1">
      <alignment horizontal="center" vertical="center"/>
    </xf>
    <xf numFmtId="0" fontId="91" fillId="94" borderId="7" xfId="10" applyFont="1" applyFill="1" applyBorder="1" applyAlignment="1">
      <alignment horizontal="center" vertical="center"/>
    </xf>
    <xf numFmtId="0" fontId="92" fillId="94" borderId="8" xfId="2" applyFont="1" applyFill="1" applyBorder="1" applyAlignment="1">
      <alignment horizontal="center" vertical="center" textRotation="90"/>
    </xf>
    <xf numFmtId="0" fontId="92" fillId="94" borderId="10" xfId="2" applyFont="1" applyFill="1" applyBorder="1" applyAlignment="1">
      <alignment horizontal="center" vertical="center" textRotation="90"/>
    </xf>
    <xf numFmtId="0" fontId="1" fillId="2" borderId="0" xfId="10" applyFont="1" applyFill="1" applyAlignment="1">
      <alignment horizontal="left" vertical="center" wrapText="1"/>
    </xf>
    <xf numFmtId="0" fontId="1" fillId="2" borderId="9" xfId="10" applyFont="1" applyFill="1" applyBorder="1" applyAlignment="1">
      <alignment horizontal="left" vertical="center" wrapText="1"/>
    </xf>
    <xf numFmtId="0" fontId="67" fillId="2" borderId="0" xfId="10" applyFill="1" applyAlignment="1">
      <alignment horizontal="left" vertical="top" wrapText="1"/>
    </xf>
    <xf numFmtId="0" fontId="67" fillId="2" borderId="9" xfId="10" applyFill="1" applyBorder="1" applyAlignment="1">
      <alignment horizontal="left" vertical="top" wrapText="1"/>
    </xf>
    <xf numFmtId="0" fontId="1" fillId="2" borderId="0" xfId="10" applyFont="1" applyFill="1" applyAlignment="1">
      <alignment horizontal="left" vertical="top" wrapText="1"/>
    </xf>
    <xf numFmtId="0" fontId="1" fillId="2" borderId="9" xfId="10" applyFont="1" applyFill="1" applyBorder="1" applyAlignment="1">
      <alignment horizontal="left" vertical="top" wrapText="1"/>
    </xf>
    <xf numFmtId="0" fontId="67" fillId="2" borderId="0" xfId="10" applyFill="1" applyAlignment="1">
      <alignment horizontal="center" vertical="top" wrapText="1"/>
    </xf>
    <xf numFmtId="0" fontId="67" fillId="2" borderId="9" xfId="10" applyFill="1" applyBorder="1" applyAlignment="1">
      <alignment horizontal="center" vertical="top" wrapText="1"/>
    </xf>
    <xf numFmtId="0" fontId="179" fillId="142" borderId="0" xfId="2" applyFont="1" applyFill="1" applyAlignment="1">
      <alignment horizontal="center" vertical="center"/>
    </xf>
    <xf numFmtId="0" fontId="180" fillId="143" borderId="0" xfId="20" applyFont="1" applyFill="1" applyAlignment="1">
      <alignment horizontal="left" vertical="center"/>
    </xf>
    <xf numFmtId="0" fontId="180" fillId="143" borderId="0" xfId="20" applyFont="1" applyFill="1" applyAlignment="1">
      <alignment vertical="center" wrapText="1"/>
    </xf>
    <xf numFmtId="0" fontId="181" fillId="144" borderId="0" xfId="20" applyFont="1" applyFill="1" applyAlignment="1">
      <alignment horizontal="center" vertical="center"/>
    </xf>
    <xf numFmtId="0" fontId="4" fillId="0" borderId="0" xfId="20" applyAlignment="1">
      <alignment vertical="center"/>
    </xf>
    <xf numFmtId="0" fontId="8" fillId="5" borderId="54" xfId="0" applyFont="1" applyFill="1" applyBorder="1" applyAlignment="1">
      <alignment horizontal="center" vertical="center"/>
    </xf>
    <xf numFmtId="0" fontId="4" fillId="0" borderId="9" xfId="20" applyBorder="1" applyAlignment="1">
      <alignment horizontal="right" vertical="center" wrapText="1"/>
    </xf>
    <xf numFmtId="0" fontId="180" fillId="143" borderId="0" xfId="20" applyFont="1" applyFill="1" applyAlignment="1">
      <alignment horizontal="center" vertical="center" wrapText="1"/>
    </xf>
    <xf numFmtId="0" fontId="182" fillId="145" borderId="8" xfId="20" applyFont="1" applyFill="1" applyBorder="1" applyAlignment="1">
      <alignment horizontal="left" vertical="center"/>
    </xf>
    <xf numFmtId="0" fontId="183" fillId="145" borderId="0" xfId="20" applyFont="1" applyFill="1" applyAlignment="1">
      <alignment horizontal="left" vertical="center"/>
    </xf>
    <xf numFmtId="0" fontId="183" fillId="145" borderId="0" xfId="20" applyFont="1" applyFill="1" applyAlignment="1">
      <alignment horizontal="center" vertical="center" wrapText="1"/>
    </xf>
    <xf numFmtId="0" fontId="4" fillId="145" borderId="0" xfId="20" applyFill="1" applyAlignment="1">
      <alignment vertical="center"/>
    </xf>
    <xf numFmtId="0" fontId="184" fillId="146" borderId="0" xfId="20" applyFont="1" applyFill="1" applyAlignment="1">
      <alignment horizontal="center" vertical="center" wrapText="1"/>
    </xf>
    <xf numFmtId="0" fontId="4" fillId="145" borderId="0" xfId="20" applyFill="1" applyAlignment="1">
      <alignment horizontal="right" vertical="center"/>
    </xf>
    <xf numFmtId="0" fontId="185" fillId="147" borderId="0" xfId="2" applyFont="1" applyFill="1" applyAlignment="1">
      <alignment horizontal="center" vertical="center"/>
    </xf>
    <xf numFmtId="0" fontId="4" fillId="148" borderId="0" xfId="20" applyFill="1" applyAlignment="1">
      <alignment vertical="center"/>
    </xf>
    <xf numFmtId="0" fontId="186" fillId="148" borderId="0" xfId="20" applyFont="1" applyFill="1" applyAlignment="1">
      <alignment horizontal="center" vertical="center"/>
    </xf>
    <xf numFmtId="0" fontId="180" fillId="148" borderId="0" xfId="20" applyFont="1" applyFill="1" applyAlignment="1">
      <alignment horizontal="center" vertical="center"/>
    </xf>
    <xf numFmtId="0" fontId="187" fillId="149" borderId="0" xfId="20" applyFont="1" applyFill="1" applyAlignment="1">
      <alignment horizontal="right" vertical="center"/>
    </xf>
    <xf numFmtId="0" fontId="187" fillId="149" borderId="0" xfId="20" applyFont="1" applyFill="1" applyAlignment="1">
      <alignment vertical="center"/>
    </xf>
    <xf numFmtId="0" fontId="187" fillId="149" borderId="0" xfId="20" applyFont="1" applyFill="1" applyAlignment="1">
      <alignment horizontal="center" vertical="center"/>
    </xf>
    <xf numFmtId="0" fontId="4" fillId="145" borderId="0" xfId="20" applyFill="1" applyAlignment="1">
      <alignment horizontal="center" vertical="center"/>
    </xf>
    <xf numFmtId="0" fontId="188" fillId="145" borderId="0" xfId="20" applyFont="1" applyFill="1" applyAlignment="1">
      <alignment horizontal="left" vertical="center"/>
    </xf>
    <xf numFmtId="0" fontId="189" fillId="0" borderId="0" xfId="20" applyFont="1" applyAlignment="1">
      <alignment vertical="center"/>
    </xf>
    <xf numFmtId="0" fontId="189" fillId="145" borderId="0" xfId="20" applyFont="1" applyFill="1" applyAlignment="1">
      <alignment vertical="center"/>
    </xf>
    <xf numFmtId="0" fontId="185" fillId="147" borderId="55" xfId="21" applyFont="1" applyFill="1" applyBorder="1" applyAlignment="1">
      <alignment horizontal="right" vertical="center"/>
    </xf>
    <xf numFmtId="0" fontId="190" fillId="150" borderId="56" xfId="20" applyFont="1" applyFill="1" applyBorder="1" applyAlignment="1">
      <alignment horizontal="center" vertical="center"/>
    </xf>
    <xf numFmtId="0" fontId="191" fillId="145" borderId="0" xfId="20" applyFont="1" applyFill="1" applyAlignment="1">
      <alignment horizontal="left" vertical="center"/>
    </xf>
    <xf numFmtId="199" fontId="190" fillId="150" borderId="56" xfId="22" applyNumberFormat="1" applyFont="1" applyFill="1" applyBorder="1" applyAlignment="1">
      <alignment horizontal="center" vertical="center"/>
    </xf>
    <xf numFmtId="0" fontId="90" fillId="138" borderId="0" xfId="23" applyFont="1" applyFill="1" applyAlignment="1">
      <alignment vertical="center"/>
    </xf>
    <xf numFmtId="0" fontId="192" fillId="150" borderId="56" xfId="19" applyFont="1" applyFill="1" applyBorder="1" applyAlignment="1">
      <alignment horizontal="center" vertical="center"/>
    </xf>
    <xf numFmtId="0" fontId="193" fillId="145" borderId="0" xfId="20" applyFont="1" applyFill="1" applyAlignment="1">
      <alignment horizontal="left" vertical="center"/>
    </xf>
    <xf numFmtId="0" fontId="4" fillId="145" borderId="0" xfId="20" applyFill="1" applyAlignment="1">
      <alignment horizontal="center" vertical="center" wrapText="1"/>
    </xf>
    <xf numFmtId="0" fontId="194" fillId="149" borderId="0" xfId="20" applyFont="1" applyFill="1" applyAlignment="1">
      <alignment horizontal="center" vertical="center"/>
    </xf>
    <xf numFmtId="0" fontId="195" fillId="145" borderId="0" xfId="20" applyFont="1" applyFill="1" applyAlignment="1">
      <alignment vertical="center"/>
    </xf>
    <xf numFmtId="0" fontId="4" fillId="151" borderId="0" xfId="20" applyFill="1" applyAlignment="1">
      <alignment vertical="center"/>
    </xf>
    <xf numFmtId="0" fontId="4" fillId="152" borderId="0" xfId="20" applyFill="1" applyAlignment="1">
      <alignment vertical="center"/>
    </xf>
    <xf numFmtId="0" fontId="196" fillId="152" borderId="0" xfId="24" applyFont="1" applyFill="1" applyAlignment="1">
      <alignment horizontal="center" vertical="center"/>
    </xf>
    <xf numFmtId="0" fontId="197" fillId="153" borderId="0" xfId="20" applyFont="1" applyFill="1" applyAlignment="1">
      <alignment vertical="center"/>
    </xf>
    <xf numFmtId="0" fontId="198" fillId="153" borderId="0" xfId="24" applyFont="1" applyFill="1" applyAlignment="1">
      <alignment horizontal="center" vertical="center"/>
    </xf>
    <xf numFmtId="0" fontId="199" fillId="151" borderId="0" xfId="20" applyFont="1" applyFill="1" applyAlignment="1">
      <alignment horizontal="left" vertical="center"/>
    </xf>
    <xf numFmtId="0" fontId="199" fillId="151" borderId="0" xfId="20" applyFont="1" applyFill="1" applyAlignment="1">
      <alignment horizontal="center" vertical="center"/>
    </xf>
    <xf numFmtId="0" fontId="200" fillId="152" borderId="0" xfId="20" applyFont="1" applyFill="1" applyAlignment="1">
      <alignment horizontal="center" vertical="center"/>
    </xf>
    <xf numFmtId="0" fontId="201" fillId="152" borderId="0" xfId="23" applyFont="1" applyFill="1" applyAlignment="1">
      <alignment horizontal="center" vertical="center" wrapText="1"/>
    </xf>
    <xf numFmtId="0" fontId="200" fillId="153" borderId="0" xfId="20" applyFont="1" applyFill="1" applyAlignment="1">
      <alignment horizontal="center" vertical="center"/>
    </xf>
    <xf numFmtId="0" fontId="202" fillId="153" borderId="0" xfId="2" applyFont="1" applyFill="1" applyAlignment="1" applyProtection="1">
      <alignment horizontal="center" vertical="center" wrapText="1"/>
      <protection hidden="1"/>
    </xf>
    <xf numFmtId="0" fontId="4" fillId="153" borderId="0" xfId="20" applyFill="1" applyAlignment="1">
      <alignment vertical="center"/>
    </xf>
    <xf numFmtId="0" fontId="8" fillId="90" borderId="53" xfId="0" applyFont="1" applyFill="1" applyBorder="1" applyAlignment="1">
      <alignment horizontal="center" vertical="center"/>
    </xf>
    <xf numFmtId="0" fontId="4" fillId="151" borderId="0" xfId="20" applyFill="1" applyAlignment="1">
      <alignment horizontal="right" vertical="center"/>
    </xf>
    <xf numFmtId="0" fontId="4" fillId="154" borderId="0" xfId="20" applyFill="1" applyAlignment="1">
      <alignment horizontal="center" vertical="center"/>
    </xf>
    <xf numFmtId="0" fontId="191" fillId="155" borderId="2" xfId="2" applyFont="1" applyFill="1" applyBorder="1" applyAlignment="1">
      <alignment horizontal="left" vertical="center"/>
    </xf>
    <xf numFmtId="0" fontId="4" fillId="156" borderId="0" xfId="20" applyFill="1" applyAlignment="1">
      <alignment horizontal="center" vertical="center"/>
    </xf>
    <xf numFmtId="0" fontId="4" fillId="156" borderId="0" xfId="20" applyFill="1" applyAlignment="1">
      <alignment vertical="center"/>
    </xf>
    <xf numFmtId="0" fontId="203" fillId="100" borderId="2" xfId="2" applyFont="1" applyFill="1" applyBorder="1" applyAlignment="1">
      <alignment horizontal="left" vertical="center"/>
    </xf>
    <xf numFmtId="0" fontId="203" fillId="157" borderId="57" xfId="19" applyFont="1" applyFill="1" applyBorder="1" applyAlignment="1">
      <alignment horizontal="right" vertical="center" wrapText="1"/>
    </xf>
    <xf numFmtId="0" fontId="204" fillId="157" borderId="1" xfId="0" applyFont="1" applyFill="1" applyBorder="1" applyAlignment="1">
      <alignment vertical="center" wrapText="1"/>
    </xf>
    <xf numFmtId="0" fontId="4" fillId="158" borderId="0" xfId="20" applyFill="1" applyAlignment="1">
      <alignment vertical="center"/>
    </xf>
    <xf numFmtId="0" fontId="4" fillId="156" borderId="0" xfId="20" applyFill="1" applyAlignment="1">
      <alignment horizontal="left" vertical="center"/>
    </xf>
    <xf numFmtId="0" fontId="4" fillId="158" borderId="0" xfId="20" applyFill="1" applyAlignment="1">
      <alignment vertical="center" wrapText="1"/>
    </xf>
    <xf numFmtId="0" fontId="4" fillId="151" borderId="0" xfId="20" applyFill="1" applyAlignment="1">
      <alignment vertical="center" wrapText="1"/>
    </xf>
    <xf numFmtId="0" fontId="4" fillId="151" borderId="0" xfId="20" applyFill="1" applyAlignment="1">
      <alignment horizontal="right" vertical="center" wrapText="1"/>
    </xf>
    <xf numFmtId="0" fontId="4" fillId="151" borderId="0" xfId="20" applyFill="1" applyAlignment="1">
      <alignment horizontal="center" vertical="center"/>
    </xf>
  </cellXfs>
  <cellStyles count="25">
    <cellStyle name="Lien hypertexte" xfId="6" builtinId="8"/>
    <cellStyle name="Lien hypertexte 2" xfId="8" xr:uid="{FCA78F32-85BF-4AE5-A472-39CF972CFBC7}"/>
    <cellStyle name="Lien hypertexte 2 2 3" xfId="12" xr:uid="{68A0A673-97A5-4C4B-9E69-45C452437EE7}"/>
    <cellStyle name="Lien hypertexte 3 2 2" xfId="11" xr:uid="{15AD1E6A-8DA1-4F48-ACC7-EF1EDDA018F0}"/>
    <cellStyle name="Normal" xfId="0" builtinId="0"/>
    <cellStyle name="Normal 10 2 2 2 2 3 2 3 2 2 4 2" xfId="3" xr:uid="{00000000-0005-0000-0000-000003000000}"/>
    <cellStyle name="Normal 10 2 2 2 2 3 2 3 2 2 4 2 2" xfId="20" xr:uid="{2B67DF66-7A62-4707-96FB-6F43ED43800B}"/>
    <cellStyle name="Normal 10 2 2 2 2 3 2 3 2 2 4 2 2 2" xfId="23" xr:uid="{6E9860B9-2AA1-4729-A491-DF51E0323C13}"/>
    <cellStyle name="Normal 12 2" xfId="14" xr:uid="{ABD86B73-38F2-4DC9-9D68-6650D07A937C}"/>
    <cellStyle name="Normal 2" xfId="1" xr:uid="{00000000-0005-0000-0000-000001000000}"/>
    <cellStyle name="Normal 2 2 2" xfId="5" xr:uid="{00000000-0005-0000-0000-000006000000}"/>
    <cellStyle name="Normal 2 2 2 2 2" xfId="2" xr:uid="{00000000-0005-0000-0000-000002000000}"/>
    <cellStyle name="Normal 2 2 2 2 3" xfId="15" xr:uid="{720294B8-4686-4030-BF14-003BF0D6AF22}"/>
    <cellStyle name="Normal 2 2 4" xfId="19" xr:uid="{A84F2EAF-A6D5-41CA-B822-70B6C1602897}"/>
    <cellStyle name="Normal 2 2 5" xfId="10" xr:uid="{D549E827-7EAB-400A-ADB7-6E315605CD9E}"/>
    <cellStyle name="Normal 3" xfId="7" xr:uid="{3076AE9F-D08F-45A0-8EDD-7C413934030E}"/>
    <cellStyle name="Normal 3 3 2 2" xfId="22" xr:uid="{71AE6E6D-603D-40B0-B7DC-32EF19F064C5}"/>
    <cellStyle name="Normal 4 2 2 2 2 2 2 6 2 2 3 2 3 3 2 2 4 2" xfId="18" xr:uid="{5011563F-7725-45F5-B434-648053D7C6A4}"/>
    <cellStyle name="Normal 4 2 2 2 3 2 2 3 2 2" xfId="13" xr:uid="{BB08E57D-57BB-4582-99F8-51818F99385C}"/>
    <cellStyle name="Normal 4 3 4 2 2 2" xfId="4" xr:uid="{00000000-0005-0000-0000-000004000000}"/>
    <cellStyle name="Normal 4 3 4 2 2 2 2" xfId="21" xr:uid="{D1A859C0-D48E-4948-9AC4-D4631FCD368C}"/>
    <cellStyle name="Normal 4 3 4 2 2 2 2 2" xfId="24" xr:uid="{22368ADD-B685-4170-A4C3-EC298BAF1D3D}"/>
    <cellStyle name="Normal_Bons de commande livraison" xfId="16" xr:uid="{79D18ACE-5792-42F4-9036-98A450A2656D}"/>
    <cellStyle name="Normal_Comparer recettes 2009 OK 2 2" xfId="9" xr:uid="{AB7B5FA1-0A9F-42D4-9B37-4458B3871179}"/>
    <cellStyle name="Normal_Forum Marais 15 09 2001 2 2 2" xfId="17" xr:uid="{CA64ABF1-FCB4-4503-A045-D1750F82AB43}"/>
  </cellStyles>
  <dxfs count="30">
    <dxf>
      <fill>
        <patternFill patternType="solid">
          <fgColor rgb="FFFFF2CC"/>
        </patternFill>
      </fill>
    </dxf>
    <dxf>
      <font>
        <color rgb="FF7F6000"/>
      </font>
      <fill>
        <patternFill>
          <bgColor rgb="FFFFF2CC"/>
        </patternFill>
      </fill>
    </dxf>
    <dxf>
      <font>
        <color rgb="FF9C0006"/>
      </font>
      <fill>
        <patternFill>
          <bgColor rgb="FFF4CCCC"/>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ill>
        <patternFill patternType="solid">
          <fgColor rgb="FFFFF2CC"/>
        </patternFill>
      </fill>
    </dxf>
    <dxf>
      <fill>
        <patternFill patternType="solid">
          <fgColor rgb="FFF4CCCC"/>
        </patternFill>
      </fill>
    </dxf>
    <dxf>
      <fill>
        <patternFill patternType="solid">
          <fgColor rgb="FFF4CCCC"/>
        </patternFill>
      </fill>
    </dxf>
    <dxf>
      <fill>
        <patternFill patternType="solid">
          <fgColor rgb="FFE2F0D9"/>
        </patternFill>
      </fill>
    </dxf>
    <dxf>
      <fill>
        <patternFill patternType="solid">
          <fgColor rgb="FFFFF2CC"/>
        </patternFill>
      </fill>
    </dxf>
    <dxf>
      <fill>
        <patternFill patternType="solid">
          <fgColor rgb="FFF4CCCC"/>
        </patternFill>
      </fill>
    </dxf>
  </dxfs>
  <tableStyles count="0" defaultTableStyle="TableStyleMedium2" defaultPivotStyle="PivotStyleLight16"/>
  <colors>
    <mruColors>
      <color rgb="FF0033CC"/>
      <color rgb="FF14A096"/>
      <color rgb="FF609ED6"/>
      <color rgb="FF3078BA"/>
      <color rgb="FF000000"/>
      <color rgb="FF428BCE"/>
      <color rgb="FF4EE8DD"/>
      <color rgb="FF33E5D8"/>
      <color rgb="FF1AD0C3"/>
      <color rgb="FF1BD7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228599</xdr:colOff>
      <xdr:row>88</xdr:row>
      <xdr:rowOff>9525</xdr:rowOff>
    </xdr:from>
    <xdr:ext cx="408138" cy="408138"/>
    <xdr:pic>
      <xdr:nvPicPr>
        <xdr:cNvPr id="2" name="Image 1" descr="Google (Android 12L)">
          <a:extLst>
            <a:ext uri="{FF2B5EF4-FFF2-40B4-BE49-F238E27FC236}">
              <a16:creationId xmlns:a16="http://schemas.microsoft.com/office/drawing/2014/main" id="{F553151C-E543-4D64-8BD6-13AF90721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5898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142875</xdr:colOff>
      <xdr:row>88</xdr:row>
      <xdr:rowOff>0</xdr:rowOff>
    </xdr:from>
    <xdr:ext cx="304800" cy="304800"/>
    <xdr:pic>
      <xdr:nvPicPr>
        <xdr:cNvPr id="3" name="Image 2" descr="🔗 Lien">
          <a:extLst>
            <a:ext uri="{FF2B5EF4-FFF2-40B4-BE49-F238E27FC236}">
              <a16:creationId xmlns:a16="http://schemas.microsoft.com/office/drawing/2014/main" id="{76BCB72E-C471-4F03-AE26-CE225F59ED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5888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1</xdr:rowOff>
    </xdr:from>
    <xdr:ext cx="333375" cy="371116"/>
    <xdr:pic>
      <xdr:nvPicPr>
        <xdr:cNvPr id="4" name="Image 3">
          <a:extLst>
            <a:ext uri="{FF2B5EF4-FFF2-40B4-BE49-F238E27FC236}">
              <a16:creationId xmlns:a16="http://schemas.microsoft.com/office/drawing/2014/main" id="{EC0944DD-32D9-4067-98EE-7975E909601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5888951"/>
          <a:ext cx="333375" cy="371116"/>
        </a:xfrm>
        <a:prstGeom prst="rect">
          <a:avLst/>
        </a:prstGeom>
      </xdr:spPr>
    </xdr:pic>
    <xdr:clientData/>
  </xdr:one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1E1282EB-2775-430B-AF34-9297F0C07E2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362075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C6720C63-D427-4559-ACAC-D2292018FD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4954250"/>
          <a:ext cx="3639058" cy="2133898"/>
        </a:xfrm>
        <a:prstGeom prst="rect">
          <a:avLst/>
        </a:prstGeom>
      </xdr:spPr>
    </xdr:pic>
    <xdr:clientData/>
  </xdr:oneCellAnchor>
  <xdr:oneCellAnchor>
    <xdr:from>
      <xdr:col>12</xdr:col>
      <xdr:colOff>796925</xdr:colOff>
      <xdr:row>5</xdr:row>
      <xdr:rowOff>31750</xdr:rowOff>
    </xdr:from>
    <xdr:ext cx="815228" cy="568325"/>
    <xdr:pic>
      <xdr:nvPicPr>
        <xdr:cNvPr id="7" name="Image 6">
          <a:extLst>
            <a:ext uri="{FF2B5EF4-FFF2-40B4-BE49-F238E27FC236}">
              <a16:creationId xmlns:a16="http://schemas.microsoft.com/office/drawing/2014/main" id="{E55837E8-0AF4-43D7-ADAA-AFFCA24CB619}"/>
            </a:ext>
          </a:extLst>
        </xdr:cNvPr>
        <xdr:cNvPicPr>
          <a:picLocks noChangeAspect="1"/>
        </xdr:cNvPicPr>
      </xdr:nvPicPr>
      <xdr:blipFill>
        <a:blip xmlns:r="http://schemas.openxmlformats.org/officeDocument/2006/relationships" r:embed="rId6"/>
        <a:stretch>
          <a:fillRect/>
        </a:stretch>
      </xdr:blipFill>
      <xdr:spPr>
        <a:xfrm>
          <a:off x="11760200" y="1155700"/>
          <a:ext cx="815228" cy="568325"/>
        </a:xfrm>
        <a:prstGeom prst="rect">
          <a:avLst/>
        </a:prstGeom>
      </xdr:spPr>
    </xdr:pic>
    <xdr:clientData/>
  </xdr:oneCellAnchor>
  <xdr:oneCellAnchor>
    <xdr:from>
      <xdr:col>24</xdr:col>
      <xdr:colOff>73025</xdr:colOff>
      <xdr:row>4</xdr:row>
      <xdr:rowOff>165100</xdr:rowOff>
    </xdr:from>
    <xdr:ext cx="844963" cy="609600"/>
    <xdr:pic>
      <xdr:nvPicPr>
        <xdr:cNvPr id="8" name="Image 7">
          <a:extLst>
            <a:ext uri="{FF2B5EF4-FFF2-40B4-BE49-F238E27FC236}">
              <a16:creationId xmlns:a16="http://schemas.microsoft.com/office/drawing/2014/main" id="{A802B1D8-6975-4D44-B21D-D7785F41BE84}"/>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oneCellAnchor>
  <xdr:oneCellAnchor>
    <xdr:from>
      <xdr:col>40</xdr:col>
      <xdr:colOff>593725</xdr:colOff>
      <xdr:row>5</xdr:row>
      <xdr:rowOff>82550</xdr:rowOff>
    </xdr:from>
    <xdr:ext cx="866896" cy="596984"/>
    <xdr:pic>
      <xdr:nvPicPr>
        <xdr:cNvPr id="9" name="Image 8">
          <a:extLst>
            <a:ext uri="{FF2B5EF4-FFF2-40B4-BE49-F238E27FC236}">
              <a16:creationId xmlns:a16="http://schemas.microsoft.com/office/drawing/2014/main" id="{024FD9C8-90A7-45ED-B0BD-4ACCEEA917EA}"/>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s://www.food.gov.uk/safety-hygiene/handling-flour-and-flour-products-safely"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1.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1.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FDE4-93CA-49F9-9529-7BC10A0BD6AA}">
  <dimension ref="A1:AGI201"/>
  <sheetViews>
    <sheetView tabSelected="1" zoomScaleNormal="100" workbookViewId="0">
      <selection activeCell="B17" sqref="B17"/>
    </sheetView>
  </sheetViews>
  <sheetFormatPr baseColWidth="10" defaultColWidth="9.140625" defaultRowHeight="15"/>
  <cols>
    <col min="1" max="1" width="8" style="67" customWidth="1"/>
    <col min="2" max="2" width="80.7109375" style="67" customWidth="1"/>
    <col min="3" max="3" width="5" style="67" customWidth="1"/>
    <col min="4" max="4" width="80.7109375" style="67" customWidth="1"/>
    <col min="5" max="5" width="40.28515625" style="67" customWidth="1"/>
    <col min="6" max="6" width="26" style="67" customWidth="1"/>
    <col min="7" max="7" width="28" style="67" customWidth="1"/>
    <col min="8" max="8" width="12" style="67" customWidth="1"/>
    <col min="9" max="9" width="14" style="67" customWidth="1"/>
    <col min="10" max="10" width="24" style="67" customWidth="1"/>
    <col min="11" max="340" width="13" style="67" customWidth="1"/>
    <col min="341" max="566" width="9.140625" style="67"/>
    <col min="567" max="736" width="13" style="67" customWidth="1"/>
    <col min="737" max="737" width="14.42578125" style="67" customWidth="1"/>
    <col min="738" max="763" width="13" style="67" customWidth="1"/>
    <col min="764" max="764" width="14.42578125" style="67" customWidth="1"/>
    <col min="765" max="865" width="13" style="67" customWidth="1"/>
    <col min="866" max="866" width="33.140625" style="67" customWidth="1"/>
    <col min="867" max="16384" width="9.140625" style="67"/>
  </cols>
  <sheetData>
    <row r="1" spans="1:867" ht="21.95" customHeight="1">
      <c r="A1" s="580" t="s">
        <v>2529</v>
      </c>
      <c r="B1" s="581"/>
      <c r="C1" s="581"/>
      <c r="D1" s="581"/>
      <c r="E1" s="581"/>
      <c r="F1" s="581"/>
      <c r="G1" s="581"/>
      <c r="H1" s="581"/>
      <c r="I1" s="581"/>
      <c r="J1" s="581"/>
    </row>
    <row r="2" spans="1:867" ht="21" customHeight="1">
      <c r="A2" s="514" t="s">
        <v>0</v>
      </c>
      <c r="B2" s="514"/>
      <c r="C2" s="514"/>
      <c r="D2" s="514"/>
      <c r="E2" s="514"/>
      <c r="F2" s="514"/>
      <c r="G2" s="514"/>
      <c r="H2" s="514"/>
      <c r="I2" s="514"/>
      <c r="J2" s="514"/>
      <c r="K2" s="67">
        <v>1</v>
      </c>
    </row>
    <row r="3" spans="1:867" ht="21" customHeight="1">
      <c r="A3" s="514" t="s">
        <v>1</v>
      </c>
      <c r="B3" s="514"/>
      <c r="C3" s="514"/>
      <c r="D3" s="514"/>
      <c r="E3" s="514"/>
      <c r="F3" s="514"/>
      <c r="G3" s="514"/>
      <c r="H3" s="514"/>
      <c r="I3" s="514"/>
      <c r="J3" s="514"/>
    </row>
    <row r="4" spans="1:867" ht="21" customHeight="1">
      <c r="A4" s="514" t="s">
        <v>2</v>
      </c>
      <c r="B4" s="514"/>
      <c r="C4" s="514"/>
      <c r="D4" s="514"/>
      <c r="E4" s="514"/>
      <c r="F4" s="514"/>
      <c r="G4" s="514"/>
      <c r="H4" s="514"/>
      <c r="I4" s="514"/>
      <c r="J4" s="514"/>
    </row>
    <row r="5" spans="1:867" ht="21" customHeight="1">
      <c r="A5" s="514" t="s">
        <v>3</v>
      </c>
      <c r="B5" s="514"/>
      <c r="C5" s="514"/>
      <c r="D5" s="514"/>
      <c r="E5" s="514"/>
      <c r="F5" s="514"/>
      <c r="G5" s="514"/>
      <c r="H5" s="514"/>
      <c r="I5" s="514"/>
      <c r="J5" s="514"/>
    </row>
    <row r="6" spans="1:867" ht="18" customHeight="1"/>
    <row r="7" spans="1:867" ht="21" customHeight="1">
      <c r="A7" s="4" t="s">
        <v>4</v>
      </c>
      <c r="B7" s="4"/>
      <c r="C7" s="4"/>
      <c r="D7" s="4"/>
      <c r="E7" s="4"/>
      <c r="F7" s="4"/>
      <c r="G7" s="4"/>
      <c r="H7" s="4"/>
      <c r="I7" s="4"/>
      <c r="J7" s="4"/>
      <c r="AGH7" s="542" t="s">
        <v>2528</v>
      </c>
    </row>
    <row r="8" spans="1:867" ht="21" customHeight="1">
      <c r="A8" s="68" t="s">
        <v>923</v>
      </c>
      <c r="B8" s="69"/>
      <c r="C8" s="69"/>
      <c r="D8" s="69"/>
      <c r="E8" s="69"/>
      <c r="F8" s="69"/>
      <c r="G8" s="69"/>
      <c r="H8" s="69"/>
      <c r="I8" s="69"/>
      <c r="J8" s="69"/>
      <c r="AGH8" s="67" t="s">
        <v>2179</v>
      </c>
    </row>
    <row r="9" spans="1:867" ht="21" customHeight="1">
      <c r="A9" s="582" t="s">
        <v>2180</v>
      </c>
      <c r="B9" s="583"/>
      <c r="C9" s="583"/>
      <c r="D9" s="583"/>
      <c r="E9" s="583"/>
      <c r="F9" s="583"/>
      <c r="G9" s="583"/>
      <c r="H9" s="583"/>
      <c r="I9" s="583"/>
      <c r="J9" s="583"/>
      <c r="BV9" s="67" t="s">
        <v>2526</v>
      </c>
    </row>
    <row r="10" spans="1:867" ht="15.75">
      <c r="A10" s="539" t="s">
        <v>2524</v>
      </c>
      <c r="B10" s="64" t="s">
        <v>2525</v>
      </c>
      <c r="BV10" s="540" t="s">
        <v>5</v>
      </c>
      <c r="AGH10" s="69" t="s">
        <v>2179</v>
      </c>
    </row>
    <row r="11" spans="1:867">
      <c r="A11" s="76"/>
      <c r="B11" s="76"/>
      <c r="C11" s="76"/>
      <c r="D11" s="76"/>
      <c r="E11" s="76"/>
      <c r="F11" s="76"/>
      <c r="G11" s="76"/>
      <c r="H11" s="76"/>
      <c r="I11" s="76"/>
      <c r="J11" s="76"/>
      <c r="BV11" s="532" t="s">
        <v>6</v>
      </c>
      <c r="BW11" s="519" t="s">
        <v>6</v>
      </c>
      <c r="BX11" s="519" t="s">
        <v>6</v>
      </c>
      <c r="BY11" s="519" t="s">
        <v>6</v>
      </c>
      <c r="BZ11" s="519" t="s">
        <v>6</v>
      </c>
      <c r="CA11" s="519" t="s">
        <v>6</v>
      </c>
      <c r="CB11" s="519" t="s">
        <v>6</v>
      </c>
      <c r="CC11" s="519" t="s">
        <v>6</v>
      </c>
      <c r="CD11" s="519" t="s">
        <v>6</v>
      </c>
      <c r="CE11" s="519" t="s">
        <v>6</v>
      </c>
      <c r="CF11" s="519" t="s">
        <v>6</v>
      </c>
      <c r="CG11" s="519" t="s">
        <v>6</v>
      </c>
      <c r="CH11" s="519" t="s">
        <v>6</v>
      </c>
      <c r="CI11" s="519" t="s">
        <v>6</v>
      </c>
      <c r="CJ11" s="519" t="s">
        <v>6</v>
      </c>
      <c r="CK11" s="519" t="s">
        <v>6</v>
      </c>
      <c r="CL11" s="519" t="s">
        <v>6</v>
      </c>
      <c r="CM11" s="519" t="s">
        <v>6</v>
      </c>
      <c r="CN11" s="519" t="s">
        <v>6</v>
      </c>
      <c r="CO11" s="519" t="s">
        <v>6</v>
      </c>
      <c r="CP11" s="519" t="s">
        <v>6</v>
      </c>
      <c r="CQ11" s="519" t="s">
        <v>6</v>
      </c>
      <c r="CR11" s="519" t="s">
        <v>6</v>
      </c>
      <c r="CS11" s="519" t="s">
        <v>6</v>
      </c>
      <c r="CT11" s="519" t="s">
        <v>6</v>
      </c>
      <c r="CU11" s="519" t="s">
        <v>6</v>
      </c>
      <c r="CV11" s="519" t="s">
        <v>6</v>
      </c>
      <c r="CW11" s="519" t="s">
        <v>6</v>
      </c>
      <c r="CX11" s="519" t="s">
        <v>6</v>
      </c>
      <c r="CY11" s="519" t="s">
        <v>6</v>
      </c>
      <c r="CZ11" s="519" t="s">
        <v>6</v>
      </c>
      <c r="DA11" s="519" t="s">
        <v>6</v>
      </c>
      <c r="DB11" s="519" t="s">
        <v>6</v>
      </c>
      <c r="DC11" s="519" t="s">
        <v>6</v>
      </c>
      <c r="DD11" s="519" t="s">
        <v>6</v>
      </c>
      <c r="DE11" s="519" t="s">
        <v>6</v>
      </c>
      <c r="DF11" s="519" t="s">
        <v>6</v>
      </c>
      <c r="DG11" s="532" t="s">
        <v>7</v>
      </c>
      <c r="DH11" s="519" t="s">
        <v>7</v>
      </c>
      <c r="DI11" s="519" t="s">
        <v>7</v>
      </c>
      <c r="DJ11" s="519" t="s">
        <v>7</v>
      </c>
      <c r="DK11" s="519" t="s">
        <v>7</v>
      </c>
      <c r="DL11" s="519" t="s">
        <v>7</v>
      </c>
      <c r="DM11" s="519" t="s">
        <v>7</v>
      </c>
      <c r="DN11" s="519" t="s">
        <v>7</v>
      </c>
      <c r="DO11" s="519" t="s">
        <v>7</v>
      </c>
      <c r="DP11" s="519" t="s">
        <v>7</v>
      </c>
      <c r="DQ11" s="519" t="s">
        <v>7</v>
      </c>
      <c r="DR11" s="519" t="s">
        <v>7</v>
      </c>
      <c r="DS11" s="519" t="s">
        <v>7</v>
      </c>
      <c r="DT11" s="519" t="s">
        <v>7</v>
      </c>
      <c r="DU11" s="519" t="s">
        <v>7</v>
      </c>
      <c r="DV11" s="519" t="s">
        <v>7</v>
      </c>
      <c r="DW11" s="519" t="s">
        <v>7</v>
      </c>
      <c r="DX11" s="519" t="s">
        <v>7</v>
      </c>
      <c r="DY11" s="532" t="s">
        <v>8</v>
      </c>
      <c r="DZ11" s="533" t="s">
        <v>8</v>
      </c>
      <c r="EA11" s="533" t="s">
        <v>8</v>
      </c>
      <c r="EB11" s="533" t="s">
        <v>8</v>
      </c>
      <c r="EC11" s="519" t="s">
        <v>8</v>
      </c>
      <c r="ED11" s="519" t="s">
        <v>8</v>
      </c>
      <c r="EE11" s="519" t="s">
        <v>8</v>
      </c>
      <c r="EF11" s="519" t="s">
        <v>8</v>
      </c>
      <c r="EG11" s="519" t="s">
        <v>8</v>
      </c>
      <c r="EH11" s="519" t="s">
        <v>8</v>
      </c>
      <c r="EI11" s="519" t="s">
        <v>8</v>
      </c>
      <c r="EJ11" s="519" t="s">
        <v>8</v>
      </c>
      <c r="EK11" s="533" t="s">
        <v>8</v>
      </c>
      <c r="EL11" s="519" t="s">
        <v>8</v>
      </c>
      <c r="EM11" s="519" t="s">
        <v>8</v>
      </c>
      <c r="EN11" s="519" t="s">
        <v>8</v>
      </c>
      <c r="EO11" s="519" t="s">
        <v>8</v>
      </c>
      <c r="EP11" s="533" t="s">
        <v>8</v>
      </c>
      <c r="EQ11" s="519" t="s">
        <v>8</v>
      </c>
      <c r="ER11" s="519" t="s">
        <v>8</v>
      </c>
      <c r="ES11" s="519" t="s">
        <v>8</v>
      </c>
      <c r="ET11" s="519" t="s">
        <v>8</v>
      </c>
      <c r="EU11" s="519" t="s">
        <v>8</v>
      </c>
      <c r="EV11" s="532" t="s">
        <v>8</v>
      </c>
      <c r="EW11" s="532" t="s">
        <v>8</v>
      </c>
      <c r="EX11" s="532" t="s">
        <v>8</v>
      </c>
      <c r="EY11" s="532" t="s">
        <v>8</v>
      </c>
      <c r="EZ11" s="532" t="s">
        <v>9</v>
      </c>
      <c r="FA11" s="519" t="s">
        <v>9</v>
      </c>
      <c r="FB11" s="533" t="s">
        <v>9</v>
      </c>
      <c r="FC11" s="519" t="s">
        <v>9</v>
      </c>
      <c r="FD11" s="519" t="s">
        <v>9</v>
      </c>
      <c r="FE11" s="519" t="s">
        <v>9</v>
      </c>
      <c r="FF11" s="519" t="s">
        <v>9</v>
      </c>
      <c r="FG11" s="519" t="s">
        <v>9</v>
      </c>
      <c r="FH11" s="519" t="s">
        <v>9</v>
      </c>
      <c r="FI11" s="519" t="s">
        <v>9</v>
      </c>
      <c r="FJ11" s="519" t="s">
        <v>9</v>
      </c>
      <c r="FK11" s="519" t="s">
        <v>9</v>
      </c>
      <c r="FL11" s="519" t="s">
        <v>9</v>
      </c>
      <c r="FM11" s="519" t="s">
        <v>9</v>
      </c>
      <c r="FN11" s="519" t="s">
        <v>9</v>
      </c>
      <c r="FO11" s="533" t="s">
        <v>9</v>
      </c>
      <c r="FP11" s="519" t="s">
        <v>9</v>
      </c>
      <c r="FQ11" s="519" t="s">
        <v>9</v>
      </c>
      <c r="FR11" s="519" t="s">
        <v>9</v>
      </c>
      <c r="FS11" s="533" t="s">
        <v>9</v>
      </c>
      <c r="FT11" s="519" t="s">
        <v>9</v>
      </c>
      <c r="FU11" s="519" t="s">
        <v>9</v>
      </c>
      <c r="FV11" s="533" t="s">
        <v>9</v>
      </c>
      <c r="FW11" s="533" t="s">
        <v>9</v>
      </c>
      <c r="FX11" s="519" t="s">
        <v>9</v>
      </c>
      <c r="FY11" s="519" t="s">
        <v>9</v>
      </c>
      <c r="FZ11" s="519" t="s">
        <v>9</v>
      </c>
      <c r="GA11" s="519" t="s">
        <v>9</v>
      </c>
      <c r="GB11" s="519" t="s">
        <v>9</v>
      </c>
      <c r="GC11" s="519" t="s">
        <v>9</v>
      </c>
      <c r="GD11" s="519" t="s">
        <v>9</v>
      </c>
      <c r="GE11" s="533" t="s">
        <v>9</v>
      </c>
      <c r="GF11" s="519" t="s">
        <v>9</v>
      </c>
      <c r="GG11" s="519" t="s">
        <v>9</v>
      </c>
      <c r="GH11" s="533" t="s">
        <v>9</v>
      </c>
      <c r="GI11" s="519" t="s">
        <v>9</v>
      </c>
      <c r="GJ11" s="519" t="s">
        <v>9</v>
      </c>
      <c r="GK11" s="519" t="s">
        <v>9</v>
      </c>
      <c r="GL11" s="519" t="s">
        <v>9</v>
      </c>
      <c r="GM11" s="519" t="s">
        <v>9</v>
      </c>
      <c r="GN11" s="519" t="s">
        <v>9</v>
      </c>
      <c r="GO11" s="533" t="s">
        <v>9</v>
      </c>
      <c r="GP11" s="533" t="s">
        <v>9</v>
      </c>
      <c r="GQ11" s="519" t="s">
        <v>9</v>
      </c>
      <c r="GR11" s="519" t="s">
        <v>9</v>
      </c>
      <c r="GS11" s="519" t="s">
        <v>9</v>
      </c>
      <c r="GT11" s="519" t="s">
        <v>9</v>
      </c>
      <c r="GU11" s="519" t="s">
        <v>9</v>
      </c>
      <c r="GV11" s="533" t="s">
        <v>9</v>
      </c>
      <c r="GW11" s="519" t="s">
        <v>9</v>
      </c>
      <c r="GX11" t="s">
        <v>9</v>
      </c>
      <c r="GY11" s="532" t="s">
        <v>9</v>
      </c>
      <c r="GZ11" s="532" t="s">
        <v>9</v>
      </c>
      <c r="HA11" s="532" t="s">
        <v>9</v>
      </c>
      <c r="HB11" t="s">
        <v>9</v>
      </c>
      <c r="HC11" t="s">
        <v>9</v>
      </c>
      <c r="HD11" t="s">
        <v>9</v>
      </c>
      <c r="HE11" t="s">
        <v>9</v>
      </c>
      <c r="HF11" s="532" t="s">
        <v>9</v>
      </c>
      <c r="HG11" s="532" t="s">
        <v>9</v>
      </c>
      <c r="HH11" s="532" t="s">
        <v>9</v>
      </c>
      <c r="HI11" s="532" t="s">
        <v>9</v>
      </c>
      <c r="HJ11" s="532" t="s">
        <v>9</v>
      </c>
      <c r="HK11" s="532" t="s">
        <v>9</v>
      </c>
      <c r="HL11" s="532" t="s">
        <v>10</v>
      </c>
      <c r="HM11" s="532" t="s">
        <v>10</v>
      </c>
      <c r="HN11" s="532" t="s">
        <v>10</v>
      </c>
      <c r="HO11" s="532" t="s">
        <v>10</v>
      </c>
      <c r="HP11" s="532" t="s">
        <v>10</v>
      </c>
      <c r="HQ11" s="533" t="s">
        <v>10</v>
      </c>
      <c r="HR11" s="533" t="s">
        <v>10</v>
      </c>
      <c r="HS11" s="533" t="s">
        <v>10</v>
      </c>
      <c r="HT11" s="519" t="s">
        <v>10</v>
      </c>
      <c r="HU11" s="519" t="s">
        <v>10</v>
      </c>
      <c r="HV11" s="519" t="s">
        <v>10</v>
      </c>
      <c r="HW11" s="519" t="s">
        <v>10</v>
      </c>
      <c r="HX11" s="519" t="s">
        <v>10</v>
      </c>
      <c r="HY11" s="519" t="s">
        <v>10</v>
      </c>
      <c r="HZ11" s="533" t="s">
        <v>10</v>
      </c>
      <c r="IA11" s="519" t="s">
        <v>10</v>
      </c>
      <c r="IB11" s="533" t="s">
        <v>10</v>
      </c>
      <c r="IC11" s="533" t="s">
        <v>10</v>
      </c>
      <c r="ID11" s="519" t="s">
        <v>10</v>
      </c>
      <c r="IE11" s="533" t="s">
        <v>10</v>
      </c>
      <c r="IF11" s="519" t="s">
        <v>10</v>
      </c>
      <c r="IG11" s="519" t="s">
        <v>10</v>
      </c>
      <c r="IH11" s="519" t="s">
        <v>10</v>
      </c>
      <c r="II11" s="519" t="s">
        <v>10</v>
      </c>
      <c r="IJ11" s="519" t="s">
        <v>10</v>
      </c>
      <c r="IK11" s="519" t="s">
        <v>10</v>
      </c>
      <c r="IL11" s="519" t="s">
        <v>10</v>
      </c>
      <c r="IM11" s="519" t="s">
        <v>10</v>
      </c>
      <c r="IN11" s="519" t="s">
        <v>10</v>
      </c>
      <c r="IO11" s="519" t="s">
        <v>10</v>
      </c>
      <c r="IP11" s="519" t="s">
        <v>10</v>
      </c>
      <c r="IQ11" s="519" t="s">
        <v>10</v>
      </c>
      <c r="IR11" s="519" t="s">
        <v>10</v>
      </c>
      <c r="IS11" s="519" t="s">
        <v>10</v>
      </c>
      <c r="IT11" s="519" t="s">
        <v>10</v>
      </c>
      <c r="IU11" s="533" t="s">
        <v>10</v>
      </c>
      <c r="IV11" s="519" t="s">
        <v>10</v>
      </c>
      <c r="IW11" s="519" t="s">
        <v>10</v>
      </c>
      <c r="IX11" s="519" t="s">
        <v>10</v>
      </c>
      <c r="IY11" s="519" t="s">
        <v>10</v>
      </c>
      <c r="IZ11" s="519" t="s">
        <v>10</v>
      </c>
      <c r="JA11" s="519" t="s">
        <v>10</v>
      </c>
      <c r="JB11" s="533" t="s">
        <v>10</v>
      </c>
      <c r="JC11" s="533" t="s">
        <v>10</v>
      </c>
      <c r="JD11" s="519" t="s">
        <v>10</v>
      </c>
      <c r="JE11" s="533" t="s">
        <v>10</v>
      </c>
      <c r="JF11" s="533" t="s">
        <v>10</v>
      </c>
      <c r="JG11" s="533" t="s">
        <v>10</v>
      </c>
      <c r="JH11" s="519" t="s">
        <v>10</v>
      </c>
      <c r="JI11" s="533" t="s">
        <v>10</v>
      </c>
      <c r="JJ11" s="533" t="s">
        <v>10</v>
      </c>
      <c r="JK11" s="533" t="s">
        <v>10</v>
      </c>
      <c r="JL11" s="519" t="s">
        <v>10</v>
      </c>
      <c r="JM11" s="533" t="s">
        <v>10</v>
      </c>
      <c r="JN11" s="533" t="s">
        <v>10</v>
      </c>
      <c r="JO11" s="519" t="s">
        <v>10</v>
      </c>
      <c r="JP11" s="519" t="s">
        <v>10</v>
      </c>
      <c r="JQ11" s="532" t="s">
        <v>10</v>
      </c>
      <c r="JR11" s="532" t="s">
        <v>10</v>
      </c>
      <c r="JS11" s="532" t="s">
        <v>10</v>
      </c>
      <c r="JT11" s="532" t="s">
        <v>10</v>
      </c>
      <c r="JU11" s="532" t="s">
        <v>10</v>
      </c>
      <c r="JV11" s="532" t="s">
        <v>10</v>
      </c>
      <c r="JW11" s="532" t="s">
        <v>10</v>
      </c>
      <c r="JX11" s="532" t="s">
        <v>10</v>
      </c>
      <c r="JY11" s="532" t="s">
        <v>10</v>
      </c>
      <c r="JZ11" s="532" t="s">
        <v>10</v>
      </c>
      <c r="KA11" s="532" t="s">
        <v>10</v>
      </c>
      <c r="KB11" t="s">
        <v>10</v>
      </c>
      <c r="KC11" s="532" t="s">
        <v>10</v>
      </c>
      <c r="KD11" s="532" t="s">
        <v>10</v>
      </c>
      <c r="KE11" s="532" t="s">
        <v>11</v>
      </c>
      <c r="KF11" s="532" t="s">
        <v>11</v>
      </c>
      <c r="KG11" t="s">
        <v>11</v>
      </c>
      <c r="KH11" s="532" t="s">
        <v>11</v>
      </c>
      <c r="KI11" s="532" t="s">
        <v>11</v>
      </c>
      <c r="KJ11" s="532" t="s">
        <v>11</v>
      </c>
      <c r="KK11" s="533" t="s">
        <v>11</v>
      </c>
      <c r="KL11" s="519" t="s">
        <v>11</v>
      </c>
      <c r="KM11" s="519" t="s">
        <v>11</v>
      </c>
      <c r="KN11" s="519" t="s">
        <v>11</v>
      </c>
      <c r="KO11" s="519" t="s">
        <v>11</v>
      </c>
      <c r="KP11" s="519" t="s">
        <v>11</v>
      </c>
      <c r="KQ11" s="519" t="s">
        <v>11</v>
      </c>
      <c r="KR11" s="519" t="s">
        <v>11</v>
      </c>
      <c r="KS11" s="519" t="s">
        <v>11</v>
      </c>
      <c r="KT11" s="519" t="s">
        <v>11</v>
      </c>
      <c r="KU11" s="519" t="s">
        <v>11</v>
      </c>
      <c r="KV11" s="519" t="s">
        <v>11</v>
      </c>
      <c r="KW11" s="533" t="s">
        <v>11</v>
      </c>
      <c r="KX11" s="519" t="s">
        <v>11</v>
      </c>
      <c r="KY11" s="519" t="s">
        <v>11</v>
      </c>
      <c r="KZ11" s="519" t="s">
        <v>11</v>
      </c>
      <c r="LA11" s="519" t="s">
        <v>11</v>
      </c>
      <c r="LB11" s="519" t="s">
        <v>11</v>
      </c>
      <c r="LC11" s="519" t="s">
        <v>11</v>
      </c>
      <c r="LD11" s="519" t="s">
        <v>11</v>
      </c>
      <c r="LE11" s="519" t="s">
        <v>11</v>
      </c>
      <c r="LF11" s="519" t="s">
        <v>11</v>
      </c>
      <c r="LG11" s="519" t="s">
        <v>11</v>
      </c>
      <c r="LH11" s="519" t="s">
        <v>11</v>
      </c>
      <c r="LI11" s="519" t="s">
        <v>11</v>
      </c>
      <c r="LJ11" s="533" t="s">
        <v>11</v>
      </c>
      <c r="LK11" s="519" t="s">
        <v>11</v>
      </c>
      <c r="LL11" s="519" t="s">
        <v>11</v>
      </c>
      <c r="LM11" s="519" t="s">
        <v>11</v>
      </c>
      <c r="LN11" s="519" t="s">
        <v>11</v>
      </c>
      <c r="LO11" s="519" t="s">
        <v>11</v>
      </c>
      <c r="LP11" s="519" t="s">
        <v>11</v>
      </c>
      <c r="LQ11" s="519" t="s">
        <v>11</v>
      </c>
      <c r="LR11" s="519" t="s">
        <v>11</v>
      </c>
      <c r="LS11" s="519" t="s">
        <v>11</v>
      </c>
      <c r="LT11" s="519" t="s">
        <v>11</v>
      </c>
      <c r="LU11" s="519" t="s">
        <v>11</v>
      </c>
      <c r="LV11" s="519" t="s">
        <v>11</v>
      </c>
      <c r="LW11" s="519" t="s">
        <v>11</v>
      </c>
      <c r="LX11" s="519" t="s">
        <v>11</v>
      </c>
      <c r="LY11" s="519" t="s">
        <v>11</v>
      </c>
      <c r="LZ11" s="519" t="s">
        <v>11</v>
      </c>
      <c r="MA11" s="519" t="s">
        <v>11</v>
      </c>
      <c r="MB11" s="519" t="s">
        <v>11</v>
      </c>
      <c r="MC11" s="519" t="s">
        <v>11</v>
      </c>
      <c r="MD11" s="519" t="s">
        <v>11</v>
      </c>
      <c r="ME11" s="533" t="s">
        <v>11</v>
      </c>
      <c r="MF11" s="533" t="s">
        <v>11</v>
      </c>
      <c r="MG11" s="519" t="s">
        <v>11</v>
      </c>
      <c r="MH11" s="519" t="s">
        <v>11</v>
      </c>
      <c r="MI11" s="519" t="s">
        <v>11</v>
      </c>
      <c r="MJ11" s="519" t="s">
        <v>11</v>
      </c>
      <c r="MK11" s="519" t="s">
        <v>11</v>
      </c>
      <c r="ML11" s="519" t="s">
        <v>11</v>
      </c>
      <c r="MM11" s="519" t="s">
        <v>11</v>
      </c>
      <c r="MN11" s="532" t="s">
        <v>11</v>
      </c>
      <c r="MO11" s="532" t="s">
        <v>12</v>
      </c>
      <c r="MP11" s="532" t="s">
        <v>12</v>
      </c>
      <c r="MQ11" s="532" t="s">
        <v>12</v>
      </c>
      <c r="MR11" s="532" t="s">
        <v>12</v>
      </c>
      <c r="MS11" s="532" t="s">
        <v>12</v>
      </c>
      <c r="MT11" s="532" t="s">
        <v>12</v>
      </c>
      <c r="MU11" s="532" t="s">
        <v>12</v>
      </c>
      <c r="MV11" s="532" t="s">
        <v>12</v>
      </c>
      <c r="MW11" s="532" t="s">
        <v>12</v>
      </c>
      <c r="MX11" s="532" t="s">
        <v>12</v>
      </c>
      <c r="MY11" s="532" t="s">
        <v>12</v>
      </c>
      <c r="MZ11" s="532" t="s">
        <v>13</v>
      </c>
      <c r="NA11" s="532" t="s">
        <v>13</v>
      </c>
      <c r="NB11" s="532" t="s">
        <v>13</v>
      </c>
      <c r="NC11" s="532" t="s">
        <v>13</v>
      </c>
      <c r="ND11" s="532" t="s">
        <v>13</v>
      </c>
      <c r="NE11" s="532" t="s">
        <v>13</v>
      </c>
      <c r="NF11" s="532" t="s">
        <v>13</v>
      </c>
      <c r="NG11" s="519" t="s">
        <v>13</v>
      </c>
      <c r="NH11" s="519" t="s">
        <v>13</v>
      </c>
      <c r="NI11" s="519" t="s">
        <v>13</v>
      </c>
      <c r="NJ11" s="519" t="s">
        <v>13</v>
      </c>
      <c r="NK11" s="519" t="s">
        <v>13</v>
      </c>
      <c r="NL11" s="519" t="s">
        <v>13</v>
      </c>
      <c r="NM11" s="519" t="s">
        <v>13</v>
      </c>
      <c r="NN11" s="519" t="s">
        <v>13</v>
      </c>
      <c r="NO11" s="519" t="s">
        <v>13</v>
      </c>
      <c r="NP11" s="519" t="s">
        <v>13</v>
      </c>
      <c r="NQ11" s="519" t="s">
        <v>13</v>
      </c>
      <c r="NR11" s="519" t="s">
        <v>13</v>
      </c>
      <c r="NS11" s="519" t="s">
        <v>13</v>
      </c>
      <c r="NT11" s="519" t="s">
        <v>13</v>
      </c>
      <c r="NU11" s="519" t="s">
        <v>13</v>
      </c>
      <c r="NV11" s="519" t="s">
        <v>13</v>
      </c>
      <c r="NW11" s="519" t="s">
        <v>13</v>
      </c>
      <c r="NX11" s="519" t="s">
        <v>13</v>
      </c>
      <c r="NY11" s="519" t="s">
        <v>13</v>
      </c>
      <c r="NZ11" s="519" t="s">
        <v>13</v>
      </c>
      <c r="OA11" s="519" t="s">
        <v>13</v>
      </c>
      <c r="OB11" s="519" t="s">
        <v>13</v>
      </c>
      <c r="OC11" s="519" t="s">
        <v>13</v>
      </c>
      <c r="OD11" s="519" t="s">
        <v>13</v>
      </c>
      <c r="OE11" s="519" t="s">
        <v>13</v>
      </c>
      <c r="OF11" s="519" t="s">
        <v>13</v>
      </c>
      <c r="OG11" s="519" t="s">
        <v>13</v>
      </c>
      <c r="OH11" s="519" t="s">
        <v>13</v>
      </c>
      <c r="OI11" s="519" t="s">
        <v>13</v>
      </c>
      <c r="OJ11" s="519" t="s">
        <v>13</v>
      </c>
      <c r="OK11" s="519" t="s">
        <v>13</v>
      </c>
      <c r="OL11" s="519" t="s">
        <v>13</v>
      </c>
      <c r="OM11" s="519" t="s">
        <v>13</v>
      </c>
      <c r="ON11" s="532" t="s">
        <v>14</v>
      </c>
      <c r="OO11" s="519" t="s">
        <v>14</v>
      </c>
      <c r="OP11" s="519" t="s">
        <v>14</v>
      </c>
      <c r="OQ11" s="533" t="s">
        <v>14</v>
      </c>
      <c r="OR11" s="519" t="s">
        <v>14</v>
      </c>
      <c r="OS11" s="519" t="s">
        <v>14</v>
      </c>
      <c r="OT11" s="519" t="s">
        <v>14</v>
      </c>
      <c r="OU11" s="519" t="s">
        <v>14</v>
      </c>
      <c r="OV11" s="519" t="s">
        <v>14</v>
      </c>
      <c r="OW11" s="533" t="s">
        <v>14</v>
      </c>
      <c r="OX11" s="519" t="s">
        <v>14</v>
      </c>
      <c r="OY11" s="519" t="s">
        <v>14</v>
      </c>
      <c r="OZ11" s="533" t="s">
        <v>14</v>
      </c>
      <c r="PA11" s="532" t="s">
        <v>15</v>
      </c>
      <c r="PB11" s="519" t="s">
        <v>15</v>
      </c>
      <c r="PC11" s="519" t="s">
        <v>15</v>
      </c>
      <c r="PD11" s="519" t="s">
        <v>15</v>
      </c>
      <c r="PE11" s="533" t="s">
        <v>15</v>
      </c>
      <c r="PF11" s="533" t="s">
        <v>15</v>
      </c>
      <c r="PG11" t="s">
        <v>15</v>
      </c>
      <c r="PH11" s="532" t="s">
        <v>15</v>
      </c>
      <c r="PI11" t="s">
        <v>15</v>
      </c>
      <c r="PJ11" t="s">
        <v>15</v>
      </c>
      <c r="PK11" t="s">
        <v>15</v>
      </c>
      <c r="PL11" t="s">
        <v>15</v>
      </c>
      <c r="PM11" s="532" t="s">
        <v>15</v>
      </c>
      <c r="PN11" t="s">
        <v>15</v>
      </c>
      <c r="PO11" s="533" t="s">
        <v>15</v>
      </c>
      <c r="PP11" s="519" t="s">
        <v>15</v>
      </c>
      <c r="PQ11" s="533" t="s">
        <v>15</v>
      </c>
      <c r="PR11" s="533" t="s">
        <v>15</v>
      </c>
      <c r="PS11" s="519" t="s">
        <v>15</v>
      </c>
      <c r="PT11" s="519" t="s">
        <v>15</v>
      </c>
      <c r="PU11" s="519" t="s">
        <v>15</v>
      </c>
      <c r="PV11" s="519" t="s">
        <v>15</v>
      </c>
      <c r="PW11" s="533" t="s">
        <v>15</v>
      </c>
      <c r="PX11" s="519" t="s">
        <v>15</v>
      </c>
      <c r="PY11" s="519" t="s">
        <v>15</v>
      </c>
      <c r="PZ11" s="533" t="s">
        <v>15</v>
      </c>
      <c r="QA11" s="533" t="s">
        <v>15</v>
      </c>
      <c r="QB11" s="519" t="s">
        <v>15</v>
      </c>
      <c r="QC11" s="519" t="s">
        <v>15</v>
      </c>
      <c r="QD11" s="519" t="s">
        <v>15</v>
      </c>
      <c r="QE11" s="519" t="s">
        <v>15</v>
      </c>
      <c r="QF11" s="519" t="s">
        <v>15</v>
      </c>
      <c r="QG11" s="519" t="s">
        <v>15</v>
      </c>
      <c r="QH11" s="519" t="s">
        <v>15</v>
      </c>
      <c r="QI11" s="519" t="s">
        <v>15</v>
      </c>
      <c r="QJ11" s="532" t="s">
        <v>16</v>
      </c>
      <c r="QK11" s="532" t="s">
        <v>16</v>
      </c>
      <c r="QL11" s="519" t="s">
        <v>16</v>
      </c>
      <c r="QM11" s="519" t="s">
        <v>16</v>
      </c>
      <c r="QN11" s="519" t="s">
        <v>16</v>
      </c>
      <c r="QO11" s="519" t="s">
        <v>16</v>
      </c>
      <c r="QP11" s="519" t="s">
        <v>16</v>
      </c>
      <c r="QQ11" s="519" t="s">
        <v>16</v>
      </c>
      <c r="QR11" s="519" t="s">
        <v>16</v>
      </c>
      <c r="QS11" s="519" t="s">
        <v>16</v>
      </c>
      <c r="QT11" s="533" t="s">
        <v>16</v>
      </c>
      <c r="QU11" s="519" t="s">
        <v>16</v>
      </c>
      <c r="QV11" s="519" t="s">
        <v>16</v>
      </c>
      <c r="QW11" s="532" t="s">
        <v>16</v>
      </c>
      <c r="QX11" s="532" t="s">
        <v>16</v>
      </c>
      <c r="QY11" s="532" t="s">
        <v>16</v>
      </c>
      <c r="QZ11" s="532" t="s">
        <v>16</v>
      </c>
      <c r="RA11" s="532" t="s">
        <v>16</v>
      </c>
      <c r="RB11" s="532" t="s">
        <v>16</v>
      </c>
      <c r="RC11" s="532" t="s">
        <v>16</v>
      </c>
      <c r="RD11" t="s">
        <v>16</v>
      </c>
      <c r="RE11" s="532" t="s">
        <v>16</v>
      </c>
      <c r="RF11" t="s">
        <v>16</v>
      </c>
      <c r="RG11" s="532" t="s">
        <v>16</v>
      </c>
      <c r="RH11" s="532" t="s">
        <v>16</v>
      </c>
      <c r="RI11" s="532" t="s">
        <v>16</v>
      </c>
      <c r="RJ11" s="532" t="s">
        <v>16</v>
      </c>
      <c r="RK11" s="532" t="s">
        <v>16</v>
      </c>
      <c r="RL11" s="532" t="s">
        <v>16</v>
      </c>
      <c r="RM11" t="s">
        <v>16</v>
      </c>
      <c r="RN11" s="532" t="s">
        <v>16</v>
      </c>
      <c r="RO11" s="532" t="s">
        <v>16</v>
      </c>
      <c r="RP11" s="519" t="s">
        <v>16</v>
      </c>
      <c r="RQ11" s="519" t="s">
        <v>16</v>
      </c>
      <c r="RR11" s="519" t="s">
        <v>16</v>
      </c>
      <c r="RS11" s="519" t="s">
        <v>16</v>
      </c>
      <c r="RT11" s="532" t="s">
        <v>17</v>
      </c>
      <c r="RU11" s="519" t="s">
        <v>17</v>
      </c>
      <c r="RV11" s="519" t="s">
        <v>17</v>
      </c>
      <c r="RW11" s="519" t="s">
        <v>17</v>
      </c>
      <c r="RX11" s="519" t="s">
        <v>17</v>
      </c>
      <c r="RY11" s="519" t="s">
        <v>17</v>
      </c>
      <c r="RZ11" s="519" t="s">
        <v>17</v>
      </c>
      <c r="SA11" s="519" t="s">
        <v>17</v>
      </c>
      <c r="SB11" s="519" t="s">
        <v>17</v>
      </c>
      <c r="SC11" s="519" t="s">
        <v>17</v>
      </c>
      <c r="SD11" s="519" t="s">
        <v>17</v>
      </c>
      <c r="SE11" s="519" t="s">
        <v>17</v>
      </c>
      <c r="SF11" s="532" t="s">
        <v>18</v>
      </c>
      <c r="SG11" s="519" t="s">
        <v>18</v>
      </c>
      <c r="SH11" s="519" t="s">
        <v>18</v>
      </c>
      <c r="SI11" s="519" t="s">
        <v>18</v>
      </c>
      <c r="SJ11" s="519" t="s">
        <v>18</v>
      </c>
      <c r="SK11" s="519" t="s">
        <v>18</v>
      </c>
      <c r="SL11" s="519" t="s">
        <v>18</v>
      </c>
      <c r="SM11" s="519" t="s">
        <v>18</v>
      </c>
      <c r="SN11" s="519" t="s">
        <v>18</v>
      </c>
      <c r="SO11" s="519" t="s">
        <v>18</v>
      </c>
      <c r="SP11" s="519" t="s">
        <v>18</v>
      </c>
      <c r="SQ11" s="519" t="s">
        <v>18</v>
      </c>
      <c r="SR11" s="519" t="s">
        <v>18</v>
      </c>
      <c r="SS11" s="519" t="s">
        <v>18</v>
      </c>
      <c r="ST11" s="519" t="s">
        <v>18</v>
      </c>
      <c r="SU11" s="532" t="s">
        <v>18</v>
      </c>
      <c r="SV11" s="532" t="s">
        <v>18</v>
      </c>
      <c r="SW11" s="532" t="s">
        <v>18</v>
      </c>
      <c r="SX11" s="532" t="s">
        <v>18</v>
      </c>
      <c r="SY11" s="532" t="s">
        <v>18</v>
      </c>
      <c r="SZ11" s="519" t="s">
        <v>18</v>
      </c>
      <c r="TA11" s="519" t="s">
        <v>18</v>
      </c>
      <c r="TB11" s="519" t="s">
        <v>18</v>
      </c>
      <c r="TC11" s="519" t="s">
        <v>18</v>
      </c>
      <c r="TD11" s="519" t="s">
        <v>18</v>
      </c>
      <c r="TE11" s="519" t="s">
        <v>18</v>
      </c>
      <c r="TF11" s="519" t="s">
        <v>18</v>
      </c>
      <c r="TG11" s="519" t="s">
        <v>18</v>
      </c>
      <c r="TH11" s="519" t="s">
        <v>18</v>
      </c>
      <c r="TI11" s="519" t="s">
        <v>18</v>
      </c>
      <c r="TJ11" s="519" t="s">
        <v>18</v>
      </c>
      <c r="TK11" s="519" t="s">
        <v>18</v>
      </c>
      <c r="TL11" s="532" t="s">
        <v>18</v>
      </c>
      <c r="TM11" s="532" t="s">
        <v>18</v>
      </c>
      <c r="TN11" s="532" t="s">
        <v>18</v>
      </c>
      <c r="TO11" s="519" t="s">
        <v>18</v>
      </c>
      <c r="TP11" s="519" t="s">
        <v>18</v>
      </c>
      <c r="TQ11" s="519" t="s">
        <v>18</v>
      </c>
      <c r="TR11" s="519" t="s">
        <v>18</v>
      </c>
      <c r="TS11" s="519" t="s">
        <v>18</v>
      </c>
      <c r="TT11" s="519" t="s">
        <v>18</v>
      </c>
      <c r="TU11" s="519" t="s">
        <v>18</v>
      </c>
      <c r="TV11" s="519" t="s">
        <v>18</v>
      </c>
      <c r="TW11" s="532" t="s">
        <v>19</v>
      </c>
      <c r="TX11" s="519" t="s">
        <v>19</v>
      </c>
      <c r="TY11" s="519" t="s">
        <v>19</v>
      </c>
      <c r="TZ11" s="519" t="s">
        <v>19</v>
      </c>
      <c r="UA11" s="519" t="s">
        <v>19</v>
      </c>
      <c r="UB11" s="519" t="s">
        <v>19</v>
      </c>
      <c r="UC11" s="519" t="s">
        <v>19</v>
      </c>
      <c r="UD11" s="519" t="s">
        <v>19</v>
      </c>
      <c r="UE11" s="519" t="s">
        <v>19</v>
      </c>
      <c r="UF11" s="519" t="s">
        <v>19</v>
      </c>
      <c r="UG11" s="519" t="s">
        <v>19</v>
      </c>
      <c r="UH11" s="519" t="s">
        <v>19</v>
      </c>
      <c r="UI11" s="519" t="s">
        <v>19</v>
      </c>
      <c r="UJ11" s="519" t="s">
        <v>19</v>
      </c>
      <c r="UK11" s="519" t="s">
        <v>19</v>
      </c>
      <c r="UL11" s="519" t="s">
        <v>19</v>
      </c>
      <c r="UM11" s="519" t="s">
        <v>19</v>
      </c>
      <c r="UN11" s="519" t="s">
        <v>19</v>
      </c>
      <c r="UO11" s="519" t="s">
        <v>19</v>
      </c>
      <c r="UP11" s="519" t="s">
        <v>19</v>
      </c>
      <c r="UQ11" s="519" t="s">
        <v>19</v>
      </c>
      <c r="UR11" s="519" t="s">
        <v>19</v>
      </c>
      <c r="US11" s="519" t="s">
        <v>19</v>
      </c>
      <c r="UT11" s="519" t="s">
        <v>19</v>
      </c>
      <c r="UU11" s="532" t="s">
        <v>9</v>
      </c>
      <c r="UV11" s="519" t="s">
        <v>9</v>
      </c>
      <c r="UW11" s="519" t="s">
        <v>9</v>
      </c>
      <c r="UX11" s="519" t="s">
        <v>9</v>
      </c>
      <c r="UY11" s="519" t="s">
        <v>9</v>
      </c>
      <c r="UZ11" s="519" t="s">
        <v>9</v>
      </c>
      <c r="VA11" s="519" t="s">
        <v>9</v>
      </c>
      <c r="VB11" s="519" t="s">
        <v>9</v>
      </c>
      <c r="VC11" s="519" t="s">
        <v>9</v>
      </c>
      <c r="VD11" s="519" t="s">
        <v>9</v>
      </c>
      <c r="VE11" s="519" t="s">
        <v>9</v>
      </c>
      <c r="VF11" s="519" t="s">
        <v>9</v>
      </c>
      <c r="VG11" s="519" t="s">
        <v>9</v>
      </c>
      <c r="VH11" s="519" t="s">
        <v>9</v>
      </c>
      <c r="VI11" s="519" t="s">
        <v>9</v>
      </c>
      <c r="VJ11" s="519" t="s">
        <v>9</v>
      </c>
      <c r="VK11" s="519" t="s">
        <v>9</v>
      </c>
      <c r="VL11" s="519" t="s">
        <v>9</v>
      </c>
      <c r="VM11" s="519" t="s">
        <v>9</v>
      </c>
      <c r="VN11" s="519" t="s">
        <v>9</v>
      </c>
      <c r="VO11" s="519" t="s">
        <v>9</v>
      </c>
      <c r="VP11" s="519" t="s">
        <v>9</v>
      </c>
      <c r="VQ11" s="519" t="s">
        <v>9</v>
      </c>
      <c r="VR11" s="519" t="s">
        <v>9</v>
      </c>
      <c r="VS11" s="519" t="s">
        <v>9</v>
      </c>
      <c r="VT11" s="519" t="s">
        <v>9</v>
      </c>
      <c r="VU11" s="519" t="s">
        <v>9</v>
      </c>
      <c r="VV11" s="519" t="s">
        <v>9</v>
      </c>
      <c r="VW11" s="519" t="s">
        <v>9</v>
      </c>
      <c r="VX11" s="532" t="s">
        <v>10</v>
      </c>
      <c r="VY11" s="532" t="s">
        <v>10</v>
      </c>
      <c r="VZ11" s="532" t="s">
        <v>10</v>
      </c>
      <c r="WA11" s="519" t="s">
        <v>10</v>
      </c>
      <c r="WB11" s="519" t="s">
        <v>10</v>
      </c>
      <c r="WC11" s="519" t="s">
        <v>10</v>
      </c>
      <c r="WD11" s="519" t="s">
        <v>10</v>
      </c>
      <c r="WE11" s="519" t="s">
        <v>10</v>
      </c>
      <c r="WF11" s="533" t="s">
        <v>10</v>
      </c>
      <c r="WG11" s="533" t="s">
        <v>10</v>
      </c>
      <c r="WH11" s="519" t="s">
        <v>10</v>
      </c>
      <c r="WI11" s="519" t="s">
        <v>10</v>
      </c>
      <c r="WJ11" s="519" t="s">
        <v>10</v>
      </c>
      <c r="WK11" s="533" t="s">
        <v>10</v>
      </c>
      <c r="WL11" s="519" t="s">
        <v>10</v>
      </c>
      <c r="WM11" s="519" t="s">
        <v>10</v>
      </c>
      <c r="WN11" s="519" t="s">
        <v>10</v>
      </c>
      <c r="WO11" s="519" t="s">
        <v>10</v>
      </c>
      <c r="WP11" s="519" t="s">
        <v>10</v>
      </c>
      <c r="WQ11" s="519" t="s">
        <v>10</v>
      </c>
      <c r="WR11" s="519" t="s">
        <v>10</v>
      </c>
      <c r="WS11" s="519" t="s">
        <v>10</v>
      </c>
      <c r="WT11" s="519" t="s">
        <v>10</v>
      </c>
      <c r="WU11" s="519" t="s">
        <v>10</v>
      </c>
      <c r="WV11" s="533" t="s">
        <v>10</v>
      </c>
      <c r="WW11" s="533" t="s">
        <v>10</v>
      </c>
      <c r="WX11" s="519" t="s">
        <v>10</v>
      </c>
      <c r="WY11" s="519" t="s">
        <v>10</v>
      </c>
      <c r="WZ11" s="519" t="s">
        <v>10</v>
      </c>
      <c r="XA11" s="519" t="s">
        <v>10</v>
      </c>
      <c r="XB11" s="533" t="s">
        <v>10</v>
      </c>
      <c r="XC11" s="519" t="s">
        <v>10</v>
      </c>
      <c r="XD11" s="519" t="s">
        <v>10</v>
      </c>
      <c r="XE11" s="519" t="s">
        <v>10</v>
      </c>
      <c r="XF11" s="533" t="s">
        <v>10</v>
      </c>
      <c r="XG11" s="519" t="s">
        <v>10</v>
      </c>
      <c r="XH11" s="519" t="s">
        <v>10</v>
      </c>
      <c r="XI11" s="519" t="s">
        <v>10</v>
      </c>
      <c r="XJ11" s="519" t="s">
        <v>10</v>
      </c>
      <c r="XK11" s="519" t="s">
        <v>10</v>
      </c>
      <c r="XL11" s="519" t="s">
        <v>10</v>
      </c>
      <c r="XM11" s="519" t="s">
        <v>10</v>
      </c>
      <c r="XN11" s="519" t="s">
        <v>10</v>
      </c>
      <c r="XO11" s="519" t="s">
        <v>10</v>
      </c>
      <c r="XP11" s="519" t="s">
        <v>10</v>
      </c>
      <c r="XQ11" s="519" t="s">
        <v>10</v>
      </c>
      <c r="XR11" s="519" t="s">
        <v>10</v>
      </c>
      <c r="XS11" s="519" t="s">
        <v>10</v>
      </c>
      <c r="XT11" t="s">
        <v>10</v>
      </c>
      <c r="XU11" s="532" t="s">
        <v>10</v>
      </c>
      <c r="XV11" s="532" t="s">
        <v>10</v>
      </c>
      <c r="XW11" s="532" t="s">
        <v>10</v>
      </c>
      <c r="XX11" s="532" t="s">
        <v>10</v>
      </c>
      <c r="XY11" s="532" t="s">
        <v>10</v>
      </c>
      <c r="XZ11" s="532" t="s">
        <v>11</v>
      </c>
      <c r="YA11" s="519" t="s">
        <v>11</v>
      </c>
      <c r="YB11" s="519" t="s">
        <v>11</v>
      </c>
      <c r="YC11" s="519" t="s">
        <v>11</v>
      </c>
      <c r="YD11" s="519" t="s">
        <v>11</v>
      </c>
      <c r="YE11" s="519" t="s">
        <v>11</v>
      </c>
      <c r="YF11" s="519" t="s">
        <v>11</v>
      </c>
      <c r="YG11" s="519" t="s">
        <v>11</v>
      </c>
      <c r="YH11" s="519" t="s">
        <v>11</v>
      </c>
      <c r="YI11" s="519" t="s">
        <v>11</v>
      </c>
      <c r="YJ11" s="519" t="s">
        <v>11</v>
      </c>
      <c r="YK11" s="519" t="s">
        <v>11</v>
      </c>
      <c r="YL11" s="519" t="s">
        <v>11</v>
      </c>
      <c r="YM11" s="519" t="s">
        <v>11</v>
      </c>
      <c r="YN11" s="519" t="s">
        <v>11</v>
      </c>
      <c r="YO11" s="519" t="s">
        <v>11</v>
      </c>
      <c r="YP11" s="519" t="s">
        <v>11</v>
      </c>
      <c r="YQ11" s="519" t="s">
        <v>11</v>
      </c>
      <c r="YR11" s="519" t="s">
        <v>11</v>
      </c>
      <c r="YS11" s="519" t="s">
        <v>11</v>
      </c>
      <c r="YT11" s="519" t="s">
        <v>11</v>
      </c>
      <c r="YU11" s="519" t="s">
        <v>11</v>
      </c>
      <c r="YV11" s="519" t="s">
        <v>11</v>
      </c>
      <c r="YW11" s="519" t="s">
        <v>11</v>
      </c>
      <c r="YX11" s="519" t="s">
        <v>11</v>
      </c>
      <c r="YY11" s="519" t="s">
        <v>11</v>
      </c>
      <c r="YZ11" s="519" t="s">
        <v>11</v>
      </c>
      <c r="ZA11" s="519" t="s">
        <v>11</v>
      </c>
      <c r="ZB11" s="519" t="s">
        <v>11</v>
      </c>
      <c r="ZC11" s="519" t="s">
        <v>11</v>
      </c>
      <c r="ZD11" s="519" t="s">
        <v>11</v>
      </c>
      <c r="ZE11" s="519" t="s">
        <v>11</v>
      </c>
      <c r="ZF11" s="519" t="s">
        <v>11</v>
      </c>
      <c r="ZG11" s="519" t="s">
        <v>11</v>
      </c>
      <c r="ZH11" s="519" t="s">
        <v>11</v>
      </c>
      <c r="ZI11" s="519" t="s">
        <v>11</v>
      </c>
      <c r="ZJ11" s="519" t="s">
        <v>11</v>
      </c>
      <c r="ZK11" s="519" t="s">
        <v>11</v>
      </c>
      <c r="ZL11" s="519" t="s">
        <v>11</v>
      </c>
      <c r="ZM11" s="519" t="s">
        <v>11</v>
      </c>
      <c r="ZN11" s="519" t="s">
        <v>11</v>
      </c>
      <c r="ZO11" s="519" t="s">
        <v>11</v>
      </c>
      <c r="ZP11" s="519" t="s">
        <v>11</v>
      </c>
      <c r="ZQ11" s="519" t="s">
        <v>11</v>
      </c>
      <c r="ZR11" s="519" t="s">
        <v>11</v>
      </c>
      <c r="ZS11" s="519" t="s">
        <v>11</v>
      </c>
      <c r="ZT11" s="519" t="s">
        <v>11</v>
      </c>
      <c r="ZU11" s="519" t="s">
        <v>11</v>
      </c>
      <c r="ZV11" s="519" t="s">
        <v>11</v>
      </c>
      <c r="ZW11" s="519" t="s">
        <v>11</v>
      </c>
      <c r="ZX11" s="519" t="s">
        <v>11</v>
      </c>
      <c r="ZY11" s="519" t="s">
        <v>11</v>
      </c>
      <c r="ZZ11" s="519" t="s">
        <v>11</v>
      </c>
      <c r="AAA11" s="519" t="s">
        <v>11</v>
      </c>
      <c r="AAB11" s="519" t="s">
        <v>11</v>
      </c>
      <c r="AAC11" s="519" t="s">
        <v>11</v>
      </c>
      <c r="AAD11" s="519" t="s">
        <v>11</v>
      </c>
      <c r="AAE11" s="519" t="s">
        <v>11</v>
      </c>
      <c r="AAF11" s="519" t="s">
        <v>11</v>
      </c>
      <c r="AAG11" s="519" t="s">
        <v>11</v>
      </c>
      <c r="AAH11" s="519" t="s">
        <v>11</v>
      </c>
      <c r="AAI11" s="519" t="s">
        <v>11</v>
      </c>
      <c r="AAJ11" s="519" t="s">
        <v>11</v>
      </c>
      <c r="AAK11" s="519" t="s">
        <v>11</v>
      </c>
      <c r="AAL11" s="519" t="s">
        <v>11</v>
      </c>
      <c r="AAM11" s="519" t="s">
        <v>11</v>
      </c>
      <c r="AAN11" s="519" t="s">
        <v>11</v>
      </c>
      <c r="AAO11" s="519" t="s">
        <v>11</v>
      </c>
      <c r="AAP11" s="519" t="s">
        <v>11</v>
      </c>
      <c r="AAQ11" s="519" t="s">
        <v>11</v>
      </c>
      <c r="AAR11" s="519" t="s">
        <v>11</v>
      </c>
      <c r="AAS11" s="519" t="s">
        <v>11</v>
      </c>
      <c r="AAT11" s="519" t="s">
        <v>11</v>
      </c>
      <c r="AAU11" s="519" t="s">
        <v>11</v>
      </c>
      <c r="AAV11" s="519" t="s">
        <v>11</v>
      </c>
      <c r="AAW11" s="519" t="s">
        <v>11</v>
      </c>
      <c r="AAX11" s="519" t="s">
        <v>11</v>
      </c>
      <c r="AAY11" s="519" t="s">
        <v>11</v>
      </c>
      <c r="AAZ11" s="519" t="s">
        <v>11</v>
      </c>
      <c r="ABA11" s="519" t="s">
        <v>11</v>
      </c>
      <c r="ABB11" s="519" t="s">
        <v>11</v>
      </c>
      <c r="ABC11" s="519" t="s">
        <v>11</v>
      </c>
      <c r="ABD11" s="519" t="s">
        <v>11</v>
      </c>
      <c r="ABE11" s="519" t="s">
        <v>11</v>
      </c>
      <c r="ABF11" s="519" t="s">
        <v>11</v>
      </c>
      <c r="ABG11" s="519" t="s">
        <v>11</v>
      </c>
      <c r="ABH11" s="519" t="s">
        <v>11</v>
      </c>
      <c r="ABI11" s="519" t="s">
        <v>11</v>
      </c>
      <c r="ABJ11" s="519" t="s">
        <v>11</v>
      </c>
      <c r="ABK11" s="519" t="s">
        <v>11</v>
      </c>
      <c r="ABL11" s="519" t="s">
        <v>11</v>
      </c>
      <c r="ABM11" s="532" t="s">
        <v>13</v>
      </c>
      <c r="ABN11" s="519" t="s">
        <v>13</v>
      </c>
      <c r="ABO11" s="519" t="s">
        <v>13</v>
      </c>
      <c r="ABP11" s="519" t="s">
        <v>13</v>
      </c>
      <c r="ABQ11" s="519" t="s">
        <v>13</v>
      </c>
      <c r="ABR11" s="519" t="s">
        <v>13</v>
      </c>
      <c r="ABS11" s="519" t="s">
        <v>13</v>
      </c>
      <c r="ABT11" s="519" t="s">
        <v>13</v>
      </c>
      <c r="ABU11" s="519" t="s">
        <v>13</v>
      </c>
      <c r="ABV11" s="519" t="s">
        <v>13</v>
      </c>
      <c r="ABW11" s="519" t="s">
        <v>13</v>
      </c>
      <c r="ABX11" s="519" t="s">
        <v>13</v>
      </c>
      <c r="ABY11" s="519" t="s">
        <v>13</v>
      </c>
      <c r="ABZ11" s="519" t="s">
        <v>13</v>
      </c>
      <c r="ACA11" s="519" t="s">
        <v>13</v>
      </c>
      <c r="ACB11" s="519" t="s">
        <v>13</v>
      </c>
      <c r="ACC11" s="519" t="s">
        <v>13</v>
      </c>
      <c r="ACD11" s="519" t="s">
        <v>13</v>
      </c>
      <c r="ACE11" s="519" t="s">
        <v>13</v>
      </c>
      <c r="ACF11" s="519" t="s">
        <v>13</v>
      </c>
      <c r="ACG11" s="519" t="s">
        <v>13</v>
      </c>
      <c r="ACH11" s="519" t="s">
        <v>13</v>
      </c>
      <c r="ACI11" s="519" t="s">
        <v>13</v>
      </c>
      <c r="ACJ11" s="519" t="s">
        <v>13</v>
      </c>
      <c r="ACK11" s="519" t="s">
        <v>13</v>
      </c>
      <c r="ACL11" s="519" t="s">
        <v>13</v>
      </c>
      <c r="ACM11" s="519" t="s">
        <v>13</v>
      </c>
      <c r="ACN11" s="519" t="s">
        <v>13</v>
      </c>
      <c r="ACO11" s="519" t="s">
        <v>13</v>
      </c>
      <c r="ACP11" s="519" t="s">
        <v>13</v>
      </c>
      <c r="ACQ11" s="519" t="s">
        <v>13</v>
      </c>
      <c r="ACR11" s="532" t="s">
        <v>16</v>
      </c>
      <c r="ACS11" s="519" t="s">
        <v>16</v>
      </c>
      <c r="ACT11" s="519" t="s">
        <v>16</v>
      </c>
      <c r="ACU11" s="519" t="s">
        <v>16</v>
      </c>
      <c r="ACV11" s="519" t="s">
        <v>16</v>
      </c>
      <c r="ACW11" s="519" t="s">
        <v>16</v>
      </c>
      <c r="ACX11" s="519" t="s">
        <v>16</v>
      </c>
      <c r="ACY11" s="519" t="s">
        <v>16</v>
      </c>
      <c r="ACZ11" s="519" t="s">
        <v>16</v>
      </c>
      <c r="ADA11" s="519" t="s">
        <v>16</v>
      </c>
      <c r="ADB11" s="519" t="s">
        <v>16</v>
      </c>
      <c r="ADC11" s="519" t="s">
        <v>16</v>
      </c>
      <c r="ADD11" s="519" t="s">
        <v>16</v>
      </c>
      <c r="ADE11" s="519" t="s">
        <v>16</v>
      </c>
      <c r="ADF11" s="519" t="s">
        <v>16</v>
      </c>
      <c r="ADG11" s="519" t="s">
        <v>9</v>
      </c>
      <c r="ADH11" s="519" t="s">
        <v>9</v>
      </c>
      <c r="ADI11" s="519" t="s">
        <v>9</v>
      </c>
      <c r="ADJ11" s="519" t="s">
        <v>9</v>
      </c>
      <c r="ADK11" s="519" t="s">
        <v>9</v>
      </c>
      <c r="ADL11" s="519" t="s">
        <v>9</v>
      </c>
      <c r="ADM11" s="519" t="s">
        <v>9</v>
      </c>
      <c r="ADN11" s="519" t="s">
        <v>9</v>
      </c>
      <c r="ADO11" s="519" t="s">
        <v>9</v>
      </c>
      <c r="ADP11" s="519" t="s">
        <v>10</v>
      </c>
      <c r="ADQ11" s="519" t="s">
        <v>10</v>
      </c>
      <c r="ADR11" s="519" t="s">
        <v>10</v>
      </c>
      <c r="ADS11" s="519" t="s">
        <v>10</v>
      </c>
      <c r="ADT11" s="519" t="s">
        <v>10</v>
      </c>
      <c r="ADU11" s="519" t="s">
        <v>10</v>
      </c>
      <c r="ADV11" s="519" t="s">
        <v>10</v>
      </c>
      <c r="ADW11" s="519" t="s">
        <v>10</v>
      </c>
      <c r="ADX11" s="519" t="s">
        <v>11</v>
      </c>
      <c r="ADY11" s="519" t="s">
        <v>11</v>
      </c>
      <c r="ADZ11" s="519" t="s">
        <v>11</v>
      </c>
      <c r="AEA11" s="519" t="s">
        <v>11</v>
      </c>
      <c r="AEB11" s="519" t="s">
        <v>11</v>
      </c>
      <c r="AEC11" s="519" t="s">
        <v>11</v>
      </c>
      <c r="AED11" s="519" t="s">
        <v>11</v>
      </c>
      <c r="AEE11" s="519" t="s">
        <v>11</v>
      </c>
      <c r="AEF11" s="519" t="s">
        <v>11</v>
      </c>
      <c r="AEG11" s="519" t="s">
        <v>11</v>
      </c>
      <c r="AEH11" s="519" t="s">
        <v>11</v>
      </c>
      <c r="AEI11" s="519" t="s">
        <v>16</v>
      </c>
      <c r="AEJ11" s="519" t="s">
        <v>16</v>
      </c>
      <c r="AEK11" s="519" t="s">
        <v>16</v>
      </c>
      <c r="AEL11" s="519" t="s">
        <v>16</v>
      </c>
      <c r="AEM11" s="519" t="s">
        <v>16</v>
      </c>
      <c r="AEN11" s="519" t="s">
        <v>16</v>
      </c>
      <c r="AEO11" s="519" t="s">
        <v>16</v>
      </c>
      <c r="AEP11" s="519" t="s">
        <v>16</v>
      </c>
      <c r="AEQ11" s="519" t="s">
        <v>16</v>
      </c>
      <c r="AER11" s="519" t="s">
        <v>16</v>
      </c>
      <c r="AES11" s="519" t="s">
        <v>16</v>
      </c>
      <c r="AET11" s="519" t="s">
        <v>16</v>
      </c>
      <c r="AEU11" s="519" t="s">
        <v>16</v>
      </c>
      <c r="AEV11" s="519" t="s">
        <v>18</v>
      </c>
      <c r="AEW11" s="519" t="s">
        <v>18</v>
      </c>
      <c r="AEX11" s="519" t="s">
        <v>18</v>
      </c>
      <c r="AEY11" s="519" t="s">
        <v>18</v>
      </c>
      <c r="AEZ11" s="519" t="s">
        <v>18</v>
      </c>
      <c r="AFA11" s="519" t="s">
        <v>18</v>
      </c>
      <c r="AFB11" s="519" t="s">
        <v>18</v>
      </c>
      <c r="AFC11" s="519" t="s">
        <v>18</v>
      </c>
      <c r="AFD11" s="519" t="s">
        <v>18</v>
      </c>
      <c r="AFE11" s="519" t="s">
        <v>18</v>
      </c>
      <c r="AFF11" s="519" t="s">
        <v>18</v>
      </c>
      <c r="AFG11" s="519" t="s">
        <v>18</v>
      </c>
      <c r="AFH11" s="519" t="s">
        <v>18</v>
      </c>
      <c r="AFI11" s="519" t="s">
        <v>18</v>
      </c>
      <c r="AFJ11" s="519" t="s">
        <v>19</v>
      </c>
      <c r="AFK11" s="519" t="s">
        <v>19</v>
      </c>
      <c r="AFL11" s="519" t="s">
        <v>19</v>
      </c>
      <c r="AFM11" s="519" t="s">
        <v>19</v>
      </c>
      <c r="AFN11" s="519" t="s">
        <v>19</v>
      </c>
      <c r="AFO11" s="519" t="s">
        <v>19</v>
      </c>
      <c r="AFP11" s="519" t="s">
        <v>19</v>
      </c>
      <c r="AFQ11" s="519" t="s">
        <v>19</v>
      </c>
      <c r="AFR11" s="519" t="s">
        <v>19</v>
      </c>
      <c r="AFS11" s="67" t="s">
        <v>10</v>
      </c>
      <c r="AFT11" s="67" t="s">
        <v>10</v>
      </c>
      <c r="AFU11" s="67" t="s">
        <v>10</v>
      </c>
      <c r="AFV11" s="67" t="s">
        <v>10</v>
      </c>
      <c r="AFW11" s="67" t="s">
        <v>10</v>
      </c>
      <c r="AFX11" s="67" t="s">
        <v>10</v>
      </c>
      <c r="AFY11" s="67" t="s">
        <v>10</v>
      </c>
      <c r="AFZ11" s="67" t="s">
        <v>10</v>
      </c>
      <c r="AGA11" s="67" t="s">
        <v>10</v>
      </c>
      <c r="AGB11" s="67" t="s">
        <v>10</v>
      </c>
      <c r="AGC11" s="67" t="s">
        <v>10</v>
      </c>
      <c r="AGD11" s="67" t="s">
        <v>10</v>
      </c>
      <c r="AGE11" s="67" t="s">
        <v>11</v>
      </c>
      <c r="AGF11" s="67" t="s">
        <v>11</v>
      </c>
      <c r="AGG11" s="67" t="s">
        <v>11</v>
      </c>
      <c r="AGH11" s="70"/>
      <c r="AGI11" s="67" t="s">
        <v>922</v>
      </c>
    </row>
    <row r="12" spans="1:867">
      <c r="A12" s="76"/>
      <c r="B12" s="76"/>
      <c r="C12" s="76"/>
      <c r="D12" s="76"/>
      <c r="E12" s="76"/>
      <c r="F12" s="76"/>
      <c r="G12" s="76"/>
      <c r="H12" s="76"/>
      <c r="I12" s="76"/>
      <c r="J12" s="76"/>
      <c r="BV12" s="529" t="s">
        <v>20</v>
      </c>
      <c r="BW12" s="529" t="s">
        <v>20</v>
      </c>
      <c r="BX12" s="529" t="s">
        <v>20</v>
      </c>
      <c r="BY12" s="529" t="s">
        <v>20</v>
      </c>
      <c r="BZ12" s="529" t="s">
        <v>20</v>
      </c>
      <c r="CA12" s="529" t="s">
        <v>20</v>
      </c>
      <c r="CB12" s="529" t="s">
        <v>20</v>
      </c>
      <c r="CC12" s="529" t="s">
        <v>20</v>
      </c>
      <c r="CD12" s="529" t="s">
        <v>20</v>
      </c>
      <c r="CE12" s="529" t="s">
        <v>20</v>
      </c>
      <c r="CF12" s="529" t="s">
        <v>20</v>
      </c>
      <c r="CG12" s="529" t="s">
        <v>20</v>
      </c>
      <c r="CH12" s="529" t="s">
        <v>20</v>
      </c>
      <c r="CI12" s="529" t="s">
        <v>20</v>
      </c>
      <c r="CJ12" s="529" t="s">
        <v>20</v>
      </c>
      <c r="CK12" s="529" t="s">
        <v>20</v>
      </c>
      <c r="CL12" s="529" t="s">
        <v>20</v>
      </c>
      <c r="CM12" s="529" t="s">
        <v>20</v>
      </c>
      <c r="CN12" s="529" t="s">
        <v>20</v>
      </c>
      <c r="CO12" s="529" t="s">
        <v>20</v>
      </c>
      <c r="CP12" s="529" t="s">
        <v>20</v>
      </c>
      <c r="CQ12" s="529" t="s">
        <v>20</v>
      </c>
      <c r="CR12" s="529" t="s">
        <v>20</v>
      </c>
      <c r="CS12" s="529" t="s">
        <v>20</v>
      </c>
      <c r="CT12" s="529" t="s">
        <v>20</v>
      </c>
      <c r="CU12" s="529" t="s">
        <v>20</v>
      </c>
      <c r="CV12" s="529" t="s">
        <v>20</v>
      </c>
      <c r="CW12" s="529" t="s">
        <v>20</v>
      </c>
      <c r="CX12" s="529" t="s">
        <v>20</v>
      </c>
      <c r="CY12" s="529" t="s">
        <v>20</v>
      </c>
      <c r="CZ12" s="529" t="s">
        <v>20</v>
      </c>
      <c r="DA12" s="529" t="s">
        <v>20</v>
      </c>
      <c r="DB12" s="529" t="s">
        <v>20</v>
      </c>
      <c r="DC12" s="529" t="s">
        <v>20</v>
      </c>
      <c r="DD12" s="529" t="s">
        <v>20</v>
      </c>
      <c r="DE12" s="529" t="s">
        <v>20</v>
      </c>
      <c r="DF12" s="529" t="s">
        <v>20</v>
      </c>
      <c r="DG12" s="529" t="s">
        <v>20</v>
      </c>
      <c r="DH12" s="529" t="s">
        <v>20</v>
      </c>
      <c r="DI12" s="529" t="s">
        <v>20</v>
      </c>
      <c r="DJ12" s="529" t="s">
        <v>20</v>
      </c>
      <c r="DK12" s="529" t="s">
        <v>20</v>
      </c>
      <c r="DL12" s="529" t="s">
        <v>20</v>
      </c>
      <c r="DM12" s="529" t="s">
        <v>20</v>
      </c>
      <c r="DN12" s="529" t="s">
        <v>20</v>
      </c>
      <c r="DO12" s="529" t="s">
        <v>20</v>
      </c>
      <c r="DP12" s="529" t="s">
        <v>20</v>
      </c>
      <c r="DQ12" s="529" t="s">
        <v>20</v>
      </c>
      <c r="DR12" s="529" t="s">
        <v>20</v>
      </c>
      <c r="DS12" s="529" t="s">
        <v>20</v>
      </c>
      <c r="DT12" s="529" t="s">
        <v>20</v>
      </c>
      <c r="DU12" s="529" t="s">
        <v>20</v>
      </c>
      <c r="DV12" s="529" t="s">
        <v>20</v>
      </c>
      <c r="DW12" s="529" t="s">
        <v>20</v>
      </c>
      <c r="DX12" s="529" t="s">
        <v>20</v>
      </c>
      <c r="DY12" s="529" t="s">
        <v>20</v>
      </c>
      <c r="DZ12" s="529" t="s">
        <v>20</v>
      </c>
      <c r="EA12" s="529" t="s">
        <v>20</v>
      </c>
      <c r="EB12" s="529" t="s">
        <v>20</v>
      </c>
      <c r="EC12" s="529" t="s">
        <v>20</v>
      </c>
      <c r="ED12" s="529" t="s">
        <v>20</v>
      </c>
      <c r="EE12" s="529" t="s">
        <v>20</v>
      </c>
      <c r="EF12" s="529" t="s">
        <v>20</v>
      </c>
      <c r="EG12" s="529" t="s">
        <v>20</v>
      </c>
      <c r="EH12" s="529" t="s">
        <v>20</v>
      </c>
      <c r="EI12" s="529" t="s">
        <v>20</v>
      </c>
      <c r="EJ12" s="529" t="s">
        <v>20</v>
      </c>
      <c r="EK12" s="529" t="s">
        <v>20</v>
      </c>
      <c r="EL12" s="529" t="s">
        <v>20</v>
      </c>
      <c r="EM12" s="529" t="s">
        <v>20</v>
      </c>
      <c r="EN12" s="529" t="s">
        <v>20</v>
      </c>
      <c r="EO12" s="529" t="s">
        <v>20</v>
      </c>
      <c r="EP12" s="529" t="s">
        <v>20</v>
      </c>
      <c r="EQ12" s="529" t="s">
        <v>20</v>
      </c>
      <c r="ER12" s="529" t="s">
        <v>20</v>
      </c>
      <c r="ES12" s="529" t="s">
        <v>20</v>
      </c>
      <c r="ET12" s="529" t="s">
        <v>20</v>
      </c>
      <c r="EU12" s="529" t="s">
        <v>20</v>
      </c>
      <c r="EV12" s="529" t="s">
        <v>20</v>
      </c>
      <c r="EW12" s="529" t="s">
        <v>20</v>
      </c>
      <c r="EX12" s="529" t="s">
        <v>20</v>
      </c>
      <c r="EY12" s="529" t="s">
        <v>20</v>
      </c>
      <c r="EZ12" s="529" t="s">
        <v>20</v>
      </c>
      <c r="FA12" s="529" t="s">
        <v>20</v>
      </c>
      <c r="FB12" s="529" t="s">
        <v>20</v>
      </c>
      <c r="FC12" s="529" t="s">
        <v>20</v>
      </c>
      <c r="FD12" s="529" t="s">
        <v>20</v>
      </c>
      <c r="FE12" s="529" t="s">
        <v>20</v>
      </c>
      <c r="FF12" s="529" t="s">
        <v>20</v>
      </c>
      <c r="FG12" s="529" t="s">
        <v>20</v>
      </c>
      <c r="FH12" s="529" t="s">
        <v>20</v>
      </c>
      <c r="FI12" s="529" t="s">
        <v>20</v>
      </c>
      <c r="FJ12" s="529" t="s">
        <v>20</v>
      </c>
      <c r="FK12" s="529" t="s">
        <v>20</v>
      </c>
      <c r="FL12" s="529" t="s">
        <v>20</v>
      </c>
      <c r="FM12" s="529" t="s">
        <v>20</v>
      </c>
      <c r="FN12" s="529" t="s">
        <v>20</v>
      </c>
      <c r="FO12" s="529" t="s">
        <v>20</v>
      </c>
      <c r="FP12" s="529" t="s">
        <v>20</v>
      </c>
      <c r="FQ12" s="529" t="s">
        <v>20</v>
      </c>
      <c r="FR12" s="529" t="s">
        <v>20</v>
      </c>
      <c r="FS12" s="529" t="s">
        <v>20</v>
      </c>
      <c r="FT12" s="529" t="s">
        <v>20</v>
      </c>
      <c r="FU12" s="529" t="s">
        <v>20</v>
      </c>
      <c r="FV12" s="529" t="s">
        <v>20</v>
      </c>
      <c r="FW12" s="529" t="s">
        <v>20</v>
      </c>
      <c r="FX12" s="529" t="s">
        <v>20</v>
      </c>
      <c r="FY12" s="529" t="s">
        <v>20</v>
      </c>
      <c r="FZ12" s="529" t="s">
        <v>20</v>
      </c>
      <c r="GA12" s="529" t="s">
        <v>20</v>
      </c>
      <c r="GB12" s="529" t="s">
        <v>20</v>
      </c>
      <c r="GC12" s="529" t="s">
        <v>20</v>
      </c>
      <c r="GD12" s="529" t="s">
        <v>20</v>
      </c>
      <c r="GE12" s="529" t="s">
        <v>20</v>
      </c>
      <c r="GF12" s="529" t="s">
        <v>20</v>
      </c>
      <c r="GG12" s="529" t="s">
        <v>20</v>
      </c>
      <c r="GH12" s="529" t="s">
        <v>20</v>
      </c>
      <c r="GI12" s="529" t="s">
        <v>20</v>
      </c>
      <c r="GJ12" s="529" t="s">
        <v>20</v>
      </c>
      <c r="GK12" s="529" t="s">
        <v>20</v>
      </c>
      <c r="GL12" s="529" t="s">
        <v>20</v>
      </c>
      <c r="GM12" s="529" t="s">
        <v>20</v>
      </c>
      <c r="GN12" s="529" t="s">
        <v>20</v>
      </c>
      <c r="GO12" s="529" t="s">
        <v>20</v>
      </c>
      <c r="GP12" s="529" t="s">
        <v>20</v>
      </c>
      <c r="GQ12" s="529" t="s">
        <v>20</v>
      </c>
      <c r="GR12" s="529" t="s">
        <v>20</v>
      </c>
      <c r="GS12" s="529" t="s">
        <v>20</v>
      </c>
      <c r="GT12" s="529" t="s">
        <v>20</v>
      </c>
      <c r="GU12" s="529" t="s">
        <v>20</v>
      </c>
      <c r="GV12" s="529" t="s">
        <v>20</v>
      </c>
      <c r="GW12" s="529" t="s">
        <v>20</v>
      </c>
      <c r="GX12" s="529" t="s">
        <v>20</v>
      </c>
      <c r="GY12" s="529" t="s">
        <v>20</v>
      </c>
      <c r="GZ12" s="529" t="s">
        <v>20</v>
      </c>
      <c r="HA12" s="529" t="s">
        <v>20</v>
      </c>
      <c r="HB12" s="529" t="s">
        <v>20</v>
      </c>
      <c r="HC12" s="529" t="s">
        <v>20</v>
      </c>
      <c r="HD12" s="529" t="s">
        <v>20</v>
      </c>
      <c r="HE12" s="529" t="s">
        <v>20</v>
      </c>
      <c r="HF12" s="529" t="s">
        <v>20</v>
      </c>
      <c r="HG12" s="529" t="s">
        <v>20</v>
      </c>
      <c r="HH12" s="529" t="s">
        <v>20</v>
      </c>
      <c r="HI12" s="529" t="s">
        <v>20</v>
      </c>
      <c r="HJ12" s="529" t="s">
        <v>20</v>
      </c>
      <c r="HK12" s="529" t="s">
        <v>20</v>
      </c>
      <c r="HL12" s="529" t="s">
        <v>20</v>
      </c>
      <c r="HM12" s="529" t="s">
        <v>20</v>
      </c>
      <c r="HN12" s="529" t="s">
        <v>20</v>
      </c>
      <c r="HO12" s="529" t="s">
        <v>20</v>
      </c>
      <c r="HP12" s="529" t="s">
        <v>20</v>
      </c>
      <c r="HQ12" s="529" t="s">
        <v>20</v>
      </c>
      <c r="HR12" s="529" t="s">
        <v>20</v>
      </c>
      <c r="HS12" s="529" t="s">
        <v>20</v>
      </c>
      <c r="HT12" s="529" t="s">
        <v>20</v>
      </c>
      <c r="HU12" s="529" t="s">
        <v>20</v>
      </c>
      <c r="HV12" s="529" t="s">
        <v>20</v>
      </c>
      <c r="HW12" s="529" t="s">
        <v>20</v>
      </c>
      <c r="HX12" s="529" t="s">
        <v>20</v>
      </c>
      <c r="HY12" s="529" t="s">
        <v>20</v>
      </c>
      <c r="HZ12" s="529" t="s">
        <v>20</v>
      </c>
      <c r="IA12" s="529" t="s">
        <v>20</v>
      </c>
      <c r="IB12" s="529" t="s">
        <v>20</v>
      </c>
      <c r="IC12" s="529" t="s">
        <v>20</v>
      </c>
      <c r="ID12" s="529" t="s">
        <v>20</v>
      </c>
      <c r="IE12" s="529" t="s">
        <v>20</v>
      </c>
      <c r="IF12" s="529" t="s">
        <v>20</v>
      </c>
      <c r="IG12" s="529" t="s">
        <v>20</v>
      </c>
      <c r="IH12" s="529" t="s">
        <v>20</v>
      </c>
      <c r="II12" s="529" t="s">
        <v>20</v>
      </c>
      <c r="IJ12" s="529" t="s">
        <v>20</v>
      </c>
      <c r="IK12" s="529" t="s">
        <v>20</v>
      </c>
      <c r="IL12" s="529" t="s">
        <v>20</v>
      </c>
      <c r="IM12" s="529" t="s">
        <v>20</v>
      </c>
      <c r="IN12" s="529" t="s">
        <v>20</v>
      </c>
      <c r="IO12" s="529" t="s">
        <v>20</v>
      </c>
      <c r="IP12" s="529" t="s">
        <v>20</v>
      </c>
      <c r="IQ12" s="529" t="s">
        <v>20</v>
      </c>
      <c r="IR12" s="529" t="s">
        <v>20</v>
      </c>
      <c r="IS12" s="529" t="s">
        <v>20</v>
      </c>
      <c r="IT12" s="529" t="s">
        <v>20</v>
      </c>
      <c r="IU12" s="529" t="s">
        <v>20</v>
      </c>
      <c r="IV12" s="529" t="s">
        <v>20</v>
      </c>
      <c r="IW12" s="529" t="s">
        <v>20</v>
      </c>
      <c r="IX12" s="529" t="s">
        <v>20</v>
      </c>
      <c r="IY12" s="529" t="s">
        <v>20</v>
      </c>
      <c r="IZ12" s="529" t="s">
        <v>20</v>
      </c>
      <c r="JA12" s="529" t="s">
        <v>20</v>
      </c>
      <c r="JB12" s="529" t="s">
        <v>20</v>
      </c>
      <c r="JC12" s="529" t="s">
        <v>20</v>
      </c>
      <c r="JD12" s="529" t="s">
        <v>20</v>
      </c>
      <c r="JE12" s="529" t="s">
        <v>20</v>
      </c>
      <c r="JF12" s="529" t="s">
        <v>20</v>
      </c>
      <c r="JG12" s="529" t="s">
        <v>20</v>
      </c>
      <c r="JH12" s="529" t="s">
        <v>20</v>
      </c>
      <c r="JI12" s="529" t="s">
        <v>20</v>
      </c>
      <c r="JJ12" s="529" t="s">
        <v>20</v>
      </c>
      <c r="JK12" s="529" t="s">
        <v>20</v>
      </c>
      <c r="JL12" s="529" t="s">
        <v>20</v>
      </c>
      <c r="JM12" s="529" t="s">
        <v>20</v>
      </c>
      <c r="JN12" s="529" t="s">
        <v>20</v>
      </c>
      <c r="JO12" s="529" t="s">
        <v>20</v>
      </c>
      <c r="JP12" s="529" t="s">
        <v>20</v>
      </c>
      <c r="JQ12" s="529" t="s">
        <v>20</v>
      </c>
      <c r="JR12" s="529" t="s">
        <v>20</v>
      </c>
      <c r="JS12" s="529" t="s">
        <v>20</v>
      </c>
      <c r="JT12" s="529" t="s">
        <v>20</v>
      </c>
      <c r="JU12" s="529" t="s">
        <v>20</v>
      </c>
      <c r="JV12" s="529" t="s">
        <v>20</v>
      </c>
      <c r="JW12" s="529" t="s">
        <v>20</v>
      </c>
      <c r="JX12" s="529" t="s">
        <v>20</v>
      </c>
      <c r="JY12" s="529" t="s">
        <v>20</v>
      </c>
      <c r="JZ12" s="529" t="s">
        <v>20</v>
      </c>
      <c r="KA12" s="529" t="s">
        <v>20</v>
      </c>
      <c r="KB12" s="529" t="s">
        <v>20</v>
      </c>
      <c r="KC12" s="529" t="s">
        <v>20</v>
      </c>
      <c r="KD12" s="529" t="s">
        <v>20</v>
      </c>
      <c r="KE12" s="529" t="s">
        <v>20</v>
      </c>
      <c r="KF12" s="529" t="s">
        <v>20</v>
      </c>
      <c r="KG12" s="529" t="s">
        <v>20</v>
      </c>
      <c r="KH12" s="529" t="s">
        <v>20</v>
      </c>
      <c r="KI12" s="529" t="s">
        <v>20</v>
      </c>
      <c r="KJ12" s="529" t="s">
        <v>20</v>
      </c>
      <c r="KK12" s="529" t="s">
        <v>20</v>
      </c>
      <c r="KL12" s="529" t="s">
        <v>20</v>
      </c>
      <c r="KM12" s="529" t="s">
        <v>20</v>
      </c>
      <c r="KN12" s="529" t="s">
        <v>20</v>
      </c>
      <c r="KO12" s="529" t="s">
        <v>20</v>
      </c>
      <c r="KP12" s="529" t="s">
        <v>20</v>
      </c>
      <c r="KQ12" s="529" t="s">
        <v>20</v>
      </c>
      <c r="KR12" s="529" t="s">
        <v>20</v>
      </c>
      <c r="KS12" s="529" t="s">
        <v>20</v>
      </c>
      <c r="KT12" s="529" t="s">
        <v>20</v>
      </c>
      <c r="KU12" s="529" t="s">
        <v>20</v>
      </c>
      <c r="KV12" s="529" t="s">
        <v>20</v>
      </c>
      <c r="KW12" s="529" t="s">
        <v>20</v>
      </c>
      <c r="KX12" s="529" t="s">
        <v>20</v>
      </c>
      <c r="KY12" s="529" t="s">
        <v>20</v>
      </c>
      <c r="KZ12" s="529" t="s">
        <v>20</v>
      </c>
      <c r="LA12" s="529" t="s">
        <v>20</v>
      </c>
      <c r="LB12" s="529" t="s">
        <v>20</v>
      </c>
      <c r="LC12" s="529" t="s">
        <v>20</v>
      </c>
      <c r="LD12" s="529" t="s">
        <v>20</v>
      </c>
      <c r="LE12" s="529" t="s">
        <v>20</v>
      </c>
      <c r="LF12" s="529" t="s">
        <v>20</v>
      </c>
      <c r="LG12" s="529" t="s">
        <v>20</v>
      </c>
      <c r="LH12" s="529" t="s">
        <v>20</v>
      </c>
      <c r="LI12" s="529" t="s">
        <v>20</v>
      </c>
      <c r="LJ12" s="529" t="s">
        <v>20</v>
      </c>
      <c r="LK12" s="529" t="s">
        <v>20</v>
      </c>
      <c r="LL12" s="529" t="s">
        <v>20</v>
      </c>
      <c r="LM12" s="529" t="s">
        <v>20</v>
      </c>
      <c r="LN12" s="529" t="s">
        <v>20</v>
      </c>
      <c r="LO12" s="529" t="s">
        <v>20</v>
      </c>
      <c r="LP12" s="529" t="s">
        <v>20</v>
      </c>
      <c r="LQ12" s="529" t="s">
        <v>20</v>
      </c>
      <c r="LR12" s="529" t="s">
        <v>20</v>
      </c>
      <c r="LS12" s="529" t="s">
        <v>20</v>
      </c>
      <c r="LT12" s="529" t="s">
        <v>20</v>
      </c>
      <c r="LU12" s="529" t="s">
        <v>20</v>
      </c>
      <c r="LV12" s="529" t="s">
        <v>20</v>
      </c>
      <c r="LW12" s="529" t="s">
        <v>20</v>
      </c>
      <c r="LX12" s="529" t="s">
        <v>20</v>
      </c>
      <c r="LY12" s="529" t="s">
        <v>20</v>
      </c>
      <c r="LZ12" s="529" t="s">
        <v>20</v>
      </c>
      <c r="MA12" s="529" t="s">
        <v>20</v>
      </c>
      <c r="MB12" s="529" t="s">
        <v>20</v>
      </c>
      <c r="MC12" s="529" t="s">
        <v>20</v>
      </c>
      <c r="MD12" s="529" t="s">
        <v>20</v>
      </c>
      <c r="ME12" s="529" t="s">
        <v>20</v>
      </c>
      <c r="MF12" s="529" t="s">
        <v>20</v>
      </c>
      <c r="MG12" s="529" t="s">
        <v>20</v>
      </c>
      <c r="MH12" s="529" t="s">
        <v>20</v>
      </c>
      <c r="MI12" s="529" t="s">
        <v>20</v>
      </c>
      <c r="MJ12" s="529" t="s">
        <v>20</v>
      </c>
      <c r="MK12" s="529" t="s">
        <v>20</v>
      </c>
      <c r="ML12" s="529" t="s">
        <v>20</v>
      </c>
      <c r="MM12" s="529" t="s">
        <v>20</v>
      </c>
      <c r="MN12" s="529" t="s">
        <v>20</v>
      </c>
      <c r="MO12" s="529" t="s">
        <v>20</v>
      </c>
      <c r="MP12" s="529" t="s">
        <v>20</v>
      </c>
      <c r="MQ12" s="529" t="s">
        <v>20</v>
      </c>
      <c r="MR12" s="529" t="s">
        <v>20</v>
      </c>
      <c r="MS12" s="529" t="s">
        <v>20</v>
      </c>
      <c r="MT12" s="529" t="s">
        <v>20</v>
      </c>
      <c r="MU12" s="529" t="s">
        <v>20</v>
      </c>
      <c r="MV12" s="529" t="s">
        <v>20</v>
      </c>
      <c r="MW12" s="529" t="s">
        <v>20</v>
      </c>
      <c r="MX12" s="529" t="s">
        <v>20</v>
      </c>
      <c r="MY12" s="529" t="s">
        <v>20</v>
      </c>
      <c r="MZ12" s="529" t="s">
        <v>20</v>
      </c>
      <c r="NA12" s="529" t="s">
        <v>20</v>
      </c>
      <c r="NB12" s="529" t="s">
        <v>20</v>
      </c>
      <c r="NC12" s="529" t="s">
        <v>20</v>
      </c>
      <c r="ND12" s="529" t="s">
        <v>20</v>
      </c>
      <c r="NE12" s="529" t="s">
        <v>20</v>
      </c>
      <c r="NF12" s="529" t="s">
        <v>20</v>
      </c>
      <c r="NG12" s="529" t="s">
        <v>20</v>
      </c>
      <c r="NH12" s="529" t="s">
        <v>20</v>
      </c>
      <c r="NI12" s="529" t="s">
        <v>20</v>
      </c>
      <c r="NJ12" s="529" t="s">
        <v>20</v>
      </c>
      <c r="NK12" s="529" t="s">
        <v>20</v>
      </c>
      <c r="NL12" s="529" t="s">
        <v>20</v>
      </c>
      <c r="NM12" s="529" t="s">
        <v>20</v>
      </c>
      <c r="NN12" s="529" t="s">
        <v>20</v>
      </c>
      <c r="NO12" s="529" t="s">
        <v>20</v>
      </c>
      <c r="NP12" s="529" t="s">
        <v>20</v>
      </c>
      <c r="NQ12" s="529" t="s">
        <v>20</v>
      </c>
      <c r="NR12" s="529" t="s">
        <v>20</v>
      </c>
      <c r="NS12" s="529" t="s">
        <v>20</v>
      </c>
      <c r="NT12" s="529" t="s">
        <v>20</v>
      </c>
      <c r="NU12" s="529" t="s">
        <v>20</v>
      </c>
      <c r="NV12" s="529" t="s">
        <v>20</v>
      </c>
      <c r="NW12" s="529" t="s">
        <v>20</v>
      </c>
      <c r="NX12" s="529" t="s">
        <v>20</v>
      </c>
      <c r="NY12" s="529" t="s">
        <v>20</v>
      </c>
      <c r="NZ12" s="529" t="s">
        <v>20</v>
      </c>
      <c r="OA12" s="529" t="s">
        <v>20</v>
      </c>
      <c r="OB12" s="529" t="s">
        <v>20</v>
      </c>
      <c r="OC12" s="529" t="s">
        <v>20</v>
      </c>
      <c r="OD12" s="529" t="s">
        <v>20</v>
      </c>
      <c r="OE12" s="529" t="s">
        <v>20</v>
      </c>
      <c r="OF12" s="529" t="s">
        <v>20</v>
      </c>
      <c r="OG12" s="529" t="s">
        <v>20</v>
      </c>
      <c r="OH12" s="529" t="s">
        <v>20</v>
      </c>
      <c r="OI12" s="529" t="s">
        <v>20</v>
      </c>
      <c r="OJ12" s="529" t="s">
        <v>20</v>
      </c>
      <c r="OK12" s="529" t="s">
        <v>20</v>
      </c>
      <c r="OL12" s="529" t="s">
        <v>20</v>
      </c>
      <c r="OM12" s="529" t="s">
        <v>20</v>
      </c>
      <c r="ON12" s="529" t="s">
        <v>20</v>
      </c>
      <c r="OO12" s="529" t="s">
        <v>20</v>
      </c>
      <c r="OP12" s="529" t="s">
        <v>20</v>
      </c>
      <c r="OQ12" s="529" t="s">
        <v>20</v>
      </c>
      <c r="OR12" s="529" t="s">
        <v>20</v>
      </c>
      <c r="OS12" s="529" t="s">
        <v>20</v>
      </c>
      <c r="OT12" s="529" t="s">
        <v>20</v>
      </c>
      <c r="OU12" s="529" t="s">
        <v>20</v>
      </c>
      <c r="OV12" s="529" t="s">
        <v>20</v>
      </c>
      <c r="OW12" s="529" t="s">
        <v>20</v>
      </c>
      <c r="OX12" s="529" t="s">
        <v>20</v>
      </c>
      <c r="OY12" s="529" t="s">
        <v>20</v>
      </c>
      <c r="OZ12" s="529" t="s">
        <v>20</v>
      </c>
      <c r="PA12" s="529" t="s">
        <v>20</v>
      </c>
      <c r="PB12" s="529" t="s">
        <v>20</v>
      </c>
      <c r="PC12" s="529" t="s">
        <v>20</v>
      </c>
      <c r="PD12" s="529" t="s">
        <v>20</v>
      </c>
      <c r="PE12" s="529" t="s">
        <v>20</v>
      </c>
      <c r="PF12" s="529" t="s">
        <v>20</v>
      </c>
      <c r="PG12" s="529" t="s">
        <v>20</v>
      </c>
      <c r="PH12" s="529" t="s">
        <v>20</v>
      </c>
      <c r="PI12" s="529" t="s">
        <v>20</v>
      </c>
      <c r="PJ12" s="529" t="s">
        <v>20</v>
      </c>
      <c r="PK12" s="529" t="s">
        <v>20</v>
      </c>
      <c r="PL12" s="529" t="s">
        <v>20</v>
      </c>
      <c r="PM12" s="529" t="s">
        <v>20</v>
      </c>
      <c r="PN12" s="529" t="s">
        <v>20</v>
      </c>
      <c r="PO12" s="529" t="s">
        <v>20</v>
      </c>
      <c r="PP12" s="529" t="s">
        <v>20</v>
      </c>
      <c r="PQ12" s="529" t="s">
        <v>20</v>
      </c>
      <c r="PR12" s="529" t="s">
        <v>20</v>
      </c>
      <c r="PS12" s="529" t="s">
        <v>20</v>
      </c>
      <c r="PT12" s="529" t="s">
        <v>20</v>
      </c>
      <c r="PU12" s="529" t="s">
        <v>20</v>
      </c>
      <c r="PV12" s="529" t="s">
        <v>20</v>
      </c>
      <c r="PW12" s="529" t="s">
        <v>20</v>
      </c>
      <c r="PX12" s="529" t="s">
        <v>20</v>
      </c>
      <c r="PY12" s="529" t="s">
        <v>20</v>
      </c>
      <c r="PZ12" s="529" t="s">
        <v>20</v>
      </c>
      <c r="QA12" s="529" t="s">
        <v>20</v>
      </c>
      <c r="QB12" s="529" t="s">
        <v>20</v>
      </c>
      <c r="QC12" s="529" t="s">
        <v>20</v>
      </c>
      <c r="QD12" s="529" t="s">
        <v>20</v>
      </c>
      <c r="QE12" s="529" t="s">
        <v>20</v>
      </c>
      <c r="QF12" s="529" t="s">
        <v>20</v>
      </c>
      <c r="QG12" s="529" t="s">
        <v>20</v>
      </c>
      <c r="QH12" s="529" t="s">
        <v>20</v>
      </c>
      <c r="QI12" s="529" t="s">
        <v>20</v>
      </c>
      <c r="QJ12" s="529" t="s">
        <v>20</v>
      </c>
      <c r="QK12" s="529" t="s">
        <v>20</v>
      </c>
      <c r="QL12" s="529" t="s">
        <v>20</v>
      </c>
      <c r="QM12" s="529" t="s">
        <v>20</v>
      </c>
      <c r="QN12" s="529" t="s">
        <v>20</v>
      </c>
      <c r="QO12" s="529" t="s">
        <v>20</v>
      </c>
      <c r="QP12" s="529" t="s">
        <v>20</v>
      </c>
      <c r="QQ12" s="529" t="s">
        <v>20</v>
      </c>
      <c r="QR12" s="529" t="s">
        <v>20</v>
      </c>
      <c r="QS12" s="529" t="s">
        <v>20</v>
      </c>
      <c r="QT12" s="529" t="s">
        <v>20</v>
      </c>
      <c r="QU12" s="529" t="s">
        <v>20</v>
      </c>
      <c r="QV12" s="529" t="s">
        <v>20</v>
      </c>
      <c r="QW12" s="529" t="s">
        <v>20</v>
      </c>
      <c r="QX12" s="529" t="s">
        <v>20</v>
      </c>
      <c r="QY12" s="529" t="s">
        <v>20</v>
      </c>
      <c r="QZ12" s="529" t="s">
        <v>20</v>
      </c>
      <c r="RA12" s="529" t="s">
        <v>20</v>
      </c>
      <c r="RB12" s="529" t="s">
        <v>20</v>
      </c>
      <c r="RC12" s="529" t="s">
        <v>20</v>
      </c>
      <c r="RD12" s="529" t="s">
        <v>20</v>
      </c>
      <c r="RE12" s="529" t="s">
        <v>20</v>
      </c>
      <c r="RF12" s="529" t="s">
        <v>20</v>
      </c>
      <c r="RG12" s="529" t="s">
        <v>20</v>
      </c>
      <c r="RH12" s="529" t="s">
        <v>20</v>
      </c>
      <c r="RI12" s="529" t="s">
        <v>20</v>
      </c>
      <c r="RJ12" s="529" t="s">
        <v>20</v>
      </c>
      <c r="RK12" s="529" t="s">
        <v>20</v>
      </c>
      <c r="RL12" s="529" t="s">
        <v>20</v>
      </c>
      <c r="RM12" s="529" t="s">
        <v>20</v>
      </c>
      <c r="RN12" s="529" t="s">
        <v>20</v>
      </c>
      <c r="RO12" s="529" t="s">
        <v>20</v>
      </c>
      <c r="RP12" s="529" t="s">
        <v>20</v>
      </c>
      <c r="RQ12" s="529" t="s">
        <v>20</v>
      </c>
      <c r="RR12" s="529" t="s">
        <v>20</v>
      </c>
      <c r="RS12" s="529" t="s">
        <v>20</v>
      </c>
      <c r="RT12" s="529" t="s">
        <v>20</v>
      </c>
      <c r="RU12" s="529" t="s">
        <v>20</v>
      </c>
      <c r="RV12" s="529" t="s">
        <v>20</v>
      </c>
      <c r="RW12" s="529" t="s">
        <v>20</v>
      </c>
      <c r="RX12" s="529" t="s">
        <v>20</v>
      </c>
      <c r="RY12" s="529" t="s">
        <v>20</v>
      </c>
      <c r="RZ12" s="529" t="s">
        <v>20</v>
      </c>
      <c r="SA12" s="529" t="s">
        <v>20</v>
      </c>
      <c r="SB12" s="529" t="s">
        <v>20</v>
      </c>
      <c r="SC12" s="529" t="s">
        <v>20</v>
      </c>
      <c r="SD12" s="529" t="s">
        <v>20</v>
      </c>
      <c r="SE12" s="529" t="s">
        <v>20</v>
      </c>
      <c r="SF12" s="529" t="s">
        <v>20</v>
      </c>
      <c r="SG12" s="529" t="s">
        <v>20</v>
      </c>
      <c r="SH12" s="529" t="s">
        <v>20</v>
      </c>
      <c r="SI12" s="529" t="s">
        <v>20</v>
      </c>
      <c r="SJ12" s="529" t="s">
        <v>20</v>
      </c>
      <c r="SK12" s="529" t="s">
        <v>20</v>
      </c>
      <c r="SL12" s="529" t="s">
        <v>20</v>
      </c>
      <c r="SM12" s="529" t="s">
        <v>20</v>
      </c>
      <c r="SN12" s="529" t="s">
        <v>20</v>
      </c>
      <c r="SO12" s="529" t="s">
        <v>20</v>
      </c>
      <c r="SP12" s="529" t="s">
        <v>20</v>
      </c>
      <c r="SQ12" s="529" t="s">
        <v>20</v>
      </c>
      <c r="SR12" s="529" t="s">
        <v>20</v>
      </c>
      <c r="SS12" s="529" t="s">
        <v>20</v>
      </c>
      <c r="ST12" s="529" t="s">
        <v>20</v>
      </c>
      <c r="SU12" s="529" t="s">
        <v>20</v>
      </c>
      <c r="SV12" s="529" t="s">
        <v>20</v>
      </c>
      <c r="SW12" s="529" t="s">
        <v>20</v>
      </c>
      <c r="SX12" s="529" t="s">
        <v>20</v>
      </c>
      <c r="SY12" s="529" t="s">
        <v>20</v>
      </c>
      <c r="SZ12" s="529" t="s">
        <v>20</v>
      </c>
      <c r="TA12" s="529" t="s">
        <v>20</v>
      </c>
      <c r="TB12" s="529" t="s">
        <v>20</v>
      </c>
      <c r="TC12" s="529" t="s">
        <v>20</v>
      </c>
      <c r="TD12" s="529" t="s">
        <v>20</v>
      </c>
      <c r="TE12" s="529" t="s">
        <v>20</v>
      </c>
      <c r="TF12" s="529" t="s">
        <v>20</v>
      </c>
      <c r="TG12" s="529" t="s">
        <v>20</v>
      </c>
      <c r="TH12" s="529" t="s">
        <v>20</v>
      </c>
      <c r="TI12" s="529" t="s">
        <v>20</v>
      </c>
      <c r="TJ12" s="529" t="s">
        <v>20</v>
      </c>
      <c r="TK12" s="529" t="s">
        <v>20</v>
      </c>
      <c r="TL12" s="529" t="s">
        <v>20</v>
      </c>
      <c r="TM12" s="529" t="s">
        <v>20</v>
      </c>
      <c r="TN12" s="529" t="s">
        <v>20</v>
      </c>
      <c r="TO12" s="529" t="s">
        <v>20</v>
      </c>
      <c r="TP12" s="529" t="s">
        <v>20</v>
      </c>
      <c r="TQ12" s="529" t="s">
        <v>20</v>
      </c>
      <c r="TR12" s="529" t="s">
        <v>20</v>
      </c>
      <c r="TS12" s="529" t="s">
        <v>20</v>
      </c>
      <c r="TT12" s="529" t="s">
        <v>20</v>
      </c>
      <c r="TU12" s="529" t="s">
        <v>20</v>
      </c>
      <c r="TV12" s="529" t="s">
        <v>20</v>
      </c>
      <c r="TW12" s="529" t="s">
        <v>20</v>
      </c>
      <c r="TX12" s="529" t="s">
        <v>20</v>
      </c>
      <c r="TY12" s="529" t="s">
        <v>20</v>
      </c>
      <c r="TZ12" s="529" t="s">
        <v>20</v>
      </c>
      <c r="UA12" s="529" t="s">
        <v>20</v>
      </c>
      <c r="UB12" s="529" t="s">
        <v>20</v>
      </c>
      <c r="UC12" s="529" t="s">
        <v>20</v>
      </c>
      <c r="UD12" s="529" t="s">
        <v>20</v>
      </c>
      <c r="UE12" s="529" t="s">
        <v>20</v>
      </c>
      <c r="UF12" s="529" t="s">
        <v>20</v>
      </c>
      <c r="UG12" s="529" t="s">
        <v>20</v>
      </c>
      <c r="UH12" s="529" t="s">
        <v>20</v>
      </c>
      <c r="UI12" s="529" t="s">
        <v>20</v>
      </c>
      <c r="UJ12" s="529" t="s">
        <v>20</v>
      </c>
      <c r="UK12" s="529" t="s">
        <v>20</v>
      </c>
      <c r="UL12" s="529" t="s">
        <v>20</v>
      </c>
      <c r="UM12" s="529" t="s">
        <v>20</v>
      </c>
      <c r="UN12" s="529" t="s">
        <v>20</v>
      </c>
      <c r="UO12" s="529" t="s">
        <v>20</v>
      </c>
      <c r="UP12" s="529" t="s">
        <v>20</v>
      </c>
      <c r="UQ12" s="529" t="s">
        <v>20</v>
      </c>
      <c r="UR12" s="529" t="s">
        <v>20</v>
      </c>
      <c r="US12" s="529" t="s">
        <v>20</v>
      </c>
      <c r="UT12" s="529" t="s">
        <v>20</v>
      </c>
      <c r="UU12" s="534" t="s">
        <v>21</v>
      </c>
      <c r="UV12" s="534" t="s">
        <v>21</v>
      </c>
      <c r="UW12" s="534" t="s">
        <v>21</v>
      </c>
      <c r="UX12" s="534" t="s">
        <v>21</v>
      </c>
      <c r="UY12" s="534" t="s">
        <v>21</v>
      </c>
      <c r="UZ12" s="534" t="s">
        <v>21</v>
      </c>
      <c r="VA12" s="534" t="s">
        <v>21</v>
      </c>
      <c r="VB12" s="534" t="s">
        <v>21</v>
      </c>
      <c r="VC12" s="534" t="s">
        <v>21</v>
      </c>
      <c r="VD12" s="534" t="s">
        <v>21</v>
      </c>
      <c r="VE12" s="534" t="s">
        <v>21</v>
      </c>
      <c r="VF12" s="534" t="s">
        <v>21</v>
      </c>
      <c r="VG12" s="534" t="s">
        <v>21</v>
      </c>
      <c r="VH12" s="534" t="s">
        <v>21</v>
      </c>
      <c r="VI12" s="534" t="s">
        <v>21</v>
      </c>
      <c r="VJ12" s="534" t="s">
        <v>21</v>
      </c>
      <c r="VK12" s="534" t="s">
        <v>21</v>
      </c>
      <c r="VL12" s="534" t="s">
        <v>21</v>
      </c>
      <c r="VM12" s="534" t="s">
        <v>21</v>
      </c>
      <c r="VN12" s="534" t="s">
        <v>21</v>
      </c>
      <c r="VO12" s="534" t="s">
        <v>21</v>
      </c>
      <c r="VP12" s="534" t="s">
        <v>21</v>
      </c>
      <c r="VQ12" s="534" t="s">
        <v>21</v>
      </c>
      <c r="VR12" s="534" t="s">
        <v>21</v>
      </c>
      <c r="VS12" s="534" t="s">
        <v>21</v>
      </c>
      <c r="VT12" s="534" t="s">
        <v>21</v>
      </c>
      <c r="VU12" s="534" t="s">
        <v>21</v>
      </c>
      <c r="VV12" s="534" t="s">
        <v>21</v>
      </c>
      <c r="VW12" s="534" t="s">
        <v>21</v>
      </c>
      <c r="VX12" s="534" t="s">
        <v>21</v>
      </c>
      <c r="VY12" s="534" t="s">
        <v>21</v>
      </c>
      <c r="VZ12" s="534" t="s">
        <v>21</v>
      </c>
      <c r="WA12" s="534" t="s">
        <v>21</v>
      </c>
      <c r="WB12" s="534" t="s">
        <v>21</v>
      </c>
      <c r="WC12" s="534" t="s">
        <v>21</v>
      </c>
      <c r="WD12" s="534" t="s">
        <v>21</v>
      </c>
      <c r="WE12" s="534" t="s">
        <v>21</v>
      </c>
      <c r="WF12" s="534" t="s">
        <v>21</v>
      </c>
      <c r="WG12" s="534" t="s">
        <v>21</v>
      </c>
      <c r="WH12" s="534" t="s">
        <v>21</v>
      </c>
      <c r="WI12" s="534" t="s">
        <v>21</v>
      </c>
      <c r="WJ12" s="534" t="s">
        <v>21</v>
      </c>
      <c r="WK12" s="534" t="s">
        <v>21</v>
      </c>
      <c r="WL12" s="534" t="s">
        <v>21</v>
      </c>
      <c r="WM12" s="534" t="s">
        <v>21</v>
      </c>
      <c r="WN12" s="534" t="s">
        <v>21</v>
      </c>
      <c r="WO12" s="534" t="s">
        <v>21</v>
      </c>
      <c r="WP12" s="534" t="s">
        <v>21</v>
      </c>
      <c r="WQ12" s="534" t="s">
        <v>21</v>
      </c>
      <c r="WR12" s="534" t="s">
        <v>21</v>
      </c>
      <c r="WS12" s="534" t="s">
        <v>21</v>
      </c>
      <c r="WT12" s="534" t="s">
        <v>21</v>
      </c>
      <c r="WU12" s="534" t="s">
        <v>21</v>
      </c>
      <c r="WV12" s="534" t="s">
        <v>21</v>
      </c>
      <c r="WW12" s="534" t="s">
        <v>21</v>
      </c>
      <c r="WX12" s="534" t="s">
        <v>21</v>
      </c>
      <c r="WY12" s="534" t="s">
        <v>21</v>
      </c>
      <c r="WZ12" s="534" t="s">
        <v>21</v>
      </c>
      <c r="XA12" s="534" t="s">
        <v>21</v>
      </c>
      <c r="XB12" s="534" t="s">
        <v>21</v>
      </c>
      <c r="XC12" s="534" t="s">
        <v>21</v>
      </c>
      <c r="XD12" s="534" t="s">
        <v>21</v>
      </c>
      <c r="XE12" s="534" t="s">
        <v>21</v>
      </c>
      <c r="XF12" s="534" t="s">
        <v>21</v>
      </c>
      <c r="XG12" s="534" t="s">
        <v>21</v>
      </c>
      <c r="XH12" s="534" t="s">
        <v>21</v>
      </c>
      <c r="XI12" s="534" t="s">
        <v>21</v>
      </c>
      <c r="XJ12" s="534" t="s">
        <v>21</v>
      </c>
      <c r="XK12" s="534" t="s">
        <v>21</v>
      </c>
      <c r="XL12" s="534" t="s">
        <v>21</v>
      </c>
      <c r="XM12" s="534" t="s">
        <v>21</v>
      </c>
      <c r="XN12" s="534" t="s">
        <v>21</v>
      </c>
      <c r="XO12" s="534" t="s">
        <v>21</v>
      </c>
      <c r="XP12" s="534" t="s">
        <v>21</v>
      </c>
      <c r="XQ12" s="534" t="s">
        <v>21</v>
      </c>
      <c r="XR12" s="534" t="s">
        <v>21</v>
      </c>
      <c r="XS12" s="534" t="s">
        <v>21</v>
      </c>
      <c r="XT12" s="534" t="s">
        <v>21</v>
      </c>
      <c r="XU12" s="534" t="s">
        <v>21</v>
      </c>
      <c r="XV12" s="534" t="s">
        <v>21</v>
      </c>
      <c r="XW12" s="534" t="s">
        <v>21</v>
      </c>
      <c r="XX12" s="534" t="s">
        <v>21</v>
      </c>
      <c r="XY12" s="534" t="s">
        <v>21</v>
      </c>
      <c r="XZ12" s="534" t="s">
        <v>21</v>
      </c>
      <c r="YA12" s="534" t="s">
        <v>21</v>
      </c>
      <c r="YB12" s="534" t="s">
        <v>21</v>
      </c>
      <c r="YC12" s="534" t="s">
        <v>21</v>
      </c>
      <c r="YD12" s="534" t="s">
        <v>21</v>
      </c>
      <c r="YE12" s="534" t="s">
        <v>21</v>
      </c>
      <c r="YF12" s="534" t="s">
        <v>21</v>
      </c>
      <c r="YG12" s="534" t="s">
        <v>21</v>
      </c>
      <c r="YH12" s="534" t="s">
        <v>21</v>
      </c>
      <c r="YI12" s="534" t="s">
        <v>21</v>
      </c>
      <c r="YJ12" s="534" t="s">
        <v>21</v>
      </c>
      <c r="YK12" s="534" t="s">
        <v>21</v>
      </c>
      <c r="YL12" s="534" t="s">
        <v>21</v>
      </c>
      <c r="YM12" s="534" t="s">
        <v>21</v>
      </c>
      <c r="YN12" s="534" t="s">
        <v>21</v>
      </c>
      <c r="YO12" s="534" t="s">
        <v>21</v>
      </c>
      <c r="YP12" s="534" t="s">
        <v>21</v>
      </c>
      <c r="YQ12" s="534" t="s">
        <v>21</v>
      </c>
      <c r="YR12" s="534" t="s">
        <v>21</v>
      </c>
      <c r="YS12" s="534" t="s">
        <v>21</v>
      </c>
      <c r="YT12" s="534" t="s">
        <v>21</v>
      </c>
      <c r="YU12" s="534" t="s">
        <v>21</v>
      </c>
      <c r="YV12" s="534" t="s">
        <v>21</v>
      </c>
      <c r="YW12" s="534" t="s">
        <v>21</v>
      </c>
      <c r="YX12" s="534" t="s">
        <v>21</v>
      </c>
      <c r="YY12" s="534" t="s">
        <v>21</v>
      </c>
      <c r="YZ12" s="534" t="s">
        <v>21</v>
      </c>
      <c r="ZA12" s="534" t="s">
        <v>21</v>
      </c>
      <c r="ZB12" s="534" t="s">
        <v>21</v>
      </c>
      <c r="ZC12" s="534" t="s">
        <v>21</v>
      </c>
      <c r="ZD12" s="534" t="s">
        <v>21</v>
      </c>
      <c r="ZE12" s="534" t="s">
        <v>21</v>
      </c>
      <c r="ZF12" s="534" t="s">
        <v>21</v>
      </c>
      <c r="ZG12" s="534" t="s">
        <v>21</v>
      </c>
      <c r="ZH12" s="534" t="s">
        <v>21</v>
      </c>
      <c r="ZI12" s="534" t="s">
        <v>21</v>
      </c>
      <c r="ZJ12" s="534" t="s">
        <v>21</v>
      </c>
      <c r="ZK12" s="534" t="s">
        <v>21</v>
      </c>
      <c r="ZL12" s="534" t="s">
        <v>21</v>
      </c>
      <c r="ZM12" s="534" t="s">
        <v>21</v>
      </c>
      <c r="ZN12" s="534" t="s">
        <v>21</v>
      </c>
      <c r="ZO12" s="534" t="s">
        <v>21</v>
      </c>
      <c r="ZP12" s="534" t="s">
        <v>21</v>
      </c>
      <c r="ZQ12" s="534" t="s">
        <v>21</v>
      </c>
      <c r="ZR12" s="534" t="s">
        <v>21</v>
      </c>
      <c r="ZS12" s="534" t="s">
        <v>21</v>
      </c>
      <c r="ZT12" s="534" t="s">
        <v>21</v>
      </c>
      <c r="ZU12" s="534" t="s">
        <v>21</v>
      </c>
      <c r="ZV12" s="534" t="s">
        <v>21</v>
      </c>
      <c r="ZW12" s="534" t="s">
        <v>21</v>
      </c>
      <c r="ZX12" s="534" t="s">
        <v>21</v>
      </c>
      <c r="ZY12" s="534" t="s">
        <v>21</v>
      </c>
      <c r="ZZ12" s="534" t="s">
        <v>21</v>
      </c>
      <c r="AAA12" s="534" t="s">
        <v>21</v>
      </c>
      <c r="AAB12" s="534" t="s">
        <v>21</v>
      </c>
      <c r="AAC12" s="534" t="s">
        <v>21</v>
      </c>
      <c r="AAD12" s="534" t="s">
        <v>21</v>
      </c>
      <c r="AAE12" s="534" t="s">
        <v>21</v>
      </c>
      <c r="AAF12" s="534" t="s">
        <v>21</v>
      </c>
      <c r="AAG12" s="534" t="s">
        <v>21</v>
      </c>
      <c r="AAH12" s="534" t="s">
        <v>21</v>
      </c>
      <c r="AAI12" s="534" t="s">
        <v>21</v>
      </c>
      <c r="AAJ12" s="534" t="s">
        <v>21</v>
      </c>
      <c r="AAK12" s="534" t="s">
        <v>21</v>
      </c>
      <c r="AAL12" s="534" t="s">
        <v>21</v>
      </c>
      <c r="AAM12" s="534" t="s">
        <v>21</v>
      </c>
      <c r="AAN12" s="534" t="s">
        <v>21</v>
      </c>
      <c r="AAO12" s="534" t="s">
        <v>21</v>
      </c>
      <c r="AAP12" s="534" t="s">
        <v>21</v>
      </c>
      <c r="AAQ12" s="534" t="s">
        <v>21</v>
      </c>
      <c r="AAR12" s="534" t="s">
        <v>21</v>
      </c>
      <c r="AAS12" s="534" t="s">
        <v>21</v>
      </c>
      <c r="AAT12" s="534" t="s">
        <v>21</v>
      </c>
      <c r="AAU12" s="534" t="s">
        <v>21</v>
      </c>
      <c r="AAV12" s="534" t="s">
        <v>21</v>
      </c>
      <c r="AAW12" s="534" t="s">
        <v>21</v>
      </c>
      <c r="AAX12" s="534" t="s">
        <v>21</v>
      </c>
      <c r="AAY12" s="534" t="s">
        <v>21</v>
      </c>
      <c r="AAZ12" s="534" t="s">
        <v>21</v>
      </c>
      <c r="ABA12" s="534" t="s">
        <v>21</v>
      </c>
      <c r="ABB12" s="534" t="s">
        <v>21</v>
      </c>
      <c r="ABC12" s="534" t="s">
        <v>21</v>
      </c>
      <c r="ABD12" s="534" t="s">
        <v>21</v>
      </c>
      <c r="ABE12" s="534" t="s">
        <v>21</v>
      </c>
      <c r="ABF12" s="534" t="s">
        <v>21</v>
      </c>
      <c r="ABG12" s="534" t="s">
        <v>21</v>
      </c>
      <c r="ABH12" s="534" t="s">
        <v>21</v>
      </c>
      <c r="ABI12" s="534" t="s">
        <v>21</v>
      </c>
      <c r="ABJ12" s="534" t="s">
        <v>21</v>
      </c>
      <c r="ABK12" s="534" t="s">
        <v>21</v>
      </c>
      <c r="ABL12" s="534" t="s">
        <v>21</v>
      </c>
      <c r="ABM12" s="534" t="s">
        <v>21</v>
      </c>
      <c r="ABN12" s="534" t="s">
        <v>21</v>
      </c>
      <c r="ABO12" s="534" t="s">
        <v>21</v>
      </c>
      <c r="ABP12" s="534" t="s">
        <v>21</v>
      </c>
      <c r="ABQ12" s="534" t="s">
        <v>21</v>
      </c>
      <c r="ABR12" s="534" t="s">
        <v>21</v>
      </c>
      <c r="ABS12" s="534" t="s">
        <v>21</v>
      </c>
      <c r="ABT12" s="534" t="s">
        <v>21</v>
      </c>
      <c r="ABU12" s="534" t="s">
        <v>21</v>
      </c>
      <c r="ABV12" s="534" t="s">
        <v>21</v>
      </c>
      <c r="ABW12" s="534" t="s">
        <v>21</v>
      </c>
      <c r="ABX12" s="534" t="s">
        <v>21</v>
      </c>
      <c r="ABY12" s="534" t="s">
        <v>21</v>
      </c>
      <c r="ABZ12" s="534" t="s">
        <v>21</v>
      </c>
      <c r="ACA12" s="534" t="s">
        <v>21</v>
      </c>
      <c r="ACB12" s="534" t="s">
        <v>21</v>
      </c>
      <c r="ACC12" s="534" t="s">
        <v>21</v>
      </c>
      <c r="ACD12" s="534" t="s">
        <v>21</v>
      </c>
      <c r="ACE12" s="534" t="s">
        <v>21</v>
      </c>
      <c r="ACF12" s="534" t="s">
        <v>21</v>
      </c>
      <c r="ACG12" s="534" t="s">
        <v>21</v>
      </c>
      <c r="ACH12" s="534" t="s">
        <v>21</v>
      </c>
      <c r="ACI12" s="534" t="s">
        <v>21</v>
      </c>
      <c r="ACJ12" s="534" t="s">
        <v>21</v>
      </c>
      <c r="ACK12" s="534" t="s">
        <v>21</v>
      </c>
      <c r="ACL12" s="534" t="s">
        <v>21</v>
      </c>
      <c r="ACM12" s="534" t="s">
        <v>21</v>
      </c>
      <c r="ACN12" s="534" t="s">
        <v>21</v>
      </c>
      <c r="ACO12" s="534" t="s">
        <v>21</v>
      </c>
      <c r="ACP12" s="534" t="s">
        <v>21</v>
      </c>
      <c r="ACQ12" s="534" t="s">
        <v>21</v>
      </c>
      <c r="ACR12" s="534" t="s">
        <v>21</v>
      </c>
      <c r="ACS12" s="534" t="s">
        <v>21</v>
      </c>
      <c r="ACT12" s="534" t="s">
        <v>21</v>
      </c>
      <c r="ACU12" s="534" t="s">
        <v>21</v>
      </c>
      <c r="ACV12" s="534" t="s">
        <v>21</v>
      </c>
      <c r="ACW12" s="534" t="s">
        <v>21</v>
      </c>
      <c r="ACX12" s="534" t="s">
        <v>21</v>
      </c>
      <c r="ACY12" s="534" t="s">
        <v>21</v>
      </c>
      <c r="ACZ12" s="534" t="s">
        <v>21</v>
      </c>
      <c r="ADA12" s="534" t="s">
        <v>21</v>
      </c>
      <c r="ADB12" s="534" t="s">
        <v>21</v>
      </c>
      <c r="ADC12" s="534" t="s">
        <v>21</v>
      </c>
      <c r="ADD12" s="534" t="s">
        <v>21</v>
      </c>
      <c r="ADE12" s="534" t="s">
        <v>21</v>
      </c>
      <c r="ADF12" s="534" t="s">
        <v>21</v>
      </c>
      <c r="ADG12" s="528" t="s">
        <v>22</v>
      </c>
      <c r="ADH12" s="528" t="s">
        <v>22</v>
      </c>
      <c r="ADI12" s="528" t="s">
        <v>22</v>
      </c>
      <c r="ADJ12" s="528" t="s">
        <v>22</v>
      </c>
      <c r="ADK12" s="528" t="s">
        <v>22</v>
      </c>
      <c r="ADL12" s="528" t="s">
        <v>22</v>
      </c>
      <c r="ADM12" s="528" t="s">
        <v>22</v>
      </c>
      <c r="ADN12" s="528" t="s">
        <v>22</v>
      </c>
      <c r="ADO12" s="528" t="s">
        <v>22</v>
      </c>
      <c r="ADP12" s="528" t="s">
        <v>22</v>
      </c>
      <c r="ADQ12" s="528" t="s">
        <v>22</v>
      </c>
      <c r="ADR12" s="528" t="s">
        <v>22</v>
      </c>
      <c r="ADS12" s="528" t="s">
        <v>22</v>
      </c>
      <c r="ADT12" s="528" t="s">
        <v>22</v>
      </c>
      <c r="ADU12" s="528" t="s">
        <v>22</v>
      </c>
      <c r="ADV12" s="528" t="s">
        <v>22</v>
      </c>
      <c r="ADW12" s="528" t="s">
        <v>22</v>
      </c>
      <c r="ADX12" s="528" t="s">
        <v>22</v>
      </c>
      <c r="ADY12" s="528" t="s">
        <v>22</v>
      </c>
      <c r="ADZ12" s="528" t="s">
        <v>22</v>
      </c>
      <c r="AEA12" s="528" t="s">
        <v>22</v>
      </c>
      <c r="AEB12" s="528" t="s">
        <v>22</v>
      </c>
      <c r="AEC12" s="528" t="s">
        <v>22</v>
      </c>
      <c r="AED12" s="528" t="s">
        <v>22</v>
      </c>
      <c r="AEE12" s="528" t="s">
        <v>22</v>
      </c>
      <c r="AEF12" s="528" t="s">
        <v>22</v>
      </c>
      <c r="AEG12" s="528" t="s">
        <v>22</v>
      </c>
      <c r="AEH12" s="528" t="s">
        <v>22</v>
      </c>
      <c r="AEI12" s="528" t="s">
        <v>22</v>
      </c>
      <c r="AEJ12" s="528" t="s">
        <v>22</v>
      </c>
      <c r="AEK12" s="528" t="s">
        <v>22</v>
      </c>
      <c r="AEL12" s="528" t="s">
        <v>22</v>
      </c>
      <c r="AEM12" s="528" t="s">
        <v>22</v>
      </c>
      <c r="AEN12" s="528" t="s">
        <v>22</v>
      </c>
      <c r="AEO12" s="528" t="s">
        <v>22</v>
      </c>
      <c r="AEP12" s="528" t="s">
        <v>22</v>
      </c>
      <c r="AEQ12" s="528" t="s">
        <v>22</v>
      </c>
      <c r="AER12" s="528" t="s">
        <v>22</v>
      </c>
      <c r="AES12" s="528" t="s">
        <v>22</v>
      </c>
      <c r="AET12" s="528" t="s">
        <v>22</v>
      </c>
      <c r="AEU12" s="528" t="s">
        <v>22</v>
      </c>
      <c r="AEV12" s="528" t="s">
        <v>22</v>
      </c>
      <c r="AEW12" s="528" t="s">
        <v>22</v>
      </c>
      <c r="AEX12" s="528" t="s">
        <v>22</v>
      </c>
      <c r="AEY12" s="528" t="s">
        <v>22</v>
      </c>
      <c r="AEZ12" s="528" t="s">
        <v>22</v>
      </c>
      <c r="AFA12" s="528" t="s">
        <v>22</v>
      </c>
      <c r="AFB12" s="528" t="s">
        <v>22</v>
      </c>
      <c r="AFC12" s="528" t="s">
        <v>22</v>
      </c>
      <c r="AFD12" s="528" t="s">
        <v>22</v>
      </c>
      <c r="AFE12" s="528" t="s">
        <v>22</v>
      </c>
      <c r="AFF12" s="528" t="s">
        <v>22</v>
      </c>
      <c r="AFG12" s="528" t="s">
        <v>22</v>
      </c>
      <c r="AFH12" s="528" t="s">
        <v>22</v>
      </c>
      <c r="AFI12" s="528" t="s">
        <v>22</v>
      </c>
      <c r="AFJ12" s="528" t="s">
        <v>22</v>
      </c>
      <c r="AFK12" s="528" t="s">
        <v>22</v>
      </c>
      <c r="AFL12" s="528" t="s">
        <v>22</v>
      </c>
      <c r="AFM12" s="528" t="s">
        <v>22</v>
      </c>
      <c r="AFN12" s="528" t="s">
        <v>22</v>
      </c>
      <c r="AFO12" s="528" t="s">
        <v>22</v>
      </c>
      <c r="AFP12" s="528" t="s">
        <v>22</v>
      </c>
      <c r="AFQ12" s="528" t="s">
        <v>22</v>
      </c>
      <c r="AFR12" s="536" t="s">
        <v>22</v>
      </c>
      <c r="AFS12" s="538" t="s">
        <v>23</v>
      </c>
      <c r="AFT12" s="538" t="s">
        <v>23</v>
      </c>
      <c r="AFU12" s="538" t="s">
        <v>23</v>
      </c>
      <c r="AFV12" s="538" t="s">
        <v>23</v>
      </c>
      <c r="AFW12" s="538" t="s">
        <v>23</v>
      </c>
      <c r="AFX12" s="538" t="s">
        <v>23</v>
      </c>
      <c r="AFY12" s="538" t="s">
        <v>23</v>
      </c>
      <c r="AFZ12" s="538" t="s">
        <v>23</v>
      </c>
      <c r="AGA12" s="538" t="s">
        <v>23</v>
      </c>
      <c r="AGB12" s="538" t="s">
        <v>23</v>
      </c>
      <c r="AGC12" s="538" t="s">
        <v>23</v>
      </c>
      <c r="AGD12" s="538" t="s">
        <v>23</v>
      </c>
      <c r="AGE12" s="538" t="s">
        <v>23</v>
      </c>
      <c r="AGF12" s="538" t="s">
        <v>23</v>
      </c>
      <c r="AGG12" s="538" t="s">
        <v>23</v>
      </c>
      <c r="AGH12" s="70"/>
    </row>
    <row r="13" spans="1:867">
      <c r="A13" s="76"/>
      <c r="B13" s="76"/>
      <c r="C13" s="76"/>
      <c r="D13" s="76"/>
      <c r="E13" s="76"/>
      <c r="F13" s="76"/>
      <c r="G13" s="76"/>
      <c r="H13" s="76"/>
      <c r="I13" s="76"/>
      <c r="J13" s="76"/>
      <c r="BV13" s="535" t="s">
        <v>24</v>
      </c>
      <c r="BW13" s="527" t="s">
        <v>25</v>
      </c>
      <c r="BX13" s="527" t="s">
        <v>26</v>
      </c>
      <c r="BY13" s="527" t="s">
        <v>27</v>
      </c>
      <c r="BZ13" s="527" t="s">
        <v>28</v>
      </c>
      <c r="CA13" s="527" t="s">
        <v>29</v>
      </c>
      <c r="CB13" s="527" t="s">
        <v>30</v>
      </c>
      <c r="CC13" s="527" t="s">
        <v>31</v>
      </c>
      <c r="CD13" s="527" t="s">
        <v>32</v>
      </c>
      <c r="CE13" s="527" t="s">
        <v>2048</v>
      </c>
      <c r="CF13" s="527" t="s">
        <v>2047</v>
      </c>
      <c r="CG13" s="527" t="s">
        <v>2046</v>
      </c>
      <c r="CH13" s="527" t="s">
        <v>2045</v>
      </c>
      <c r="CI13" s="527" t="s">
        <v>2044</v>
      </c>
      <c r="CJ13" s="527" t="s">
        <v>2043</v>
      </c>
      <c r="CK13" s="527" t="s">
        <v>33</v>
      </c>
      <c r="CL13" s="527" t="s">
        <v>34</v>
      </c>
      <c r="CM13" s="527" t="s">
        <v>35</v>
      </c>
      <c r="CN13" s="527" t="s">
        <v>36</v>
      </c>
      <c r="CO13" s="527" t="s">
        <v>37</v>
      </c>
      <c r="CP13" s="527" t="s">
        <v>38</v>
      </c>
      <c r="CQ13" s="527" t="s">
        <v>39</v>
      </c>
      <c r="CR13" s="527" t="s">
        <v>2042</v>
      </c>
      <c r="CS13" s="527" t="s">
        <v>2041</v>
      </c>
      <c r="CT13" s="527" t="s">
        <v>2040</v>
      </c>
      <c r="CU13" s="527" t="s">
        <v>2039</v>
      </c>
      <c r="CV13" s="527" t="s">
        <v>2038</v>
      </c>
      <c r="CW13" s="527" t="s">
        <v>2037</v>
      </c>
      <c r="CX13" s="527" t="s">
        <v>2036</v>
      </c>
      <c r="CY13" s="527" t="s">
        <v>2035</v>
      </c>
      <c r="CZ13" s="527" t="s">
        <v>2034</v>
      </c>
      <c r="DA13" s="527" t="s">
        <v>40</v>
      </c>
      <c r="DB13" s="527" t="s">
        <v>41</v>
      </c>
      <c r="DC13" s="527" t="s">
        <v>42</v>
      </c>
      <c r="DD13" s="527" t="s">
        <v>43</v>
      </c>
      <c r="DE13" s="527" t="s">
        <v>2033</v>
      </c>
      <c r="DF13" s="527" t="s">
        <v>2032</v>
      </c>
      <c r="DG13" s="535" t="s">
        <v>44</v>
      </c>
      <c r="DH13" s="527" t="s">
        <v>45</v>
      </c>
      <c r="DI13" s="527" t="s">
        <v>46</v>
      </c>
      <c r="DJ13" s="527" t="s">
        <v>2031</v>
      </c>
      <c r="DK13" s="527" t="s">
        <v>2030</v>
      </c>
      <c r="DL13" s="527" t="s">
        <v>47</v>
      </c>
      <c r="DM13" s="527" t="s">
        <v>2029</v>
      </c>
      <c r="DN13" s="527" t="s">
        <v>2028</v>
      </c>
      <c r="DO13" s="527" t="s">
        <v>2027</v>
      </c>
      <c r="DP13" s="527" t="s">
        <v>2026</v>
      </c>
      <c r="DQ13" s="527" t="s">
        <v>48</v>
      </c>
      <c r="DR13" s="527" t="s">
        <v>49</v>
      </c>
      <c r="DS13" s="527" t="s">
        <v>50</v>
      </c>
      <c r="DT13" s="527" t="s">
        <v>51</v>
      </c>
      <c r="DU13" s="527" t="s">
        <v>2025</v>
      </c>
      <c r="DV13" s="527" t="s">
        <v>2024</v>
      </c>
      <c r="DW13" s="527" t="s">
        <v>52</v>
      </c>
      <c r="DX13" s="527" t="s">
        <v>53</v>
      </c>
      <c r="DY13" s="535" t="s">
        <v>54</v>
      </c>
      <c r="DZ13" s="533" t="s">
        <v>2098</v>
      </c>
      <c r="EA13" s="533" t="s">
        <v>2099</v>
      </c>
      <c r="EB13" s="533" t="s">
        <v>2100</v>
      </c>
      <c r="EC13" s="527" t="s">
        <v>2023</v>
      </c>
      <c r="ED13" s="527" t="s">
        <v>55</v>
      </c>
      <c r="EE13" s="527" t="s">
        <v>56</v>
      </c>
      <c r="EF13" s="527" t="s">
        <v>57</v>
      </c>
      <c r="EG13" s="527" t="s">
        <v>58</v>
      </c>
      <c r="EH13" s="527" t="s">
        <v>59</v>
      </c>
      <c r="EI13" s="527" t="s">
        <v>60</v>
      </c>
      <c r="EJ13" s="527" t="s">
        <v>61</v>
      </c>
      <c r="EK13" s="533" t="s">
        <v>2101</v>
      </c>
      <c r="EL13" s="527" t="s">
        <v>2022</v>
      </c>
      <c r="EM13" s="527" t="s">
        <v>62</v>
      </c>
      <c r="EN13" s="527" t="s">
        <v>63</v>
      </c>
      <c r="EO13" s="527" t="s">
        <v>2021</v>
      </c>
      <c r="EP13" s="533" t="s">
        <v>2102</v>
      </c>
      <c r="EQ13" s="527" t="s">
        <v>64</v>
      </c>
      <c r="ER13" s="527" t="s">
        <v>65</v>
      </c>
      <c r="ES13" s="527" t="s">
        <v>2020</v>
      </c>
      <c r="ET13" s="527" t="s">
        <v>66</v>
      </c>
      <c r="EU13" s="527" t="s">
        <v>2019</v>
      </c>
      <c r="EV13" s="535" t="s">
        <v>2018</v>
      </c>
      <c r="EW13" s="535" t="s">
        <v>2017</v>
      </c>
      <c r="EX13" s="535" t="s">
        <v>2016</v>
      </c>
      <c r="EY13" s="535" t="s">
        <v>2015</v>
      </c>
      <c r="EZ13" s="535" t="s">
        <v>67</v>
      </c>
      <c r="FA13" s="527" t="s">
        <v>68</v>
      </c>
      <c r="FB13" s="533" t="s">
        <v>27</v>
      </c>
      <c r="FC13" s="527" t="s">
        <v>69</v>
      </c>
      <c r="FD13" s="527" t="s">
        <v>70</v>
      </c>
      <c r="FE13" s="527" t="s">
        <v>2014</v>
      </c>
      <c r="FF13" s="527" t="s">
        <v>71</v>
      </c>
      <c r="FG13" s="527" t="s">
        <v>72</v>
      </c>
      <c r="FH13" s="527" t="s">
        <v>73</v>
      </c>
      <c r="FI13" s="527" t="s">
        <v>74</v>
      </c>
      <c r="FJ13" s="527" t="s">
        <v>75</v>
      </c>
      <c r="FK13" s="527" t="s">
        <v>76</v>
      </c>
      <c r="FL13" s="527" t="s">
        <v>77</v>
      </c>
      <c r="FM13" s="527" t="s">
        <v>78</v>
      </c>
      <c r="FN13" s="527" t="s">
        <v>79</v>
      </c>
      <c r="FO13" s="533" t="s">
        <v>2103</v>
      </c>
      <c r="FP13" s="527" t="s">
        <v>2013</v>
      </c>
      <c r="FQ13" s="527" t="s">
        <v>2012</v>
      </c>
      <c r="FR13" s="527" t="s">
        <v>2011</v>
      </c>
      <c r="FS13" s="533" t="s">
        <v>2104</v>
      </c>
      <c r="FT13" s="527" t="s">
        <v>80</v>
      </c>
      <c r="FU13" s="527" t="s">
        <v>81</v>
      </c>
      <c r="FV13" s="533" t="s">
        <v>2105</v>
      </c>
      <c r="FW13" s="533" t="s">
        <v>2106</v>
      </c>
      <c r="FX13" s="527" t="s">
        <v>82</v>
      </c>
      <c r="FY13" s="527" t="s">
        <v>83</v>
      </c>
      <c r="FZ13" s="527" t="s">
        <v>2010</v>
      </c>
      <c r="GA13" s="527" t="s">
        <v>84</v>
      </c>
      <c r="GB13" s="527" t="s">
        <v>85</v>
      </c>
      <c r="GC13" s="527" t="s">
        <v>86</v>
      </c>
      <c r="GD13" s="527" t="s">
        <v>87</v>
      </c>
      <c r="GE13" s="533" t="s">
        <v>2107</v>
      </c>
      <c r="GF13" s="527" t="s">
        <v>88</v>
      </c>
      <c r="GG13" s="527" t="s">
        <v>89</v>
      </c>
      <c r="GH13" s="533" t="s">
        <v>2108</v>
      </c>
      <c r="GI13" s="527" t="s">
        <v>90</v>
      </c>
      <c r="GJ13" s="527" t="s">
        <v>91</v>
      </c>
      <c r="GK13" s="527" t="s">
        <v>92</v>
      </c>
      <c r="GL13" s="527" t="s">
        <v>93</v>
      </c>
      <c r="GM13" s="527" t="s">
        <v>94</v>
      </c>
      <c r="GN13" s="527" t="s">
        <v>95</v>
      </c>
      <c r="GO13" s="533" t="s">
        <v>2109</v>
      </c>
      <c r="GP13" s="533" t="s">
        <v>2110</v>
      </c>
      <c r="GQ13" s="527" t="s">
        <v>96</v>
      </c>
      <c r="GR13" s="527" t="s">
        <v>97</v>
      </c>
      <c r="GS13" s="527" t="s">
        <v>98</v>
      </c>
      <c r="GT13" s="527" t="s">
        <v>99</v>
      </c>
      <c r="GU13" s="527" t="s">
        <v>100</v>
      </c>
      <c r="GV13" s="533" t="s">
        <v>2111</v>
      </c>
      <c r="GW13" s="527" t="s">
        <v>101</v>
      </c>
      <c r="GX13" t="s">
        <v>2112</v>
      </c>
      <c r="GY13" s="535" t="s">
        <v>102</v>
      </c>
      <c r="GZ13" s="535" t="s">
        <v>103</v>
      </c>
      <c r="HA13" s="535" t="s">
        <v>2009</v>
      </c>
      <c r="HB13" t="s">
        <v>2113</v>
      </c>
      <c r="HC13" t="s">
        <v>2114</v>
      </c>
      <c r="HD13" t="s">
        <v>2115</v>
      </c>
      <c r="HE13" t="s">
        <v>2116</v>
      </c>
      <c r="HF13" s="535" t="s">
        <v>2008</v>
      </c>
      <c r="HG13" s="535" t="s">
        <v>2007</v>
      </c>
      <c r="HH13" s="535" t="s">
        <v>2006</v>
      </c>
      <c r="HI13" s="535" t="s">
        <v>2005</v>
      </c>
      <c r="HJ13" s="535" t="s">
        <v>2004</v>
      </c>
      <c r="HK13" s="535" t="s">
        <v>2003</v>
      </c>
      <c r="HL13" s="535" t="s">
        <v>2002</v>
      </c>
      <c r="HM13" s="535" t="s">
        <v>2001</v>
      </c>
      <c r="HN13" s="535" t="s">
        <v>2000</v>
      </c>
      <c r="HO13" s="535" t="s">
        <v>104</v>
      </c>
      <c r="HP13" s="535" t="s">
        <v>1999</v>
      </c>
      <c r="HQ13" s="533" t="s">
        <v>383</v>
      </c>
      <c r="HR13" s="533" t="s">
        <v>2117</v>
      </c>
      <c r="HS13" s="533" t="s">
        <v>2118</v>
      </c>
      <c r="HT13" s="527" t="s">
        <v>105</v>
      </c>
      <c r="HU13" s="527" t="s">
        <v>106</v>
      </c>
      <c r="HV13" s="527" t="s">
        <v>107</v>
      </c>
      <c r="HW13" s="527" t="s">
        <v>108</v>
      </c>
      <c r="HX13" s="527" t="s">
        <v>109</v>
      </c>
      <c r="HY13" s="527" t="s">
        <v>110</v>
      </c>
      <c r="HZ13" s="533" t="s">
        <v>2119</v>
      </c>
      <c r="IA13" s="527" t="s">
        <v>111</v>
      </c>
      <c r="IB13" s="533" t="s">
        <v>2120</v>
      </c>
      <c r="IC13" s="533" t="s">
        <v>2121</v>
      </c>
      <c r="ID13" s="527" t="s">
        <v>112</v>
      </c>
      <c r="IE13" s="533" t="s">
        <v>2122</v>
      </c>
      <c r="IF13" s="527" t="s">
        <v>113</v>
      </c>
      <c r="IG13" s="527" t="s">
        <v>114</v>
      </c>
      <c r="IH13" s="527" t="s">
        <v>115</v>
      </c>
      <c r="II13" s="527" t="s">
        <v>1998</v>
      </c>
      <c r="IJ13" s="527" t="s">
        <v>1997</v>
      </c>
      <c r="IK13" s="527" t="s">
        <v>1996</v>
      </c>
      <c r="IL13" s="527" t="s">
        <v>116</v>
      </c>
      <c r="IM13" s="527" t="s">
        <v>1995</v>
      </c>
      <c r="IN13" s="527" t="s">
        <v>117</v>
      </c>
      <c r="IO13" s="527" t="s">
        <v>1994</v>
      </c>
      <c r="IP13" s="527" t="s">
        <v>118</v>
      </c>
      <c r="IQ13" s="527" t="s">
        <v>1993</v>
      </c>
      <c r="IR13" s="527" t="s">
        <v>1992</v>
      </c>
      <c r="IS13" s="527" t="s">
        <v>1991</v>
      </c>
      <c r="IT13" s="527" t="s">
        <v>119</v>
      </c>
      <c r="IU13" s="533" t="s">
        <v>2123</v>
      </c>
      <c r="IV13" s="527" t="s">
        <v>120</v>
      </c>
      <c r="IW13" s="527" t="s">
        <v>121</v>
      </c>
      <c r="IX13" s="527" t="s">
        <v>122</v>
      </c>
      <c r="IY13" s="527" t="s">
        <v>123</v>
      </c>
      <c r="IZ13" s="527" t="s">
        <v>124</v>
      </c>
      <c r="JA13" s="527" t="s">
        <v>125</v>
      </c>
      <c r="JB13" s="533" t="s">
        <v>2124</v>
      </c>
      <c r="JC13" s="533" t="s">
        <v>388</v>
      </c>
      <c r="JD13" s="527" t="s">
        <v>126</v>
      </c>
      <c r="JE13" s="533" t="s">
        <v>2125</v>
      </c>
      <c r="JF13" s="533" t="s">
        <v>2126</v>
      </c>
      <c r="JG13" s="533" t="s">
        <v>2127</v>
      </c>
      <c r="JH13" s="527" t="s">
        <v>127</v>
      </c>
      <c r="JI13" s="533" t="s">
        <v>2128</v>
      </c>
      <c r="JJ13" s="533" t="s">
        <v>2129</v>
      </c>
      <c r="JK13" s="533" t="s">
        <v>2130</v>
      </c>
      <c r="JL13" s="527" t="s">
        <v>2131</v>
      </c>
      <c r="JM13" s="533" t="s">
        <v>389</v>
      </c>
      <c r="JN13" s="533" t="s">
        <v>2132</v>
      </c>
      <c r="JO13" s="527" t="s">
        <v>128</v>
      </c>
      <c r="JP13" s="527" t="s">
        <v>1990</v>
      </c>
      <c r="JQ13" s="535" t="s">
        <v>129</v>
      </c>
      <c r="JR13" s="535" t="s">
        <v>130</v>
      </c>
      <c r="JS13" s="535" t="s">
        <v>132</v>
      </c>
      <c r="JT13" s="535" t="s">
        <v>1989</v>
      </c>
      <c r="JU13" s="535" t="s">
        <v>1988</v>
      </c>
      <c r="JV13" s="535" t="s">
        <v>1987</v>
      </c>
      <c r="JW13" s="535" t="s">
        <v>1986</v>
      </c>
      <c r="JX13" s="535" t="s">
        <v>133</v>
      </c>
      <c r="JY13" s="535" t="s">
        <v>1985</v>
      </c>
      <c r="JZ13" s="535" t="s">
        <v>1984</v>
      </c>
      <c r="KA13" s="535" t="s">
        <v>134</v>
      </c>
      <c r="KB13" t="s">
        <v>390</v>
      </c>
      <c r="KC13" s="535" t="s">
        <v>1983</v>
      </c>
      <c r="KD13" s="535" t="s">
        <v>1982</v>
      </c>
      <c r="KE13" s="535" t="s">
        <v>135</v>
      </c>
      <c r="KF13" s="535" t="s">
        <v>136</v>
      </c>
      <c r="KG13" t="s">
        <v>2133</v>
      </c>
      <c r="KH13" s="535" t="s">
        <v>137</v>
      </c>
      <c r="KI13" s="535" t="s">
        <v>138</v>
      </c>
      <c r="KJ13" s="535" t="s">
        <v>139</v>
      </c>
      <c r="KK13" s="533" t="s">
        <v>2134</v>
      </c>
      <c r="KL13" s="527" t="s">
        <v>140</v>
      </c>
      <c r="KM13" s="527" t="s">
        <v>1981</v>
      </c>
      <c r="KN13" s="527" t="s">
        <v>1980</v>
      </c>
      <c r="KO13" s="527" t="s">
        <v>1979</v>
      </c>
      <c r="KP13" s="527" t="s">
        <v>141</v>
      </c>
      <c r="KQ13" s="527" t="s">
        <v>142</v>
      </c>
      <c r="KR13" s="527" t="s">
        <v>1978</v>
      </c>
      <c r="KS13" s="527" t="s">
        <v>1977</v>
      </c>
      <c r="KT13" s="527" t="s">
        <v>144</v>
      </c>
      <c r="KU13" s="527" t="s">
        <v>1976</v>
      </c>
      <c r="KV13" s="527" t="s">
        <v>1975</v>
      </c>
      <c r="KW13" s="533" t="s">
        <v>2135</v>
      </c>
      <c r="KX13" s="527" t="s">
        <v>145</v>
      </c>
      <c r="KY13" s="527" t="s">
        <v>146</v>
      </c>
      <c r="KZ13" s="527" t="s">
        <v>1974</v>
      </c>
      <c r="LA13" s="527" t="s">
        <v>1973</v>
      </c>
      <c r="LB13" s="527" t="s">
        <v>1972</v>
      </c>
      <c r="LC13" s="527" t="s">
        <v>147</v>
      </c>
      <c r="LD13" s="527" t="s">
        <v>1971</v>
      </c>
      <c r="LE13" s="527" t="s">
        <v>1970</v>
      </c>
      <c r="LF13" s="527" t="s">
        <v>1969</v>
      </c>
      <c r="LG13" s="527" t="s">
        <v>1968</v>
      </c>
      <c r="LH13" s="527" t="s">
        <v>1967</v>
      </c>
      <c r="LI13" s="527" t="s">
        <v>1966</v>
      </c>
      <c r="LJ13" s="533" t="s">
        <v>2136</v>
      </c>
      <c r="LK13" s="527" t="s">
        <v>148</v>
      </c>
      <c r="LL13" s="527" t="s">
        <v>1965</v>
      </c>
      <c r="LM13" s="527" t="s">
        <v>149</v>
      </c>
      <c r="LN13" s="527" t="s">
        <v>150</v>
      </c>
      <c r="LO13" s="527" t="s">
        <v>151</v>
      </c>
      <c r="LP13" s="527" t="s">
        <v>1964</v>
      </c>
      <c r="LQ13" s="527" t="s">
        <v>1963</v>
      </c>
      <c r="LR13" s="527" t="s">
        <v>1962</v>
      </c>
      <c r="LS13" s="527" t="s">
        <v>152</v>
      </c>
      <c r="LT13" s="527" t="s">
        <v>153</v>
      </c>
      <c r="LU13" s="527" t="s">
        <v>154</v>
      </c>
      <c r="LV13" s="527" t="s">
        <v>155</v>
      </c>
      <c r="LW13" s="527" t="s">
        <v>156</v>
      </c>
      <c r="LX13" s="527" t="s">
        <v>1961</v>
      </c>
      <c r="LY13" s="527" t="s">
        <v>1960</v>
      </c>
      <c r="LZ13" s="527" t="s">
        <v>1959</v>
      </c>
      <c r="MA13" s="527" t="s">
        <v>1958</v>
      </c>
      <c r="MB13" s="527" t="s">
        <v>157</v>
      </c>
      <c r="MC13" s="527" t="s">
        <v>1957</v>
      </c>
      <c r="MD13" s="527" t="s">
        <v>158</v>
      </c>
      <c r="ME13" s="533" t="s">
        <v>2137</v>
      </c>
      <c r="MF13" s="533" t="s">
        <v>2138</v>
      </c>
      <c r="MG13" s="527" t="s">
        <v>159</v>
      </c>
      <c r="MH13" s="527" t="s">
        <v>160</v>
      </c>
      <c r="MI13" s="527" t="s">
        <v>1956</v>
      </c>
      <c r="MJ13" s="527" t="s">
        <v>1955</v>
      </c>
      <c r="MK13" s="527" t="s">
        <v>1954</v>
      </c>
      <c r="ML13" s="527" t="s">
        <v>1953</v>
      </c>
      <c r="MM13" s="527" t="s">
        <v>1952</v>
      </c>
      <c r="MN13" s="535" t="s">
        <v>161</v>
      </c>
      <c r="MO13" s="535" t="s">
        <v>1951</v>
      </c>
      <c r="MP13" s="535" t="s">
        <v>162</v>
      </c>
      <c r="MQ13" s="535" t="s">
        <v>163</v>
      </c>
      <c r="MR13" s="535" t="s">
        <v>164</v>
      </c>
      <c r="MS13" s="535" t="s">
        <v>165</v>
      </c>
      <c r="MT13" s="535" t="s">
        <v>1950</v>
      </c>
      <c r="MU13" s="535" t="s">
        <v>166</v>
      </c>
      <c r="MV13" s="535" t="s">
        <v>167</v>
      </c>
      <c r="MW13" s="535" t="s">
        <v>168</v>
      </c>
      <c r="MX13" s="535" t="s">
        <v>169</v>
      </c>
      <c r="MY13" s="535" t="s">
        <v>170</v>
      </c>
      <c r="MZ13" s="535" t="s">
        <v>171</v>
      </c>
      <c r="NA13" s="535" t="s">
        <v>1949</v>
      </c>
      <c r="NB13" s="535" t="s">
        <v>1948</v>
      </c>
      <c r="NC13" s="535" t="s">
        <v>1947</v>
      </c>
      <c r="ND13" s="535" t="s">
        <v>1946</v>
      </c>
      <c r="NE13" s="535" t="s">
        <v>172</v>
      </c>
      <c r="NF13" s="535" t="s">
        <v>173</v>
      </c>
      <c r="NG13" s="527" t="s">
        <v>174</v>
      </c>
      <c r="NH13" s="527" t="s">
        <v>175</v>
      </c>
      <c r="NI13" s="527" t="s">
        <v>176</v>
      </c>
      <c r="NJ13" s="527" t="s">
        <v>177</v>
      </c>
      <c r="NK13" s="527" t="s">
        <v>178</v>
      </c>
      <c r="NL13" s="527" t="s">
        <v>179</v>
      </c>
      <c r="NM13" s="527" t="s">
        <v>180</v>
      </c>
      <c r="NN13" s="527" t="s">
        <v>181</v>
      </c>
      <c r="NO13" s="527" t="s">
        <v>182</v>
      </c>
      <c r="NP13" s="527" t="s">
        <v>183</v>
      </c>
      <c r="NQ13" s="527" t="s">
        <v>184</v>
      </c>
      <c r="NR13" s="527" t="s">
        <v>185</v>
      </c>
      <c r="NS13" s="527" t="s">
        <v>186</v>
      </c>
      <c r="NT13" s="527" t="s">
        <v>187</v>
      </c>
      <c r="NU13" s="527" t="s">
        <v>188</v>
      </c>
      <c r="NV13" s="527" t="s">
        <v>190</v>
      </c>
      <c r="NW13" s="527" t="s">
        <v>191</v>
      </c>
      <c r="NX13" s="527" t="s">
        <v>192</v>
      </c>
      <c r="NY13" s="527" t="s">
        <v>193</v>
      </c>
      <c r="NZ13" s="527" t="s">
        <v>1945</v>
      </c>
      <c r="OA13" s="527" t="s">
        <v>1944</v>
      </c>
      <c r="OB13" s="527" t="s">
        <v>194</v>
      </c>
      <c r="OC13" s="527" t="s">
        <v>195</v>
      </c>
      <c r="OD13" s="527" t="s">
        <v>196</v>
      </c>
      <c r="OE13" s="527" t="s">
        <v>197</v>
      </c>
      <c r="OF13" s="527" t="s">
        <v>198</v>
      </c>
      <c r="OG13" s="527" t="s">
        <v>199</v>
      </c>
      <c r="OH13" s="527" t="s">
        <v>200</v>
      </c>
      <c r="OI13" s="527" t="s">
        <v>201</v>
      </c>
      <c r="OJ13" s="527" t="s">
        <v>202</v>
      </c>
      <c r="OK13" s="527" t="s">
        <v>203</v>
      </c>
      <c r="OL13" s="527" t="s">
        <v>1943</v>
      </c>
      <c r="OM13" s="527" t="s">
        <v>1942</v>
      </c>
      <c r="ON13" s="535" t="s">
        <v>1939</v>
      </c>
      <c r="OO13" s="527" t="s">
        <v>204</v>
      </c>
      <c r="OP13" s="527" t="s">
        <v>205</v>
      </c>
      <c r="OQ13" s="533" t="s">
        <v>206</v>
      </c>
      <c r="OR13" s="527" t="s">
        <v>1936</v>
      </c>
      <c r="OS13" s="527" t="s">
        <v>1938</v>
      </c>
      <c r="OT13" s="527" t="s">
        <v>1937</v>
      </c>
      <c r="OU13" s="527" t="s">
        <v>207</v>
      </c>
      <c r="OV13" s="527" t="s">
        <v>208</v>
      </c>
      <c r="OW13" s="533" t="s">
        <v>1940</v>
      </c>
      <c r="OX13" s="527" t="s">
        <v>1941</v>
      </c>
      <c r="OY13" s="527" t="s">
        <v>209</v>
      </c>
      <c r="OZ13" s="533" t="s">
        <v>2139</v>
      </c>
      <c r="PA13" s="535" t="s">
        <v>210</v>
      </c>
      <c r="PB13" s="527" t="s">
        <v>1935</v>
      </c>
      <c r="PC13" s="527" t="s">
        <v>1934</v>
      </c>
      <c r="PD13" s="527" t="s">
        <v>211</v>
      </c>
      <c r="PE13" s="533" t="s">
        <v>2140</v>
      </c>
      <c r="PF13" s="533" t="s">
        <v>2141</v>
      </c>
      <c r="PG13" t="s">
        <v>2142</v>
      </c>
      <c r="PH13" s="535" t="s">
        <v>212</v>
      </c>
      <c r="PI13" t="s">
        <v>2143</v>
      </c>
      <c r="PJ13" t="s">
        <v>2144</v>
      </c>
      <c r="PK13" t="s">
        <v>2145</v>
      </c>
      <c r="PL13" t="s">
        <v>2146</v>
      </c>
      <c r="PM13" s="535" t="s">
        <v>213</v>
      </c>
      <c r="PN13" t="s">
        <v>2147</v>
      </c>
      <c r="PO13" s="533" t="s">
        <v>2148</v>
      </c>
      <c r="PP13" s="527" t="s">
        <v>214</v>
      </c>
      <c r="PQ13" s="533" t="s">
        <v>2149</v>
      </c>
      <c r="PR13" s="533" t="s">
        <v>2150</v>
      </c>
      <c r="PS13" s="527" t="s">
        <v>1933</v>
      </c>
      <c r="PT13" s="527" t="s">
        <v>1932</v>
      </c>
      <c r="PU13" s="527" t="s">
        <v>215</v>
      </c>
      <c r="PV13" s="527" t="s">
        <v>216</v>
      </c>
      <c r="PW13" s="533" t="s">
        <v>2151</v>
      </c>
      <c r="PX13" s="527" t="s">
        <v>1931</v>
      </c>
      <c r="PY13" s="527" t="s">
        <v>217</v>
      </c>
      <c r="PZ13" s="533" t="s">
        <v>2152</v>
      </c>
      <c r="QA13" s="533" t="s">
        <v>2153</v>
      </c>
      <c r="QB13" s="527" t="s">
        <v>1930</v>
      </c>
      <c r="QC13" s="527" t="s">
        <v>218</v>
      </c>
      <c r="QD13" s="527" t="s">
        <v>1929</v>
      </c>
      <c r="QE13" s="527" t="s">
        <v>1928</v>
      </c>
      <c r="QF13" s="527" t="s">
        <v>1927</v>
      </c>
      <c r="QG13" s="527" t="s">
        <v>219</v>
      </c>
      <c r="QH13" s="527" t="s">
        <v>220</v>
      </c>
      <c r="QI13" s="527" t="s">
        <v>221</v>
      </c>
      <c r="QJ13" s="535" t="s">
        <v>222</v>
      </c>
      <c r="QK13" s="535" t="s">
        <v>223</v>
      </c>
      <c r="QL13" s="527" t="s">
        <v>224</v>
      </c>
      <c r="QM13" s="527" t="s">
        <v>1926</v>
      </c>
      <c r="QN13" s="527" t="s">
        <v>225</v>
      </c>
      <c r="QO13" s="527" t="s">
        <v>1925</v>
      </c>
      <c r="QP13" s="527" t="s">
        <v>226</v>
      </c>
      <c r="QQ13" s="527" t="s">
        <v>1924</v>
      </c>
      <c r="QR13" s="527" t="s">
        <v>1923</v>
      </c>
      <c r="QS13" s="527" t="s">
        <v>1922</v>
      </c>
      <c r="QT13" s="533" t="s">
        <v>2154</v>
      </c>
      <c r="QU13" s="527" t="s">
        <v>227</v>
      </c>
      <c r="QV13" s="527" t="s">
        <v>228</v>
      </c>
      <c r="QW13" s="535" t="s">
        <v>1921</v>
      </c>
      <c r="QX13" s="535" t="s">
        <v>1920</v>
      </c>
      <c r="QY13" s="535" t="s">
        <v>1919</v>
      </c>
      <c r="QZ13" s="535" t="s">
        <v>230</v>
      </c>
      <c r="RA13" s="535" t="s">
        <v>1918</v>
      </c>
      <c r="RB13" s="535" t="s">
        <v>231</v>
      </c>
      <c r="RC13" s="535" t="s">
        <v>232</v>
      </c>
      <c r="RD13" t="s">
        <v>2155</v>
      </c>
      <c r="RE13" s="535" t="s">
        <v>1917</v>
      </c>
      <c r="RF13" t="s">
        <v>2156</v>
      </c>
      <c r="RG13" s="535" t="s">
        <v>233</v>
      </c>
      <c r="RH13" s="535" t="s">
        <v>234</v>
      </c>
      <c r="RI13" s="535" t="s">
        <v>1916</v>
      </c>
      <c r="RJ13" s="535" t="s">
        <v>1915</v>
      </c>
      <c r="RK13" s="535" t="s">
        <v>235</v>
      </c>
      <c r="RL13" s="535" t="s">
        <v>236</v>
      </c>
      <c r="RM13" t="s">
        <v>2157</v>
      </c>
      <c r="RN13" s="535" t="s">
        <v>237</v>
      </c>
      <c r="RO13" s="535" t="s">
        <v>238</v>
      </c>
      <c r="RP13" s="527" t="s">
        <v>239</v>
      </c>
      <c r="RQ13" s="527" t="s">
        <v>240</v>
      </c>
      <c r="RR13" s="527" t="s">
        <v>1914</v>
      </c>
      <c r="RS13" s="527" t="s">
        <v>241</v>
      </c>
      <c r="RT13" s="535" t="s">
        <v>242</v>
      </c>
      <c r="RU13" s="527" t="s">
        <v>243</v>
      </c>
      <c r="RV13" s="527" t="s">
        <v>244</v>
      </c>
      <c r="RW13" s="527" t="s">
        <v>1913</v>
      </c>
      <c r="RX13" s="527" t="s">
        <v>1912</v>
      </c>
      <c r="RY13" s="527" t="s">
        <v>245</v>
      </c>
      <c r="RZ13" s="527" t="s">
        <v>1911</v>
      </c>
      <c r="SA13" s="527" t="s">
        <v>246</v>
      </c>
      <c r="SB13" s="527" t="s">
        <v>247</v>
      </c>
      <c r="SC13" s="527" t="s">
        <v>248</v>
      </c>
      <c r="SD13" s="527" t="s">
        <v>249</v>
      </c>
      <c r="SE13" s="527" t="s">
        <v>250</v>
      </c>
      <c r="SF13" s="535" t="s">
        <v>251</v>
      </c>
      <c r="SG13" s="527" t="s">
        <v>252</v>
      </c>
      <c r="SH13" s="527" t="s">
        <v>253</v>
      </c>
      <c r="SI13" s="527" t="s">
        <v>254</v>
      </c>
      <c r="SJ13" s="527" t="s">
        <v>1910</v>
      </c>
      <c r="SK13" s="527" t="s">
        <v>255</v>
      </c>
      <c r="SL13" s="527" t="s">
        <v>256</v>
      </c>
      <c r="SM13" s="527" t="s">
        <v>1809</v>
      </c>
      <c r="SN13" s="527" t="s">
        <v>257</v>
      </c>
      <c r="SO13" s="527" t="s">
        <v>258</v>
      </c>
      <c r="SP13" s="527" t="s">
        <v>259</v>
      </c>
      <c r="SQ13" s="527" t="s">
        <v>260</v>
      </c>
      <c r="SR13" s="527" t="s">
        <v>261</v>
      </c>
      <c r="SS13" s="527" t="s">
        <v>1909</v>
      </c>
      <c r="ST13" s="527" t="s">
        <v>262</v>
      </c>
      <c r="SU13" s="535" t="s">
        <v>263</v>
      </c>
      <c r="SV13" s="535" t="s">
        <v>264</v>
      </c>
      <c r="SW13" s="535" t="s">
        <v>265</v>
      </c>
      <c r="SX13" s="535" t="s">
        <v>1908</v>
      </c>
      <c r="SY13" s="535" t="s">
        <v>266</v>
      </c>
      <c r="SZ13" s="527" t="s">
        <v>267</v>
      </c>
      <c r="TA13" s="527" t="s">
        <v>268</v>
      </c>
      <c r="TB13" s="527" t="s">
        <v>269</v>
      </c>
      <c r="TC13" s="527" t="s">
        <v>270</v>
      </c>
      <c r="TD13" s="527" t="s">
        <v>271</v>
      </c>
      <c r="TE13" s="527" t="s">
        <v>272</v>
      </c>
      <c r="TF13" s="527" t="s">
        <v>1907</v>
      </c>
      <c r="TG13" s="527" t="s">
        <v>273</v>
      </c>
      <c r="TH13" s="527" t="s">
        <v>274</v>
      </c>
      <c r="TI13" s="527" t="s">
        <v>275</v>
      </c>
      <c r="TJ13" s="527" t="s">
        <v>1906</v>
      </c>
      <c r="TK13" s="527" t="s">
        <v>276</v>
      </c>
      <c r="TL13" s="535" t="s">
        <v>1905</v>
      </c>
      <c r="TM13" s="535" t="s">
        <v>277</v>
      </c>
      <c r="TN13" s="535" t="s">
        <v>278</v>
      </c>
      <c r="TO13" s="527" t="s">
        <v>279</v>
      </c>
      <c r="TP13" s="527" t="s">
        <v>280</v>
      </c>
      <c r="TQ13" s="527" t="s">
        <v>1904</v>
      </c>
      <c r="TR13" s="527" t="s">
        <v>281</v>
      </c>
      <c r="TS13" s="527" t="s">
        <v>282</v>
      </c>
      <c r="TT13" s="527" t="s">
        <v>1903</v>
      </c>
      <c r="TU13" s="527" t="s">
        <v>1902</v>
      </c>
      <c r="TV13" s="527" t="s">
        <v>1828</v>
      </c>
      <c r="TW13" s="535" t="s">
        <v>283</v>
      </c>
      <c r="TX13" s="527" t="s">
        <v>284</v>
      </c>
      <c r="TY13" s="527" t="s">
        <v>285</v>
      </c>
      <c r="TZ13" s="527" t="s">
        <v>286</v>
      </c>
      <c r="UA13" s="527" t="s">
        <v>1901</v>
      </c>
      <c r="UB13" s="527" t="s">
        <v>1900</v>
      </c>
      <c r="UC13" s="527" t="s">
        <v>1899</v>
      </c>
      <c r="UD13" s="527" t="s">
        <v>1898</v>
      </c>
      <c r="UE13" s="527" t="s">
        <v>1897</v>
      </c>
      <c r="UF13" s="527" t="s">
        <v>1896</v>
      </c>
      <c r="UG13" s="527" t="s">
        <v>1895</v>
      </c>
      <c r="UH13" s="527" t="s">
        <v>1894</v>
      </c>
      <c r="UI13" s="527" t="s">
        <v>287</v>
      </c>
      <c r="UJ13" s="527" t="s">
        <v>1893</v>
      </c>
      <c r="UK13" s="527" t="s">
        <v>1892</v>
      </c>
      <c r="UL13" s="527" t="s">
        <v>288</v>
      </c>
      <c r="UM13" s="527" t="s">
        <v>289</v>
      </c>
      <c r="UN13" s="527" t="s">
        <v>1891</v>
      </c>
      <c r="UO13" s="527" t="s">
        <v>1890</v>
      </c>
      <c r="UP13" s="527" t="s">
        <v>1889</v>
      </c>
      <c r="UQ13" s="527" t="s">
        <v>1888</v>
      </c>
      <c r="UR13" s="527" t="s">
        <v>290</v>
      </c>
      <c r="US13" s="527" t="s">
        <v>1887</v>
      </c>
      <c r="UT13" s="527" t="s">
        <v>1886</v>
      </c>
      <c r="UU13" s="535" t="s">
        <v>1882</v>
      </c>
      <c r="UV13" s="527" t="s">
        <v>1881</v>
      </c>
      <c r="UW13" s="527" t="s">
        <v>1877</v>
      </c>
      <c r="UX13" s="527" t="s">
        <v>303</v>
      </c>
      <c r="UY13" s="527" t="s">
        <v>304</v>
      </c>
      <c r="UZ13" s="527" t="s">
        <v>1874</v>
      </c>
      <c r="VA13" s="527" t="s">
        <v>1875</v>
      </c>
      <c r="VB13" s="527" t="s">
        <v>305</v>
      </c>
      <c r="VC13" s="527" t="s">
        <v>1880</v>
      </c>
      <c r="VD13" s="527" t="s">
        <v>318</v>
      </c>
      <c r="VE13" s="527" t="s">
        <v>306</v>
      </c>
      <c r="VF13" s="527" t="s">
        <v>307</v>
      </c>
      <c r="VG13" s="527" t="s">
        <v>308</v>
      </c>
      <c r="VH13" s="527" t="s">
        <v>309</v>
      </c>
      <c r="VI13" s="527" t="s">
        <v>1884</v>
      </c>
      <c r="VJ13" s="527" t="s">
        <v>310</v>
      </c>
      <c r="VK13" s="527" t="s">
        <v>1873</v>
      </c>
      <c r="VL13" s="527" t="s">
        <v>311</v>
      </c>
      <c r="VM13" s="527" t="s">
        <v>1883</v>
      </c>
      <c r="VN13" s="527" t="s">
        <v>1872</v>
      </c>
      <c r="VO13" s="527" t="s">
        <v>191</v>
      </c>
      <c r="VP13" s="527" t="s">
        <v>192</v>
      </c>
      <c r="VQ13" s="527" t="s">
        <v>1885</v>
      </c>
      <c r="VR13" s="527" t="s">
        <v>312</v>
      </c>
      <c r="VS13" s="527" t="s">
        <v>313</v>
      </c>
      <c r="VT13" s="527" t="s">
        <v>314</v>
      </c>
      <c r="VU13" s="527" t="s">
        <v>1876</v>
      </c>
      <c r="VV13" s="527" t="s">
        <v>1879</v>
      </c>
      <c r="VW13" s="527" t="s">
        <v>1878</v>
      </c>
      <c r="VX13" s="535" t="s">
        <v>1856</v>
      </c>
      <c r="VY13" s="535" t="s">
        <v>1855</v>
      </c>
      <c r="VZ13" s="535" t="s">
        <v>1854</v>
      </c>
      <c r="WA13" s="527" t="s">
        <v>1846</v>
      </c>
      <c r="WB13" s="527" t="s">
        <v>1845</v>
      </c>
      <c r="WC13" s="527" t="s">
        <v>315</v>
      </c>
      <c r="WD13" s="527" t="s">
        <v>316</v>
      </c>
      <c r="WE13" s="527" t="s">
        <v>1861</v>
      </c>
      <c r="WF13" s="533" t="s">
        <v>2158</v>
      </c>
      <c r="WG13" s="533" t="s">
        <v>2159</v>
      </c>
      <c r="WH13" s="527" t="s">
        <v>317</v>
      </c>
      <c r="WI13" s="527" t="s">
        <v>1860</v>
      </c>
      <c r="WJ13" s="527" t="s">
        <v>318</v>
      </c>
      <c r="WK13" s="533" t="s">
        <v>2160</v>
      </c>
      <c r="WL13" s="527" t="s">
        <v>1865</v>
      </c>
      <c r="WM13" s="527" t="s">
        <v>1864</v>
      </c>
      <c r="WN13" s="527" t="s">
        <v>162</v>
      </c>
      <c r="WO13" s="527" t="s">
        <v>319</v>
      </c>
      <c r="WP13" s="527" t="s">
        <v>1869</v>
      </c>
      <c r="WQ13" s="527" t="s">
        <v>1870</v>
      </c>
      <c r="WR13" s="527" t="s">
        <v>204</v>
      </c>
      <c r="WS13" s="527" t="s">
        <v>320</v>
      </c>
      <c r="WT13" s="527" t="s">
        <v>321</v>
      </c>
      <c r="WU13" s="527" t="s">
        <v>1863</v>
      </c>
      <c r="WV13" s="533" t="s">
        <v>2161</v>
      </c>
      <c r="WW13" s="533" t="s">
        <v>2162</v>
      </c>
      <c r="WX13" s="527" t="s">
        <v>322</v>
      </c>
      <c r="WY13" s="527" t="s">
        <v>1862</v>
      </c>
      <c r="WZ13" s="527" t="s">
        <v>1871</v>
      </c>
      <c r="XA13" s="527" t="s">
        <v>323</v>
      </c>
      <c r="XB13" s="533" t="s">
        <v>2163</v>
      </c>
      <c r="XC13" s="527" t="s">
        <v>324</v>
      </c>
      <c r="XD13" s="527" t="s">
        <v>258</v>
      </c>
      <c r="XE13" s="527" t="s">
        <v>1867</v>
      </c>
      <c r="XF13" s="533" t="s">
        <v>2164</v>
      </c>
      <c r="XG13" s="527" t="s">
        <v>1868</v>
      </c>
      <c r="XH13" s="527" t="s">
        <v>1866</v>
      </c>
      <c r="XI13" s="527" t="s">
        <v>163</v>
      </c>
      <c r="XJ13" s="527" t="s">
        <v>260</v>
      </c>
      <c r="XK13" s="527" t="s">
        <v>1859</v>
      </c>
      <c r="XL13" s="527" t="s">
        <v>1858</v>
      </c>
      <c r="XM13" s="527" t="s">
        <v>1857</v>
      </c>
      <c r="XN13" s="527" t="s">
        <v>1853</v>
      </c>
      <c r="XO13" s="527" t="s">
        <v>1852</v>
      </c>
      <c r="XP13" s="527" t="s">
        <v>169</v>
      </c>
      <c r="XQ13" s="527" t="s">
        <v>325</v>
      </c>
      <c r="XR13" s="527" t="s">
        <v>1850</v>
      </c>
      <c r="XS13" s="527" t="s">
        <v>326</v>
      </c>
      <c r="XT13" t="s">
        <v>2165</v>
      </c>
      <c r="XU13" s="535" t="s">
        <v>1849</v>
      </c>
      <c r="XV13" s="535" t="s">
        <v>327</v>
      </c>
      <c r="XW13" s="535" t="s">
        <v>1851</v>
      </c>
      <c r="XX13" s="535" t="s">
        <v>1847</v>
      </c>
      <c r="XY13" s="535" t="s">
        <v>1848</v>
      </c>
      <c r="XZ13" s="535" t="s">
        <v>291</v>
      </c>
      <c r="YA13" s="527" t="s">
        <v>292</v>
      </c>
      <c r="YB13" s="527" t="s">
        <v>26</v>
      </c>
      <c r="YC13" s="527" t="s">
        <v>329</v>
      </c>
      <c r="YD13" s="527" t="s">
        <v>27</v>
      </c>
      <c r="YE13" s="527" t="s">
        <v>28</v>
      </c>
      <c r="YF13" s="527" t="s">
        <v>293</v>
      </c>
      <c r="YG13" s="527" t="s">
        <v>294</v>
      </c>
      <c r="YH13" s="527" t="s">
        <v>295</v>
      </c>
      <c r="YI13" s="527" t="s">
        <v>296</v>
      </c>
      <c r="YJ13" s="527" t="s">
        <v>297</v>
      </c>
      <c r="YK13" s="527" t="s">
        <v>298</v>
      </c>
      <c r="YL13" s="527" t="s">
        <v>299</v>
      </c>
      <c r="YM13" s="527" t="s">
        <v>300</v>
      </c>
      <c r="YN13" s="527" t="s">
        <v>301</v>
      </c>
      <c r="YO13" s="527" t="s">
        <v>302</v>
      </c>
      <c r="YP13" s="527" t="s">
        <v>251</v>
      </c>
      <c r="YQ13" s="527" t="s">
        <v>336</v>
      </c>
      <c r="YR13" s="527" t="s">
        <v>69</v>
      </c>
      <c r="YS13" s="527" t="s">
        <v>109</v>
      </c>
      <c r="YT13" s="527" t="s">
        <v>70</v>
      </c>
      <c r="YU13" s="527" t="s">
        <v>1815</v>
      </c>
      <c r="YV13" s="527" t="s">
        <v>337</v>
      </c>
      <c r="YW13" s="527" t="s">
        <v>1814</v>
      </c>
      <c r="YX13" s="527" t="s">
        <v>71</v>
      </c>
      <c r="YY13" s="527" t="s">
        <v>72</v>
      </c>
      <c r="YZ13" s="527" t="s">
        <v>1813</v>
      </c>
      <c r="ZA13" s="527" t="s">
        <v>338</v>
      </c>
      <c r="ZB13" s="527" t="s">
        <v>253</v>
      </c>
      <c r="ZC13" s="527" t="s">
        <v>254</v>
      </c>
      <c r="ZD13" s="527" t="s">
        <v>339</v>
      </c>
      <c r="ZE13" s="527" t="s">
        <v>1841</v>
      </c>
      <c r="ZF13" s="527" t="s">
        <v>340</v>
      </c>
      <c r="ZG13" s="527" t="s">
        <v>75</v>
      </c>
      <c r="ZH13" s="527" t="s">
        <v>76</v>
      </c>
      <c r="ZI13" s="527" t="s">
        <v>330</v>
      </c>
      <c r="ZJ13" s="527" t="s">
        <v>77</v>
      </c>
      <c r="ZK13" s="527" t="s">
        <v>1842</v>
      </c>
      <c r="ZL13" s="527" t="s">
        <v>1811</v>
      </c>
      <c r="ZM13" s="527" t="s">
        <v>305</v>
      </c>
      <c r="ZN13" s="527" t="s">
        <v>1844</v>
      </c>
      <c r="ZO13" s="527" t="s">
        <v>1843</v>
      </c>
      <c r="ZP13" s="527" t="s">
        <v>1812</v>
      </c>
      <c r="ZQ13" s="527" t="s">
        <v>78</v>
      </c>
      <c r="ZR13" s="527" t="s">
        <v>79</v>
      </c>
      <c r="ZS13" s="527" t="s">
        <v>341</v>
      </c>
      <c r="ZT13" s="527" t="s">
        <v>1810</v>
      </c>
      <c r="ZU13" s="527" t="s">
        <v>331</v>
      </c>
      <c r="ZV13" s="527" t="s">
        <v>255</v>
      </c>
      <c r="ZW13" s="527" t="s">
        <v>256</v>
      </c>
      <c r="ZX13" s="527" t="s">
        <v>342</v>
      </c>
      <c r="ZY13" s="527" t="s">
        <v>1840</v>
      </c>
      <c r="ZZ13" s="527" t="s">
        <v>328</v>
      </c>
      <c r="AAA13" s="527" t="s">
        <v>1808</v>
      </c>
      <c r="AAB13" s="527" t="s">
        <v>1809</v>
      </c>
      <c r="AAC13" s="527" t="s">
        <v>1823</v>
      </c>
      <c r="AAD13" s="527" t="s">
        <v>1830</v>
      </c>
      <c r="AAE13" s="527" t="s">
        <v>1835</v>
      </c>
      <c r="AAF13" s="527" t="s">
        <v>1834</v>
      </c>
      <c r="AAG13" s="527" t="s">
        <v>1836</v>
      </c>
      <c r="AAH13" s="527" t="s">
        <v>1831</v>
      </c>
      <c r="AAI13" s="527" t="s">
        <v>1833</v>
      </c>
      <c r="AAJ13" s="527" t="s">
        <v>1832</v>
      </c>
      <c r="AAK13" s="527" t="s">
        <v>1838</v>
      </c>
      <c r="AAL13" s="527" t="s">
        <v>1837</v>
      </c>
      <c r="AAM13" s="527" t="s">
        <v>1839</v>
      </c>
      <c r="AAN13" s="527" t="s">
        <v>343</v>
      </c>
      <c r="AAO13" s="527" t="s">
        <v>82</v>
      </c>
      <c r="AAP13" s="527" t="s">
        <v>332</v>
      </c>
      <c r="AAQ13" s="527" t="s">
        <v>123</v>
      </c>
      <c r="AAR13" s="527" t="s">
        <v>83</v>
      </c>
      <c r="AAS13" s="527" t="s">
        <v>1819</v>
      </c>
      <c r="AAT13" s="527" t="s">
        <v>1816</v>
      </c>
      <c r="AAU13" s="527" t="s">
        <v>333</v>
      </c>
      <c r="AAV13" s="527" t="s">
        <v>1818</v>
      </c>
      <c r="AAW13" s="527" t="s">
        <v>84</v>
      </c>
      <c r="AAX13" s="527" t="s">
        <v>334</v>
      </c>
      <c r="AAY13" s="527" t="s">
        <v>85</v>
      </c>
      <c r="AAZ13" s="527" t="s">
        <v>1817</v>
      </c>
      <c r="ABA13" s="527" t="s">
        <v>335</v>
      </c>
      <c r="ABB13" s="527" t="s">
        <v>266</v>
      </c>
      <c r="ABC13" s="527" t="s">
        <v>267</v>
      </c>
      <c r="ABD13" s="527" t="s">
        <v>1822</v>
      </c>
      <c r="ABE13" s="527" t="s">
        <v>1821</v>
      </c>
      <c r="ABF13" s="527" t="s">
        <v>1820</v>
      </c>
      <c r="ABG13" s="527" t="s">
        <v>1824</v>
      </c>
      <c r="ABH13" s="527" t="s">
        <v>1825</v>
      </c>
      <c r="ABI13" s="527" t="s">
        <v>1826</v>
      </c>
      <c r="ABJ13" s="527" t="s">
        <v>1828</v>
      </c>
      <c r="ABK13" s="527" t="s">
        <v>1827</v>
      </c>
      <c r="ABL13" s="527" t="s">
        <v>1829</v>
      </c>
      <c r="ABM13" s="535" t="s">
        <v>349</v>
      </c>
      <c r="ABN13" s="527" t="s">
        <v>1791</v>
      </c>
      <c r="ABO13" s="527" t="s">
        <v>1790</v>
      </c>
      <c r="ABP13" s="527" t="s">
        <v>350</v>
      </c>
      <c r="ABQ13" s="527" t="s">
        <v>351</v>
      </c>
      <c r="ABR13" s="527" t="s">
        <v>352</v>
      </c>
      <c r="ABS13" s="527" t="s">
        <v>353</v>
      </c>
      <c r="ABT13" s="527" t="s">
        <v>1789</v>
      </c>
      <c r="ABU13" s="527" t="s">
        <v>354</v>
      </c>
      <c r="ABV13" s="527" t="s">
        <v>344</v>
      </c>
      <c r="ABW13" s="527" t="s">
        <v>1796</v>
      </c>
      <c r="ABX13" s="527" t="s">
        <v>1807</v>
      </c>
      <c r="ABY13" s="527" t="s">
        <v>1798</v>
      </c>
      <c r="ABZ13" s="527" t="s">
        <v>1797</v>
      </c>
      <c r="ACA13" s="527" t="s">
        <v>1804</v>
      </c>
      <c r="ACB13" s="527" t="s">
        <v>1800</v>
      </c>
      <c r="ACC13" s="527" t="s">
        <v>1799</v>
      </c>
      <c r="ACD13" s="527" t="s">
        <v>1802</v>
      </c>
      <c r="ACE13" s="527" t="s">
        <v>1801</v>
      </c>
      <c r="ACF13" s="527" t="s">
        <v>1805</v>
      </c>
      <c r="ACG13" s="527" t="s">
        <v>1803</v>
      </c>
      <c r="ACH13" s="527" t="s">
        <v>1806</v>
      </c>
      <c r="ACI13" s="527" t="s">
        <v>1795</v>
      </c>
      <c r="ACJ13" s="527" t="s">
        <v>345</v>
      </c>
      <c r="ACK13" s="527" t="s">
        <v>1792</v>
      </c>
      <c r="ACL13" s="527" t="s">
        <v>346</v>
      </c>
      <c r="ACM13" s="527" t="s">
        <v>347</v>
      </c>
      <c r="ACN13" s="527" t="s">
        <v>1794</v>
      </c>
      <c r="ACO13" s="527" t="s">
        <v>1793</v>
      </c>
      <c r="ACP13" s="527" t="s">
        <v>348</v>
      </c>
      <c r="ACQ13" s="527" t="s">
        <v>355</v>
      </c>
      <c r="ACR13" s="535" t="s">
        <v>1788</v>
      </c>
      <c r="ACS13" s="527" t="s">
        <v>1784</v>
      </c>
      <c r="ACT13" s="527" t="s">
        <v>1779</v>
      </c>
      <c r="ACU13" s="527" t="s">
        <v>1783</v>
      </c>
      <c r="ACV13" s="527" t="s">
        <v>1782</v>
      </c>
      <c r="ACW13" s="527" t="s">
        <v>1777</v>
      </c>
      <c r="ACX13" s="527" t="s">
        <v>1785</v>
      </c>
      <c r="ACY13" s="527" t="s">
        <v>1781</v>
      </c>
      <c r="ACZ13" s="527" t="s">
        <v>1775</v>
      </c>
      <c r="ADA13" s="527" t="s">
        <v>1787</v>
      </c>
      <c r="ADB13" s="527" t="s">
        <v>1780</v>
      </c>
      <c r="ADC13" s="527" t="s">
        <v>1774</v>
      </c>
      <c r="ADD13" s="527" t="s">
        <v>1776</v>
      </c>
      <c r="ADE13" s="527" t="s">
        <v>1778</v>
      </c>
      <c r="ADF13" s="527" t="s">
        <v>1786</v>
      </c>
      <c r="ADG13" s="527" t="s">
        <v>1773</v>
      </c>
      <c r="ADH13" s="527" t="s">
        <v>1772</v>
      </c>
      <c r="ADI13" s="527" t="s">
        <v>356</v>
      </c>
      <c r="ADJ13" s="527" t="s">
        <v>1771</v>
      </c>
      <c r="ADK13" s="527" t="s">
        <v>357</v>
      </c>
      <c r="ADL13" s="527" t="s">
        <v>1770</v>
      </c>
      <c r="ADM13" s="527" t="s">
        <v>358</v>
      </c>
      <c r="ADN13" s="527" t="s">
        <v>1769</v>
      </c>
      <c r="ADO13" s="527" t="s">
        <v>1768</v>
      </c>
      <c r="ADP13" s="527" t="s">
        <v>359</v>
      </c>
      <c r="ADQ13" s="527" t="s">
        <v>360</v>
      </c>
      <c r="ADR13" s="527" t="s">
        <v>361</v>
      </c>
      <c r="ADS13" s="527" t="s">
        <v>362</v>
      </c>
      <c r="ADT13" s="527" t="s">
        <v>1767</v>
      </c>
      <c r="ADU13" s="527" t="s">
        <v>363</v>
      </c>
      <c r="ADV13" s="527" t="s">
        <v>364</v>
      </c>
      <c r="ADW13" s="527" t="s">
        <v>1766</v>
      </c>
      <c r="ADX13" s="527" t="s">
        <v>1765</v>
      </c>
      <c r="ADY13" s="527" t="s">
        <v>1764</v>
      </c>
      <c r="ADZ13" s="527" t="s">
        <v>1763</v>
      </c>
      <c r="AEA13" s="527" t="s">
        <v>1762</v>
      </c>
      <c r="AEB13" s="527" t="s">
        <v>1761</v>
      </c>
      <c r="AEC13" s="527" t="s">
        <v>365</v>
      </c>
      <c r="AED13" s="527" t="s">
        <v>1760</v>
      </c>
      <c r="AEE13" s="527" t="s">
        <v>1759</v>
      </c>
      <c r="AEF13" s="527" t="s">
        <v>366</v>
      </c>
      <c r="AEG13" s="527" t="s">
        <v>367</v>
      </c>
      <c r="AEH13" s="527" t="s">
        <v>368</v>
      </c>
      <c r="AEI13" s="527" t="s">
        <v>1758</v>
      </c>
      <c r="AEJ13" s="527" t="s">
        <v>1757</v>
      </c>
      <c r="AEK13" s="527" t="s">
        <v>1756</v>
      </c>
      <c r="AEL13" s="527" t="s">
        <v>1755</v>
      </c>
      <c r="AEM13" s="527" t="s">
        <v>1754</v>
      </c>
      <c r="AEN13" s="527" t="s">
        <v>1753</v>
      </c>
      <c r="AEO13" s="527" t="s">
        <v>370</v>
      </c>
      <c r="AEP13" s="527" t="s">
        <v>1752</v>
      </c>
      <c r="AEQ13" s="527" t="s">
        <v>371</v>
      </c>
      <c r="AER13" s="527" t="s">
        <v>372</v>
      </c>
      <c r="AES13" s="527" t="s">
        <v>373</v>
      </c>
      <c r="AET13" s="527" t="s">
        <v>1751</v>
      </c>
      <c r="AEU13" s="527" t="s">
        <v>1750</v>
      </c>
      <c r="AEV13" s="527" t="s">
        <v>375</v>
      </c>
      <c r="AEW13" s="527" t="s">
        <v>378</v>
      </c>
      <c r="AEX13" s="527" t="s">
        <v>379</v>
      </c>
      <c r="AEY13" s="527" t="s">
        <v>1749</v>
      </c>
      <c r="AEZ13" s="527" t="s">
        <v>1748</v>
      </c>
      <c r="AFA13" s="527" t="s">
        <v>1747</v>
      </c>
      <c r="AFB13" s="527" t="s">
        <v>380</v>
      </c>
      <c r="AFC13" s="527" t="s">
        <v>1746</v>
      </c>
      <c r="AFD13" s="527" t="s">
        <v>1745</v>
      </c>
      <c r="AFE13" s="527" t="s">
        <v>1744</v>
      </c>
      <c r="AFF13" s="527" t="s">
        <v>1743</v>
      </c>
      <c r="AFG13" s="527" t="s">
        <v>1742</v>
      </c>
      <c r="AFH13" s="527" t="s">
        <v>1741</v>
      </c>
      <c r="AFI13" s="527" t="s">
        <v>1740</v>
      </c>
      <c r="AFJ13" s="527" t="s">
        <v>2166</v>
      </c>
      <c r="AFK13" s="527" t="s">
        <v>2167</v>
      </c>
      <c r="AFL13" s="527" t="s">
        <v>2168</v>
      </c>
      <c r="AFM13" s="527" t="s">
        <v>2169</v>
      </c>
      <c r="AFN13" s="527" t="s">
        <v>2170</v>
      </c>
      <c r="AFO13" s="527" t="s">
        <v>2171</v>
      </c>
      <c r="AFP13" s="527" t="s">
        <v>2172</v>
      </c>
      <c r="AFQ13" s="527" t="s">
        <v>2173</v>
      </c>
      <c r="AFR13" s="527" t="s">
        <v>2174</v>
      </c>
      <c r="AFS13" s="67" t="s">
        <v>383</v>
      </c>
      <c r="AFT13" s="67" t="s">
        <v>384</v>
      </c>
      <c r="AFU13" s="67" t="s">
        <v>385</v>
      </c>
      <c r="AFV13" s="67" t="s">
        <v>111</v>
      </c>
      <c r="AFW13" s="67" t="s">
        <v>386</v>
      </c>
      <c r="AFX13" s="67" t="s">
        <v>115</v>
      </c>
      <c r="AFY13" s="67" t="s">
        <v>387</v>
      </c>
      <c r="AFZ13" s="67" t="s">
        <v>388</v>
      </c>
      <c r="AGA13" s="67" t="s">
        <v>127</v>
      </c>
      <c r="AGB13" s="67" t="s">
        <v>389</v>
      </c>
      <c r="AGC13" s="67" t="s">
        <v>131</v>
      </c>
      <c r="AGD13" s="67" t="s">
        <v>390</v>
      </c>
      <c r="AGE13" s="67" t="s">
        <v>136</v>
      </c>
      <c r="AGF13" s="67" t="s">
        <v>143</v>
      </c>
      <c r="AGG13" s="67" t="s">
        <v>391</v>
      </c>
      <c r="AGH13" s="70"/>
    </row>
    <row r="14" spans="1:867">
      <c r="A14" s="76"/>
      <c r="B14" s="76"/>
      <c r="C14" s="76"/>
      <c r="D14" s="76"/>
      <c r="E14" s="76"/>
      <c r="F14" s="76"/>
      <c r="G14" s="76"/>
      <c r="H14" s="76"/>
      <c r="I14" s="76"/>
      <c r="J14" s="76"/>
      <c r="BV14" s="67" t="s">
        <v>392</v>
      </c>
      <c r="BW14" s="67" t="s">
        <v>393</v>
      </c>
      <c r="BX14" s="67" t="s">
        <v>394</v>
      </c>
      <c r="BY14" s="67" t="s">
        <v>395</v>
      </c>
      <c r="BZ14" s="67" t="s">
        <v>396</v>
      </c>
      <c r="CA14" s="67" t="s">
        <v>397</v>
      </c>
      <c r="CB14" s="67" t="s">
        <v>398</v>
      </c>
      <c r="CC14" s="67" t="s">
        <v>399</v>
      </c>
      <c r="CD14" s="67" t="s">
        <v>400</v>
      </c>
      <c r="CE14" s="67" t="s">
        <v>401</v>
      </c>
      <c r="CF14" s="67" t="s">
        <v>402</v>
      </c>
      <c r="CG14" s="67" t="s">
        <v>403</v>
      </c>
      <c r="CH14" s="67" t="s">
        <v>404</v>
      </c>
      <c r="CI14" s="67" t="s">
        <v>405</v>
      </c>
      <c r="CJ14" s="67" t="s">
        <v>406</v>
      </c>
      <c r="CK14" s="67" t="s">
        <v>407</v>
      </c>
      <c r="CL14" s="67" t="s">
        <v>408</v>
      </c>
      <c r="CM14" s="67" t="s">
        <v>409</v>
      </c>
      <c r="CN14" s="67" t="s">
        <v>410</v>
      </c>
      <c r="CO14" s="67" t="s">
        <v>411</v>
      </c>
      <c r="CP14" s="67" t="s">
        <v>412</v>
      </c>
      <c r="CQ14" s="67" t="s">
        <v>413</v>
      </c>
      <c r="CR14" s="67" t="s">
        <v>414</v>
      </c>
      <c r="CS14" s="67" t="s">
        <v>415</v>
      </c>
      <c r="CT14" s="67" t="s">
        <v>416</v>
      </c>
      <c r="CU14" s="67" t="s">
        <v>417</v>
      </c>
      <c r="CV14" s="67" t="s">
        <v>418</v>
      </c>
      <c r="CW14" s="67" t="s">
        <v>419</v>
      </c>
      <c r="CX14" s="67" t="s">
        <v>420</v>
      </c>
      <c r="CY14" s="67" t="s">
        <v>421</v>
      </c>
      <c r="CZ14" s="67" t="s">
        <v>422</v>
      </c>
      <c r="DA14" s="67" t="s">
        <v>423</v>
      </c>
      <c r="DB14" s="67" t="s">
        <v>424</v>
      </c>
      <c r="DC14" s="67" t="s">
        <v>425</v>
      </c>
      <c r="DD14" s="67" t="s">
        <v>426</v>
      </c>
      <c r="DE14" s="67" t="s">
        <v>427</v>
      </c>
      <c r="DF14" s="67" t="s">
        <v>428</v>
      </c>
      <c r="DG14" s="67" t="s">
        <v>429</v>
      </c>
      <c r="DH14" s="67" t="s">
        <v>430</v>
      </c>
      <c r="DI14" s="67" t="s">
        <v>431</v>
      </c>
      <c r="DJ14" s="67" t="s">
        <v>432</v>
      </c>
      <c r="DK14" s="67" t="s">
        <v>433</v>
      </c>
      <c r="DL14" s="67" t="s">
        <v>434</v>
      </c>
      <c r="DM14" s="67" t="s">
        <v>435</v>
      </c>
      <c r="DN14" s="67" t="s">
        <v>436</v>
      </c>
      <c r="DO14" s="67" t="s">
        <v>437</v>
      </c>
      <c r="DP14" s="67" t="s">
        <v>438</v>
      </c>
      <c r="DQ14" s="67" t="s">
        <v>439</v>
      </c>
      <c r="DR14" s="67" t="s">
        <v>440</v>
      </c>
      <c r="DS14" s="67" t="s">
        <v>441</v>
      </c>
      <c r="DT14" s="67" t="s">
        <v>442</v>
      </c>
      <c r="DU14" s="67" t="s">
        <v>443</v>
      </c>
      <c r="DV14" s="67" t="s">
        <v>444</v>
      </c>
      <c r="DW14" s="67" t="s">
        <v>445</v>
      </c>
      <c r="DX14" s="67" t="s">
        <v>446</v>
      </c>
      <c r="DY14" s="67" t="s">
        <v>447</v>
      </c>
      <c r="DZ14" s="67" t="s">
        <v>448</v>
      </c>
      <c r="EA14" s="67" t="s">
        <v>449</v>
      </c>
      <c r="EB14" s="67" t="s">
        <v>450</v>
      </c>
      <c r="EC14" s="67" t="s">
        <v>451</v>
      </c>
      <c r="ED14" s="67" t="s">
        <v>452</v>
      </c>
      <c r="EE14" s="67" t="s">
        <v>453</v>
      </c>
      <c r="EF14" s="67" t="s">
        <v>454</v>
      </c>
      <c r="EG14" s="67" t="s">
        <v>455</v>
      </c>
      <c r="EH14" s="67" t="s">
        <v>456</v>
      </c>
      <c r="EI14" s="67" t="s">
        <v>457</v>
      </c>
      <c r="EJ14" s="67" t="s">
        <v>458</v>
      </c>
      <c r="EK14" s="67" t="s">
        <v>459</v>
      </c>
      <c r="EL14" s="67" t="s">
        <v>460</v>
      </c>
      <c r="EM14" s="67" t="s">
        <v>461</v>
      </c>
      <c r="EN14" s="67" t="s">
        <v>462</v>
      </c>
      <c r="EO14" s="67" t="s">
        <v>463</v>
      </c>
      <c r="EP14" s="67" t="s">
        <v>464</v>
      </c>
      <c r="EQ14" s="67" t="s">
        <v>465</v>
      </c>
      <c r="ER14" s="67" t="s">
        <v>466</v>
      </c>
      <c r="ES14" s="67" t="s">
        <v>467</v>
      </c>
      <c r="ET14" s="67" t="s">
        <v>468</v>
      </c>
      <c r="EU14" s="67" t="s">
        <v>469</v>
      </c>
      <c r="EV14" s="67" t="s">
        <v>470</v>
      </c>
      <c r="EW14" s="67" t="s">
        <v>471</v>
      </c>
      <c r="EX14" s="67" t="s">
        <v>472</v>
      </c>
      <c r="EY14" s="67" t="s">
        <v>473</v>
      </c>
      <c r="EZ14" s="67" t="s">
        <v>474</v>
      </c>
      <c r="FA14" s="67" t="s">
        <v>475</v>
      </c>
      <c r="FB14" s="67" t="s">
        <v>476</v>
      </c>
      <c r="FC14" s="67" t="s">
        <v>477</v>
      </c>
      <c r="FD14" s="67" t="s">
        <v>478</v>
      </c>
      <c r="FE14" s="67" t="s">
        <v>479</v>
      </c>
      <c r="FF14" s="67" t="s">
        <v>480</v>
      </c>
      <c r="FG14" s="67" t="s">
        <v>481</v>
      </c>
      <c r="FH14" s="67" t="s">
        <v>482</v>
      </c>
      <c r="FI14" s="67" t="s">
        <v>483</v>
      </c>
      <c r="FJ14" s="67" t="s">
        <v>484</v>
      </c>
      <c r="FK14" s="67" t="s">
        <v>485</v>
      </c>
      <c r="FL14" s="67" t="s">
        <v>486</v>
      </c>
      <c r="FM14" s="67" t="s">
        <v>487</v>
      </c>
      <c r="FN14" s="67" t="s">
        <v>488</v>
      </c>
      <c r="FO14" s="67" t="s">
        <v>489</v>
      </c>
      <c r="FP14" s="67" t="s">
        <v>490</v>
      </c>
      <c r="FQ14" s="67" t="s">
        <v>491</v>
      </c>
      <c r="FR14" s="67" t="s">
        <v>492</v>
      </c>
      <c r="FS14" s="67" t="s">
        <v>493</v>
      </c>
      <c r="FT14" s="67" t="s">
        <v>494</v>
      </c>
      <c r="FU14" s="67" t="s">
        <v>495</v>
      </c>
      <c r="FV14" s="67" t="s">
        <v>496</v>
      </c>
      <c r="FW14" s="67" t="s">
        <v>497</v>
      </c>
      <c r="FX14" s="67" t="s">
        <v>498</v>
      </c>
      <c r="FY14" s="67" t="s">
        <v>499</v>
      </c>
      <c r="FZ14" s="67" t="s">
        <v>500</v>
      </c>
      <c r="GA14" s="67" t="s">
        <v>501</v>
      </c>
      <c r="GB14" s="67" t="s">
        <v>502</v>
      </c>
      <c r="GC14" s="67" t="s">
        <v>503</v>
      </c>
      <c r="GD14" s="67" t="s">
        <v>504</v>
      </c>
      <c r="GE14" s="67" t="s">
        <v>505</v>
      </c>
      <c r="GF14" s="67" t="s">
        <v>506</v>
      </c>
      <c r="GG14" s="67" t="s">
        <v>507</v>
      </c>
      <c r="GH14" s="67" t="s">
        <v>508</v>
      </c>
      <c r="GI14" s="67" t="s">
        <v>509</v>
      </c>
      <c r="GJ14" s="67" t="s">
        <v>510</v>
      </c>
      <c r="GK14" s="67" t="s">
        <v>511</v>
      </c>
      <c r="GL14" s="67" t="s">
        <v>512</v>
      </c>
      <c r="GM14" s="67" t="s">
        <v>513</v>
      </c>
      <c r="GN14" s="67" t="s">
        <v>514</v>
      </c>
      <c r="GO14" s="67" t="s">
        <v>515</v>
      </c>
      <c r="GP14" s="67" t="s">
        <v>516</v>
      </c>
      <c r="GQ14" s="67" t="s">
        <v>517</v>
      </c>
      <c r="GR14" s="67" t="s">
        <v>518</v>
      </c>
      <c r="GS14" s="67" t="s">
        <v>519</v>
      </c>
      <c r="GT14" s="67" t="s">
        <v>520</v>
      </c>
      <c r="GU14" s="67" t="s">
        <v>521</v>
      </c>
      <c r="GV14" s="67" t="s">
        <v>522</v>
      </c>
      <c r="GW14" s="67" t="s">
        <v>523</v>
      </c>
      <c r="GX14" s="67" t="s">
        <v>524</v>
      </c>
      <c r="GY14" s="67" t="s">
        <v>525</v>
      </c>
      <c r="GZ14" s="67" t="s">
        <v>526</v>
      </c>
      <c r="HA14" s="67" t="s">
        <v>527</v>
      </c>
      <c r="HB14" s="67" t="s">
        <v>528</v>
      </c>
      <c r="HC14" s="67" t="s">
        <v>529</v>
      </c>
      <c r="HD14" s="67" t="s">
        <v>530</v>
      </c>
      <c r="HE14" s="67" t="s">
        <v>531</v>
      </c>
      <c r="HF14" s="67" t="s">
        <v>532</v>
      </c>
      <c r="HG14" s="67" t="s">
        <v>533</v>
      </c>
      <c r="HH14" s="67" t="s">
        <v>534</v>
      </c>
      <c r="HI14" s="67" t="s">
        <v>535</v>
      </c>
      <c r="HJ14" s="67" t="s">
        <v>536</v>
      </c>
      <c r="HK14" s="67" t="s">
        <v>537</v>
      </c>
      <c r="HL14" s="67" t="s">
        <v>538</v>
      </c>
      <c r="HM14" s="67" t="s">
        <v>539</v>
      </c>
      <c r="HN14" s="67" t="s">
        <v>540</v>
      </c>
      <c r="HO14" s="67" t="s">
        <v>541</v>
      </c>
      <c r="HP14" s="67" t="s">
        <v>542</v>
      </c>
      <c r="HQ14" s="67" t="s">
        <v>543</v>
      </c>
      <c r="HR14" s="67" t="s">
        <v>544</v>
      </c>
      <c r="HS14" s="67" t="s">
        <v>545</v>
      </c>
      <c r="HT14" s="67" t="s">
        <v>546</v>
      </c>
      <c r="HU14" s="67" t="s">
        <v>547</v>
      </c>
      <c r="HV14" s="67" t="s">
        <v>548</v>
      </c>
      <c r="HW14" s="67" t="s">
        <v>549</v>
      </c>
      <c r="HX14" s="67" t="s">
        <v>550</v>
      </c>
      <c r="HY14" s="67" t="s">
        <v>551</v>
      </c>
      <c r="HZ14" s="67" t="s">
        <v>552</v>
      </c>
      <c r="IA14" s="67" t="s">
        <v>553</v>
      </c>
      <c r="IB14" s="67" t="s">
        <v>554</v>
      </c>
      <c r="IC14" s="67" t="s">
        <v>555</v>
      </c>
      <c r="ID14" s="67" t="s">
        <v>556</v>
      </c>
      <c r="IE14" s="67" t="s">
        <v>557</v>
      </c>
      <c r="IF14" s="67" t="s">
        <v>558</v>
      </c>
      <c r="IG14" s="67" t="s">
        <v>559</v>
      </c>
      <c r="IH14" s="67" t="s">
        <v>560</v>
      </c>
      <c r="II14" s="67" t="s">
        <v>561</v>
      </c>
      <c r="IJ14" s="67" t="s">
        <v>562</v>
      </c>
      <c r="IK14" s="67" t="s">
        <v>563</v>
      </c>
      <c r="IL14" s="67" t="s">
        <v>564</v>
      </c>
      <c r="IM14" s="67" t="s">
        <v>565</v>
      </c>
      <c r="IN14" s="67" t="s">
        <v>566</v>
      </c>
      <c r="IO14" s="67" t="s">
        <v>567</v>
      </c>
      <c r="IP14" s="67" t="s">
        <v>568</v>
      </c>
      <c r="IQ14" s="67" t="s">
        <v>569</v>
      </c>
      <c r="IR14" s="67" t="s">
        <v>570</v>
      </c>
      <c r="IS14" s="67" t="s">
        <v>571</v>
      </c>
      <c r="IT14" s="67" t="s">
        <v>572</v>
      </c>
      <c r="IU14" s="67" t="s">
        <v>573</v>
      </c>
      <c r="IV14" s="67" t="s">
        <v>574</v>
      </c>
      <c r="IW14" s="67" t="s">
        <v>575</v>
      </c>
      <c r="IX14" s="67" t="s">
        <v>576</v>
      </c>
      <c r="IY14" s="67" t="s">
        <v>577</v>
      </c>
      <c r="IZ14" s="67" t="s">
        <v>578</v>
      </c>
      <c r="JA14" s="67" t="s">
        <v>579</v>
      </c>
      <c r="JB14" s="67" t="s">
        <v>580</v>
      </c>
      <c r="JC14" s="67" t="s">
        <v>581</v>
      </c>
      <c r="JD14" s="67" t="s">
        <v>582</v>
      </c>
      <c r="JE14" s="67" t="s">
        <v>583</v>
      </c>
      <c r="JF14" s="67" t="s">
        <v>584</v>
      </c>
      <c r="JG14" s="67" t="s">
        <v>585</v>
      </c>
      <c r="JH14" s="67" t="s">
        <v>586</v>
      </c>
      <c r="JI14" s="67" t="s">
        <v>587</v>
      </c>
      <c r="JJ14" s="67" t="s">
        <v>588</v>
      </c>
      <c r="JK14" s="67" t="s">
        <v>589</v>
      </c>
      <c r="JL14" s="67" t="s">
        <v>590</v>
      </c>
      <c r="JM14" s="67" t="s">
        <v>591</v>
      </c>
      <c r="JN14" s="67" t="s">
        <v>592</v>
      </c>
      <c r="JO14" s="67" t="s">
        <v>593</v>
      </c>
      <c r="JP14" s="67" t="s">
        <v>594</v>
      </c>
      <c r="JQ14" s="67" t="s">
        <v>595</v>
      </c>
      <c r="JR14" s="67" t="s">
        <v>596</v>
      </c>
      <c r="JS14" s="67" t="s">
        <v>597</v>
      </c>
      <c r="JT14" s="67" t="s">
        <v>598</v>
      </c>
      <c r="JU14" s="67" t="s">
        <v>599</v>
      </c>
      <c r="JV14" s="67" t="s">
        <v>600</v>
      </c>
      <c r="JW14" s="67" t="s">
        <v>601</v>
      </c>
      <c r="JX14" s="67" t="s">
        <v>602</v>
      </c>
      <c r="JY14" s="67" t="s">
        <v>603</v>
      </c>
      <c r="JZ14" s="67" t="s">
        <v>604</v>
      </c>
      <c r="KA14" s="67" t="s">
        <v>605</v>
      </c>
      <c r="KB14" s="67" t="s">
        <v>606</v>
      </c>
      <c r="KC14" s="67" t="s">
        <v>607</v>
      </c>
      <c r="KD14" s="67" t="s">
        <v>608</v>
      </c>
      <c r="KE14" s="67" t="s">
        <v>609</v>
      </c>
      <c r="KF14" s="67" t="s">
        <v>610</v>
      </c>
      <c r="KG14" s="67" t="s">
        <v>611</v>
      </c>
      <c r="KH14" s="67" t="s">
        <v>612</v>
      </c>
      <c r="KI14" s="67" t="s">
        <v>613</v>
      </c>
      <c r="KJ14" s="67" t="s">
        <v>614</v>
      </c>
      <c r="KK14" s="67" t="s">
        <v>615</v>
      </c>
      <c r="KL14" s="67" t="s">
        <v>616</v>
      </c>
      <c r="KM14" s="67" t="s">
        <v>617</v>
      </c>
      <c r="KN14" s="67" t="s">
        <v>618</v>
      </c>
      <c r="KO14" s="67" t="s">
        <v>619</v>
      </c>
      <c r="KP14" s="67" t="s">
        <v>620</v>
      </c>
      <c r="KQ14" s="67" t="s">
        <v>621</v>
      </c>
      <c r="KR14" s="67" t="s">
        <v>622</v>
      </c>
      <c r="KS14" s="67" t="s">
        <v>623</v>
      </c>
      <c r="KT14" s="67" t="s">
        <v>624</v>
      </c>
      <c r="KU14" s="67" t="s">
        <v>625</v>
      </c>
      <c r="KV14" s="67" t="s">
        <v>626</v>
      </c>
      <c r="KW14" s="67" t="s">
        <v>627</v>
      </c>
      <c r="KX14" s="67" t="s">
        <v>628</v>
      </c>
      <c r="KY14" s="67" t="s">
        <v>629</v>
      </c>
      <c r="KZ14" s="67" t="s">
        <v>630</v>
      </c>
      <c r="LA14" s="67" t="s">
        <v>631</v>
      </c>
      <c r="LB14" s="67" t="s">
        <v>632</v>
      </c>
      <c r="LC14" s="67" t="s">
        <v>633</v>
      </c>
      <c r="LD14" s="67" t="s">
        <v>634</v>
      </c>
      <c r="LE14" s="67" t="s">
        <v>635</v>
      </c>
      <c r="LF14" s="67" t="s">
        <v>636</v>
      </c>
      <c r="LG14" s="67" t="s">
        <v>637</v>
      </c>
      <c r="LH14" s="67" t="s">
        <v>638</v>
      </c>
      <c r="LI14" s="67" t="s">
        <v>639</v>
      </c>
      <c r="LJ14" s="67" t="s">
        <v>640</v>
      </c>
      <c r="LK14" s="67" t="s">
        <v>641</v>
      </c>
      <c r="LL14" s="67" t="s">
        <v>642</v>
      </c>
      <c r="LM14" s="67" t="s">
        <v>643</v>
      </c>
      <c r="LN14" s="67" t="s">
        <v>644</v>
      </c>
      <c r="LO14" s="67" t="s">
        <v>645</v>
      </c>
      <c r="LP14" s="67" t="s">
        <v>646</v>
      </c>
      <c r="LQ14" s="67" t="s">
        <v>647</v>
      </c>
      <c r="LR14" s="67" t="s">
        <v>648</v>
      </c>
      <c r="LS14" s="67" t="s">
        <v>649</v>
      </c>
      <c r="LT14" s="67" t="s">
        <v>650</v>
      </c>
      <c r="LU14" s="67" t="s">
        <v>651</v>
      </c>
      <c r="LV14" s="67" t="s">
        <v>652</v>
      </c>
      <c r="LW14" s="67" t="s">
        <v>653</v>
      </c>
      <c r="LX14" s="67" t="s">
        <v>654</v>
      </c>
      <c r="LY14" s="67" t="s">
        <v>655</v>
      </c>
      <c r="LZ14" s="67" t="s">
        <v>656</v>
      </c>
      <c r="MA14" s="67" t="s">
        <v>657</v>
      </c>
      <c r="MB14" s="67" t="s">
        <v>658</v>
      </c>
      <c r="MC14" s="67" t="s">
        <v>659</v>
      </c>
      <c r="MD14" s="67" t="s">
        <v>660</v>
      </c>
      <c r="ME14" s="67" t="s">
        <v>661</v>
      </c>
      <c r="MF14" s="67" t="s">
        <v>662</v>
      </c>
      <c r="MG14" s="67" t="s">
        <v>663</v>
      </c>
      <c r="MH14" s="67" t="s">
        <v>664</v>
      </c>
      <c r="MI14" s="67" t="s">
        <v>665</v>
      </c>
      <c r="MJ14" s="67" t="s">
        <v>666</v>
      </c>
      <c r="MK14" s="67" t="s">
        <v>667</v>
      </c>
      <c r="ML14" s="67" t="s">
        <v>668</v>
      </c>
      <c r="MM14" s="67" t="s">
        <v>669</v>
      </c>
      <c r="MN14" s="67" t="s">
        <v>670</v>
      </c>
      <c r="MO14" s="67" t="s">
        <v>671</v>
      </c>
      <c r="MP14" s="67" t="s">
        <v>672</v>
      </c>
      <c r="MQ14" s="67" t="s">
        <v>673</v>
      </c>
      <c r="MR14" s="67" t="s">
        <v>674</v>
      </c>
      <c r="MS14" s="67" t="s">
        <v>675</v>
      </c>
      <c r="MT14" s="67" t="s">
        <v>676</v>
      </c>
      <c r="MU14" s="67" t="s">
        <v>677</v>
      </c>
      <c r="MV14" s="67" t="s">
        <v>678</v>
      </c>
      <c r="MW14" s="67" t="s">
        <v>679</v>
      </c>
      <c r="MX14" s="67" t="s">
        <v>680</v>
      </c>
      <c r="MY14" s="67" t="s">
        <v>681</v>
      </c>
      <c r="MZ14" s="67" t="s">
        <v>682</v>
      </c>
      <c r="NA14" s="67" t="s">
        <v>683</v>
      </c>
      <c r="NB14" s="67" t="s">
        <v>684</v>
      </c>
      <c r="NC14" s="67" t="s">
        <v>685</v>
      </c>
      <c r="ND14" s="67" t="s">
        <v>686</v>
      </c>
      <c r="NE14" s="67" t="s">
        <v>687</v>
      </c>
      <c r="NF14" s="67" t="s">
        <v>688</v>
      </c>
      <c r="NG14" s="67" t="s">
        <v>689</v>
      </c>
      <c r="NH14" s="67" t="s">
        <v>690</v>
      </c>
      <c r="NI14" s="67" t="s">
        <v>691</v>
      </c>
      <c r="NJ14" s="67" t="s">
        <v>692</v>
      </c>
      <c r="NK14" s="67" t="s">
        <v>693</v>
      </c>
      <c r="NL14" s="67" t="s">
        <v>694</v>
      </c>
      <c r="NM14" s="67" t="s">
        <v>695</v>
      </c>
      <c r="NN14" s="67" t="s">
        <v>696</v>
      </c>
      <c r="NO14" s="67" t="s">
        <v>697</v>
      </c>
      <c r="NP14" s="67" t="s">
        <v>698</v>
      </c>
      <c r="NQ14" s="67" t="s">
        <v>699</v>
      </c>
      <c r="NR14" s="67" t="s">
        <v>700</v>
      </c>
      <c r="NS14" s="67" t="s">
        <v>701</v>
      </c>
      <c r="NT14" s="67" t="s">
        <v>702</v>
      </c>
      <c r="NU14" s="67" t="s">
        <v>703</v>
      </c>
      <c r="NV14" s="67" t="s">
        <v>704</v>
      </c>
      <c r="NW14" s="67" t="s">
        <v>705</v>
      </c>
      <c r="NX14" s="67" t="s">
        <v>706</v>
      </c>
      <c r="NY14" s="67" t="s">
        <v>707</v>
      </c>
      <c r="NZ14" s="67" t="s">
        <v>708</v>
      </c>
      <c r="OA14" s="67" t="s">
        <v>709</v>
      </c>
      <c r="OB14" s="67" t="s">
        <v>710</v>
      </c>
      <c r="OC14" s="67" t="s">
        <v>711</v>
      </c>
      <c r="OD14" s="67" t="s">
        <v>712</v>
      </c>
      <c r="OE14" s="67" t="s">
        <v>713</v>
      </c>
      <c r="OF14" s="67" t="s">
        <v>714</v>
      </c>
      <c r="OG14" s="67" t="s">
        <v>715</v>
      </c>
      <c r="OH14" s="67" t="s">
        <v>716</v>
      </c>
      <c r="OI14" s="67" t="s">
        <v>717</v>
      </c>
      <c r="OJ14" s="67" t="s">
        <v>718</v>
      </c>
      <c r="OK14" s="67" t="s">
        <v>719</v>
      </c>
      <c r="OL14" s="67" t="s">
        <v>720</v>
      </c>
      <c r="OM14" s="67" t="s">
        <v>721</v>
      </c>
      <c r="ON14" s="67" t="s">
        <v>722</v>
      </c>
      <c r="OO14" s="67" t="s">
        <v>723</v>
      </c>
      <c r="OP14" s="67" t="s">
        <v>724</v>
      </c>
      <c r="OQ14" s="67" t="s">
        <v>725</v>
      </c>
      <c r="OR14" s="67" t="s">
        <v>726</v>
      </c>
      <c r="OS14" s="67" t="s">
        <v>727</v>
      </c>
      <c r="OT14" s="67" t="s">
        <v>728</v>
      </c>
      <c r="OU14" s="67" t="s">
        <v>729</v>
      </c>
      <c r="OV14" s="67" t="s">
        <v>730</v>
      </c>
      <c r="OW14" s="67" t="s">
        <v>731</v>
      </c>
      <c r="OX14" s="67" t="s">
        <v>732</v>
      </c>
      <c r="OY14" s="67" t="s">
        <v>733</v>
      </c>
      <c r="OZ14" s="67" t="s">
        <v>734</v>
      </c>
      <c r="PA14" s="67" t="s">
        <v>735</v>
      </c>
      <c r="PB14" s="67" t="s">
        <v>736</v>
      </c>
      <c r="PC14" s="67" t="s">
        <v>737</v>
      </c>
      <c r="PD14" s="67" t="s">
        <v>738</v>
      </c>
      <c r="PE14" s="67" t="s">
        <v>739</v>
      </c>
      <c r="PF14" s="67" t="s">
        <v>740</v>
      </c>
      <c r="PG14" s="67" t="s">
        <v>741</v>
      </c>
      <c r="PH14" s="67" t="s">
        <v>742</v>
      </c>
      <c r="PI14" s="67" t="s">
        <v>743</v>
      </c>
      <c r="PJ14" s="67" t="s">
        <v>744</v>
      </c>
      <c r="PK14" s="67" t="s">
        <v>745</v>
      </c>
      <c r="PL14" s="67" t="s">
        <v>746</v>
      </c>
      <c r="PM14" s="67" t="s">
        <v>747</v>
      </c>
      <c r="PN14" s="67" t="s">
        <v>748</v>
      </c>
      <c r="PO14" s="67" t="s">
        <v>749</v>
      </c>
      <c r="PP14" s="67" t="s">
        <v>750</v>
      </c>
      <c r="PQ14" s="67" t="s">
        <v>751</v>
      </c>
      <c r="PR14" s="67" t="s">
        <v>752</v>
      </c>
      <c r="PS14" s="67" t="s">
        <v>753</v>
      </c>
      <c r="PT14" s="67" t="s">
        <v>754</v>
      </c>
      <c r="PU14" s="67" t="s">
        <v>755</v>
      </c>
      <c r="PV14" s="67" t="s">
        <v>756</v>
      </c>
      <c r="PW14" s="67" t="s">
        <v>757</v>
      </c>
      <c r="PX14" s="67" t="s">
        <v>758</v>
      </c>
      <c r="PY14" s="67" t="s">
        <v>759</v>
      </c>
      <c r="PZ14" s="67" t="s">
        <v>760</v>
      </c>
      <c r="QA14" s="67" t="s">
        <v>761</v>
      </c>
      <c r="QB14" s="67" t="s">
        <v>762</v>
      </c>
      <c r="QC14" s="67" t="s">
        <v>763</v>
      </c>
      <c r="QD14" s="67" t="s">
        <v>764</v>
      </c>
      <c r="QE14" s="67" t="s">
        <v>765</v>
      </c>
      <c r="QF14" s="67" t="s">
        <v>766</v>
      </c>
      <c r="QG14" s="67" t="s">
        <v>767</v>
      </c>
      <c r="QH14" s="67" t="s">
        <v>768</v>
      </c>
      <c r="QI14" s="67" t="s">
        <v>769</v>
      </c>
      <c r="QJ14" s="67" t="s">
        <v>770</v>
      </c>
      <c r="QK14" s="67" t="s">
        <v>771</v>
      </c>
      <c r="QL14" s="67" t="s">
        <v>772</v>
      </c>
      <c r="QM14" s="67" t="s">
        <v>773</v>
      </c>
      <c r="QN14" s="67" t="s">
        <v>774</v>
      </c>
      <c r="QO14" s="67" t="s">
        <v>775</v>
      </c>
      <c r="QP14" s="67" t="s">
        <v>776</v>
      </c>
      <c r="QQ14" s="67" t="s">
        <v>777</v>
      </c>
      <c r="QR14" s="67" t="s">
        <v>778</v>
      </c>
      <c r="QS14" s="67" t="s">
        <v>779</v>
      </c>
      <c r="QT14" s="67" t="s">
        <v>780</v>
      </c>
      <c r="QU14" s="67" t="s">
        <v>781</v>
      </c>
      <c r="QV14" s="67" t="s">
        <v>782</v>
      </c>
      <c r="QW14" s="67" t="s">
        <v>783</v>
      </c>
      <c r="QX14" s="67" t="s">
        <v>784</v>
      </c>
      <c r="QY14" s="67" t="s">
        <v>785</v>
      </c>
      <c r="QZ14" s="67" t="s">
        <v>786</v>
      </c>
      <c r="RA14" s="67" t="s">
        <v>787</v>
      </c>
      <c r="RB14" s="67" t="s">
        <v>788</v>
      </c>
      <c r="RC14" s="67" t="s">
        <v>789</v>
      </c>
      <c r="RD14" s="67" t="s">
        <v>790</v>
      </c>
      <c r="RE14" s="67" t="s">
        <v>791</v>
      </c>
      <c r="RF14" s="67" t="s">
        <v>792</v>
      </c>
      <c r="RG14" s="67" t="s">
        <v>793</v>
      </c>
      <c r="RH14" s="67" t="s">
        <v>794</v>
      </c>
      <c r="RI14" s="67" t="s">
        <v>795</v>
      </c>
      <c r="RJ14" s="67" t="s">
        <v>796</v>
      </c>
      <c r="RK14" s="67" t="s">
        <v>797</v>
      </c>
      <c r="RL14" s="67" t="s">
        <v>798</v>
      </c>
      <c r="RM14" s="67" t="s">
        <v>799</v>
      </c>
      <c r="RN14" s="67" t="s">
        <v>800</v>
      </c>
      <c r="RO14" s="67" t="s">
        <v>801</v>
      </c>
      <c r="RP14" s="67" t="s">
        <v>802</v>
      </c>
      <c r="RQ14" s="67" t="s">
        <v>803</v>
      </c>
      <c r="RR14" s="67" t="s">
        <v>804</v>
      </c>
      <c r="RS14" s="67" t="s">
        <v>805</v>
      </c>
      <c r="RT14" s="67" t="s">
        <v>806</v>
      </c>
      <c r="RU14" s="67" t="s">
        <v>807</v>
      </c>
      <c r="RV14" s="67" t="s">
        <v>808</v>
      </c>
      <c r="RW14" s="67" t="s">
        <v>2181</v>
      </c>
      <c r="RX14" s="67" t="s">
        <v>2182</v>
      </c>
      <c r="RY14" s="67" t="s">
        <v>2183</v>
      </c>
      <c r="RZ14" s="67" t="s">
        <v>2184</v>
      </c>
      <c r="SA14" s="67" t="s">
        <v>2185</v>
      </c>
      <c r="SB14" s="67" t="s">
        <v>2186</v>
      </c>
      <c r="SC14" s="67" t="s">
        <v>2187</v>
      </c>
      <c r="SD14" s="67" t="s">
        <v>2188</v>
      </c>
      <c r="SE14" s="67" t="s">
        <v>2189</v>
      </c>
      <c r="SF14" s="67" t="s">
        <v>2190</v>
      </c>
      <c r="SG14" s="67" t="s">
        <v>2191</v>
      </c>
      <c r="SH14" s="67" t="s">
        <v>2192</v>
      </c>
      <c r="SI14" s="67" t="s">
        <v>2193</v>
      </c>
      <c r="SJ14" s="67" t="s">
        <v>2194</v>
      </c>
      <c r="SK14" s="67" t="s">
        <v>2195</v>
      </c>
      <c r="SL14" s="67" t="s">
        <v>2196</v>
      </c>
      <c r="SM14" s="67" t="s">
        <v>2197</v>
      </c>
      <c r="SN14" s="67" t="s">
        <v>2198</v>
      </c>
      <c r="SO14" s="67" t="s">
        <v>2199</v>
      </c>
      <c r="SP14" s="67" t="s">
        <v>809</v>
      </c>
      <c r="SQ14" s="67" t="s">
        <v>810</v>
      </c>
      <c r="SR14" s="67" t="s">
        <v>811</v>
      </c>
      <c r="SS14" s="67" t="s">
        <v>812</v>
      </c>
      <c r="ST14" s="67" t="s">
        <v>2200</v>
      </c>
      <c r="SU14" s="67" t="s">
        <v>2201</v>
      </c>
      <c r="SV14" s="67" t="s">
        <v>2202</v>
      </c>
      <c r="SW14" s="67" t="s">
        <v>2203</v>
      </c>
      <c r="SX14" s="67" t="s">
        <v>2204</v>
      </c>
      <c r="SY14" s="67" t="s">
        <v>2205</v>
      </c>
      <c r="SZ14" s="67" t="s">
        <v>2206</v>
      </c>
      <c r="TA14" s="67" t="s">
        <v>2207</v>
      </c>
      <c r="TB14" s="67" t="s">
        <v>2208</v>
      </c>
      <c r="TC14" s="67" t="s">
        <v>2209</v>
      </c>
      <c r="TD14" s="67" t="s">
        <v>2210</v>
      </c>
      <c r="TE14" s="67" t="s">
        <v>2211</v>
      </c>
      <c r="TF14" s="67" t="s">
        <v>2212</v>
      </c>
      <c r="TG14" s="67" t="s">
        <v>813</v>
      </c>
      <c r="TH14" s="67" t="s">
        <v>814</v>
      </c>
      <c r="TI14" s="67" t="s">
        <v>815</v>
      </c>
      <c r="TJ14" s="67" t="s">
        <v>816</v>
      </c>
      <c r="TK14" s="67" t="s">
        <v>817</v>
      </c>
      <c r="TL14" s="67" t="s">
        <v>818</v>
      </c>
      <c r="TM14" s="67" t="s">
        <v>819</v>
      </c>
      <c r="TN14" s="67" t="s">
        <v>820</v>
      </c>
      <c r="TO14" s="67" t="s">
        <v>821</v>
      </c>
      <c r="TP14" s="67" t="s">
        <v>822</v>
      </c>
      <c r="TQ14" s="67" t="s">
        <v>823</v>
      </c>
      <c r="TR14" s="67" t="s">
        <v>824</v>
      </c>
      <c r="TS14" s="67" t="s">
        <v>825</v>
      </c>
      <c r="TT14" s="67" t="s">
        <v>826</v>
      </c>
      <c r="TU14" s="67" t="s">
        <v>827</v>
      </c>
      <c r="TV14" s="67" t="s">
        <v>828</v>
      </c>
      <c r="TW14" s="67" t="s">
        <v>829</v>
      </c>
      <c r="TX14" s="67" t="s">
        <v>830</v>
      </c>
      <c r="TY14" s="67" t="s">
        <v>831</v>
      </c>
      <c r="TZ14" s="67" t="s">
        <v>832</v>
      </c>
      <c r="UA14" s="67" t="s">
        <v>833</v>
      </c>
      <c r="UB14" s="67" t="s">
        <v>834</v>
      </c>
      <c r="UC14" s="67" t="s">
        <v>835</v>
      </c>
      <c r="UD14" s="67" t="s">
        <v>836</v>
      </c>
      <c r="UE14" s="67" t="s">
        <v>837</v>
      </c>
      <c r="UF14" s="67" t="s">
        <v>838</v>
      </c>
      <c r="UG14" s="67" t="s">
        <v>839</v>
      </c>
      <c r="UH14" s="67" t="s">
        <v>840</v>
      </c>
      <c r="UI14" s="67" t="s">
        <v>841</v>
      </c>
      <c r="UJ14" s="67" t="s">
        <v>2213</v>
      </c>
      <c r="UK14" s="67" t="s">
        <v>2214</v>
      </c>
      <c r="UL14" s="67" t="s">
        <v>2215</v>
      </c>
      <c r="UM14" s="67" t="s">
        <v>2216</v>
      </c>
      <c r="UN14" s="67" t="s">
        <v>2217</v>
      </c>
      <c r="UO14" s="67" t="s">
        <v>2218</v>
      </c>
      <c r="UP14" s="67" t="s">
        <v>2219</v>
      </c>
      <c r="UQ14" s="67" t="s">
        <v>2220</v>
      </c>
      <c r="UR14" s="67" t="s">
        <v>2221</v>
      </c>
      <c r="US14" s="67" t="s">
        <v>2222</v>
      </c>
      <c r="UT14" s="67" t="s">
        <v>2223</v>
      </c>
      <c r="UU14" s="67" t="s">
        <v>2224</v>
      </c>
      <c r="UV14" s="67" t="s">
        <v>2225</v>
      </c>
      <c r="UW14" s="67" t="s">
        <v>2226</v>
      </c>
      <c r="UX14" s="67" t="s">
        <v>2227</v>
      </c>
      <c r="UY14" s="67" t="s">
        <v>2228</v>
      </c>
      <c r="UZ14" s="67" t="s">
        <v>2229</v>
      </c>
      <c r="VA14" s="67" t="s">
        <v>2230</v>
      </c>
      <c r="VB14" s="67" t="s">
        <v>2231</v>
      </c>
      <c r="VC14" s="67" t="s">
        <v>2232</v>
      </c>
      <c r="VD14" s="67" t="s">
        <v>2233</v>
      </c>
      <c r="VE14" s="67" t="s">
        <v>2234</v>
      </c>
      <c r="VF14" s="67" t="s">
        <v>2235</v>
      </c>
      <c r="VG14" s="67" t="s">
        <v>2236</v>
      </c>
      <c r="VH14" s="67" t="s">
        <v>2237</v>
      </c>
      <c r="VI14" s="67" t="s">
        <v>2238</v>
      </c>
      <c r="VJ14" s="67" t="s">
        <v>2239</v>
      </c>
      <c r="VK14" s="67" t="s">
        <v>2240</v>
      </c>
      <c r="VL14" s="67" t="s">
        <v>2241</v>
      </c>
      <c r="VM14" s="67" t="s">
        <v>2242</v>
      </c>
      <c r="VN14" s="67" t="s">
        <v>2243</v>
      </c>
      <c r="VO14" s="67" t="s">
        <v>2244</v>
      </c>
      <c r="VP14" s="67" t="s">
        <v>2245</v>
      </c>
      <c r="VQ14" s="67" t="s">
        <v>2246</v>
      </c>
      <c r="VR14" s="67" t="s">
        <v>2247</v>
      </c>
      <c r="VS14" s="67" t="s">
        <v>2248</v>
      </c>
      <c r="VT14" s="67" t="s">
        <v>2249</v>
      </c>
      <c r="VU14" s="67" t="s">
        <v>2250</v>
      </c>
      <c r="VV14" s="67" t="s">
        <v>2251</v>
      </c>
      <c r="VW14" s="67" t="s">
        <v>2252</v>
      </c>
      <c r="VX14" s="67" t="s">
        <v>2253</v>
      </c>
      <c r="VY14" s="67" t="s">
        <v>2254</v>
      </c>
      <c r="VZ14" s="67" t="s">
        <v>2255</v>
      </c>
      <c r="WA14" s="67" t="s">
        <v>2256</v>
      </c>
      <c r="WB14" s="67" t="s">
        <v>2257</v>
      </c>
      <c r="WC14" s="67" t="s">
        <v>2258</v>
      </c>
      <c r="WD14" s="67" t="s">
        <v>2259</v>
      </c>
      <c r="WE14" s="67" t="s">
        <v>2260</v>
      </c>
      <c r="WF14" s="67" t="s">
        <v>2261</v>
      </c>
      <c r="WG14" s="67" t="s">
        <v>2262</v>
      </c>
      <c r="WH14" s="67" t="s">
        <v>2263</v>
      </c>
      <c r="WI14" s="67" t="s">
        <v>2264</v>
      </c>
      <c r="WJ14" s="67" t="s">
        <v>2265</v>
      </c>
      <c r="WK14" s="67" t="s">
        <v>2266</v>
      </c>
      <c r="WL14" s="67" t="s">
        <v>2267</v>
      </c>
      <c r="WM14" s="67" t="s">
        <v>2268</v>
      </c>
      <c r="WN14" s="67" t="s">
        <v>2269</v>
      </c>
      <c r="WO14" s="67" t="s">
        <v>2270</v>
      </c>
      <c r="WP14" s="67" t="s">
        <v>2271</v>
      </c>
      <c r="WQ14" s="67" t="s">
        <v>2272</v>
      </c>
      <c r="WR14" s="67" t="s">
        <v>2273</v>
      </c>
      <c r="WS14" s="67" t="s">
        <v>2274</v>
      </c>
      <c r="WT14" s="67" t="s">
        <v>2275</v>
      </c>
      <c r="WU14" s="67" t="s">
        <v>2276</v>
      </c>
      <c r="WV14" s="67" t="s">
        <v>2277</v>
      </c>
      <c r="WW14" s="67" t="s">
        <v>2278</v>
      </c>
      <c r="WX14" s="67" t="s">
        <v>2279</v>
      </c>
      <c r="WY14" s="67" t="s">
        <v>2280</v>
      </c>
      <c r="WZ14" s="67" t="s">
        <v>2281</v>
      </c>
      <c r="XA14" s="67" t="s">
        <v>2282</v>
      </c>
      <c r="XB14" s="67" t="s">
        <v>2283</v>
      </c>
      <c r="XC14" s="67" t="s">
        <v>2284</v>
      </c>
      <c r="XD14" s="67" t="s">
        <v>2285</v>
      </c>
      <c r="XE14" s="67" t="s">
        <v>2286</v>
      </c>
      <c r="XF14" s="67" t="s">
        <v>2287</v>
      </c>
      <c r="XG14" s="67" t="s">
        <v>2288</v>
      </c>
      <c r="XH14" s="67" t="s">
        <v>2289</v>
      </c>
      <c r="XI14" s="67" t="s">
        <v>2290</v>
      </c>
      <c r="XJ14" s="67" t="s">
        <v>2291</v>
      </c>
      <c r="XK14" s="67" t="s">
        <v>2292</v>
      </c>
      <c r="XL14" s="67" t="s">
        <v>2293</v>
      </c>
      <c r="XM14" s="67" t="s">
        <v>2294</v>
      </c>
      <c r="XN14" s="67" t="s">
        <v>2295</v>
      </c>
      <c r="XO14" s="67" t="s">
        <v>2296</v>
      </c>
      <c r="XP14" s="67" t="s">
        <v>2297</v>
      </c>
      <c r="XQ14" s="67" t="s">
        <v>2298</v>
      </c>
      <c r="XR14" s="67" t="s">
        <v>2299</v>
      </c>
      <c r="XS14" s="67" t="s">
        <v>2300</v>
      </c>
      <c r="XT14" s="67" t="s">
        <v>2301</v>
      </c>
      <c r="XU14" s="67" t="s">
        <v>2302</v>
      </c>
      <c r="XV14" s="67" t="s">
        <v>2303</v>
      </c>
      <c r="XW14" s="67" t="s">
        <v>2304</v>
      </c>
      <c r="XX14" s="67" t="s">
        <v>2305</v>
      </c>
      <c r="XY14" s="67" t="s">
        <v>2306</v>
      </c>
      <c r="XZ14" s="67" t="s">
        <v>2307</v>
      </c>
      <c r="YA14" s="67" t="s">
        <v>2308</v>
      </c>
      <c r="YB14" s="67" t="s">
        <v>2309</v>
      </c>
      <c r="YC14" s="67" t="s">
        <v>2310</v>
      </c>
      <c r="YD14" s="67" t="s">
        <v>2311</v>
      </c>
      <c r="YE14" s="67" t="s">
        <v>2312</v>
      </c>
      <c r="YF14" s="67" t="s">
        <v>2313</v>
      </c>
      <c r="YG14" s="67" t="s">
        <v>2314</v>
      </c>
      <c r="YH14" s="67" t="s">
        <v>2315</v>
      </c>
      <c r="YI14" s="67" t="s">
        <v>2316</v>
      </c>
      <c r="YJ14" s="67" t="s">
        <v>2317</v>
      </c>
      <c r="YK14" s="67" t="s">
        <v>2318</v>
      </c>
      <c r="YL14" s="67" t="s">
        <v>2319</v>
      </c>
      <c r="YM14" s="67" t="s">
        <v>2320</v>
      </c>
      <c r="YN14" s="67" t="s">
        <v>2321</v>
      </c>
      <c r="YO14" s="67" t="s">
        <v>2322</v>
      </c>
      <c r="YP14" s="67" t="s">
        <v>2323</v>
      </c>
      <c r="YQ14" s="67" t="s">
        <v>2324</v>
      </c>
      <c r="YR14" s="67" t="s">
        <v>2325</v>
      </c>
      <c r="YS14" s="67" t="s">
        <v>2326</v>
      </c>
      <c r="YT14" s="67" t="s">
        <v>2327</v>
      </c>
      <c r="YU14" s="67" t="s">
        <v>2328</v>
      </c>
      <c r="YV14" s="67" t="s">
        <v>2329</v>
      </c>
      <c r="YW14" s="67" t="s">
        <v>2330</v>
      </c>
      <c r="YX14" s="67" t="s">
        <v>2331</v>
      </c>
      <c r="YY14" s="67" t="s">
        <v>2332</v>
      </c>
      <c r="YZ14" s="67" t="s">
        <v>2333</v>
      </c>
      <c r="ZA14" s="67" t="s">
        <v>2334</v>
      </c>
      <c r="ZB14" s="67" t="s">
        <v>2335</v>
      </c>
      <c r="ZC14" s="67" t="s">
        <v>2336</v>
      </c>
      <c r="ZD14" s="67" t="s">
        <v>2337</v>
      </c>
      <c r="ZE14" s="67" t="s">
        <v>2338</v>
      </c>
      <c r="ZF14" s="67" t="s">
        <v>2339</v>
      </c>
      <c r="ZG14" s="67" t="s">
        <v>2340</v>
      </c>
      <c r="ZH14" s="67" t="s">
        <v>2341</v>
      </c>
      <c r="ZI14" s="67" t="s">
        <v>2342</v>
      </c>
      <c r="ZJ14" s="67" t="s">
        <v>2343</v>
      </c>
      <c r="ZK14" s="67" t="s">
        <v>2344</v>
      </c>
      <c r="ZL14" s="67" t="s">
        <v>2345</v>
      </c>
      <c r="ZM14" s="67" t="s">
        <v>2346</v>
      </c>
      <c r="ZN14" s="67" t="s">
        <v>2347</v>
      </c>
      <c r="ZO14" s="67" t="s">
        <v>2348</v>
      </c>
      <c r="ZP14" s="67" t="s">
        <v>2349</v>
      </c>
      <c r="ZQ14" s="67" t="s">
        <v>2350</v>
      </c>
      <c r="ZR14" s="67" t="s">
        <v>2351</v>
      </c>
      <c r="ZS14" s="67" t="s">
        <v>2352</v>
      </c>
      <c r="ZT14" s="67" t="s">
        <v>2353</v>
      </c>
      <c r="ZU14" s="67" t="s">
        <v>2354</v>
      </c>
      <c r="ZV14" s="67" t="s">
        <v>2355</v>
      </c>
      <c r="ZW14" s="67" t="s">
        <v>2356</v>
      </c>
      <c r="ZX14" s="67" t="s">
        <v>2357</v>
      </c>
      <c r="ZY14" s="67" t="s">
        <v>2358</v>
      </c>
      <c r="ZZ14" s="67" t="s">
        <v>2359</v>
      </c>
      <c r="AAA14" s="67" t="s">
        <v>2360</v>
      </c>
      <c r="AAB14" s="67" t="s">
        <v>2361</v>
      </c>
      <c r="AAC14" s="67" t="s">
        <v>2362</v>
      </c>
      <c r="AAD14" s="67" t="s">
        <v>2363</v>
      </c>
      <c r="AAE14" s="67" t="s">
        <v>2364</v>
      </c>
      <c r="AAF14" s="67" t="s">
        <v>2365</v>
      </c>
      <c r="AAG14" s="67" t="s">
        <v>2366</v>
      </c>
      <c r="AAH14" s="67" t="s">
        <v>2367</v>
      </c>
      <c r="AAI14" s="67" t="s">
        <v>2368</v>
      </c>
      <c r="AAJ14" s="67" t="s">
        <v>2369</v>
      </c>
      <c r="AAK14" s="67" t="s">
        <v>2370</v>
      </c>
      <c r="AAL14" s="67" t="s">
        <v>2371</v>
      </c>
      <c r="AAM14" s="67" t="s">
        <v>2372</v>
      </c>
      <c r="AAN14" s="67" t="s">
        <v>2373</v>
      </c>
      <c r="AAO14" s="67" t="s">
        <v>2374</v>
      </c>
      <c r="AAP14" s="67" t="s">
        <v>2375</v>
      </c>
      <c r="AAQ14" s="67" t="s">
        <v>2376</v>
      </c>
      <c r="AAR14" s="67" t="s">
        <v>2377</v>
      </c>
      <c r="AAS14" s="67" t="s">
        <v>2378</v>
      </c>
      <c r="AAT14" s="67" t="s">
        <v>2379</v>
      </c>
      <c r="AAU14" s="67" t="s">
        <v>2380</v>
      </c>
      <c r="AAV14" s="67" t="s">
        <v>2381</v>
      </c>
      <c r="AAW14" s="67" t="s">
        <v>2382</v>
      </c>
      <c r="AAX14" s="67" t="s">
        <v>2383</v>
      </c>
      <c r="AAY14" s="67" t="s">
        <v>2384</v>
      </c>
      <c r="AAZ14" s="67" t="s">
        <v>2385</v>
      </c>
      <c r="ABA14" s="67" t="s">
        <v>2386</v>
      </c>
      <c r="ABB14" s="67" t="s">
        <v>2387</v>
      </c>
      <c r="ABC14" s="67" t="s">
        <v>2388</v>
      </c>
      <c r="ABD14" s="67" t="s">
        <v>2389</v>
      </c>
      <c r="ABE14" s="67" t="s">
        <v>2390</v>
      </c>
      <c r="ABF14" s="67" t="s">
        <v>2391</v>
      </c>
      <c r="ABG14" s="67" t="s">
        <v>2392</v>
      </c>
      <c r="ABH14" s="67" t="s">
        <v>2393</v>
      </c>
      <c r="ABI14" s="67" t="s">
        <v>2394</v>
      </c>
      <c r="ABJ14" s="67" t="s">
        <v>2395</v>
      </c>
      <c r="ABK14" s="67" t="s">
        <v>2396</v>
      </c>
      <c r="ABL14" s="67" t="s">
        <v>2397</v>
      </c>
      <c r="ABM14" s="67" t="s">
        <v>2398</v>
      </c>
      <c r="ABN14" s="67" t="s">
        <v>2399</v>
      </c>
      <c r="ABO14" s="67" t="s">
        <v>2400</v>
      </c>
      <c r="ABP14" s="67" t="s">
        <v>2401</v>
      </c>
      <c r="ABQ14" s="67" t="s">
        <v>2402</v>
      </c>
      <c r="ABR14" s="67" t="s">
        <v>2403</v>
      </c>
      <c r="ABS14" s="67" t="s">
        <v>2404</v>
      </c>
      <c r="ABT14" s="67" t="s">
        <v>2405</v>
      </c>
      <c r="ABU14" s="67" t="s">
        <v>2406</v>
      </c>
      <c r="ABV14" s="67" t="s">
        <v>2407</v>
      </c>
      <c r="ABW14" s="67" t="s">
        <v>2408</v>
      </c>
      <c r="ABX14" s="67" t="s">
        <v>2409</v>
      </c>
      <c r="ABY14" s="67" t="s">
        <v>2410</v>
      </c>
      <c r="ABZ14" s="67" t="s">
        <v>2411</v>
      </c>
      <c r="ACA14" s="67" t="s">
        <v>2412</v>
      </c>
      <c r="ACB14" s="67" t="s">
        <v>2413</v>
      </c>
      <c r="ACC14" s="67" t="s">
        <v>2414</v>
      </c>
      <c r="ACD14" s="67" t="s">
        <v>2415</v>
      </c>
      <c r="ACE14" s="67" t="s">
        <v>2416</v>
      </c>
      <c r="ACF14" s="67" t="s">
        <v>2417</v>
      </c>
      <c r="ACG14" s="67" t="s">
        <v>2418</v>
      </c>
      <c r="ACH14" s="67" t="s">
        <v>2419</v>
      </c>
      <c r="ACI14" s="67" t="s">
        <v>2420</v>
      </c>
      <c r="ACJ14" s="67" t="s">
        <v>2421</v>
      </c>
      <c r="ACK14" s="67" t="s">
        <v>2422</v>
      </c>
      <c r="ACL14" s="67" t="s">
        <v>2423</v>
      </c>
      <c r="ACM14" s="67" t="s">
        <v>2424</v>
      </c>
      <c r="ACN14" s="67" t="s">
        <v>2425</v>
      </c>
      <c r="ACO14" s="67" t="s">
        <v>2426</v>
      </c>
      <c r="ACP14" s="67" t="s">
        <v>2427</v>
      </c>
      <c r="ACQ14" s="67" t="s">
        <v>2428</v>
      </c>
      <c r="ACR14" s="67" t="s">
        <v>2429</v>
      </c>
      <c r="ACS14" s="67" t="s">
        <v>2430</v>
      </c>
      <c r="ACT14" s="67" t="s">
        <v>2431</v>
      </c>
      <c r="ACU14" s="67" t="s">
        <v>2432</v>
      </c>
      <c r="ACV14" s="67" t="s">
        <v>2433</v>
      </c>
      <c r="ACW14" s="67" t="s">
        <v>2434</v>
      </c>
      <c r="ACX14" s="67" t="s">
        <v>2435</v>
      </c>
      <c r="ACY14" s="67" t="s">
        <v>2436</v>
      </c>
      <c r="ACZ14" s="67" t="s">
        <v>2437</v>
      </c>
      <c r="ADA14" s="67" t="s">
        <v>2438</v>
      </c>
      <c r="ADB14" s="67" t="s">
        <v>2439</v>
      </c>
      <c r="ADC14" s="67" t="s">
        <v>2440</v>
      </c>
      <c r="ADD14" s="67" t="s">
        <v>2441</v>
      </c>
      <c r="ADE14" s="67" t="s">
        <v>2442</v>
      </c>
      <c r="ADF14" s="67" t="s">
        <v>2443</v>
      </c>
      <c r="ADG14" s="67" t="s">
        <v>2444</v>
      </c>
      <c r="ADH14" s="67" t="s">
        <v>2445</v>
      </c>
      <c r="ADI14" s="67" t="s">
        <v>2446</v>
      </c>
      <c r="ADJ14" s="67" t="s">
        <v>2447</v>
      </c>
      <c r="ADK14" s="67" t="s">
        <v>2448</v>
      </c>
      <c r="ADL14" s="67" t="s">
        <v>2449</v>
      </c>
      <c r="ADM14" s="67" t="s">
        <v>2450</v>
      </c>
      <c r="ADN14" s="67" t="s">
        <v>2451</v>
      </c>
      <c r="ADO14" s="67" t="s">
        <v>2452</v>
      </c>
      <c r="ADP14" s="67" t="s">
        <v>2453</v>
      </c>
      <c r="ADQ14" s="67" t="s">
        <v>2454</v>
      </c>
      <c r="ADR14" s="67" t="s">
        <v>2455</v>
      </c>
      <c r="ADS14" s="67" t="s">
        <v>2456</v>
      </c>
      <c r="ADT14" s="67" t="s">
        <v>2457</v>
      </c>
      <c r="ADU14" s="67" t="s">
        <v>2458</v>
      </c>
      <c r="ADV14" s="67" t="s">
        <v>2459</v>
      </c>
      <c r="ADW14" s="67" t="s">
        <v>2460</v>
      </c>
      <c r="ADX14" s="67" t="s">
        <v>2461</v>
      </c>
      <c r="ADY14" s="67" t="s">
        <v>2462</v>
      </c>
      <c r="ADZ14" s="67" t="s">
        <v>2463</v>
      </c>
      <c r="AEA14" s="67" t="s">
        <v>2464</v>
      </c>
      <c r="AEB14" s="67" t="s">
        <v>2465</v>
      </c>
      <c r="AEC14" s="67" t="s">
        <v>2466</v>
      </c>
      <c r="AED14" s="67" t="s">
        <v>2467</v>
      </c>
      <c r="AEE14" s="67" t="s">
        <v>2468</v>
      </c>
      <c r="AEF14" s="67" t="s">
        <v>2469</v>
      </c>
      <c r="AEG14" s="67" t="s">
        <v>2470</v>
      </c>
      <c r="AEH14" s="67" t="s">
        <v>2471</v>
      </c>
      <c r="AEI14" s="67" t="s">
        <v>2472</v>
      </c>
      <c r="AEJ14" s="67" t="s">
        <v>2473</v>
      </c>
      <c r="AEK14" s="67" t="s">
        <v>2474</v>
      </c>
      <c r="AEL14" s="67" t="s">
        <v>2475</v>
      </c>
      <c r="AEM14" s="67" t="s">
        <v>2476</v>
      </c>
      <c r="AEN14" s="67" t="s">
        <v>2477</v>
      </c>
      <c r="AEO14" s="67" t="s">
        <v>2478</v>
      </c>
      <c r="AEP14" s="67" t="s">
        <v>2479</v>
      </c>
      <c r="AEQ14" s="67" t="s">
        <v>2480</v>
      </c>
      <c r="AER14" s="67" t="s">
        <v>2481</v>
      </c>
      <c r="AES14" s="67" t="s">
        <v>2482</v>
      </c>
      <c r="AET14" s="67" t="s">
        <v>2483</v>
      </c>
      <c r="AEU14" s="67" t="s">
        <v>2484</v>
      </c>
      <c r="AEV14" s="67" t="s">
        <v>2485</v>
      </c>
      <c r="AEW14" s="67" t="s">
        <v>2486</v>
      </c>
      <c r="AEX14" s="67" t="s">
        <v>2487</v>
      </c>
      <c r="AEY14" s="67" t="s">
        <v>2488</v>
      </c>
      <c r="AEZ14" s="67" t="s">
        <v>2489</v>
      </c>
      <c r="AFA14" s="67" t="s">
        <v>2490</v>
      </c>
      <c r="AFB14" s="67" t="s">
        <v>2491</v>
      </c>
      <c r="AFC14" s="67" t="s">
        <v>2492</v>
      </c>
      <c r="AFD14" s="67" t="s">
        <v>2493</v>
      </c>
      <c r="AFE14" s="67" t="s">
        <v>2494</v>
      </c>
      <c r="AFF14" s="67" t="s">
        <v>2495</v>
      </c>
      <c r="AFG14" s="67" t="s">
        <v>2496</v>
      </c>
      <c r="AFH14" s="67" t="s">
        <v>2497</v>
      </c>
      <c r="AFI14" s="67" t="s">
        <v>2498</v>
      </c>
      <c r="AFJ14" s="67" t="s">
        <v>2499</v>
      </c>
      <c r="AFK14" s="67" t="s">
        <v>2500</v>
      </c>
      <c r="AFL14" s="67" t="s">
        <v>2501</v>
      </c>
      <c r="AFM14" s="67" t="s">
        <v>2502</v>
      </c>
      <c r="AFN14" s="67" t="s">
        <v>2503</v>
      </c>
      <c r="AFO14" s="67" t="s">
        <v>2504</v>
      </c>
      <c r="AFP14" s="67" t="s">
        <v>2505</v>
      </c>
      <c r="AFQ14" s="67" t="s">
        <v>2506</v>
      </c>
      <c r="AFR14" s="67" t="s">
        <v>2507</v>
      </c>
      <c r="AFS14" s="67" t="s">
        <v>2508</v>
      </c>
      <c r="AFT14" s="67" t="s">
        <v>2509</v>
      </c>
      <c r="AFU14" s="67" t="s">
        <v>2510</v>
      </c>
      <c r="AFV14" s="67" t="s">
        <v>2511</v>
      </c>
      <c r="AFW14" s="67" t="s">
        <v>2512</v>
      </c>
      <c r="AFX14" s="67" t="s">
        <v>2513</v>
      </c>
      <c r="AFY14" s="67" t="s">
        <v>2514</v>
      </c>
      <c r="AFZ14" s="67" t="s">
        <v>2515</v>
      </c>
      <c r="AGA14" s="67" t="s">
        <v>2516</v>
      </c>
      <c r="AGB14" s="67" t="s">
        <v>2517</v>
      </c>
      <c r="AGC14" s="67" t="s">
        <v>2518</v>
      </c>
      <c r="AGD14" s="67" t="s">
        <v>2519</v>
      </c>
      <c r="AGE14" s="67" t="s">
        <v>2520</v>
      </c>
      <c r="AGF14" s="67" t="s">
        <v>2521</v>
      </c>
      <c r="AGG14" s="67" t="s">
        <v>2522</v>
      </c>
      <c r="AGH14" s="70"/>
    </row>
    <row r="15" spans="1:867" ht="27.95" customHeight="1">
      <c r="A15" s="3" t="s">
        <v>842</v>
      </c>
      <c r="B15" s="79" t="s">
        <v>843</v>
      </c>
      <c r="C15" s="65"/>
      <c r="D15" s="78" t="s">
        <v>1454</v>
      </c>
      <c r="E15" s="78" t="s">
        <v>1457</v>
      </c>
      <c r="F15" s="3" t="s">
        <v>844</v>
      </c>
      <c r="G15" s="3" t="s">
        <v>845</v>
      </c>
      <c r="H15" s="3" t="s">
        <v>846</v>
      </c>
      <c r="I15" s="3" t="s">
        <v>847</v>
      </c>
      <c r="J15" s="3" t="s">
        <v>848</v>
      </c>
      <c r="K15" s="67" t="s">
        <v>849</v>
      </c>
      <c r="L15" s="67" t="s">
        <v>850</v>
      </c>
      <c r="M15" s="67" t="s">
        <v>851</v>
      </c>
      <c r="N15" s="67" t="s">
        <v>852</v>
      </c>
      <c r="O15" s="67" t="s">
        <v>853</v>
      </c>
      <c r="P15" s="67" t="s">
        <v>854</v>
      </c>
      <c r="Q15" s="67" t="s">
        <v>855</v>
      </c>
      <c r="R15" s="67" t="s">
        <v>856</v>
      </c>
      <c r="S15" s="67" t="s">
        <v>857</v>
      </c>
      <c r="T15" s="67" t="s">
        <v>858</v>
      </c>
      <c r="U15" s="67" t="s">
        <v>859</v>
      </c>
      <c r="V15" s="67" t="s">
        <v>860</v>
      </c>
      <c r="W15" s="67" t="s">
        <v>861</v>
      </c>
      <c r="X15" s="67" t="s">
        <v>862</v>
      </c>
      <c r="Y15" s="67" t="s">
        <v>863</v>
      </c>
      <c r="Z15" s="67" t="s">
        <v>864</v>
      </c>
      <c r="AA15" s="67" t="s">
        <v>865</v>
      </c>
      <c r="AB15" s="67" t="s">
        <v>866</v>
      </c>
      <c r="AC15" s="67" t="s">
        <v>867</v>
      </c>
      <c r="AD15" s="67" t="s">
        <v>868</v>
      </c>
      <c r="AE15" s="67" t="s">
        <v>869</v>
      </c>
      <c r="AF15" s="67" t="s">
        <v>870</v>
      </c>
      <c r="AG15" s="67" t="s">
        <v>871</v>
      </c>
      <c r="AH15" s="67" t="s">
        <v>872</v>
      </c>
      <c r="AI15" s="67" t="s">
        <v>873</v>
      </c>
      <c r="AJ15" s="67" t="s">
        <v>874</v>
      </c>
      <c r="AK15" s="67" t="s">
        <v>875</v>
      </c>
      <c r="AL15" s="67" t="s">
        <v>876</v>
      </c>
      <c r="AM15" s="67" t="s">
        <v>877</v>
      </c>
      <c r="AN15" s="67" t="s">
        <v>878</v>
      </c>
      <c r="AO15" s="67" t="s">
        <v>879</v>
      </c>
      <c r="AP15" s="67" t="s">
        <v>880</v>
      </c>
      <c r="AQ15" s="67" t="s">
        <v>881</v>
      </c>
      <c r="AR15" s="67" t="s">
        <v>882</v>
      </c>
      <c r="AS15" s="67" t="s">
        <v>883</v>
      </c>
      <c r="AT15" s="67" t="s">
        <v>884</v>
      </c>
      <c r="AU15" s="67" t="s">
        <v>885</v>
      </c>
      <c r="AV15" s="67" t="s">
        <v>886</v>
      </c>
      <c r="AW15" s="67" t="s">
        <v>887</v>
      </c>
      <c r="AX15" s="67" t="s">
        <v>888</v>
      </c>
      <c r="AY15" s="67" t="s">
        <v>889</v>
      </c>
      <c r="AZ15" s="67" t="s">
        <v>890</v>
      </c>
      <c r="BA15" s="67" t="s">
        <v>891</v>
      </c>
      <c r="BB15" s="67" t="s">
        <v>892</v>
      </c>
      <c r="BC15" s="67" t="s">
        <v>893</v>
      </c>
      <c r="BD15" s="67" t="s">
        <v>894</v>
      </c>
      <c r="BE15" s="67" t="s">
        <v>895</v>
      </c>
      <c r="BF15" s="67" t="s">
        <v>896</v>
      </c>
      <c r="BG15" s="67" t="s">
        <v>897</v>
      </c>
      <c r="BH15" s="67" t="s">
        <v>898</v>
      </c>
      <c r="BI15" s="67" t="s">
        <v>899</v>
      </c>
      <c r="BJ15" s="67" t="s">
        <v>900</v>
      </c>
      <c r="BK15" s="67" t="s">
        <v>901</v>
      </c>
      <c r="BL15" s="67" t="s">
        <v>902</v>
      </c>
      <c r="BM15" s="67" t="s">
        <v>903</v>
      </c>
      <c r="BN15" s="67" t="s">
        <v>904</v>
      </c>
      <c r="BO15" s="67" t="s">
        <v>905</v>
      </c>
      <c r="BP15" s="67" t="s">
        <v>906</v>
      </c>
      <c r="BQ15" s="67" t="s">
        <v>907</v>
      </c>
      <c r="BR15" s="67" t="s">
        <v>908</v>
      </c>
      <c r="BS15" s="67" t="s">
        <v>909</v>
      </c>
      <c r="BT15" s="67" t="s">
        <v>910</v>
      </c>
      <c r="BU15" s="67" t="s">
        <v>911</v>
      </c>
      <c r="BV15" s="541" t="s">
        <v>912</v>
      </c>
      <c r="BW15" s="67" t="s">
        <v>912</v>
      </c>
      <c r="BX15" s="67" t="s">
        <v>912</v>
      </c>
      <c r="BY15" s="67" t="s">
        <v>912</v>
      </c>
      <c r="BZ15" s="67" t="s">
        <v>912</v>
      </c>
      <c r="CA15" s="67" t="s">
        <v>912</v>
      </c>
      <c r="CB15" s="67" t="s">
        <v>912</v>
      </c>
      <c r="CC15" s="67" t="s">
        <v>912</v>
      </c>
      <c r="CD15" s="67" t="s">
        <v>912</v>
      </c>
      <c r="CE15" s="67" t="s">
        <v>912</v>
      </c>
      <c r="CF15" s="67" t="s">
        <v>912</v>
      </c>
      <c r="CG15" s="67" t="s">
        <v>912</v>
      </c>
      <c r="CH15" s="67" t="s">
        <v>912</v>
      </c>
      <c r="CI15" s="67" t="s">
        <v>912</v>
      </c>
      <c r="CJ15" s="67" t="s">
        <v>912</v>
      </c>
      <c r="CK15" s="67" t="s">
        <v>912</v>
      </c>
      <c r="CL15" s="67" t="s">
        <v>912</v>
      </c>
      <c r="CM15" s="67" t="s">
        <v>912</v>
      </c>
      <c r="CN15" s="67" t="s">
        <v>912</v>
      </c>
      <c r="CO15" s="67" t="s">
        <v>912</v>
      </c>
      <c r="CP15" s="67" t="s">
        <v>912</v>
      </c>
      <c r="CQ15" s="67" t="s">
        <v>912</v>
      </c>
      <c r="CR15" s="67" t="s">
        <v>912</v>
      </c>
      <c r="CS15" s="67" t="s">
        <v>912</v>
      </c>
      <c r="CT15" s="67" t="s">
        <v>912</v>
      </c>
      <c r="CU15" s="67" t="s">
        <v>912</v>
      </c>
      <c r="CV15" s="67" t="s">
        <v>912</v>
      </c>
      <c r="CW15" s="67" t="s">
        <v>912</v>
      </c>
      <c r="CX15" s="67" t="s">
        <v>912</v>
      </c>
      <c r="CY15" s="67" t="s">
        <v>912</v>
      </c>
      <c r="CZ15" s="67" t="s">
        <v>912</v>
      </c>
      <c r="DA15" s="67" t="s">
        <v>912</v>
      </c>
      <c r="DB15" s="67" t="s">
        <v>912</v>
      </c>
      <c r="DC15" s="67" t="s">
        <v>912</v>
      </c>
      <c r="DD15" s="67" t="s">
        <v>912</v>
      </c>
      <c r="DE15" s="67" t="s">
        <v>912</v>
      </c>
      <c r="DF15" s="67" t="s">
        <v>912</v>
      </c>
      <c r="DG15" s="67" t="s">
        <v>912</v>
      </c>
      <c r="DH15" s="67" t="s">
        <v>912</v>
      </c>
      <c r="DI15" s="67" t="s">
        <v>912</v>
      </c>
      <c r="DJ15" s="67" t="s">
        <v>912</v>
      </c>
      <c r="DK15" s="67" t="s">
        <v>912</v>
      </c>
      <c r="DL15" s="67" t="s">
        <v>912</v>
      </c>
      <c r="DM15" s="67" t="s">
        <v>912</v>
      </c>
      <c r="DN15" s="67" t="s">
        <v>912</v>
      </c>
      <c r="DO15" s="67" t="s">
        <v>912</v>
      </c>
      <c r="DP15" s="67" t="s">
        <v>912</v>
      </c>
      <c r="DQ15" s="67" t="s">
        <v>912</v>
      </c>
      <c r="DR15" s="67" t="s">
        <v>912</v>
      </c>
      <c r="DS15" s="67" t="s">
        <v>912</v>
      </c>
      <c r="DT15" s="67" t="s">
        <v>912</v>
      </c>
      <c r="DU15" s="67" t="s">
        <v>912</v>
      </c>
      <c r="DV15" s="67" t="s">
        <v>912</v>
      </c>
      <c r="DW15" s="67" t="s">
        <v>912</v>
      </c>
      <c r="DX15" s="67" t="s">
        <v>912</v>
      </c>
      <c r="DY15" s="67" t="s">
        <v>912</v>
      </c>
      <c r="DZ15" s="67" t="s">
        <v>912</v>
      </c>
      <c r="EA15" s="67" t="s">
        <v>912</v>
      </c>
      <c r="EB15" s="67" t="s">
        <v>912</v>
      </c>
      <c r="EC15" s="67" t="s">
        <v>912</v>
      </c>
      <c r="ED15" s="67" t="s">
        <v>912</v>
      </c>
      <c r="EE15" s="67" t="s">
        <v>912</v>
      </c>
      <c r="EF15" s="67" t="s">
        <v>912</v>
      </c>
      <c r="EG15" s="67" t="s">
        <v>912</v>
      </c>
      <c r="EH15" s="67" t="s">
        <v>912</v>
      </c>
      <c r="EI15" s="67" t="s">
        <v>912</v>
      </c>
      <c r="EJ15" s="67" t="s">
        <v>912</v>
      </c>
      <c r="EK15" s="67" t="s">
        <v>912</v>
      </c>
      <c r="EL15" s="67" t="s">
        <v>912</v>
      </c>
      <c r="EM15" s="67" t="s">
        <v>912</v>
      </c>
      <c r="EN15" s="67" t="s">
        <v>912</v>
      </c>
      <c r="EO15" s="67" t="s">
        <v>912</v>
      </c>
      <c r="EP15" s="67" t="s">
        <v>912</v>
      </c>
      <c r="EQ15" s="67" t="s">
        <v>912</v>
      </c>
      <c r="ER15" s="67" t="s">
        <v>912</v>
      </c>
      <c r="ES15" s="67" t="s">
        <v>912</v>
      </c>
      <c r="ET15" s="67" t="s">
        <v>912</v>
      </c>
      <c r="EU15" s="67" t="s">
        <v>912</v>
      </c>
      <c r="EV15" s="67" t="s">
        <v>912</v>
      </c>
      <c r="EW15" s="67" t="s">
        <v>912</v>
      </c>
      <c r="EX15" s="67" t="s">
        <v>912</v>
      </c>
      <c r="EY15" s="67" t="s">
        <v>912</v>
      </c>
      <c r="EZ15" s="67" t="s">
        <v>912</v>
      </c>
      <c r="FA15" s="67" t="s">
        <v>912</v>
      </c>
      <c r="FB15" s="67" t="s">
        <v>912</v>
      </c>
      <c r="FC15" s="67" t="s">
        <v>912</v>
      </c>
      <c r="FD15" s="67" t="s">
        <v>912</v>
      </c>
      <c r="FE15" s="67" t="s">
        <v>912</v>
      </c>
      <c r="FF15" s="67" t="s">
        <v>912</v>
      </c>
      <c r="FG15" s="67" t="s">
        <v>912</v>
      </c>
      <c r="FH15" s="67" t="s">
        <v>912</v>
      </c>
      <c r="FI15" s="67" t="s">
        <v>912</v>
      </c>
      <c r="FJ15" s="67" t="s">
        <v>912</v>
      </c>
      <c r="FK15" s="67" t="s">
        <v>912</v>
      </c>
      <c r="FL15" s="67" t="s">
        <v>912</v>
      </c>
      <c r="FM15" s="67" t="s">
        <v>912</v>
      </c>
      <c r="FN15" s="67" t="s">
        <v>912</v>
      </c>
      <c r="FO15" s="67" t="s">
        <v>912</v>
      </c>
      <c r="FP15" s="67" t="s">
        <v>912</v>
      </c>
      <c r="FQ15" s="67" t="s">
        <v>912</v>
      </c>
      <c r="FR15" s="67" t="s">
        <v>912</v>
      </c>
      <c r="FS15" s="67" t="s">
        <v>912</v>
      </c>
      <c r="FT15" s="67" t="s">
        <v>912</v>
      </c>
      <c r="FU15" s="67" t="s">
        <v>912</v>
      </c>
      <c r="FV15" s="67" t="s">
        <v>912</v>
      </c>
      <c r="FW15" s="67" t="s">
        <v>912</v>
      </c>
      <c r="FX15" s="67" t="s">
        <v>912</v>
      </c>
      <c r="FY15" s="67" t="s">
        <v>912</v>
      </c>
      <c r="FZ15" s="67" t="s">
        <v>912</v>
      </c>
      <c r="GA15" s="67" t="s">
        <v>912</v>
      </c>
      <c r="GB15" s="67" t="s">
        <v>912</v>
      </c>
      <c r="GC15" s="67" t="s">
        <v>912</v>
      </c>
      <c r="GD15" s="67" t="s">
        <v>912</v>
      </c>
      <c r="GE15" s="67" t="s">
        <v>912</v>
      </c>
      <c r="GF15" s="67" t="s">
        <v>912</v>
      </c>
      <c r="GG15" s="67" t="s">
        <v>912</v>
      </c>
      <c r="GH15" s="67" t="s">
        <v>912</v>
      </c>
      <c r="GI15" s="67" t="s">
        <v>912</v>
      </c>
      <c r="GJ15" s="67" t="s">
        <v>912</v>
      </c>
      <c r="GK15" s="67" t="s">
        <v>912</v>
      </c>
      <c r="GL15" s="67" t="s">
        <v>912</v>
      </c>
      <c r="GM15" s="67" t="s">
        <v>912</v>
      </c>
      <c r="GN15" s="67" t="s">
        <v>912</v>
      </c>
      <c r="GO15" s="67" t="s">
        <v>912</v>
      </c>
      <c r="GP15" s="67" t="s">
        <v>912</v>
      </c>
      <c r="GQ15" s="67" t="s">
        <v>912</v>
      </c>
      <c r="GR15" s="67" t="s">
        <v>912</v>
      </c>
      <c r="GS15" s="67" t="s">
        <v>912</v>
      </c>
      <c r="GT15" s="67" t="s">
        <v>912</v>
      </c>
      <c r="GU15" s="67" t="s">
        <v>912</v>
      </c>
      <c r="GV15" s="67" t="s">
        <v>912</v>
      </c>
      <c r="GW15" s="67" t="s">
        <v>912</v>
      </c>
      <c r="GX15" s="67" t="s">
        <v>912</v>
      </c>
      <c r="GY15" s="67" t="s">
        <v>912</v>
      </c>
      <c r="GZ15" s="67" t="s">
        <v>912</v>
      </c>
      <c r="HA15" s="67" t="s">
        <v>912</v>
      </c>
      <c r="HB15" s="67" t="s">
        <v>912</v>
      </c>
      <c r="HC15" s="67" t="s">
        <v>912</v>
      </c>
      <c r="HD15" s="67" t="s">
        <v>912</v>
      </c>
      <c r="HE15" s="67" t="s">
        <v>912</v>
      </c>
      <c r="HF15" s="67" t="s">
        <v>912</v>
      </c>
      <c r="HG15" s="67" t="s">
        <v>912</v>
      </c>
      <c r="HH15" s="67" t="s">
        <v>912</v>
      </c>
      <c r="HI15" s="67" t="s">
        <v>912</v>
      </c>
      <c r="HJ15" s="67" t="s">
        <v>912</v>
      </c>
      <c r="HK15" s="67" t="s">
        <v>912</v>
      </c>
      <c r="HL15" s="67" t="s">
        <v>912</v>
      </c>
      <c r="HM15" s="67" t="s">
        <v>912</v>
      </c>
      <c r="HN15" s="67" t="s">
        <v>912</v>
      </c>
      <c r="HO15" s="67" t="s">
        <v>912</v>
      </c>
      <c r="HP15" s="67" t="s">
        <v>912</v>
      </c>
      <c r="HQ15" s="67" t="s">
        <v>912</v>
      </c>
      <c r="HR15" s="67" t="s">
        <v>912</v>
      </c>
      <c r="HS15" s="67" t="s">
        <v>912</v>
      </c>
      <c r="HT15" s="67" t="s">
        <v>912</v>
      </c>
      <c r="HU15" s="67" t="s">
        <v>912</v>
      </c>
      <c r="HV15" s="67" t="s">
        <v>912</v>
      </c>
      <c r="HW15" s="67" t="s">
        <v>912</v>
      </c>
      <c r="HX15" s="67" t="s">
        <v>912</v>
      </c>
      <c r="HY15" s="67" t="s">
        <v>912</v>
      </c>
      <c r="HZ15" s="67" t="s">
        <v>912</v>
      </c>
      <c r="IA15" s="67" t="s">
        <v>912</v>
      </c>
      <c r="IB15" s="67" t="s">
        <v>912</v>
      </c>
      <c r="IC15" s="67" t="s">
        <v>912</v>
      </c>
      <c r="ID15" s="67" t="s">
        <v>912</v>
      </c>
      <c r="IE15" s="67" t="s">
        <v>912</v>
      </c>
      <c r="IF15" s="67" t="s">
        <v>912</v>
      </c>
      <c r="IG15" s="67" t="s">
        <v>912</v>
      </c>
      <c r="IH15" s="67" t="s">
        <v>912</v>
      </c>
      <c r="II15" s="67" t="s">
        <v>912</v>
      </c>
      <c r="IJ15" s="67" t="s">
        <v>912</v>
      </c>
      <c r="IK15" s="67" t="s">
        <v>912</v>
      </c>
      <c r="IL15" s="67" t="s">
        <v>912</v>
      </c>
      <c r="IM15" s="67" t="s">
        <v>912</v>
      </c>
      <c r="IN15" s="67" t="s">
        <v>912</v>
      </c>
      <c r="IO15" s="67" t="s">
        <v>912</v>
      </c>
      <c r="IP15" s="67" t="s">
        <v>912</v>
      </c>
      <c r="IQ15" s="67" t="s">
        <v>912</v>
      </c>
      <c r="IR15" s="67" t="s">
        <v>912</v>
      </c>
      <c r="IS15" s="67" t="s">
        <v>912</v>
      </c>
      <c r="IT15" s="67" t="s">
        <v>912</v>
      </c>
      <c r="IU15" s="67" t="s">
        <v>912</v>
      </c>
      <c r="IV15" s="67" t="s">
        <v>912</v>
      </c>
      <c r="IW15" s="67" t="s">
        <v>912</v>
      </c>
      <c r="IX15" s="67" t="s">
        <v>912</v>
      </c>
      <c r="IY15" s="67" t="s">
        <v>912</v>
      </c>
      <c r="IZ15" s="67" t="s">
        <v>912</v>
      </c>
      <c r="JA15" s="67" t="s">
        <v>912</v>
      </c>
      <c r="JB15" s="67" t="s">
        <v>912</v>
      </c>
      <c r="JC15" s="67" t="s">
        <v>912</v>
      </c>
      <c r="JD15" s="67" t="s">
        <v>912</v>
      </c>
      <c r="JE15" s="67" t="s">
        <v>912</v>
      </c>
      <c r="JF15" s="67" t="s">
        <v>912</v>
      </c>
      <c r="JG15" s="67" t="s">
        <v>912</v>
      </c>
      <c r="JH15" s="67" t="s">
        <v>912</v>
      </c>
      <c r="JI15" s="67" t="s">
        <v>912</v>
      </c>
      <c r="JJ15" s="67" t="s">
        <v>912</v>
      </c>
      <c r="JK15" s="67" t="s">
        <v>912</v>
      </c>
      <c r="JL15" s="67" t="s">
        <v>912</v>
      </c>
      <c r="JM15" s="67" t="s">
        <v>912</v>
      </c>
      <c r="JN15" s="67" t="s">
        <v>912</v>
      </c>
      <c r="JO15" s="67" t="s">
        <v>912</v>
      </c>
      <c r="JP15" s="67" t="s">
        <v>912</v>
      </c>
      <c r="JQ15" s="67" t="s">
        <v>912</v>
      </c>
      <c r="JR15" s="67" t="s">
        <v>912</v>
      </c>
      <c r="JS15" s="67" t="s">
        <v>912</v>
      </c>
      <c r="JT15" s="67" t="s">
        <v>912</v>
      </c>
      <c r="JU15" s="67" t="s">
        <v>912</v>
      </c>
      <c r="JV15" s="67" t="s">
        <v>912</v>
      </c>
      <c r="JW15" s="67" t="s">
        <v>912</v>
      </c>
      <c r="JX15" s="67" t="s">
        <v>912</v>
      </c>
      <c r="JY15" s="67" t="s">
        <v>912</v>
      </c>
      <c r="JZ15" s="67" t="s">
        <v>912</v>
      </c>
      <c r="KA15" s="67" t="s">
        <v>912</v>
      </c>
      <c r="KB15" s="67" t="s">
        <v>912</v>
      </c>
      <c r="KC15" s="67" t="s">
        <v>912</v>
      </c>
      <c r="KD15" s="67" t="s">
        <v>912</v>
      </c>
      <c r="KE15" s="67" t="s">
        <v>912</v>
      </c>
      <c r="KF15" s="67" t="s">
        <v>912</v>
      </c>
      <c r="KG15" s="67" t="s">
        <v>912</v>
      </c>
      <c r="KH15" s="67" t="s">
        <v>912</v>
      </c>
      <c r="KI15" s="67" t="s">
        <v>912</v>
      </c>
      <c r="KJ15" s="67" t="s">
        <v>912</v>
      </c>
      <c r="KK15" s="67" t="s">
        <v>912</v>
      </c>
      <c r="KL15" s="67" t="s">
        <v>912</v>
      </c>
      <c r="KM15" s="67" t="s">
        <v>912</v>
      </c>
      <c r="KN15" s="67" t="s">
        <v>912</v>
      </c>
      <c r="KO15" s="67" t="s">
        <v>912</v>
      </c>
      <c r="KP15" s="67" t="s">
        <v>912</v>
      </c>
      <c r="KQ15" s="67" t="s">
        <v>912</v>
      </c>
      <c r="KR15" s="67" t="s">
        <v>912</v>
      </c>
      <c r="KS15" s="67" t="s">
        <v>912</v>
      </c>
      <c r="KT15" s="67" t="s">
        <v>912</v>
      </c>
      <c r="KU15" s="67" t="s">
        <v>912</v>
      </c>
      <c r="KV15" s="67" t="s">
        <v>912</v>
      </c>
      <c r="KW15" s="67" t="s">
        <v>912</v>
      </c>
      <c r="KX15" s="67" t="s">
        <v>912</v>
      </c>
      <c r="KY15" s="67" t="s">
        <v>912</v>
      </c>
      <c r="KZ15" s="67" t="s">
        <v>912</v>
      </c>
      <c r="LA15" s="67" t="s">
        <v>912</v>
      </c>
      <c r="LB15" s="67" t="s">
        <v>912</v>
      </c>
      <c r="LC15" s="67" t="s">
        <v>912</v>
      </c>
      <c r="LD15" s="67" t="s">
        <v>912</v>
      </c>
      <c r="LE15" s="67" t="s">
        <v>912</v>
      </c>
      <c r="LF15" s="67" t="s">
        <v>912</v>
      </c>
      <c r="LG15" s="67" t="s">
        <v>912</v>
      </c>
      <c r="LH15" s="67" t="s">
        <v>912</v>
      </c>
      <c r="LI15" s="67" t="s">
        <v>912</v>
      </c>
      <c r="LJ15" s="67" t="s">
        <v>912</v>
      </c>
      <c r="LK15" s="67" t="s">
        <v>912</v>
      </c>
      <c r="LL15" s="67" t="s">
        <v>912</v>
      </c>
      <c r="LM15" s="67" t="s">
        <v>912</v>
      </c>
      <c r="LN15" s="67" t="s">
        <v>912</v>
      </c>
      <c r="LO15" s="67" t="s">
        <v>912</v>
      </c>
      <c r="LP15" s="67" t="s">
        <v>912</v>
      </c>
      <c r="LQ15" s="67" t="s">
        <v>912</v>
      </c>
      <c r="LR15" s="67" t="s">
        <v>912</v>
      </c>
      <c r="LS15" s="67" t="s">
        <v>912</v>
      </c>
      <c r="LT15" s="67" t="s">
        <v>912</v>
      </c>
      <c r="LU15" s="67" t="s">
        <v>912</v>
      </c>
      <c r="LV15" s="67" t="s">
        <v>912</v>
      </c>
      <c r="LW15" s="67" t="s">
        <v>912</v>
      </c>
      <c r="LX15" s="67" t="s">
        <v>912</v>
      </c>
      <c r="LY15" s="67" t="s">
        <v>912</v>
      </c>
      <c r="LZ15" s="67" t="s">
        <v>912</v>
      </c>
      <c r="MA15" s="67" t="s">
        <v>912</v>
      </c>
      <c r="MB15" s="67" t="s">
        <v>912</v>
      </c>
      <c r="UU15" s="67" t="s">
        <v>912</v>
      </c>
      <c r="UV15" s="67" t="s">
        <v>912</v>
      </c>
      <c r="UW15" s="67" t="s">
        <v>912</v>
      </c>
      <c r="UX15" s="67" t="s">
        <v>912</v>
      </c>
      <c r="UY15" s="67" t="s">
        <v>912</v>
      </c>
      <c r="UZ15" s="67" t="s">
        <v>912</v>
      </c>
      <c r="VA15" s="67" t="s">
        <v>912</v>
      </c>
      <c r="VB15" s="67" t="s">
        <v>912</v>
      </c>
      <c r="VC15" s="67" t="s">
        <v>912</v>
      </c>
      <c r="VD15" s="67" t="s">
        <v>912</v>
      </c>
      <c r="VE15" s="67" t="s">
        <v>912</v>
      </c>
      <c r="VF15" s="67" t="s">
        <v>912</v>
      </c>
      <c r="VG15" s="67" t="s">
        <v>912</v>
      </c>
      <c r="VH15" s="67" t="s">
        <v>912</v>
      </c>
      <c r="VI15" s="67" t="s">
        <v>912</v>
      </c>
      <c r="VJ15" s="67" t="s">
        <v>912</v>
      </c>
      <c r="VK15" s="67" t="s">
        <v>912</v>
      </c>
      <c r="VL15" s="67" t="s">
        <v>912</v>
      </c>
      <c r="VM15" s="67" t="s">
        <v>912</v>
      </c>
      <c r="VN15" s="67" t="s">
        <v>912</v>
      </c>
      <c r="VO15" s="67" t="s">
        <v>912</v>
      </c>
      <c r="VP15" s="67" t="s">
        <v>912</v>
      </c>
      <c r="VQ15" s="67" t="s">
        <v>912</v>
      </c>
      <c r="VR15" s="67" t="s">
        <v>912</v>
      </c>
      <c r="VS15" s="67" t="s">
        <v>912</v>
      </c>
      <c r="VT15" s="67" t="s">
        <v>912</v>
      </c>
      <c r="VU15" s="67" t="s">
        <v>912</v>
      </c>
      <c r="VV15" s="67" t="s">
        <v>912</v>
      </c>
      <c r="VW15" s="67" t="s">
        <v>912</v>
      </c>
      <c r="VX15" s="67" t="s">
        <v>912</v>
      </c>
      <c r="VY15" s="67" t="s">
        <v>912</v>
      </c>
      <c r="VZ15" s="67" t="s">
        <v>912</v>
      </c>
      <c r="WA15" s="67" t="s">
        <v>912</v>
      </c>
      <c r="WB15" s="67" t="s">
        <v>912</v>
      </c>
      <c r="WC15" s="67" t="s">
        <v>912</v>
      </c>
      <c r="WD15" s="67" t="s">
        <v>912</v>
      </c>
      <c r="WE15" s="67" t="s">
        <v>912</v>
      </c>
      <c r="WF15" s="67" t="s">
        <v>912</v>
      </c>
      <c r="WG15" s="67" t="s">
        <v>912</v>
      </c>
      <c r="WH15" s="67" t="s">
        <v>912</v>
      </c>
      <c r="WI15" s="67" t="s">
        <v>912</v>
      </c>
      <c r="WJ15" s="67" t="s">
        <v>912</v>
      </c>
      <c r="WK15" s="67" t="s">
        <v>912</v>
      </c>
      <c r="WL15" s="67" t="s">
        <v>912</v>
      </c>
      <c r="WM15" s="67" t="s">
        <v>912</v>
      </c>
      <c r="WN15" s="67" t="s">
        <v>912</v>
      </c>
      <c r="WO15" s="67" t="s">
        <v>912</v>
      </c>
      <c r="WP15" s="67" t="s">
        <v>912</v>
      </c>
      <c r="WQ15" s="67" t="s">
        <v>912</v>
      </c>
      <c r="WR15" s="67" t="s">
        <v>912</v>
      </c>
      <c r="WS15" s="67" t="s">
        <v>912</v>
      </c>
      <c r="WT15" s="67" t="s">
        <v>912</v>
      </c>
      <c r="WU15" s="67" t="s">
        <v>912</v>
      </c>
      <c r="WV15" s="67" t="s">
        <v>912</v>
      </c>
      <c r="WW15" s="67" t="s">
        <v>912</v>
      </c>
      <c r="WX15" s="67" t="s">
        <v>912</v>
      </c>
      <c r="WY15" s="67" t="s">
        <v>912</v>
      </c>
      <c r="WZ15" s="67" t="s">
        <v>912</v>
      </c>
      <c r="XA15" s="67" t="s">
        <v>912</v>
      </c>
      <c r="XB15" s="67" t="s">
        <v>912</v>
      </c>
      <c r="XC15" s="67" t="s">
        <v>912</v>
      </c>
      <c r="XD15" s="67" t="s">
        <v>912</v>
      </c>
      <c r="XE15" s="67" t="s">
        <v>912</v>
      </c>
      <c r="XF15" s="67" t="s">
        <v>912</v>
      </c>
      <c r="XG15" s="67" t="s">
        <v>912</v>
      </c>
      <c r="XH15" s="67" t="s">
        <v>912</v>
      </c>
      <c r="XI15" s="67" t="s">
        <v>912</v>
      </c>
      <c r="XJ15" s="67" t="s">
        <v>912</v>
      </c>
      <c r="XK15" s="67" t="s">
        <v>912</v>
      </c>
      <c r="XL15" s="67" t="s">
        <v>912</v>
      </c>
      <c r="XM15" s="67" t="s">
        <v>912</v>
      </c>
      <c r="XN15" s="67" t="s">
        <v>912</v>
      </c>
      <c r="XO15" s="67" t="s">
        <v>912</v>
      </c>
      <c r="XP15" s="67" t="s">
        <v>912</v>
      </c>
      <c r="XQ15" s="67" t="s">
        <v>912</v>
      </c>
      <c r="XR15" s="67" t="s">
        <v>912</v>
      </c>
      <c r="XS15" s="67" t="s">
        <v>912</v>
      </c>
      <c r="XT15" s="67" t="s">
        <v>912</v>
      </c>
      <c r="XU15" s="67" t="s">
        <v>912</v>
      </c>
      <c r="XV15" s="67" t="s">
        <v>912</v>
      </c>
      <c r="XW15" s="67" t="s">
        <v>912</v>
      </c>
      <c r="XX15" s="67" t="s">
        <v>912</v>
      </c>
      <c r="XY15" s="67" t="s">
        <v>912</v>
      </c>
      <c r="XZ15" s="67" t="s">
        <v>912</v>
      </c>
      <c r="YA15" s="67" t="s">
        <v>912</v>
      </c>
      <c r="YB15" s="67" t="s">
        <v>912</v>
      </c>
      <c r="YC15" s="67" t="s">
        <v>912</v>
      </c>
      <c r="YD15" s="67" t="s">
        <v>912</v>
      </c>
      <c r="YE15" s="67" t="s">
        <v>912</v>
      </c>
      <c r="YF15" s="67" t="s">
        <v>912</v>
      </c>
      <c r="YG15" s="67" t="s">
        <v>912</v>
      </c>
      <c r="YH15" s="67" t="s">
        <v>912</v>
      </c>
      <c r="YI15" s="67" t="s">
        <v>912</v>
      </c>
      <c r="YJ15" s="67" t="s">
        <v>912</v>
      </c>
      <c r="YK15" s="67" t="s">
        <v>912</v>
      </c>
      <c r="YL15" s="67" t="s">
        <v>912</v>
      </c>
      <c r="YM15" s="67" t="s">
        <v>912</v>
      </c>
      <c r="YN15" s="67" t="s">
        <v>912</v>
      </c>
      <c r="YO15" s="67" t="s">
        <v>912</v>
      </c>
      <c r="YP15" s="67" t="s">
        <v>912</v>
      </c>
      <c r="YQ15" s="67" t="s">
        <v>912</v>
      </c>
      <c r="YR15" s="67" t="s">
        <v>912</v>
      </c>
      <c r="YS15" s="67" t="s">
        <v>912</v>
      </c>
      <c r="YT15" s="67" t="s">
        <v>912</v>
      </c>
      <c r="YU15" s="67" t="s">
        <v>912</v>
      </c>
      <c r="YV15" s="67" t="s">
        <v>912</v>
      </c>
      <c r="YW15" s="67" t="s">
        <v>912</v>
      </c>
      <c r="YX15" s="67" t="s">
        <v>912</v>
      </c>
      <c r="YY15" s="67" t="s">
        <v>912</v>
      </c>
      <c r="YZ15" s="67" t="s">
        <v>912</v>
      </c>
      <c r="ZA15" s="67" t="s">
        <v>912</v>
      </c>
      <c r="ZB15" s="67" t="s">
        <v>912</v>
      </c>
      <c r="ZC15" s="67" t="s">
        <v>912</v>
      </c>
      <c r="ZD15" s="67" t="s">
        <v>912</v>
      </c>
      <c r="ZE15" s="67" t="s">
        <v>912</v>
      </c>
      <c r="ZF15" s="67" t="s">
        <v>912</v>
      </c>
      <c r="ZG15" s="67" t="s">
        <v>912</v>
      </c>
      <c r="ZH15" s="67" t="s">
        <v>912</v>
      </c>
      <c r="ZI15" s="67" t="s">
        <v>912</v>
      </c>
      <c r="ZJ15" s="67" t="s">
        <v>912</v>
      </c>
      <c r="ZK15" s="67" t="s">
        <v>912</v>
      </c>
      <c r="ZL15" s="67" t="s">
        <v>912</v>
      </c>
      <c r="ZM15" s="67" t="s">
        <v>912</v>
      </c>
      <c r="ZN15" s="67" t="s">
        <v>912</v>
      </c>
      <c r="ZO15" s="67" t="s">
        <v>912</v>
      </c>
      <c r="ZP15" s="67" t="s">
        <v>912</v>
      </c>
      <c r="ZQ15" s="67" t="s">
        <v>912</v>
      </c>
      <c r="ZR15" s="67" t="s">
        <v>912</v>
      </c>
      <c r="ZS15" s="67" t="s">
        <v>912</v>
      </c>
      <c r="ZT15" s="67" t="s">
        <v>912</v>
      </c>
      <c r="ADG15" s="67" t="s">
        <v>912</v>
      </c>
      <c r="ADH15" s="67" t="s">
        <v>912</v>
      </c>
      <c r="ADI15" s="67" t="s">
        <v>912</v>
      </c>
      <c r="ADJ15" s="67" t="s">
        <v>912</v>
      </c>
      <c r="ADK15" s="67" t="s">
        <v>912</v>
      </c>
      <c r="ADL15" s="67" t="s">
        <v>912</v>
      </c>
      <c r="ADM15" s="67" t="s">
        <v>912</v>
      </c>
      <c r="ADN15" s="67" t="s">
        <v>912</v>
      </c>
      <c r="ADO15" s="67" t="s">
        <v>912</v>
      </c>
      <c r="ADP15" s="67" t="s">
        <v>912</v>
      </c>
      <c r="ADQ15" s="67" t="s">
        <v>912</v>
      </c>
      <c r="ADR15" s="67" t="s">
        <v>912</v>
      </c>
      <c r="ADS15" s="67" t="s">
        <v>912</v>
      </c>
      <c r="ADT15" s="67" t="s">
        <v>912</v>
      </c>
      <c r="ADU15" s="67" t="s">
        <v>912</v>
      </c>
      <c r="ADV15" s="67" t="s">
        <v>912</v>
      </c>
      <c r="ADW15" s="67" t="s">
        <v>912</v>
      </c>
      <c r="ADX15" s="67" t="s">
        <v>912</v>
      </c>
      <c r="ADY15" s="67" t="s">
        <v>912</v>
      </c>
      <c r="ADZ15" s="67" t="s">
        <v>912</v>
      </c>
      <c r="AEA15" s="67" t="s">
        <v>912</v>
      </c>
      <c r="AEB15" s="67" t="s">
        <v>912</v>
      </c>
      <c r="AEC15" s="67" t="s">
        <v>912</v>
      </c>
      <c r="AED15" s="67" t="s">
        <v>912</v>
      </c>
      <c r="AEE15" s="67" t="s">
        <v>912</v>
      </c>
      <c r="AEF15" s="67" t="s">
        <v>912</v>
      </c>
      <c r="AEG15" s="67" t="s">
        <v>912</v>
      </c>
      <c r="AEH15" s="67" t="s">
        <v>912</v>
      </c>
      <c r="AEI15" s="67" t="s">
        <v>912</v>
      </c>
      <c r="AEJ15" s="67" t="s">
        <v>912</v>
      </c>
      <c r="AEK15" s="67" t="s">
        <v>912</v>
      </c>
      <c r="AEL15" s="67" t="s">
        <v>912</v>
      </c>
      <c r="AEM15" s="67" t="s">
        <v>912</v>
      </c>
      <c r="AEN15" s="67" t="s">
        <v>912</v>
      </c>
      <c r="AEO15" s="67" t="s">
        <v>912</v>
      </c>
      <c r="AEP15" s="67" t="s">
        <v>912</v>
      </c>
      <c r="AEQ15" s="67" t="s">
        <v>912</v>
      </c>
      <c r="AER15" s="67" t="s">
        <v>912</v>
      </c>
      <c r="AES15" s="67" t="s">
        <v>912</v>
      </c>
      <c r="AET15" s="67" t="s">
        <v>912</v>
      </c>
      <c r="AEU15" s="67" t="s">
        <v>912</v>
      </c>
      <c r="AEV15" s="67" t="s">
        <v>912</v>
      </c>
      <c r="AEW15" s="67" t="s">
        <v>912</v>
      </c>
      <c r="AEX15" s="67" t="s">
        <v>912</v>
      </c>
      <c r="AEY15" s="67" t="s">
        <v>912</v>
      </c>
      <c r="AEZ15" s="67" t="s">
        <v>912</v>
      </c>
      <c r="AFA15" s="67" t="s">
        <v>912</v>
      </c>
      <c r="AFB15" s="67" t="s">
        <v>912</v>
      </c>
      <c r="AFC15" s="67" t="s">
        <v>912</v>
      </c>
      <c r="AFD15" s="67" t="s">
        <v>912</v>
      </c>
      <c r="AFE15" s="67" t="s">
        <v>912</v>
      </c>
      <c r="AFF15" s="67" t="s">
        <v>912</v>
      </c>
      <c r="AFG15" s="67" t="s">
        <v>912</v>
      </c>
      <c r="AFH15" s="67" t="s">
        <v>912</v>
      </c>
      <c r="AFI15" s="67" t="s">
        <v>912</v>
      </c>
      <c r="AFJ15" s="67" t="s">
        <v>912</v>
      </c>
      <c r="AFK15" s="67" t="s">
        <v>912</v>
      </c>
      <c r="AFL15" s="67" t="s">
        <v>912</v>
      </c>
      <c r="AFM15" s="67" t="s">
        <v>912</v>
      </c>
      <c r="AFN15" s="67" t="s">
        <v>912</v>
      </c>
      <c r="AFO15" s="67" t="s">
        <v>912</v>
      </c>
      <c r="AFP15" s="67" t="s">
        <v>912</v>
      </c>
      <c r="AFQ15" s="67" t="s">
        <v>912</v>
      </c>
      <c r="AFR15" s="67" t="s">
        <v>912</v>
      </c>
      <c r="AFS15" s="67" t="s">
        <v>912</v>
      </c>
      <c r="AFT15" s="67" t="s">
        <v>912</v>
      </c>
      <c r="AFU15" s="67" t="s">
        <v>912</v>
      </c>
      <c r="AFV15" s="67" t="s">
        <v>912</v>
      </c>
      <c r="AFW15" s="67" t="s">
        <v>912</v>
      </c>
      <c r="AFX15" s="67" t="s">
        <v>912</v>
      </c>
      <c r="AFY15" s="67" t="s">
        <v>912</v>
      </c>
      <c r="AFZ15" s="67" t="s">
        <v>912</v>
      </c>
      <c r="AGA15" s="67" t="s">
        <v>912</v>
      </c>
      <c r="AGB15" s="67" t="s">
        <v>912</v>
      </c>
      <c r="AGC15" s="67" t="s">
        <v>912</v>
      </c>
      <c r="AGD15" s="67" t="s">
        <v>912</v>
      </c>
      <c r="AGE15" s="67" t="s">
        <v>912</v>
      </c>
      <c r="AGF15" s="67" t="s">
        <v>912</v>
      </c>
      <c r="AGG15" s="67" t="s">
        <v>912</v>
      </c>
      <c r="AGH15" s="5" t="s">
        <v>924</v>
      </c>
    </row>
    <row r="16" spans="1:867" ht="30" customHeight="1">
      <c r="A16" s="71">
        <f t="shared" ref="A16:A79" si="0">IF(B16="","",ROW())</f>
        <v>16</v>
      </c>
      <c r="B16" s="63" t="s">
        <v>1446</v>
      </c>
      <c r="C16" s="66" t="s">
        <v>1456</v>
      </c>
      <c r="D16" s="77" t="str">
        <f t="shared" ref="D16:D79" si="1">IF(B16="","",TRIM(SUBSTITUTE(B16,"*",""))&amp;IF(COUNTIF(E16,"*⚠*")&gt;0," *",""))</f>
        <v>crème</v>
      </c>
      <c r="E16" s="72" t="str">
        <f t="shared" ref="E16:E79" si="2">IF(B16="","",BS16)</f>
        <v/>
      </c>
      <c r="F16" s="73" t="str">
        <f t="shared" ref="F16:F79" si="3">IF(B16="","",TRIM(B16)&amp;IF(H16&gt;0," *",""))</f>
        <v>crème</v>
      </c>
      <c r="G16" s="74" t="str">
        <f t="shared" ref="G16:G79" si="4">IF(B16="","",BU16)</f>
        <v>suspicion Lait</v>
      </c>
      <c r="H16" s="75">
        <f t="shared" ref="H16:H79" si="5">IF(B16="","",IF(U16&lt;&gt;"",1,0)+IF(X16&lt;&gt;"",1,0)+IF(Z16&lt;&gt;"",1,0)+IF(AD16&lt;&gt;"",1,0)+IF(AF16&lt;&gt;"",1,0)+IF(AI16&lt;&gt;"",1,0)+IF(AN16&lt;&gt;"",1,0)+IF(AR16&lt;&gt;"",1,0)+IF(AT16&lt;&gt;"",1,0)+IF(AV16&lt;&gt;"",1,0)+IF(AX16&lt;&gt;"",1,0)+IF(AZ16&lt;&gt;"",1,0)+IF(BB16&lt;&gt;"",1,0)+IF(BE16&lt;&gt;"",1,0))</f>
        <v>0</v>
      </c>
      <c r="I16" s="75">
        <f t="shared" ref="I16:I79" si="6">IF(B16="","",IF(V16&lt;&gt;"",1,0)+IF(AO16&lt;&gt;"",1,0))</f>
        <v>1</v>
      </c>
      <c r="J16" s="73" t="str">
        <f t="shared" ref="J16:J79" si="7">IF(B16="","",IF(E16&lt;&gt;"",E16,IF(G16&lt;&gt;"",G16,"aucun match")))</f>
        <v>suspicion Lait</v>
      </c>
      <c r="K16" s="76" t="str">
        <f t="shared" ref="K16:K79" si="8">IF(B16="","",LOWER(B16))</f>
        <v>crème</v>
      </c>
      <c r="L16" s="76" t="str">
        <f t="shared" ref="L16:L79" si="9">IF(K16="","",SUBSTITUTE(SUBSTITUTE(SUBSTITUTE(SUBSTITUTE(SUBSTITUTE(SUBSTITUTE(SUBSTITUTE(SUBSTITUTE(K16,"œ","oe"),"æ","ae"),"à","a"),"á","a"),"â","a"),"ä","a"),"ã","a"),"å","a"))</f>
        <v>crème</v>
      </c>
      <c r="M16" s="76" t="str">
        <f t="shared" ref="M16:M79" si="10">IF(L16="","",SUBSTITUTE(SUBSTITUTE(SUBSTITUTE(SUBSTITUTE(SUBSTITUTE(SUBSTITUTE(SUBSTITUTE(SUBSTITUTE(SUBSTITUTE(SUBSTITUTE(SUBSTITUTE(SUBSTITUTE(SUBSTITUTE(SUBSTITUTE(SUBSTITUTE(SUBSTITUTE(SUBSTITUTE(SUBSTITUTE(SUBSTITUTE(SUBSTITUTE(SUBSTITUTE(L16,"ç","c"),"è","e"),"é","e"),"ê","e"),"ë","e"),"ì","i"),"í","i"),"î","i"),"ï","i"),"ñ","n"),"ò","o"),"ó","o"),"ô","o"),"ö","o"),"õ","o"),"ù","u"),"ú","u"),"û","u"),"ü","u"),"ý","y"),"ÿ","y"))</f>
        <v>creme</v>
      </c>
      <c r="N16" s="76" t="str">
        <f t="shared" ref="N16:N79" si="11">IF(M16="","",SUBSTITUTE(SUBSTITUTE(SUBSTITUTE(SUBSTITUTE(SUBSTITUTE(SUBSTITUTE(SUBSTITUTE(SUBSTITUTE(SUBSTITUTE(SUBSTITUTE(M16,CHAR(10)," "),CHAR(13)," "),","," "),"."," "),","," "),":"," "),"/"," "),"-"," "),"_"," "),""""," "))</f>
        <v>creme</v>
      </c>
      <c r="O16" s="76" t="str">
        <f t="shared" ref="O16:O79" si="12">IF(N16="","",SUBSTITUTE(SUBSTITUTE(SUBSTITUTE(SUBSTITUTE(SUBSTITUTE(SUBSTITUTE(SUBSTITUTE(SUBSTITUTE(N16,CHAR(40)," "),CHAR(41)," "),CHAR(39)," "),"?"," "),"!"," "),"+"," "),"*"," "),"&amp;"," "))</f>
        <v>creme</v>
      </c>
      <c r="P16" s="76" t="str">
        <f t="shared" ref="P16:P79" si="13">IF(O16="",""," "&amp;TRIM(SUBSTITUTE(SUBSTITUTE(SUBSTITUTE(O16,"  "," "),"  "," "),"  "," "))&amp;" ")</f>
        <v xml:space="preserve"> creme </v>
      </c>
      <c r="Q16" s="76">
        <f t="shared" ref="Q16:Q47" si="14">IF(B16="",0,SUMPRODUCT(($BV$11:$AGG$11="Gluten")*($BV$12:$AGG$12="INFO")*(COUNTIF($P16,"*"&amp;$BV$13:$AGG$13&amp;"*")&gt;0)*1))</f>
        <v>0</v>
      </c>
      <c r="R16" s="76">
        <f t="shared" ref="R16:R47" si="15">IF(B16="",0,SUMPRODUCT(($BV$11:$AGG$11="Gluten")*($BV$12:$AGG$12="EXCL")*(COUNTIF($P16,"*"&amp;$BV$13:$AGG$13&amp;"*")&gt;0)*1))</f>
        <v>0</v>
      </c>
      <c r="S16" s="76">
        <f t="shared" ref="S16:S47" si="16">IF(B16="",0,SUMPRODUCT(($BV$11:$AGG$11="Gluten")*($BV$12:$AGG$12="ALERTE")*(COUNTIF($P16,"*"&amp;$BV$13:$AGG$13&amp;"*")&gt;0)*1))</f>
        <v>0</v>
      </c>
      <c r="T16" s="76">
        <f t="shared" ref="T16:T47" si="17">IF(B16="",0,SUMPRODUCT(($BV$11:$AGG$11="Gluten")*($BV$12:$AGG$12="SUSP")*(COUNTIF($P16,"*"&amp;$BV$13:$AGG$13&amp;"*")&gt;0)*1))</f>
        <v>0</v>
      </c>
      <c r="U16" s="76" t="str">
        <f t="shared" ref="U16:U79" si="18">IF(B16="","",IF(Q16&gt;0,"info Gluten",IF(AND(S16&gt;0,R16=0),"⚠ Gluten","")))</f>
        <v/>
      </c>
      <c r="V16" s="76" t="str">
        <f t="shared" ref="V16:V79" si="19">IF(B16="","",IF(AND(U16="",T16&gt;0,R16=0),"suspicion Gluten",""))</f>
        <v/>
      </c>
      <c r="W16" s="76">
        <f t="shared" ref="W16:W47" si="20">IF(B16="",0,SUMPRODUCT(($BV$11:$AGG$11="Crustaces")*($BV$12:$AGG$12="ALERTE")*(COUNTIF($P16,"*"&amp;$BV$13:$AGG$13&amp;"*")&gt;0)*1))</f>
        <v>0</v>
      </c>
      <c r="X16" s="76" t="str">
        <f t="shared" ref="X16:X79" si="21">IF(B16="","",IF(W16&gt;0,"⚠ Crustaces",""))</f>
        <v/>
      </c>
      <c r="Y16" s="76">
        <f t="shared" ref="Y16:Y47" si="22">IF(B16="",0,SUMPRODUCT(($BV$11:$AGG$11="Oeufs")*($BV$12:$AGG$12="ALERTE")*(COUNTIF($P16,"*"&amp;$BV$13:$AGG$13&amp;"*")&gt;0)*1))</f>
        <v>0</v>
      </c>
      <c r="Z16" s="76" t="str">
        <f t="shared" ref="Z16:Z79" si="23">IF(B16="","",IF(Y16&gt;0,"⚠ Oeufs",""))</f>
        <v/>
      </c>
      <c r="AA16" s="76">
        <f t="shared" ref="AA16:AA47" si="24">IF(B16="",0,SUMPRODUCT(($BV$11:$AGG$11="Poissons")*($BV$12:$AGG$12="INFO")*(COUNTIF($P16,"*"&amp;$BV$13:$AGG$13&amp;"*")&gt;0)*1))</f>
        <v>0</v>
      </c>
      <c r="AB16" s="76">
        <f t="shared" ref="AB16:AB47" si="25">IF(B16="",0,SUMPRODUCT(($BV$11:$AGG$11="Poissons")*($BV$12:$AGG$12="EXCL")*(COUNTIF($P16,"*"&amp;$BV$13:$AGG$13&amp;"*")&gt;0)*1))</f>
        <v>0</v>
      </c>
      <c r="AC16" s="76">
        <f t="shared" ref="AC16:AC47" si="26">IF(B16="",0,SUMPRODUCT(($BV$11:$AGG$11="Poissons")*($BV$12:$AGG$12="ALERTE")*(COUNTIF($P16,"*"&amp;$BV$13:$AGG$13&amp;"*")&gt;0)*1))</f>
        <v>0</v>
      </c>
      <c r="AD16" s="76" t="str">
        <f t="shared" ref="AD16:AD79" si="27">IF(B16="","",IF(AA16&gt;0,"info Poissons",IF(AND(AC16&gt;0,AB16=0),"⚠ Poissons","")))</f>
        <v/>
      </c>
      <c r="AE16" s="76">
        <f t="shared" ref="AE16:AE47" si="28">IF(B16="",0,SUMPRODUCT(($BV$11:$AGG$11="Arachides")*($BV$12:$AGG$12="ALERTE")*(COUNTIF($P16,"*"&amp;$BV$13:$AGG$13&amp;"*")&gt;0)*1))</f>
        <v>0</v>
      </c>
      <c r="AF16" s="76" t="str">
        <f t="shared" ref="AF16:AF79" si="29">IF(B16="","",IF(AE16&gt;0,"⚠ Arachides",""))</f>
        <v/>
      </c>
      <c r="AG16" s="76">
        <f t="shared" ref="AG16:AG47" si="30">IF(B16="",0,SUMPRODUCT(($BV$11:$AGG$11="Soja")*($BV$12:$AGG$12="INFO")*(COUNTIF($P16,"*"&amp;$BV$13:$AGG$13&amp;"*")&gt;0)*1))</f>
        <v>0</v>
      </c>
      <c r="AH16" s="76">
        <f t="shared" ref="AH16:AH47" si="31">IF(B16="",0,SUMPRODUCT(($BV$11:$AGG$11="Soja")*($BV$12:$AGG$12="ALERTE")*(COUNTIF($P16,"*"&amp;$BV$13:$AGG$13&amp;"*")&gt;0)*1))</f>
        <v>0</v>
      </c>
      <c r="AI16" s="76" t="str">
        <f t="shared" ref="AI16:AI79" si="32">IF(B16="","",IF(AG16&gt;0,"info Soja",IF(AH16&gt;0,"⚠ Soja","")))</f>
        <v/>
      </c>
      <c r="AJ16" s="76">
        <f t="shared" ref="AJ16:AJ47" si="33">IF(B16="",0,SUMPRODUCT(($BV$11:$AGG$11="Lait")*($BV$12:$AGG$12="INFO")*(COUNTIF($P16,"*"&amp;$BV$13:$AGG$13&amp;"*")&gt;0)*1))</f>
        <v>0</v>
      </c>
      <c r="AK16" s="76">
        <f t="shared" ref="AK16:AK47" si="34">IF(B16="",0,SUMPRODUCT(($BV$11:$AGG$11="Lait")*($BV$12:$AGG$12="EXCL")*(COUNTIF($P16,"*"&amp;$BV$13:$AGG$13&amp;"*")&gt;0)*1))</f>
        <v>0</v>
      </c>
      <c r="AL16" s="76">
        <f t="shared" ref="AL16:AL47" si="35">IF(B16="",0,SUMPRODUCT(($BV$11:$AGG$11="Lait")*($BV$12:$AGG$12="ALERTE")*(COUNTIF($P16,"*"&amp;$BV$13:$AGG$13&amp;"*")&gt;0)*1))</f>
        <v>0</v>
      </c>
      <c r="AM16" s="76">
        <f t="shared" ref="AM16:AM47" si="36">IF(B16="",0,SUMPRODUCT(($BV$11:$AGG$11="Lait")*($BV$12:$AGG$12="SUSP")*(COUNTIF($P16,"*"&amp;$BV$13:$AGG$13&amp;"*")&gt;0)*1))</f>
        <v>1</v>
      </c>
      <c r="AN16" s="76" t="str">
        <f t="shared" ref="AN16:AN79" si="37">IF(B16="","",IF(AJ16&gt;0,"info Lait",IF(AND(AL16&gt;0,AK16=0),"⚠ Lait","")))</f>
        <v/>
      </c>
      <c r="AO16" s="76" t="str">
        <f t="shared" ref="AO16:AO79" si="38">IF(B16="","",IF(AND(AN16="",AM16&gt;0,AK16=0),"suspicion Lait",""))</f>
        <v>suspicion Lait</v>
      </c>
      <c r="AP16" s="76">
        <f t="shared" ref="AP16:AP47" si="39">IF(B16="",0,SUMPRODUCT(($BV$11:$AGG$11="Fruits a coque")*($BV$12:$AGG$12="EXCL")*(COUNTIF($P16,"*"&amp;$BV$13:$AGG$13&amp;"*")&gt;0)*1))</f>
        <v>0</v>
      </c>
      <c r="AQ16" s="76">
        <f t="shared" ref="AQ16:AQ47" si="40">IF(B16="",0,SUMPRODUCT(($BV$11:$AGG$11="Fruits a coque")*($BV$12:$AGG$12="ALERTE")*(COUNTIF($P16,"*"&amp;$BV$13:$AGG$13&amp;"*")&gt;0)*1))</f>
        <v>0</v>
      </c>
      <c r="AR16" s="76" t="str">
        <f t="shared" ref="AR16:AR79" si="41">IF(B16="","",IF(AND(AQ16&gt;0,AP16=0),"⚠ Fruits a coque",""))</f>
        <v/>
      </c>
      <c r="AS16" s="76">
        <f t="shared" ref="AS16:AS47" si="42">IF(B16="",0,SUMPRODUCT(($BV$11:$AGG$11="Celeri")*($BV$12:$AGG$12="ALERTE")*(COUNTIF($P16,"*"&amp;$BV$13:$AGG$13&amp;"*")&gt;0)*1))</f>
        <v>0</v>
      </c>
      <c r="AT16" s="76" t="str">
        <f t="shared" ref="AT16:AT79" si="43">IF(B16="","",IF(AS16&gt;0,"⚠ Celeri",""))</f>
        <v/>
      </c>
      <c r="AU16" s="76">
        <f t="shared" ref="AU16:AU47" si="44">IF(B16="",0,SUMPRODUCT(($BV$11:$AGG$11="Moutarde")*($BV$12:$AGG$12="ALERTE")*(COUNTIF($P16,"*"&amp;$BV$13:$AGG$13&amp;"*")&gt;0)*1))</f>
        <v>0</v>
      </c>
      <c r="AV16" s="76" t="str">
        <f t="shared" ref="AV16:AV79" si="45">IF(B16="","",IF(AU16&gt;0,"⚠ Moutarde",""))</f>
        <v/>
      </c>
      <c r="AW16" s="76">
        <f t="shared" ref="AW16:AW47" si="46">IF(B16="",0,SUMPRODUCT(($BV$11:$AGG$11="Sesame")*($BV$12:$AGG$12="ALERTE")*(COUNTIF($P16,"*"&amp;$BV$13:$AGG$13&amp;"*")&gt;0)*1))</f>
        <v>0</v>
      </c>
      <c r="AX16" s="76" t="str">
        <f t="shared" ref="AX16:AX79" si="47">IF(B16="","",IF(AW16&gt;0,"⚠ Sesame",""))</f>
        <v/>
      </c>
      <c r="AY16" s="76">
        <f t="shared" ref="AY16:AY47" si="48">IF(B16="",0,SUMPRODUCT(($BV$11:$AGG$11="Sulfites")*($BV$12:$AGG$12="ALERTE")*(COUNTIF($P16,"*"&amp;$BV$13:$AGG$13&amp;"*")&gt;0)*1))</f>
        <v>0</v>
      </c>
      <c r="AZ16" s="76" t="str">
        <f t="shared" ref="AZ16:AZ79" si="49">IF(B16="","",IF(AY16&gt;0,"⚠ Sulfites",""))</f>
        <v/>
      </c>
      <c r="BA16" s="76">
        <f t="shared" ref="BA16:BA47" si="50">IF(B16="",0,SUMPRODUCT(($BV$11:$AGG$11="Lupin")*($BV$12:$AGG$12="ALERTE")*(COUNTIF($P16,"*"&amp;$BV$13:$AGG$13&amp;"*")&gt;0)*1))</f>
        <v>0</v>
      </c>
      <c r="BB16" s="76" t="str">
        <f t="shared" ref="BB16:BB79" si="51">IF(B16="","",IF(BA16&gt;0,"⚠ Lupin",""))</f>
        <v/>
      </c>
      <c r="BC16" s="76">
        <f t="shared" ref="BC16:BC47" si="52">IF(B16="",0,SUMPRODUCT(($BV$11:$AGG$11="Mollusques")*($BV$12:$AGG$12="EXCL")*(COUNTIF($P16,"*"&amp;$BV$13:$AGG$13&amp;"*")&gt;0)*1))</f>
        <v>0</v>
      </c>
      <c r="BD16" s="76">
        <f t="shared" ref="BD16:BD47" si="53">IF(B16="",0,SUMPRODUCT(($BV$11:$AGG$11="Mollusques")*($BV$12:$AGG$12="ALERTE")*(COUNTIF($P16,"*"&amp;$BV$13:$AGG$13&amp;"*")&gt;0)*1))</f>
        <v>0</v>
      </c>
      <c r="BE16" s="76" t="str">
        <f t="shared" ref="BE16:BE79" si="54">IF(B16="","",IF(AND(BD16&gt;0,BC16=0),"⚠ Mollusques",""))</f>
        <v/>
      </c>
      <c r="BF16" s="76" t="str">
        <f t="shared" ref="BF16:BF79" si="55">IF(B16="","",U16)</f>
        <v/>
      </c>
      <c r="BG16" s="76" t="str">
        <f t="shared" ref="BG16:BG79" si="56">IF(B16="","",IF(X16="",BF16,IF(BF16="",X16,BF16&amp;" • "&amp;X16)))</f>
        <v/>
      </c>
      <c r="BH16" s="76" t="str">
        <f t="shared" ref="BH16:BH79" si="57">IF(B16="","",IF(Z16="",BG16,IF(BG16="",Z16,BG16&amp;" • "&amp;Z16)))</f>
        <v/>
      </c>
      <c r="BI16" s="76" t="str">
        <f t="shared" ref="BI16:BI79" si="58">IF(B16="","",IF(AD16="",BH16,IF(BH16="",AD16,BH16&amp;" • "&amp;AD16)))</f>
        <v/>
      </c>
      <c r="BJ16" s="76" t="str">
        <f t="shared" ref="BJ16:BJ79" si="59">IF(B16="","",IF(AF16="",BI16,IF(BI16="",AF16,BI16&amp;" • "&amp;AF16)))</f>
        <v/>
      </c>
      <c r="BK16" s="76" t="str">
        <f t="shared" ref="BK16:BK79" si="60">IF(B16="","",IF(AI16="",BJ16,IF(BJ16="",AI16,BJ16&amp;" • "&amp;AI16)))</f>
        <v/>
      </c>
      <c r="BL16" s="76" t="str">
        <f t="shared" ref="BL16:BL79" si="61">IF(B16="","",IF(AN16="",BK16,IF(BK16="",AN16,BK16&amp;" • "&amp;AN16)))</f>
        <v/>
      </c>
      <c r="BM16" s="76" t="str">
        <f t="shared" ref="BM16:BM79" si="62">IF(B16="","",IF(AR16="",BL16,IF(BL16="",AR16,BL16&amp;" • "&amp;AR16)))</f>
        <v/>
      </c>
      <c r="BN16" s="76" t="str">
        <f t="shared" ref="BN16:BN79" si="63">IF(B16="","",IF(AT16="",BM16,IF(BM16="",AT16,BM16&amp;" • "&amp;AT16)))</f>
        <v/>
      </c>
      <c r="BO16" s="76" t="str">
        <f t="shared" ref="BO16:BO79" si="64">IF(B16="","",IF(AV16="",BN16,IF(BN16="",AV16,BN16&amp;" • "&amp;AV16)))</f>
        <v/>
      </c>
      <c r="BP16" s="76" t="str">
        <f t="shared" ref="BP16:BP79" si="65">IF(B16="","",IF(AX16="",BO16,IF(BO16="",AX16,BO16&amp;" • "&amp;AX16)))</f>
        <v/>
      </c>
      <c r="BQ16" s="76" t="str">
        <f t="shared" ref="BQ16:BQ79" si="66">IF(B16="","",IF(AZ16="",BP16,IF(BP16="",AZ16,BP16&amp;" • "&amp;AZ16)))</f>
        <v/>
      </c>
      <c r="BR16" s="76" t="str">
        <f t="shared" ref="BR16:BR79" si="67">IF(B16="","",IF(BB16="",BQ16,IF(BQ16="",BB16,BQ16&amp;" • "&amp;BB16)))</f>
        <v/>
      </c>
      <c r="BS16" s="76" t="str">
        <f t="shared" ref="BS16:BS79" si="68">IF(B16="","",IF(BE16="",BR16,IF(BR16="",BE16,BR16&amp;" • "&amp;BE16)))</f>
        <v/>
      </c>
      <c r="BT16" s="76" t="str">
        <f t="shared" ref="BT16:BT79" si="69">IF(B16="","",V16)</f>
        <v/>
      </c>
      <c r="BU16" s="76" t="str">
        <f t="shared" ref="BU16:BU79" si="70">IF(B16="","",IF(AO16="",BT16,IF(BT16="",AO16,BT16&amp;" • "&amp;AO16)))</f>
        <v>suspicion Lait</v>
      </c>
    </row>
    <row r="17" spans="1:73" ht="30" customHeight="1">
      <c r="A17" s="75">
        <f t="shared" si="0"/>
        <v>17</v>
      </c>
      <c r="B17" s="63" t="s">
        <v>1447</v>
      </c>
      <c r="C17" s="66" t="s">
        <v>1456</v>
      </c>
      <c r="D17" s="77" t="str">
        <f t="shared" si="1"/>
        <v>zestes de pamplemousse</v>
      </c>
      <c r="E17" s="72" t="str">
        <f t="shared" si="2"/>
        <v/>
      </c>
      <c r="F17" s="73" t="str">
        <f t="shared" si="3"/>
        <v>zestes de pamplemousse</v>
      </c>
      <c r="G17" s="74" t="str">
        <f t="shared" si="4"/>
        <v/>
      </c>
      <c r="H17" s="75">
        <f t="shared" si="5"/>
        <v>0</v>
      </c>
      <c r="I17" s="75">
        <f t="shared" si="6"/>
        <v>0</v>
      </c>
      <c r="J17" s="73" t="str">
        <f t="shared" si="7"/>
        <v>aucun match</v>
      </c>
      <c r="K17" s="76" t="str">
        <f t="shared" si="8"/>
        <v>zestes de pamplemousse</v>
      </c>
      <c r="L17" s="76" t="str">
        <f t="shared" si="9"/>
        <v>zestes de pamplemousse</v>
      </c>
      <c r="M17" s="76" t="str">
        <f t="shared" si="10"/>
        <v>zestes de pamplemousse</v>
      </c>
      <c r="N17" s="76" t="str">
        <f t="shared" si="11"/>
        <v>zestes de pamplemousse</v>
      </c>
      <c r="O17" s="76" t="str">
        <f t="shared" si="12"/>
        <v>zestes de pamplemousse</v>
      </c>
      <c r="P17" s="76" t="str">
        <f t="shared" si="13"/>
        <v xml:space="preserve"> zestes de pamplemousse </v>
      </c>
      <c r="Q17" s="76">
        <f t="shared" si="14"/>
        <v>0</v>
      </c>
      <c r="R17" s="76">
        <f t="shared" si="15"/>
        <v>0</v>
      </c>
      <c r="S17" s="76">
        <f t="shared" si="16"/>
        <v>0</v>
      </c>
      <c r="T17" s="76">
        <f t="shared" si="17"/>
        <v>0</v>
      </c>
      <c r="U17" s="76" t="str">
        <f t="shared" si="18"/>
        <v/>
      </c>
      <c r="V17" s="76" t="str">
        <f t="shared" si="19"/>
        <v/>
      </c>
      <c r="W17" s="76">
        <f t="shared" si="20"/>
        <v>0</v>
      </c>
      <c r="X17" s="76" t="str">
        <f t="shared" si="21"/>
        <v/>
      </c>
      <c r="Y17" s="76">
        <f t="shared" si="22"/>
        <v>0</v>
      </c>
      <c r="Z17" s="76" t="str">
        <f t="shared" si="23"/>
        <v/>
      </c>
      <c r="AA17" s="76">
        <f t="shared" si="24"/>
        <v>0</v>
      </c>
      <c r="AB17" s="76">
        <f t="shared" si="25"/>
        <v>0</v>
      </c>
      <c r="AC17" s="76">
        <f t="shared" si="26"/>
        <v>0</v>
      </c>
      <c r="AD17" s="76" t="str">
        <f t="shared" si="27"/>
        <v/>
      </c>
      <c r="AE17" s="76">
        <f t="shared" si="28"/>
        <v>0</v>
      </c>
      <c r="AF17" s="76" t="str">
        <f t="shared" si="29"/>
        <v/>
      </c>
      <c r="AG17" s="76">
        <f t="shared" si="30"/>
        <v>0</v>
      </c>
      <c r="AH17" s="76">
        <f t="shared" si="31"/>
        <v>0</v>
      </c>
      <c r="AI17" s="76" t="str">
        <f t="shared" si="32"/>
        <v/>
      </c>
      <c r="AJ17" s="76">
        <f t="shared" si="33"/>
        <v>0</v>
      </c>
      <c r="AK17" s="76">
        <f t="shared" si="34"/>
        <v>0</v>
      </c>
      <c r="AL17" s="76">
        <f t="shared" si="35"/>
        <v>0</v>
      </c>
      <c r="AM17" s="76">
        <f t="shared" si="36"/>
        <v>0</v>
      </c>
      <c r="AN17" s="76" t="str">
        <f t="shared" si="37"/>
        <v/>
      </c>
      <c r="AO17" s="76" t="str">
        <f t="shared" si="38"/>
        <v/>
      </c>
      <c r="AP17" s="76">
        <f t="shared" si="39"/>
        <v>0</v>
      </c>
      <c r="AQ17" s="76">
        <f t="shared" si="40"/>
        <v>0</v>
      </c>
      <c r="AR17" s="76" t="str">
        <f t="shared" si="41"/>
        <v/>
      </c>
      <c r="AS17" s="76">
        <f t="shared" si="42"/>
        <v>0</v>
      </c>
      <c r="AT17" s="76" t="str">
        <f t="shared" si="43"/>
        <v/>
      </c>
      <c r="AU17" s="76">
        <f t="shared" si="44"/>
        <v>0</v>
      </c>
      <c r="AV17" s="76" t="str">
        <f t="shared" si="45"/>
        <v/>
      </c>
      <c r="AW17" s="76">
        <f t="shared" si="46"/>
        <v>0</v>
      </c>
      <c r="AX17" s="76" t="str">
        <f t="shared" si="47"/>
        <v/>
      </c>
      <c r="AY17" s="76">
        <f t="shared" si="48"/>
        <v>0</v>
      </c>
      <c r="AZ17" s="76" t="str">
        <f t="shared" si="49"/>
        <v/>
      </c>
      <c r="BA17" s="76">
        <f t="shared" si="50"/>
        <v>0</v>
      </c>
      <c r="BB17" s="76" t="str">
        <f t="shared" si="51"/>
        <v/>
      </c>
      <c r="BC17" s="76">
        <f t="shared" si="52"/>
        <v>0</v>
      </c>
      <c r="BD17" s="76">
        <f t="shared" si="53"/>
        <v>0</v>
      </c>
      <c r="BE17" s="76" t="str">
        <f t="shared" si="54"/>
        <v/>
      </c>
      <c r="BF17" s="76" t="str">
        <f t="shared" si="55"/>
        <v/>
      </c>
      <c r="BG17" s="76" t="str">
        <f t="shared" si="56"/>
        <v/>
      </c>
      <c r="BH17" s="76" t="str">
        <f t="shared" si="57"/>
        <v/>
      </c>
      <c r="BI17" s="76" t="str">
        <f t="shared" si="58"/>
        <v/>
      </c>
      <c r="BJ17" s="76" t="str">
        <f t="shared" si="59"/>
        <v/>
      </c>
      <c r="BK17" s="76" t="str">
        <f t="shared" si="60"/>
        <v/>
      </c>
      <c r="BL17" s="76" t="str">
        <f t="shared" si="61"/>
        <v/>
      </c>
      <c r="BM17" s="76" t="str">
        <f t="shared" si="62"/>
        <v/>
      </c>
      <c r="BN17" s="76" t="str">
        <f t="shared" si="63"/>
        <v/>
      </c>
      <c r="BO17" s="76" t="str">
        <f t="shared" si="64"/>
        <v/>
      </c>
      <c r="BP17" s="76" t="str">
        <f t="shared" si="65"/>
        <v/>
      </c>
      <c r="BQ17" s="76" t="str">
        <f t="shared" si="66"/>
        <v/>
      </c>
      <c r="BR17" s="76" t="str">
        <f t="shared" si="67"/>
        <v/>
      </c>
      <c r="BS17" s="76" t="str">
        <f t="shared" si="68"/>
        <v/>
      </c>
      <c r="BT17" s="76" t="str">
        <f t="shared" si="69"/>
        <v/>
      </c>
      <c r="BU17" s="76" t="str">
        <f t="shared" si="70"/>
        <v/>
      </c>
    </row>
    <row r="18" spans="1:73" ht="30" customHeight="1">
      <c r="A18" s="75">
        <f t="shared" si="0"/>
        <v>18</v>
      </c>
      <c r="B18" s="63" t="s">
        <v>1448</v>
      </c>
      <c r="C18" s="66" t="s">
        <v>1456</v>
      </c>
      <c r="D18" s="77" t="str">
        <f t="shared" si="1"/>
        <v>jaunes d'œufs *</v>
      </c>
      <c r="E18" s="72" t="str">
        <f t="shared" si="2"/>
        <v>⚠ Oeufs</v>
      </c>
      <c r="F18" s="73" t="str">
        <f t="shared" si="3"/>
        <v>jaunes d'œufs * *</v>
      </c>
      <c r="G18" s="74" t="str">
        <f t="shared" si="4"/>
        <v/>
      </c>
      <c r="H18" s="75">
        <f t="shared" si="5"/>
        <v>1</v>
      </c>
      <c r="I18" s="75">
        <f t="shared" si="6"/>
        <v>0</v>
      </c>
      <c r="J18" s="73" t="str">
        <f t="shared" si="7"/>
        <v>⚠ Oeufs</v>
      </c>
      <c r="K18" s="76" t="str">
        <f t="shared" si="8"/>
        <v>jaunes d'œufs *</v>
      </c>
      <c r="L18" s="76" t="str">
        <f t="shared" si="9"/>
        <v>jaunes d'oeufs *</v>
      </c>
      <c r="M18" s="76" t="str">
        <f t="shared" si="10"/>
        <v>jaunes d'oeufs *</v>
      </c>
      <c r="N18" s="76" t="str">
        <f t="shared" si="11"/>
        <v>jaunes d'oeufs *</v>
      </c>
      <c r="O18" s="76" t="str">
        <f t="shared" si="12"/>
        <v xml:space="preserve">jaunes d oeufs  </v>
      </c>
      <c r="P18" s="76" t="str">
        <f t="shared" si="13"/>
        <v xml:space="preserve"> jaunes d oeufs </v>
      </c>
      <c r="Q18" s="76">
        <f t="shared" si="14"/>
        <v>0</v>
      </c>
      <c r="R18" s="76">
        <f t="shared" si="15"/>
        <v>0</v>
      </c>
      <c r="S18" s="76">
        <f t="shared" si="16"/>
        <v>0</v>
      </c>
      <c r="T18" s="76">
        <f t="shared" si="17"/>
        <v>0</v>
      </c>
      <c r="U18" s="76" t="str">
        <f t="shared" si="18"/>
        <v/>
      </c>
      <c r="V18" s="76" t="str">
        <f t="shared" si="19"/>
        <v/>
      </c>
      <c r="W18" s="76">
        <f t="shared" si="20"/>
        <v>0</v>
      </c>
      <c r="X18" s="76" t="str">
        <f t="shared" si="21"/>
        <v/>
      </c>
      <c r="Y18" s="76">
        <f t="shared" si="22"/>
        <v>3</v>
      </c>
      <c r="Z18" s="76" t="str">
        <f t="shared" si="23"/>
        <v>⚠ Oeufs</v>
      </c>
      <c r="AA18" s="76">
        <f t="shared" si="24"/>
        <v>0</v>
      </c>
      <c r="AB18" s="76">
        <f t="shared" si="25"/>
        <v>0</v>
      </c>
      <c r="AC18" s="76">
        <f t="shared" si="26"/>
        <v>0</v>
      </c>
      <c r="AD18" s="76" t="str">
        <f t="shared" si="27"/>
        <v/>
      </c>
      <c r="AE18" s="76">
        <f t="shared" si="28"/>
        <v>0</v>
      </c>
      <c r="AF18" s="76" t="str">
        <f t="shared" si="29"/>
        <v/>
      </c>
      <c r="AG18" s="76">
        <f t="shared" si="30"/>
        <v>0</v>
      </c>
      <c r="AH18" s="76">
        <f t="shared" si="31"/>
        <v>0</v>
      </c>
      <c r="AI18" s="76" t="str">
        <f t="shared" si="32"/>
        <v/>
      </c>
      <c r="AJ18" s="76">
        <f t="shared" si="33"/>
        <v>0</v>
      </c>
      <c r="AK18" s="76">
        <f t="shared" si="34"/>
        <v>0</v>
      </c>
      <c r="AL18" s="76">
        <f t="shared" si="35"/>
        <v>0</v>
      </c>
      <c r="AM18" s="76">
        <f t="shared" si="36"/>
        <v>0</v>
      </c>
      <c r="AN18" s="76" t="str">
        <f t="shared" si="37"/>
        <v/>
      </c>
      <c r="AO18" s="76" t="str">
        <f t="shared" si="38"/>
        <v/>
      </c>
      <c r="AP18" s="76">
        <f t="shared" si="39"/>
        <v>0</v>
      </c>
      <c r="AQ18" s="76">
        <f t="shared" si="40"/>
        <v>0</v>
      </c>
      <c r="AR18" s="76" t="str">
        <f t="shared" si="41"/>
        <v/>
      </c>
      <c r="AS18" s="76">
        <f t="shared" si="42"/>
        <v>0</v>
      </c>
      <c r="AT18" s="76" t="str">
        <f t="shared" si="43"/>
        <v/>
      </c>
      <c r="AU18" s="76">
        <f t="shared" si="44"/>
        <v>0</v>
      </c>
      <c r="AV18" s="76" t="str">
        <f t="shared" si="45"/>
        <v/>
      </c>
      <c r="AW18" s="76">
        <f t="shared" si="46"/>
        <v>0</v>
      </c>
      <c r="AX18" s="76" t="str">
        <f t="shared" si="47"/>
        <v/>
      </c>
      <c r="AY18" s="76">
        <f t="shared" si="48"/>
        <v>0</v>
      </c>
      <c r="AZ18" s="76" t="str">
        <f t="shared" si="49"/>
        <v/>
      </c>
      <c r="BA18" s="76">
        <f t="shared" si="50"/>
        <v>0</v>
      </c>
      <c r="BB18" s="76" t="str">
        <f t="shared" si="51"/>
        <v/>
      </c>
      <c r="BC18" s="76">
        <f t="shared" si="52"/>
        <v>0</v>
      </c>
      <c r="BD18" s="76">
        <f t="shared" si="53"/>
        <v>0</v>
      </c>
      <c r="BE18" s="76" t="str">
        <f t="shared" si="54"/>
        <v/>
      </c>
      <c r="BF18" s="76" t="str">
        <f t="shared" si="55"/>
        <v/>
      </c>
      <c r="BG18" s="76" t="str">
        <f t="shared" si="56"/>
        <v/>
      </c>
      <c r="BH18" s="76" t="str">
        <f t="shared" si="57"/>
        <v>⚠ Oeufs</v>
      </c>
      <c r="BI18" s="76" t="str">
        <f t="shared" si="58"/>
        <v>⚠ Oeufs</v>
      </c>
      <c r="BJ18" s="76" t="str">
        <f t="shared" si="59"/>
        <v>⚠ Oeufs</v>
      </c>
      <c r="BK18" s="76" t="str">
        <f t="shared" si="60"/>
        <v>⚠ Oeufs</v>
      </c>
      <c r="BL18" s="76" t="str">
        <f t="shared" si="61"/>
        <v>⚠ Oeufs</v>
      </c>
      <c r="BM18" s="76" t="str">
        <f t="shared" si="62"/>
        <v>⚠ Oeufs</v>
      </c>
      <c r="BN18" s="76" t="str">
        <f t="shared" si="63"/>
        <v>⚠ Oeufs</v>
      </c>
      <c r="BO18" s="76" t="str">
        <f t="shared" si="64"/>
        <v>⚠ Oeufs</v>
      </c>
      <c r="BP18" s="76" t="str">
        <f t="shared" si="65"/>
        <v>⚠ Oeufs</v>
      </c>
      <c r="BQ18" s="76" t="str">
        <f t="shared" si="66"/>
        <v>⚠ Oeufs</v>
      </c>
      <c r="BR18" s="76" t="str">
        <f t="shared" si="67"/>
        <v>⚠ Oeufs</v>
      </c>
      <c r="BS18" s="76" t="str">
        <f t="shared" si="68"/>
        <v>⚠ Oeufs</v>
      </c>
      <c r="BT18" s="76" t="str">
        <f t="shared" si="69"/>
        <v/>
      </c>
      <c r="BU18" s="76" t="str">
        <f t="shared" si="70"/>
        <v/>
      </c>
    </row>
    <row r="19" spans="1:73" ht="30" customHeight="1">
      <c r="A19" s="75">
        <f t="shared" si="0"/>
        <v>19</v>
      </c>
      <c r="B19" s="63" t="s">
        <v>1449</v>
      </c>
      <c r="C19" s="66" t="s">
        <v>1456</v>
      </c>
      <c r="D19" s="77" t="str">
        <f t="shared" si="1"/>
        <v>cassonade antillaise</v>
      </c>
      <c r="E19" s="72" t="str">
        <f t="shared" si="2"/>
        <v/>
      </c>
      <c r="F19" s="73" t="str">
        <f t="shared" si="3"/>
        <v>cassonade antillaise</v>
      </c>
      <c r="G19" s="74" t="str">
        <f t="shared" si="4"/>
        <v/>
      </c>
      <c r="H19" s="75">
        <f t="shared" si="5"/>
        <v>0</v>
      </c>
      <c r="I19" s="75">
        <f t="shared" si="6"/>
        <v>0</v>
      </c>
      <c r="J19" s="73" t="str">
        <f t="shared" si="7"/>
        <v>aucun match</v>
      </c>
      <c r="K19" s="76" t="str">
        <f t="shared" si="8"/>
        <v>cassonade antillaise</v>
      </c>
      <c r="L19" s="76" t="str">
        <f t="shared" si="9"/>
        <v>cassonade antillaise</v>
      </c>
      <c r="M19" s="76" t="str">
        <f t="shared" si="10"/>
        <v>cassonade antillaise</v>
      </c>
      <c r="N19" s="76" t="str">
        <f t="shared" si="11"/>
        <v>cassonade antillaise</v>
      </c>
      <c r="O19" s="76" t="str">
        <f t="shared" si="12"/>
        <v>cassonade antillaise</v>
      </c>
      <c r="P19" s="76" t="str">
        <f t="shared" si="13"/>
        <v xml:space="preserve"> cassonade antillaise </v>
      </c>
      <c r="Q19" s="76">
        <f t="shared" si="14"/>
        <v>0</v>
      </c>
      <c r="R19" s="76">
        <f t="shared" si="15"/>
        <v>0</v>
      </c>
      <c r="S19" s="76">
        <f t="shared" si="16"/>
        <v>0</v>
      </c>
      <c r="T19" s="76">
        <f t="shared" si="17"/>
        <v>0</v>
      </c>
      <c r="U19" s="76" t="str">
        <f t="shared" si="18"/>
        <v/>
      </c>
      <c r="V19" s="76" t="str">
        <f t="shared" si="19"/>
        <v/>
      </c>
      <c r="W19" s="76">
        <f t="shared" si="20"/>
        <v>0</v>
      </c>
      <c r="X19" s="76" t="str">
        <f t="shared" si="21"/>
        <v/>
      </c>
      <c r="Y19" s="76">
        <f t="shared" si="22"/>
        <v>0</v>
      </c>
      <c r="Z19" s="76" t="str">
        <f t="shared" si="23"/>
        <v/>
      </c>
      <c r="AA19" s="76">
        <f t="shared" si="24"/>
        <v>0</v>
      </c>
      <c r="AB19" s="76">
        <f t="shared" si="25"/>
        <v>0</v>
      </c>
      <c r="AC19" s="76">
        <f t="shared" si="26"/>
        <v>0</v>
      </c>
      <c r="AD19" s="76" t="str">
        <f t="shared" si="27"/>
        <v/>
      </c>
      <c r="AE19" s="76">
        <f t="shared" si="28"/>
        <v>0</v>
      </c>
      <c r="AF19" s="76" t="str">
        <f t="shared" si="29"/>
        <v/>
      </c>
      <c r="AG19" s="76">
        <f t="shared" si="30"/>
        <v>0</v>
      </c>
      <c r="AH19" s="76">
        <f t="shared" si="31"/>
        <v>0</v>
      </c>
      <c r="AI19" s="76" t="str">
        <f t="shared" si="32"/>
        <v/>
      </c>
      <c r="AJ19" s="76">
        <f t="shared" si="33"/>
        <v>0</v>
      </c>
      <c r="AK19" s="76">
        <f t="shared" si="34"/>
        <v>0</v>
      </c>
      <c r="AL19" s="76">
        <f t="shared" si="35"/>
        <v>0</v>
      </c>
      <c r="AM19" s="76">
        <f t="shared" si="36"/>
        <v>0</v>
      </c>
      <c r="AN19" s="76" t="str">
        <f t="shared" si="37"/>
        <v/>
      </c>
      <c r="AO19" s="76" t="str">
        <f t="shared" si="38"/>
        <v/>
      </c>
      <c r="AP19" s="76">
        <f t="shared" si="39"/>
        <v>0</v>
      </c>
      <c r="AQ19" s="76">
        <f t="shared" si="40"/>
        <v>0</v>
      </c>
      <c r="AR19" s="76" t="str">
        <f t="shared" si="41"/>
        <v/>
      </c>
      <c r="AS19" s="76">
        <f t="shared" si="42"/>
        <v>0</v>
      </c>
      <c r="AT19" s="76" t="str">
        <f t="shared" si="43"/>
        <v/>
      </c>
      <c r="AU19" s="76">
        <f t="shared" si="44"/>
        <v>0</v>
      </c>
      <c r="AV19" s="76" t="str">
        <f t="shared" si="45"/>
        <v/>
      </c>
      <c r="AW19" s="76">
        <f t="shared" si="46"/>
        <v>0</v>
      </c>
      <c r="AX19" s="76" t="str">
        <f t="shared" si="47"/>
        <v/>
      </c>
      <c r="AY19" s="76">
        <f t="shared" si="48"/>
        <v>0</v>
      </c>
      <c r="AZ19" s="76" t="str">
        <f t="shared" si="49"/>
        <v/>
      </c>
      <c r="BA19" s="76">
        <f t="shared" si="50"/>
        <v>0</v>
      </c>
      <c r="BB19" s="76" t="str">
        <f t="shared" si="51"/>
        <v/>
      </c>
      <c r="BC19" s="76">
        <f t="shared" si="52"/>
        <v>0</v>
      </c>
      <c r="BD19" s="76">
        <f t="shared" si="53"/>
        <v>0</v>
      </c>
      <c r="BE19" s="76" t="str">
        <f t="shared" si="54"/>
        <v/>
      </c>
      <c r="BF19" s="76" t="str">
        <f t="shared" si="55"/>
        <v/>
      </c>
      <c r="BG19" s="76" t="str">
        <f t="shared" si="56"/>
        <v/>
      </c>
      <c r="BH19" s="76" t="str">
        <f t="shared" si="57"/>
        <v/>
      </c>
      <c r="BI19" s="76" t="str">
        <f t="shared" si="58"/>
        <v/>
      </c>
      <c r="BJ19" s="76" t="str">
        <f t="shared" si="59"/>
        <v/>
      </c>
      <c r="BK19" s="76" t="str">
        <f t="shared" si="60"/>
        <v/>
      </c>
      <c r="BL19" s="76" t="str">
        <f t="shared" si="61"/>
        <v/>
      </c>
      <c r="BM19" s="76" t="str">
        <f t="shared" si="62"/>
        <v/>
      </c>
      <c r="BN19" s="76" t="str">
        <f t="shared" si="63"/>
        <v/>
      </c>
      <c r="BO19" s="76" t="str">
        <f t="shared" si="64"/>
        <v/>
      </c>
      <c r="BP19" s="76" t="str">
        <f t="shared" si="65"/>
        <v/>
      </c>
      <c r="BQ19" s="76" t="str">
        <f t="shared" si="66"/>
        <v/>
      </c>
      <c r="BR19" s="76" t="str">
        <f t="shared" si="67"/>
        <v/>
      </c>
      <c r="BS19" s="76" t="str">
        <f t="shared" si="68"/>
        <v/>
      </c>
      <c r="BT19" s="76" t="str">
        <f t="shared" si="69"/>
        <v/>
      </c>
      <c r="BU19" s="76" t="str">
        <f t="shared" si="70"/>
        <v/>
      </c>
    </row>
    <row r="20" spans="1:73" ht="30" customHeight="1">
      <c r="A20" s="75">
        <f t="shared" si="0"/>
        <v>20</v>
      </c>
      <c r="B20" s="63" t="s">
        <v>1450</v>
      </c>
      <c r="C20" s="66" t="s">
        <v>1456</v>
      </c>
      <c r="D20" s="77" t="str">
        <f t="shared" si="1"/>
        <v>maïzena</v>
      </c>
      <c r="E20" s="72" t="str">
        <f t="shared" si="2"/>
        <v/>
      </c>
      <c r="F20" s="73" t="str">
        <f t="shared" si="3"/>
        <v>maïzena</v>
      </c>
      <c r="G20" s="74" t="str">
        <f t="shared" si="4"/>
        <v/>
      </c>
      <c r="H20" s="75">
        <f t="shared" si="5"/>
        <v>0</v>
      </c>
      <c r="I20" s="75">
        <f t="shared" si="6"/>
        <v>0</v>
      </c>
      <c r="J20" s="73" t="str">
        <f t="shared" si="7"/>
        <v>aucun match</v>
      </c>
      <c r="K20" s="76" t="str">
        <f t="shared" si="8"/>
        <v>maïzena</v>
      </c>
      <c r="L20" s="76" t="str">
        <f t="shared" si="9"/>
        <v>maïzena</v>
      </c>
      <c r="M20" s="76" t="str">
        <f t="shared" si="10"/>
        <v>maizena</v>
      </c>
      <c r="N20" s="76" t="str">
        <f t="shared" si="11"/>
        <v>maizena</v>
      </c>
      <c r="O20" s="76" t="str">
        <f t="shared" si="12"/>
        <v>maizena</v>
      </c>
      <c r="P20" s="76" t="str">
        <f t="shared" si="13"/>
        <v xml:space="preserve"> maizena </v>
      </c>
      <c r="Q20" s="76">
        <f t="shared" si="14"/>
        <v>0</v>
      </c>
      <c r="R20" s="76">
        <f t="shared" si="15"/>
        <v>1</v>
      </c>
      <c r="S20" s="76">
        <f t="shared" si="16"/>
        <v>0</v>
      </c>
      <c r="T20" s="76">
        <f t="shared" si="17"/>
        <v>0</v>
      </c>
      <c r="U20" s="76" t="str">
        <f t="shared" si="18"/>
        <v/>
      </c>
      <c r="V20" s="76" t="str">
        <f t="shared" si="19"/>
        <v/>
      </c>
      <c r="W20" s="76">
        <f t="shared" si="20"/>
        <v>0</v>
      </c>
      <c r="X20" s="76" t="str">
        <f t="shared" si="21"/>
        <v/>
      </c>
      <c r="Y20" s="76">
        <f t="shared" si="22"/>
        <v>0</v>
      </c>
      <c r="Z20" s="76" t="str">
        <f t="shared" si="23"/>
        <v/>
      </c>
      <c r="AA20" s="76">
        <f t="shared" si="24"/>
        <v>0</v>
      </c>
      <c r="AB20" s="76">
        <f t="shared" si="25"/>
        <v>0</v>
      </c>
      <c r="AC20" s="76">
        <f t="shared" si="26"/>
        <v>0</v>
      </c>
      <c r="AD20" s="76" t="str">
        <f t="shared" si="27"/>
        <v/>
      </c>
      <c r="AE20" s="76">
        <f t="shared" si="28"/>
        <v>0</v>
      </c>
      <c r="AF20" s="76" t="str">
        <f t="shared" si="29"/>
        <v/>
      </c>
      <c r="AG20" s="76">
        <f t="shared" si="30"/>
        <v>0</v>
      </c>
      <c r="AH20" s="76">
        <f t="shared" si="31"/>
        <v>0</v>
      </c>
      <c r="AI20" s="76" t="str">
        <f t="shared" si="32"/>
        <v/>
      </c>
      <c r="AJ20" s="76">
        <f t="shared" si="33"/>
        <v>0</v>
      </c>
      <c r="AK20" s="76">
        <f t="shared" si="34"/>
        <v>0</v>
      </c>
      <c r="AL20" s="76">
        <f t="shared" si="35"/>
        <v>0</v>
      </c>
      <c r="AM20" s="76">
        <f t="shared" si="36"/>
        <v>0</v>
      </c>
      <c r="AN20" s="76" t="str">
        <f t="shared" si="37"/>
        <v/>
      </c>
      <c r="AO20" s="76" t="str">
        <f t="shared" si="38"/>
        <v/>
      </c>
      <c r="AP20" s="76">
        <f t="shared" si="39"/>
        <v>0</v>
      </c>
      <c r="AQ20" s="76">
        <f t="shared" si="40"/>
        <v>0</v>
      </c>
      <c r="AR20" s="76" t="str">
        <f t="shared" si="41"/>
        <v/>
      </c>
      <c r="AS20" s="76">
        <f t="shared" si="42"/>
        <v>0</v>
      </c>
      <c r="AT20" s="76" t="str">
        <f t="shared" si="43"/>
        <v/>
      </c>
      <c r="AU20" s="76">
        <f t="shared" si="44"/>
        <v>0</v>
      </c>
      <c r="AV20" s="76" t="str">
        <f t="shared" si="45"/>
        <v/>
      </c>
      <c r="AW20" s="76">
        <f t="shared" si="46"/>
        <v>0</v>
      </c>
      <c r="AX20" s="76" t="str">
        <f t="shared" si="47"/>
        <v/>
      </c>
      <c r="AY20" s="76">
        <f t="shared" si="48"/>
        <v>0</v>
      </c>
      <c r="AZ20" s="76" t="str">
        <f t="shared" si="49"/>
        <v/>
      </c>
      <c r="BA20" s="76">
        <f t="shared" si="50"/>
        <v>0</v>
      </c>
      <c r="BB20" s="76" t="str">
        <f t="shared" si="51"/>
        <v/>
      </c>
      <c r="BC20" s="76">
        <f t="shared" si="52"/>
        <v>0</v>
      </c>
      <c r="BD20" s="76">
        <f t="shared" si="53"/>
        <v>0</v>
      </c>
      <c r="BE20" s="76" t="str">
        <f t="shared" si="54"/>
        <v/>
      </c>
      <c r="BF20" s="76" t="str">
        <f t="shared" si="55"/>
        <v/>
      </c>
      <c r="BG20" s="76" t="str">
        <f t="shared" si="56"/>
        <v/>
      </c>
      <c r="BH20" s="76" t="str">
        <f t="shared" si="57"/>
        <v/>
      </c>
      <c r="BI20" s="76" t="str">
        <f t="shared" si="58"/>
        <v/>
      </c>
      <c r="BJ20" s="76" t="str">
        <f t="shared" si="59"/>
        <v/>
      </c>
      <c r="BK20" s="76" t="str">
        <f t="shared" si="60"/>
        <v/>
      </c>
      <c r="BL20" s="76" t="str">
        <f t="shared" si="61"/>
        <v/>
      </c>
      <c r="BM20" s="76" t="str">
        <f t="shared" si="62"/>
        <v/>
      </c>
      <c r="BN20" s="76" t="str">
        <f t="shared" si="63"/>
        <v/>
      </c>
      <c r="BO20" s="76" t="str">
        <f t="shared" si="64"/>
        <v/>
      </c>
      <c r="BP20" s="76" t="str">
        <f t="shared" si="65"/>
        <v/>
      </c>
      <c r="BQ20" s="76" t="str">
        <f t="shared" si="66"/>
        <v/>
      </c>
      <c r="BR20" s="76" t="str">
        <f t="shared" si="67"/>
        <v/>
      </c>
      <c r="BS20" s="76" t="str">
        <f t="shared" si="68"/>
        <v/>
      </c>
      <c r="BT20" s="76" t="str">
        <f t="shared" si="69"/>
        <v/>
      </c>
      <c r="BU20" s="76" t="str">
        <f t="shared" si="70"/>
        <v/>
      </c>
    </row>
    <row r="21" spans="1:73" ht="30" customHeight="1">
      <c r="A21" s="75">
        <f t="shared" si="0"/>
        <v>21</v>
      </c>
      <c r="B21" s="63" t="s">
        <v>1451</v>
      </c>
      <c r="C21" s="66" t="s">
        <v>1456</v>
      </c>
      <c r="D21" s="77" t="str">
        <f t="shared" si="1"/>
        <v>gélatine</v>
      </c>
      <c r="E21" s="72" t="str">
        <f t="shared" si="2"/>
        <v/>
      </c>
      <c r="F21" s="73" t="str">
        <f t="shared" si="3"/>
        <v>gélatine</v>
      </c>
      <c r="G21" s="74" t="str">
        <f t="shared" si="4"/>
        <v/>
      </c>
      <c r="H21" s="75">
        <f t="shared" si="5"/>
        <v>0</v>
      </c>
      <c r="I21" s="75">
        <f t="shared" si="6"/>
        <v>0</v>
      </c>
      <c r="J21" s="73" t="str">
        <f t="shared" si="7"/>
        <v>aucun match</v>
      </c>
      <c r="K21" s="76" t="str">
        <f t="shared" si="8"/>
        <v>gélatine</v>
      </c>
      <c r="L21" s="76" t="str">
        <f t="shared" si="9"/>
        <v>gélatine</v>
      </c>
      <c r="M21" s="76" t="str">
        <f t="shared" si="10"/>
        <v>gelatine</v>
      </c>
      <c r="N21" s="76" t="str">
        <f t="shared" si="11"/>
        <v>gelatine</v>
      </c>
      <c r="O21" s="76" t="str">
        <f t="shared" si="12"/>
        <v>gelatine</v>
      </c>
      <c r="P21" s="76" t="str">
        <f t="shared" si="13"/>
        <v xml:space="preserve"> gelatine </v>
      </c>
      <c r="Q21" s="76">
        <f t="shared" si="14"/>
        <v>0</v>
      </c>
      <c r="R21" s="76">
        <f t="shared" si="15"/>
        <v>0</v>
      </c>
      <c r="S21" s="76">
        <f t="shared" si="16"/>
        <v>0</v>
      </c>
      <c r="T21" s="76">
        <f t="shared" si="17"/>
        <v>0</v>
      </c>
      <c r="U21" s="76" t="str">
        <f t="shared" si="18"/>
        <v/>
      </c>
      <c r="V21" s="76" t="str">
        <f t="shared" si="19"/>
        <v/>
      </c>
      <c r="W21" s="76">
        <f t="shared" si="20"/>
        <v>0</v>
      </c>
      <c r="X21" s="76" t="str">
        <f t="shared" si="21"/>
        <v/>
      </c>
      <c r="Y21" s="76">
        <f t="shared" si="22"/>
        <v>0</v>
      </c>
      <c r="Z21" s="76" t="str">
        <f t="shared" si="23"/>
        <v/>
      </c>
      <c r="AA21" s="76">
        <f t="shared" si="24"/>
        <v>0</v>
      </c>
      <c r="AB21" s="76">
        <f t="shared" si="25"/>
        <v>0</v>
      </c>
      <c r="AC21" s="76">
        <f t="shared" si="26"/>
        <v>0</v>
      </c>
      <c r="AD21" s="76" t="str">
        <f t="shared" si="27"/>
        <v/>
      </c>
      <c r="AE21" s="76">
        <f t="shared" si="28"/>
        <v>0</v>
      </c>
      <c r="AF21" s="76" t="str">
        <f t="shared" si="29"/>
        <v/>
      </c>
      <c r="AG21" s="76">
        <f t="shared" si="30"/>
        <v>0</v>
      </c>
      <c r="AH21" s="76">
        <f t="shared" si="31"/>
        <v>0</v>
      </c>
      <c r="AI21" s="76" t="str">
        <f t="shared" si="32"/>
        <v/>
      </c>
      <c r="AJ21" s="76">
        <f t="shared" si="33"/>
        <v>0</v>
      </c>
      <c r="AK21" s="76">
        <f t="shared" si="34"/>
        <v>0</v>
      </c>
      <c r="AL21" s="76">
        <f t="shared" si="35"/>
        <v>0</v>
      </c>
      <c r="AM21" s="76">
        <f t="shared" si="36"/>
        <v>0</v>
      </c>
      <c r="AN21" s="76" t="str">
        <f t="shared" si="37"/>
        <v/>
      </c>
      <c r="AO21" s="76" t="str">
        <f t="shared" si="38"/>
        <v/>
      </c>
      <c r="AP21" s="76">
        <f t="shared" si="39"/>
        <v>0</v>
      </c>
      <c r="AQ21" s="76">
        <f t="shared" si="40"/>
        <v>0</v>
      </c>
      <c r="AR21" s="76" t="str">
        <f t="shared" si="41"/>
        <v/>
      </c>
      <c r="AS21" s="76">
        <f t="shared" si="42"/>
        <v>0</v>
      </c>
      <c r="AT21" s="76" t="str">
        <f t="shared" si="43"/>
        <v/>
      </c>
      <c r="AU21" s="76">
        <f t="shared" si="44"/>
        <v>0</v>
      </c>
      <c r="AV21" s="76" t="str">
        <f t="shared" si="45"/>
        <v/>
      </c>
      <c r="AW21" s="76">
        <f t="shared" si="46"/>
        <v>0</v>
      </c>
      <c r="AX21" s="76" t="str">
        <f t="shared" si="47"/>
        <v/>
      </c>
      <c r="AY21" s="76">
        <f t="shared" si="48"/>
        <v>0</v>
      </c>
      <c r="AZ21" s="76" t="str">
        <f t="shared" si="49"/>
        <v/>
      </c>
      <c r="BA21" s="76">
        <f t="shared" si="50"/>
        <v>0</v>
      </c>
      <c r="BB21" s="76" t="str">
        <f t="shared" si="51"/>
        <v/>
      </c>
      <c r="BC21" s="76">
        <f t="shared" si="52"/>
        <v>0</v>
      </c>
      <c r="BD21" s="76">
        <f t="shared" si="53"/>
        <v>0</v>
      </c>
      <c r="BE21" s="76" t="str">
        <f t="shared" si="54"/>
        <v/>
      </c>
      <c r="BF21" s="76" t="str">
        <f t="shared" si="55"/>
        <v/>
      </c>
      <c r="BG21" s="76" t="str">
        <f t="shared" si="56"/>
        <v/>
      </c>
      <c r="BH21" s="76" t="str">
        <f t="shared" si="57"/>
        <v/>
      </c>
      <c r="BI21" s="76" t="str">
        <f t="shared" si="58"/>
        <v/>
      </c>
      <c r="BJ21" s="76" t="str">
        <f t="shared" si="59"/>
        <v/>
      </c>
      <c r="BK21" s="76" t="str">
        <f t="shared" si="60"/>
        <v/>
      </c>
      <c r="BL21" s="76" t="str">
        <f t="shared" si="61"/>
        <v/>
      </c>
      <c r="BM21" s="76" t="str">
        <f t="shared" si="62"/>
        <v/>
      </c>
      <c r="BN21" s="76" t="str">
        <f t="shared" si="63"/>
        <v/>
      </c>
      <c r="BO21" s="76" t="str">
        <f t="shared" si="64"/>
        <v/>
      </c>
      <c r="BP21" s="76" t="str">
        <f t="shared" si="65"/>
        <v/>
      </c>
      <c r="BQ21" s="76" t="str">
        <f t="shared" si="66"/>
        <v/>
      </c>
      <c r="BR21" s="76" t="str">
        <f t="shared" si="67"/>
        <v/>
      </c>
      <c r="BS21" s="76" t="str">
        <f t="shared" si="68"/>
        <v/>
      </c>
      <c r="BT21" s="76" t="str">
        <f t="shared" si="69"/>
        <v/>
      </c>
      <c r="BU21" s="76" t="str">
        <f t="shared" si="70"/>
        <v/>
      </c>
    </row>
    <row r="22" spans="1:73" ht="30" customHeight="1">
      <c r="A22" s="75">
        <f t="shared" si="0"/>
        <v>22</v>
      </c>
      <c r="B22" s="63" t="s">
        <v>1452</v>
      </c>
      <c r="C22" s="66" t="s">
        <v>1456</v>
      </c>
      <c r="D22" s="77" t="str">
        <f t="shared" si="1"/>
        <v>blancs</v>
      </c>
      <c r="E22" s="72" t="str">
        <f t="shared" si="2"/>
        <v/>
      </c>
      <c r="F22" s="73" t="str">
        <f t="shared" si="3"/>
        <v>blancs</v>
      </c>
      <c r="G22" s="74" t="str">
        <f t="shared" si="4"/>
        <v/>
      </c>
      <c r="H22" s="75">
        <f t="shared" si="5"/>
        <v>0</v>
      </c>
      <c r="I22" s="75">
        <f t="shared" si="6"/>
        <v>0</v>
      </c>
      <c r="J22" s="73" t="str">
        <f t="shared" si="7"/>
        <v>aucun match</v>
      </c>
      <c r="K22" s="76" t="str">
        <f t="shared" si="8"/>
        <v>blancs</v>
      </c>
      <c r="L22" s="76" t="str">
        <f t="shared" si="9"/>
        <v>blancs</v>
      </c>
      <c r="M22" s="76" t="str">
        <f t="shared" si="10"/>
        <v>blancs</v>
      </c>
      <c r="N22" s="76" t="str">
        <f t="shared" si="11"/>
        <v>blancs</v>
      </c>
      <c r="O22" s="76" t="str">
        <f t="shared" si="12"/>
        <v>blancs</v>
      </c>
      <c r="P22" s="76" t="str">
        <f t="shared" si="13"/>
        <v xml:space="preserve"> blancs </v>
      </c>
      <c r="Q22" s="76">
        <f t="shared" si="14"/>
        <v>0</v>
      </c>
      <c r="R22" s="76">
        <f t="shared" si="15"/>
        <v>0</v>
      </c>
      <c r="S22" s="76">
        <f t="shared" si="16"/>
        <v>0</v>
      </c>
      <c r="T22" s="76">
        <f t="shared" si="17"/>
        <v>0</v>
      </c>
      <c r="U22" s="76" t="str">
        <f t="shared" si="18"/>
        <v/>
      </c>
      <c r="V22" s="76" t="str">
        <f t="shared" si="19"/>
        <v/>
      </c>
      <c r="W22" s="76">
        <f t="shared" si="20"/>
        <v>0</v>
      </c>
      <c r="X22" s="76" t="str">
        <f t="shared" si="21"/>
        <v/>
      </c>
      <c r="Y22" s="76">
        <f t="shared" si="22"/>
        <v>0</v>
      </c>
      <c r="Z22" s="76" t="str">
        <f t="shared" si="23"/>
        <v/>
      </c>
      <c r="AA22" s="76">
        <f t="shared" si="24"/>
        <v>0</v>
      </c>
      <c r="AB22" s="76">
        <f t="shared" si="25"/>
        <v>0</v>
      </c>
      <c r="AC22" s="76">
        <f t="shared" si="26"/>
        <v>0</v>
      </c>
      <c r="AD22" s="76" t="str">
        <f t="shared" si="27"/>
        <v/>
      </c>
      <c r="AE22" s="76">
        <f t="shared" si="28"/>
        <v>0</v>
      </c>
      <c r="AF22" s="76" t="str">
        <f t="shared" si="29"/>
        <v/>
      </c>
      <c r="AG22" s="76">
        <f t="shared" si="30"/>
        <v>0</v>
      </c>
      <c r="AH22" s="76">
        <f t="shared" si="31"/>
        <v>0</v>
      </c>
      <c r="AI22" s="76" t="str">
        <f t="shared" si="32"/>
        <v/>
      </c>
      <c r="AJ22" s="76">
        <f t="shared" si="33"/>
        <v>0</v>
      </c>
      <c r="AK22" s="76">
        <f t="shared" si="34"/>
        <v>0</v>
      </c>
      <c r="AL22" s="76">
        <f t="shared" si="35"/>
        <v>0</v>
      </c>
      <c r="AM22" s="76">
        <f t="shared" si="36"/>
        <v>0</v>
      </c>
      <c r="AN22" s="76" t="str">
        <f t="shared" si="37"/>
        <v/>
      </c>
      <c r="AO22" s="76" t="str">
        <f t="shared" si="38"/>
        <v/>
      </c>
      <c r="AP22" s="76">
        <f t="shared" si="39"/>
        <v>0</v>
      </c>
      <c r="AQ22" s="76">
        <f t="shared" si="40"/>
        <v>0</v>
      </c>
      <c r="AR22" s="76" t="str">
        <f t="shared" si="41"/>
        <v/>
      </c>
      <c r="AS22" s="76">
        <f t="shared" si="42"/>
        <v>0</v>
      </c>
      <c r="AT22" s="76" t="str">
        <f t="shared" si="43"/>
        <v/>
      </c>
      <c r="AU22" s="76">
        <f t="shared" si="44"/>
        <v>0</v>
      </c>
      <c r="AV22" s="76" t="str">
        <f t="shared" si="45"/>
        <v/>
      </c>
      <c r="AW22" s="76">
        <f t="shared" si="46"/>
        <v>0</v>
      </c>
      <c r="AX22" s="76" t="str">
        <f t="shared" si="47"/>
        <v/>
      </c>
      <c r="AY22" s="76">
        <f t="shared" si="48"/>
        <v>0</v>
      </c>
      <c r="AZ22" s="76" t="str">
        <f t="shared" si="49"/>
        <v/>
      </c>
      <c r="BA22" s="76">
        <f t="shared" si="50"/>
        <v>0</v>
      </c>
      <c r="BB22" s="76" t="str">
        <f t="shared" si="51"/>
        <v/>
      </c>
      <c r="BC22" s="76">
        <f t="shared" si="52"/>
        <v>0</v>
      </c>
      <c r="BD22" s="76">
        <f t="shared" si="53"/>
        <v>0</v>
      </c>
      <c r="BE22" s="76" t="str">
        <f t="shared" si="54"/>
        <v/>
      </c>
      <c r="BF22" s="76" t="str">
        <f t="shared" si="55"/>
        <v/>
      </c>
      <c r="BG22" s="76" t="str">
        <f t="shared" si="56"/>
        <v/>
      </c>
      <c r="BH22" s="76" t="str">
        <f t="shared" si="57"/>
        <v/>
      </c>
      <c r="BI22" s="76" t="str">
        <f t="shared" si="58"/>
        <v/>
      </c>
      <c r="BJ22" s="76" t="str">
        <f t="shared" si="59"/>
        <v/>
      </c>
      <c r="BK22" s="76" t="str">
        <f t="shared" si="60"/>
        <v/>
      </c>
      <c r="BL22" s="76" t="str">
        <f t="shared" si="61"/>
        <v/>
      </c>
      <c r="BM22" s="76" t="str">
        <f t="shared" si="62"/>
        <v/>
      </c>
      <c r="BN22" s="76" t="str">
        <f t="shared" si="63"/>
        <v/>
      </c>
      <c r="BO22" s="76" t="str">
        <f t="shared" si="64"/>
        <v/>
      </c>
      <c r="BP22" s="76" t="str">
        <f t="shared" si="65"/>
        <v/>
      </c>
      <c r="BQ22" s="76" t="str">
        <f t="shared" si="66"/>
        <v/>
      </c>
      <c r="BR22" s="76" t="str">
        <f t="shared" si="67"/>
        <v/>
      </c>
      <c r="BS22" s="76" t="str">
        <f t="shared" si="68"/>
        <v/>
      </c>
      <c r="BT22" s="76" t="str">
        <f t="shared" si="69"/>
        <v/>
      </c>
      <c r="BU22" s="76" t="str">
        <f t="shared" si="70"/>
        <v/>
      </c>
    </row>
    <row r="23" spans="1:73" ht="30" customHeight="1">
      <c r="A23" s="75">
        <f t="shared" si="0"/>
        <v>23</v>
      </c>
      <c r="B23" s="63" t="s">
        <v>64</v>
      </c>
      <c r="C23" s="66" t="s">
        <v>1456</v>
      </c>
      <c r="D23" s="77" t="str">
        <f t="shared" si="1"/>
        <v>krill *</v>
      </c>
      <c r="E23" s="72" t="str">
        <f t="shared" si="2"/>
        <v>⚠ Crustaces</v>
      </c>
      <c r="F23" s="73" t="str">
        <f t="shared" si="3"/>
        <v>krill *</v>
      </c>
      <c r="G23" s="74" t="str">
        <f t="shared" si="4"/>
        <v/>
      </c>
      <c r="H23" s="75">
        <f t="shared" si="5"/>
        <v>1</v>
      </c>
      <c r="I23" s="75">
        <f t="shared" si="6"/>
        <v>0</v>
      </c>
      <c r="J23" s="73" t="str">
        <f t="shared" si="7"/>
        <v>⚠ Crustaces</v>
      </c>
      <c r="K23" s="76" t="str">
        <f t="shared" si="8"/>
        <v>krill</v>
      </c>
      <c r="L23" s="76" t="str">
        <f t="shared" si="9"/>
        <v>krill</v>
      </c>
      <c r="M23" s="76" t="str">
        <f t="shared" si="10"/>
        <v>krill</v>
      </c>
      <c r="N23" s="76" t="str">
        <f t="shared" si="11"/>
        <v>krill</v>
      </c>
      <c r="O23" s="76" t="str">
        <f t="shared" si="12"/>
        <v>krill</v>
      </c>
      <c r="P23" s="76" t="str">
        <f t="shared" si="13"/>
        <v xml:space="preserve"> krill </v>
      </c>
      <c r="Q23" s="76">
        <f t="shared" si="14"/>
        <v>0</v>
      </c>
      <c r="R23" s="76">
        <f t="shared" si="15"/>
        <v>0</v>
      </c>
      <c r="S23" s="76">
        <f t="shared" si="16"/>
        <v>0</v>
      </c>
      <c r="T23" s="76">
        <f t="shared" si="17"/>
        <v>0</v>
      </c>
      <c r="U23" s="76" t="str">
        <f t="shared" si="18"/>
        <v/>
      </c>
      <c r="V23" s="76" t="str">
        <f t="shared" si="19"/>
        <v/>
      </c>
      <c r="W23" s="76">
        <f t="shared" si="20"/>
        <v>1</v>
      </c>
      <c r="X23" s="76" t="str">
        <f t="shared" si="21"/>
        <v>⚠ Crustaces</v>
      </c>
      <c r="Y23" s="76">
        <f t="shared" si="22"/>
        <v>0</v>
      </c>
      <c r="Z23" s="76" t="str">
        <f t="shared" si="23"/>
        <v/>
      </c>
      <c r="AA23" s="76">
        <f t="shared" si="24"/>
        <v>0</v>
      </c>
      <c r="AB23" s="76">
        <f t="shared" si="25"/>
        <v>0</v>
      </c>
      <c r="AC23" s="76">
        <f t="shared" si="26"/>
        <v>0</v>
      </c>
      <c r="AD23" s="76" t="str">
        <f t="shared" si="27"/>
        <v/>
      </c>
      <c r="AE23" s="76">
        <f t="shared" si="28"/>
        <v>0</v>
      </c>
      <c r="AF23" s="76" t="str">
        <f t="shared" si="29"/>
        <v/>
      </c>
      <c r="AG23" s="76">
        <f t="shared" si="30"/>
        <v>0</v>
      </c>
      <c r="AH23" s="76">
        <f t="shared" si="31"/>
        <v>0</v>
      </c>
      <c r="AI23" s="76" t="str">
        <f t="shared" si="32"/>
        <v/>
      </c>
      <c r="AJ23" s="76">
        <f t="shared" si="33"/>
        <v>0</v>
      </c>
      <c r="AK23" s="76">
        <f t="shared" si="34"/>
        <v>0</v>
      </c>
      <c r="AL23" s="76">
        <f t="shared" si="35"/>
        <v>0</v>
      </c>
      <c r="AM23" s="76">
        <f t="shared" si="36"/>
        <v>0</v>
      </c>
      <c r="AN23" s="76" t="str">
        <f t="shared" si="37"/>
        <v/>
      </c>
      <c r="AO23" s="76" t="str">
        <f t="shared" si="38"/>
        <v/>
      </c>
      <c r="AP23" s="76">
        <f t="shared" si="39"/>
        <v>0</v>
      </c>
      <c r="AQ23" s="76">
        <f t="shared" si="40"/>
        <v>0</v>
      </c>
      <c r="AR23" s="76" t="str">
        <f t="shared" si="41"/>
        <v/>
      </c>
      <c r="AS23" s="76">
        <f t="shared" si="42"/>
        <v>0</v>
      </c>
      <c r="AT23" s="76" t="str">
        <f t="shared" si="43"/>
        <v/>
      </c>
      <c r="AU23" s="76">
        <f t="shared" si="44"/>
        <v>0</v>
      </c>
      <c r="AV23" s="76" t="str">
        <f t="shared" si="45"/>
        <v/>
      </c>
      <c r="AW23" s="76">
        <f t="shared" si="46"/>
        <v>0</v>
      </c>
      <c r="AX23" s="76" t="str">
        <f t="shared" si="47"/>
        <v/>
      </c>
      <c r="AY23" s="76">
        <f t="shared" si="48"/>
        <v>0</v>
      </c>
      <c r="AZ23" s="76" t="str">
        <f t="shared" si="49"/>
        <v/>
      </c>
      <c r="BA23" s="76">
        <f t="shared" si="50"/>
        <v>0</v>
      </c>
      <c r="BB23" s="76" t="str">
        <f t="shared" si="51"/>
        <v/>
      </c>
      <c r="BC23" s="76">
        <f t="shared" si="52"/>
        <v>0</v>
      </c>
      <c r="BD23" s="76">
        <f t="shared" si="53"/>
        <v>0</v>
      </c>
      <c r="BE23" s="76" t="str">
        <f t="shared" si="54"/>
        <v/>
      </c>
      <c r="BF23" s="76" t="str">
        <f t="shared" si="55"/>
        <v/>
      </c>
      <c r="BG23" s="76" t="str">
        <f t="shared" si="56"/>
        <v>⚠ Crustaces</v>
      </c>
      <c r="BH23" s="76" t="str">
        <f t="shared" si="57"/>
        <v>⚠ Crustaces</v>
      </c>
      <c r="BI23" s="76" t="str">
        <f t="shared" si="58"/>
        <v>⚠ Crustaces</v>
      </c>
      <c r="BJ23" s="76" t="str">
        <f t="shared" si="59"/>
        <v>⚠ Crustaces</v>
      </c>
      <c r="BK23" s="76" t="str">
        <f t="shared" si="60"/>
        <v>⚠ Crustaces</v>
      </c>
      <c r="BL23" s="76" t="str">
        <f t="shared" si="61"/>
        <v>⚠ Crustaces</v>
      </c>
      <c r="BM23" s="76" t="str">
        <f t="shared" si="62"/>
        <v>⚠ Crustaces</v>
      </c>
      <c r="BN23" s="76" t="str">
        <f t="shared" si="63"/>
        <v>⚠ Crustaces</v>
      </c>
      <c r="BO23" s="76" t="str">
        <f t="shared" si="64"/>
        <v>⚠ Crustaces</v>
      </c>
      <c r="BP23" s="76" t="str">
        <f t="shared" si="65"/>
        <v>⚠ Crustaces</v>
      </c>
      <c r="BQ23" s="76" t="str">
        <f t="shared" si="66"/>
        <v>⚠ Crustaces</v>
      </c>
      <c r="BR23" s="76" t="str">
        <f t="shared" si="67"/>
        <v>⚠ Crustaces</v>
      </c>
      <c r="BS23" s="76" t="str">
        <f t="shared" si="68"/>
        <v>⚠ Crustaces</v>
      </c>
      <c r="BT23" s="76" t="str">
        <f t="shared" si="69"/>
        <v/>
      </c>
      <c r="BU23" s="76" t="str">
        <f t="shared" si="70"/>
        <v/>
      </c>
    </row>
    <row r="24" spans="1:73" ht="30" customHeight="1">
      <c r="A24" s="75">
        <f t="shared" si="0"/>
        <v>24</v>
      </c>
      <c r="B24" s="63" t="s">
        <v>1453</v>
      </c>
      <c r="C24" s="66" t="s">
        <v>1456</v>
      </c>
      <c r="D24" s="77" t="str">
        <f t="shared" si="1"/>
        <v>sirop de glucose a base d orge *</v>
      </c>
      <c r="E24" s="72" t="str">
        <f t="shared" si="2"/>
        <v>⚠ Gluten</v>
      </c>
      <c r="F24" s="73" t="str">
        <f t="shared" si="3"/>
        <v>sirop de glucose a base d orge *</v>
      </c>
      <c r="G24" s="74" t="str">
        <f t="shared" si="4"/>
        <v/>
      </c>
      <c r="H24" s="75">
        <f t="shared" si="5"/>
        <v>1</v>
      </c>
      <c r="I24" s="75">
        <f t="shared" si="6"/>
        <v>0</v>
      </c>
      <c r="J24" s="73" t="str">
        <f t="shared" si="7"/>
        <v>⚠ Gluten</v>
      </c>
      <c r="K24" s="76" t="str">
        <f t="shared" si="8"/>
        <v>sirop de glucose a base d orge</v>
      </c>
      <c r="L24" s="76" t="str">
        <f t="shared" si="9"/>
        <v>sirop de glucose a base d orge</v>
      </c>
      <c r="M24" s="76" t="str">
        <f t="shared" si="10"/>
        <v>sirop de glucose a base d orge</v>
      </c>
      <c r="N24" s="76" t="str">
        <f t="shared" si="11"/>
        <v>sirop de glucose a base d orge</v>
      </c>
      <c r="O24" s="76" t="str">
        <f t="shared" si="12"/>
        <v>sirop de glucose a base d orge</v>
      </c>
      <c r="P24" s="76" t="str">
        <f t="shared" si="13"/>
        <v xml:space="preserve"> sirop de glucose a base d orge </v>
      </c>
      <c r="Q24" s="76">
        <f t="shared" si="14"/>
        <v>0</v>
      </c>
      <c r="R24" s="76">
        <f t="shared" si="15"/>
        <v>0</v>
      </c>
      <c r="S24" s="76">
        <f t="shared" si="16"/>
        <v>1</v>
      </c>
      <c r="T24" s="76">
        <f t="shared" si="17"/>
        <v>0</v>
      </c>
      <c r="U24" s="76" t="str">
        <f t="shared" si="18"/>
        <v>⚠ Gluten</v>
      </c>
      <c r="V24" s="76" t="str">
        <f t="shared" si="19"/>
        <v/>
      </c>
      <c r="W24" s="76">
        <f t="shared" si="20"/>
        <v>0</v>
      </c>
      <c r="X24" s="76" t="str">
        <f t="shared" si="21"/>
        <v/>
      </c>
      <c r="Y24" s="76">
        <f t="shared" si="22"/>
        <v>0</v>
      </c>
      <c r="Z24" s="76" t="str">
        <f t="shared" si="23"/>
        <v/>
      </c>
      <c r="AA24" s="76">
        <f t="shared" si="24"/>
        <v>0</v>
      </c>
      <c r="AB24" s="76">
        <f t="shared" si="25"/>
        <v>0</v>
      </c>
      <c r="AC24" s="76">
        <f t="shared" si="26"/>
        <v>0</v>
      </c>
      <c r="AD24" s="76" t="str">
        <f t="shared" si="27"/>
        <v/>
      </c>
      <c r="AE24" s="76">
        <f t="shared" si="28"/>
        <v>0</v>
      </c>
      <c r="AF24" s="76" t="str">
        <f t="shared" si="29"/>
        <v/>
      </c>
      <c r="AG24" s="76">
        <f t="shared" si="30"/>
        <v>0</v>
      </c>
      <c r="AH24" s="76">
        <f t="shared" si="31"/>
        <v>0</v>
      </c>
      <c r="AI24" s="76" t="str">
        <f t="shared" si="32"/>
        <v/>
      </c>
      <c r="AJ24" s="76">
        <f t="shared" si="33"/>
        <v>0</v>
      </c>
      <c r="AK24" s="76">
        <f t="shared" si="34"/>
        <v>0</v>
      </c>
      <c r="AL24" s="76">
        <f t="shared" si="35"/>
        <v>0</v>
      </c>
      <c r="AM24" s="76">
        <f t="shared" si="36"/>
        <v>0</v>
      </c>
      <c r="AN24" s="76" t="str">
        <f t="shared" si="37"/>
        <v/>
      </c>
      <c r="AO24" s="76" t="str">
        <f t="shared" si="38"/>
        <v/>
      </c>
      <c r="AP24" s="76">
        <f t="shared" si="39"/>
        <v>0</v>
      </c>
      <c r="AQ24" s="76">
        <f t="shared" si="40"/>
        <v>0</v>
      </c>
      <c r="AR24" s="76" t="str">
        <f t="shared" si="41"/>
        <v/>
      </c>
      <c r="AS24" s="76">
        <f t="shared" si="42"/>
        <v>0</v>
      </c>
      <c r="AT24" s="76" t="str">
        <f t="shared" si="43"/>
        <v/>
      </c>
      <c r="AU24" s="76">
        <f t="shared" si="44"/>
        <v>0</v>
      </c>
      <c r="AV24" s="76" t="str">
        <f t="shared" si="45"/>
        <v/>
      </c>
      <c r="AW24" s="76">
        <f t="shared" si="46"/>
        <v>0</v>
      </c>
      <c r="AX24" s="76" t="str">
        <f t="shared" si="47"/>
        <v/>
      </c>
      <c r="AY24" s="76">
        <f t="shared" si="48"/>
        <v>0</v>
      </c>
      <c r="AZ24" s="76" t="str">
        <f t="shared" si="49"/>
        <v/>
      </c>
      <c r="BA24" s="76">
        <f t="shared" si="50"/>
        <v>0</v>
      </c>
      <c r="BB24" s="76" t="str">
        <f t="shared" si="51"/>
        <v/>
      </c>
      <c r="BC24" s="76">
        <f t="shared" si="52"/>
        <v>0</v>
      </c>
      <c r="BD24" s="76">
        <f t="shared" si="53"/>
        <v>0</v>
      </c>
      <c r="BE24" s="76" t="str">
        <f t="shared" si="54"/>
        <v/>
      </c>
      <c r="BF24" s="76" t="str">
        <f t="shared" si="55"/>
        <v>⚠ Gluten</v>
      </c>
      <c r="BG24" s="76" t="str">
        <f t="shared" si="56"/>
        <v>⚠ Gluten</v>
      </c>
      <c r="BH24" s="76" t="str">
        <f t="shared" si="57"/>
        <v>⚠ Gluten</v>
      </c>
      <c r="BI24" s="76" t="str">
        <f t="shared" si="58"/>
        <v>⚠ Gluten</v>
      </c>
      <c r="BJ24" s="76" t="str">
        <f t="shared" si="59"/>
        <v>⚠ Gluten</v>
      </c>
      <c r="BK24" s="76" t="str">
        <f t="shared" si="60"/>
        <v>⚠ Gluten</v>
      </c>
      <c r="BL24" s="76" t="str">
        <f t="shared" si="61"/>
        <v>⚠ Gluten</v>
      </c>
      <c r="BM24" s="76" t="str">
        <f t="shared" si="62"/>
        <v>⚠ Gluten</v>
      </c>
      <c r="BN24" s="76" t="str">
        <f t="shared" si="63"/>
        <v>⚠ Gluten</v>
      </c>
      <c r="BO24" s="76" t="str">
        <f t="shared" si="64"/>
        <v>⚠ Gluten</v>
      </c>
      <c r="BP24" s="76" t="str">
        <f t="shared" si="65"/>
        <v>⚠ Gluten</v>
      </c>
      <c r="BQ24" s="76" t="str">
        <f t="shared" si="66"/>
        <v>⚠ Gluten</v>
      </c>
      <c r="BR24" s="76" t="str">
        <f t="shared" si="67"/>
        <v>⚠ Gluten</v>
      </c>
      <c r="BS24" s="76" t="str">
        <f t="shared" si="68"/>
        <v>⚠ Gluten</v>
      </c>
      <c r="BT24" s="76" t="str">
        <f t="shared" si="69"/>
        <v/>
      </c>
      <c r="BU24" s="76" t="str">
        <f t="shared" si="70"/>
        <v/>
      </c>
    </row>
    <row r="25" spans="1:73" ht="30" customHeight="1">
      <c r="A25" s="75" t="str">
        <f t="shared" si="0"/>
        <v/>
      </c>
      <c r="B25" s="63"/>
      <c r="C25" s="66" t="s">
        <v>1456</v>
      </c>
      <c r="D25" s="77" t="str">
        <f t="shared" si="1"/>
        <v/>
      </c>
      <c r="E25" s="72" t="str">
        <f t="shared" si="2"/>
        <v/>
      </c>
      <c r="F25" s="73" t="str">
        <f t="shared" si="3"/>
        <v/>
      </c>
      <c r="G25" s="74" t="str">
        <f t="shared" si="4"/>
        <v/>
      </c>
      <c r="H25" s="75" t="str">
        <f t="shared" si="5"/>
        <v/>
      </c>
      <c r="I25" s="75" t="str">
        <f t="shared" si="6"/>
        <v/>
      </c>
      <c r="J25" s="73" t="str">
        <f t="shared" si="7"/>
        <v/>
      </c>
      <c r="K25" s="76" t="str">
        <f t="shared" si="8"/>
        <v/>
      </c>
      <c r="L25" s="76" t="str">
        <f t="shared" si="9"/>
        <v/>
      </c>
      <c r="M25" s="76" t="str">
        <f t="shared" si="10"/>
        <v/>
      </c>
      <c r="N25" s="76" t="str">
        <f t="shared" si="11"/>
        <v/>
      </c>
      <c r="O25" s="76" t="str">
        <f t="shared" si="12"/>
        <v/>
      </c>
      <c r="P25" s="76" t="str">
        <f t="shared" si="13"/>
        <v/>
      </c>
      <c r="Q25" s="76">
        <f t="shared" si="14"/>
        <v>0</v>
      </c>
      <c r="R25" s="76">
        <f t="shared" si="15"/>
        <v>0</v>
      </c>
      <c r="S25" s="76">
        <f t="shared" si="16"/>
        <v>0</v>
      </c>
      <c r="T25" s="76">
        <f t="shared" si="17"/>
        <v>0</v>
      </c>
      <c r="U25" s="76" t="str">
        <f t="shared" si="18"/>
        <v/>
      </c>
      <c r="V25" s="76" t="str">
        <f t="shared" si="19"/>
        <v/>
      </c>
      <c r="W25" s="76">
        <f t="shared" si="20"/>
        <v>0</v>
      </c>
      <c r="X25" s="76" t="str">
        <f t="shared" si="21"/>
        <v/>
      </c>
      <c r="Y25" s="76">
        <f t="shared" si="22"/>
        <v>0</v>
      </c>
      <c r="Z25" s="76" t="str">
        <f t="shared" si="23"/>
        <v/>
      </c>
      <c r="AA25" s="76">
        <f t="shared" si="24"/>
        <v>0</v>
      </c>
      <c r="AB25" s="76">
        <f t="shared" si="25"/>
        <v>0</v>
      </c>
      <c r="AC25" s="76">
        <f t="shared" si="26"/>
        <v>0</v>
      </c>
      <c r="AD25" s="76" t="str">
        <f t="shared" si="27"/>
        <v/>
      </c>
      <c r="AE25" s="76">
        <f t="shared" si="28"/>
        <v>0</v>
      </c>
      <c r="AF25" s="76" t="str">
        <f t="shared" si="29"/>
        <v/>
      </c>
      <c r="AG25" s="76">
        <f t="shared" si="30"/>
        <v>0</v>
      </c>
      <c r="AH25" s="76">
        <f t="shared" si="31"/>
        <v>0</v>
      </c>
      <c r="AI25" s="76" t="str">
        <f t="shared" si="32"/>
        <v/>
      </c>
      <c r="AJ25" s="76">
        <f t="shared" si="33"/>
        <v>0</v>
      </c>
      <c r="AK25" s="76">
        <f t="shared" si="34"/>
        <v>0</v>
      </c>
      <c r="AL25" s="76">
        <f t="shared" si="35"/>
        <v>0</v>
      </c>
      <c r="AM25" s="76">
        <f t="shared" si="36"/>
        <v>0</v>
      </c>
      <c r="AN25" s="76" t="str">
        <f t="shared" si="37"/>
        <v/>
      </c>
      <c r="AO25" s="76" t="str">
        <f t="shared" si="38"/>
        <v/>
      </c>
      <c r="AP25" s="76">
        <f t="shared" si="39"/>
        <v>0</v>
      </c>
      <c r="AQ25" s="76">
        <f t="shared" si="40"/>
        <v>0</v>
      </c>
      <c r="AR25" s="76" t="str">
        <f t="shared" si="41"/>
        <v/>
      </c>
      <c r="AS25" s="76">
        <f t="shared" si="42"/>
        <v>0</v>
      </c>
      <c r="AT25" s="76" t="str">
        <f t="shared" si="43"/>
        <v/>
      </c>
      <c r="AU25" s="76">
        <f t="shared" si="44"/>
        <v>0</v>
      </c>
      <c r="AV25" s="76" t="str">
        <f t="shared" si="45"/>
        <v/>
      </c>
      <c r="AW25" s="76">
        <f t="shared" si="46"/>
        <v>0</v>
      </c>
      <c r="AX25" s="76" t="str">
        <f t="shared" si="47"/>
        <v/>
      </c>
      <c r="AY25" s="76">
        <f t="shared" si="48"/>
        <v>0</v>
      </c>
      <c r="AZ25" s="76" t="str">
        <f t="shared" si="49"/>
        <v/>
      </c>
      <c r="BA25" s="76">
        <f t="shared" si="50"/>
        <v>0</v>
      </c>
      <c r="BB25" s="76" t="str">
        <f t="shared" si="51"/>
        <v/>
      </c>
      <c r="BC25" s="76">
        <f t="shared" si="52"/>
        <v>0</v>
      </c>
      <c r="BD25" s="76">
        <f t="shared" si="53"/>
        <v>0</v>
      </c>
      <c r="BE25" s="76" t="str">
        <f t="shared" si="54"/>
        <v/>
      </c>
      <c r="BF25" s="76" t="str">
        <f t="shared" si="55"/>
        <v/>
      </c>
      <c r="BG25" s="76" t="str">
        <f t="shared" si="56"/>
        <v/>
      </c>
      <c r="BH25" s="76" t="str">
        <f t="shared" si="57"/>
        <v/>
      </c>
      <c r="BI25" s="76" t="str">
        <f t="shared" si="58"/>
        <v/>
      </c>
      <c r="BJ25" s="76" t="str">
        <f t="shared" si="59"/>
        <v/>
      </c>
      <c r="BK25" s="76" t="str">
        <f t="shared" si="60"/>
        <v/>
      </c>
      <c r="BL25" s="76" t="str">
        <f t="shared" si="61"/>
        <v/>
      </c>
      <c r="BM25" s="76" t="str">
        <f t="shared" si="62"/>
        <v/>
      </c>
      <c r="BN25" s="76" t="str">
        <f t="shared" si="63"/>
        <v/>
      </c>
      <c r="BO25" s="76" t="str">
        <f t="shared" si="64"/>
        <v/>
      </c>
      <c r="BP25" s="76" t="str">
        <f t="shared" si="65"/>
        <v/>
      </c>
      <c r="BQ25" s="76" t="str">
        <f t="shared" si="66"/>
        <v/>
      </c>
      <c r="BR25" s="76" t="str">
        <f t="shared" si="67"/>
        <v/>
      </c>
      <c r="BS25" s="76" t="str">
        <f t="shared" si="68"/>
        <v/>
      </c>
      <c r="BT25" s="76" t="str">
        <f t="shared" si="69"/>
        <v/>
      </c>
      <c r="BU25" s="76" t="str">
        <f t="shared" si="70"/>
        <v/>
      </c>
    </row>
    <row r="26" spans="1:73" ht="30" customHeight="1">
      <c r="A26" s="75">
        <f t="shared" si="0"/>
        <v>26</v>
      </c>
      <c r="B26" s="63" t="s">
        <v>913</v>
      </c>
      <c r="C26" s="66" t="s">
        <v>1456</v>
      </c>
      <c r="D26" s="77" t="str">
        <f t="shared" si="1"/>
        <v>beurre de cacahuete;branche de celeri;ecrevisse;beurre d amande;avoine *</v>
      </c>
      <c r="E26" s="72" t="str">
        <f t="shared" si="2"/>
        <v>⚠ Gluten • ⚠ Crustaces • ⚠ Arachides • ⚠ Fruits a coque • ⚠ Celeri</v>
      </c>
      <c r="F26" s="73" t="str">
        <f t="shared" si="3"/>
        <v>beurre de cacahuete;branche de celeri;ecrevisse;beurre d amande;avoine *</v>
      </c>
      <c r="G26" s="74" t="str">
        <f t="shared" si="4"/>
        <v/>
      </c>
      <c r="H26" s="75">
        <f t="shared" si="5"/>
        <v>5</v>
      </c>
      <c r="I26" s="75">
        <f t="shared" si="6"/>
        <v>0</v>
      </c>
      <c r="J26" s="73" t="str">
        <f t="shared" si="7"/>
        <v>⚠ Gluten • ⚠ Crustaces • ⚠ Arachides • ⚠ Fruits a coque • ⚠ Celeri</v>
      </c>
      <c r="K26" s="76" t="str">
        <f t="shared" si="8"/>
        <v>beurre de cacahuete;branche de celeri;ecrevisse;beurre d amande;avoine</v>
      </c>
      <c r="L26" s="76" t="str">
        <f t="shared" si="9"/>
        <v>beurre de cacahuete;branche de celeri;ecrevisse;beurre d amande;avoine</v>
      </c>
      <c r="M26" s="76" t="str">
        <f t="shared" si="10"/>
        <v>beurre de cacahuete;branche de celeri;ecrevisse;beurre d amande;avoine</v>
      </c>
      <c r="N26" s="76" t="str">
        <f t="shared" si="11"/>
        <v>beurre de cacahuete;branche de celeri;ecrevisse;beurre d amande;avoine</v>
      </c>
      <c r="O26" s="76" t="str">
        <f t="shared" si="12"/>
        <v>beurre de cacahuete;branche de celeri;ecrevisse;beurre d amande;avoine</v>
      </c>
      <c r="P26" s="76" t="str">
        <f t="shared" si="13"/>
        <v xml:space="preserve"> beurre de cacahuete;branche de celeri;ecrevisse;beurre d amande;avoine </v>
      </c>
      <c r="Q26" s="76">
        <f t="shared" si="14"/>
        <v>0</v>
      </c>
      <c r="R26" s="76">
        <f t="shared" si="15"/>
        <v>0</v>
      </c>
      <c r="S26" s="76">
        <f t="shared" si="16"/>
        <v>1</v>
      </c>
      <c r="T26" s="76">
        <f t="shared" si="17"/>
        <v>0</v>
      </c>
      <c r="U26" s="76" t="str">
        <f t="shared" si="18"/>
        <v>⚠ Gluten</v>
      </c>
      <c r="V26" s="76" t="str">
        <f t="shared" si="19"/>
        <v/>
      </c>
      <c r="W26" s="76">
        <f t="shared" si="20"/>
        <v>1</v>
      </c>
      <c r="X26" s="76" t="str">
        <f t="shared" si="21"/>
        <v>⚠ Crustaces</v>
      </c>
      <c r="Y26" s="76">
        <f t="shared" si="22"/>
        <v>0</v>
      </c>
      <c r="Z26" s="76" t="str">
        <f t="shared" si="23"/>
        <v/>
      </c>
      <c r="AA26" s="76">
        <f t="shared" si="24"/>
        <v>0</v>
      </c>
      <c r="AB26" s="76">
        <f t="shared" si="25"/>
        <v>0</v>
      </c>
      <c r="AC26" s="76">
        <f t="shared" si="26"/>
        <v>0</v>
      </c>
      <c r="AD26" s="76" t="str">
        <f t="shared" si="27"/>
        <v/>
      </c>
      <c r="AE26" s="76">
        <f t="shared" si="28"/>
        <v>2</v>
      </c>
      <c r="AF26" s="76" t="str">
        <f t="shared" si="29"/>
        <v>⚠ Arachides</v>
      </c>
      <c r="AG26" s="76">
        <f t="shared" si="30"/>
        <v>0</v>
      </c>
      <c r="AH26" s="76">
        <f t="shared" si="31"/>
        <v>0</v>
      </c>
      <c r="AI26" s="76" t="str">
        <f t="shared" si="32"/>
        <v/>
      </c>
      <c r="AJ26" s="76">
        <f t="shared" si="33"/>
        <v>0</v>
      </c>
      <c r="AK26" s="76">
        <f t="shared" si="34"/>
        <v>2</v>
      </c>
      <c r="AL26" s="76">
        <f t="shared" si="35"/>
        <v>1</v>
      </c>
      <c r="AM26" s="76">
        <f t="shared" si="36"/>
        <v>1</v>
      </c>
      <c r="AN26" s="76" t="str">
        <f t="shared" si="37"/>
        <v/>
      </c>
      <c r="AO26" s="76" t="str">
        <f t="shared" si="38"/>
        <v/>
      </c>
      <c r="AP26" s="76">
        <f t="shared" si="39"/>
        <v>0</v>
      </c>
      <c r="AQ26" s="76">
        <f t="shared" si="40"/>
        <v>2</v>
      </c>
      <c r="AR26" s="76" t="str">
        <f t="shared" si="41"/>
        <v>⚠ Fruits a coque</v>
      </c>
      <c r="AS26" s="76">
        <f t="shared" si="42"/>
        <v>2</v>
      </c>
      <c r="AT26" s="76" t="str">
        <f t="shared" si="43"/>
        <v>⚠ Celeri</v>
      </c>
      <c r="AU26" s="76">
        <f t="shared" si="44"/>
        <v>0</v>
      </c>
      <c r="AV26" s="76" t="str">
        <f t="shared" si="45"/>
        <v/>
      </c>
      <c r="AW26" s="76">
        <f t="shared" si="46"/>
        <v>0</v>
      </c>
      <c r="AX26" s="76" t="str">
        <f t="shared" si="47"/>
        <v/>
      </c>
      <c r="AY26" s="76">
        <f t="shared" si="48"/>
        <v>0</v>
      </c>
      <c r="AZ26" s="76" t="str">
        <f t="shared" si="49"/>
        <v/>
      </c>
      <c r="BA26" s="76">
        <f t="shared" si="50"/>
        <v>0</v>
      </c>
      <c r="BB26" s="76" t="str">
        <f t="shared" si="51"/>
        <v/>
      </c>
      <c r="BC26" s="76">
        <f t="shared" si="52"/>
        <v>0</v>
      </c>
      <c r="BD26" s="76">
        <f t="shared" si="53"/>
        <v>0</v>
      </c>
      <c r="BE26" s="76" t="str">
        <f t="shared" si="54"/>
        <v/>
      </c>
      <c r="BF26" s="76" t="str">
        <f t="shared" si="55"/>
        <v>⚠ Gluten</v>
      </c>
      <c r="BG26" s="76" t="str">
        <f t="shared" si="56"/>
        <v>⚠ Gluten • ⚠ Crustaces</v>
      </c>
      <c r="BH26" s="76" t="str">
        <f t="shared" si="57"/>
        <v>⚠ Gluten • ⚠ Crustaces</v>
      </c>
      <c r="BI26" s="76" t="str">
        <f t="shared" si="58"/>
        <v>⚠ Gluten • ⚠ Crustaces</v>
      </c>
      <c r="BJ26" s="76" t="str">
        <f t="shared" si="59"/>
        <v>⚠ Gluten • ⚠ Crustaces • ⚠ Arachides</v>
      </c>
      <c r="BK26" s="76" t="str">
        <f t="shared" si="60"/>
        <v>⚠ Gluten • ⚠ Crustaces • ⚠ Arachides</v>
      </c>
      <c r="BL26" s="76" t="str">
        <f t="shared" si="61"/>
        <v>⚠ Gluten • ⚠ Crustaces • ⚠ Arachides</v>
      </c>
      <c r="BM26" s="76" t="str">
        <f t="shared" si="62"/>
        <v>⚠ Gluten • ⚠ Crustaces • ⚠ Arachides • ⚠ Fruits a coque</v>
      </c>
      <c r="BN26" s="76" t="str">
        <f t="shared" si="63"/>
        <v>⚠ Gluten • ⚠ Crustaces • ⚠ Arachides • ⚠ Fruits a coque • ⚠ Celeri</v>
      </c>
      <c r="BO26" s="76" t="str">
        <f t="shared" si="64"/>
        <v>⚠ Gluten • ⚠ Crustaces • ⚠ Arachides • ⚠ Fruits a coque • ⚠ Celeri</v>
      </c>
      <c r="BP26" s="76" t="str">
        <f t="shared" si="65"/>
        <v>⚠ Gluten • ⚠ Crustaces • ⚠ Arachides • ⚠ Fruits a coque • ⚠ Celeri</v>
      </c>
      <c r="BQ26" s="76" t="str">
        <f t="shared" si="66"/>
        <v>⚠ Gluten • ⚠ Crustaces • ⚠ Arachides • ⚠ Fruits a coque • ⚠ Celeri</v>
      </c>
      <c r="BR26" s="76" t="str">
        <f t="shared" si="67"/>
        <v>⚠ Gluten • ⚠ Crustaces • ⚠ Arachides • ⚠ Fruits a coque • ⚠ Celeri</v>
      </c>
      <c r="BS26" s="76" t="str">
        <f t="shared" si="68"/>
        <v>⚠ Gluten • ⚠ Crustaces • ⚠ Arachides • ⚠ Fruits a coque • ⚠ Celeri</v>
      </c>
      <c r="BT26" s="76" t="str">
        <f t="shared" si="69"/>
        <v/>
      </c>
      <c r="BU26" s="76" t="str">
        <f t="shared" si="70"/>
        <v/>
      </c>
    </row>
    <row r="27" spans="1:73" ht="30" customHeight="1">
      <c r="A27" s="75" t="str">
        <f t="shared" si="0"/>
        <v/>
      </c>
      <c r="B27" s="63"/>
      <c r="C27" s="66" t="s">
        <v>1456</v>
      </c>
      <c r="D27" s="77" t="str">
        <f t="shared" si="1"/>
        <v/>
      </c>
      <c r="E27" s="72" t="str">
        <f t="shared" si="2"/>
        <v/>
      </c>
      <c r="F27" s="73" t="str">
        <f t="shared" si="3"/>
        <v/>
      </c>
      <c r="G27" s="74" t="str">
        <f t="shared" si="4"/>
        <v/>
      </c>
      <c r="H27" s="75" t="str">
        <f t="shared" si="5"/>
        <v/>
      </c>
      <c r="I27" s="75" t="str">
        <f t="shared" si="6"/>
        <v/>
      </c>
      <c r="J27" s="73" t="str">
        <f t="shared" si="7"/>
        <v/>
      </c>
      <c r="K27" s="76" t="str">
        <f t="shared" si="8"/>
        <v/>
      </c>
      <c r="L27" s="76" t="str">
        <f t="shared" si="9"/>
        <v/>
      </c>
      <c r="M27" s="76" t="str">
        <f t="shared" si="10"/>
        <v/>
      </c>
      <c r="N27" s="76" t="str">
        <f t="shared" si="11"/>
        <v/>
      </c>
      <c r="O27" s="76" t="str">
        <f t="shared" si="12"/>
        <v/>
      </c>
      <c r="P27" s="76" t="str">
        <f t="shared" si="13"/>
        <v/>
      </c>
      <c r="Q27" s="76">
        <f t="shared" si="14"/>
        <v>0</v>
      </c>
      <c r="R27" s="76">
        <f t="shared" si="15"/>
        <v>0</v>
      </c>
      <c r="S27" s="76">
        <f t="shared" si="16"/>
        <v>0</v>
      </c>
      <c r="T27" s="76">
        <f t="shared" si="17"/>
        <v>0</v>
      </c>
      <c r="U27" s="76" t="str">
        <f t="shared" si="18"/>
        <v/>
      </c>
      <c r="V27" s="76" t="str">
        <f t="shared" si="19"/>
        <v/>
      </c>
      <c r="W27" s="76">
        <f t="shared" si="20"/>
        <v>0</v>
      </c>
      <c r="X27" s="76" t="str">
        <f t="shared" si="21"/>
        <v/>
      </c>
      <c r="Y27" s="76">
        <f t="shared" si="22"/>
        <v>0</v>
      </c>
      <c r="Z27" s="76" t="str">
        <f t="shared" si="23"/>
        <v/>
      </c>
      <c r="AA27" s="76">
        <f t="shared" si="24"/>
        <v>0</v>
      </c>
      <c r="AB27" s="76">
        <f t="shared" si="25"/>
        <v>0</v>
      </c>
      <c r="AC27" s="76">
        <f t="shared" si="26"/>
        <v>0</v>
      </c>
      <c r="AD27" s="76" t="str">
        <f t="shared" si="27"/>
        <v/>
      </c>
      <c r="AE27" s="76">
        <f t="shared" si="28"/>
        <v>0</v>
      </c>
      <c r="AF27" s="76" t="str">
        <f t="shared" si="29"/>
        <v/>
      </c>
      <c r="AG27" s="76">
        <f t="shared" si="30"/>
        <v>0</v>
      </c>
      <c r="AH27" s="76">
        <f t="shared" si="31"/>
        <v>0</v>
      </c>
      <c r="AI27" s="76" t="str">
        <f t="shared" si="32"/>
        <v/>
      </c>
      <c r="AJ27" s="76">
        <f t="shared" si="33"/>
        <v>0</v>
      </c>
      <c r="AK27" s="76">
        <f t="shared" si="34"/>
        <v>0</v>
      </c>
      <c r="AL27" s="76">
        <f t="shared" si="35"/>
        <v>0</v>
      </c>
      <c r="AM27" s="76">
        <f t="shared" si="36"/>
        <v>0</v>
      </c>
      <c r="AN27" s="76" t="str">
        <f t="shared" si="37"/>
        <v/>
      </c>
      <c r="AO27" s="76" t="str">
        <f t="shared" si="38"/>
        <v/>
      </c>
      <c r="AP27" s="76">
        <f t="shared" si="39"/>
        <v>0</v>
      </c>
      <c r="AQ27" s="76">
        <f t="shared" si="40"/>
        <v>0</v>
      </c>
      <c r="AR27" s="76" t="str">
        <f t="shared" si="41"/>
        <v/>
      </c>
      <c r="AS27" s="76">
        <f t="shared" si="42"/>
        <v>0</v>
      </c>
      <c r="AT27" s="76" t="str">
        <f t="shared" si="43"/>
        <v/>
      </c>
      <c r="AU27" s="76">
        <f t="shared" si="44"/>
        <v>0</v>
      </c>
      <c r="AV27" s="76" t="str">
        <f t="shared" si="45"/>
        <v/>
      </c>
      <c r="AW27" s="76">
        <f t="shared" si="46"/>
        <v>0</v>
      </c>
      <c r="AX27" s="76" t="str">
        <f t="shared" si="47"/>
        <v/>
      </c>
      <c r="AY27" s="76">
        <f t="shared" si="48"/>
        <v>0</v>
      </c>
      <c r="AZ27" s="76" t="str">
        <f t="shared" si="49"/>
        <v/>
      </c>
      <c r="BA27" s="76">
        <f t="shared" si="50"/>
        <v>0</v>
      </c>
      <c r="BB27" s="76" t="str">
        <f t="shared" si="51"/>
        <v/>
      </c>
      <c r="BC27" s="76">
        <f t="shared" si="52"/>
        <v>0</v>
      </c>
      <c r="BD27" s="76">
        <f t="shared" si="53"/>
        <v>0</v>
      </c>
      <c r="BE27" s="76" t="str">
        <f t="shared" si="54"/>
        <v/>
      </c>
      <c r="BF27" s="76" t="str">
        <f t="shared" si="55"/>
        <v/>
      </c>
      <c r="BG27" s="76" t="str">
        <f t="shared" si="56"/>
        <v/>
      </c>
      <c r="BH27" s="76" t="str">
        <f t="shared" si="57"/>
        <v/>
      </c>
      <c r="BI27" s="76" t="str">
        <f t="shared" si="58"/>
        <v/>
      </c>
      <c r="BJ27" s="76" t="str">
        <f t="shared" si="59"/>
        <v/>
      </c>
      <c r="BK27" s="76" t="str">
        <f t="shared" si="60"/>
        <v/>
      </c>
      <c r="BL27" s="76" t="str">
        <f t="shared" si="61"/>
        <v/>
      </c>
      <c r="BM27" s="76" t="str">
        <f t="shared" si="62"/>
        <v/>
      </c>
      <c r="BN27" s="76" t="str">
        <f t="shared" si="63"/>
        <v/>
      </c>
      <c r="BO27" s="76" t="str">
        <f t="shared" si="64"/>
        <v/>
      </c>
      <c r="BP27" s="76" t="str">
        <f t="shared" si="65"/>
        <v/>
      </c>
      <c r="BQ27" s="76" t="str">
        <f t="shared" si="66"/>
        <v/>
      </c>
      <c r="BR27" s="76" t="str">
        <f t="shared" si="67"/>
        <v/>
      </c>
      <c r="BS27" s="76" t="str">
        <f t="shared" si="68"/>
        <v/>
      </c>
      <c r="BT27" s="76" t="str">
        <f t="shared" si="69"/>
        <v/>
      </c>
      <c r="BU27" s="76" t="str">
        <f t="shared" si="70"/>
        <v/>
      </c>
    </row>
    <row r="28" spans="1:73" ht="30" customHeight="1">
      <c r="A28" s="75" t="str">
        <f t="shared" si="0"/>
        <v/>
      </c>
      <c r="B28" s="63"/>
      <c r="C28" s="66" t="s">
        <v>1456</v>
      </c>
      <c r="D28" s="77" t="str">
        <f t="shared" si="1"/>
        <v/>
      </c>
      <c r="E28" s="72" t="str">
        <f t="shared" si="2"/>
        <v/>
      </c>
      <c r="F28" s="73" t="str">
        <f t="shared" si="3"/>
        <v/>
      </c>
      <c r="G28" s="74" t="str">
        <f t="shared" si="4"/>
        <v/>
      </c>
      <c r="H28" s="75" t="str">
        <f t="shared" si="5"/>
        <v/>
      </c>
      <c r="I28" s="75" t="str">
        <f t="shared" si="6"/>
        <v/>
      </c>
      <c r="J28" s="73" t="str">
        <f t="shared" si="7"/>
        <v/>
      </c>
      <c r="K28" s="76" t="str">
        <f t="shared" si="8"/>
        <v/>
      </c>
      <c r="L28" s="76" t="str">
        <f t="shared" si="9"/>
        <v/>
      </c>
      <c r="M28" s="76" t="str">
        <f t="shared" si="10"/>
        <v/>
      </c>
      <c r="N28" s="76" t="str">
        <f t="shared" si="11"/>
        <v/>
      </c>
      <c r="O28" s="76" t="str">
        <f t="shared" si="12"/>
        <v/>
      </c>
      <c r="P28" s="76" t="str">
        <f t="shared" si="13"/>
        <v/>
      </c>
      <c r="Q28" s="76">
        <f t="shared" si="14"/>
        <v>0</v>
      </c>
      <c r="R28" s="76">
        <f t="shared" si="15"/>
        <v>0</v>
      </c>
      <c r="S28" s="76">
        <f t="shared" si="16"/>
        <v>0</v>
      </c>
      <c r="T28" s="76">
        <f t="shared" si="17"/>
        <v>0</v>
      </c>
      <c r="U28" s="76" t="str">
        <f t="shared" si="18"/>
        <v/>
      </c>
      <c r="V28" s="76" t="str">
        <f t="shared" si="19"/>
        <v/>
      </c>
      <c r="W28" s="76">
        <f t="shared" si="20"/>
        <v>0</v>
      </c>
      <c r="X28" s="76" t="str">
        <f t="shared" si="21"/>
        <v/>
      </c>
      <c r="Y28" s="76">
        <f t="shared" si="22"/>
        <v>0</v>
      </c>
      <c r="Z28" s="76" t="str">
        <f t="shared" si="23"/>
        <v/>
      </c>
      <c r="AA28" s="76">
        <f t="shared" si="24"/>
        <v>0</v>
      </c>
      <c r="AB28" s="76">
        <f t="shared" si="25"/>
        <v>0</v>
      </c>
      <c r="AC28" s="76">
        <f t="shared" si="26"/>
        <v>0</v>
      </c>
      <c r="AD28" s="76" t="str">
        <f t="shared" si="27"/>
        <v/>
      </c>
      <c r="AE28" s="76">
        <f t="shared" si="28"/>
        <v>0</v>
      </c>
      <c r="AF28" s="76" t="str">
        <f t="shared" si="29"/>
        <v/>
      </c>
      <c r="AG28" s="76">
        <f t="shared" si="30"/>
        <v>0</v>
      </c>
      <c r="AH28" s="76">
        <f t="shared" si="31"/>
        <v>0</v>
      </c>
      <c r="AI28" s="76" t="str">
        <f t="shared" si="32"/>
        <v/>
      </c>
      <c r="AJ28" s="76">
        <f t="shared" si="33"/>
        <v>0</v>
      </c>
      <c r="AK28" s="76">
        <f t="shared" si="34"/>
        <v>0</v>
      </c>
      <c r="AL28" s="76">
        <f t="shared" si="35"/>
        <v>0</v>
      </c>
      <c r="AM28" s="76">
        <f t="shared" si="36"/>
        <v>0</v>
      </c>
      <c r="AN28" s="76" t="str">
        <f t="shared" si="37"/>
        <v/>
      </c>
      <c r="AO28" s="76" t="str">
        <f t="shared" si="38"/>
        <v/>
      </c>
      <c r="AP28" s="76">
        <f t="shared" si="39"/>
        <v>0</v>
      </c>
      <c r="AQ28" s="76">
        <f t="shared" si="40"/>
        <v>0</v>
      </c>
      <c r="AR28" s="76" t="str">
        <f t="shared" si="41"/>
        <v/>
      </c>
      <c r="AS28" s="76">
        <f t="shared" si="42"/>
        <v>0</v>
      </c>
      <c r="AT28" s="76" t="str">
        <f t="shared" si="43"/>
        <v/>
      </c>
      <c r="AU28" s="76">
        <f t="shared" si="44"/>
        <v>0</v>
      </c>
      <c r="AV28" s="76" t="str">
        <f t="shared" si="45"/>
        <v/>
      </c>
      <c r="AW28" s="76">
        <f t="shared" si="46"/>
        <v>0</v>
      </c>
      <c r="AX28" s="76" t="str">
        <f t="shared" si="47"/>
        <v/>
      </c>
      <c r="AY28" s="76">
        <f t="shared" si="48"/>
        <v>0</v>
      </c>
      <c r="AZ28" s="76" t="str">
        <f t="shared" si="49"/>
        <v/>
      </c>
      <c r="BA28" s="76">
        <f t="shared" si="50"/>
        <v>0</v>
      </c>
      <c r="BB28" s="76" t="str">
        <f t="shared" si="51"/>
        <v/>
      </c>
      <c r="BC28" s="76">
        <f t="shared" si="52"/>
        <v>0</v>
      </c>
      <c r="BD28" s="76">
        <f t="shared" si="53"/>
        <v>0</v>
      </c>
      <c r="BE28" s="76" t="str">
        <f t="shared" si="54"/>
        <v/>
      </c>
      <c r="BF28" s="76" t="str">
        <f t="shared" si="55"/>
        <v/>
      </c>
      <c r="BG28" s="76" t="str">
        <f t="shared" si="56"/>
        <v/>
      </c>
      <c r="BH28" s="76" t="str">
        <f t="shared" si="57"/>
        <v/>
      </c>
      <c r="BI28" s="76" t="str">
        <f t="shared" si="58"/>
        <v/>
      </c>
      <c r="BJ28" s="76" t="str">
        <f t="shared" si="59"/>
        <v/>
      </c>
      <c r="BK28" s="76" t="str">
        <f t="shared" si="60"/>
        <v/>
      </c>
      <c r="BL28" s="76" t="str">
        <f t="shared" si="61"/>
        <v/>
      </c>
      <c r="BM28" s="76" t="str">
        <f t="shared" si="62"/>
        <v/>
      </c>
      <c r="BN28" s="76" t="str">
        <f t="shared" si="63"/>
        <v/>
      </c>
      <c r="BO28" s="76" t="str">
        <f t="shared" si="64"/>
        <v/>
      </c>
      <c r="BP28" s="76" t="str">
        <f t="shared" si="65"/>
        <v/>
      </c>
      <c r="BQ28" s="76" t="str">
        <f t="shared" si="66"/>
        <v/>
      </c>
      <c r="BR28" s="76" t="str">
        <f t="shared" si="67"/>
        <v/>
      </c>
      <c r="BS28" s="76" t="str">
        <f t="shared" si="68"/>
        <v/>
      </c>
      <c r="BT28" s="76" t="str">
        <f t="shared" si="69"/>
        <v/>
      </c>
      <c r="BU28" s="76" t="str">
        <f t="shared" si="70"/>
        <v/>
      </c>
    </row>
    <row r="29" spans="1:73" ht="30" customHeight="1">
      <c r="A29" s="75" t="str">
        <f t="shared" si="0"/>
        <v/>
      </c>
      <c r="B29" s="63"/>
      <c r="C29" s="66" t="s">
        <v>1456</v>
      </c>
      <c r="D29" s="77" t="str">
        <f t="shared" si="1"/>
        <v/>
      </c>
      <c r="E29" s="72" t="str">
        <f t="shared" si="2"/>
        <v/>
      </c>
      <c r="F29" s="73" t="str">
        <f t="shared" si="3"/>
        <v/>
      </c>
      <c r="G29" s="74" t="str">
        <f t="shared" si="4"/>
        <v/>
      </c>
      <c r="H29" s="75" t="str">
        <f t="shared" si="5"/>
        <v/>
      </c>
      <c r="I29" s="75" t="str">
        <f t="shared" si="6"/>
        <v/>
      </c>
      <c r="J29" s="73" t="str">
        <f t="shared" si="7"/>
        <v/>
      </c>
      <c r="K29" s="76" t="str">
        <f t="shared" si="8"/>
        <v/>
      </c>
      <c r="L29" s="76" t="str">
        <f t="shared" si="9"/>
        <v/>
      </c>
      <c r="M29" s="76" t="str">
        <f t="shared" si="10"/>
        <v/>
      </c>
      <c r="N29" s="76" t="str">
        <f t="shared" si="11"/>
        <v/>
      </c>
      <c r="O29" s="76" t="str">
        <f t="shared" si="12"/>
        <v/>
      </c>
      <c r="P29" s="76" t="str">
        <f t="shared" si="13"/>
        <v/>
      </c>
      <c r="Q29" s="76">
        <f t="shared" si="14"/>
        <v>0</v>
      </c>
      <c r="R29" s="76">
        <f t="shared" si="15"/>
        <v>0</v>
      </c>
      <c r="S29" s="76">
        <f t="shared" si="16"/>
        <v>0</v>
      </c>
      <c r="T29" s="76">
        <f t="shared" si="17"/>
        <v>0</v>
      </c>
      <c r="U29" s="76" t="str">
        <f t="shared" si="18"/>
        <v/>
      </c>
      <c r="V29" s="76" t="str">
        <f t="shared" si="19"/>
        <v/>
      </c>
      <c r="W29" s="76">
        <f t="shared" si="20"/>
        <v>0</v>
      </c>
      <c r="X29" s="76" t="str">
        <f t="shared" si="21"/>
        <v/>
      </c>
      <c r="Y29" s="76">
        <f t="shared" si="22"/>
        <v>0</v>
      </c>
      <c r="Z29" s="76" t="str">
        <f t="shared" si="23"/>
        <v/>
      </c>
      <c r="AA29" s="76">
        <f t="shared" si="24"/>
        <v>0</v>
      </c>
      <c r="AB29" s="76">
        <f t="shared" si="25"/>
        <v>0</v>
      </c>
      <c r="AC29" s="76">
        <f t="shared" si="26"/>
        <v>0</v>
      </c>
      <c r="AD29" s="76" t="str">
        <f t="shared" si="27"/>
        <v/>
      </c>
      <c r="AE29" s="76">
        <f t="shared" si="28"/>
        <v>0</v>
      </c>
      <c r="AF29" s="76" t="str">
        <f t="shared" si="29"/>
        <v/>
      </c>
      <c r="AG29" s="76">
        <f t="shared" si="30"/>
        <v>0</v>
      </c>
      <c r="AH29" s="76">
        <f t="shared" si="31"/>
        <v>0</v>
      </c>
      <c r="AI29" s="76" t="str">
        <f t="shared" si="32"/>
        <v/>
      </c>
      <c r="AJ29" s="76">
        <f t="shared" si="33"/>
        <v>0</v>
      </c>
      <c r="AK29" s="76">
        <f t="shared" si="34"/>
        <v>0</v>
      </c>
      <c r="AL29" s="76">
        <f t="shared" si="35"/>
        <v>0</v>
      </c>
      <c r="AM29" s="76">
        <f t="shared" si="36"/>
        <v>0</v>
      </c>
      <c r="AN29" s="76" t="str">
        <f t="shared" si="37"/>
        <v/>
      </c>
      <c r="AO29" s="76" t="str">
        <f t="shared" si="38"/>
        <v/>
      </c>
      <c r="AP29" s="76">
        <f t="shared" si="39"/>
        <v>0</v>
      </c>
      <c r="AQ29" s="76">
        <f t="shared" si="40"/>
        <v>0</v>
      </c>
      <c r="AR29" s="76" t="str">
        <f t="shared" si="41"/>
        <v/>
      </c>
      <c r="AS29" s="76">
        <f t="shared" si="42"/>
        <v>0</v>
      </c>
      <c r="AT29" s="76" t="str">
        <f t="shared" si="43"/>
        <v/>
      </c>
      <c r="AU29" s="76">
        <f t="shared" si="44"/>
        <v>0</v>
      </c>
      <c r="AV29" s="76" t="str">
        <f t="shared" si="45"/>
        <v/>
      </c>
      <c r="AW29" s="76">
        <f t="shared" si="46"/>
        <v>0</v>
      </c>
      <c r="AX29" s="76" t="str">
        <f t="shared" si="47"/>
        <v/>
      </c>
      <c r="AY29" s="76">
        <f t="shared" si="48"/>
        <v>0</v>
      </c>
      <c r="AZ29" s="76" t="str">
        <f t="shared" si="49"/>
        <v/>
      </c>
      <c r="BA29" s="76">
        <f t="shared" si="50"/>
        <v>0</v>
      </c>
      <c r="BB29" s="76" t="str">
        <f t="shared" si="51"/>
        <v/>
      </c>
      <c r="BC29" s="76">
        <f t="shared" si="52"/>
        <v>0</v>
      </c>
      <c r="BD29" s="76">
        <f t="shared" si="53"/>
        <v>0</v>
      </c>
      <c r="BE29" s="76" t="str">
        <f t="shared" si="54"/>
        <v/>
      </c>
      <c r="BF29" s="76" t="str">
        <f t="shared" si="55"/>
        <v/>
      </c>
      <c r="BG29" s="76" t="str">
        <f t="shared" si="56"/>
        <v/>
      </c>
      <c r="BH29" s="76" t="str">
        <f t="shared" si="57"/>
        <v/>
      </c>
      <c r="BI29" s="76" t="str">
        <f t="shared" si="58"/>
        <v/>
      </c>
      <c r="BJ29" s="76" t="str">
        <f t="shared" si="59"/>
        <v/>
      </c>
      <c r="BK29" s="76" t="str">
        <f t="shared" si="60"/>
        <v/>
      </c>
      <c r="BL29" s="76" t="str">
        <f t="shared" si="61"/>
        <v/>
      </c>
      <c r="BM29" s="76" t="str">
        <f t="shared" si="62"/>
        <v/>
      </c>
      <c r="BN29" s="76" t="str">
        <f t="shared" si="63"/>
        <v/>
      </c>
      <c r="BO29" s="76" t="str">
        <f t="shared" si="64"/>
        <v/>
      </c>
      <c r="BP29" s="76" t="str">
        <f t="shared" si="65"/>
        <v/>
      </c>
      <c r="BQ29" s="76" t="str">
        <f t="shared" si="66"/>
        <v/>
      </c>
      <c r="BR29" s="76" t="str">
        <f t="shared" si="67"/>
        <v/>
      </c>
      <c r="BS29" s="76" t="str">
        <f t="shared" si="68"/>
        <v/>
      </c>
      <c r="BT29" s="76" t="str">
        <f t="shared" si="69"/>
        <v/>
      </c>
      <c r="BU29" s="76" t="str">
        <f t="shared" si="70"/>
        <v/>
      </c>
    </row>
    <row r="30" spans="1:73" ht="30" customHeight="1">
      <c r="A30" s="75" t="str">
        <f t="shared" si="0"/>
        <v/>
      </c>
      <c r="B30" s="63"/>
      <c r="C30" s="66" t="s">
        <v>1456</v>
      </c>
      <c r="D30" s="77" t="str">
        <f t="shared" si="1"/>
        <v/>
      </c>
      <c r="E30" s="72" t="str">
        <f t="shared" si="2"/>
        <v/>
      </c>
      <c r="F30" s="73" t="str">
        <f t="shared" si="3"/>
        <v/>
      </c>
      <c r="G30" s="74" t="str">
        <f t="shared" si="4"/>
        <v/>
      </c>
      <c r="H30" s="75" t="str">
        <f t="shared" si="5"/>
        <v/>
      </c>
      <c r="I30" s="75" t="str">
        <f t="shared" si="6"/>
        <v/>
      </c>
      <c r="J30" s="73" t="str">
        <f t="shared" si="7"/>
        <v/>
      </c>
      <c r="K30" s="76" t="str">
        <f t="shared" si="8"/>
        <v/>
      </c>
      <c r="L30" s="76" t="str">
        <f t="shared" si="9"/>
        <v/>
      </c>
      <c r="M30" s="76" t="str">
        <f t="shared" si="10"/>
        <v/>
      </c>
      <c r="N30" s="76" t="str">
        <f t="shared" si="11"/>
        <v/>
      </c>
      <c r="O30" s="76" t="str">
        <f t="shared" si="12"/>
        <v/>
      </c>
      <c r="P30" s="76" t="str">
        <f t="shared" si="13"/>
        <v/>
      </c>
      <c r="Q30" s="76">
        <f t="shared" si="14"/>
        <v>0</v>
      </c>
      <c r="R30" s="76">
        <f t="shared" si="15"/>
        <v>0</v>
      </c>
      <c r="S30" s="76">
        <f t="shared" si="16"/>
        <v>0</v>
      </c>
      <c r="T30" s="76">
        <f t="shared" si="17"/>
        <v>0</v>
      </c>
      <c r="U30" s="76" t="str">
        <f t="shared" si="18"/>
        <v/>
      </c>
      <c r="V30" s="76" t="str">
        <f t="shared" si="19"/>
        <v/>
      </c>
      <c r="W30" s="76">
        <f t="shared" si="20"/>
        <v>0</v>
      </c>
      <c r="X30" s="76" t="str">
        <f t="shared" si="21"/>
        <v/>
      </c>
      <c r="Y30" s="76">
        <f t="shared" si="22"/>
        <v>0</v>
      </c>
      <c r="Z30" s="76" t="str">
        <f t="shared" si="23"/>
        <v/>
      </c>
      <c r="AA30" s="76">
        <f t="shared" si="24"/>
        <v>0</v>
      </c>
      <c r="AB30" s="76">
        <f t="shared" si="25"/>
        <v>0</v>
      </c>
      <c r="AC30" s="76">
        <f t="shared" si="26"/>
        <v>0</v>
      </c>
      <c r="AD30" s="76" t="str">
        <f t="shared" si="27"/>
        <v/>
      </c>
      <c r="AE30" s="76">
        <f t="shared" si="28"/>
        <v>0</v>
      </c>
      <c r="AF30" s="76" t="str">
        <f t="shared" si="29"/>
        <v/>
      </c>
      <c r="AG30" s="76">
        <f t="shared" si="30"/>
        <v>0</v>
      </c>
      <c r="AH30" s="76">
        <f t="shared" si="31"/>
        <v>0</v>
      </c>
      <c r="AI30" s="76" t="str">
        <f t="shared" si="32"/>
        <v/>
      </c>
      <c r="AJ30" s="76">
        <f t="shared" si="33"/>
        <v>0</v>
      </c>
      <c r="AK30" s="76">
        <f t="shared" si="34"/>
        <v>0</v>
      </c>
      <c r="AL30" s="76">
        <f t="shared" si="35"/>
        <v>0</v>
      </c>
      <c r="AM30" s="76">
        <f t="shared" si="36"/>
        <v>0</v>
      </c>
      <c r="AN30" s="76" t="str">
        <f t="shared" si="37"/>
        <v/>
      </c>
      <c r="AO30" s="76" t="str">
        <f t="shared" si="38"/>
        <v/>
      </c>
      <c r="AP30" s="76">
        <f t="shared" si="39"/>
        <v>0</v>
      </c>
      <c r="AQ30" s="76">
        <f t="shared" si="40"/>
        <v>0</v>
      </c>
      <c r="AR30" s="76" t="str">
        <f t="shared" si="41"/>
        <v/>
      </c>
      <c r="AS30" s="76">
        <f t="shared" si="42"/>
        <v>0</v>
      </c>
      <c r="AT30" s="76" t="str">
        <f t="shared" si="43"/>
        <v/>
      </c>
      <c r="AU30" s="76">
        <f t="shared" si="44"/>
        <v>0</v>
      </c>
      <c r="AV30" s="76" t="str">
        <f t="shared" si="45"/>
        <v/>
      </c>
      <c r="AW30" s="76">
        <f t="shared" si="46"/>
        <v>0</v>
      </c>
      <c r="AX30" s="76" t="str">
        <f t="shared" si="47"/>
        <v/>
      </c>
      <c r="AY30" s="76">
        <f t="shared" si="48"/>
        <v>0</v>
      </c>
      <c r="AZ30" s="76" t="str">
        <f t="shared" si="49"/>
        <v/>
      </c>
      <c r="BA30" s="76">
        <f t="shared" si="50"/>
        <v>0</v>
      </c>
      <c r="BB30" s="76" t="str">
        <f t="shared" si="51"/>
        <v/>
      </c>
      <c r="BC30" s="76">
        <f t="shared" si="52"/>
        <v>0</v>
      </c>
      <c r="BD30" s="76">
        <f t="shared" si="53"/>
        <v>0</v>
      </c>
      <c r="BE30" s="76" t="str">
        <f t="shared" si="54"/>
        <v/>
      </c>
      <c r="BF30" s="76" t="str">
        <f t="shared" si="55"/>
        <v/>
      </c>
      <c r="BG30" s="76" t="str">
        <f t="shared" si="56"/>
        <v/>
      </c>
      <c r="BH30" s="76" t="str">
        <f t="shared" si="57"/>
        <v/>
      </c>
      <c r="BI30" s="76" t="str">
        <f t="shared" si="58"/>
        <v/>
      </c>
      <c r="BJ30" s="76" t="str">
        <f t="shared" si="59"/>
        <v/>
      </c>
      <c r="BK30" s="76" t="str">
        <f t="shared" si="60"/>
        <v/>
      </c>
      <c r="BL30" s="76" t="str">
        <f t="shared" si="61"/>
        <v/>
      </c>
      <c r="BM30" s="76" t="str">
        <f t="shared" si="62"/>
        <v/>
      </c>
      <c r="BN30" s="76" t="str">
        <f t="shared" si="63"/>
        <v/>
      </c>
      <c r="BO30" s="76" t="str">
        <f t="shared" si="64"/>
        <v/>
      </c>
      <c r="BP30" s="76" t="str">
        <f t="shared" si="65"/>
        <v/>
      </c>
      <c r="BQ30" s="76" t="str">
        <f t="shared" si="66"/>
        <v/>
      </c>
      <c r="BR30" s="76" t="str">
        <f t="shared" si="67"/>
        <v/>
      </c>
      <c r="BS30" s="76" t="str">
        <f t="shared" si="68"/>
        <v/>
      </c>
      <c r="BT30" s="76" t="str">
        <f t="shared" si="69"/>
        <v/>
      </c>
      <c r="BU30" s="76" t="str">
        <f t="shared" si="70"/>
        <v/>
      </c>
    </row>
    <row r="31" spans="1:73" ht="30" customHeight="1">
      <c r="A31" s="75">
        <f t="shared" si="0"/>
        <v>31</v>
      </c>
      <c r="B31" s="63" t="s">
        <v>913</v>
      </c>
      <c r="C31" s="66" t="s">
        <v>1456</v>
      </c>
      <c r="D31" s="77" t="str">
        <f t="shared" si="1"/>
        <v>beurre de cacahuete;branche de celeri;ecrevisse;beurre d amande;avoine *</v>
      </c>
      <c r="E31" s="72" t="str">
        <f t="shared" si="2"/>
        <v>⚠ Gluten • ⚠ Crustaces • ⚠ Arachides • ⚠ Fruits a coque • ⚠ Celeri</v>
      </c>
      <c r="F31" s="73" t="str">
        <f t="shared" si="3"/>
        <v>beurre de cacahuete;branche de celeri;ecrevisse;beurre d amande;avoine *</v>
      </c>
      <c r="G31" s="74" t="str">
        <f t="shared" si="4"/>
        <v/>
      </c>
      <c r="H31" s="75">
        <f t="shared" si="5"/>
        <v>5</v>
      </c>
      <c r="I31" s="75">
        <f t="shared" si="6"/>
        <v>0</v>
      </c>
      <c r="J31" s="73" t="str">
        <f t="shared" si="7"/>
        <v>⚠ Gluten • ⚠ Crustaces • ⚠ Arachides • ⚠ Fruits a coque • ⚠ Celeri</v>
      </c>
      <c r="K31" s="76" t="str">
        <f t="shared" si="8"/>
        <v>beurre de cacahuete;branche de celeri;ecrevisse;beurre d amande;avoine</v>
      </c>
      <c r="L31" s="76" t="str">
        <f t="shared" si="9"/>
        <v>beurre de cacahuete;branche de celeri;ecrevisse;beurre d amande;avoine</v>
      </c>
      <c r="M31" s="76" t="str">
        <f t="shared" si="10"/>
        <v>beurre de cacahuete;branche de celeri;ecrevisse;beurre d amande;avoine</v>
      </c>
      <c r="N31" s="76" t="str">
        <f t="shared" si="11"/>
        <v>beurre de cacahuete;branche de celeri;ecrevisse;beurre d amande;avoine</v>
      </c>
      <c r="O31" s="76" t="str">
        <f t="shared" si="12"/>
        <v>beurre de cacahuete;branche de celeri;ecrevisse;beurre d amande;avoine</v>
      </c>
      <c r="P31" s="76" t="str">
        <f t="shared" si="13"/>
        <v xml:space="preserve"> beurre de cacahuete;branche de celeri;ecrevisse;beurre d amande;avoine </v>
      </c>
      <c r="Q31" s="76">
        <f t="shared" si="14"/>
        <v>0</v>
      </c>
      <c r="R31" s="76">
        <f t="shared" si="15"/>
        <v>0</v>
      </c>
      <c r="S31" s="76">
        <f t="shared" si="16"/>
        <v>1</v>
      </c>
      <c r="T31" s="76">
        <f t="shared" si="17"/>
        <v>0</v>
      </c>
      <c r="U31" s="76" t="str">
        <f t="shared" si="18"/>
        <v>⚠ Gluten</v>
      </c>
      <c r="V31" s="76" t="str">
        <f t="shared" si="19"/>
        <v/>
      </c>
      <c r="W31" s="76">
        <f t="shared" si="20"/>
        <v>1</v>
      </c>
      <c r="X31" s="76" t="str">
        <f t="shared" si="21"/>
        <v>⚠ Crustaces</v>
      </c>
      <c r="Y31" s="76">
        <f t="shared" si="22"/>
        <v>0</v>
      </c>
      <c r="Z31" s="76" t="str">
        <f t="shared" si="23"/>
        <v/>
      </c>
      <c r="AA31" s="76">
        <f t="shared" si="24"/>
        <v>0</v>
      </c>
      <c r="AB31" s="76">
        <f t="shared" si="25"/>
        <v>0</v>
      </c>
      <c r="AC31" s="76">
        <f t="shared" si="26"/>
        <v>0</v>
      </c>
      <c r="AD31" s="76" t="str">
        <f t="shared" si="27"/>
        <v/>
      </c>
      <c r="AE31" s="76">
        <f t="shared" si="28"/>
        <v>2</v>
      </c>
      <c r="AF31" s="76" t="str">
        <f t="shared" si="29"/>
        <v>⚠ Arachides</v>
      </c>
      <c r="AG31" s="76">
        <f t="shared" si="30"/>
        <v>0</v>
      </c>
      <c r="AH31" s="76">
        <f t="shared" si="31"/>
        <v>0</v>
      </c>
      <c r="AI31" s="76" t="str">
        <f t="shared" si="32"/>
        <v/>
      </c>
      <c r="AJ31" s="76">
        <f t="shared" si="33"/>
        <v>0</v>
      </c>
      <c r="AK31" s="76">
        <f t="shared" si="34"/>
        <v>2</v>
      </c>
      <c r="AL31" s="76">
        <f t="shared" si="35"/>
        <v>1</v>
      </c>
      <c r="AM31" s="76">
        <f t="shared" si="36"/>
        <v>1</v>
      </c>
      <c r="AN31" s="76" t="str">
        <f t="shared" si="37"/>
        <v/>
      </c>
      <c r="AO31" s="76" t="str">
        <f t="shared" si="38"/>
        <v/>
      </c>
      <c r="AP31" s="76">
        <f t="shared" si="39"/>
        <v>0</v>
      </c>
      <c r="AQ31" s="76">
        <f t="shared" si="40"/>
        <v>2</v>
      </c>
      <c r="AR31" s="76" t="str">
        <f t="shared" si="41"/>
        <v>⚠ Fruits a coque</v>
      </c>
      <c r="AS31" s="76">
        <f t="shared" si="42"/>
        <v>2</v>
      </c>
      <c r="AT31" s="76" t="str">
        <f t="shared" si="43"/>
        <v>⚠ Celeri</v>
      </c>
      <c r="AU31" s="76">
        <f t="shared" si="44"/>
        <v>0</v>
      </c>
      <c r="AV31" s="76" t="str">
        <f t="shared" si="45"/>
        <v/>
      </c>
      <c r="AW31" s="76">
        <f t="shared" si="46"/>
        <v>0</v>
      </c>
      <c r="AX31" s="76" t="str">
        <f t="shared" si="47"/>
        <v/>
      </c>
      <c r="AY31" s="76">
        <f t="shared" si="48"/>
        <v>0</v>
      </c>
      <c r="AZ31" s="76" t="str">
        <f t="shared" si="49"/>
        <v/>
      </c>
      <c r="BA31" s="76">
        <f t="shared" si="50"/>
        <v>0</v>
      </c>
      <c r="BB31" s="76" t="str">
        <f t="shared" si="51"/>
        <v/>
      </c>
      <c r="BC31" s="76">
        <f t="shared" si="52"/>
        <v>0</v>
      </c>
      <c r="BD31" s="76">
        <f t="shared" si="53"/>
        <v>0</v>
      </c>
      <c r="BE31" s="76" t="str">
        <f t="shared" si="54"/>
        <v/>
      </c>
      <c r="BF31" s="76" t="str">
        <f t="shared" si="55"/>
        <v>⚠ Gluten</v>
      </c>
      <c r="BG31" s="76" t="str">
        <f t="shared" si="56"/>
        <v>⚠ Gluten • ⚠ Crustaces</v>
      </c>
      <c r="BH31" s="76" t="str">
        <f t="shared" si="57"/>
        <v>⚠ Gluten • ⚠ Crustaces</v>
      </c>
      <c r="BI31" s="76" t="str">
        <f t="shared" si="58"/>
        <v>⚠ Gluten • ⚠ Crustaces</v>
      </c>
      <c r="BJ31" s="76" t="str">
        <f t="shared" si="59"/>
        <v>⚠ Gluten • ⚠ Crustaces • ⚠ Arachides</v>
      </c>
      <c r="BK31" s="76" t="str">
        <f t="shared" si="60"/>
        <v>⚠ Gluten • ⚠ Crustaces • ⚠ Arachides</v>
      </c>
      <c r="BL31" s="76" t="str">
        <f t="shared" si="61"/>
        <v>⚠ Gluten • ⚠ Crustaces • ⚠ Arachides</v>
      </c>
      <c r="BM31" s="76" t="str">
        <f t="shared" si="62"/>
        <v>⚠ Gluten • ⚠ Crustaces • ⚠ Arachides • ⚠ Fruits a coque</v>
      </c>
      <c r="BN31" s="76" t="str">
        <f t="shared" si="63"/>
        <v>⚠ Gluten • ⚠ Crustaces • ⚠ Arachides • ⚠ Fruits a coque • ⚠ Celeri</v>
      </c>
      <c r="BO31" s="76" t="str">
        <f t="shared" si="64"/>
        <v>⚠ Gluten • ⚠ Crustaces • ⚠ Arachides • ⚠ Fruits a coque • ⚠ Celeri</v>
      </c>
      <c r="BP31" s="76" t="str">
        <f t="shared" si="65"/>
        <v>⚠ Gluten • ⚠ Crustaces • ⚠ Arachides • ⚠ Fruits a coque • ⚠ Celeri</v>
      </c>
      <c r="BQ31" s="76" t="str">
        <f t="shared" si="66"/>
        <v>⚠ Gluten • ⚠ Crustaces • ⚠ Arachides • ⚠ Fruits a coque • ⚠ Celeri</v>
      </c>
      <c r="BR31" s="76" t="str">
        <f t="shared" si="67"/>
        <v>⚠ Gluten • ⚠ Crustaces • ⚠ Arachides • ⚠ Fruits a coque • ⚠ Celeri</v>
      </c>
      <c r="BS31" s="76" t="str">
        <f t="shared" si="68"/>
        <v>⚠ Gluten • ⚠ Crustaces • ⚠ Arachides • ⚠ Fruits a coque • ⚠ Celeri</v>
      </c>
      <c r="BT31" s="76" t="str">
        <f t="shared" si="69"/>
        <v/>
      </c>
      <c r="BU31" s="76" t="str">
        <f t="shared" si="70"/>
        <v/>
      </c>
    </row>
    <row r="32" spans="1:73" ht="30" customHeight="1">
      <c r="A32" s="75">
        <f t="shared" si="0"/>
        <v>32</v>
      </c>
      <c r="B32" s="63" t="s">
        <v>914</v>
      </c>
      <c r="C32" s="66" t="s">
        <v>1456</v>
      </c>
      <c r="D32" s="77" t="str">
        <f t="shared" si="1"/>
        <v>creme entiere;huitre;œufs;dorade;farines de soja;lactitol;farine de sarrasin *</v>
      </c>
      <c r="E32" s="72" t="str">
        <f t="shared" si="2"/>
        <v>⚠ Oeufs • ⚠ Poissons • ⚠ Soja • info Lait • ⚠ Mollusques</v>
      </c>
      <c r="F32" s="73" t="str">
        <f t="shared" si="3"/>
        <v>creme entiere;huitre;œufs;dorade;farines de soja;lactitol;farine de sarrasin *</v>
      </c>
      <c r="G32" s="74" t="str">
        <f t="shared" si="4"/>
        <v/>
      </c>
      <c r="H32" s="75">
        <f t="shared" si="5"/>
        <v>5</v>
      </c>
      <c r="I32" s="75">
        <f t="shared" si="6"/>
        <v>0</v>
      </c>
      <c r="J32" s="73" t="str">
        <f t="shared" si="7"/>
        <v>⚠ Oeufs • ⚠ Poissons • ⚠ Soja • info Lait • ⚠ Mollusques</v>
      </c>
      <c r="K32" s="76" t="str">
        <f t="shared" si="8"/>
        <v>creme entiere;huitre;œufs;dorade;farines de soja;lactitol;farine de sarrasin</v>
      </c>
      <c r="L32" s="76" t="str">
        <f t="shared" si="9"/>
        <v>creme entiere;huitre;oeufs;dorade;farines de soja;lactitol;farine de sarrasin</v>
      </c>
      <c r="M32" s="76" t="str">
        <f t="shared" si="10"/>
        <v>creme entiere;huitre;oeufs;dorade;farines de soja;lactitol;farine de sarrasin</v>
      </c>
      <c r="N32" s="76" t="str">
        <f t="shared" si="11"/>
        <v>creme entiere;huitre;oeufs;dorade;farines de soja;lactitol;farine de sarrasin</v>
      </c>
      <c r="O32" s="76" t="str">
        <f t="shared" si="12"/>
        <v>creme entiere;huitre;oeufs;dorade;farines de soja;lactitol;farine de sarrasin</v>
      </c>
      <c r="P32" s="76" t="str">
        <f t="shared" si="13"/>
        <v xml:space="preserve"> creme entiere;huitre;oeufs;dorade;farines de soja;lactitol;farine de sarrasin </v>
      </c>
      <c r="Q32" s="76">
        <f t="shared" si="14"/>
        <v>0</v>
      </c>
      <c r="R32" s="76">
        <f t="shared" si="15"/>
        <v>2</v>
      </c>
      <c r="S32" s="76">
        <f t="shared" si="16"/>
        <v>1</v>
      </c>
      <c r="T32" s="76">
        <f t="shared" si="17"/>
        <v>2</v>
      </c>
      <c r="U32" s="76" t="str">
        <f t="shared" si="18"/>
        <v/>
      </c>
      <c r="V32" s="76" t="str">
        <f t="shared" si="19"/>
        <v/>
      </c>
      <c r="W32" s="76">
        <f t="shared" si="20"/>
        <v>0</v>
      </c>
      <c r="X32" s="76" t="str">
        <f t="shared" si="21"/>
        <v/>
      </c>
      <c r="Y32" s="76">
        <f t="shared" si="22"/>
        <v>2</v>
      </c>
      <c r="Z32" s="76" t="str">
        <f t="shared" si="23"/>
        <v>⚠ Oeufs</v>
      </c>
      <c r="AA32" s="76">
        <f t="shared" si="24"/>
        <v>0</v>
      </c>
      <c r="AB32" s="76">
        <f t="shared" si="25"/>
        <v>0</v>
      </c>
      <c r="AC32" s="76">
        <f t="shared" si="26"/>
        <v>1</v>
      </c>
      <c r="AD32" s="76" t="str">
        <f t="shared" si="27"/>
        <v>⚠ Poissons</v>
      </c>
      <c r="AE32" s="76">
        <f t="shared" si="28"/>
        <v>0</v>
      </c>
      <c r="AF32" s="76" t="str">
        <f t="shared" si="29"/>
        <v/>
      </c>
      <c r="AG32" s="76">
        <f t="shared" si="30"/>
        <v>0</v>
      </c>
      <c r="AH32" s="76">
        <f t="shared" si="31"/>
        <v>2</v>
      </c>
      <c r="AI32" s="76" t="str">
        <f t="shared" si="32"/>
        <v>⚠ Soja</v>
      </c>
      <c r="AJ32" s="76">
        <f t="shared" si="33"/>
        <v>1</v>
      </c>
      <c r="AK32" s="76">
        <f t="shared" si="34"/>
        <v>0</v>
      </c>
      <c r="AL32" s="76">
        <f t="shared" si="35"/>
        <v>1</v>
      </c>
      <c r="AM32" s="76">
        <f t="shared" si="36"/>
        <v>1</v>
      </c>
      <c r="AN32" s="76" t="str">
        <f t="shared" si="37"/>
        <v>info Lait</v>
      </c>
      <c r="AO32" s="76" t="str">
        <f t="shared" si="38"/>
        <v/>
      </c>
      <c r="AP32" s="76">
        <f t="shared" si="39"/>
        <v>0</v>
      </c>
      <c r="AQ32" s="76">
        <f t="shared" si="40"/>
        <v>0</v>
      </c>
      <c r="AR32" s="76" t="str">
        <f t="shared" si="41"/>
        <v/>
      </c>
      <c r="AS32" s="76">
        <f t="shared" si="42"/>
        <v>0</v>
      </c>
      <c r="AT32" s="76" t="str">
        <f t="shared" si="43"/>
        <v/>
      </c>
      <c r="AU32" s="76">
        <f t="shared" si="44"/>
        <v>0</v>
      </c>
      <c r="AV32" s="76" t="str">
        <f t="shared" si="45"/>
        <v/>
      </c>
      <c r="AW32" s="76">
        <f t="shared" si="46"/>
        <v>0</v>
      </c>
      <c r="AX32" s="76" t="str">
        <f t="shared" si="47"/>
        <v/>
      </c>
      <c r="AY32" s="76">
        <f t="shared" si="48"/>
        <v>0</v>
      </c>
      <c r="AZ32" s="76" t="str">
        <f t="shared" si="49"/>
        <v/>
      </c>
      <c r="BA32" s="76">
        <f t="shared" si="50"/>
        <v>0</v>
      </c>
      <c r="BB32" s="76" t="str">
        <f t="shared" si="51"/>
        <v/>
      </c>
      <c r="BC32" s="76">
        <f t="shared" si="52"/>
        <v>0</v>
      </c>
      <c r="BD32" s="76">
        <f t="shared" si="53"/>
        <v>1</v>
      </c>
      <c r="BE32" s="76" t="str">
        <f t="shared" si="54"/>
        <v>⚠ Mollusques</v>
      </c>
      <c r="BF32" s="76" t="str">
        <f t="shared" si="55"/>
        <v/>
      </c>
      <c r="BG32" s="76" t="str">
        <f t="shared" si="56"/>
        <v/>
      </c>
      <c r="BH32" s="76" t="str">
        <f t="shared" si="57"/>
        <v>⚠ Oeufs</v>
      </c>
      <c r="BI32" s="76" t="str">
        <f t="shared" si="58"/>
        <v>⚠ Oeufs • ⚠ Poissons</v>
      </c>
      <c r="BJ32" s="76" t="str">
        <f t="shared" si="59"/>
        <v>⚠ Oeufs • ⚠ Poissons</v>
      </c>
      <c r="BK32" s="76" t="str">
        <f t="shared" si="60"/>
        <v>⚠ Oeufs • ⚠ Poissons • ⚠ Soja</v>
      </c>
      <c r="BL32" s="76" t="str">
        <f t="shared" si="61"/>
        <v>⚠ Oeufs • ⚠ Poissons • ⚠ Soja • info Lait</v>
      </c>
      <c r="BM32" s="76" t="str">
        <f t="shared" si="62"/>
        <v>⚠ Oeufs • ⚠ Poissons • ⚠ Soja • info Lait</v>
      </c>
      <c r="BN32" s="76" t="str">
        <f t="shared" si="63"/>
        <v>⚠ Oeufs • ⚠ Poissons • ⚠ Soja • info Lait</v>
      </c>
      <c r="BO32" s="76" t="str">
        <f t="shared" si="64"/>
        <v>⚠ Oeufs • ⚠ Poissons • ⚠ Soja • info Lait</v>
      </c>
      <c r="BP32" s="76" t="str">
        <f t="shared" si="65"/>
        <v>⚠ Oeufs • ⚠ Poissons • ⚠ Soja • info Lait</v>
      </c>
      <c r="BQ32" s="76" t="str">
        <f t="shared" si="66"/>
        <v>⚠ Oeufs • ⚠ Poissons • ⚠ Soja • info Lait</v>
      </c>
      <c r="BR32" s="76" t="str">
        <f t="shared" si="67"/>
        <v>⚠ Oeufs • ⚠ Poissons • ⚠ Soja • info Lait</v>
      </c>
      <c r="BS32" s="76" t="str">
        <f t="shared" si="68"/>
        <v>⚠ Oeufs • ⚠ Poissons • ⚠ Soja • info Lait • ⚠ Mollusques</v>
      </c>
      <c r="BT32" s="76" t="str">
        <f t="shared" si="69"/>
        <v/>
      </c>
      <c r="BU32" s="76" t="str">
        <f t="shared" si="70"/>
        <v/>
      </c>
    </row>
    <row r="33" spans="1:73" ht="30" customHeight="1">
      <c r="A33" s="75">
        <f t="shared" si="0"/>
        <v>33</v>
      </c>
      <c r="B33" s="63" t="s">
        <v>359</v>
      </c>
      <c r="C33" s="66" t="s">
        <v>1456</v>
      </c>
      <c r="D33" s="77" t="str">
        <f t="shared" si="1"/>
        <v>ble utilise pour la fabrication de distillats alcooliques</v>
      </c>
      <c r="E33" s="72" t="str">
        <f t="shared" si="2"/>
        <v>info Gluten</v>
      </c>
      <c r="F33" s="73" t="str">
        <f t="shared" si="3"/>
        <v>ble utilise pour la fabrication de distillats alcooliques *</v>
      </c>
      <c r="G33" s="74" t="str">
        <f t="shared" si="4"/>
        <v/>
      </c>
      <c r="H33" s="75">
        <f t="shared" si="5"/>
        <v>1</v>
      </c>
      <c r="I33" s="75">
        <f t="shared" si="6"/>
        <v>0</v>
      </c>
      <c r="J33" s="73" t="str">
        <f t="shared" si="7"/>
        <v>info Gluten</v>
      </c>
      <c r="K33" s="76" t="str">
        <f t="shared" si="8"/>
        <v>ble utilise pour la fabrication de distillats alcooliques</v>
      </c>
      <c r="L33" s="76" t="str">
        <f t="shared" si="9"/>
        <v>ble utilise pour la fabrication de distillats alcooliques</v>
      </c>
      <c r="M33" s="76" t="str">
        <f t="shared" si="10"/>
        <v>ble utilise pour la fabrication de distillats alcooliques</v>
      </c>
      <c r="N33" s="76" t="str">
        <f t="shared" si="11"/>
        <v>ble utilise pour la fabrication de distillats alcooliques</v>
      </c>
      <c r="O33" s="76" t="str">
        <f t="shared" si="12"/>
        <v>ble utilise pour la fabrication de distillats alcooliques</v>
      </c>
      <c r="P33" s="76" t="str">
        <f t="shared" si="13"/>
        <v xml:space="preserve"> ble utilise pour la fabrication de distillats alcooliques </v>
      </c>
      <c r="Q33" s="76">
        <f t="shared" si="14"/>
        <v>1</v>
      </c>
      <c r="R33" s="76">
        <f t="shared" si="15"/>
        <v>0</v>
      </c>
      <c r="S33" s="76">
        <f t="shared" si="16"/>
        <v>1</v>
      </c>
      <c r="T33" s="76">
        <f t="shared" si="17"/>
        <v>0</v>
      </c>
      <c r="U33" s="76" t="str">
        <f t="shared" si="18"/>
        <v>info Gluten</v>
      </c>
      <c r="V33" s="76" t="str">
        <f t="shared" si="19"/>
        <v/>
      </c>
      <c r="W33" s="76">
        <f t="shared" si="20"/>
        <v>0</v>
      </c>
      <c r="X33" s="76" t="str">
        <f t="shared" si="21"/>
        <v/>
      </c>
      <c r="Y33" s="76">
        <f t="shared" si="22"/>
        <v>0</v>
      </c>
      <c r="Z33" s="76" t="str">
        <f t="shared" si="23"/>
        <v/>
      </c>
      <c r="AA33" s="76">
        <f t="shared" si="24"/>
        <v>0</v>
      </c>
      <c r="AB33" s="76">
        <f t="shared" si="25"/>
        <v>0</v>
      </c>
      <c r="AC33" s="76">
        <f t="shared" si="26"/>
        <v>0</v>
      </c>
      <c r="AD33" s="76" t="str">
        <f t="shared" si="27"/>
        <v/>
      </c>
      <c r="AE33" s="76">
        <f t="shared" si="28"/>
        <v>0</v>
      </c>
      <c r="AF33" s="76" t="str">
        <f t="shared" si="29"/>
        <v/>
      </c>
      <c r="AG33" s="76">
        <f t="shared" si="30"/>
        <v>0</v>
      </c>
      <c r="AH33" s="76">
        <f t="shared" si="31"/>
        <v>0</v>
      </c>
      <c r="AI33" s="76" t="str">
        <f t="shared" si="32"/>
        <v/>
      </c>
      <c r="AJ33" s="76">
        <f t="shared" si="33"/>
        <v>0</v>
      </c>
      <c r="AK33" s="76">
        <f t="shared" si="34"/>
        <v>0</v>
      </c>
      <c r="AL33" s="76">
        <f t="shared" si="35"/>
        <v>0</v>
      </c>
      <c r="AM33" s="76">
        <f t="shared" si="36"/>
        <v>0</v>
      </c>
      <c r="AN33" s="76" t="str">
        <f t="shared" si="37"/>
        <v/>
      </c>
      <c r="AO33" s="76" t="str">
        <f t="shared" si="38"/>
        <v/>
      </c>
      <c r="AP33" s="76">
        <f t="shared" si="39"/>
        <v>0</v>
      </c>
      <c r="AQ33" s="76">
        <f t="shared" si="40"/>
        <v>0</v>
      </c>
      <c r="AR33" s="76" t="str">
        <f t="shared" si="41"/>
        <v/>
      </c>
      <c r="AS33" s="76">
        <f t="shared" si="42"/>
        <v>0</v>
      </c>
      <c r="AT33" s="76" t="str">
        <f t="shared" si="43"/>
        <v/>
      </c>
      <c r="AU33" s="76">
        <f t="shared" si="44"/>
        <v>0</v>
      </c>
      <c r="AV33" s="76" t="str">
        <f t="shared" si="45"/>
        <v/>
      </c>
      <c r="AW33" s="76">
        <f t="shared" si="46"/>
        <v>0</v>
      </c>
      <c r="AX33" s="76" t="str">
        <f t="shared" si="47"/>
        <v/>
      </c>
      <c r="AY33" s="76">
        <f t="shared" si="48"/>
        <v>0</v>
      </c>
      <c r="AZ33" s="76" t="str">
        <f t="shared" si="49"/>
        <v/>
      </c>
      <c r="BA33" s="76">
        <f t="shared" si="50"/>
        <v>0</v>
      </c>
      <c r="BB33" s="76" t="str">
        <f t="shared" si="51"/>
        <v/>
      </c>
      <c r="BC33" s="76">
        <f t="shared" si="52"/>
        <v>0</v>
      </c>
      <c r="BD33" s="76">
        <f t="shared" si="53"/>
        <v>0</v>
      </c>
      <c r="BE33" s="76" t="str">
        <f t="shared" si="54"/>
        <v/>
      </c>
      <c r="BF33" s="76" t="str">
        <f t="shared" si="55"/>
        <v>info Gluten</v>
      </c>
      <c r="BG33" s="76" t="str">
        <f t="shared" si="56"/>
        <v>info Gluten</v>
      </c>
      <c r="BH33" s="76" t="str">
        <f t="shared" si="57"/>
        <v>info Gluten</v>
      </c>
      <c r="BI33" s="76" t="str">
        <f t="shared" si="58"/>
        <v>info Gluten</v>
      </c>
      <c r="BJ33" s="76" t="str">
        <f t="shared" si="59"/>
        <v>info Gluten</v>
      </c>
      <c r="BK33" s="76" t="str">
        <f t="shared" si="60"/>
        <v>info Gluten</v>
      </c>
      <c r="BL33" s="76" t="str">
        <f t="shared" si="61"/>
        <v>info Gluten</v>
      </c>
      <c r="BM33" s="76" t="str">
        <f t="shared" si="62"/>
        <v>info Gluten</v>
      </c>
      <c r="BN33" s="76" t="str">
        <f t="shared" si="63"/>
        <v>info Gluten</v>
      </c>
      <c r="BO33" s="76" t="str">
        <f t="shared" si="64"/>
        <v>info Gluten</v>
      </c>
      <c r="BP33" s="76" t="str">
        <f t="shared" si="65"/>
        <v>info Gluten</v>
      </c>
      <c r="BQ33" s="76" t="str">
        <f t="shared" si="66"/>
        <v>info Gluten</v>
      </c>
      <c r="BR33" s="76" t="str">
        <f t="shared" si="67"/>
        <v>info Gluten</v>
      </c>
      <c r="BS33" s="76" t="str">
        <f t="shared" si="68"/>
        <v>info Gluten</v>
      </c>
      <c r="BT33" s="76" t="str">
        <f t="shared" si="69"/>
        <v/>
      </c>
      <c r="BU33" s="76" t="str">
        <f t="shared" si="70"/>
        <v/>
      </c>
    </row>
    <row r="34" spans="1:73" ht="30" customHeight="1">
      <c r="A34" s="75">
        <f t="shared" si="0"/>
        <v>34</v>
      </c>
      <c r="B34" s="63" t="s">
        <v>915</v>
      </c>
      <c r="C34" s="66" t="s">
        <v>1456</v>
      </c>
      <c r="D34" s="77" t="str">
        <f t="shared" si="1"/>
        <v>farine de soja;gambas;esters de stanol vegetal issus du soja *</v>
      </c>
      <c r="E34" s="72" t="str">
        <f t="shared" si="2"/>
        <v>⚠ Crustaces • info Soja</v>
      </c>
      <c r="F34" s="73" t="str">
        <f t="shared" si="3"/>
        <v>farine de soja;gambas;esters de stanol vegetal issus du soja *</v>
      </c>
      <c r="G34" s="74" t="str">
        <f t="shared" si="4"/>
        <v/>
      </c>
      <c r="H34" s="75">
        <f t="shared" si="5"/>
        <v>2</v>
      </c>
      <c r="I34" s="75">
        <f t="shared" si="6"/>
        <v>0</v>
      </c>
      <c r="J34" s="73" t="str">
        <f t="shared" si="7"/>
        <v>⚠ Crustaces • info Soja</v>
      </c>
      <c r="K34" s="76" t="str">
        <f t="shared" si="8"/>
        <v>farine de soja;gambas;esters de stanol vegetal issus du soja</v>
      </c>
      <c r="L34" s="76" t="str">
        <f t="shared" si="9"/>
        <v>farine de soja;gambas;esters de stanol vegetal issus du soja</v>
      </c>
      <c r="M34" s="76" t="str">
        <f t="shared" si="10"/>
        <v>farine de soja;gambas;esters de stanol vegetal issus du soja</v>
      </c>
      <c r="N34" s="76" t="str">
        <f t="shared" si="11"/>
        <v>farine de soja;gambas;esters de stanol vegetal issus du soja</v>
      </c>
      <c r="O34" s="76" t="str">
        <f t="shared" si="12"/>
        <v>farine de soja;gambas;esters de stanol vegetal issus du soja</v>
      </c>
      <c r="P34" s="76" t="str">
        <f t="shared" si="13"/>
        <v xml:space="preserve"> farine de soja;gambas;esters de stanol vegetal issus du soja </v>
      </c>
      <c r="Q34" s="76">
        <f t="shared" si="14"/>
        <v>0</v>
      </c>
      <c r="R34" s="76">
        <f t="shared" si="15"/>
        <v>1</v>
      </c>
      <c r="S34" s="76">
        <f t="shared" si="16"/>
        <v>1</v>
      </c>
      <c r="T34" s="76">
        <f t="shared" si="17"/>
        <v>1</v>
      </c>
      <c r="U34" s="76" t="str">
        <f t="shared" si="18"/>
        <v/>
      </c>
      <c r="V34" s="76" t="str">
        <f t="shared" si="19"/>
        <v/>
      </c>
      <c r="W34" s="76">
        <f t="shared" si="20"/>
        <v>2</v>
      </c>
      <c r="X34" s="76" t="str">
        <f t="shared" si="21"/>
        <v>⚠ Crustaces</v>
      </c>
      <c r="Y34" s="76">
        <f t="shared" si="22"/>
        <v>0</v>
      </c>
      <c r="Z34" s="76" t="str">
        <f t="shared" si="23"/>
        <v/>
      </c>
      <c r="AA34" s="76">
        <f t="shared" si="24"/>
        <v>0</v>
      </c>
      <c r="AB34" s="76">
        <f t="shared" si="25"/>
        <v>0</v>
      </c>
      <c r="AC34" s="76">
        <f t="shared" si="26"/>
        <v>0</v>
      </c>
      <c r="AD34" s="76" t="str">
        <f t="shared" si="27"/>
        <v/>
      </c>
      <c r="AE34" s="76">
        <f t="shared" si="28"/>
        <v>0</v>
      </c>
      <c r="AF34" s="76" t="str">
        <f t="shared" si="29"/>
        <v/>
      </c>
      <c r="AG34" s="76">
        <f t="shared" si="30"/>
        <v>1</v>
      </c>
      <c r="AH34" s="76">
        <f t="shared" si="31"/>
        <v>2</v>
      </c>
      <c r="AI34" s="76" t="str">
        <f t="shared" si="32"/>
        <v>info Soja</v>
      </c>
      <c r="AJ34" s="76">
        <f t="shared" si="33"/>
        <v>0</v>
      </c>
      <c r="AK34" s="76">
        <f t="shared" si="34"/>
        <v>0</v>
      </c>
      <c r="AL34" s="76">
        <f t="shared" si="35"/>
        <v>0</v>
      </c>
      <c r="AM34" s="76">
        <f t="shared" si="36"/>
        <v>0</v>
      </c>
      <c r="AN34" s="76" t="str">
        <f t="shared" si="37"/>
        <v/>
      </c>
      <c r="AO34" s="76" t="str">
        <f t="shared" si="38"/>
        <v/>
      </c>
      <c r="AP34" s="76">
        <f t="shared" si="39"/>
        <v>0</v>
      </c>
      <c r="AQ34" s="76">
        <f t="shared" si="40"/>
        <v>0</v>
      </c>
      <c r="AR34" s="76" t="str">
        <f t="shared" si="41"/>
        <v/>
      </c>
      <c r="AS34" s="76">
        <f t="shared" si="42"/>
        <v>0</v>
      </c>
      <c r="AT34" s="76" t="str">
        <f t="shared" si="43"/>
        <v/>
      </c>
      <c r="AU34" s="76">
        <f t="shared" si="44"/>
        <v>0</v>
      </c>
      <c r="AV34" s="76" t="str">
        <f t="shared" si="45"/>
        <v/>
      </c>
      <c r="AW34" s="76">
        <f t="shared" si="46"/>
        <v>0</v>
      </c>
      <c r="AX34" s="76" t="str">
        <f t="shared" si="47"/>
        <v/>
      </c>
      <c r="AY34" s="76">
        <f t="shared" si="48"/>
        <v>0</v>
      </c>
      <c r="AZ34" s="76" t="str">
        <f t="shared" si="49"/>
        <v/>
      </c>
      <c r="BA34" s="76">
        <f t="shared" si="50"/>
        <v>0</v>
      </c>
      <c r="BB34" s="76" t="str">
        <f t="shared" si="51"/>
        <v/>
      </c>
      <c r="BC34" s="76">
        <f t="shared" si="52"/>
        <v>0</v>
      </c>
      <c r="BD34" s="76">
        <f t="shared" si="53"/>
        <v>0</v>
      </c>
      <c r="BE34" s="76" t="str">
        <f t="shared" si="54"/>
        <v/>
      </c>
      <c r="BF34" s="76" t="str">
        <f t="shared" si="55"/>
        <v/>
      </c>
      <c r="BG34" s="76" t="str">
        <f t="shared" si="56"/>
        <v>⚠ Crustaces</v>
      </c>
      <c r="BH34" s="76" t="str">
        <f t="shared" si="57"/>
        <v>⚠ Crustaces</v>
      </c>
      <c r="BI34" s="76" t="str">
        <f t="shared" si="58"/>
        <v>⚠ Crustaces</v>
      </c>
      <c r="BJ34" s="76" t="str">
        <f t="shared" si="59"/>
        <v>⚠ Crustaces</v>
      </c>
      <c r="BK34" s="76" t="str">
        <f t="shared" si="60"/>
        <v>⚠ Crustaces • info Soja</v>
      </c>
      <c r="BL34" s="76" t="str">
        <f t="shared" si="61"/>
        <v>⚠ Crustaces • info Soja</v>
      </c>
      <c r="BM34" s="76" t="str">
        <f t="shared" si="62"/>
        <v>⚠ Crustaces • info Soja</v>
      </c>
      <c r="BN34" s="76" t="str">
        <f t="shared" si="63"/>
        <v>⚠ Crustaces • info Soja</v>
      </c>
      <c r="BO34" s="76" t="str">
        <f t="shared" si="64"/>
        <v>⚠ Crustaces • info Soja</v>
      </c>
      <c r="BP34" s="76" t="str">
        <f t="shared" si="65"/>
        <v>⚠ Crustaces • info Soja</v>
      </c>
      <c r="BQ34" s="76" t="str">
        <f t="shared" si="66"/>
        <v>⚠ Crustaces • info Soja</v>
      </c>
      <c r="BR34" s="76" t="str">
        <f t="shared" si="67"/>
        <v>⚠ Crustaces • info Soja</v>
      </c>
      <c r="BS34" s="76" t="str">
        <f t="shared" si="68"/>
        <v>⚠ Crustaces • info Soja</v>
      </c>
      <c r="BT34" s="76" t="str">
        <f t="shared" si="69"/>
        <v/>
      </c>
      <c r="BU34" s="76" t="str">
        <f t="shared" si="70"/>
        <v/>
      </c>
    </row>
    <row r="35" spans="1:73" ht="30" customHeight="1">
      <c r="A35" s="75">
        <f t="shared" si="0"/>
        <v>35</v>
      </c>
      <c r="B35" s="63" t="s">
        <v>916</v>
      </c>
      <c r="C35" s="66" t="s">
        <v>1456</v>
      </c>
      <c r="D35" s="77" t="str">
        <f t="shared" si="1"/>
        <v>lactoserum utilise pour la fabrication de distillats;lait d avoine;creme legere;creme de noisettes *</v>
      </c>
      <c r="E35" s="72" t="str">
        <f t="shared" si="2"/>
        <v>⚠ Gluten • info Lait • ⚠ Fruits a coque</v>
      </c>
      <c r="F35" s="73" t="str">
        <f t="shared" si="3"/>
        <v>lactoserum utilise pour la fabrication de distillats;lait d avoine;creme legere;creme de noisettes *</v>
      </c>
      <c r="G35" s="74" t="str">
        <f t="shared" si="4"/>
        <v/>
      </c>
      <c r="H35" s="75">
        <f t="shared" si="5"/>
        <v>3</v>
      </c>
      <c r="I35" s="75">
        <f t="shared" si="6"/>
        <v>0</v>
      </c>
      <c r="J35" s="73" t="str">
        <f t="shared" si="7"/>
        <v>⚠ Gluten • info Lait • ⚠ Fruits a coque</v>
      </c>
      <c r="K35" s="76" t="str">
        <f t="shared" si="8"/>
        <v>lactoserum utilise pour la fabrication de distillats;lait d avoine;creme legere;creme de noisettes</v>
      </c>
      <c r="L35" s="76" t="str">
        <f t="shared" si="9"/>
        <v>lactoserum utilise pour la fabrication de distillats;lait d avoine;creme legere;creme de noisettes</v>
      </c>
      <c r="M35" s="76" t="str">
        <f t="shared" si="10"/>
        <v>lactoserum utilise pour la fabrication de distillats;lait d avoine;creme legere;creme de noisettes</v>
      </c>
      <c r="N35" s="76" t="str">
        <f t="shared" si="11"/>
        <v>lactoserum utilise pour la fabrication de distillats;lait d avoine;creme legere;creme de noisettes</v>
      </c>
      <c r="O35" s="76" t="str">
        <f t="shared" si="12"/>
        <v>lactoserum utilise pour la fabrication de distillats;lait d avoine;creme legere;creme de noisettes</v>
      </c>
      <c r="P35" s="76" t="str">
        <f t="shared" si="13"/>
        <v xml:space="preserve"> lactoserum utilise pour la fabrication de distillats;lait d avoine;creme legere;creme de noisettes </v>
      </c>
      <c r="Q35" s="76">
        <f t="shared" si="14"/>
        <v>0</v>
      </c>
      <c r="R35" s="76">
        <f t="shared" si="15"/>
        <v>0</v>
      </c>
      <c r="S35" s="76">
        <f t="shared" si="16"/>
        <v>2</v>
      </c>
      <c r="T35" s="76">
        <f t="shared" si="17"/>
        <v>0</v>
      </c>
      <c r="U35" s="76" t="str">
        <f t="shared" si="18"/>
        <v>⚠ Gluten</v>
      </c>
      <c r="V35" s="76" t="str">
        <f t="shared" si="19"/>
        <v/>
      </c>
      <c r="W35" s="76">
        <f t="shared" si="20"/>
        <v>0</v>
      </c>
      <c r="X35" s="76" t="str">
        <f t="shared" si="21"/>
        <v/>
      </c>
      <c r="Y35" s="76">
        <f t="shared" si="22"/>
        <v>0</v>
      </c>
      <c r="Z35" s="76" t="str">
        <f t="shared" si="23"/>
        <v/>
      </c>
      <c r="AA35" s="76">
        <f t="shared" si="24"/>
        <v>0</v>
      </c>
      <c r="AB35" s="76">
        <f t="shared" si="25"/>
        <v>0</v>
      </c>
      <c r="AC35" s="76">
        <f t="shared" si="26"/>
        <v>0</v>
      </c>
      <c r="AD35" s="76" t="str">
        <f t="shared" si="27"/>
        <v/>
      </c>
      <c r="AE35" s="76">
        <f t="shared" si="28"/>
        <v>0</v>
      </c>
      <c r="AF35" s="76" t="str">
        <f t="shared" si="29"/>
        <v/>
      </c>
      <c r="AG35" s="76">
        <f t="shared" si="30"/>
        <v>0</v>
      </c>
      <c r="AH35" s="76">
        <f t="shared" si="31"/>
        <v>0</v>
      </c>
      <c r="AI35" s="76" t="str">
        <f t="shared" si="32"/>
        <v/>
      </c>
      <c r="AJ35" s="76">
        <f t="shared" si="33"/>
        <v>1</v>
      </c>
      <c r="AK35" s="76">
        <f t="shared" si="34"/>
        <v>3</v>
      </c>
      <c r="AL35" s="76">
        <f t="shared" si="35"/>
        <v>3</v>
      </c>
      <c r="AM35" s="76">
        <f t="shared" si="36"/>
        <v>2</v>
      </c>
      <c r="AN35" s="76" t="str">
        <f t="shared" si="37"/>
        <v>info Lait</v>
      </c>
      <c r="AO35" s="76" t="str">
        <f t="shared" si="38"/>
        <v/>
      </c>
      <c r="AP35" s="76">
        <f t="shared" si="39"/>
        <v>0</v>
      </c>
      <c r="AQ35" s="76">
        <f t="shared" si="40"/>
        <v>4</v>
      </c>
      <c r="AR35" s="76" t="str">
        <f t="shared" si="41"/>
        <v>⚠ Fruits a coque</v>
      </c>
      <c r="AS35" s="76">
        <f t="shared" si="42"/>
        <v>0</v>
      </c>
      <c r="AT35" s="76" t="str">
        <f t="shared" si="43"/>
        <v/>
      </c>
      <c r="AU35" s="76">
        <f t="shared" si="44"/>
        <v>0</v>
      </c>
      <c r="AV35" s="76" t="str">
        <f t="shared" si="45"/>
        <v/>
      </c>
      <c r="AW35" s="76">
        <f t="shared" si="46"/>
        <v>0</v>
      </c>
      <c r="AX35" s="76" t="str">
        <f t="shared" si="47"/>
        <v/>
      </c>
      <c r="AY35" s="76">
        <f t="shared" si="48"/>
        <v>0</v>
      </c>
      <c r="AZ35" s="76" t="str">
        <f t="shared" si="49"/>
        <v/>
      </c>
      <c r="BA35" s="76">
        <f t="shared" si="50"/>
        <v>0</v>
      </c>
      <c r="BB35" s="76" t="str">
        <f t="shared" si="51"/>
        <v/>
      </c>
      <c r="BC35" s="76">
        <f t="shared" si="52"/>
        <v>0</v>
      </c>
      <c r="BD35" s="76">
        <f t="shared" si="53"/>
        <v>0</v>
      </c>
      <c r="BE35" s="76" t="str">
        <f t="shared" si="54"/>
        <v/>
      </c>
      <c r="BF35" s="76" t="str">
        <f t="shared" si="55"/>
        <v>⚠ Gluten</v>
      </c>
      <c r="BG35" s="76" t="str">
        <f t="shared" si="56"/>
        <v>⚠ Gluten</v>
      </c>
      <c r="BH35" s="76" t="str">
        <f t="shared" si="57"/>
        <v>⚠ Gluten</v>
      </c>
      <c r="BI35" s="76" t="str">
        <f t="shared" si="58"/>
        <v>⚠ Gluten</v>
      </c>
      <c r="BJ35" s="76" t="str">
        <f t="shared" si="59"/>
        <v>⚠ Gluten</v>
      </c>
      <c r="BK35" s="76" t="str">
        <f t="shared" si="60"/>
        <v>⚠ Gluten</v>
      </c>
      <c r="BL35" s="76" t="str">
        <f t="shared" si="61"/>
        <v>⚠ Gluten • info Lait</v>
      </c>
      <c r="BM35" s="76" t="str">
        <f t="shared" si="62"/>
        <v>⚠ Gluten • info Lait • ⚠ Fruits a coque</v>
      </c>
      <c r="BN35" s="76" t="str">
        <f t="shared" si="63"/>
        <v>⚠ Gluten • info Lait • ⚠ Fruits a coque</v>
      </c>
      <c r="BO35" s="76" t="str">
        <f t="shared" si="64"/>
        <v>⚠ Gluten • info Lait • ⚠ Fruits a coque</v>
      </c>
      <c r="BP35" s="76" t="str">
        <f t="shared" si="65"/>
        <v>⚠ Gluten • info Lait • ⚠ Fruits a coque</v>
      </c>
      <c r="BQ35" s="76" t="str">
        <f t="shared" si="66"/>
        <v>⚠ Gluten • info Lait • ⚠ Fruits a coque</v>
      </c>
      <c r="BR35" s="76" t="str">
        <f t="shared" si="67"/>
        <v>⚠ Gluten • info Lait • ⚠ Fruits a coque</v>
      </c>
      <c r="BS35" s="76" t="str">
        <f t="shared" si="68"/>
        <v>⚠ Gluten • info Lait • ⚠ Fruits a coque</v>
      </c>
      <c r="BT35" s="76" t="str">
        <f t="shared" si="69"/>
        <v/>
      </c>
      <c r="BU35" s="76" t="str">
        <f t="shared" si="70"/>
        <v/>
      </c>
    </row>
    <row r="36" spans="1:73" ht="30" customHeight="1">
      <c r="A36" s="75">
        <f t="shared" si="0"/>
        <v>36</v>
      </c>
      <c r="B36" s="63" t="s">
        <v>360</v>
      </c>
      <c r="C36" s="66" t="s">
        <v>1456</v>
      </c>
      <c r="D36" s="77" t="str">
        <f t="shared" si="1"/>
        <v>cereales utilisees pour la fabrication de distillats alcooliques</v>
      </c>
      <c r="E36" s="72" t="str">
        <f t="shared" si="2"/>
        <v>info Gluten</v>
      </c>
      <c r="F36" s="73" t="str">
        <f t="shared" si="3"/>
        <v>cereales utilisees pour la fabrication de distillats alcooliques *</v>
      </c>
      <c r="G36" s="74" t="str">
        <f t="shared" si="4"/>
        <v/>
      </c>
      <c r="H36" s="75">
        <f t="shared" si="5"/>
        <v>1</v>
      </c>
      <c r="I36" s="75">
        <f t="shared" si="6"/>
        <v>0</v>
      </c>
      <c r="J36" s="73" t="str">
        <f t="shared" si="7"/>
        <v>info Gluten</v>
      </c>
      <c r="K36" s="76" t="str">
        <f t="shared" si="8"/>
        <v>cereales utilisees pour la fabrication de distillats alcooliques</v>
      </c>
      <c r="L36" s="76" t="str">
        <f t="shared" si="9"/>
        <v>cereales utilisees pour la fabrication de distillats alcooliques</v>
      </c>
      <c r="M36" s="76" t="str">
        <f t="shared" si="10"/>
        <v>cereales utilisees pour la fabrication de distillats alcooliques</v>
      </c>
      <c r="N36" s="76" t="str">
        <f t="shared" si="11"/>
        <v>cereales utilisees pour la fabrication de distillats alcooliques</v>
      </c>
      <c r="O36" s="76" t="str">
        <f t="shared" si="12"/>
        <v>cereales utilisees pour la fabrication de distillats alcooliques</v>
      </c>
      <c r="P36" s="76" t="str">
        <f t="shared" si="13"/>
        <v xml:space="preserve"> cereales utilisees pour la fabrication de distillats alcooliques </v>
      </c>
      <c r="Q36" s="76">
        <f t="shared" si="14"/>
        <v>1</v>
      </c>
      <c r="R36" s="76">
        <f t="shared" si="15"/>
        <v>0</v>
      </c>
      <c r="S36" s="76">
        <f t="shared" si="16"/>
        <v>0</v>
      </c>
      <c r="T36" s="76">
        <f t="shared" si="17"/>
        <v>0</v>
      </c>
      <c r="U36" s="76" t="str">
        <f t="shared" si="18"/>
        <v>info Gluten</v>
      </c>
      <c r="V36" s="76" t="str">
        <f t="shared" si="19"/>
        <v/>
      </c>
      <c r="W36" s="76">
        <f t="shared" si="20"/>
        <v>0</v>
      </c>
      <c r="X36" s="76" t="str">
        <f t="shared" si="21"/>
        <v/>
      </c>
      <c r="Y36" s="76">
        <f t="shared" si="22"/>
        <v>0</v>
      </c>
      <c r="Z36" s="76" t="str">
        <f t="shared" si="23"/>
        <v/>
      </c>
      <c r="AA36" s="76">
        <f t="shared" si="24"/>
        <v>0</v>
      </c>
      <c r="AB36" s="76">
        <f t="shared" si="25"/>
        <v>0</v>
      </c>
      <c r="AC36" s="76">
        <f t="shared" si="26"/>
        <v>0</v>
      </c>
      <c r="AD36" s="76" t="str">
        <f t="shared" si="27"/>
        <v/>
      </c>
      <c r="AE36" s="76">
        <f t="shared" si="28"/>
        <v>0</v>
      </c>
      <c r="AF36" s="76" t="str">
        <f t="shared" si="29"/>
        <v/>
      </c>
      <c r="AG36" s="76">
        <f t="shared" si="30"/>
        <v>0</v>
      </c>
      <c r="AH36" s="76">
        <f t="shared" si="31"/>
        <v>0</v>
      </c>
      <c r="AI36" s="76" t="str">
        <f t="shared" si="32"/>
        <v/>
      </c>
      <c r="AJ36" s="76">
        <f t="shared" si="33"/>
        <v>0</v>
      </c>
      <c r="AK36" s="76">
        <f t="shared" si="34"/>
        <v>0</v>
      </c>
      <c r="AL36" s="76">
        <f t="shared" si="35"/>
        <v>0</v>
      </c>
      <c r="AM36" s="76">
        <f t="shared" si="36"/>
        <v>0</v>
      </c>
      <c r="AN36" s="76" t="str">
        <f t="shared" si="37"/>
        <v/>
      </c>
      <c r="AO36" s="76" t="str">
        <f t="shared" si="38"/>
        <v/>
      </c>
      <c r="AP36" s="76">
        <f t="shared" si="39"/>
        <v>0</v>
      </c>
      <c r="AQ36" s="76">
        <f t="shared" si="40"/>
        <v>0</v>
      </c>
      <c r="AR36" s="76" t="str">
        <f t="shared" si="41"/>
        <v/>
      </c>
      <c r="AS36" s="76">
        <f t="shared" si="42"/>
        <v>0</v>
      </c>
      <c r="AT36" s="76" t="str">
        <f t="shared" si="43"/>
        <v/>
      </c>
      <c r="AU36" s="76">
        <f t="shared" si="44"/>
        <v>0</v>
      </c>
      <c r="AV36" s="76" t="str">
        <f t="shared" si="45"/>
        <v/>
      </c>
      <c r="AW36" s="76">
        <f t="shared" si="46"/>
        <v>0</v>
      </c>
      <c r="AX36" s="76" t="str">
        <f t="shared" si="47"/>
        <v/>
      </c>
      <c r="AY36" s="76">
        <f t="shared" si="48"/>
        <v>0</v>
      </c>
      <c r="AZ36" s="76" t="str">
        <f t="shared" si="49"/>
        <v/>
      </c>
      <c r="BA36" s="76">
        <f t="shared" si="50"/>
        <v>0</v>
      </c>
      <c r="BB36" s="76" t="str">
        <f t="shared" si="51"/>
        <v/>
      </c>
      <c r="BC36" s="76">
        <f t="shared" si="52"/>
        <v>0</v>
      </c>
      <c r="BD36" s="76">
        <f t="shared" si="53"/>
        <v>0</v>
      </c>
      <c r="BE36" s="76" t="str">
        <f t="shared" si="54"/>
        <v/>
      </c>
      <c r="BF36" s="76" t="str">
        <f t="shared" si="55"/>
        <v>info Gluten</v>
      </c>
      <c r="BG36" s="76" t="str">
        <f t="shared" si="56"/>
        <v>info Gluten</v>
      </c>
      <c r="BH36" s="76" t="str">
        <f t="shared" si="57"/>
        <v>info Gluten</v>
      </c>
      <c r="BI36" s="76" t="str">
        <f t="shared" si="58"/>
        <v>info Gluten</v>
      </c>
      <c r="BJ36" s="76" t="str">
        <f t="shared" si="59"/>
        <v>info Gluten</v>
      </c>
      <c r="BK36" s="76" t="str">
        <f t="shared" si="60"/>
        <v>info Gluten</v>
      </c>
      <c r="BL36" s="76" t="str">
        <f t="shared" si="61"/>
        <v>info Gluten</v>
      </c>
      <c r="BM36" s="76" t="str">
        <f t="shared" si="62"/>
        <v>info Gluten</v>
      </c>
      <c r="BN36" s="76" t="str">
        <f t="shared" si="63"/>
        <v>info Gluten</v>
      </c>
      <c r="BO36" s="76" t="str">
        <f t="shared" si="64"/>
        <v>info Gluten</v>
      </c>
      <c r="BP36" s="76" t="str">
        <f t="shared" si="65"/>
        <v>info Gluten</v>
      </c>
      <c r="BQ36" s="76" t="str">
        <f t="shared" si="66"/>
        <v>info Gluten</v>
      </c>
      <c r="BR36" s="76" t="str">
        <f t="shared" si="67"/>
        <v>info Gluten</v>
      </c>
      <c r="BS36" s="76" t="str">
        <f t="shared" si="68"/>
        <v>info Gluten</v>
      </c>
      <c r="BT36" s="76" t="str">
        <f t="shared" si="69"/>
        <v/>
      </c>
      <c r="BU36" s="76" t="str">
        <f t="shared" si="70"/>
        <v/>
      </c>
    </row>
    <row r="37" spans="1:73" ht="30" customHeight="1">
      <c r="A37" s="75" t="str">
        <f t="shared" si="0"/>
        <v/>
      </c>
      <c r="B37" s="63"/>
      <c r="C37" s="66" t="s">
        <v>1456</v>
      </c>
      <c r="D37" s="77" t="str">
        <f t="shared" si="1"/>
        <v/>
      </c>
      <c r="E37" s="72" t="str">
        <f t="shared" si="2"/>
        <v/>
      </c>
      <c r="F37" s="73" t="str">
        <f t="shared" si="3"/>
        <v/>
      </c>
      <c r="G37" s="74" t="str">
        <f t="shared" si="4"/>
        <v/>
      </c>
      <c r="H37" s="75" t="str">
        <f t="shared" si="5"/>
        <v/>
      </c>
      <c r="I37" s="75" t="str">
        <f t="shared" si="6"/>
        <v/>
      </c>
      <c r="J37" s="73" t="str">
        <f t="shared" si="7"/>
        <v/>
      </c>
      <c r="K37" s="76" t="str">
        <f t="shared" si="8"/>
        <v/>
      </c>
      <c r="L37" s="76" t="str">
        <f t="shared" si="9"/>
        <v/>
      </c>
      <c r="M37" s="76" t="str">
        <f t="shared" si="10"/>
        <v/>
      </c>
      <c r="N37" s="76" t="str">
        <f t="shared" si="11"/>
        <v/>
      </c>
      <c r="O37" s="76" t="str">
        <f t="shared" si="12"/>
        <v/>
      </c>
      <c r="P37" s="76" t="str">
        <f t="shared" si="13"/>
        <v/>
      </c>
      <c r="Q37" s="76">
        <f t="shared" si="14"/>
        <v>0</v>
      </c>
      <c r="R37" s="76">
        <f t="shared" si="15"/>
        <v>0</v>
      </c>
      <c r="S37" s="76">
        <f t="shared" si="16"/>
        <v>0</v>
      </c>
      <c r="T37" s="76">
        <f t="shared" si="17"/>
        <v>0</v>
      </c>
      <c r="U37" s="76" t="str">
        <f t="shared" si="18"/>
        <v/>
      </c>
      <c r="V37" s="76" t="str">
        <f t="shared" si="19"/>
        <v/>
      </c>
      <c r="W37" s="76">
        <f t="shared" si="20"/>
        <v>0</v>
      </c>
      <c r="X37" s="76" t="str">
        <f t="shared" si="21"/>
        <v/>
      </c>
      <c r="Y37" s="76">
        <f t="shared" si="22"/>
        <v>0</v>
      </c>
      <c r="Z37" s="76" t="str">
        <f t="shared" si="23"/>
        <v/>
      </c>
      <c r="AA37" s="76">
        <f t="shared" si="24"/>
        <v>0</v>
      </c>
      <c r="AB37" s="76">
        <f t="shared" si="25"/>
        <v>0</v>
      </c>
      <c r="AC37" s="76">
        <f t="shared" si="26"/>
        <v>0</v>
      </c>
      <c r="AD37" s="76" t="str">
        <f t="shared" si="27"/>
        <v/>
      </c>
      <c r="AE37" s="76">
        <f t="shared" si="28"/>
        <v>0</v>
      </c>
      <c r="AF37" s="76" t="str">
        <f t="shared" si="29"/>
        <v/>
      </c>
      <c r="AG37" s="76">
        <f t="shared" si="30"/>
        <v>0</v>
      </c>
      <c r="AH37" s="76">
        <f t="shared" si="31"/>
        <v>0</v>
      </c>
      <c r="AI37" s="76" t="str">
        <f t="shared" si="32"/>
        <v/>
      </c>
      <c r="AJ37" s="76">
        <f t="shared" si="33"/>
        <v>0</v>
      </c>
      <c r="AK37" s="76">
        <f t="shared" si="34"/>
        <v>0</v>
      </c>
      <c r="AL37" s="76">
        <f t="shared" si="35"/>
        <v>0</v>
      </c>
      <c r="AM37" s="76">
        <f t="shared" si="36"/>
        <v>0</v>
      </c>
      <c r="AN37" s="76" t="str">
        <f t="shared" si="37"/>
        <v/>
      </c>
      <c r="AO37" s="76" t="str">
        <f t="shared" si="38"/>
        <v/>
      </c>
      <c r="AP37" s="76">
        <f t="shared" si="39"/>
        <v>0</v>
      </c>
      <c r="AQ37" s="76">
        <f t="shared" si="40"/>
        <v>0</v>
      </c>
      <c r="AR37" s="76" t="str">
        <f t="shared" si="41"/>
        <v/>
      </c>
      <c r="AS37" s="76">
        <f t="shared" si="42"/>
        <v>0</v>
      </c>
      <c r="AT37" s="76" t="str">
        <f t="shared" si="43"/>
        <v/>
      </c>
      <c r="AU37" s="76">
        <f t="shared" si="44"/>
        <v>0</v>
      </c>
      <c r="AV37" s="76" t="str">
        <f t="shared" si="45"/>
        <v/>
      </c>
      <c r="AW37" s="76">
        <f t="shared" si="46"/>
        <v>0</v>
      </c>
      <c r="AX37" s="76" t="str">
        <f t="shared" si="47"/>
        <v/>
      </c>
      <c r="AY37" s="76">
        <f t="shared" si="48"/>
        <v>0</v>
      </c>
      <c r="AZ37" s="76" t="str">
        <f t="shared" si="49"/>
        <v/>
      </c>
      <c r="BA37" s="76">
        <f t="shared" si="50"/>
        <v>0</v>
      </c>
      <c r="BB37" s="76" t="str">
        <f t="shared" si="51"/>
        <v/>
      </c>
      <c r="BC37" s="76">
        <f t="shared" si="52"/>
        <v>0</v>
      </c>
      <c r="BD37" s="76">
        <f t="shared" si="53"/>
        <v>0</v>
      </c>
      <c r="BE37" s="76" t="str">
        <f t="shared" si="54"/>
        <v/>
      </c>
      <c r="BF37" s="76" t="str">
        <f t="shared" si="55"/>
        <v/>
      </c>
      <c r="BG37" s="76" t="str">
        <f t="shared" si="56"/>
        <v/>
      </c>
      <c r="BH37" s="76" t="str">
        <f t="shared" si="57"/>
        <v/>
      </c>
      <c r="BI37" s="76" t="str">
        <f t="shared" si="58"/>
        <v/>
      </c>
      <c r="BJ37" s="76" t="str">
        <f t="shared" si="59"/>
        <v/>
      </c>
      <c r="BK37" s="76" t="str">
        <f t="shared" si="60"/>
        <v/>
      </c>
      <c r="BL37" s="76" t="str">
        <f t="shared" si="61"/>
        <v/>
      </c>
      <c r="BM37" s="76" t="str">
        <f t="shared" si="62"/>
        <v/>
      </c>
      <c r="BN37" s="76" t="str">
        <f t="shared" si="63"/>
        <v/>
      </c>
      <c r="BO37" s="76" t="str">
        <f t="shared" si="64"/>
        <v/>
      </c>
      <c r="BP37" s="76" t="str">
        <f t="shared" si="65"/>
        <v/>
      </c>
      <c r="BQ37" s="76" t="str">
        <f t="shared" si="66"/>
        <v/>
      </c>
      <c r="BR37" s="76" t="str">
        <f t="shared" si="67"/>
        <v/>
      </c>
      <c r="BS37" s="76" t="str">
        <f t="shared" si="68"/>
        <v/>
      </c>
      <c r="BT37" s="76" t="str">
        <f t="shared" si="69"/>
        <v/>
      </c>
      <c r="BU37" s="76" t="str">
        <f t="shared" si="70"/>
        <v/>
      </c>
    </row>
    <row r="38" spans="1:73" ht="30" customHeight="1">
      <c r="A38" s="75" t="str">
        <f t="shared" si="0"/>
        <v/>
      </c>
      <c r="B38" s="63"/>
      <c r="C38" s="66" t="s">
        <v>1456</v>
      </c>
      <c r="D38" s="77" t="str">
        <f t="shared" si="1"/>
        <v/>
      </c>
      <c r="E38" s="72" t="str">
        <f t="shared" si="2"/>
        <v/>
      </c>
      <c r="F38" s="73" t="str">
        <f t="shared" si="3"/>
        <v/>
      </c>
      <c r="G38" s="74" t="str">
        <f t="shared" si="4"/>
        <v/>
      </c>
      <c r="H38" s="75" t="str">
        <f t="shared" si="5"/>
        <v/>
      </c>
      <c r="I38" s="75" t="str">
        <f t="shared" si="6"/>
        <v/>
      </c>
      <c r="J38" s="73" t="str">
        <f t="shared" si="7"/>
        <v/>
      </c>
      <c r="K38" s="76" t="str">
        <f t="shared" si="8"/>
        <v/>
      </c>
      <c r="L38" s="76" t="str">
        <f t="shared" si="9"/>
        <v/>
      </c>
      <c r="M38" s="76" t="str">
        <f t="shared" si="10"/>
        <v/>
      </c>
      <c r="N38" s="76" t="str">
        <f t="shared" si="11"/>
        <v/>
      </c>
      <c r="O38" s="76" t="str">
        <f t="shared" si="12"/>
        <v/>
      </c>
      <c r="P38" s="76" t="str">
        <f t="shared" si="13"/>
        <v/>
      </c>
      <c r="Q38" s="76">
        <f t="shared" si="14"/>
        <v>0</v>
      </c>
      <c r="R38" s="76">
        <f t="shared" si="15"/>
        <v>0</v>
      </c>
      <c r="S38" s="76">
        <f t="shared" si="16"/>
        <v>0</v>
      </c>
      <c r="T38" s="76">
        <f t="shared" si="17"/>
        <v>0</v>
      </c>
      <c r="U38" s="76" t="str">
        <f t="shared" si="18"/>
        <v/>
      </c>
      <c r="V38" s="76" t="str">
        <f t="shared" si="19"/>
        <v/>
      </c>
      <c r="W38" s="76">
        <f t="shared" si="20"/>
        <v>0</v>
      </c>
      <c r="X38" s="76" t="str">
        <f t="shared" si="21"/>
        <v/>
      </c>
      <c r="Y38" s="76">
        <f t="shared" si="22"/>
        <v>0</v>
      </c>
      <c r="Z38" s="76" t="str">
        <f t="shared" si="23"/>
        <v/>
      </c>
      <c r="AA38" s="76">
        <f t="shared" si="24"/>
        <v>0</v>
      </c>
      <c r="AB38" s="76">
        <f t="shared" si="25"/>
        <v>0</v>
      </c>
      <c r="AC38" s="76">
        <f t="shared" si="26"/>
        <v>0</v>
      </c>
      <c r="AD38" s="76" t="str">
        <f t="shared" si="27"/>
        <v/>
      </c>
      <c r="AE38" s="76">
        <f t="shared" si="28"/>
        <v>0</v>
      </c>
      <c r="AF38" s="76" t="str">
        <f t="shared" si="29"/>
        <v/>
      </c>
      <c r="AG38" s="76">
        <f t="shared" si="30"/>
        <v>0</v>
      </c>
      <c r="AH38" s="76">
        <f t="shared" si="31"/>
        <v>0</v>
      </c>
      <c r="AI38" s="76" t="str">
        <f t="shared" si="32"/>
        <v/>
      </c>
      <c r="AJ38" s="76">
        <f t="shared" si="33"/>
        <v>0</v>
      </c>
      <c r="AK38" s="76">
        <f t="shared" si="34"/>
        <v>0</v>
      </c>
      <c r="AL38" s="76">
        <f t="shared" si="35"/>
        <v>0</v>
      </c>
      <c r="AM38" s="76">
        <f t="shared" si="36"/>
        <v>0</v>
      </c>
      <c r="AN38" s="76" t="str">
        <f t="shared" si="37"/>
        <v/>
      </c>
      <c r="AO38" s="76" t="str">
        <f t="shared" si="38"/>
        <v/>
      </c>
      <c r="AP38" s="76">
        <f t="shared" si="39"/>
        <v>0</v>
      </c>
      <c r="AQ38" s="76">
        <f t="shared" si="40"/>
        <v>0</v>
      </c>
      <c r="AR38" s="76" t="str">
        <f t="shared" si="41"/>
        <v/>
      </c>
      <c r="AS38" s="76">
        <f t="shared" si="42"/>
        <v>0</v>
      </c>
      <c r="AT38" s="76" t="str">
        <f t="shared" si="43"/>
        <v/>
      </c>
      <c r="AU38" s="76">
        <f t="shared" si="44"/>
        <v>0</v>
      </c>
      <c r="AV38" s="76" t="str">
        <f t="shared" si="45"/>
        <v/>
      </c>
      <c r="AW38" s="76">
        <f t="shared" si="46"/>
        <v>0</v>
      </c>
      <c r="AX38" s="76" t="str">
        <f t="shared" si="47"/>
        <v/>
      </c>
      <c r="AY38" s="76">
        <f t="shared" si="48"/>
        <v>0</v>
      </c>
      <c r="AZ38" s="76" t="str">
        <f t="shared" si="49"/>
        <v/>
      </c>
      <c r="BA38" s="76">
        <f t="shared" si="50"/>
        <v>0</v>
      </c>
      <c r="BB38" s="76" t="str">
        <f t="shared" si="51"/>
        <v/>
      </c>
      <c r="BC38" s="76">
        <f t="shared" si="52"/>
        <v>0</v>
      </c>
      <c r="BD38" s="76">
        <f t="shared" si="53"/>
        <v>0</v>
      </c>
      <c r="BE38" s="76" t="str">
        <f t="shared" si="54"/>
        <v/>
      </c>
      <c r="BF38" s="76" t="str">
        <f t="shared" si="55"/>
        <v/>
      </c>
      <c r="BG38" s="76" t="str">
        <f t="shared" si="56"/>
        <v/>
      </c>
      <c r="BH38" s="76" t="str">
        <f t="shared" si="57"/>
        <v/>
      </c>
      <c r="BI38" s="76" t="str">
        <f t="shared" si="58"/>
        <v/>
      </c>
      <c r="BJ38" s="76" t="str">
        <f t="shared" si="59"/>
        <v/>
      </c>
      <c r="BK38" s="76" t="str">
        <f t="shared" si="60"/>
        <v/>
      </c>
      <c r="BL38" s="76" t="str">
        <f t="shared" si="61"/>
        <v/>
      </c>
      <c r="BM38" s="76" t="str">
        <f t="shared" si="62"/>
        <v/>
      </c>
      <c r="BN38" s="76" t="str">
        <f t="shared" si="63"/>
        <v/>
      </c>
      <c r="BO38" s="76" t="str">
        <f t="shared" si="64"/>
        <v/>
      </c>
      <c r="BP38" s="76" t="str">
        <f t="shared" si="65"/>
        <v/>
      </c>
      <c r="BQ38" s="76" t="str">
        <f t="shared" si="66"/>
        <v/>
      </c>
      <c r="BR38" s="76" t="str">
        <f t="shared" si="67"/>
        <v/>
      </c>
      <c r="BS38" s="76" t="str">
        <f t="shared" si="68"/>
        <v/>
      </c>
      <c r="BT38" s="76" t="str">
        <f t="shared" si="69"/>
        <v/>
      </c>
      <c r="BU38" s="76" t="str">
        <f t="shared" si="70"/>
        <v/>
      </c>
    </row>
    <row r="39" spans="1:73" ht="30" customHeight="1">
      <c r="A39" s="75" t="str">
        <f t="shared" si="0"/>
        <v/>
      </c>
      <c r="B39" s="63"/>
      <c r="C39" s="66" t="s">
        <v>1456</v>
      </c>
      <c r="D39" s="77" t="str">
        <f t="shared" si="1"/>
        <v/>
      </c>
      <c r="E39" s="72" t="str">
        <f t="shared" si="2"/>
        <v/>
      </c>
      <c r="F39" s="73" t="str">
        <f t="shared" si="3"/>
        <v/>
      </c>
      <c r="G39" s="74" t="str">
        <f t="shared" si="4"/>
        <v/>
      </c>
      <c r="H39" s="75" t="str">
        <f t="shared" si="5"/>
        <v/>
      </c>
      <c r="I39" s="75" t="str">
        <f t="shared" si="6"/>
        <v/>
      </c>
      <c r="J39" s="73" t="str">
        <f t="shared" si="7"/>
        <v/>
      </c>
      <c r="K39" s="76" t="str">
        <f t="shared" si="8"/>
        <v/>
      </c>
      <c r="L39" s="76" t="str">
        <f t="shared" si="9"/>
        <v/>
      </c>
      <c r="M39" s="76" t="str">
        <f t="shared" si="10"/>
        <v/>
      </c>
      <c r="N39" s="76" t="str">
        <f t="shared" si="11"/>
        <v/>
      </c>
      <c r="O39" s="76" t="str">
        <f t="shared" si="12"/>
        <v/>
      </c>
      <c r="P39" s="76" t="str">
        <f t="shared" si="13"/>
        <v/>
      </c>
      <c r="Q39" s="76">
        <f t="shared" si="14"/>
        <v>0</v>
      </c>
      <c r="R39" s="76">
        <f t="shared" si="15"/>
        <v>0</v>
      </c>
      <c r="S39" s="76">
        <f t="shared" si="16"/>
        <v>0</v>
      </c>
      <c r="T39" s="76">
        <f t="shared" si="17"/>
        <v>0</v>
      </c>
      <c r="U39" s="76" t="str">
        <f t="shared" si="18"/>
        <v/>
      </c>
      <c r="V39" s="76" t="str">
        <f t="shared" si="19"/>
        <v/>
      </c>
      <c r="W39" s="76">
        <f t="shared" si="20"/>
        <v>0</v>
      </c>
      <c r="X39" s="76" t="str">
        <f t="shared" si="21"/>
        <v/>
      </c>
      <c r="Y39" s="76">
        <f t="shared" si="22"/>
        <v>0</v>
      </c>
      <c r="Z39" s="76" t="str">
        <f t="shared" si="23"/>
        <v/>
      </c>
      <c r="AA39" s="76">
        <f t="shared" si="24"/>
        <v>0</v>
      </c>
      <c r="AB39" s="76">
        <f t="shared" si="25"/>
        <v>0</v>
      </c>
      <c r="AC39" s="76">
        <f t="shared" si="26"/>
        <v>0</v>
      </c>
      <c r="AD39" s="76" t="str">
        <f t="shared" si="27"/>
        <v/>
      </c>
      <c r="AE39" s="76">
        <f t="shared" si="28"/>
        <v>0</v>
      </c>
      <c r="AF39" s="76" t="str">
        <f t="shared" si="29"/>
        <v/>
      </c>
      <c r="AG39" s="76">
        <f t="shared" si="30"/>
        <v>0</v>
      </c>
      <c r="AH39" s="76">
        <f t="shared" si="31"/>
        <v>0</v>
      </c>
      <c r="AI39" s="76" t="str">
        <f t="shared" si="32"/>
        <v/>
      </c>
      <c r="AJ39" s="76">
        <f t="shared" si="33"/>
        <v>0</v>
      </c>
      <c r="AK39" s="76">
        <f t="shared" si="34"/>
        <v>0</v>
      </c>
      <c r="AL39" s="76">
        <f t="shared" si="35"/>
        <v>0</v>
      </c>
      <c r="AM39" s="76">
        <f t="shared" si="36"/>
        <v>0</v>
      </c>
      <c r="AN39" s="76" t="str">
        <f t="shared" si="37"/>
        <v/>
      </c>
      <c r="AO39" s="76" t="str">
        <f t="shared" si="38"/>
        <v/>
      </c>
      <c r="AP39" s="76">
        <f t="shared" si="39"/>
        <v>0</v>
      </c>
      <c r="AQ39" s="76">
        <f t="shared" si="40"/>
        <v>0</v>
      </c>
      <c r="AR39" s="76" t="str">
        <f t="shared" si="41"/>
        <v/>
      </c>
      <c r="AS39" s="76">
        <f t="shared" si="42"/>
        <v>0</v>
      </c>
      <c r="AT39" s="76" t="str">
        <f t="shared" si="43"/>
        <v/>
      </c>
      <c r="AU39" s="76">
        <f t="shared" si="44"/>
        <v>0</v>
      </c>
      <c r="AV39" s="76" t="str">
        <f t="shared" si="45"/>
        <v/>
      </c>
      <c r="AW39" s="76">
        <f t="shared" si="46"/>
        <v>0</v>
      </c>
      <c r="AX39" s="76" t="str">
        <f t="shared" si="47"/>
        <v/>
      </c>
      <c r="AY39" s="76">
        <f t="shared" si="48"/>
        <v>0</v>
      </c>
      <c r="AZ39" s="76" t="str">
        <f t="shared" si="49"/>
        <v/>
      </c>
      <c r="BA39" s="76">
        <f t="shared" si="50"/>
        <v>0</v>
      </c>
      <c r="BB39" s="76" t="str">
        <f t="shared" si="51"/>
        <v/>
      </c>
      <c r="BC39" s="76">
        <f t="shared" si="52"/>
        <v>0</v>
      </c>
      <c r="BD39" s="76">
        <f t="shared" si="53"/>
        <v>0</v>
      </c>
      <c r="BE39" s="76" t="str">
        <f t="shared" si="54"/>
        <v/>
      </c>
      <c r="BF39" s="76" t="str">
        <f t="shared" si="55"/>
        <v/>
      </c>
      <c r="BG39" s="76" t="str">
        <f t="shared" si="56"/>
        <v/>
      </c>
      <c r="BH39" s="76" t="str">
        <f t="shared" si="57"/>
        <v/>
      </c>
      <c r="BI39" s="76" t="str">
        <f t="shared" si="58"/>
        <v/>
      </c>
      <c r="BJ39" s="76" t="str">
        <f t="shared" si="59"/>
        <v/>
      </c>
      <c r="BK39" s="76" t="str">
        <f t="shared" si="60"/>
        <v/>
      </c>
      <c r="BL39" s="76" t="str">
        <f t="shared" si="61"/>
        <v/>
      </c>
      <c r="BM39" s="76" t="str">
        <f t="shared" si="62"/>
        <v/>
      </c>
      <c r="BN39" s="76" t="str">
        <f t="shared" si="63"/>
        <v/>
      </c>
      <c r="BO39" s="76" t="str">
        <f t="shared" si="64"/>
        <v/>
      </c>
      <c r="BP39" s="76" t="str">
        <f t="shared" si="65"/>
        <v/>
      </c>
      <c r="BQ39" s="76" t="str">
        <f t="shared" si="66"/>
        <v/>
      </c>
      <c r="BR39" s="76" t="str">
        <f t="shared" si="67"/>
        <v/>
      </c>
      <c r="BS39" s="76" t="str">
        <f t="shared" si="68"/>
        <v/>
      </c>
      <c r="BT39" s="76" t="str">
        <f t="shared" si="69"/>
        <v/>
      </c>
      <c r="BU39" s="76" t="str">
        <f t="shared" si="70"/>
        <v/>
      </c>
    </row>
    <row r="40" spans="1:73" ht="30" customHeight="1">
      <c r="A40" s="75" t="str">
        <f t="shared" si="0"/>
        <v/>
      </c>
      <c r="B40" s="63"/>
      <c r="C40" s="66" t="s">
        <v>1456</v>
      </c>
      <c r="D40" s="77" t="str">
        <f t="shared" si="1"/>
        <v/>
      </c>
      <c r="E40" s="72" t="str">
        <f t="shared" si="2"/>
        <v/>
      </c>
      <c r="F40" s="73" t="str">
        <f t="shared" si="3"/>
        <v/>
      </c>
      <c r="G40" s="74" t="str">
        <f t="shared" si="4"/>
        <v/>
      </c>
      <c r="H40" s="75" t="str">
        <f t="shared" si="5"/>
        <v/>
      </c>
      <c r="I40" s="75" t="str">
        <f t="shared" si="6"/>
        <v/>
      </c>
      <c r="J40" s="73" t="str">
        <f t="shared" si="7"/>
        <v/>
      </c>
      <c r="K40" s="76" t="str">
        <f t="shared" si="8"/>
        <v/>
      </c>
      <c r="L40" s="76" t="str">
        <f t="shared" si="9"/>
        <v/>
      </c>
      <c r="M40" s="76" t="str">
        <f t="shared" si="10"/>
        <v/>
      </c>
      <c r="N40" s="76" t="str">
        <f t="shared" si="11"/>
        <v/>
      </c>
      <c r="O40" s="76" t="str">
        <f t="shared" si="12"/>
        <v/>
      </c>
      <c r="P40" s="76" t="str">
        <f t="shared" si="13"/>
        <v/>
      </c>
      <c r="Q40" s="76">
        <f t="shared" si="14"/>
        <v>0</v>
      </c>
      <c r="R40" s="76">
        <f t="shared" si="15"/>
        <v>0</v>
      </c>
      <c r="S40" s="76">
        <f t="shared" si="16"/>
        <v>0</v>
      </c>
      <c r="T40" s="76">
        <f t="shared" si="17"/>
        <v>0</v>
      </c>
      <c r="U40" s="76" t="str">
        <f t="shared" si="18"/>
        <v/>
      </c>
      <c r="V40" s="76" t="str">
        <f t="shared" si="19"/>
        <v/>
      </c>
      <c r="W40" s="76">
        <f t="shared" si="20"/>
        <v>0</v>
      </c>
      <c r="X40" s="76" t="str">
        <f t="shared" si="21"/>
        <v/>
      </c>
      <c r="Y40" s="76">
        <f t="shared" si="22"/>
        <v>0</v>
      </c>
      <c r="Z40" s="76" t="str">
        <f t="shared" si="23"/>
        <v/>
      </c>
      <c r="AA40" s="76">
        <f t="shared" si="24"/>
        <v>0</v>
      </c>
      <c r="AB40" s="76">
        <f t="shared" si="25"/>
        <v>0</v>
      </c>
      <c r="AC40" s="76">
        <f t="shared" si="26"/>
        <v>0</v>
      </c>
      <c r="AD40" s="76" t="str">
        <f t="shared" si="27"/>
        <v/>
      </c>
      <c r="AE40" s="76">
        <f t="shared" si="28"/>
        <v>0</v>
      </c>
      <c r="AF40" s="76" t="str">
        <f t="shared" si="29"/>
        <v/>
      </c>
      <c r="AG40" s="76">
        <f t="shared" si="30"/>
        <v>0</v>
      </c>
      <c r="AH40" s="76">
        <f t="shared" si="31"/>
        <v>0</v>
      </c>
      <c r="AI40" s="76" t="str">
        <f t="shared" si="32"/>
        <v/>
      </c>
      <c r="AJ40" s="76">
        <f t="shared" si="33"/>
        <v>0</v>
      </c>
      <c r="AK40" s="76">
        <f t="shared" si="34"/>
        <v>0</v>
      </c>
      <c r="AL40" s="76">
        <f t="shared" si="35"/>
        <v>0</v>
      </c>
      <c r="AM40" s="76">
        <f t="shared" si="36"/>
        <v>0</v>
      </c>
      <c r="AN40" s="76" t="str">
        <f t="shared" si="37"/>
        <v/>
      </c>
      <c r="AO40" s="76" t="str">
        <f t="shared" si="38"/>
        <v/>
      </c>
      <c r="AP40" s="76">
        <f t="shared" si="39"/>
        <v>0</v>
      </c>
      <c r="AQ40" s="76">
        <f t="shared" si="40"/>
        <v>0</v>
      </c>
      <c r="AR40" s="76" t="str">
        <f t="shared" si="41"/>
        <v/>
      </c>
      <c r="AS40" s="76">
        <f t="shared" si="42"/>
        <v>0</v>
      </c>
      <c r="AT40" s="76" t="str">
        <f t="shared" si="43"/>
        <v/>
      </c>
      <c r="AU40" s="76">
        <f t="shared" si="44"/>
        <v>0</v>
      </c>
      <c r="AV40" s="76" t="str">
        <f t="shared" si="45"/>
        <v/>
      </c>
      <c r="AW40" s="76">
        <f t="shared" si="46"/>
        <v>0</v>
      </c>
      <c r="AX40" s="76" t="str">
        <f t="shared" si="47"/>
        <v/>
      </c>
      <c r="AY40" s="76">
        <f t="shared" si="48"/>
        <v>0</v>
      </c>
      <c r="AZ40" s="76" t="str">
        <f t="shared" si="49"/>
        <v/>
      </c>
      <c r="BA40" s="76">
        <f t="shared" si="50"/>
        <v>0</v>
      </c>
      <c r="BB40" s="76" t="str">
        <f t="shared" si="51"/>
        <v/>
      </c>
      <c r="BC40" s="76">
        <f t="shared" si="52"/>
        <v>0</v>
      </c>
      <c r="BD40" s="76">
        <f t="shared" si="53"/>
        <v>0</v>
      </c>
      <c r="BE40" s="76" t="str">
        <f t="shared" si="54"/>
        <v/>
      </c>
      <c r="BF40" s="76" t="str">
        <f t="shared" si="55"/>
        <v/>
      </c>
      <c r="BG40" s="76" t="str">
        <f t="shared" si="56"/>
        <v/>
      </c>
      <c r="BH40" s="76" t="str">
        <f t="shared" si="57"/>
        <v/>
      </c>
      <c r="BI40" s="76" t="str">
        <f t="shared" si="58"/>
        <v/>
      </c>
      <c r="BJ40" s="76" t="str">
        <f t="shared" si="59"/>
        <v/>
      </c>
      <c r="BK40" s="76" t="str">
        <f t="shared" si="60"/>
        <v/>
      </c>
      <c r="BL40" s="76" t="str">
        <f t="shared" si="61"/>
        <v/>
      </c>
      <c r="BM40" s="76" t="str">
        <f t="shared" si="62"/>
        <v/>
      </c>
      <c r="BN40" s="76" t="str">
        <f t="shared" si="63"/>
        <v/>
      </c>
      <c r="BO40" s="76" t="str">
        <f t="shared" si="64"/>
        <v/>
      </c>
      <c r="BP40" s="76" t="str">
        <f t="shared" si="65"/>
        <v/>
      </c>
      <c r="BQ40" s="76" t="str">
        <f t="shared" si="66"/>
        <v/>
      </c>
      <c r="BR40" s="76" t="str">
        <f t="shared" si="67"/>
        <v/>
      </c>
      <c r="BS40" s="76" t="str">
        <f t="shared" si="68"/>
        <v/>
      </c>
      <c r="BT40" s="76" t="str">
        <f t="shared" si="69"/>
        <v/>
      </c>
      <c r="BU40" s="76" t="str">
        <f t="shared" si="70"/>
        <v/>
      </c>
    </row>
    <row r="41" spans="1:73" ht="30" customHeight="1">
      <c r="A41" s="75" t="str">
        <f t="shared" si="0"/>
        <v/>
      </c>
      <c r="B41" s="63"/>
      <c r="C41" s="66" t="s">
        <v>1456</v>
      </c>
      <c r="D41" s="77" t="str">
        <f t="shared" si="1"/>
        <v/>
      </c>
      <c r="E41" s="72" t="str">
        <f t="shared" si="2"/>
        <v/>
      </c>
      <c r="F41" s="73" t="str">
        <f t="shared" si="3"/>
        <v/>
      </c>
      <c r="G41" s="74" t="str">
        <f t="shared" si="4"/>
        <v/>
      </c>
      <c r="H41" s="75" t="str">
        <f t="shared" si="5"/>
        <v/>
      </c>
      <c r="I41" s="75" t="str">
        <f t="shared" si="6"/>
        <v/>
      </c>
      <c r="J41" s="73" t="str">
        <f t="shared" si="7"/>
        <v/>
      </c>
      <c r="K41" s="76" t="str">
        <f t="shared" si="8"/>
        <v/>
      </c>
      <c r="L41" s="76" t="str">
        <f t="shared" si="9"/>
        <v/>
      </c>
      <c r="M41" s="76" t="str">
        <f t="shared" si="10"/>
        <v/>
      </c>
      <c r="N41" s="76" t="str">
        <f t="shared" si="11"/>
        <v/>
      </c>
      <c r="O41" s="76" t="str">
        <f t="shared" si="12"/>
        <v/>
      </c>
      <c r="P41" s="76" t="str">
        <f t="shared" si="13"/>
        <v/>
      </c>
      <c r="Q41" s="76">
        <f t="shared" si="14"/>
        <v>0</v>
      </c>
      <c r="R41" s="76">
        <f t="shared" si="15"/>
        <v>0</v>
      </c>
      <c r="S41" s="76">
        <f t="shared" si="16"/>
        <v>0</v>
      </c>
      <c r="T41" s="76">
        <f t="shared" si="17"/>
        <v>0</v>
      </c>
      <c r="U41" s="76" t="str">
        <f t="shared" si="18"/>
        <v/>
      </c>
      <c r="V41" s="76" t="str">
        <f t="shared" si="19"/>
        <v/>
      </c>
      <c r="W41" s="76">
        <f t="shared" si="20"/>
        <v>0</v>
      </c>
      <c r="X41" s="76" t="str">
        <f t="shared" si="21"/>
        <v/>
      </c>
      <c r="Y41" s="76">
        <f t="shared" si="22"/>
        <v>0</v>
      </c>
      <c r="Z41" s="76" t="str">
        <f t="shared" si="23"/>
        <v/>
      </c>
      <c r="AA41" s="76">
        <f t="shared" si="24"/>
        <v>0</v>
      </c>
      <c r="AB41" s="76">
        <f t="shared" si="25"/>
        <v>0</v>
      </c>
      <c r="AC41" s="76">
        <f t="shared" si="26"/>
        <v>0</v>
      </c>
      <c r="AD41" s="76" t="str">
        <f t="shared" si="27"/>
        <v/>
      </c>
      <c r="AE41" s="76">
        <f t="shared" si="28"/>
        <v>0</v>
      </c>
      <c r="AF41" s="76" t="str">
        <f t="shared" si="29"/>
        <v/>
      </c>
      <c r="AG41" s="76">
        <f t="shared" si="30"/>
        <v>0</v>
      </c>
      <c r="AH41" s="76">
        <f t="shared" si="31"/>
        <v>0</v>
      </c>
      <c r="AI41" s="76" t="str">
        <f t="shared" si="32"/>
        <v/>
      </c>
      <c r="AJ41" s="76">
        <f t="shared" si="33"/>
        <v>0</v>
      </c>
      <c r="AK41" s="76">
        <f t="shared" si="34"/>
        <v>0</v>
      </c>
      <c r="AL41" s="76">
        <f t="shared" si="35"/>
        <v>0</v>
      </c>
      <c r="AM41" s="76">
        <f t="shared" si="36"/>
        <v>0</v>
      </c>
      <c r="AN41" s="76" t="str">
        <f t="shared" si="37"/>
        <v/>
      </c>
      <c r="AO41" s="76" t="str">
        <f t="shared" si="38"/>
        <v/>
      </c>
      <c r="AP41" s="76">
        <f t="shared" si="39"/>
        <v>0</v>
      </c>
      <c r="AQ41" s="76">
        <f t="shared" si="40"/>
        <v>0</v>
      </c>
      <c r="AR41" s="76" t="str">
        <f t="shared" si="41"/>
        <v/>
      </c>
      <c r="AS41" s="76">
        <f t="shared" si="42"/>
        <v>0</v>
      </c>
      <c r="AT41" s="76" t="str">
        <f t="shared" si="43"/>
        <v/>
      </c>
      <c r="AU41" s="76">
        <f t="shared" si="44"/>
        <v>0</v>
      </c>
      <c r="AV41" s="76" t="str">
        <f t="shared" si="45"/>
        <v/>
      </c>
      <c r="AW41" s="76">
        <f t="shared" si="46"/>
        <v>0</v>
      </c>
      <c r="AX41" s="76" t="str">
        <f t="shared" si="47"/>
        <v/>
      </c>
      <c r="AY41" s="76">
        <f t="shared" si="48"/>
        <v>0</v>
      </c>
      <c r="AZ41" s="76" t="str">
        <f t="shared" si="49"/>
        <v/>
      </c>
      <c r="BA41" s="76">
        <f t="shared" si="50"/>
        <v>0</v>
      </c>
      <c r="BB41" s="76" t="str">
        <f t="shared" si="51"/>
        <v/>
      </c>
      <c r="BC41" s="76">
        <f t="shared" si="52"/>
        <v>0</v>
      </c>
      <c r="BD41" s="76">
        <f t="shared" si="53"/>
        <v>0</v>
      </c>
      <c r="BE41" s="76" t="str">
        <f t="shared" si="54"/>
        <v/>
      </c>
      <c r="BF41" s="76" t="str">
        <f t="shared" si="55"/>
        <v/>
      </c>
      <c r="BG41" s="76" t="str">
        <f t="shared" si="56"/>
        <v/>
      </c>
      <c r="BH41" s="76" t="str">
        <f t="shared" si="57"/>
        <v/>
      </c>
      <c r="BI41" s="76" t="str">
        <f t="shared" si="58"/>
        <v/>
      </c>
      <c r="BJ41" s="76" t="str">
        <f t="shared" si="59"/>
        <v/>
      </c>
      <c r="BK41" s="76" t="str">
        <f t="shared" si="60"/>
        <v/>
      </c>
      <c r="BL41" s="76" t="str">
        <f t="shared" si="61"/>
        <v/>
      </c>
      <c r="BM41" s="76" t="str">
        <f t="shared" si="62"/>
        <v/>
      </c>
      <c r="BN41" s="76" t="str">
        <f t="shared" si="63"/>
        <v/>
      </c>
      <c r="BO41" s="76" t="str">
        <f t="shared" si="64"/>
        <v/>
      </c>
      <c r="BP41" s="76" t="str">
        <f t="shared" si="65"/>
        <v/>
      </c>
      <c r="BQ41" s="76" t="str">
        <f t="shared" si="66"/>
        <v/>
      </c>
      <c r="BR41" s="76" t="str">
        <f t="shared" si="67"/>
        <v/>
      </c>
      <c r="BS41" s="76" t="str">
        <f t="shared" si="68"/>
        <v/>
      </c>
      <c r="BT41" s="76" t="str">
        <f t="shared" si="69"/>
        <v/>
      </c>
      <c r="BU41" s="76" t="str">
        <f t="shared" si="70"/>
        <v/>
      </c>
    </row>
    <row r="42" spans="1:73" ht="30" customHeight="1">
      <c r="A42" s="75" t="str">
        <f t="shared" si="0"/>
        <v/>
      </c>
      <c r="B42" s="63"/>
      <c r="C42" s="66" t="s">
        <v>1456</v>
      </c>
      <c r="D42" s="77" t="str">
        <f t="shared" si="1"/>
        <v/>
      </c>
      <c r="E42" s="72" t="str">
        <f t="shared" si="2"/>
        <v/>
      </c>
      <c r="F42" s="73" t="str">
        <f t="shared" si="3"/>
        <v/>
      </c>
      <c r="G42" s="74" t="str">
        <f t="shared" si="4"/>
        <v/>
      </c>
      <c r="H42" s="75" t="str">
        <f t="shared" si="5"/>
        <v/>
      </c>
      <c r="I42" s="75" t="str">
        <f t="shared" si="6"/>
        <v/>
      </c>
      <c r="J42" s="73" t="str">
        <f t="shared" si="7"/>
        <v/>
      </c>
      <c r="K42" s="76" t="str">
        <f t="shared" si="8"/>
        <v/>
      </c>
      <c r="L42" s="76" t="str">
        <f t="shared" si="9"/>
        <v/>
      </c>
      <c r="M42" s="76" t="str">
        <f t="shared" si="10"/>
        <v/>
      </c>
      <c r="N42" s="76" t="str">
        <f t="shared" si="11"/>
        <v/>
      </c>
      <c r="O42" s="76" t="str">
        <f t="shared" si="12"/>
        <v/>
      </c>
      <c r="P42" s="76" t="str">
        <f t="shared" si="13"/>
        <v/>
      </c>
      <c r="Q42" s="76">
        <f t="shared" si="14"/>
        <v>0</v>
      </c>
      <c r="R42" s="76">
        <f t="shared" si="15"/>
        <v>0</v>
      </c>
      <c r="S42" s="76">
        <f t="shared" si="16"/>
        <v>0</v>
      </c>
      <c r="T42" s="76">
        <f t="shared" si="17"/>
        <v>0</v>
      </c>
      <c r="U42" s="76" t="str">
        <f t="shared" si="18"/>
        <v/>
      </c>
      <c r="V42" s="76" t="str">
        <f t="shared" si="19"/>
        <v/>
      </c>
      <c r="W42" s="76">
        <f t="shared" si="20"/>
        <v>0</v>
      </c>
      <c r="X42" s="76" t="str">
        <f t="shared" si="21"/>
        <v/>
      </c>
      <c r="Y42" s="76">
        <f t="shared" si="22"/>
        <v>0</v>
      </c>
      <c r="Z42" s="76" t="str">
        <f t="shared" si="23"/>
        <v/>
      </c>
      <c r="AA42" s="76">
        <f t="shared" si="24"/>
        <v>0</v>
      </c>
      <c r="AB42" s="76">
        <f t="shared" si="25"/>
        <v>0</v>
      </c>
      <c r="AC42" s="76">
        <f t="shared" si="26"/>
        <v>0</v>
      </c>
      <c r="AD42" s="76" t="str">
        <f t="shared" si="27"/>
        <v/>
      </c>
      <c r="AE42" s="76">
        <f t="shared" si="28"/>
        <v>0</v>
      </c>
      <c r="AF42" s="76" t="str">
        <f t="shared" si="29"/>
        <v/>
      </c>
      <c r="AG42" s="76">
        <f t="shared" si="30"/>
        <v>0</v>
      </c>
      <c r="AH42" s="76">
        <f t="shared" si="31"/>
        <v>0</v>
      </c>
      <c r="AI42" s="76" t="str">
        <f t="shared" si="32"/>
        <v/>
      </c>
      <c r="AJ42" s="76">
        <f t="shared" si="33"/>
        <v>0</v>
      </c>
      <c r="AK42" s="76">
        <f t="shared" si="34"/>
        <v>0</v>
      </c>
      <c r="AL42" s="76">
        <f t="shared" si="35"/>
        <v>0</v>
      </c>
      <c r="AM42" s="76">
        <f t="shared" si="36"/>
        <v>0</v>
      </c>
      <c r="AN42" s="76" t="str">
        <f t="shared" si="37"/>
        <v/>
      </c>
      <c r="AO42" s="76" t="str">
        <f t="shared" si="38"/>
        <v/>
      </c>
      <c r="AP42" s="76">
        <f t="shared" si="39"/>
        <v>0</v>
      </c>
      <c r="AQ42" s="76">
        <f t="shared" si="40"/>
        <v>0</v>
      </c>
      <c r="AR42" s="76" t="str">
        <f t="shared" si="41"/>
        <v/>
      </c>
      <c r="AS42" s="76">
        <f t="shared" si="42"/>
        <v>0</v>
      </c>
      <c r="AT42" s="76" t="str">
        <f t="shared" si="43"/>
        <v/>
      </c>
      <c r="AU42" s="76">
        <f t="shared" si="44"/>
        <v>0</v>
      </c>
      <c r="AV42" s="76" t="str">
        <f t="shared" si="45"/>
        <v/>
      </c>
      <c r="AW42" s="76">
        <f t="shared" si="46"/>
        <v>0</v>
      </c>
      <c r="AX42" s="76" t="str">
        <f t="shared" si="47"/>
        <v/>
      </c>
      <c r="AY42" s="76">
        <f t="shared" si="48"/>
        <v>0</v>
      </c>
      <c r="AZ42" s="76" t="str">
        <f t="shared" si="49"/>
        <v/>
      </c>
      <c r="BA42" s="76">
        <f t="shared" si="50"/>
        <v>0</v>
      </c>
      <c r="BB42" s="76" t="str">
        <f t="shared" si="51"/>
        <v/>
      </c>
      <c r="BC42" s="76">
        <f t="shared" si="52"/>
        <v>0</v>
      </c>
      <c r="BD42" s="76">
        <f t="shared" si="53"/>
        <v>0</v>
      </c>
      <c r="BE42" s="76" t="str">
        <f t="shared" si="54"/>
        <v/>
      </c>
      <c r="BF42" s="76" t="str">
        <f t="shared" si="55"/>
        <v/>
      </c>
      <c r="BG42" s="76" t="str">
        <f t="shared" si="56"/>
        <v/>
      </c>
      <c r="BH42" s="76" t="str">
        <f t="shared" si="57"/>
        <v/>
      </c>
      <c r="BI42" s="76" t="str">
        <f t="shared" si="58"/>
        <v/>
      </c>
      <c r="BJ42" s="76" t="str">
        <f t="shared" si="59"/>
        <v/>
      </c>
      <c r="BK42" s="76" t="str">
        <f t="shared" si="60"/>
        <v/>
      </c>
      <c r="BL42" s="76" t="str">
        <f t="shared" si="61"/>
        <v/>
      </c>
      <c r="BM42" s="76" t="str">
        <f t="shared" si="62"/>
        <v/>
      </c>
      <c r="BN42" s="76" t="str">
        <f t="shared" si="63"/>
        <v/>
      </c>
      <c r="BO42" s="76" t="str">
        <f t="shared" si="64"/>
        <v/>
      </c>
      <c r="BP42" s="76" t="str">
        <f t="shared" si="65"/>
        <v/>
      </c>
      <c r="BQ42" s="76" t="str">
        <f t="shared" si="66"/>
        <v/>
      </c>
      <c r="BR42" s="76" t="str">
        <f t="shared" si="67"/>
        <v/>
      </c>
      <c r="BS42" s="76" t="str">
        <f t="shared" si="68"/>
        <v/>
      </c>
      <c r="BT42" s="76" t="str">
        <f t="shared" si="69"/>
        <v/>
      </c>
      <c r="BU42" s="76" t="str">
        <f t="shared" si="70"/>
        <v/>
      </c>
    </row>
    <row r="43" spans="1:73" ht="30" customHeight="1">
      <c r="A43" s="75" t="str">
        <f t="shared" si="0"/>
        <v/>
      </c>
      <c r="B43" s="63"/>
      <c r="C43" s="66" t="s">
        <v>1456</v>
      </c>
      <c r="D43" s="77" t="str">
        <f t="shared" si="1"/>
        <v/>
      </c>
      <c r="E43" s="72" t="str">
        <f t="shared" si="2"/>
        <v/>
      </c>
      <c r="F43" s="73" t="str">
        <f t="shared" si="3"/>
        <v/>
      </c>
      <c r="G43" s="74" t="str">
        <f t="shared" si="4"/>
        <v/>
      </c>
      <c r="H43" s="75" t="str">
        <f t="shared" si="5"/>
        <v/>
      </c>
      <c r="I43" s="75" t="str">
        <f t="shared" si="6"/>
        <v/>
      </c>
      <c r="J43" s="73" t="str">
        <f t="shared" si="7"/>
        <v/>
      </c>
      <c r="K43" s="76" t="str">
        <f t="shared" si="8"/>
        <v/>
      </c>
      <c r="L43" s="76" t="str">
        <f t="shared" si="9"/>
        <v/>
      </c>
      <c r="M43" s="76" t="str">
        <f t="shared" si="10"/>
        <v/>
      </c>
      <c r="N43" s="76" t="str">
        <f t="shared" si="11"/>
        <v/>
      </c>
      <c r="O43" s="76" t="str">
        <f t="shared" si="12"/>
        <v/>
      </c>
      <c r="P43" s="76" t="str">
        <f t="shared" si="13"/>
        <v/>
      </c>
      <c r="Q43" s="76">
        <f t="shared" si="14"/>
        <v>0</v>
      </c>
      <c r="R43" s="76">
        <f t="shared" si="15"/>
        <v>0</v>
      </c>
      <c r="S43" s="76">
        <f t="shared" si="16"/>
        <v>0</v>
      </c>
      <c r="T43" s="76">
        <f t="shared" si="17"/>
        <v>0</v>
      </c>
      <c r="U43" s="76" t="str">
        <f t="shared" si="18"/>
        <v/>
      </c>
      <c r="V43" s="76" t="str">
        <f t="shared" si="19"/>
        <v/>
      </c>
      <c r="W43" s="76">
        <f t="shared" si="20"/>
        <v>0</v>
      </c>
      <c r="X43" s="76" t="str">
        <f t="shared" si="21"/>
        <v/>
      </c>
      <c r="Y43" s="76">
        <f t="shared" si="22"/>
        <v>0</v>
      </c>
      <c r="Z43" s="76" t="str">
        <f t="shared" si="23"/>
        <v/>
      </c>
      <c r="AA43" s="76">
        <f t="shared" si="24"/>
        <v>0</v>
      </c>
      <c r="AB43" s="76">
        <f t="shared" si="25"/>
        <v>0</v>
      </c>
      <c r="AC43" s="76">
        <f t="shared" si="26"/>
        <v>0</v>
      </c>
      <c r="AD43" s="76" t="str">
        <f t="shared" si="27"/>
        <v/>
      </c>
      <c r="AE43" s="76">
        <f t="shared" si="28"/>
        <v>0</v>
      </c>
      <c r="AF43" s="76" t="str">
        <f t="shared" si="29"/>
        <v/>
      </c>
      <c r="AG43" s="76">
        <f t="shared" si="30"/>
        <v>0</v>
      </c>
      <c r="AH43" s="76">
        <f t="shared" si="31"/>
        <v>0</v>
      </c>
      <c r="AI43" s="76" t="str">
        <f t="shared" si="32"/>
        <v/>
      </c>
      <c r="AJ43" s="76">
        <f t="shared" si="33"/>
        <v>0</v>
      </c>
      <c r="AK43" s="76">
        <f t="shared" si="34"/>
        <v>0</v>
      </c>
      <c r="AL43" s="76">
        <f t="shared" si="35"/>
        <v>0</v>
      </c>
      <c r="AM43" s="76">
        <f t="shared" si="36"/>
        <v>0</v>
      </c>
      <c r="AN43" s="76" t="str">
        <f t="shared" si="37"/>
        <v/>
      </c>
      <c r="AO43" s="76" t="str">
        <f t="shared" si="38"/>
        <v/>
      </c>
      <c r="AP43" s="76">
        <f t="shared" si="39"/>
        <v>0</v>
      </c>
      <c r="AQ43" s="76">
        <f t="shared" si="40"/>
        <v>0</v>
      </c>
      <c r="AR43" s="76" t="str">
        <f t="shared" si="41"/>
        <v/>
      </c>
      <c r="AS43" s="76">
        <f t="shared" si="42"/>
        <v>0</v>
      </c>
      <c r="AT43" s="76" t="str">
        <f t="shared" si="43"/>
        <v/>
      </c>
      <c r="AU43" s="76">
        <f t="shared" si="44"/>
        <v>0</v>
      </c>
      <c r="AV43" s="76" t="str">
        <f t="shared" si="45"/>
        <v/>
      </c>
      <c r="AW43" s="76">
        <f t="shared" si="46"/>
        <v>0</v>
      </c>
      <c r="AX43" s="76" t="str">
        <f t="shared" si="47"/>
        <v/>
      </c>
      <c r="AY43" s="76">
        <f t="shared" si="48"/>
        <v>0</v>
      </c>
      <c r="AZ43" s="76" t="str">
        <f t="shared" si="49"/>
        <v/>
      </c>
      <c r="BA43" s="76">
        <f t="shared" si="50"/>
        <v>0</v>
      </c>
      <c r="BB43" s="76" t="str">
        <f t="shared" si="51"/>
        <v/>
      </c>
      <c r="BC43" s="76">
        <f t="shared" si="52"/>
        <v>0</v>
      </c>
      <c r="BD43" s="76">
        <f t="shared" si="53"/>
        <v>0</v>
      </c>
      <c r="BE43" s="76" t="str">
        <f t="shared" si="54"/>
        <v/>
      </c>
      <c r="BF43" s="76" t="str">
        <f t="shared" si="55"/>
        <v/>
      </c>
      <c r="BG43" s="76" t="str">
        <f t="shared" si="56"/>
        <v/>
      </c>
      <c r="BH43" s="76" t="str">
        <f t="shared" si="57"/>
        <v/>
      </c>
      <c r="BI43" s="76" t="str">
        <f t="shared" si="58"/>
        <v/>
      </c>
      <c r="BJ43" s="76" t="str">
        <f t="shared" si="59"/>
        <v/>
      </c>
      <c r="BK43" s="76" t="str">
        <f t="shared" si="60"/>
        <v/>
      </c>
      <c r="BL43" s="76" t="str">
        <f t="shared" si="61"/>
        <v/>
      </c>
      <c r="BM43" s="76" t="str">
        <f t="shared" si="62"/>
        <v/>
      </c>
      <c r="BN43" s="76" t="str">
        <f t="shared" si="63"/>
        <v/>
      </c>
      <c r="BO43" s="76" t="str">
        <f t="shared" si="64"/>
        <v/>
      </c>
      <c r="BP43" s="76" t="str">
        <f t="shared" si="65"/>
        <v/>
      </c>
      <c r="BQ43" s="76" t="str">
        <f t="shared" si="66"/>
        <v/>
      </c>
      <c r="BR43" s="76" t="str">
        <f t="shared" si="67"/>
        <v/>
      </c>
      <c r="BS43" s="76" t="str">
        <f t="shared" si="68"/>
        <v/>
      </c>
      <c r="BT43" s="76" t="str">
        <f t="shared" si="69"/>
        <v/>
      </c>
      <c r="BU43" s="76" t="str">
        <f t="shared" si="70"/>
        <v/>
      </c>
    </row>
    <row r="44" spans="1:73" ht="30" customHeight="1">
      <c r="A44" s="75" t="str">
        <f t="shared" si="0"/>
        <v/>
      </c>
      <c r="B44" s="63"/>
      <c r="C44" s="66" t="s">
        <v>1456</v>
      </c>
      <c r="D44" s="77" t="str">
        <f t="shared" si="1"/>
        <v/>
      </c>
      <c r="E44" s="72" t="str">
        <f t="shared" si="2"/>
        <v/>
      </c>
      <c r="F44" s="73" t="str">
        <f t="shared" si="3"/>
        <v/>
      </c>
      <c r="G44" s="74" t="str">
        <f t="shared" si="4"/>
        <v/>
      </c>
      <c r="H44" s="75" t="str">
        <f t="shared" si="5"/>
        <v/>
      </c>
      <c r="I44" s="75" t="str">
        <f t="shared" si="6"/>
        <v/>
      </c>
      <c r="J44" s="73" t="str">
        <f t="shared" si="7"/>
        <v/>
      </c>
      <c r="K44" s="76" t="str">
        <f t="shared" si="8"/>
        <v/>
      </c>
      <c r="L44" s="76" t="str">
        <f t="shared" si="9"/>
        <v/>
      </c>
      <c r="M44" s="76" t="str">
        <f t="shared" si="10"/>
        <v/>
      </c>
      <c r="N44" s="76" t="str">
        <f t="shared" si="11"/>
        <v/>
      </c>
      <c r="O44" s="76" t="str">
        <f t="shared" si="12"/>
        <v/>
      </c>
      <c r="P44" s="76" t="str">
        <f t="shared" si="13"/>
        <v/>
      </c>
      <c r="Q44" s="76">
        <f t="shared" si="14"/>
        <v>0</v>
      </c>
      <c r="R44" s="76">
        <f t="shared" si="15"/>
        <v>0</v>
      </c>
      <c r="S44" s="76">
        <f t="shared" si="16"/>
        <v>0</v>
      </c>
      <c r="T44" s="76">
        <f t="shared" si="17"/>
        <v>0</v>
      </c>
      <c r="U44" s="76" t="str">
        <f t="shared" si="18"/>
        <v/>
      </c>
      <c r="V44" s="76" t="str">
        <f t="shared" si="19"/>
        <v/>
      </c>
      <c r="W44" s="76">
        <f t="shared" si="20"/>
        <v>0</v>
      </c>
      <c r="X44" s="76" t="str">
        <f t="shared" si="21"/>
        <v/>
      </c>
      <c r="Y44" s="76">
        <f t="shared" si="22"/>
        <v>0</v>
      </c>
      <c r="Z44" s="76" t="str">
        <f t="shared" si="23"/>
        <v/>
      </c>
      <c r="AA44" s="76">
        <f t="shared" si="24"/>
        <v>0</v>
      </c>
      <c r="AB44" s="76">
        <f t="shared" si="25"/>
        <v>0</v>
      </c>
      <c r="AC44" s="76">
        <f t="shared" si="26"/>
        <v>0</v>
      </c>
      <c r="AD44" s="76" t="str">
        <f t="shared" si="27"/>
        <v/>
      </c>
      <c r="AE44" s="76">
        <f t="shared" si="28"/>
        <v>0</v>
      </c>
      <c r="AF44" s="76" t="str">
        <f t="shared" si="29"/>
        <v/>
      </c>
      <c r="AG44" s="76">
        <f t="shared" si="30"/>
        <v>0</v>
      </c>
      <c r="AH44" s="76">
        <f t="shared" si="31"/>
        <v>0</v>
      </c>
      <c r="AI44" s="76" t="str">
        <f t="shared" si="32"/>
        <v/>
      </c>
      <c r="AJ44" s="76">
        <f t="shared" si="33"/>
        <v>0</v>
      </c>
      <c r="AK44" s="76">
        <f t="shared" si="34"/>
        <v>0</v>
      </c>
      <c r="AL44" s="76">
        <f t="shared" si="35"/>
        <v>0</v>
      </c>
      <c r="AM44" s="76">
        <f t="shared" si="36"/>
        <v>0</v>
      </c>
      <c r="AN44" s="76" t="str">
        <f t="shared" si="37"/>
        <v/>
      </c>
      <c r="AO44" s="76" t="str">
        <f t="shared" si="38"/>
        <v/>
      </c>
      <c r="AP44" s="76">
        <f t="shared" si="39"/>
        <v>0</v>
      </c>
      <c r="AQ44" s="76">
        <f t="shared" si="40"/>
        <v>0</v>
      </c>
      <c r="AR44" s="76" t="str">
        <f t="shared" si="41"/>
        <v/>
      </c>
      <c r="AS44" s="76">
        <f t="shared" si="42"/>
        <v>0</v>
      </c>
      <c r="AT44" s="76" t="str">
        <f t="shared" si="43"/>
        <v/>
      </c>
      <c r="AU44" s="76">
        <f t="shared" si="44"/>
        <v>0</v>
      </c>
      <c r="AV44" s="76" t="str">
        <f t="shared" si="45"/>
        <v/>
      </c>
      <c r="AW44" s="76">
        <f t="shared" si="46"/>
        <v>0</v>
      </c>
      <c r="AX44" s="76" t="str">
        <f t="shared" si="47"/>
        <v/>
      </c>
      <c r="AY44" s="76">
        <f t="shared" si="48"/>
        <v>0</v>
      </c>
      <c r="AZ44" s="76" t="str">
        <f t="shared" si="49"/>
        <v/>
      </c>
      <c r="BA44" s="76">
        <f t="shared" si="50"/>
        <v>0</v>
      </c>
      <c r="BB44" s="76" t="str">
        <f t="shared" si="51"/>
        <v/>
      </c>
      <c r="BC44" s="76">
        <f t="shared" si="52"/>
        <v>0</v>
      </c>
      <c r="BD44" s="76">
        <f t="shared" si="53"/>
        <v>0</v>
      </c>
      <c r="BE44" s="76" t="str">
        <f t="shared" si="54"/>
        <v/>
      </c>
      <c r="BF44" s="76" t="str">
        <f t="shared" si="55"/>
        <v/>
      </c>
      <c r="BG44" s="76" t="str">
        <f t="shared" si="56"/>
        <v/>
      </c>
      <c r="BH44" s="76" t="str">
        <f t="shared" si="57"/>
        <v/>
      </c>
      <c r="BI44" s="76" t="str">
        <f t="shared" si="58"/>
        <v/>
      </c>
      <c r="BJ44" s="76" t="str">
        <f t="shared" si="59"/>
        <v/>
      </c>
      <c r="BK44" s="76" t="str">
        <f t="shared" si="60"/>
        <v/>
      </c>
      <c r="BL44" s="76" t="str">
        <f t="shared" si="61"/>
        <v/>
      </c>
      <c r="BM44" s="76" t="str">
        <f t="shared" si="62"/>
        <v/>
      </c>
      <c r="BN44" s="76" t="str">
        <f t="shared" si="63"/>
        <v/>
      </c>
      <c r="BO44" s="76" t="str">
        <f t="shared" si="64"/>
        <v/>
      </c>
      <c r="BP44" s="76" t="str">
        <f t="shared" si="65"/>
        <v/>
      </c>
      <c r="BQ44" s="76" t="str">
        <f t="shared" si="66"/>
        <v/>
      </c>
      <c r="BR44" s="76" t="str">
        <f t="shared" si="67"/>
        <v/>
      </c>
      <c r="BS44" s="76" t="str">
        <f t="shared" si="68"/>
        <v/>
      </c>
      <c r="BT44" s="76" t="str">
        <f t="shared" si="69"/>
        <v/>
      </c>
      <c r="BU44" s="76" t="str">
        <f t="shared" si="70"/>
        <v/>
      </c>
    </row>
    <row r="45" spans="1:73" ht="30" customHeight="1">
      <c r="A45" s="75" t="str">
        <f t="shared" si="0"/>
        <v/>
      </c>
      <c r="B45" s="63"/>
      <c r="C45" s="66" t="s">
        <v>1456</v>
      </c>
      <c r="D45" s="77" t="str">
        <f t="shared" si="1"/>
        <v/>
      </c>
      <c r="E45" s="72" t="str">
        <f t="shared" si="2"/>
        <v/>
      </c>
      <c r="F45" s="73" t="str">
        <f t="shared" si="3"/>
        <v/>
      </c>
      <c r="G45" s="74" t="str">
        <f t="shared" si="4"/>
        <v/>
      </c>
      <c r="H45" s="75" t="str">
        <f t="shared" si="5"/>
        <v/>
      </c>
      <c r="I45" s="75" t="str">
        <f t="shared" si="6"/>
        <v/>
      </c>
      <c r="J45" s="73" t="str">
        <f t="shared" si="7"/>
        <v/>
      </c>
      <c r="K45" s="76" t="str">
        <f t="shared" si="8"/>
        <v/>
      </c>
      <c r="L45" s="76" t="str">
        <f t="shared" si="9"/>
        <v/>
      </c>
      <c r="M45" s="76" t="str">
        <f t="shared" si="10"/>
        <v/>
      </c>
      <c r="N45" s="76" t="str">
        <f t="shared" si="11"/>
        <v/>
      </c>
      <c r="O45" s="76" t="str">
        <f t="shared" si="12"/>
        <v/>
      </c>
      <c r="P45" s="76" t="str">
        <f t="shared" si="13"/>
        <v/>
      </c>
      <c r="Q45" s="76">
        <f t="shared" si="14"/>
        <v>0</v>
      </c>
      <c r="R45" s="76">
        <f t="shared" si="15"/>
        <v>0</v>
      </c>
      <c r="S45" s="76">
        <f t="shared" si="16"/>
        <v>0</v>
      </c>
      <c r="T45" s="76">
        <f t="shared" si="17"/>
        <v>0</v>
      </c>
      <c r="U45" s="76" t="str">
        <f t="shared" si="18"/>
        <v/>
      </c>
      <c r="V45" s="76" t="str">
        <f t="shared" si="19"/>
        <v/>
      </c>
      <c r="W45" s="76">
        <f t="shared" si="20"/>
        <v>0</v>
      </c>
      <c r="X45" s="76" t="str">
        <f t="shared" si="21"/>
        <v/>
      </c>
      <c r="Y45" s="76">
        <f t="shared" si="22"/>
        <v>0</v>
      </c>
      <c r="Z45" s="76" t="str">
        <f t="shared" si="23"/>
        <v/>
      </c>
      <c r="AA45" s="76">
        <f t="shared" si="24"/>
        <v>0</v>
      </c>
      <c r="AB45" s="76">
        <f t="shared" si="25"/>
        <v>0</v>
      </c>
      <c r="AC45" s="76">
        <f t="shared" si="26"/>
        <v>0</v>
      </c>
      <c r="AD45" s="76" t="str">
        <f t="shared" si="27"/>
        <v/>
      </c>
      <c r="AE45" s="76">
        <f t="shared" si="28"/>
        <v>0</v>
      </c>
      <c r="AF45" s="76" t="str">
        <f t="shared" si="29"/>
        <v/>
      </c>
      <c r="AG45" s="76">
        <f t="shared" si="30"/>
        <v>0</v>
      </c>
      <c r="AH45" s="76">
        <f t="shared" si="31"/>
        <v>0</v>
      </c>
      <c r="AI45" s="76" t="str">
        <f t="shared" si="32"/>
        <v/>
      </c>
      <c r="AJ45" s="76">
        <f t="shared" si="33"/>
        <v>0</v>
      </c>
      <c r="AK45" s="76">
        <f t="shared" si="34"/>
        <v>0</v>
      </c>
      <c r="AL45" s="76">
        <f t="shared" si="35"/>
        <v>0</v>
      </c>
      <c r="AM45" s="76">
        <f t="shared" si="36"/>
        <v>0</v>
      </c>
      <c r="AN45" s="76" t="str">
        <f t="shared" si="37"/>
        <v/>
      </c>
      <c r="AO45" s="76" t="str">
        <f t="shared" si="38"/>
        <v/>
      </c>
      <c r="AP45" s="76">
        <f t="shared" si="39"/>
        <v>0</v>
      </c>
      <c r="AQ45" s="76">
        <f t="shared" si="40"/>
        <v>0</v>
      </c>
      <c r="AR45" s="76" t="str">
        <f t="shared" si="41"/>
        <v/>
      </c>
      <c r="AS45" s="76">
        <f t="shared" si="42"/>
        <v>0</v>
      </c>
      <c r="AT45" s="76" t="str">
        <f t="shared" si="43"/>
        <v/>
      </c>
      <c r="AU45" s="76">
        <f t="shared" si="44"/>
        <v>0</v>
      </c>
      <c r="AV45" s="76" t="str">
        <f t="shared" si="45"/>
        <v/>
      </c>
      <c r="AW45" s="76">
        <f t="shared" si="46"/>
        <v>0</v>
      </c>
      <c r="AX45" s="76" t="str">
        <f t="shared" si="47"/>
        <v/>
      </c>
      <c r="AY45" s="76">
        <f t="shared" si="48"/>
        <v>0</v>
      </c>
      <c r="AZ45" s="76" t="str">
        <f t="shared" si="49"/>
        <v/>
      </c>
      <c r="BA45" s="76">
        <f t="shared" si="50"/>
        <v>0</v>
      </c>
      <c r="BB45" s="76" t="str">
        <f t="shared" si="51"/>
        <v/>
      </c>
      <c r="BC45" s="76">
        <f t="shared" si="52"/>
        <v>0</v>
      </c>
      <c r="BD45" s="76">
        <f t="shared" si="53"/>
        <v>0</v>
      </c>
      <c r="BE45" s="76" t="str">
        <f t="shared" si="54"/>
        <v/>
      </c>
      <c r="BF45" s="76" t="str">
        <f t="shared" si="55"/>
        <v/>
      </c>
      <c r="BG45" s="76" t="str">
        <f t="shared" si="56"/>
        <v/>
      </c>
      <c r="BH45" s="76" t="str">
        <f t="shared" si="57"/>
        <v/>
      </c>
      <c r="BI45" s="76" t="str">
        <f t="shared" si="58"/>
        <v/>
      </c>
      <c r="BJ45" s="76" t="str">
        <f t="shared" si="59"/>
        <v/>
      </c>
      <c r="BK45" s="76" t="str">
        <f t="shared" si="60"/>
        <v/>
      </c>
      <c r="BL45" s="76" t="str">
        <f t="shared" si="61"/>
        <v/>
      </c>
      <c r="BM45" s="76" t="str">
        <f t="shared" si="62"/>
        <v/>
      </c>
      <c r="BN45" s="76" t="str">
        <f t="shared" si="63"/>
        <v/>
      </c>
      <c r="BO45" s="76" t="str">
        <f t="shared" si="64"/>
        <v/>
      </c>
      <c r="BP45" s="76" t="str">
        <f t="shared" si="65"/>
        <v/>
      </c>
      <c r="BQ45" s="76" t="str">
        <f t="shared" si="66"/>
        <v/>
      </c>
      <c r="BR45" s="76" t="str">
        <f t="shared" si="67"/>
        <v/>
      </c>
      <c r="BS45" s="76" t="str">
        <f t="shared" si="68"/>
        <v/>
      </c>
      <c r="BT45" s="76" t="str">
        <f t="shared" si="69"/>
        <v/>
      </c>
      <c r="BU45" s="76" t="str">
        <f t="shared" si="70"/>
        <v/>
      </c>
    </row>
    <row r="46" spans="1:73" ht="30" customHeight="1">
      <c r="A46" s="75" t="str">
        <f t="shared" si="0"/>
        <v/>
      </c>
      <c r="B46" s="63"/>
      <c r="C46" s="66" t="s">
        <v>1456</v>
      </c>
      <c r="D46" s="77" t="str">
        <f t="shared" si="1"/>
        <v/>
      </c>
      <c r="E46" s="72" t="str">
        <f t="shared" si="2"/>
        <v/>
      </c>
      <c r="F46" s="73" t="str">
        <f t="shared" si="3"/>
        <v/>
      </c>
      <c r="G46" s="74" t="str">
        <f t="shared" si="4"/>
        <v/>
      </c>
      <c r="H46" s="75" t="str">
        <f t="shared" si="5"/>
        <v/>
      </c>
      <c r="I46" s="75" t="str">
        <f t="shared" si="6"/>
        <v/>
      </c>
      <c r="J46" s="73" t="str">
        <f t="shared" si="7"/>
        <v/>
      </c>
      <c r="K46" s="76" t="str">
        <f t="shared" si="8"/>
        <v/>
      </c>
      <c r="L46" s="76" t="str">
        <f t="shared" si="9"/>
        <v/>
      </c>
      <c r="M46" s="76" t="str">
        <f t="shared" si="10"/>
        <v/>
      </c>
      <c r="N46" s="76" t="str">
        <f t="shared" si="11"/>
        <v/>
      </c>
      <c r="O46" s="76" t="str">
        <f t="shared" si="12"/>
        <v/>
      </c>
      <c r="P46" s="76" t="str">
        <f t="shared" si="13"/>
        <v/>
      </c>
      <c r="Q46" s="76">
        <f t="shared" si="14"/>
        <v>0</v>
      </c>
      <c r="R46" s="76">
        <f t="shared" si="15"/>
        <v>0</v>
      </c>
      <c r="S46" s="76">
        <f t="shared" si="16"/>
        <v>0</v>
      </c>
      <c r="T46" s="76">
        <f t="shared" si="17"/>
        <v>0</v>
      </c>
      <c r="U46" s="76" t="str">
        <f t="shared" si="18"/>
        <v/>
      </c>
      <c r="V46" s="76" t="str">
        <f t="shared" si="19"/>
        <v/>
      </c>
      <c r="W46" s="76">
        <f t="shared" si="20"/>
        <v>0</v>
      </c>
      <c r="X46" s="76" t="str">
        <f t="shared" si="21"/>
        <v/>
      </c>
      <c r="Y46" s="76">
        <f t="shared" si="22"/>
        <v>0</v>
      </c>
      <c r="Z46" s="76" t="str">
        <f t="shared" si="23"/>
        <v/>
      </c>
      <c r="AA46" s="76">
        <f t="shared" si="24"/>
        <v>0</v>
      </c>
      <c r="AB46" s="76">
        <f t="shared" si="25"/>
        <v>0</v>
      </c>
      <c r="AC46" s="76">
        <f t="shared" si="26"/>
        <v>0</v>
      </c>
      <c r="AD46" s="76" t="str">
        <f t="shared" si="27"/>
        <v/>
      </c>
      <c r="AE46" s="76">
        <f t="shared" si="28"/>
        <v>0</v>
      </c>
      <c r="AF46" s="76" t="str">
        <f t="shared" si="29"/>
        <v/>
      </c>
      <c r="AG46" s="76">
        <f t="shared" si="30"/>
        <v>0</v>
      </c>
      <c r="AH46" s="76">
        <f t="shared" si="31"/>
        <v>0</v>
      </c>
      <c r="AI46" s="76" t="str">
        <f t="shared" si="32"/>
        <v/>
      </c>
      <c r="AJ46" s="76">
        <f t="shared" si="33"/>
        <v>0</v>
      </c>
      <c r="AK46" s="76">
        <f t="shared" si="34"/>
        <v>0</v>
      </c>
      <c r="AL46" s="76">
        <f t="shared" si="35"/>
        <v>0</v>
      </c>
      <c r="AM46" s="76">
        <f t="shared" si="36"/>
        <v>0</v>
      </c>
      <c r="AN46" s="76" t="str">
        <f t="shared" si="37"/>
        <v/>
      </c>
      <c r="AO46" s="76" t="str">
        <f t="shared" si="38"/>
        <v/>
      </c>
      <c r="AP46" s="76">
        <f t="shared" si="39"/>
        <v>0</v>
      </c>
      <c r="AQ46" s="76">
        <f t="shared" si="40"/>
        <v>0</v>
      </c>
      <c r="AR46" s="76" t="str">
        <f t="shared" si="41"/>
        <v/>
      </c>
      <c r="AS46" s="76">
        <f t="shared" si="42"/>
        <v>0</v>
      </c>
      <c r="AT46" s="76" t="str">
        <f t="shared" si="43"/>
        <v/>
      </c>
      <c r="AU46" s="76">
        <f t="shared" si="44"/>
        <v>0</v>
      </c>
      <c r="AV46" s="76" t="str">
        <f t="shared" si="45"/>
        <v/>
      </c>
      <c r="AW46" s="76">
        <f t="shared" si="46"/>
        <v>0</v>
      </c>
      <c r="AX46" s="76" t="str">
        <f t="shared" si="47"/>
        <v/>
      </c>
      <c r="AY46" s="76">
        <f t="shared" si="48"/>
        <v>0</v>
      </c>
      <c r="AZ46" s="76" t="str">
        <f t="shared" si="49"/>
        <v/>
      </c>
      <c r="BA46" s="76">
        <f t="shared" si="50"/>
        <v>0</v>
      </c>
      <c r="BB46" s="76" t="str">
        <f t="shared" si="51"/>
        <v/>
      </c>
      <c r="BC46" s="76">
        <f t="shared" si="52"/>
        <v>0</v>
      </c>
      <c r="BD46" s="76">
        <f t="shared" si="53"/>
        <v>0</v>
      </c>
      <c r="BE46" s="76" t="str">
        <f t="shared" si="54"/>
        <v/>
      </c>
      <c r="BF46" s="76" t="str">
        <f t="shared" si="55"/>
        <v/>
      </c>
      <c r="BG46" s="76" t="str">
        <f t="shared" si="56"/>
        <v/>
      </c>
      <c r="BH46" s="76" t="str">
        <f t="shared" si="57"/>
        <v/>
      </c>
      <c r="BI46" s="76" t="str">
        <f t="shared" si="58"/>
        <v/>
      </c>
      <c r="BJ46" s="76" t="str">
        <f t="shared" si="59"/>
        <v/>
      </c>
      <c r="BK46" s="76" t="str">
        <f t="shared" si="60"/>
        <v/>
      </c>
      <c r="BL46" s="76" t="str">
        <f t="shared" si="61"/>
        <v/>
      </c>
      <c r="BM46" s="76" t="str">
        <f t="shared" si="62"/>
        <v/>
      </c>
      <c r="BN46" s="76" t="str">
        <f t="shared" si="63"/>
        <v/>
      </c>
      <c r="BO46" s="76" t="str">
        <f t="shared" si="64"/>
        <v/>
      </c>
      <c r="BP46" s="76" t="str">
        <f t="shared" si="65"/>
        <v/>
      </c>
      <c r="BQ46" s="76" t="str">
        <f t="shared" si="66"/>
        <v/>
      </c>
      <c r="BR46" s="76" t="str">
        <f t="shared" si="67"/>
        <v/>
      </c>
      <c r="BS46" s="76" t="str">
        <f t="shared" si="68"/>
        <v/>
      </c>
      <c r="BT46" s="76" t="str">
        <f t="shared" si="69"/>
        <v/>
      </c>
      <c r="BU46" s="76" t="str">
        <f t="shared" si="70"/>
        <v/>
      </c>
    </row>
    <row r="47" spans="1:73" ht="30" customHeight="1">
      <c r="A47" s="75" t="str">
        <f t="shared" si="0"/>
        <v/>
      </c>
      <c r="B47" s="63"/>
      <c r="C47" s="66" t="s">
        <v>1456</v>
      </c>
      <c r="D47" s="77" t="str">
        <f t="shared" si="1"/>
        <v/>
      </c>
      <c r="E47" s="72" t="str">
        <f t="shared" si="2"/>
        <v/>
      </c>
      <c r="F47" s="73" t="str">
        <f t="shared" si="3"/>
        <v/>
      </c>
      <c r="G47" s="74" t="str">
        <f t="shared" si="4"/>
        <v/>
      </c>
      <c r="H47" s="75" t="str">
        <f t="shared" si="5"/>
        <v/>
      </c>
      <c r="I47" s="75" t="str">
        <f t="shared" si="6"/>
        <v/>
      </c>
      <c r="J47" s="73" t="str">
        <f t="shared" si="7"/>
        <v/>
      </c>
      <c r="K47" s="76" t="str">
        <f t="shared" si="8"/>
        <v/>
      </c>
      <c r="L47" s="76" t="str">
        <f t="shared" si="9"/>
        <v/>
      </c>
      <c r="M47" s="76" t="str">
        <f t="shared" si="10"/>
        <v/>
      </c>
      <c r="N47" s="76" t="str">
        <f t="shared" si="11"/>
        <v/>
      </c>
      <c r="O47" s="76" t="str">
        <f t="shared" si="12"/>
        <v/>
      </c>
      <c r="P47" s="76" t="str">
        <f t="shared" si="13"/>
        <v/>
      </c>
      <c r="Q47" s="76">
        <f t="shared" si="14"/>
        <v>0</v>
      </c>
      <c r="R47" s="76">
        <f t="shared" si="15"/>
        <v>0</v>
      </c>
      <c r="S47" s="76">
        <f t="shared" si="16"/>
        <v>0</v>
      </c>
      <c r="T47" s="76">
        <f t="shared" si="17"/>
        <v>0</v>
      </c>
      <c r="U47" s="76" t="str">
        <f t="shared" si="18"/>
        <v/>
      </c>
      <c r="V47" s="76" t="str">
        <f t="shared" si="19"/>
        <v/>
      </c>
      <c r="W47" s="76">
        <f t="shared" si="20"/>
        <v>0</v>
      </c>
      <c r="X47" s="76" t="str">
        <f t="shared" si="21"/>
        <v/>
      </c>
      <c r="Y47" s="76">
        <f t="shared" si="22"/>
        <v>0</v>
      </c>
      <c r="Z47" s="76" t="str">
        <f t="shared" si="23"/>
        <v/>
      </c>
      <c r="AA47" s="76">
        <f t="shared" si="24"/>
        <v>0</v>
      </c>
      <c r="AB47" s="76">
        <f t="shared" si="25"/>
        <v>0</v>
      </c>
      <c r="AC47" s="76">
        <f t="shared" si="26"/>
        <v>0</v>
      </c>
      <c r="AD47" s="76" t="str">
        <f t="shared" si="27"/>
        <v/>
      </c>
      <c r="AE47" s="76">
        <f t="shared" si="28"/>
        <v>0</v>
      </c>
      <c r="AF47" s="76" t="str">
        <f t="shared" si="29"/>
        <v/>
      </c>
      <c r="AG47" s="76">
        <f t="shared" si="30"/>
        <v>0</v>
      </c>
      <c r="AH47" s="76">
        <f t="shared" si="31"/>
        <v>0</v>
      </c>
      <c r="AI47" s="76" t="str">
        <f t="shared" si="32"/>
        <v/>
      </c>
      <c r="AJ47" s="76">
        <f t="shared" si="33"/>
        <v>0</v>
      </c>
      <c r="AK47" s="76">
        <f t="shared" si="34"/>
        <v>0</v>
      </c>
      <c r="AL47" s="76">
        <f t="shared" si="35"/>
        <v>0</v>
      </c>
      <c r="AM47" s="76">
        <f t="shared" si="36"/>
        <v>0</v>
      </c>
      <c r="AN47" s="76" t="str">
        <f t="shared" si="37"/>
        <v/>
      </c>
      <c r="AO47" s="76" t="str">
        <f t="shared" si="38"/>
        <v/>
      </c>
      <c r="AP47" s="76">
        <f t="shared" si="39"/>
        <v>0</v>
      </c>
      <c r="AQ47" s="76">
        <f t="shared" si="40"/>
        <v>0</v>
      </c>
      <c r="AR47" s="76" t="str">
        <f t="shared" si="41"/>
        <v/>
      </c>
      <c r="AS47" s="76">
        <f t="shared" si="42"/>
        <v>0</v>
      </c>
      <c r="AT47" s="76" t="str">
        <f t="shared" si="43"/>
        <v/>
      </c>
      <c r="AU47" s="76">
        <f t="shared" si="44"/>
        <v>0</v>
      </c>
      <c r="AV47" s="76" t="str">
        <f t="shared" si="45"/>
        <v/>
      </c>
      <c r="AW47" s="76">
        <f t="shared" si="46"/>
        <v>0</v>
      </c>
      <c r="AX47" s="76" t="str">
        <f t="shared" si="47"/>
        <v/>
      </c>
      <c r="AY47" s="76">
        <f t="shared" si="48"/>
        <v>0</v>
      </c>
      <c r="AZ47" s="76" t="str">
        <f t="shared" si="49"/>
        <v/>
      </c>
      <c r="BA47" s="76">
        <f t="shared" si="50"/>
        <v>0</v>
      </c>
      <c r="BB47" s="76" t="str">
        <f t="shared" si="51"/>
        <v/>
      </c>
      <c r="BC47" s="76">
        <f t="shared" si="52"/>
        <v>0</v>
      </c>
      <c r="BD47" s="76">
        <f t="shared" si="53"/>
        <v>0</v>
      </c>
      <c r="BE47" s="76" t="str">
        <f t="shared" si="54"/>
        <v/>
      </c>
      <c r="BF47" s="76" t="str">
        <f t="shared" si="55"/>
        <v/>
      </c>
      <c r="BG47" s="76" t="str">
        <f t="shared" si="56"/>
        <v/>
      </c>
      <c r="BH47" s="76" t="str">
        <f t="shared" si="57"/>
        <v/>
      </c>
      <c r="BI47" s="76" t="str">
        <f t="shared" si="58"/>
        <v/>
      </c>
      <c r="BJ47" s="76" t="str">
        <f t="shared" si="59"/>
        <v/>
      </c>
      <c r="BK47" s="76" t="str">
        <f t="shared" si="60"/>
        <v/>
      </c>
      <c r="BL47" s="76" t="str">
        <f t="shared" si="61"/>
        <v/>
      </c>
      <c r="BM47" s="76" t="str">
        <f t="shared" si="62"/>
        <v/>
      </c>
      <c r="BN47" s="76" t="str">
        <f t="shared" si="63"/>
        <v/>
      </c>
      <c r="BO47" s="76" t="str">
        <f t="shared" si="64"/>
        <v/>
      </c>
      <c r="BP47" s="76" t="str">
        <f t="shared" si="65"/>
        <v/>
      </c>
      <c r="BQ47" s="76" t="str">
        <f t="shared" si="66"/>
        <v/>
      </c>
      <c r="BR47" s="76" t="str">
        <f t="shared" si="67"/>
        <v/>
      </c>
      <c r="BS47" s="76" t="str">
        <f t="shared" si="68"/>
        <v/>
      </c>
      <c r="BT47" s="76" t="str">
        <f t="shared" si="69"/>
        <v/>
      </c>
      <c r="BU47" s="76" t="str">
        <f t="shared" si="70"/>
        <v/>
      </c>
    </row>
    <row r="48" spans="1:73" ht="30" customHeight="1">
      <c r="A48" s="75" t="str">
        <f t="shared" si="0"/>
        <v/>
      </c>
      <c r="B48" s="63"/>
      <c r="C48" s="66" t="s">
        <v>1456</v>
      </c>
      <c r="D48" s="77" t="str">
        <f t="shared" si="1"/>
        <v/>
      </c>
      <c r="E48" s="72" t="str">
        <f t="shared" si="2"/>
        <v/>
      </c>
      <c r="F48" s="73" t="str">
        <f t="shared" si="3"/>
        <v/>
      </c>
      <c r="G48" s="74" t="str">
        <f t="shared" si="4"/>
        <v/>
      </c>
      <c r="H48" s="75" t="str">
        <f t="shared" si="5"/>
        <v/>
      </c>
      <c r="I48" s="75" t="str">
        <f t="shared" si="6"/>
        <v/>
      </c>
      <c r="J48" s="73" t="str">
        <f t="shared" si="7"/>
        <v/>
      </c>
      <c r="K48" s="76" t="str">
        <f t="shared" si="8"/>
        <v/>
      </c>
      <c r="L48" s="76" t="str">
        <f t="shared" si="9"/>
        <v/>
      </c>
      <c r="M48" s="76" t="str">
        <f t="shared" si="10"/>
        <v/>
      </c>
      <c r="N48" s="76" t="str">
        <f t="shared" si="11"/>
        <v/>
      </c>
      <c r="O48" s="76" t="str">
        <f t="shared" si="12"/>
        <v/>
      </c>
      <c r="P48" s="76" t="str">
        <f t="shared" si="13"/>
        <v/>
      </c>
      <c r="Q48" s="76">
        <f t="shared" ref="Q48:Q79" si="71">IF(B48="",0,SUMPRODUCT(($BV$11:$AGG$11="Gluten")*($BV$12:$AGG$12="INFO")*(COUNTIF($P48,"*"&amp;$BV$13:$AGG$13&amp;"*")&gt;0)*1))</f>
        <v>0</v>
      </c>
      <c r="R48" s="76">
        <f t="shared" ref="R48:R79" si="72">IF(B48="",0,SUMPRODUCT(($BV$11:$AGG$11="Gluten")*($BV$12:$AGG$12="EXCL")*(COUNTIF($P48,"*"&amp;$BV$13:$AGG$13&amp;"*")&gt;0)*1))</f>
        <v>0</v>
      </c>
      <c r="S48" s="76">
        <f t="shared" ref="S48:S79" si="73">IF(B48="",0,SUMPRODUCT(($BV$11:$AGG$11="Gluten")*($BV$12:$AGG$12="ALERTE")*(COUNTIF($P48,"*"&amp;$BV$13:$AGG$13&amp;"*")&gt;0)*1))</f>
        <v>0</v>
      </c>
      <c r="T48" s="76">
        <f t="shared" ref="T48:T79" si="74">IF(B48="",0,SUMPRODUCT(($BV$11:$AGG$11="Gluten")*($BV$12:$AGG$12="SUSP")*(COUNTIF($P48,"*"&amp;$BV$13:$AGG$13&amp;"*")&gt;0)*1))</f>
        <v>0</v>
      </c>
      <c r="U48" s="76" t="str">
        <f t="shared" si="18"/>
        <v/>
      </c>
      <c r="V48" s="76" t="str">
        <f t="shared" si="19"/>
        <v/>
      </c>
      <c r="W48" s="76">
        <f t="shared" ref="W48:W79" si="75">IF(B48="",0,SUMPRODUCT(($BV$11:$AGG$11="Crustaces")*($BV$12:$AGG$12="ALERTE")*(COUNTIF($P48,"*"&amp;$BV$13:$AGG$13&amp;"*")&gt;0)*1))</f>
        <v>0</v>
      </c>
      <c r="X48" s="76" t="str">
        <f t="shared" si="21"/>
        <v/>
      </c>
      <c r="Y48" s="76">
        <f t="shared" ref="Y48:Y79" si="76">IF(B48="",0,SUMPRODUCT(($BV$11:$AGG$11="Oeufs")*($BV$12:$AGG$12="ALERTE")*(COUNTIF($P48,"*"&amp;$BV$13:$AGG$13&amp;"*")&gt;0)*1))</f>
        <v>0</v>
      </c>
      <c r="Z48" s="76" t="str">
        <f t="shared" si="23"/>
        <v/>
      </c>
      <c r="AA48" s="76">
        <f t="shared" ref="AA48:AA79" si="77">IF(B48="",0,SUMPRODUCT(($BV$11:$AGG$11="Poissons")*($BV$12:$AGG$12="INFO")*(COUNTIF($P48,"*"&amp;$BV$13:$AGG$13&amp;"*")&gt;0)*1))</f>
        <v>0</v>
      </c>
      <c r="AB48" s="76">
        <f t="shared" ref="AB48:AB79" si="78">IF(B48="",0,SUMPRODUCT(($BV$11:$AGG$11="Poissons")*($BV$12:$AGG$12="EXCL")*(COUNTIF($P48,"*"&amp;$BV$13:$AGG$13&amp;"*")&gt;0)*1))</f>
        <v>0</v>
      </c>
      <c r="AC48" s="76">
        <f t="shared" ref="AC48:AC79" si="79">IF(B48="",0,SUMPRODUCT(($BV$11:$AGG$11="Poissons")*($BV$12:$AGG$12="ALERTE")*(COUNTIF($P48,"*"&amp;$BV$13:$AGG$13&amp;"*")&gt;0)*1))</f>
        <v>0</v>
      </c>
      <c r="AD48" s="76" t="str">
        <f t="shared" si="27"/>
        <v/>
      </c>
      <c r="AE48" s="76">
        <f t="shared" ref="AE48:AE79" si="80">IF(B48="",0,SUMPRODUCT(($BV$11:$AGG$11="Arachides")*($BV$12:$AGG$12="ALERTE")*(COUNTIF($P48,"*"&amp;$BV$13:$AGG$13&amp;"*")&gt;0)*1))</f>
        <v>0</v>
      </c>
      <c r="AF48" s="76" t="str">
        <f t="shared" si="29"/>
        <v/>
      </c>
      <c r="AG48" s="76">
        <f t="shared" ref="AG48:AG79" si="81">IF(B48="",0,SUMPRODUCT(($BV$11:$AGG$11="Soja")*($BV$12:$AGG$12="INFO")*(COUNTIF($P48,"*"&amp;$BV$13:$AGG$13&amp;"*")&gt;0)*1))</f>
        <v>0</v>
      </c>
      <c r="AH48" s="76">
        <f t="shared" ref="AH48:AH79" si="82">IF(B48="",0,SUMPRODUCT(($BV$11:$AGG$11="Soja")*($BV$12:$AGG$12="ALERTE")*(COUNTIF($P48,"*"&amp;$BV$13:$AGG$13&amp;"*")&gt;0)*1))</f>
        <v>0</v>
      </c>
      <c r="AI48" s="76" t="str">
        <f t="shared" si="32"/>
        <v/>
      </c>
      <c r="AJ48" s="76">
        <f t="shared" ref="AJ48:AJ79" si="83">IF(B48="",0,SUMPRODUCT(($BV$11:$AGG$11="Lait")*($BV$12:$AGG$12="INFO")*(COUNTIF($P48,"*"&amp;$BV$13:$AGG$13&amp;"*")&gt;0)*1))</f>
        <v>0</v>
      </c>
      <c r="AK48" s="76">
        <f t="shared" ref="AK48:AK79" si="84">IF(B48="",0,SUMPRODUCT(($BV$11:$AGG$11="Lait")*($BV$12:$AGG$12="EXCL")*(COUNTIF($P48,"*"&amp;$BV$13:$AGG$13&amp;"*")&gt;0)*1))</f>
        <v>0</v>
      </c>
      <c r="AL48" s="76">
        <f t="shared" ref="AL48:AL79" si="85">IF(B48="",0,SUMPRODUCT(($BV$11:$AGG$11="Lait")*($BV$12:$AGG$12="ALERTE")*(COUNTIF($P48,"*"&amp;$BV$13:$AGG$13&amp;"*")&gt;0)*1))</f>
        <v>0</v>
      </c>
      <c r="AM48" s="76">
        <f t="shared" ref="AM48:AM79" si="86">IF(B48="",0,SUMPRODUCT(($BV$11:$AGG$11="Lait")*($BV$12:$AGG$12="SUSP")*(COUNTIF($P48,"*"&amp;$BV$13:$AGG$13&amp;"*")&gt;0)*1))</f>
        <v>0</v>
      </c>
      <c r="AN48" s="76" t="str">
        <f t="shared" si="37"/>
        <v/>
      </c>
      <c r="AO48" s="76" t="str">
        <f t="shared" si="38"/>
        <v/>
      </c>
      <c r="AP48" s="76">
        <f t="shared" ref="AP48:AP79" si="87">IF(B48="",0,SUMPRODUCT(($BV$11:$AGG$11="Fruits a coque")*($BV$12:$AGG$12="EXCL")*(COUNTIF($P48,"*"&amp;$BV$13:$AGG$13&amp;"*")&gt;0)*1))</f>
        <v>0</v>
      </c>
      <c r="AQ48" s="76">
        <f t="shared" ref="AQ48:AQ79" si="88">IF(B48="",0,SUMPRODUCT(($BV$11:$AGG$11="Fruits a coque")*($BV$12:$AGG$12="ALERTE")*(COUNTIF($P48,"*"&amp;$BV$13:$AGG$13&amp;"*")&gt;0)*1))</f>
        <v>0</v>
      </c>
      <c r="AR48" s="76" t="str">
        <f t="shared" si="41"/>
        <v/>
      </c>
      <c r="AS48" s="76">
        <f t="shared" ref="AS48:AS79" si="89">IF(B48="",0,SUMPRODUCT(($BV$11:$AGG$11="Celeri")*($BV$12:$AGG$12="ALERTE")*(COUNTIF($P48,"*"&amp;$BV$13:$AGG$13&amp;"*")&gt;0)*1))</f>
        <v>0</v>
      </c>
      <c r="AT48" s="76" t="str">
        <f t="shared" si="43"/>
        <v/>
      </c>
      <c r="AU48" s="76">
        <f t="shared" ref="AU48:AU79" si="90">IF(B48="",0,SUMPRODUCT(($BV$11:$AGG$11="Moutarde")*($BV$12:$AGG$12="ALERTE")*(COUNTIF($P48,"*"&amp;$BV$13:$AGG$13&amp;"*")&gt;0)*1))</f>
        <v>0</v>
      </c>
      <c r="AV48" s="76" t="str">
        <f t="shared" si="45"/>
        <v/>
      </c>
      <c r="AW48" s="76">
        <f t="shared" ref="AW48:AW79" si="91">IF(B48="",0,SUMPRODUCT(($BV$11:$AGG$11="Sesame")*($BV$12:$AGG$12="ALERTE")*(COUNTIF($P48,"*"&amp;$BV$13:$AGG$13&amp;"*")&gt;0)*1))</f>
        <v>0</v>
      </c>
      <c r="AX48" s="76" t="str">
        <f t="shared" si="47"/>
        <v/>
      </c>
      <c r="AY48" s="76">
        <f t="shared" ref="AY48:AY79" si="92">IF(B48="",0,SUMPRODUCT(($BV$11:$AGG$11="Sulfites")*($BV$12:$AGG$12="ALERTE")*(COUNTIF($P48,"*"&amp;$BV$13:$AGG$13&amp;"*")&gt;0)*1))</f>
        <v>0</v>
      </c>
      <c r="AZ48" s="76" t="str">
        <f t="shared" si="49"/>
        <v/>
      </c>
      <c r="BA48" s="76">
        <f t="shared" ref="BA48:BA79" si="93">IF(B48="",0,SUMPRODUCT(($BV$11:$AGG$11="Lupin")*($BV$12:$AGG$12="ALERTE")*(COUNTIF($P48,"*"&amp;$BV$13:$AGG$13&amp;"*")&gt;0)*1))</f>
        <v>0</v>
      </c>
      <c r="BB48" s="76" t="str">
        <f t="shared" si="51"/>
        <v/>
      </c>
      <c r="BC48" s="76">
        <f t="shared" ref="BC48:BC79" si="94">IF(B48="",0,SUMPRODUCT(($BV$11:$AGG$11="Mollusques")*($BV$12:$AGG$12="EXCL")*(COUNTIF($P48,"*"&amp;$BV$13:$AGG$13&amp;"*")&gt;0)*1))</f>
        <v>0</v>
      </c>
      <c r="BD48" s="76">
        <f t="shared" ref="BD48:BD79" si="95">IF(B48="",0,SUMPRODUCT(($BV$11:$AGG$11="Mollusques")*($BV$12:$AGG$12="ALERTE")*(COUNTIF($P48,"*"&amp;$BV$13:$AGG$13&amp;"*")&gt;0)*1))</f>
        <v>0</v>
      </c>
      <c r="BE48" s="76" t="str">
        <f t="shared" si="54"/>
        <v/>
      </c>
      <c r="BF48" s="76" t="str">
        <f t="shared" si="55"/>
        <v/>
      </c>
      <c r="BG48" s="76" t="str">
        <f t="shared" si="56"/>
        <v/>
      </c>
      <c r="BH48" s="76" t="str">
        <f t="shared" si="57"/>
        <v/>
      </c>
      <c r="BI48" s="76" t="str">
        <f t="shared" si="58"/>
        <v/>
      </c>
      <c r="BJ48" s="76" t="str">
        <f t="shared" si="59"/>
        <v/>
      </c>
      <c r="BK48" s="76" t="str">
        <f t="shared" si="60"/>
        <v/>
      </c>
      <c r="BL48" s="76" t="str">
        <f t="shared" si="61"/>
        <v/>
      </c>
      <c r="BM48" s="76" t="str">
        <f t="shared" si="62"/>
        <v/>
      </c>
      <c r="BN48" s="76" t="str">
        <f t="shared" si="63"/>
        <v/>
      </c>
      <c r="BO48" s="76" t="str">
        <f t="shared" si="64"/>
        <v/>
      </c>
      <c r="BP48" s="76" t="str">
        <f t="shared" si="65"/>
        <v/>
      </c>
      <c r="BQ48" s="76" t="str">
        <f t="shared" si="66"/>
        <v/>
      </c>
      <c r="BR48" s="76" t="str">
        <f t="shared" si="67"/>
        <v/>
      </c>
      <c r="BS48" s="76" t="str">
        <f t="shared" si="68"/>
        <v/>
      </c>
      <c r="BT48" s="76" t="str">
        <f t="shared" si="69"/>
        <v/>
      </c>
      <c r="BU48" s="76" t="str">
        <f t="shared" si="70"/>
        <v/>
      </c>
    </row>
    <row r="49" spans="1:73" ht="30" customHeight="1">
      <c r="A49" s="75" t="str">
        <f t="shared" si="0"/>
        <v/>
      </c>
      <c r="B49" s="63"/>
      <c r="C49" s="66" t="s">
        <v>1456</v>
      </c>
      <c r="D49" s="77" t="str">
        <f t="shared" si="1"/>
        <v/>
      </c>
      <c r="E49" s="72" t="str">
        <f t="shared" si="2"/>
        <v/>
      </c>
      <c r="F49" s="73" t="str">
        <f t="shared" si="3"/>
        <v/>
      </c>
      <c r="G49" s="74" t="str">
        <f t="shared" si="4"/>
        <v/>
      </c>
      <c r="H49" s="75" t="str">
        <f t="shared" si="5"/>
        <v/>
      </c>
      <c r="I49" s="75" t="str">
        <f t="shared" si="6"/>
        <v/>
      </c>
      <c r="J49" s="73" t="str">
        <f t="shared" si="7"/>
        <v/>
      </c>
      <c r="K49" s="76" t="str">
        <f t="shared" si="8"/>
        <v/>
      </c>
      <c r="L49" s="76" t="str">
        <f t="shared" si="9"/>
        <v/>
      </c>
      <c r="M49" s="76" t="str">
        <f t="shared" si="10"/>
        <v/>
      </c>
      <c r="N49" s="76" t="str">
        <f t="shared" si="11"/>
        <v/>
      </c>
      <c r="O49" s="76" t="str">
        <f t="shared" si="12"/>
        <v/>
      </c>
      <c r="P49" s="76" t="str">
        <f t="shared" si="13"/>
        <v/>
      </c>
      <c r="Q49" s="76">
        <f t="shared" si="71"/>
        <v>0</v>
      </c>
      <c r="R49" s="76">
        <f t="shared" si="72"/>
        <v>0</v>
      </c>
      <c r="S49" s="76">
        <f t="shared" si="73"/>
        <v>0</v>
      </c>
      <c r="T49" s="76">
        <f t="shared" si="74"/>
        <v>0</v>
      </c>
      <c r="U49" s="76" t="str">
        <f t="shared" si="18"/>
        <v/>
      </c>
      <c r="V49" s="76" t="str">
        <f t="shared" si="19"/>
        <v/>
      </c>
      <c r="W49" s="76">
        <f t="shared" si="75"/>
        <v>0</v>
      </c>
      <c r="X49" s="76" t="str">
        <f t="shared" si="21"/>
        <v/>
      </c>
      <c r="Y49" s="76">
        <f t="shared" si="76"/>
        <v>0</v>
      </c>
      <c r="Z49" s="76" t="str">
        <f t="shared" si="23"/>
        <v/>
      </c>
      <c r="AA49" s="76">
        <f t="shared" si="77"/>
        <v>0</v>
      </c>
      <c r="AB49" s="76">
        <f t="shared" si="78"/>
        <v>0</v>
      </c>
      <c r="AC49" s="76">
        <f t="shared" si="79"/>
        <v>0</v>
      </c>
      <c r="AD49" s="76" t="str">
        <f t="shared" si="27"/>
        <v/>
      </c>
      <c r="AE49" s="76">
        <f t="shared" si="80"/>
        <v>0</v>
      </c>
      <c r="AF49" s="76" t="str">
        <f t="shared" si="29"/>
        <v/>
      </c>
      <c r="AG49" s="76">
        <f t="shared" si="81"/>
        <v>0</v>
      </c>
      <c r="AH49" s="76">
        <f t="shared" si="82"/>
        <v>0</v>
      </c>
      <c r="AI49" s="76" t="str">
        <f t="shared" si="32"/>
        <v/>
      </c>
      <c r="AJ49" s="76">
        <f t="shared" si="83"/>
        <v>0</v>
      </c>
      <c r="AK49" s="76">
        <f t="shared" si="84"/>
        <v>0</v>
      </c>
      <c r="AL49" s="76">
        <f t="shared" si="85"/>
        <v>0</v>
      </c>
      <c r="AM49" s="76">
        <f t="shared" si="86"/>
        <v>0</v>
      </c>
      <c r="AN49" s="76" t="str">
        <f t="shared" si="37"/>
        <v/>
      </c>
      <c r="AO49" s="76" t="str">
        <f t="shared" si="38"/>
        <v/>
      </c>
      <c r="AP49" s="76">
        <f t="shared" si="87"/>
        <v>0</v>
      </c>
      <c r="AQ49" s="76">
        <f t="shared" si="88"/>
        <v>0</v>
      </c>
      <c r="AR49" s="76" t="str">
        <f t="shared" si="41"/>
        <v/>
      </c>
      <c r="AS49" s="76">
        <f t="shared" si="89"/>
        <v>0</v>
      </c>
      <c r="AT49" s="76" t="str">
        <f t="shared" si="43"/>
        <v/>
      </c>
      <c r="AU49" s="76">
        <f t="shared" si="90"/>
        <v>0</v>
      </c>
      <c r="AV49" s="76" t="str">
        <f t="shared" si="45"/>
        <v/>
      </c>
      <c r="AW49" s="76">
        <f t="shared" si="91"/>
        <v>0</v>
      </c>
      <c r="AX49" s="76" t="str">
        <f t="shared" si="47"/>
        <v/>
      </c>
      <c r="AY49" s="76">
        <f t="shared" si="92"/>
        <v>0</v>
      </c>
      <c r="AZ49" s="76" t="str">
        <f t="shared" si="49"/>
        <v/>
      </c>
      <c r="BA49" s="76">
        <f t="shared" si="93"/>
        <v>0</v>
      </c>
      <c r="BB49" s="76" t="str">
        <f t="shared" si="51"/>
        <v/>
      </c>
      <c r="BC49" s="76">
        <f t="shared" si="94"/>
        <v>0</v>
      </c>
      <c r="BD49" s="76">
        <f t="shared" si="95"/>
        <v>0</v>
      </c>
      <c r="BE49" s="76" t="str">
        <f t="shared" si="54"/>
        <v/>
      </c>
      <c r="BF49" s="76" t="str">
        <f t="shared" si="55"/>
        <v/>
      </c>
      <c r="BG49" s="76" t="str">
        <f t="shared" si="56"/>
        <v/>
      </c>
      <c r="BH49" s="76" t="str">
        <f t="shared" si="57"/>
        <v/>
      </c>
      <c r="BI49" s="76" t="str">
        <f t="shared" si="58"/>
        <v/>
      </c>
      <c r="BJ49" s="76" t="str">
        <f t="shared" si="59"/>
        <v/>
      </c>
      <c r="BK49" s="76" t="str">
        <f t="shared" si="60"/>
        <v/>
      </c>
      <c r="BL49" s="76" t="str">
        <f t="shared" si="61"/>
        <v/>
      </c>
      <c r="BM49" s="76" t="str">
        <f t="shared" si="62"/>
        <v/>
      </c>
      <c r="BN49" s="76" t="str">
        <f t="shared" si="63"/>
        <v/>
      </c>
      <c r="BO49" s="76" t="str">
        <f t="shared" si="64"/>
        <v/>
      </c>
      <c r="BP49" s="76" t="str">
        <f t="shared" si="65"/>
        <v/>
      </c>
      <c r="BQ49" s="76" t="str">
        <f t="shared" si="66"/>
        <v/>
      </c>
      <c r="BR49" s="76" t="str">
        <f t="shared" si="67"/>
        <v/>
      </c>
      <c r="BS49" s="76" t="str">
        <f t="shared" si="68"/>
        <v/>
      </c>
      <c r="BT49" s="76" t="str">
        <f t="shared" si="69"/>
        <v/>
      </c>
      <c r="BU49" s="76" t="str">
        <f t="shared" si="70"/>
        <v/>
      </c>
    </row>
    <row r="50" spans="1:73" ht="30" customHeight="1">
      <c r="A50" s="75" t="str">
        <f t="shared" si="0"/>
        <v/>
      </c>
      <c r="B50" s="63"/>
      <c r="C50" s="66" t="s">
        <v>1456</v>
      </c>
      <c r="D50" s="77" t="str">
        <f t="shared" si="1"/>
        <v/>
      </c>
      <c r="E50" s="72" t="str">
        <f t="shared" si="2"/>
        <v/>
      </c>
      <c r="F50" s="73" t="str">
        <f t="shared" si="3"/>
        <v/>
      </c>
      <c r="G50" s="74" t="str">
        <f t="shared" si="4"/>
        <v/>
      </c>
      <c r="H50" s="75" t="str">
        <f t="shared" si="5"/>
        <v/>
      </c>
      <c r="I50" s="75" t="str">
        <f t="shared" si="6"/>
        <v/>
      </c>
      <c r="J50" s="73" t="str">
        <f t="shared" si="7"/>
        <v/>
      </c>
      <c r="K50" s="76" t="str">
        <f t="shared" si="8"/>
        <v/>
      </c>
      <c r="L50" s="76" t="str">
        <f t="shared" si="9"/>
        <v/>
      </c>
      <c r="M50" s="76" t="str">
        <f t="shared" si="10"/>
        <v/>
      </c>
      <c r="N50" s="76" t="str">
        <f t="shared" si="11"/>
        <v/>
      </c>
      <c r="O50" s="76" t="str">
        <f t="shared" si="12"/>
        <v/>
      </c>
      <c r="P50" s="76" t="str">
        <f t="shared" si="13"/>
        <v/>
      </c>
      <c r="Q50" s="76">
        <f t="shared" si="71"/>
        <v>0</v>
      </c>
      <c r="R50" s="76">
        <f t="shared" si="72"/>
        <v>0</v>
      </c>
      <c r="S50" s="76">
        <f t="shared" si="73"/>
        <v>0</v>
      </c>
      <c r="T50" s="76">
        <f t="shared" si="74"/>
        <v>0</v>
      </c>
      <c r="U50" s="76" t="str">
        <f t="shared" si="18"/>
        <v/>
      </c>
      <c r="V50" s="76" t="str">
        <f t="shared" si="19"/>
        <v/>
      </c>
      <c r="W50" s="76">
        <f t="shared" si="75"/>
        <v>0</v>
      </c>
      <c r="X50" s="76" t="str">
        <f t="shared" si="21"/>
        <v/>
      </c>
      <c r="Y50" s="76">
        <f t="shared" si="76"/>
        <v>0</v>
      </c>
      <c r="Z50" s="76" t="str">
        <f t="shared" si="23"/>
        <v/>
      </c>
      <c r="AA50" s="76">
        <f t="shared" si="77"/>
        <v>0</v>
      </c>
      <c r="AB50" s="76">
        <f t="shared" si="78"/>
        <v>0</v>
      </c>
      <c r="AC50" s="76">
        <f t="shared" si="79"/>
        <v>0</v>
      </c>
      <c r="AD50" s="76" t="str">
        <f t="shared" si="27"/>
        <v/>
      </c>
      <c r="AE50" s="76">
        <f t="shared" si="80"/>
        <v>0</v>
      </c>
      <c r="AF50" s="76" t="str">
        <f t="shared" si="29"/>
        <v/>
      </c>
      <c r="AG50" s="76">
        <f t="shared" si="81"/>
        <v>0</v>
      </c>
      <c r="AH50" s="76">
        <f t="shared" si="82"/>
        <v>0</v>
      </c>
      <c r="AI50" s="76" t="str">
        <f t="shared" si="32"/>
        <v/>
      </c>
      <c r="AJ50" s="76">
        <f t="shared" si="83"/>
        <v>0</v>
      </c>
      <c r="AK50" s="76">
        <f t="shared" si="84"/>
        <v>0</v>
      </c>
      <c r="AL50" s="76">
        <f t="shared" si="85"/>
        <v>0</v>
      </c>
      <c r="AM50" s="76">
        <f t="shared" si="86"/>
        <v>0</v>
      </c>
      <c r="AN50" s="76" t="str">
        <f t="shared" si="37"/>
        <v/>
      </c>
      <c r="AO50" s="76" t="str">
        <f t="shared" si="38"/>
        <v/>
      </c>
      <c r="AP50" s="76">
        <f t="shared" si="87"/>
        <v>0</v>
      </c>
      <c r="AQ50" s="76">
        <f t="shared" si="88"/>
        <v>0</v>
      </c>
      <c r="AR50" s="76" t="str">
        <f t="shared" si="41"/>
        <v/>
      </c>
      <c r="AS50" s="76">
        <f t="shared" si="89"/>
        <v>0</v>
      </c>
      <c r="AT50" s="76" t="str">
        <f t="shared" si="43"/>
        <v/>
      </c>
      <c r="AU50" s="76">
        <f t="shared" si="90"/>
        <v>0</v>
      </c>
      <c r="AV50" s="76" t="str">
        <f t="shared" si="45"/>
        <v/>
      </c>
      <c r="AW50" s="76">
        <f t="shared" si="91"/>
        <v>0</v>
      </c>
      <c r="AX50" s="76" t="str">
        <f t="shared" si="47"/>
        <v/>
      </c>
      <c r="AY50" s="76">
        <f t="shared" si="92"/>
        <v>0</v>
      </c>
      <c r="AZ50" s="76" t="str">
        <f t="shared" si="49"/>
        <v/>
      </c>
      <c r="BA50" s="76">
        <f t="shared" si="93"/>
        <v>0</v>
      </c>
      <c r="BB50" s="76" t="str">
        <f t="shared" si="51"/>
        <v/>
      </c>
      <c r="BC50" s="76">
        <f t="shared" si="94"/>
        <v>0</v>
      </c>
      <c r="BD50" s="76">
        <f t="shared" si="95"/>
        <v>0</v>
      </c>
      <c r="BE50" s="76" t="str">
        <f t="shared" si="54"/>
        <v/>
      </c>
      <c r="BF50" s="76" t="str">
        <f t="shared" si="55"/>
        <v/>
      </c>
      <c r="BG50" s="76" t="str">
        <f t="shared" si="56"/>
        <v/>
      </c>
      <c r="BH50" s="76" t="str">
        <f t="shared" si="57"/>
        <v/>
      </c>
      <c r="BI50" s="76" t="str">
        <f t="shared" si="58"/>
        <v/>
      </c>
      <c r="BJ50" s="76" t="str">
        <f t="shared" si="59"/>
        <v/>
      </c>
      <c r="BK50" s="76" t="str">
        <f t="shared" si="60"/>
        <v/>
      </c>
      <c r="BL50" s="76" t="str">
        <f t="shared" si="61"/>
        <v/>
      </c>
      <c r="BM50" s="76" t="str">
        <f t="shared" si="62"/>
        <v/>
      </c>
      <c r="BN50" s="76" t="str">
        <f t="shared" si="63"/>
        <v/>
      </c>
      <c r="BO50" s="76" t="str">
        <f t="shared" si="64"/>
        <v/>
      </c>
      <c r="BP50" s="76" t="str">
        <f t="shared" si="65"/>
        <v/>
      </c>
      <c r="BQ50" s="76" t="str">
        <f t="shared" si="66"/>
        <v/>
      </c>
      <c r="BR50" s="76" t="str">
        <f t="shared" si="67"/>
        <v/>
      </c>
      <c r="BS50" s="76" t="str">
        <f t="shared" si="68"/>
        <v/>
      </c>
      <c r="BT50" s="76" t="str">
        <f t="shared" si="69"/>
        <v/>
      </c>
      <c r="BU50" s="76" t="str">
        <f t="shared" si="70"/>
        <v/>
      </c>
    </row>
    <row r="51" spans="1:73" ht="30" customHeight="1">
      <c r="A51" s="75" t="str">
        <f t="shared" si="0"/>
        <v/>
      </c>
      <c r="B51" s="63"/>
      <c r="C51" s="66" t="s">
        <v>1456</v>
      </c>
      <c r="D51" s="77" t="str">
        <f t="shared" si="1"/>
        <v/>
      </c>
      <c r="E51" s="72" t="str">
        <f t="shared" si="2"/>
        <v/>
      </c>
      <c r="F51" s="73" t="str">
        <f t="shared" si="3"/>
        <v/>
      </c>
      <c r="G51" s="74" t="str">
        <f t="shared" si="4"/>
        <v/>
      </c>
      <c r="H51" s="75" t="str">
        <f t="shared" si="5"/>
        <v/>
      </c>
      <c r="I51" s="75" t="str">
        <f t="shared" si="6"/>
        <v/>
      </c>
      <c r="J51" s="73" t="str">
        <f t="shared" si="7"/>
        <v/>
      </c>
      <c r="K51" s="76" t="str">
        <f t="shared" si="8"/>
        <v/>
      </c>
      <c r="L51" s="76" t="str">
        <f t="shared" si="9"/>
        <v/>
      </c>
      <c r="M51" s="76" t="str">
        <f t="shared" si="10"/>
        <v/>
      </c>
      <c r="N51" s="76" t="str">
        <f t="shared" si="11"/>
        <v/>
      </c>
      <c r="O51" s="76" t="str">
        <f t="shared" si="12"/>
        <v/>
      </c>
      <c r="P51" s="76" t="str">
        <f t="shared" si="13"/>
        <v/>
      </c>
      <c r="Q51" s="76">
        <f t="shared" si="71"/>
        <v>0</v>
      </c>
      <c r="R51" s="76">
        <f t="shared" si="72"/>
        <v>0</v>
      </c>
      <c r="S51" s="76">
        <f t="shared" si="73"/>
        <v>0</v>
      </c>
      <c r="T51" s="76">
        <f t="shared" si="74"/>
        <v>0</v>
      </c>
      <c r="U51" s="76" t="str">
        <f t="shared" si="18"/>
        <v/>
      </c>
      <c r="V51" s="76" t="str">
        <f t="shared" si="19"/>
        <v/>
      </c>
      <c r="W51" s="76">
        <f t="shared" si="75"/>
        <v>0</v>
      </c>
      <c r="X51" s="76" t="str">
        <f t="shared" si="21"/>
        <v/>
      </c>
      <c r="Y51" s="76">
        <f t="shared" si="76"/>
        <v>0</v>
      </c>
      <c r="Z51" s="76" t="str">
        <f t="shared" si="23"/>
        <v/>
      </c>
      <c r="AA51" s="76">
        <f t="shared" si="77"/>
        <v>0</v>
      </c>
      <c r="AB51" s="76">
        <f t="shared" si="78"/>
        <v>0</v>
      </c>
      <c r="AC51" s="76">
        <f t="shared" si="79"/>
        <v>0</v>
      </c>
      <c r="AD51" s="76" t="str">
        <f t="shared" si="27"/>
        <v/>
      </c>
      <c r="AE51" s="76">
        <f t="shared" si="80"/>
        <v>0</v>
      </c>
      <c r="AF51" s="76" t="str">
        <f t="shared" si="29"/>
        <v/>
      </c>
      <c r="AG51" s="76">
        <f t="shared" si="81"/>
        <v>0</v>
      </c>
      <c r="AH51" s="76">
        <f t="shared" si="82"/>
        <v>0</v>
      </c>
      <c r="AI51" s="76" t="str">
        <f t="shared" si="32"/>
        <v/>
      </c>
      <c r="AJ51" s="76">
        <f t="shared" si="83"/>
        <v>0</v>
      </c>
      <c r="AK51" s="76">
        <f t="shared" si="84"/>
        <v>0</v>
      </c>
      <c r="AL51" s="76">
        <f t="shared" si="85"/>
        <v>0</v>
      </c>
      <c r="AM51" s="76">
        <f t="shared" si="86"/>
        <v>0</v>
      </c>
      <c r="AN51" s="76" t="str">
        <f t="shared" si="37"/>
        <v/>
      </c>
      <c r="AO51" s="76" t="str">
        <f t="shared" si="38"/>
        <v/>
      </c>
      <c r="AP51" s="76">
        <f t="shared" si="87"/>
        <v>0</v>
      </c>
      <c r="AQ51" s="76">
        <f t="shared" si="88"/>
        <v>0</v>
      </c>
      <c r="AR51" s="76" t="str">
        <f t="shared" si="41"/>
        <v/>
      </c>
      <c r="AS51" s="76">
        <f t="shared" si="89"/>
        <v>0</v>
      </c>
      <c r="AT51" s="76" t="str">
        <f t="shared" si="43"/>
        <v/>
      </c>
      <c r="AU51" s="76">
        <f t="shared" si="90"/>
        <v>0</v>
      </c>
      <c r="AV51" s="76" t="str">
        <f t="shared" si="45"/>
        <v/>
      </c>
      <c r="AW51" s="76">
        <f t="shared" si="91"/>
        <v>0</v>
      </c>
      <c r="AX51" s="76" t="str">
        <f t="shared" si="47"/>
        <v/>
      </c>
      <c r="AY51" s="76">
        <f t="shared" si="92"/>
        <v>0</v>
      </c>
      <c r="AZ51" s="76" t="str">
        <f t="shared" si="49"/>
        <v/>
      </c>
      <c r="BA51" s="76">
        <f t="shared" si="93"/>
        <v>0</v>
      </c>
      <c r="BB51" s="76" t="str">
        <f t="shared" si="51"/>
        <v/>
      </c>
      <c r="BC51" s="76">
        <f t="shared" si="94"/>
        <v>0</v>
      </c>
      <c r="BD51" s="76">
        <f t="shared" si="95"/>
        <v>0</v>
      </c>
      <c r="BE51" s="76" t="str">
        <f t="shared" si="54"/>
        <v/>
      </c>
      <c r="BF51" s="76" t="str">
        <f t="shared" si="55"/>
        <v/>
      </c>
      <c r="BG51" s="76" t="str">
        <f t="shared" si="56"/>
        <v/>
      </c>
      <c r="BH51" s="76" t="str">
        <f t="shared" si="57"/>
        <v/>
      </c>
      <c r="BI51" s="76" t="str">
        <f t="shared" si="58"/>
        <v/>
      </c>
      <c r="BJ51" s="76" t="str">
        <f t="shared" si="59"/>
        <v/>
      </c>
      <c r="BK51" s="76" t="str">
        <f t="shared" si="60"/>
        <v/>
      </c>
      <c r="BL51" s="76" t="str">
        <f t="shared" si="61"/>
        <v/>
      </c>
      <c r="BM51" s="76" t="str">
        <f t="shared" si="62"/>
        <v/>
      </c>
      <c r="BN51" s="76" t="str">
        <f t="shared" si="63"/>
        <v/>
      </c>
      <c r="BO51" s="76" t="str">
        <f t="shared" si="64"/>
        <v/>
      </c>
      <c r="BP51" s="76" t="str">
        <f t="shared" si="65"/>
        <v/>
      </c>
      <c r="BQ51" s="76" t="str">
        <f t="shared" si="66"/>
        <v/>
      </c>
      <c r="BR51" s="76" t="str">
        <f t="shared" si="67"/>
        <v/>
      </c>
      <c r="BS51" s="76" t="str">
        <f t="shared" si="68"/>
        <v/>
      </c>
      <c r="BT51" s="76" t="str">
        <f t="shared" si="69"/>
        <v/>
      </c>
      <c r="BU51" s="76" t="str">
        <f t="shared" si="70"/>
        <v/>
      </c>
    </row>
    <row r="52" spans="1:73" ht="30" customHeight="1">
      <c r="A52" s="75" t="str">
        <f t="shared" si="0"/>
        <v/>
      </c>
      <c r="B52" s="63"/>
      <c r="C52" s="66" t="s">
        <v>1456</v>
      </c>
      <c r="D52" s="77" t="str">
        <f t="shared" si="1"/>
        <v/>
      </c>
      <c r="E52" s="72" t="str">
        <f t="shared" si="2"/>
        <v/>
      </c>
      <c r="F52" s="73" t="str">
        <f t="shared" si="3"/>
        <v/>
      </c>
      <c r="G52" s="74" t="str">
        <f t="shared" si="4"/>
        <v/>
      </c>
      <c r="H52" s="75" t="str">
        <f t="shared" si="5"/>
        <v/>
      </c>
      <c r="I52" s="75" t="str">
        <f t="shared" si="6"/>
        <v/>
      </c>
      <c r="J52" s="73" t="str">
        <f t="shared" si="7"/>
        <v/>
      </c>
      <c r="K52" s="76" t="str">
        <f t="shared" si="8"/>
        <v/>
      </c>
      <c r="L52" s="76" t="str">
        <f t="shared" si="9"/>
        <v/>
      </c>
      <c r="M52" s="76" t="str">
        <f t="shared" si="10"/>
        <v/>
      </c>
      <c r="N52" s="76" t="str">
        <f t="shared" si="11"/>
        <v/>
      </c>
      <c r="O52" s="76" t="str">
        <f t="shared" si="12"/>
        <v/>
      </c>
      <c r="P52" s="76" t="str">
        <f t="shared" si="13"/>
        <v/>
      </c>
      <c r="Q52" s="76">
        <f t="shared" si="71"/>
        <v>0</v>
      </c>
      <c r="R52" s="76">
        <f t="shared" si="72"/>
        <v>0</v>
      </c>
      <c r="S52" s="76">
        <f t="shared" si="73"/>
        <v>0</v>
      </c>
      <c r="T52" s="76">
        <f t="shared" si="74"/>
        <v>0</v>
      </c>
      <c r="U52" s="76" t="str">
        <f t="shared" si="18"/>
        <v/>
      </c>
      <c r="V52" s="76" t="str">
        <f t="shared" si="19"/>
        <v/>
      </c>
      <c r="W52" s="76">
        <f t="shared" si="75"/>
        <v>0</v>
      </c>
      <c r="X52" s="76" t="str">
        <f t="shared" si="21"/>
        <v/>
      </c>
      <c r="Y52" s="76">
        <f t="shared" si="76"/>
        <v>0</v>
      </c>
      <c r="Z52" s="76" t="str">
        <f t="shared" si="23"/>
        <v/>
      </c>
      <c r="AA52" s="76">
        <f t="shared" si="77"/>
        <v>0</v>
      </c>
      <c r="AB52" s="76">
        <f t="shared" si="78"/>
        <v>0</v>
      </c>
      <c r="AC52" s="76">
        <f t="shared" si="79"/>
        <v>0</v>
      </c>
      <c r="AD52" s="76" t="str">
        <f t="shared" si="27"/>
        <v/>
      </c>
      <c r="AE52" s="76">
        <f t="shared" si="80"/>
        <v>0</v>
      </c>
      <c r="AF52" s="76" t="str">
        <f t="shared" si="29"/>
        <v/>
      </c>
      <c r="AG52" s="76">
        <f t="shared" si="81"/>
        <v>0</v>
      </c>
      <c r="AH52" s="76">
        <f t="shared" si="82"/>
        <v>0</v>
      </c>
      <c r="AI52" s="76" t="str">
        <f t="shared" si="32"/>
        <v/>
      </c>
      <c r="AJ52" s="76">
        <f t="shared" si="83"/>
        <v>0</v>
      </c>
      <c r="AK52" s="76">
        <f t="shared" si="84"/>
        <v>0</v>
      </c>
      <c r="AL52" s="76">
        <f t="shared" si="85"/>
        <v>0</v>
      </c>
      <c r="AM52" s="76">
        <f t="shared" si="86"/>
        <v>0</v>
      </c>
      <c r="AN52" s="76" t="str">
        <f t="shared" si="37"/>
        <v/>
      </c>
      <c r="AO52" s="76" t="str">
        <f t="shared" si="38"/>
        <v/>
      </c>
      <c r="AP52" s="76">
        <f t="shared" si="87"/>
        <v>0</v>
      </c>
      <c r="AQ52" s="76">
        <f t="shared" si="88"/>
        <v>0</v>
      </c>
      <c r="AR52" s="76" t="str">
        <f t="shared" si="41"/>
        <v/>
      </c>
      <c r="AS52" s="76">
        <f t="shared" si="89"/>
        <v>0</v>
      </c>
      <c r="AT52" s="76" t="str">
        <f t="shared" si="43"/>
        <v/>
      </c>
      <c r="AU52" s="76">
        <f t="shared" si="90"/>
        <v>0</v>
      </c>
      <c r="AV52" s="76" t="str">
        <f t="shared" si="45"/>
        <v/>
      </c>
      <c r="AW52" s="76">
        <f t="shared" si="91"/>
        <v>0</v>
      </c>
      <c r="AX52" s="76" t="str">
        <f t="shared" si="47"/>
        <v/>
      </c>
      <c r="AY52" s="76">
        <f t="shared" si="92"/>
        <v>0</v>
      </c>
      <c r="AZ52" s="76" t="str">
        <f t="shared" si="49"/>
        <v/>
      </c>
      <c r="BA52" s="76">
        <f t="shared" si="93"/>
        <v>0</v>
      </c>
      <c r="BB52" s="76" t="str">
        <f t="shared" si="51"/>
        <v/>
      </c>
      <c r="BC52" s="76">
        <f t="shared" si="94"/>
        <v>0</v>
      </c>
      <c r="BD52" s="76">
        <f t="shared" si="95"/>
        <v>0</v>
      </c>
      <c r="BE52" s="76" t="str">
        <f t="shared" si="54"/>
        <v/>
      </c>
      <c r="BF52" s="76" t="str">
        <f t="shared" si="55"/>
        <v/>
      </c>
      <c r="BG52" s="76" t="str">
        <f t="shared" si="56"/>
        <v/>
      </c>
      <c r="BH52" s="76" t="str">
        <f t="shared" si="57"/>
        <v/>
      </c>
      <c r="BI52" s="76" t="str">
        <f t="shared" si="58"/>
        <v/>
      </c>
      <c r="BJ52" s="76" t="str">
        <f t="shared" si="59"/>
        <v/>
      </c>
      <c r="BK52" s="76" t="str">
        <f t="shared" si="60"/>
        <v/>
      </c>
      <c r="BL52" s="76" t="str">
        <f t="shared" si="61"/>
        <v/>
      </c>
      <c r="BM52" s="76" t="str">
        <f t="shared" si="62"/>
        <v/>
      </c>
      <c r="BN52" s="76" t="str">
        <f t="shared" si="63"/>
        <v/>
      </c>
      <c r="BO52" s="76" t="str">
        <f t="shared" si="64"/>
        <v/>
      </c>
      <c r="BP52" s="76" t="str">
        <f t="shared" si="65"/>
        <v/>
      </c>
      <c r="BQ52" s="76" t="str">
        <f t="shared" si="66"/>
        <v/>
      </c>
      <c r="BR52" s="76" t="str">
        <f t="shared" si="67"/>
        <v/>
      </c>
      <c r="BS52" s="76" t="str">
        <f t="shared" si="68"/>
        <v/>
      </c>
      <c r="BT52" s="76" t="str">
        <f t="shared" si="69"/>
        <v/>
      </c>
      <c r="BU52" s="76" t="str">
        <f t="shared" si="70"/>
        <v/>
      </c>
    </row>
    <row r="53" spans="1:73" ht="30" customHeight="1">
      <c r="A53" s="75" t="str">
        <f t="shared" si="0"/>
        <v/>
      </c>
      <c r="B53" s="63"/>
      <c r="C53" s="66" t="s">
        <v>1456</v>
      </c>
      <c r="D53" s="77" t="str">
        <f t="shared" si="1"/>
        <v/>
      </c>
      <c r="E53" s="72" t="str">
        <f t="shared" si="2"/>
        <v/>
      </c>
      <c r="F53" s="73" t="str">
        <f t="shared" si="3"/>
        <v/>
      </c>
      <c r="G53" s="74" t="str">
        <f t="shared" si="4"/>
        <v/>
      </c>
      <c r="H53" s="75" t="str">
        <f t="shared" si="5"/>
        <v/>
      </c>
      <c r="I53" s="75" t="str">
        <f t="shared" si="6"/>
        <v/>
      </c>
      <c r="J53" s="73" t="str">
        <f t="shared" si="7"/>
        <v/>
      </c>
      <c r="K53" s="76" t="str">
        <f t="shared" si="8"/>
        <v/>
      </c>
      <c r="L53" s="76" t="str">
        <f t="shared" si="9"/>
        <v/>
      </c>
      <c r="M53" s="76" t="str">
        <f t="shared" si="10"/>
        <v/>
      </c>
      <c r="N53" s="76" t="str">
        <f t="shared" si="11"/>
        <v/>
      </c>
      <c r="O53" s="76" t="str">
        <f t="shared" si="12"/>
        <v/>
      </c>
      <c r="P53" s="76" t="str">
        <f t="shared" si="13"/>
        <v/>
      </c>
      <c r="Q53" s="76">
        <f t="shared" si="71"/>
        <v>0</v>
      </c>
      <c r="R53" s="76">
        <f t="shared" si="72"/>
        <v>0</v>
      </c>
      <c r="S53" s="76">
        <f t="shared" si="73"/>
        <v>0</v>
      </c>
      <c r="T53" s="76">
        <f t="shared" si="74"/>
        <v>0</v>
      </c>
      <c r="U53" s="76" t="str">
        <f t="shared" si="18"/>
        <v/>
      </c>
      <c r="V53" s="76" t="str">
        <f t="shared" si="19"/>
        <v/>
      </c>
      <c r="W53" s="76">
        <f t="shared" si="75"/>
        <v>0</v>
      </c>
      <c r="X53" s="76" t="str">
        <f t="shared" si="21"/>
        <v/>
      </c>
      <c r="Y53" s="76">
        <f t="shared" si="76"/>
        <v>0</v>
      </c>
      <c r="Z53" s="76" t="str">
        <f t="shared" si="23"/>
        <v/>
      </c>
      <c r="AA53" s="76">
        <f t="shared" si="77"/>
        <v>0</v>
      </c>
      <c r="AB53" s="76">
        <f t="shared" si="78"/>
        <v>0</v>
      </c>
      <c r="AC53" s="76">
        <f t="shared" si="79"/>
        <v>0</v>
      </c>
      <c r="AD53" s="76" t="str">
        <f t="shared" si="27"/>
        <v/>
      </c>
      <c r="AE53" s="76">
        <f t="shared" si="80"/>
        <v>0</v>
      </c>
      <c r="AF53" s="76" t="str">
        <f t="shared" si="29"/>
        <v/>
      </c>
      <c r="AG53" s="76">
        <f t="shared" si="81"/>
        <v>0</v>
      </c>
      <c r="AH53" s="76">
        <f t="shared" si="82"/>
        <v>0</v>
      </c>
      <c r="AI53" s="76" t="str">
        <f t="shared" si="32"/>
        <v/>
      </c>
      <c r="AJ53" s="76">
        <f t="shared" si="83"/>
        <v>0</v>
      </c>
      <c r="AK53" s="76">
        <f t="shared" si="84"/>
        <v>0</v>
      </c>
      <c r="AL53" s="76">
        <f t="shared" si="85"/>
        <v>0</v>
      </c>
      <c r="AM53" s="76">
        <f t="shared" si="86"/>
        <v>0</v>
      </c>
      <c r="AN53" s="76" t="str">
        <f t="shared" si="37"/>
        <v/>
      </c>
      <c r="AO53" s="76" t="str">
        <f t="shared" si="38"/>
        <v/>
      </c>
      <c r="AP53" s="76">
        <f t="shared" si="87"/>
        <v>0</v>
      </c>
      <c r="AQ53" s="76">
        <f t="shared" si="88"/>
        <v>0</v>
      </c>
      <c r="AR53" s="76" t="str">
        <f t="shared" si="41"/>
        <v/>
      </c>
      <c r="AS53" s="76">
        <f t="shared" si="89"/>
        <v>0</v>
      </c>
      <c r="AT53" s="76" t="str">
        <f t="shared" si="43"/>
        <v/>
      </c>
      <c r="AU53" s="76">
        <f t="shared" si="90"/>
        <v>0</v>
      </c>
      <c r="AV53" s="76" t="str">
        <f t="shared" si="45"/>
        <v/>
      </c>
      <c r="AW53" s="76">
        <f t="shared" si="91"/>
        <v>0</v>
      </c>
      <c r="AX53" s="76" t="str">
        <f t="shared" si="47"/>
        <v/>
      </c>
      <c r="AY53" s="76">
        <f t="shared" si="92"/>
        <v>0</v>
      </c>
      <c r="AZ53" s="76" t="str">
        <f t="shared" si="49"/>
        <v/>
      </c>
      <c r="BA53" s="76">
        <f t="shared" si="93"/>
        <v>0</v>
      </c>
      <c r="BB53" s="76" t="str">
        <f t="shared" si="51"/>
        <v/>
      </c>
      <c r="BC53" s="76">
        <f t="shared" si="94"/>
        <v>0</v>
      </c>
      <c r="BD53" s="76">
        <f t="shared" si="95"/>
        <v>0</v>
      </c>
      <c r="BE53" s="76" t="str">
        <f t="shared" si="54"/>
        <v/>
      </c>
      <c r="BF53" s="76" t="str">
        <f t="shared" si="55"/>
        <v/>
      </c>
      <c r="BG53" s="76" t="str">
        <f t="shared" si="56"/>
        <v/>
      </c>
      <c r="BH53" s="76" t="str">
        <f t="shared" si="57"/>
        <v/>
      </c>
      <c r="BI53" s="76" t="str">
        <f t="shared" si="58"/>
        <v/>
      </c>
      <c r="BJ53" s="76" t="str">
        <f t="shared" si="59"/>
        <v/>
      </c>
      <c r="BK53" s="76" t="str">
        <f t="shared" si="60"/>
        <v/>
      </c>
      <c r="BL53" s="76" t="str">
        <f t="shared" si="61"/>
        <v/>
      </c>
      <c r="BM53" s="76" t="str">
        <f t="shared" si="62"/>
        <v/>
      </c>
      <c r="BN53" s="76" t="str">
        <f t="shared" si="63"/>
        <v/>
      </c>
      <c r="BO53" s="76" t="str">
        <f t="shared" si="64"/>
        <v/>
      </c>
      <c r="BP53" s="76" t="str">
        <f t="shared" si="65"/>
        <v/>
      </c>
      <c r="BQ53" s="76" t="str">
        <f t="shared" si="66"/>
        <v/>
      </c>
      <c r="BR53" s="76" t="str">
        <f t="shared" si="67"/>
        <v/>
      </c>
      <c r="BS53" s="76" t="str">
        <f t="shared" si="68"/>
        <v/>
      </c>
      <c r="BT53" s="76" t="str">
        <f t="shared" si="69"/>
        <v/>
      </c>
      <c r="BU53" s="76" t="str">
        <f t="shared" si="70"/>
        <v/>
      </c>
    </row>
    <row r="54" spans="1:73" ht="30" customHeight="1">
      <c r="A54" s="75" t="str">
        <f t="shared" si="0"/>
        <v/>
      </c>
      <c r="B54" s="63"/>
      <c r="C54" s="66" t="s">
        <v>1456</v>
      </c>
      <c r="D54" s="77" t="str">
        <f t="shared" si="1"/>
        <v/>
      </c>
      <c r="E54" s="72" t="str">
        <f t="shared" si="2"/>
        <v/>
      </c>
      <c r="F54" s="73" t="str">
        <f t="shared" si="3"/>
        <v/>
      </c>
      <c r="G54" s="74" t="str">
        <f t="shared" si="4"/>
        <v/>
      </c>
      <c r="H54" s="75" t="str">
        <f t="shared" si="5"/>
        <v/>
      </c>
      <c r="I54" s="75" t="str">
        <f t="shared" si="6"/>
        <v/>
      </c>
      <c r="J54" s="73" t="str">
        <f t="shared" si="7"/>
        <v/>
      </c>
      <c r="K54" s="76" t="str">
        <f t="shared" si="8"/>
        <v/>
      </c>
      <c r="L54" s="76" t="str">
        <f t="shared" si="9"/>
        <v/>
      </c>
      <c r="M54" s="76" t="str">
        <f t="shared" si="10"/>
        <v/>
      </c>
      <c r="N54" s="76" t="str">
        <f t="shared" si="11"/>
        <v/>
      </c>
      <c r="O54" s="76" t="str">
        <f t="shared" si="12"/>
        <v/>
      </c>
      <c r="P54" s="76" t="str">
        <f t="shared" si="13"/>
        <v/>
      </c>
      <c r="Q54" s="76">
        <f t="shared" si="71"/>
        <v>0</v>
      </c>
      <c r="R54" s="76">
        <f t="shared" si="72"/>
        <v>0</v>
      </c>
      <c r="S54" s="76">
        <f t="shared" si="73"/>
        <v>0</v>
      </c>
      <c r="T54" s="76">
        <f t="shared" si="74"/>
        <v>0</v>
      </c>
      <c r="U54" s="76" t="str">
        <f t="shared" si="18"/>
        <v/>
      </c>
      <c r="V54" s="76" t="str">
        <f t="shared" si="19"/>
        <v/>
      </c>
      <c r="W54" s="76">
        <f t="shared" si="75"/>
        <v>0</v>
      </c>
      <c r="X54" s="76" t="str">
        <f t="shared" si="21"/>
        <v/>
      </c>
      <c r="Y54" s="76">
        <f t="shared" si="76"/>
        <v>0</v>
      </c>
      <c r="Z54" s="76" t="str">
        <f t="shared" si="23"/>
        <v/>
      </c>
      <c r="AA54" s="76">
        <f t="shared" si="77"/>
        <v>0</v>
      </c>
      <c r="AB54" s="76">
        <f t="shared" si="78"/>
        <v>0</v>
      </c>
      <c r="AC54" s="76">
        <f t="shared" si="79"/>
        <v>0</v>
      </c>
      <c r="AD54" s="76" t="str">
        <f t="shared" si="27"/>
        <v/>
      </c>
      <c r="AE54" s="76">
        <f t="shared" si="80"/>
        <v>0</v>
      </c>
      <c r="AF54" s="76" t="str">
        <f t="shared" si="29"/>
        <v/>
      </c>
      <c r="AG54" s="76">
        <f t="shared" si="81"/>
        <v>0</v>
      </c>
      <c r="AH54" s="76">
        <f t="shared" si="82"/>
        <v>0</v>
      </c>
      <c r="AI54" s="76" t="str">
        <f t="shared" si="32"/>
        <v/>
      </c>
      <c r="AJ54" s="76">
        <f t="shared" si="83"/>
        <v>0</v>
      </c>
      <c r="AK54" s="76">
        <f t="shared" si="84"/>
        <v>0</v>
      </c>
      <c r="AL54" s="76">
        <f t="shared" si="85"/>
        <v>0</v>
      </c>
      <c r="AM54" s="76">
        <f t="shared" si="86"/>
        <v>0</v>
      </c>
      <c r="AN54" s="76" t="str">
        <f t="shared" si="37"/>
        <v/>
      </c>
      <c r="AO54" s="76" t="str">
        <f t="shared" si="38"/>
        <v/>
      </c>
      <c r="AP54" s="76">
        <f t="shared" si="87"/>
        <v>0</v>
      </c>
      <c r="AQ54" s="76">
        <f t="shared" si="88"/>
        <v>0</v>
      </c>
      <c r="AR54" s="76" t="str">
        <f t="shared" si="41"/>
        <v/>
      </c>
      <c r="AS54" s="76">
        <f t="shared" si="89"/>
        <v>0</v>
      </c>
      <c r="AT54" s="76" t="str">
        <f t="shared" si="43"/>
        <v/>
      </c>
      <c r="AU54" s="76">
        <f t="shared" si="90"/>
        <v>0</v>
      </c>
      <c r="AV54" s="76" t="str">
        <f t="shared" si="45"/>
        <v/>
      </c>
      <c r="AW54" s="76">
        <f t="shared" si="91"/>
        <v>0</v>
      </c>
      <c r="AX54" s="76" t="str">
        <f t="shared" si="47"/>
        <v/>
      </c>
      <c r="AY54" s="76">
        <f t="shared" si="92"/>
        <v>0</v>
      </c>
      <c r="AZ54" s="76" t="str">
        <f t="shared" si="49"/>
        <v/>
      </c>
      <c r="BA54" s="76">
        <f t="shared" si="93"/>
        <v>0</v>
      </c>
      <c r="BB54" s="76" t="str">
        <f t="shared" si="51"/>
        <v/>
      </c>
      <c r="BC54" s="76">
        <f t="shared" si="94"/>
        <v>0</v>
      </c>
      <c r="BD54" s="76">
        <f t="shared" si="95"/>
        <v>0</v>
      </c>
      <c r="BE54" s="76" t="str">
        <f t="shared" si="54"/>
        <v/>
      </c>
      <c r="BF54" s="76" t="str">
        <f t="shared" si="55"/>
        <v/>
      </c>
      <c r="BG54" s="76" t="str">
        <f t="shared" si="56"/>
        <v/>
      </c>
      <c r="BH54" s="76" t="str">
        <f t="shared" si="57"/>
        <v/>
      </c>
      <c r="BI54" s="76" t="str">
        <f t="shared" si="58"/>
        <v/>
      </c>
      <c r="BJ54" s="76" t="str">
        <f t="shared" si="59"/>
        <v/>
      </c>
      <c r="BK54" s="76" t="str">
        <f t="shared" si="60"/>
        <v/>
      </c>
      <c r="BL54" s="76" t="str">
        <f t="shared" si="61"/>
        <v/>
      </c>
      <c r="BM54" s="76" t="str">
        <f t="shared" si="62"/>
        <v/>
      </c>
      <c r="BN54" s="76" t="str">
        <f t="shared" si="63"/>
        <v/>
      </c>
      <c r="BO54" s="76" t="str">
        <f t="shared" si="64"/>
        <v/>
      </c>
      <c r="BP54" s="76" t="str">
        <f t="shared" si="65"/>
        <v/>
      </c>
      <c r="BQ54" s="76" t="str">
        <f t="shared" si="66"/>
        <v/>
      </c>
      <c r="BR54" s="76" t="str">
        <f t="shared" si="67"/>
        <v/>
      </c>
      <c r="BS54" s="76" t="str">
        <f t="shared" si="68"/>
        <v/>
      </c>
      <c r="BT54" s="76" t="str">
        <f t="shared" si="69"/>
        <v/>
      </c>
      <c r="BU54" s="76" t="str">
        <f t="shared" si="70"/>
        <v/>
      </c>
    </row>
    <row r="55" spans="1:73" ht="30" customHeight="1">
      <c r="A55" s="75" t="str">
        <f t="shared" si="0"/>
        <v/>
      </c>
      <c r="B55" s="63"/>
      <c r="C55" s="66" t="s">
        <v>1456</v>
      </c>
      <c r="D55" s="77" t="str">
        <f t="shared" si="1"/>
        <v/>
      </c>
      <c r="E55" s="72" t="str">
        <f t="shared" si="2"/>
        <v/>
      </c>
      <c r="F55" s="73" t="str">
        <f t="shared" si="3"/>
        <v/>
      </c>
      <c r="G55" s="74" t="str">
        <f t="shared" si="4"/>
        <v/>
      </c>
      <c r="H55" s="75" t="str">
        <f t="shared" si="5"/>
        <v/>
      </c>
      <c r="I55" s="75" t="str">
        <f t="shared" si="6"/>
        <v/>
      </c>
      <c r="J55" s="73" t="str">
        <f t="shared" si="7"/>
        <v/>
      </c>
      <c r="K55" s="76" t="str">
        <f t="shared" si="8"/>
        <v/>
      </c>
      <c r="L55" s="76" t="str">
        <f t="shared" si="9"/>
        <v/>
      </c>
      <c r="M55" s="76" t="str">
        <f t="shared" si="10"/>
        <v/>
      </c>
      <c r="N55" s="76" t="str">
        <f t="shared" si="11"/>
        <v/>
      </c>
      <c r="O55" s="76" t="str">
        <f t="shared" si="12"/>
        <v/>
      </c>
      <c r="P55" s="76" t="str">
        <f t="shared" si="13"/>
        <v/>
      </c>
      <c r="Q55" s="76">
        <f t="shared" si="71"/>
        <v>0</v>
      </c>
      <c r="R55" s="76">
        <f t="shared" si="72"/>
        <v>0</v>
      </c>
      <c r="S55" s="76">
        <f t="shared" si="73"/>
        <v>0</v>
      </c>
      <c r="T55" s="76">
        <f t="shared" si="74"/>
        <v>0</v>
      </c>
      <c r="U55" s="76" t="str">
        <f t="shared" si="18"/>
        <v/>
      </c>
      <c r="V55" s="76" t="str">
        <f t="shared" si="19"/>
        <v/>
      </c>
      <c r="W55" s="76">
        <f t="shared" si="75"/>
        <v>0</v>
      </c>
      <c r="X55" s="76" t="str">
        <f t="shared" si="21"/>
        <v/>
      </c>
      <c r="Y55" s="76">
        <f t="shared" si="76"/>
        <v>0</v>
      </c>
      <c r="Z55" s="76" t="str">
        <f t="shared" si="23"/>
        <v/>
      </c>
      <c r="AA55" s="76">
        <f t="shared" si="77"/>
        <v>0</v>
      </c>
      <c r="AB55" s="76">
        <f t="shared" si="78"/>
        <v>0</v>
      </c>
      <c r="AC55" s="76">
        <f t="shared" si="79"/>
        <v>0</v>
      </c>
      <c r="AD55" s="76" t="str">
        <f t="shared" si="27"/>
        <v/>
      </c>
      <c r="AE55" s="76">
        <f t="shared" si="80"/>
        <v>0</v>
      </c>
      <c r="AF55" s="76" t="str">
        <f t="shared" si="29"/>
        <v/>
      </c>
      <c r="AG55" s="76">
        <f t="shared" si="81"/>
        <v>0</v>
      </c>
      <c r="AH55" s="76">
        <f t="shared" si="82"/>
        <v>0</v>
      </c>
      <c r="AI55" s="76" t="str">
        <f t="shared" si="32"/>
        <v/>
      </c>
      <c r="AJ55" s="76">
        <f t="shared" si="83"/>
        <v>0</v>
      </c>
      <c r="AK55" s="76">
        <f t="shared" si="84"/>
        <v>0</v>
      </c>
      <c r="AL55" s="76">
        <f t="shared" si="85"/>
        <v>0</v>
      </c>
      <c r="AM55" s="76">
        <f t="shared" si="86"/>
        <v>0</v>
      </c>
      <c r="AN55" s="76" t="str">
        <f t="shared" si="37"/>
        <v/>
      </c>
      <c r="AO55" s="76" t="str">
        <f t="shared" si="38"/>
        <v/>
      </c>
      <c r="AP55" s="76">
        <f t="shared" si="87"/>
        <v>0</v>
      </c>
      <c r="AQ55" s="76">
        <f t="shared" si="88"/>
        <v>0</v>
      </c>
      <c r="AR55" s="76" t="str">
        <f t="shared" si="41"/>
        <v/>
      </c>
      <c r="AS55" s="76">
        <f t="shared" si="89"/>
        <v>0</v>
      </c>
      <c r="AT55" s="76" t="str">
        <f t="shared" si="43"/>
        <v/>
      </c>
      <c r="AU55" s="76">
        <f t="shared" si="90"/>
        <v>0</v>
      </c>
      <c r="AV55" s="76" t="str">
        <f t="shared" si="45"/>
        <v/>
      </c>
      <c r="AW55" s="76">
        <f t="shared" si="91"/>
        <v>0</v>
      </c>
      <c r="AX55" s="76" t="str">
        <f t="shared" si="47"/>
        <v/>
      </c>
      <c r="AY55" s="76">
        <f t="shared" si="92"/>
        <v>0</v>
      </c>
      <c r="AZ55" s="76" t="str">
        <f t="shared" si="49"/>
        <v/>
      </c>
      <c r="BA55" s="76">
        <f t="shared" si="93"/>
        <v>0</v>
      </c>
      <c r="BB55" s="76" t="str">
        <f t="shared" si="51"/>
        <v/>
      </c>
      <c r="BC55" s="76">
        <f t="shared" si="94"/>
        <v>0</v>
      </c>
      <c r="BD55" s="76">
        <f t="shared" si="95"/>
        <v>0</v>
      </c>
      <c r="BE55" s="76" t="str">
        <f t="shared" si="54"/>
        <v/>
      </c>
      <c r="BF55" s="76" t="str">
        <f t="shared" si="55"/>
        <v/>
      </c>
      <c r="BG55" s="76" t="str">
        <f t="shared" si="56"/>
        <v/>
      </c>
      <c r="BH55" s="76" t="str">
        <f t="shared" si="57"/>
        <v/>
      </c>
      <c r="BI55" s="76" t="str">
        <f t="shared" si="58"/>
        <v/>
      </c>
      <c r="BJ55" s="76" t="str">
        <f t="shared" si="59"/>
        <v/>
      </c>
      <c r="BK55" s="76" t="str">
        <f t="shared" si="60"/>
        <v/>
      </c>
      <c r="BL55" s="76" t="str">
        <f t="shared" si="61"/>
        <v/>
      </c>
      <c r="BM55" s="76" t="str">
        <f t="shared" si="62"/>
        <v/>
      </c>
      <c r="BN55" s="76" t="str">
        <f t="shared" si="63"/>
        <v/>
      </c>
      <c r="BO55" s="76" t="str">
        <f t="shared" si="64"/>
        <v/>
      </c>
      <c r="BP55" s="76" t="str">
        <f t="shared" si="65"/>
        <v/>
      </c>
      <c r="BQ55" s="76" t="str">
        <f t="shared" si="66"/>
        <v/>
      </c>
      <c r="BR55" s="76" t="str">
        <f t="shared" si="67"/>
        <v/>
      </c>
      <c r="BS55" s="76" t="str">
        <f t="shared" si="68"/>
        <v/>
      </c>
      <c r="BT55" s="76" t="str">
        <f t="shared" si="69"/>
        <v/>
      </c>
      <c r="BU55" s="76" t="str">
        <f t="shared" si="70"/>
        <v/>
      </c>
    </row>
    <row r="56" spans="1:73" ht="30" customHeight="1">
      <c r="A56" s="75" t="str">
        <f t="shared" si="0"/>
        <v/>
      </c>
      <c r="B56" s="63"/>
      <c r="C56" s="66" t="s">
        <v>1456</v>
      </c>
      <c r="D56" s="77" t="str">
        <f t="shared" si="1"/>
        <v/>
      </c>
      <c r="E56" s="72" t="str">
        <f t="shared" si="2"/>
        <v/>
      </c>
      <c r="F56" s="73" t="str">
        <f t="shared" si="3"/>
        <v/>
      </c>
      <c r="G56" s="74" t="str">
        <f t="shared" si="4"/>
        <v/>
      </c>
      <c r="H56" s="75" t="str">
        <f t="shared" si="5"/>
        <v/>
      </c>
      <c r="I56" s="75" t="str">
        <f t="shared" si="6"/>
        <v/>
      </c>
      <c r="J56" s="73" t="str">
        <f t="shared" si="7"/>
        <v/>
      </c>
      <c r="K56" s="76" t="str">
        <f t="shared" si="8"/>
        <v/>
      </c>
      <c r="L56" s="76" t="str">
        <f t="shared" si="9"/>
        <v/>
      </c>
      <c r="M56" s="76" t="str">
        <f t="shared" si="10"/>
        <v/>
      </c>
      <c r="N56" s="76" t="str">
        <f t="shared" si="11"/>
        <v/>
      </c>
      <c r="O56" s="76" t="str">
        <f t="shared" si="12"/>
        <v/>
      </c>
      <c r="P56" s="76" t="str">
        <f t="shared" si="13"/>
        <v/>
      </c>
      <c r="Q56" s="76">
        <f t="shared" si="71"/>
        <v>0</v>
      </c>
      <c r="R56" s="76">
        <f t="shared" si="72"/>
        <v>0</v>
      </c>
      <c r="S56" s="76">
        <f t="shared" si="73"/>
        <v>0</v>
      </c>
      <c r="T56" s="76">
        <f t="shared" si="74"/>
        <v>0</v>
      </c>
      <c r="U56" s="76" t="str">
        <f t="shared" si="18"/>
        <v/>
      </c>
      <c r="V56" s="76" t="str">
        <f t="shared" si="19"/>
        <v/>
      </c>
      <c r="W56" s="76">
        <f t="shared" si="75"/>
        <v>0</v>
      </c>
      <c r="X56" s="76" t="str">
        <f t="shared" si="21"/>
        <v/>
      </c>
      <c r="Y56" s="76">
        <f t="shared" si="76"/>
        <v>0</v>
      </c>
      <c r="Z56" s="76" t="str">
        <f t="shared" si="23"/>
        <v/>
      </c>
      <c r="AA56" s="76">
        <f t="shared" si="77"/>
        <v>0</v>
      </c>
      <c r="AB56" s="76">
        <f t="shared" si="78"/>
        <v>0</v>
      </c>
      <c r="AC56" s="76">
        <f t="shared" si="79"/>
        <v>0</v>
      </c>
      <c r="AD56" s="76" t="str">
        <f t="shared" si="27"/>
        <v/>
      </c>
      <c r="AE56" s="76">
        <f t="shared" si="80"/>
        <v>0</v>
      </c>
      <c r="AF56" s="76" t="str">
        <f t="shared" si="29"/>
        <v/>
      </c>
      <c r="AG56" s="76">
        <f t="shared" si="81"/>
        <v>0</v>
      </c>
      <c r="AH56" s="76">
        <f t="shared" si="82"/>
        <v>0</v>
      </c>
      <c r="AI56" s="76" t="str">
        <f t="shared" si="32"/>
        <v/>
      </c>
      <c r="AJ56" s="76">
        <f t="shared" si="83"/>
        <v>0</v>
      </c>
      <c r="AK56" s="76">
        <f t="shared" si="84"/>
        <v>0</v>
      </c>
      <c r="AL56" s="76">
        <f t="shared" si="85"/>
        <v>0</v>
      </c>
      <c r="AM56" s="76">
        <f t="shared" si="86"/>
        <v>0</v>
      </c>
      <c r="AN56" s="76" t="str">
        <f t="shared" si="37"/>
        <v/>
      </c>
      <c r="AO56" s="76" t="str">
        <f t="shared" si="38"/>
        <v/>
      </c>
      <c r="AP56" s="76">
        <f t="shared" si="87"/>
        <v>0</v>
      </c>
      <c r="AQ56" s="76">
        <f t="shared" si="88"/>
        <v>0</v>
      </c>
      <c r="AR56" s="76" t="str">
        <f t="shared" si="41"/>
        <v/>
      </c>
      <c r="AS56" s="76">
        <f t="shared" si="89"/>
        <v>0</v>
      </c>
      <c r="AT56" s="76" t="str">
        <f t="shared" si="43"/>
        <v/>
      </c>
      <c r="AU56" s="76">
        <f t="shared" si="90"/>
        <v>0</v>
      </c>
      <c r="AV56" s="76" t="str">
        <f t="shared" si="45"/>
        <v/>
      </c>
      <c r="AW56" s="76">
        <f t="shared" si="91"/>
        <v>0</v>
      </c>
      <c r="AX56" s="76" t="str">
        <f t="shared" si="47"/>
        <v/>
      </c>
      <c r="AY56" s="76">
        <f t="shared" si="92"/>
        <v>0</v>
      </c>
      <c r="AZ56" s="76" t="str">
        <f t="shared" si="49"/>
        <v/>
      </c>
      <c r="BA56" s="76">
        <f t="shared" si="93"/>
        <v>0</v>
      </c>
      <c r="BB56" s="76" t="str">
        <f t="shared" si="51"/>
        <v/>
      </c>
      <c r="BC56" s="76">
        <f t="shared" si="94"/>
        <v>0</v>
      </c>
      <c r="BD56" s="76">
        <f t="shared" si="95"/>
        <v>0</v>
      </c>
      <c r="BE56" s="76" t="str">
        <f t="shared" si="54"/>
        <v/>
      </c>
      <c r="BF56" s="76" t="str">
        <f t="shared" si="55"/>
        <v/>
      </c>
      <c r="BG56" s="76" t="str">
        <f t="shared" si="56"/>
        <v/>
      </c>
      <c r="BH56" s="76" t="str">
        <f t="shared" si="57"/>
        <v/>
      </c>
      <c r="BI56" s="76" t="str">
        <f t="shared" si="58"/>
        <v/>
      </c>
      <c r="BJ56" s="76" t="str">
        <f t="shared" si="59"/>
        <v/>
      </c>
      <c r="BK56" s="76" t="str">
        <f t="shared" si="60"/>
        <v/>
      </c>
      <c r="BL56" s="76" t="str">
        <f t="shared" si="61"/>
        <v/>
      </c>
      <c r="BM56" s="76" t="str">
        <f t="shared" si="62"/>
        <v/>
      </c>
      <c r="BN56" s="76" t="str">
        <f t="shared" si="63"/>
        <v/>
      </c>
      <c r="BO56" s="76" t="str">
        <f t="shared" si="64"/>
        <v/>
      </c>
      <c r="BP56" s="76" t="str">
        <f t="shared" si="65"/>
        <v/>
      </c>
      <c r="BQ56" s="76" t="str">
        <f t="shared" si="66"/>
        <v/>
      </c>
      <c r="BR56" s="76" t="str">
        <f t="shared" si="67"/>
        <v/>
      </c>
      <c r="BS56" s="76" t="str">
        <f t="shared" si="68"/>
        <v/>
      </c>
      <c r="BT56" s="76" t="str">
        <f t="shared" si="69"/>
        <v/>
      </c>
      <c r="BU56" s="76" t="str">
        <f t="shared" si="70"/>
        <v/>
      </c>
    </row>
    <row r="57" spans="1:73" ht="30" customHeight="1">
      <c r="A57" s="75" t="str">
        <f t="shared" si="0"/>
        <v/>
      </c>
      <c r="B57" s="63"/>
      <c r="C57" s="66" t="s">
        <v>1456</v>
      </c>
      <c r="D57" s="77" t="str">
        <f t="shared" si="1"/>
        <v/>
      </c>
      <c r="E57" s="72" t="str">
        <f t="shared" si="2"/>
        <v/>
      </c>
      <c r="F57" s="73" t="str">
        <f t="shared" si="3"/>
        <v/>
      </c>
      <c r="G57" s="74" t="str">
        <f t="shared" si="4"/>
        <v/>
      </c>
      <c r="H57" s="75" t="str">
        <f t="shared" si="5"/>
        <v/>
      </c>
      <c r="I57" s="75" t="str">
        <f t="shared" si="6"/>
        <v/>
      </c>
      <c r="J57" s="73" t="str">
        <f t="shared" si="7"/>
        <v/>
      </c>
      <c r="K57" s="76" t="str">
        <f t="shared" si="8"/>
        <v/>
      </c>
      <c r="L57" s="76" t="str">
        <f t="shared" si="9"/>
        <v/>
      </c>
      <c r="M57" s="76" t="str">
        <f t="shared" si="10"/>
        <v/>
      </c>
      <c r="N57" s="76" t="str">
        <f t="shared" si="11"/>
        <v/>
      </c>
      <c r="O57" s="76" t="str">
        <f t="shared" si="12"/>
        <v/>
      </c>
      <c r="P57" s="76" t="str">
        <f t="shared" si="13"/>
        <v/>
      </c>
      <c r="Q57" s="76">
        <f t="shared" si="71"/>
        <v>0</v>
      </c>
      <c r="R57" s="76">
        <f t="shared" si="72"/>
        <v>0</v>
      </c>
      <c r="S57" s="76">
        <f t="shared" si="73"/>
        <v>0</v>
      </c>
      <c r="T57" s="76">
        <f t="shared" si="74"/>
        <v>0</v>
      </c>
      <c r="U57" s="76" t="str">
        <f t="shared" si="18"/>
        <v/>
      </c>
      <c r="V57" s="76" t="str">
        <f t="shared" si="19"/>
        <v/>
      </c>
      <c r="W57" s="76">
        <f t="shared" si="75"/>
        <v>0</v>
      </c>
      <c r="X57" s="76" t="str">
        <f t="shared" si="21"/>
        <v/>
      </c>
      <c r="Y57" s="76">
        <f t="shared" si="76"/>
        <v>0</v>
      </c>
      <c r="Z57" s="76" t="str">
        <f t="shared" si="23"/>
        <v/>
      </c>
      <c r="AA57" s="76">
        <f t="shared" si="77"/>
        <v>0</v>
      </c>
      <c r="AB57" s="76">
        <f t="shared" si="78"/>
        <v>0</v>
      </c>
      <c r="AC57" s="76">
        <f t="shared" si="79"/>
        <v>0</v>
      </c>
      <c r="AD57" s="76" t="str">
        <f t="shared" si="27"/>
        <v/>
      </c>
      <c r="AE57" s="76">
        <f t="shared" si="80"/>
        <v>0</v>
      </c>
      <c r="AF57" s="76" t="str">
        <f t="shared" si="29"/>
        <v/>
      </c>
      <c r="AG57" s="76">
        <f t="shared" si="81"/>
        <v>0</v>
      </c>
      <c r="AH57" s="76">
        <f t="shared" si="82"/>
        <v>0</v>
      </c>
      <c r="AI57" s="76" t="str">
        <f t="shared" si="32"/>
        <v/>
      </c>
      <c r="AJ57" s="76">
        <f t="shared" si="83"/>
        <v>0</v>
      </c>
      <c r="AK57" s="76">
        <f t="shared" si="84"/>
        <v>0</v>
      </c>
      <c r="AL57" s="76">
        <f t="shared" si="85"/>
        <v>0</v>
      </c>
      <c r="AM57" s="76">
        <f t="shared" si="86"/>
        <v>0</v>
      </c>
      <c r="AN57" s="76" t="str">
        <f t="shared" si="37"/>
        <v/>
      </c>
      <c r="AO57" s="76" t="str">
        <f t="shared" si="38"/>
        <v/>
      </c>
      <c r="AP57" s="76">
        <f t="shared" si="87"/>
        <v>0</v>
      </c>
      <c r="AQ57" s="76">
        <f t="shared" si="88"/>
        <v>0</v>
      </c>
      <c r="AR57" s="76" t="str">
        <f t="shared" si="41"/>
        <v/>
      </c>
      <c r="AS57" s="76">
        <f t="shared" si="89"/>
        <v>0</v>
      </c>
      <c r="AT57" s="76" t="str">
        <f t="shared" si="43"/>
        <v/>
      </c>
      <c r="AU57" s="76">
        <f t="shared" si="90"/>
        <v>0</v>
      </c>
      <c r="AV57" s="76" t="str">
        <f t="shared" si="45"/>
        <v/>
      </c>
      <c r="AW57" s="76">
        <f t="shared" si="91"/>
        <v>0</v>
      </c>
      <c r="AX57" s="76" t="str">
        <f t="shared" si="47"/>
        <v/>
      </c>
      <c r="AY57" s="76">
        <f t="shared" si="92"/>
        <v>0</v>
      </c>
      <c r="AZ57" s="76" t="str">
        <f t="shared" si="49"/>
        <v/>
      </c>
      <c r="BA57" s="76">
        <f t="shared" si="93"/>
        <v>0</v>
      </c>
      <c r="BB57" s="76" t="str">
        <f t="shared" si="51"/>
        <v/>
      </c>
      <c r="BC57" s="76">
        <f t="shared" si="94"/>
        <v>0</v>
      </c>
      <c r="BD57" s="76">
        <f t="shared" si="95"/>
        <v>0</v>
      </c>
      <c r="BE57" s="76" t="str">
        <f t="shared" si="54"/>
        <v/>
      </c>
      <c r="BF57" s="76" t="str">
        <f t="shared" si="55"/>
        <v/>
      </c>
      <c r="BG57" s="76" t="str">
        <f t="shared" si="56"/>
        <v/>
      </c>
      <c r="BH57" s="76" t="str">
        <f t="shared" si="57"/>
        <v/>
      </c>
      <c r="BI57" s="76" t="str">
        <f t="shared" si="58"/>
        <v/>
      </c>
      <c r="BJ57" s="76" t="str">
        <f t="shared" si="59"/>
        <v/>
      </c>
      <c r="BK57" s="76" t="str">
        <f t="shared" si="60"/>
        <v/>
      </c>
      <c r="BL57" s="76" t="str">
        <f t="shared" si="61"/>
        <v/>
      </c>
      <c r="BM57" s="76" t="str">
        <f t="shared" si="62"/>
        <v/>
      </c>
      <c r="BN57" s="76" t="str">
        <f t="shared" si="63"/>
        <v/>
      </c>
      <c r="BO57" s="76" t="str">
        <f t="shared" si="64"/>
        <v/>
      </c>
      <c r="BP57" s="76" t="str">
        <f t="shared" si="65"/>
        <v/>
      </c>
      <c r="BQ57" s="76" t="str">
        <f t="shared" si="66"/>
        <v/>
      </c>
      <c r="BR57" s="76" t="str">
        <f t="shared" si="67"/>
        <v/>
      </c>
      <c r="BS57" s="76" t="str">
        <f t="shared" si="68"/>
        <v/>
      </c>
      <c r="BT57" s="76" t="str">
        <f t="shared" si="69"/>
        <v/>
      </c>
      <c r="BU57" s="76" t="str">
        <f t="shared" si="70"/>
        <v/>
      </c>
    </row>
    <row r="58" spans="1:73" ht="30" customHeight="1">
      <c r="A58" s="75" t="str">
        <f t="shared" si="0"/>
        <v/>
      </c>
      <c r="B58" s="63"/>
      <c r="C58" s="66" t="s">
        <v>1456</v>
      </c>
      <c r="D58" s="77" t="str">
        <f t="shared" si="1"/>
        <v/>
      </c>
      <c r="E58" s="72" t="str">
        <f t="shared" si="2"/>
        <v/>
      </c>
      <c r="F58" s="73" t="str">
        <f t="shared" si="3"/>
        <v/>
      </c>
      <c r="G58" s="74" t="str">
        <f t="shared" si="4"/>
        <v/>
      </c>
      <c r="H58" s="75" t="str">
        <f t="shared" si="5"/>
        <v/>
      </c>
      <c r="I58" s="75" t="str">
        <f t="shared" si="6"/>
        <v/>
      </c>
      <c r="J58" s="73" t="str">
        <f t="shared" si="7"/>
        <v/>
      </c>
      <c r="K58" s="76" t="str">
        <f t="shared" si="8"/>
        <v/>
      </c>
      <c r="L58" s="76" t="str">
        <f t="shared" si="9"/>
        <v/>
      </c>
      <c r="M58" s="76" t="str">
        <f t="shared" si="10"/>
        <v/>
      </c>
      <c r="N58" s="76" t="str">
        <f t="shared" si="11"/>
        <v/>
      </c>
      <c r="O58" s="76" t="str">
        <f t="shared" si="12"/>
        <v/>
      </c>
      <c r="P58" s="76" t="str">
        <f t="shared" si="13"/>
        <v/>
      </c>
      <c r="Q58" s="76">
        <f t="shared" si="71"/>
        <v>0</v>
      </c>
      <c r="R58" s="76">
        <f t="shared" si="72"/>
        <v>0</v>
      </c>
      <c r="S58" s="76">
        <f t="shared" si="73"/>
        <v>0</v>
      </c>
      <c r="T58" s="76">
        <f t="shared" si="74"/>
        <v>0</v>
      </c>
      <c r="U58" s="76" t="str">
        <f t="shared" si="18"/>
        <v/>
      </c>
      <c r="V58" s="76" t="str">
        <f t="shared" si="19"/>
        <v/>
      </c>
      <c r="W58" s="76">
        <f t="shared" si="75"/>
        <v>0</v>
      </c>
      <c r="X58" s="76" t="str">
        <f t="shared" si="21"/>
        <v/>
      </c>
      <c r="Y58" s="76">
        <f t="shared" si="76"/>
        <v>0</v>
      </c>
      <c r="Z58" s="76" t="str">
        <f t="shared" si="23"/>
        <v/>
      </c>
      <c r="AA58" s="76">
        <f t="shared" si="77"/>
        <v>0</v>
      </c>
      <c r="AB58" s="76">
        <f t="shared" si="78"/>
        <v>0</v>
      </c>
      <c r="AC58" s="76">
        <f t="shared" si="79"/>
        <v>0</v>
      </c>
      <c r="AD58" s="76" t="str">
        <f t="shared" si="27"/>
        <v/>
      </c>
      <c r="AE58" s="76">
        <f t="shared" si="80"/>
        <v>0</v>
      </c>
      <c r="AF58" s="76" t="str">
        <f t="shared" si="29"/>
        <v/>
      </c>
      <c r="AG58" s="76">
        <f t="shared" si="81"/>
        <v>0</v>
      </c>
      <c r="AH58" s="76">
        <f t="shared" si="82"/>
        <v>0</v>
      </c>
      <c r="AI58" s="76" t="str">
        <f t="shared" si="32"/>
        <v/>
      </c>
      <c r="AJ58" s="76">
        <f t="shared" si="83"/>
        <v>0</v>
      </c>
      <c r="AK58" s="76">
        <f t="shared" si="84"/>
        <v>0</v>
      </c>
      <c r="AL58" s="76">
        <f t="shared" si="85"/>
        <v>0</v>
      </c>
      <c r="AM58" s="76">
        <f t="shared" si="86"/>
        <v>0</v>
      </c>
      <c r="AN58" s="76" t="str">
        <f t="shared" si="37"/>
        <v/>
      </c>
      <c r="AO58" s="76" t="str">
        <f t="shared" si="38"/>
        <v/>
      </c>
      <c r="AP58" s="76">
        <f t="shared" si="87"/>
        <v>0</v>
      </c>
      <c r="AQ58" s="76">
        <f t="shared" si="88"/>
        <v>0</v>
      </c>
      <c r="AR58" s="76" t="str">
        <f t="shared" si="41"/>
        <v/>
      </c>
      <c r="AS58" s="76">
        <f t="shared" si="89"/>
        <v>0</v>
      </c>
      <c r="AT58" s="76" t="str">
        <f t="shared" si="43"/>
        <v/>
      </c>
      <c r="AU58" s="76">
        <f t="shared" si="90"/>
        <v>0</v>
      </c>
      <c r="AV58" s="76" t="str">
        <f t="shared" si="45"/>
        <v/>
      </c>
      <c r="AW58" s="76">
        <f t="shared" si="91"/>
        <v>0</v>
      </c>
      <c r="AX58" s="76" t="str">
        <f t="shared" si="47"/>
        <v/>
      </c>
      <c r="AY58" s="76">
        <f t="shared" si="92"/>
        <v>0</v>
      </c>
      <c r="AZ58" s="76" t="str">
        <f t="shared" si="49"/>
        <v/>
      </c>
      <c r="BA58" s="76">
        <f t="shared" si="93"/>
        <v>0</v>
      </c>
      <c r="BB58" s="76" t="str">
        <f t="shared" si="51"/>
        <v/>
      </c>
      <c r="BC58" s="76">
        <f t="shared" si="94"/>
        <v>0</v>
      </c>
      <c r="BD58" s="76">
        <f t="shared" si="95"/>
        <v>0</v>
      </c>
      <c r="BE58" s="76" t="str">
        <f t="shared" si="54"/>
        <v/>
      </c>
      <c r="BF58" s="76" t="str">
        <f t="shared" si="55"/>
        <v/>
      </c>
      <c r="BG58" s="76" t="str">
        <f t="shared" si="56"/>
        <v/>
      </c>
      <c r="BH58" s="76" t="str">
        <f t="shared" si="57"/>
        <v/>
      </c>
      <c r="BI58" s="76" t="str">
        <f t="shared" si="58"/>
        <v/>
      </c>
      <c r="BJ58" s="76" t="str">
        <f t="shared" si="59"/>
        <v/>
      </c>
      <c r="BK58" s="76" t="str">
        <f t="shared" si="60"/>
        <v/>
      </c>
      <c r="BL58" s="76" t="str">
        <f t="shared" si="61"/>
        <v/>
      </c>
      <c r="BM58" s="76" t="str">
        <f t="shared" si="62"/>
        <v/>
      </c>
      <c r="BN58" s="76" t="str">
        <f t="shared" si="63"/>
        <v/>
      </c>
      <c r="BO58" s="76" t="str">
        <f t="shared" si="64"/>
        <v/>
      </c>
      <c r="BP58" s="76" t="str">
        <f t="shared" si="65"/>
        <v/>
      </c>
      <c r="BQ58" s="76" t="str">
        <f t="shared" si="66"/>
        <v/>
      </c>
      <c r="BR58" s="76" t="str">
        <f t="shared" si="67"/>
        <v/>
      </c>
      <c r="BS58" s="76" t="str">
        <f t="shared" si="68"/>
        <v/>
      </c>
      <c r="BT58" s="76" t="str">
        <f t="shared" si="69"/>
        <v/>
      </c>
      <c r="BU58" s="76" t="str">
        <f t="shared" si="70"/>
        <v/>
      </c>
    </row>
    <row r="59" spans="1:73" ht="30" customHeight="1">
      <c r="A59" s="75" t="str">
        <f t="shared" si="0"/>
        <v/>
      </c>
      <c r="B59" s="63"/>
      <c r="C59" s="66" t="s">
        <v>1456</v>
      </c>
      <c r="D59" s="77" t="str">
        <f t="shared" si="1"/>
        <v/>
      </c>
      <c r="E59" s="72" t="str">
        <f t="shared" si="2"/>
        <v/>
      </c>
      <c r="F59" s="73" t="str">
        <f t="shared" si="3"/>
        <v/>
      </c>
      <c r="G59" s="74" t="str">
        <f t="shared" si="4"/>
        <v/>
      </c>
      <c r="H59" s="75" t="str">
        <f t="shared" si="5"/>
        <v/>
      </c>
      <c r="I59" s="75" t="str">
        <f t="shared" si="6"/>
        <v/>
      </c>
      <c r="J59" s="73" t="str">
        <f t="shared" si="7"/>
        <v/>
      </c>
      <c r="K59" s="76" t="str">
        <f t="shared" si="8"/>
        <v/>
      </c>
      <c r="L59" s="76" t="str">
        <f t="shared" si="9"/>
        <v/>
      </c>
      <c r="M59" s="76" t="str">
        <f t="shared" si="10"/>
        <v/>
      </c>
      <c r="N59" s="76" t="str">
        <f t="shared" si="11"/>
        <v/>
      </c>
      <c r="O59" s="76" t="str">
        <f t="shared" si="12"/>
        <v/>
      </c>
      <c r="P59" s="76" t="str">
        <f t="shared" si="13"/>
        <v/>
      </c>
      <c r="Q59" s="76">
        <f t="shared" si="71"/>
        <v>0</v>
      </c>
      <c r="R59" s="76">
        <f t="shared" si="72"/>
        <v>0</v>
      </c>
      <c r="S59" s="76">
        <f t="shared" si="73"/>
        <v>0</v>
      </c>
      <c r="T59" s="76">
        <f t="shared" si="74"/>
        <v>0</v>
      </c>
      <c r="U59" s="76" t="str">
        <f t="shared" si="18"/>
        <v/>
      </c>
      <c r="V59" s="76" t="str">
        <f t="shared" si="19"/>
        <v/>
      </c>
      <c r="W59" s="76">
        <f t="shared" si="75"/>
        <v>0</v>
      </c>
      <c r="X59" s="76" t="str">
        <f t="shared" si="21"/>
        <v/>
      </c>
      <c r="Y59" s="76">
        <f t="shared" si="76"/>
        <v>0</v>
      </c>
      <c r="Z59" s="76" t="str">
        <f t="shared" si="23"/>
        <v/>
      </c>
      <c r="AA59" s="76">
        <f t="shared" si="77"/>
        <v>0</v>
      </c>
      <c r="AB59" s="76">
        <f t="shared" si="78"/>
        <v>0</v>
      </c>
      <c r="AC59" s="76">
        <f t="shared" si="79"/>
        <v>0</v>
      </c>
      <c r="AD59" s="76" t="str">
        <f t="shared" si="27"/>
        <v/>
      </c>
      <c r="AE59" s="76">
        <f t="shared" si="80"/>
        <v>0</v>
      </c>
      <c r="AF59" s="76" t="str">
        <f t="shared" si="29"/>
        <v/>
      </c>
      <c r="AG59" s="76">
        <f t="shared" si="81"/>
        <v>0</v>
      </c>
      <c r="AH59" s="76">
        <f t="shared" si="82"/>
        <v>0</v>
      </c>
      <c r="AI59" s="76" t="str">
        <f t="shared" si="32"/>
        <v/>
      </c>
      <c r="AJ59" s="76">
        <f t="shared" si="83"/>
        <v>0</v>
      </c>
      <c r="AK59" s="76">
        <f t="shared" si="84"/>
        <v>0</v>
      </c>
      <c r="AL59" s="76">
        <f t="shared" si="85"/>
        <v>0</v>
      </c>
      <c r="AM59" s="76">
        <f t="shared" si="86"/>
        <v>0</v>
      </c>
      <c r="AN59" s="76" t="str">
        <f t="shared" si="37"/>
        <v/>
      </c>
      <c r="AO59" s="76" t="str">
        <f t="shared" si="38"/>
        <v/>
      </c>
      <c r="AP59" s="76">
        <f t="shared" si="87"/>
        <v>0</v>
      </c>
      <c r="AQ59" s="76">
        <f t="shared" si="88"/>
        <v>0</v>
      </c>
      <c r="AR59" s="76" t="str">
        <f t="shared" si="41"/>
        <v/>
      </c>
      <c r="AS59" s="76">
        <f t="shared" si="89"/>
        <v>0</v>
      </c>
      <c r="AT59" s="76" t="str">
        <f t="shared" si="43"/>
        <v/>
      </c>
      <c r="AU59" s="76">
        <f t="shared" si="90"/>
        <v>0</v>
      </c>
      <c r="AV59" s="76" t="str">
        <f t="shared" si="45"/>
        <v/>
      </c>
      <c r="AW59" s="76">
        <f t="shared" si="91"/>
        <v>0</v>
      </c>
      <c r="AX59" s="76" t="str">
        <f t="shared" si="47"/>
        <v/>
      </c>
      <c r="AY59" s="76">
        <f t="shared" si="92"/>
        <v>0</v>
      </c>
      <c r="AZ59" s="76" t="str">
        <f t="shared" si="49"/>
        <v/>
      </c>
      <c r="BA59" s="76">
        <f t="shared" si="93"/>
        <v>0</v>
      </c>
      <c r="BB59" s="76" t="str">
        <f t="shared" si="51"/>
        <v/>
      </c>
      <c r="BC59" s="76">
        <f t="shared" si="94"/>
        <v>0</v>
      </c>
      <c r="BD59" s="76">
        <f t="shared" si="95"/>
        <v>0</v>
      </c>
      <c r="BE59" s="76" t="str">
        <f t="shared" si="54"/>
        <v/>
      </c>
      <c r="BF59" s="76" t="str">
        <f t="shared" si="55"/>
        <v/>
      </c>
      <c r="BG59" s="76" t="str">
        <f t="shared" si="56"/>
        <v/>
      </c>
      <c r="BH59" s="76" t="str">
        <f t="shared" si="57"/>
        <v/>
      </c>
      <c r="BI59" s="76" t="str">
        <f t="shared" si="58"/>
        <v/>
      </c>
      <c r="BJ59" s="76" t="str">
        <f t="shared" si="59"/>
        <v/>
      </c>
      <c r="BK59" s="76" t="str">
        <f t="shared" si="60"/>
        <v/>
      </c>
      <c r="BL59" s="76" t="str">
        <f t="shared" si="61"/>
        <v/>
      </c>
      <c r="BM59" s="76" t="str">
        <f t="shared" si="62"/>
        <v/>
      </c>
      <c r="BN59" s="76" t="str">
        <f t="shared" si="63"/>
        <v/>
      </c>
      <c r="BO59" s="76" t="str">
        <f t="shared" si="64"/>
        <v/>
      </c>
      <c r="BP59" s="76" t="str">
        <f t="shared" si="65"/>
        <v/>
      </c>
      <c r="BQ59" s="76" t="str">
        <f t="shared" si="66"/>
        <v/>
      </c>
      <c r="BR59" s="76" t="str">
        <f t="shared" si="67"/>
        <v/>
      </c>
      <c r="BS59" s="76" t="str">
        <f t="shared" si="68"/>
        <v/>
      </c>
      <c r="BT59" s="76" t="str">
        <f t="shared" si="69"/>
        <v/>
      </c>
      <c r="BU59" s="76" t="str">
        <f t="shared" si="70"/>
        <v/>
      </c>
    </row>
    <row r="60" spans="1:73" ht="30" customHeight="1">
      <c r="A60" s="75" t="str">
        <f t="shared" si="0"/>
        <v/>
      </c>
      <c r="B60" s="63"/>
      <c r="C60" s="66" t="s">
        <v>1456</v>
      </c>
      <c r="D60" s="77" t="str">
        <f t="shared" si="1"/>
        <v/>
      </c>
      <c r="E60" s="72" t="str">
        <f t="shared" si="2"/>
        <v/>
      </c>
      <c r="F60" s="73" t="str">
        <f t="shared" si="3"/>
        <v/>
      </c>
      <c r="G60" s="74" t="str">
        <f t="shared" si="4"/>
        <v/>
      </c>
      <c r="H60" s="75" t="str">
        <f t="shared" si="5"/>
        <v/>
      </c>
      <c r="I60" s="75" t="str">
        <f t="shared" si="6"/>
        <v/>
      </c>
      <c r="J60" s="73" t="str">
        <f t="shared" si="7"/>
        <v/>
      </c>
      <c r="K60" s="76" t="str">
        <f t="shared" si="8"/>
        <v/>
      </c>
      <c r="L60" s="76" t="str">
        <f t="shared" si="9"/>
        <v/>
      </c>
      <c r="M60" s="76" t="str">
        <f t="shared" si="10"/>
        <v/>
      </c>
      <c r="N60" s="76" t="str">
        <f t="shared" si="11"/>
        <v/>
      </c>
      <c r="O60" s="76" t="str">
        <f t="shared" si="12"/>
        <v/>
      </c>
      <c r="P60" s="76" t="str">
        <f t="shared" si="13"/>
        <v/>
      </c>
      <c r="Q60" s="76">
        <f t="shared" si="71"/>
        <v>0</v>
      </c>
      <c r="R60" s="76">
        <f t="shared" si="72"/>
        <v>0</v>
      </c>
      <c r="S60" s="76">
        <f t="shared" si="73"/>
        <v>0</v>
      </c>
      <c r="T60" s="76">
        <f t="shared" si="74"/>
        <v>0</v>
      </c>
      <c r="U60" s="76" t="str">
        <f t="shared" si="18"/>
        <v/>
      </c>
      <c r="V60" s="76" t="str">
        <f t="shared" si="19"/>
        <v/>
      </c>
      <c r="W60" s="76">
        <f t="shared" si="75"/>
        <v>0</v>
      </c>
      <c r="X60" s="76" t="str">
        <f t="shared" si="21"/>
        <v/>
      </c>
      <c r="Y60" s="76">
        <f t="shared" si="76"/>
        <v>0</v>
      </c>
      <c r="Z60" s="76" t="str">
        <f t="shared" si="23"/>
        <v/>
      </c>
      <c r="AA60" s="76">
        <f t="shared" si="77"/>
        <v>0</v>
      </c>
      <c r="AB60" s="76">
        <f t="shared" si="78"/>
        <v>0</v>
      </c>
      <c r="AC60" s="76">
        <f t="shared" si="79"/>
        <v>0</v>
      </c>
      <c r="AD60" s="76" t="str">
        <f t="shared" si="27"/>
        <v/>
      </c>
      <c r="AE60" s="76">
        <f t="shared" si="80"/>
        <v>0</v>
      </c>
      <c r="AF60" s="76" t="str">
        <f t="shared" si="29"/>
        <v/>
      </c>
      <c r="AG60" s="76">
        <f t="shared" si="81"/>
        <v>0</v>
      </c>
      <c r="AH60" s="76">
        <f t="shared" si="82"/>
        <v>0</v>
      </c>
      <c r="AI60" s="76" t="str">
        <f t="shared" si="32"/>
        <v/>
      </c>
      <c r="AJ60" s="76">
        <f t="shared" si="83"/>
        <v>0</v>
      </c>
      <c r="AK60" s="76">
        <f t="shared" si="84"/>
        <v>0</v>
      </c>
      <c r="AL60" s="76">
        <f t="shared" si="85"/>
        <v>0</v>
      </c>
      <c r="AM60" s="76">
        <f t="shared" si="86"/>
        <v>0</v>
      </c>
      <c r="AN60" s="76" t="str">
        <f t="shared" si="37"/>
        <v/>
      </c>
      <c r="AO60" s="76" t="str">
        <f t="shared" si="38"/>
        <v/>
      </c>
      <c r="AP60" s="76">
        <f t="shared" si="87"/>
        <v>0</v>
      </c>
      <c r="AQ60" s="76">
        <f t="shared" si="88"/>
        <v>0</v>
      </c>
      <c r="AR60" s="76" t="str">
        <f t="shared" si="41"/>
        <v/>
      </c>
      <c r="AS60" s="76">
        <f t="shared" si="89"/>
        <v>0</v>
      </c>
      <c r="AT60" s="76" t="str">
        <f t="shared" si="43"/>
        <v/>
      </c>
      <c r="AU60" s="76">
        <f t="shared" si="90"/>
        <v>0</v>
      </c>
      <c r="AV60" s="76" t="str">
        <f t="shared" si="45"/>
        <v/>
      </c>
      <c r="AW60" s="76">
        <f t="shared" si="91"/>
        <v>0</v>
      </c>
      <c r="AX60" s="76" t="str">
        <f t="shared" si="47"/>
        <v/>
      </c>
      <c r="AY60" s="76">
        <f t="shared" si="92"/>
        <v>0</v>
      </c>
      <c r="AZ60" s="76" t="str">
        <f t="shared" si="49"/>
        <v/>
      </c>
      <c r="BA60" s="76">
        <f t="shared" si="93"/>
        <v>0</v>
      </c>
      <c r="BB60" s="76" t="str">
        <f t="shared" si="51"/>
        <v/>
      </c>
      <c r="BC60" s="76">
        <f t="shared" si="94"/>
        <v>0</v>
      </c>
      <c r="BD60" s="76">
        <f t="shared" si="95"/>
        <v>0</v>
      </c>
      <c r="BE60" s="76" t="str">
        <f t="shared" si="54"/>
        <v/>
      </c>
      <c r="BF60" s="76" t="str">
        <f t="shared" si="55"/>
        <v/>
      </c>
      <c r="BG60" s="76" t="str">
        <f t="shared" si="56"/>
        <v/>
      </c>
      <c r="BH60" s="76" t="str">
        <f t="shared" si="57"/>
        <v/>
      </c>
      <c r="BI60" s="76" t="str">
        <f t="shared" si="58"/>
        <v/>
      </c>
      <c r="BJ60" s="76" t="str">
        <f t="shared" si="59"/>
        <v/>
      </c>
      <c r="BK60" s="76" t="str">
        <f t="shared" si="60"/>
        <v/>
      </c>
      <c r="BL60" s="76" t="str">
        <f t="shared" si="61"/>
        <v/>
      </c>
      <c r="BM60" s="76" t="str">
        <f t="shared" si="62"/>
        <v/>
      </c>
      <c r="BN60" s="76" t="str">
        <f t="shared" si="63"/>
        <v/>
      </c>
      <c r="BO60" s="76" t="str">
        <f t="shared" si="64"/>
        <v/>
      </c>
      <c r="BP60" s="76" t="str">
        <f t="shared" si="65"/>
        <v/>
      </c>
      <c r="BQ60" s="76" t="str">
        <f t="shared" si="66"/>
        <v/>
      </c>
      <c r="BR60" s="76" t="str">
        <f t="shared" si="67"/>
        <v/>
      </c>
      <c r="BS60" s="76" t="str">
        <f t="shared" si="68"/>
        <v/>
      </c>
      <c r="BT60" s="76" t="str">
        <f t="shared" si="69"/>
        <v/>
      </c>
      <c r="BU60" s="76" t="str">
        <f t="shared" si="70"/>
        <v/>
      </c>
    </row>
    <row r="61" spans="1:73" ht="30" customHeight="1">
      <c r="A61" s="75" t="str">
        <f t="shared" si="0"/>
        <v/>
      </c>
      <c r="B61" s="63"/>
      <c r="C61" s="66" t="s">
        <v>1456</v>
      </c>
      <c r="D61" s="77" t="str">
        <f t="shared" si="1"/>
        <v/>
      </c>
      <c r="E61" s="72" t="str">
        <f t="shared" si="2"/>
        <v/>
      </c>
      <c r="F61" s="73" t="str">
        <f t="shared" si="3"/>
        <v/>
      </c>
      <c r="G61" s="74" t="str">
        <f t="shared" si="4"/>
        <v/>
      </c>
      <c r="H61" s="75" t="str">
        <f t="shared" si="5"/>
        <v/>
      </c>
      <c r="I61" s="75" t="str">
        <f t="shared" si="6"/>
        <v/>
      </c>
      <c r="J61" s="73" t="str">
        <f t="shared" si="7"/>
        <v/>
      </c>
      <c r="K61" s="76" t="str">
        <f t="shared" si="8"/>
        <v/>
      </c>
      <c r="L61" s="76" t="str">
        <f t="shared" si="9"/>
        <v/>
      </c>
      <c r="M61" s="76" t="str">
        <f t="shared" si="10"/>
        <v/>
      </c>
      <c r="N61" s="76" t="str">
        <f t="shared" si="11"/>
        <v/>
      </c>
      <c r="O61" s="76" t="str">
        <f t="shared" si="12"/>
        <v/>
      </c>
      <c r="P61" s="76" t="str">
        <f t="shared" si="13"/>
        <v/>
      </c>
      <c r="Q61" s="76">
        <f t="shared" si="71"/>
        <v>0</v>
      </c>
      <c r="R61" s="76">
        <f t="shared" si="72"/>
        <v>0</v>
      </c>
      <c r="S61" s="76">
        <f t="shared" si="73"/>
        <v>0</v>
      </c>
      <c r="T61" s="76">
        <f t="shared" si="74"/>
        <v>0</v>
      </c>
      <c r="U61" s="76" t="str">
        <f t="shared" si="18"/>
        <v/>
      </c>
      <c r="V61" s="76" t="str">
        <f t="shared" si="19"/>
        <v/>
      </c>
      <c r="W61" s="76">
        <f t="shared" si="75"/>
        <v>0</v>
      </c>
      <c r="X61" s="76" t="str">
        <f t="shared" si="21"/>
        <v/>
      </c>
      <c r="Y61" s="76">
        <f t="shared" si="76"/>
        <v>0</v>
      </c>
      <c r="Z61" s="76" t="str">
        <f t="shared" si="23"/>
        <v/>
      </c>
      <c r="AA61" s="76">
        <f t="shared" si="77"/>
        <v>0</v>
      </c>
      <c r="AB61" s="76">
        <f t="shared" si="78"/>
        <v>0</v>
      </c>
      <c r="AC61" s="76">
        <f t="shared" si="79"/>
        <v>0</v>
      </c>
      <c r="AD61" s="76" t="str">
        <f t="shared" si="27"/>
        <v/>
      </c>
      <c r="AE61" s="76">
        <f t="shared" si="80"/>
        <v>0</v>
      </c>
      <c r="AF61" s="76" t="str">
        <f t="shared" si="29"/>
        <v/>
      </c>
      <c r="AG61" s="76">
        <f t="shared" si="81"/>
        <v>0</v>
      </c>
      <c r="AH61" s="76">
        <f t="shared" si="82"/>
        <v>0</v>
      </c>
      <c r="AI61" s="76" t="str">
        <f t="shared" si="32"/>
        <v/>
      </c>
      <c r="AJ61" s="76">
        <f t="shared" si="83"/>
        <v>0</v>
      </c>
      <c r="AK61" s="76">
        <f t="shared" si="84"/>
        <v>0</v>
      </c>
      <c r="AL61" s="76">
        <f t="shared" si="85"/>
        <v>0</v>
      </c>
      <c r="AM61" s="76">
        <f t="shared" si="86"/>
        <v>0</v>
      </c>
      <c r="AN61" s="76" t="str">
        <f t="shared" si="37"/>
        <v/>
      </c>
      <c r="AO61" s="76" t="str">
        <f t="shared" si="38"/>
        <v/>
      </c>
      <c r="AP61" s="76">
        <f t="shared" si="87"/>
        <v>0</v>
      </c>
      <c r="AQ61" s="76">
        <f t="shared" si="88"/>
        <v>0</v>
      </c>
      <c r="AR61" s="76" t="str">
        <f t="shared" si="41"/>
        <v/>
      </c>
      <c r="AS61" s="76">
        <f t="shared" si="89"/>
        <v>0</v>
      </c>
      <c r="AT61" s="76" t="str">
        <f t="shared" si="43"/>
        <v/>
      </c>
      <c r="AU61" s="76">
        <f t="shared" si="90"/>
        <v>0</v>
      </c>
      <c r="AV61" s="76" t="str">
        <f t="shared" si="45"/>
        <v/>
      </c>
      <c r="AW61" s="76">
        <f t="shared" si="91"/>
        <v>0</v>
      </c>
      <c r="AX61" s="76" t="str">
        <f t="shared" si="47"/>
        <v/>
      </c>
      <c r="AY61" s="76">
        <f t="shared" si="92"/>
        <v>0</v>
      </c>
      <c r="AZ61" s="76" t="str">
        <f t="shared" si="49"/>
        <v/>
      </c>
      <c r="BA61" s="76">
        <f t="shared" si="93"/>
        <v>0</v>
      </c>
      <c r="BB61" s="76" t="str">
        <f t="shared" si="51"/>
        <v/>
      </c>
      <c r="BC61" s="76">
        <f t="shared" si="94"/>
        <v>0</v>
      </c>
      <c r="BD61" s="76">
        <f t="shared" si="95"/>
        <v>0</v>
      </c>
      <c r="BE61" s="76" t="str">
        <f t="shared" si="54"/>
        <v/>
      </c>
      <c r="BF61" s="76" t="str">
        <f t="shared" si="55"/>
        <v/>
      </c>
      <c r="BG61" s="76" t="str">
        <f t="shared" si="56"/>
        <v/>
      </c>
      <c r="BH61" s="76" t="str">
        <f t="shared" si="57"/>
        <v/>
      </c>
      <c r="BI61" s="76" t="str">
        <f t="shared" si="58"/>
        <v/>
      </c>
      <c r="BJ61" s="76" t="str">
        <f t="shared" si="59"/>
        <v/>
      </c>
      <c r="BK61" s="76" t="str">
        <f t="shared" si="60"/>
        <v/>
      </c>
      <c r="BL61" s="76" t="str">
        <f t="shared" si="61"/>
        <v/>
      </c>
      <c r="BM61" s="76" t="str">
        <f t="shared" si="62"/>
        <v/>
      </c>
      <c r="BN61" s="76" t="str">
        <f t="shared" si="63"/>
        <v/>
      </c>
      <c r="BO61" s="76" t="str">
        <f t="shared" si="64"/>
        <v/>
      </c>
      <c r="BP61" s="76" t="str">
        <f t="shared" si="65"/>
        <v/>
      </c>
      <c r="BQ61" s="76" t="str">
        <f t="shared" si="66"/>
        <v/>
      </c>
      <c r="BR61" s="76" t="str">
        <f t="shared" si="67"/>
        <v/>
      </c>
      <c r="BS61" s="76" t="str">
        <f t="shared" si="68"/>
        <v/>
      </c>
      <c r="BT61" s="76" t="str">
        <f t="shared" si="69"/>
        <v/>
      </c>
      <c r="BU61" s="76" t="str">
        <f t="shared" si="70"/>
        <v/>
      </c>
    </row>
    <row r="62" spans="1:73" ht="30" customHeight="1">
      <c r="A62" s="75" t="str">
        <f t="shared" si="0"/>
        <v/>
      </c>
      <c r="B62" s="63"/>
      <c r="C62" s="66" t="s">
        <v>1456</v>
      </c>
      <c r="D62" s="77" t="str">
        <f t="shared" si="1"/>
        <v/>
      </c>
      <c r="E62" s="72" t="str">
        <f t="shared" si="2"/>
        <v/>
      </c>
      <c r="F62" s="73" t="str">
        <f t="shared" si="3"/>
        <v/>
      </c>
      <c r="G62" s="74" t="str">
        <f t="shared" si="4"/>
        <v/>
      </c>
      <c r="H62" s="75" t="str">
        <f t="shared" si="5"/>
        <v/>
      </c>
      <c r="I62" s="75" t="str">
        <f t="shared" si="6"/>
        <v/>
      </c>
      <c r="J62" s="73" t="str">
        <f t="shared" si="7"/>
        <v/>
      </c>
      <c r="K62" s="76" t="str">
        <f t="shared" si="8"/>
        <v/>
      </c>
      <c r="L62" s="76" t="str">
        <f t="shared" si="9"/>
        <v/>
      </c>
      <c r="M62" s="76" t="str">
        <f t="shared" si="10"/>
        <v/>
      </c>
      <c r="N62" s="76" t="str">
        <f t="shared" si="11"/>
        <v/>
      </c>
      <c r="O62" s="76" t="str">
        <f t="shared" si="12"/>
        <v/>
      </c>
      <c r="P62" s="76" t="str">
        <f t="shared" si="13"/>
        <v/>
      </c>
      <c r="Q62" s="76">
        <f t="shared" si="71"/>
        <v>0</v>
      </c>
      <c r="R62" s="76">
        <f t="shared" si="72"/>
        <v>0</v>
      </c>
      <c r="S62" s="76">
        <f t="shared" si="73"/>
        <v>0</v>
      </c>
      <c r="T62" s="76">
        <f t="shared" si="74"/>
        <v>0</v>
      </c>
      <c r="U62" s="76" t="str">
        <f t="shared" si="18"/>
        <v/>
      </c>
      <c r="V62" s="76" t="str">
        <f t="shared" si="19"/>
        <v/>
      </c>
      <c r="W62" s="76">
        <f t="shared" si="75"/>
        <v>0</v>
      </c>
      <c r="X62" s="76" t="str">
        <f t="shared" si="21"/>
        <v/>
      </c>
      <c r="Y62" s="76">
        <f t="shared" si="76"/>
        <v>0</v>
      </c>
      <c r="Z62" s="76" t="str">
        <f t="shared" si="23"/>
        <v/>
      </c>
      <c r="AA62" s="76">
        <f t="shared" si="77"/>
        <v>0</v>
      </c>
      <c r="AB62" s="76">
        <f t="shared" si="78"/>
        <v>0</v>
      </c>
      <c r="AC62" s="76">
        <f t="shared" si="79"/>
        <v>0</v>
      </c>
      <c r="AD62" s="76" t="str">
        <f t="shared" si="27"/>
        <v/>
      </c>
      <c r="AE62" s="76">
        <f t="shared" si="80"/>
        <v>0</v>
      </c>
      <c r="AF62" s="76" t="str">
        <f t="shared" si="29"/>
        <v/>
      </c>
      <c r="AG62" s="76">
        <f t="shared" si="81"/>
        <v>0</v>
      </c>
      <c r="AH62" s="76">
        <f t="shared" si="82"/>
        <v>0</v>
      </c>
      <c r="AI62" s="76" t="str">
        <f t="shared" si="32"/>
        <v/>
      </c>
      <c r="AJ62" s="76">
        <f t="shared" si="83"/>
        <v>0</v>
      </c>
      <c r="AK62" s="76">
        <f t="shared" si="84"/>
        <v>0</v>
      </c>
      <c r="AL62" s="76">
        <f t="shared" si="85"/>
        <v>0</v>
      </c>
      <c r="AM62" s="76">
        <f t="shared" si="86"/>
        <v>0</v>
      </c>
      <c r="AN62" s="76" t="str">
        <f t="shared" si="37"/>
        <v/>
      </c>
      <c r="AO62" s="76" t="str">
        <f t="shared" si="38"/>
        <v/>
      </c>
      <c r="AP62" s="76">
        <f t="shared" si="87"/>
        <v>0</v>
      </c>
      <c r="AQ62" s="76">
        <f t="shared" si="88"/>
        <v>0</v>
      </c>
      <c r="AR62" s="76" t="str">
        <f t="shared" si="41"/>
        <v/>
      </c>
      <c r="AS62" s="76">
        <f t="shared" si="89"/>
        <v>0</v>
      </c>
      <c r="AT62" s="76" t="str">
        <f t="shared" si="43"/>
        <v/>
      </c>
      <c r="AU62" s="76">
        <f t="shared" si="90"/>
        <v>0</v>
      </c>
      <c r="AV62" s="76" t="str">
        <f t="shared" si="45"/>
        <v/>
      </c>
      <c r="AW62" s="76">
        <f t="shared" si="91"/>
        <v>0</v>
      </c>
      <c r="AX62" s="76" t="str">
        <f t="shared" si="47"/>
        <v/>
      </c>
      <c r="AY62" s="76">
        <f t="shared" si="92"/>
        <v>0</v>
      </c>
      <c r="AZ62" s="76" t="str">
        <f t="shared" si="49"/>
        <v/>
      </c>
      <c r="BA62" s="76">
        <f t="shared" si="93"/>
        <v>0</v>
      </c>
      <c r="BB62" s="76" t="str">
        <f t="shared" si="51"/>
        <v/>
      </c>
      <c r="BC62" s="76">
        <f t="shared" si="94"/>
        <v>0</v>
      </c>
      <c r="BD62" s="76">
        <f t="shared" si="95"/>
        <v>0</v>
      </c>
      <c r="BE62" s="76" t="str">
        <f t="shared" si="54"/>
        <v/>
      </c>
      <c r="BF62" s="76" t="str">
        <f t="shared" si="55"/>
        <v/>
      </c>
      <c r="BG62" s="76" t="str">
        <f t="shared" si="56"/>
        <v/>
      </c>
      <c r="BH62" s="76" t="str">
        <f t="shared" si="57"/>
        <v/>
      </c>
      <c r="BI62" s="76" t="str">
        <f t="shared" si="58"/>
        <v/>
      </c>
      <c r="BJ62" s="76" t="str">
        <f t="shared" si="59"/>
        <v/>
      </c>
      <c r="BK62" s="76" t="str">
        <f t="shared" si="60"/>
        <v/>
      </c>
      <c r="BL62" s="76" t="str">
        <f t="shared" si="61"/>
        <v/>
      </c>
      <c r="BM62" s="76" t="str">
        <f t="shared" si="62"/>
        <v/>
      </c>
      <c r="BN62" s="76" t="str">
        <f t="shared" si="63"/>
        <v/>
      </c>
      <c r="BO62" s="76" t="str">
        <f t="shared" si="64"/>
        <v/>
      </c>
      <c r="BP62" s="76" t="str">
        <f t="shared" si="65"/>
        <v/>
      </c>
      <c r="BQ62" s="76" t="str">
        <f t="shared" si="66"/>
        <v/>
      </c>
      <c r="BR62" s="76" t="str">
        <f t="shared" si="67"/>
        <v/>
      </c>
      <c r="BS62" s="76" t="str">
        <f t="shared" si="68"/>
        <v/>
      </c>
      <c r="BT62" s="76" t="str">
        <f t="shared" si="69"/>
        <v/>
      </c>
      <c r="BU62" s="76" t="str">
        <f t="shared" si="70"/>
        <v/>
      </c>
    </row>
    <row r="63" spans="1:73" ht="30" customHeight="1">
      <c r="A63" s="75" t="str">
        <f t="shared" si="0"/>
        <v/>
      </c>
      <c r="B63" s="63"/>
      <c r="C63" s="66" t="s">
        <v>1456</v>
      </c>
      <c r="D63" s="77" t="str">
        <f t="shared" si="1"/>
        <v/>
      </c>
      <c r="E63" s="72" t="str">
        <f t="shared" si="2"/>
        <v/>
      </c>
      <c r="F63" s="73" t="str">
        <f t="shared" si="3"/>
        <v/>
      </c>
      <c r="G63" s="74" t="str">
        <f t="shared" si="4"/>
        <v/>
      </c>
      <c r="H63" s="75" t="str">
        <f t="shared" si="5"/>
        <v/>
      </c>
      <c r="I63" s="75" t="str">
        <f t="shared" si="6"/>
        <v/>
      </c>
      <c r="J63" s="73" t="str">
        <f t="shared" si="7"/>
        <v/>
      </c>
      <c r="K63" s="76" t="str">
        <f t="shared" si="8"/>
        <v/>
      </c>
      <c r="L63" s="76" t="str">
        <f t="shared" si="9"/>
        <v/>
      </c>
      <c r="M63" s="76" t="str">
        <f t="shared" si="10"/>
        <v/>
      </c>
      <c r="N63" s="76" t="str">
        <f t="shared" si="11"/>
        <v/>
      </c>
      <c r="O63" s="76" t="str">
        <f t="shared" si="12"/>
        <v/>
      </c>
      <c r="P63" s="76" t="str">
        <f t="shared" si="13"/>
        <v/>
      </c>
      <c r="Q63" s="76">
        <f t="shared" si="71"/>
        <v>0</v>
      </c>
      <c r="R63" s="76">
        <f t="shared" si="72"/>
        <v>0</v>
      </c>
      <c r="S63" s="76">
        <f t="shared" si="73"/>
        <v>0</v>
      </c>
      <c r="T63" s="76">
        <f t="shared" si="74"/>
        <v>0</v>
      </c>
      <c r="U63" s="76" t="str">
        <f t="shared" si="18"/>
        <v/>
      </c>
      <c r="V63" s="76" t="str">
        <f t="shared" si="19"/>
        <v/>
      </c>
      <c r="W63" s="76">
        <f t="shared" si="75"/>
        <v>0</v>
      </c>
      <c r="X63" s="76" t="str">
        <f t="shared" si="21"/>
        <v/>
      </c>
      <c r="Y63" s="76">
        <f t="shared" si="76"/>
        <v>0</v>
      </c>
      <c r="Z63" s="76" t="str">
        <f t="shared" si="23"/>
        <v/>
      </c>
      <c r="AA63" s="76">
        <f t="shared" si="77"/>
        <v>0</v>
      </c>
      <c r="AB63" s="76">
        <f t="shared" si="78"/>
        <v>0</v>
      </c>
      <c r="AC63" s="76">
        <f t="shared" si="79"/>
        <v>0</v>
      </c>
      <c r="AD63" s="76" t="str">
        <f t="shared" si="27"/>
        <v/>
      </c>
      <c r="AE63" s="76">
        <f t="shared" si="80"/>
        <v>0</v>
      </c>
      <c r="AF63" s="76" t="str">
        <f t="shared" si="29"/>
        <v/>
      </c>
      <c r="AG63" s="76">
        <f t="shared" si="81"/>
        <v>0</v>
      </c>
      <c r="AH63" s="76">
        <f t="shared" si="82"/>
        <v>0</v>
      </c>
      <c r="AI63" s="76" t="str">
        <f t="shared" si="32"/>
        <v/>
      </c>
      <c r="AJ63" s="76">
        <f t="shared" si="83"/>
        <v>0</v>
      </c>
      <c r="AK63" s="76">
        <f t="shared" si="84"/>
        <v>0</v>
      </c>
      <c r="AL63" s="76">
        <f t="shared" si="85"/>
        <v>0</v>
      </c>
      <c r="AM63" s="76">
        <f t="shared" si="86"/>
        <v>0</v>
      </c>
      <c r="AN63" s="76" t="str">
        <f t="shared" si="37"/>
        <v/>
      </c>
      <c r="AO63" s="76" t="str">
        <f t="shared" si="38"/>
        <v/>
      </c>
      <c r="AP63" s="76">
        <f t="shared" si="87"/>
        <v>0</v>
      </c>
      <c r="AQ63" s="76">
        <f t="shared" si="88"/>
        <v>0</v>
      </c>
      <c r="AR63" s="76" t="str">
        <f t="shared" si="41"/>
        <v/>
      </c>
      <c r="AS63" s="76">
        <f t="shared" si="89"/>
        <v>0</v>
      </c>
      <c r="AT63" s="76" t="str">
        <f t="shared" si="43"/>
        <v/>
      </c>
      <c r="AU63" s="76">
        <f t="shared" si="90"/>
        <v>0</v>
      </c>
      <c r="AV63" s="76" t="str">
        <f t="shared" si="45"/>
        <v/>
      </c>
      <c r="AW63" s="76">
        <f t="shared" si="91"/>
        <v>0</v>
      </c>
      <c r="AX63" s="76" t="str">
        <f t="shared" si="47"/>
        <v/>
      </c>
      <c r="AY63" s="76">
        <f t="shared" si="92"/>
        <v>0</v>
      </c>
      <c r="AZ63" s="76" t="str">
        <f t="shared" si="49"/>
        <v/>
      </c>
      <c r="BA63" s="76">
        <f t="shared" si="93"/>
        <v>0</v>
      </c>
      <c r="BB63" s="76" t="str">
        <f t="shared" si="51"/>
        <v/>
      </c>
      <c r="BC63" s="76">
        <f t="shared" si="94"/>
        <v>0</v>
      </c>
      <c r="BD63" s="76">
        <f t="shared" si="95"/>
        <v>0</v>
      </c>
      <c r="BE63" s="76" t="str">
        <f t="shared" si="54"/>
        <v/>
      </c>
      <c r="BF63" s="76" t="str">
        <f t="shared" si="55"/>
        <v/>
      </c>
      <c r="BG63" s="76" t="str">
        <f t="shared" si="56"/>
        <v/>
      </c>
      <c r="BH63" s="76" t="str">
        <f t="shared" si="57"/>
        <v/>
      </c>
      <c r="BI63" s="76" t="str">
        <f t="shared" si="58"/>
        <v/>
      </c>
      <c r="BJ63" s="76" t="str">
        <f t="shared" si="59"/>
        <v/>
      </c>
      <c r="BK63" s="76" t="str">
        <f t="shared" si="60"/>
        <v/>
      </c>
      <c r="BL63" s="76" t="str">
        <f t="shared" si="61"/>
        <v/>
      </c>
      <c r="BM63" s="76" t="str">
        <f t="shared" si="62"/>
        <v/>
      </c>
      <c r="BN63" s="76" t="str">
        <f t="shared" si="63"/>
        <v/>
      </c>
      <c r="BO63" s="76" t="str">
        <f t="shared" si="64"/>
        <v/>
      </c>
      <c r="BP63" s="76" t="str">
        <f t="shared" si="65"/>
        <v/>
      </c>
      <c r="BQ63" s="76" t="str">
        <f t="shared" si="66"/>
        <v/>
      </c>
      <c r="BR63" s="76" t="str">
        <f t="shared" si="67"/>
        <v/>
      </c>
      <c r="BS63" s="76" t="str">
        <f t="shared" si="68"/>
        <v/>
      </c>
      <c r="BT63" s="76" t="str">
        <f t="shared" si="69"/>
        <v/>
      </c>
      <c r="BU63" s="76" t="str">
        <f t="shared" si="70"/>
        <v/>
      </c>
    </row>
    <row r="64" spans="1:73" ht="30" customHeight="1">
      <c r="A64" s="75" t="str">
        <f t="shared" si="0"/>
        <v/>
      </c>
      <c r="B64" s="63"/>
      <c r="C64" s="66" t="s">
        <v>1456</v>
      </c>
      <c r="D64" s="77" t="str">
        <f t="shared" si="1"/>
        <v/>
      </c>
      <c r="E64" s="72" t="str">
        <f t="shared" si="2"/>
        <v/>
      </c>
      <c r="F64" s="73" t="str">
        <f t="shared" si="3"/>
        <v/>
      </c>
      <c r="G64" s="74" t="str">
        <f t="shared" si="4"/>
        <v/>
      </c>
      <c r="H64" s="75" t="str">
        <f t="shared" si="5"/>
        <v/>
      </c>
      <c r="I64" s="75" t="str">
        <f t="shared" si="6"/>
        <v/>
      </c>
      <c r="J64" s="73" t="str">
        <f t="shared" si="7"/>
        <v/>
      </c>
      <c r="K64" s="76" t="str">
        <f t="shared" si="8"/>
        <v/>
      </c>
      <c r="L64" s="76" t="str">
        <f t="shared" si="9"/>
        <v/>
      </c>
      <c r="M64" s="76" t="str">
        <f t="shared" si="10"/>
        <v/>
      </c>
      <c r="N64" s="76" t="str">
        <f t="shared" si="11"/>
        <v/>
      </c>
      <c r="O64" s="76" t="str">
        <f t="shared" si="12"/>
        <v/>
      </c>
      <c r="P64" s="76" t="str">
        <f t="shared" si="13"/>
        <v/>
      </c>
      <c r="Q64" s="76">
        <f t="shared" si="71"/>
        <v>0</v>
      </c>
      <c r="R64" s="76">
        <f t="shared" si="72"/>
        <v>0</v>
      </c>
      <c r="S64" s="76">
        <f t="shared" si="73"/>
        <v>0</v>
      </c>
      <c r="T64" s="76">
        <f t="shared" si="74"/>
        <v>0</v>
      </c>
      <c r="U64" s="76" t="str">
        <f t="shared" si="18"/>
        <v/>
      </c>
      <c r="V64" s="76" t="str">
        <f t="shared" si="19"/>
        <v/>
      </c>
      <c r="W64" s="76">
        <f t="shared" si="75"/>
        <v>0</v>
      </c>
      <c r="X64" s="76" t="str">
        <f t="shared" si="21"/>
        <v/>
      </c>
      <c r="Y64" s="76">
        <f t="shared" si="76"/>
        <v>0</v>
      </c>
      <c r="Z64" s="76" t="str">
        <f t="shared" si="23"/>
        <v/>
      </c>
      <c r="AA64" s="76">
        <f t="shared" si="77"/>
        <v>0</v>
      </c>
      <c r="AB64" s="76">
        <f t="shared" si="78"/>
        <v>0</v>
      </c>
      <c r="AC64" s="76">
        <f t="shared" si="79"/>
        <v>0</v>
      </c>
      <c r="AD64" s="76" t="str">
        <f t="shared" si="27"/>
        <v/>
      </c>
      <c r="AE64" s="76">
        <f t="shared" si="80"/>
        <v>0</v>
      </c>
      <c r="AF64" s="76" t="str">
        <f t="shared" si="29"/>
        <v/>
      </c>
      <c r="AG64" s="76">
        <f t="shared" si="81"/>
        <v>0</v>
      </c>
      <c r="AH64" s="76">
        <f t="shared" si="82"/>
        <v>0</v>
      </c>
      <c r="AI64" s="76" t="str">
        <f t="shared" si="32"/>
        <v/>
      </c>
      <c r="AJ64" s="76">
        <f t="shared" si="83"/>
        <v>0</v>
      </c>
      <c r="AK64" s="76">
        <f t="shared" si="84"/>
        <v>0</v>
      </c>
      <c r="AL64" s="76">
        <f t="shared" si="85"/>
        <v>0</v>
      </c>
      <c r="AM64" s="76">
        <f t="shared" si="86"/>
        <v>0</v>
      </c>
      <c r="AN64" s="76" t="str">
        <f t="shared" si="37"/>
        <v/>
      </c>
      <c r="AO64" s="76" t="str">
        <f t="shared" si="38"/>
        <v/>
      </c>
      <c r="AP64" s="76">
        <f t="shared" si="87"/>
        <v>0</v>
      </c>
      <c r="AQ64" s="76">
        <f t="shared" si="88"/>
        <v>0</v>
      </c>
      <c r="AR64" s="76" t="str">
        <f t="shared" si="41"/>
        <v/>
      </c>
      <c r="AS64" s="76">
        <f t="shared" si="89"/>
        <v>0</v>
      </c>
      <c r="AT64" s="76" t="str">
        <f t="shared" si="43"/>
        <v/>
      </c>
      <c r="AU64" s="76">
        <f t="shared" si="90"/>
        <v>0</v>
      </c>
      <c r="AV64" s="76" t="str">
        <f t="shared" si="45"/>
        <v/>
      </c>
      <c r="AW64" s="76">
        <f t="shared" si="91"/>
        <v>0</v>
      </c>
      <c r="AX64" s="76" t="str">
        <f t="shared" si="47"/>
        <v/>
      </c>
      <c r="AY64" s="76">
        <f t="shared" si="92"/>
        <v>0</v>
      </c>
      <c r="AZ64" s="76" t="str">
        <f t="shared" si="49"/>
        <v/>
      </c>
      <c r="BA64" s="76">
        <f t="shared" si="93"/>
        <v>0</v>
      </c>
      <c r="BB64" s="76" t="str">
        <f t="shared" si="51"/>
        <v/>
      </c>
      <c r="BC64" s="76">
        <f t="shared" si="94"/>
        <v>0</v>
      </c>
      <c r="BD64" s="76">
        <f t="shared" si="95"/>
        <v>0</v>
      </c>
      <c r="BE64" s="76" t="str">
        <f t="shared" si="54"/>
        <v/>
      </c>
      <c r="BF64" s="76" t="str">
        <f t="shared" si="55"/>
        <v/>
      </c>
      <c r="BG64" s="76" t="str">
        <f t="shared" si="56"/>
        <v/>
      </c>
      <c r="BH64" s="76" t="str">
        <f t="shared" si="57"/>
        <v/>
      </c>
      <c r="BI64" s="76" t="str">
        <f t="shared" si="58"/>
        <v/>
      </c>
      <c r="BJ64" s="76" t="str">
        <f t="shared" si="59"/>
        <v/>
      </c>
      <c r="BK64" s="76" t="str">
        <f t="shared" si="60"/>
        <v/>
      </c>
      <c r="BL64" s="76" t="str">
        <f t="shared" si="61"/>
        <v/>
      </c>
      <c r="BM64" s="76" t="str">
        <f t="shared" si="62"/>
        <v/>
      </c>
      <c r="BN64" s="76" t="str">
        <f t="shared" si="63"/>
        <v/>
      </c>
      <c r="BO64" s="76" t="str">
        <f t="shared" si="64"/>
        <v/>
      </c>
      <c r="BP64" s="76" t="str">
        <f t="shared" si="65"/>
        <v/>
      </c>
      <c r="BQ64" s="76" t="str">
        <f t="shared" si="66"/>
        <v/>
      </c>
      <c r="BR64" s="76" t="str">
        <f t="shared" si="67"/>
        <v/>
      </c>
      <c r="BS64" s="76" t="str">
        <f t="shared" si="68"/>
        <v/>
      </c>
      <c r="BT64" s="76" t="str">
        <f t="shared" si="69"/>
        <v/>
      </c>
      <c r="BU64" s="76" t="str">
        <f t="shared" si="70"/>
        <v/>
      </c>
    </row>
    <row r="65" spans="1:73" ht="30" customHeight="1">
      <c r="A65" s="75" t="str">
        <f t="shared" si="0"/>
        <v/>
      </c>
      <c r="B65" s="63"/>
      <c r="C65" s="66" t="s">
        <v>1456</v>
      </c>
      <c r="D65" s="77" t="str">
        <f t="shared" si="1"/>
        <v/>
      </c>
      <c r="E65" s="72" t="str">
        <f t="shared" si="2"/>
        <v/>
      </c>
      <c r="F65" s="73" t="str">
        <f t="shared" si="3"/>
        <v/>
      </c>
      <c r="G65" s="74" t="str">
        <f t="shared" si="4"/>
        <v/>
      </c>
      <c r="H65" s="75" t="str">
        <f t="shared" si="5"/>
        <v/>
      </c>
      <c r="I65" s="75" t="str">
        <f t="shared" si="6"/>
        <v/>
      </c>
      <c r="J65" s="73" t="str">
        <f t="shared" si="7"/>
        <v/>
      </c>
      <c r="K65" s="76" t="str">
        <f t="shared" si="8"/>
        <v/>
      </c>
      <c r="L65" s="76" t="str">
        <f t="shared" si="9"/>
        <v/>
      </c>
      <c r="M65" s="76" t="str">
        <f t="shared" si="10"/>
        <v/>
      </c>
      <c r="N65" s="76" t="str">
        <f t="shared" si="11"/>
        <v/>
      </c>
      <c r="O65" s="76" t="str">
        <f t="shared" si="12"/>
        <v/>
      </c>
      <c r="P65" s="76" t="str">
        <f t="shared" si="13"/>
        <v/>
      </c>
      <c r="Q65" s="76">
        <f t="shared" si="71"/>
        <v>0</v>
      </c>
      <c r="R65" s="76">
        <f t="shared" si="72"/>
        <v>0</v>
      </c>
      <c r="S65" s="76">
        <f t="shared" si="73"/>
        <v>0</v>
      </c>
      <c r="T65" s="76">
        <f t="shared" si="74"/>
        <v>0</v>
      </c>
      <c r="U65" s="76" t="str">
        <f t="shared" si="18"/>
        <v/>
      </c>
      <c r="V65" s="76" t="str">
        <f t="shared" si="19"/>
        <v/>
      </c>
      <c r="W65" s="76">
        <f t="shared" si="75"/>
        <v>0</v>
      </c>
      <c r="X65" s="76" t="str">
        <f t="shared" si="21"/>
        <v/>
      </c>
      <c r="Y65" s="76">
        <f t="shared" si="76"/>
        <v>0</v>
      </c>
      <c r="Z65" s="76" t="str">
        <f t="shared" si="23"/>
        <v/>
      </c>
      <c r="AA65" s="76">
        <f t="shared" si="77"/>
        <v>0</v>
      </c>
      <c r="AB65" s="76">
        <f t="shared" si="78"/>
        <v>0</v>
      </c>
      <c r="AC65" s="76">
        <f t="shared" si="79"/>
        <v>0</v>
      </c>
      <c r="AD65" s="76" t="str">
        <f t="shared" si="27"/>
        <v/>
      </c>
      <c r="AE65" s="76">
        <f t="shared" si="80"/>
        <v>0</v>
      </c>
      <c r="AF65" s="76" t="str">
        <f t="shared" si="29"/>
        <v/>
      </c>
      <c r="AG65" s="76">
        <f t="shared" si="81"/>
        <v>0</v>
      </c>
      <c r="AH65" s="76">
        <f t="shared" si="82"/>
        <v>0</v>
      </c>
      <c r="AI65" s="76" t="str">
        <f t="shared" si="32"/>
        <v/>
      </c>
      <c r="AJ65" s="76">
        <f t="shared" si="83"/>
        <v>0</v>
      </c>
      <c r="AK65" s="76">
        <f t="shared" si="84"/>
        <v>0</v>
      </c>
      <c r="AL65" s="76">
        <f t="shared" si="85"/>
        <v>0</v>
      </c>
      <c r="AM65" s="76">
        <f t="shared" si="86"/>
        <v>0</v>
      </c>
      <c r="AN65" s="76" t="str">
        <f t="shared" si="37"/>
        <v/>
      </c>
      <c r="AO65" s="76" t="str">
        <f t="shared" si="38"/>
        <v/>
      </c>
      <c r="AP65" s="76">
        <f t="shared" si="87"/>
        <v>0</v>
      </c>
      <c r="AQ65" s="76">
        <f t="shared" si="88"/>
        <v>0</v>
      </c>
      <c r="AR65" s="76" t="str">
        <f t="shared" si="41"/>
        <v/>
      </c>
      <c r="AS65" s="76">
        <f t="shared" si="89"/>
        <v>0</v>
      </c>
      <c r="AT65" s="76" t="str">
        <f t="shared" si="43"/>
        <v/>
      </c>
      <c r="AU65" s="76">
        <f t="shared" si="90"/>
        <v>0</v>
      </c>
      <c r="AV65" s="76" t="str">
        <f t="shared" si="45"/>
        <v/>
      </c>
      <c r="AW65" s="76">
        <f t="shared" si="91"/>
        <v>0</v>
      </c>
      <c r="AX65" s="76" t="str">
        <f t="shared" si="47"/>
        <v/>
      </c>
      <c r="AY65" s="76">
        <f t="shared" si="92"/>
        <v>0</v>
      </c>
      <c r="AZ65" s="76" t="str">
        <f t="shared" si="49"/>
        <v/>
      </c>
      <c r="BA65" s="76">
        <f t="shared" si="93"/>
        <v>0</v>
      </c>
      <c r="BB65" s="76" t="str">
        <f t="shared" si="51"/>
        <v/>
      </c>
      <c r="BC65" s="76">
        <f t="shared" si="94"/>
        <v>0</v>
      </c>
      <c r="BD65" s="76">
        <f t="shared" si="95"/>
        <v>0</v>
      </c>
      <c r="BE65" s="76" t="str">
        <f t="shared" si="54"/>
        <v/>
      </c>
      <c r="BF65" s="76" t="str">
        <f t="shared" si="55"/>
        <v/>
      </c>
      <c r="BG65" s="76" t="str">
        <f t="shared" si="56"/>
        <v/>
      </c>
      <c r="BH65" s="76" t="str">
        <f t="shared" si="57"/>
        <v/>
      </c>
      <c r="BI65" s="76" t="str">
        <f t="shared" si="58"/>
        <v/>
      </c>
      <c r="BJ65" s="76" t="str">
        <f t="shared" si="59"/>
        <v/>
      </c>
      <c r="BK65" s="76" t="str">
        <f t="shared" si="60"/>
        <v/>
      </c>
      <c r="BL65" s="76" t="str">
        <f t="shared" si="61"/>
        <v/>
      </c>
      <c r="BM65" s="76" t="str">
        <f t="shared" si="62"/>
        <v/>
      </c>
      <c r="BN65" s="76" t="str">
        <f t="shared" si="63"/>
        <v/>
      </c>
      <c r="BO65" s="76" t="str">
        <f t="shared" si="64"/>
        <v/>
      </c>
      <c r="BP65" s="76" t="str">
        <f t="shared" si="65"/>
        <v/>
      </c>
      <c r="BQ65" s="76" t="str">
        <f t="shared" si="66"/>
        <v/>
      </c>
      <c r="BR65" s="76" t="str">
        <f t="shared" si="67"/>
        <v/>
      </c>
      <c r="BS65" s="76" t="str">
        <f t="shared" si="68"/>
        <v/>
      </c>
      <c r="BT65" s="76" t="str">
        <f t="shared" si="69"/>
        <v/>
      </c>
      <c r="BU65" s="76" t="str">
        <f t="shared" si="70"/>
        <v/>
      </c>
    </row>
    <row r="66" spans="1:73" ht="30" customHeight="1">
      <c r="A66" s="75" t="str">
        <f t="shared" si="0"/>
        <v/>
      </c>
      <c r="B66" s="63"/>
      <c r="C66" s="66" t="s">
        <v>1456</v>
      </c>
      <c r="D66" s="77" t="str">
        <f t="shared" si="1"/>
        <v/>
      </c>
      <c r="E66" s="72" t="str">
        <f t="shared" si="2"/>
        <v/>
      </c>
      <c r="F66" s="73" t="str">
        <f t="shared" si="3"/>
        <v/>
      </c>
      <c r="G66" s="74" t="str">
        <f t="shared" si="4"/>
        <v/>
      </c>
      <c r="H66" s="75" t="str">
        <f t="shared" si="5"/>
        <v/>
      </c>
      <c r="I66" s="75" t="str">
        <f t="shared" si="6"/>
        <v/>
      </c>
      <c r="J66" s="73" t="str">
        <f t="shared" si="7"/>
        <v/>
      </c>
      <c r="K66" s="76" t="str">
        <f t="shared" si="8"/>
        <v/>
      </c>
      <c r="L66" s="76" t="str">
        <f t="shared" si="9"/>
        <v/>
      </c>
      <c r="M66" s="76" t="str">
        <f t="shared" si="10"/>
        <v/>
      </c>
      <c r="N66" s="76" t="str">
        <f t="shared" si="11"/>
        <v/>
      </c>
      <c r="O66" s="76" t="str">
        <f t="shared" si="12"/>
        <v/>
      </c>
      <c r="P66" s="76" t="str">
        <f t="shared" si="13"/>
        <v/>
      </c>
      <c r="Q66" s="76">
        <f t="shared" si="71"/>
        <v>0</v>
      </c>
      <c r="R66" s="76">
        <f t="shared" si="72"/>
        <v>0</v>
      </c>
      <c r="S66" s="76">
        <f t="shared" si="73"/>
        <v>0</v>
      </c>
      <c r="T66" s="76">
        <f t="shared" si="74"/>
        <v>0</v>
      </c>
      <c r="U66" s="76" t="str">
        <f t="shared" si="18"/>
        <v/>
      </c>
      <c r="V66" s="76" t="str">
        <f t="shared" si="19"/>
        <v/>
      </c>
      <c r="W66" s="76">
        <f t="shared" si="75"/>
        <v>0</v>
      </c>
      <c r="X66" s="76" t="str">
        <f t="shared" si="21"/>
        <v/>
      </c>
      <c r="Y66" s="76">
        <f t="shared" si="76"/>
        <v>0</v>
      </c>
      <c r="Z66" s="76" t="str">
        <f t="shared" si="23"/>
        <v/>
      </c>
      <c r="AA66" s="76">
        <f t="shared" si="77"/>
        <v>0</v>
      </c>
      <c r="AB66" s="76">
        <f t="shared" si="78"/>
        <v>0</v>
      </c>
      <c r="AC66" s="76">
        <f t="shared" si="79"/>
        <v>0</v>
      </c>
      <c r="AD66" s="76" t="str">
        <f t="shared" si="27"/>
        <v/>
      </c>
      <c r="AE66" s="76">
        <f t="shared" si="80"/>
        <v>0</v>
      </c>
      <c r="AF66" s="76" t="str">
        <f t="shared" si="29"/>
        <v/>
      </c>
      <c r="AG66" s="76">
        <f t="shared" si="81"/>
        <v>0</v>
      </c>
      <c r="AH66" s="76">
        <f t="shared" si="82"/>
        <v>0</v>
      </c>
      <c r="AI66" s="76" t="str">
        <f t="shared" si="32"/>
        <v/>
      </c>
      <c r="AJ66" s="76">
        <f t="shared" si="83"/>
        <v>0</v>
      </c>
      <c r="AK66" s="76">
        <f t="shared" si="84"/>
        <v>0</v>
      </c>
      <c r="AL66" s="76">
        <f t="shared" si="85"/>
        <v>0</v>
      </c>
      <c r="AM66" s="76">
        <f t="shared" si="86"/>
        <v>0</v>
      </c>
      <c r="AN66" s="76" t="str">
        <f t="shared" si="37"/>
        <v/>
      </c>
      <c r="AO66" s="76" t="str">
        <f t="shared" si="38"/>
        <v/>
      </c>
      <c r="AP66" s="76">
        <f t="shared" si="87"/>
        <v>0</v>
      </c>
      <c r="AQ66" s="76">
        <f t="shared" si="88"/>
        <v>0</v>
      </c>
      <c r="AR66" s="76" t="str">
        <f t="shared" si="41"/>
        <v/>
      </c>
      <c r="AS66" s="76">
        <f t="shared" si="89"/>
        <v>0</v>
      </c>
      <c r="AT66" s="76" t="str">
        <f t="shared" si="43"/>
        <v/>
      </c>
      <c r="AU66" s="76">
        <f t="shared" si="90"/>
        <v>0</v>
      </c>
      <c r="AV66" s="76" t="str">
        <f t="shared" si="45"/>
        <v/>
      </c>
      <c r="AW66" s="76">
        <f t="shared" si="91"/>
        <v>0</v>
      </c>
      <c r="AX66" s="76" t="str">
        <f t="shared" si="47"/>
        <v/>
      </c>
      <c r="AY66" s="76">
        <f t="shared" si="92"/>
        <v>0</v>
      </c>
      <c r="AZ66" s="76" t="str">
        <f t="shared" si="49"/>
        <v/>
      </c>
      <c r="BA66" s="76">
        <f t="shared" si="93"/>
        <v>0</v>
      </c>
      <c r="BB66" s="76" t="str">
        <f t="shared" si="51"/>
        <v/>
      </c>
      <c r="BC66" s="76">
        <f t="shared" si="94"/>
        <v>0</v>
      </c>
      <c r="BD66" s="76">
        <f t="shared" si="95"/>
        <v>0</v>
      </c>
      <c r="BE66" s="76" t="str">
        <f t="shared" si="54"/>
        <v/>
      </c>
      <c r="BF66" s="76" t="str">
        <f t="shared" si="55"/>
        <v/>
      </c>
      <c r="BG66" s="76" t="str">
        <f t="shared" si="56"/>
        <v/>
      </c>
      <c r="BH66" s="76" t="str">
        <f t="shared" si="57"/>
        <v/>
      </c>
      <c r="BI66" s="76" t="str">
        <f t="shared" si="58"/>
        <v/>
      </c>
      <c r="BJ66" s="76" t="str">
        <f t="shared" si="59"/>
        <v/>
      </c>
      <c r="BK66" s="76" t="str">
        <f t="shared" si="60"/>
        <v/>
      </c>
      <c r="BL66" s="76" t="str">
        <f t="shared" si="61"/>
        <v/>
      </c>
      <c r="BM66" s="76" t="str">
        <f t="shared" si="62"/>
        <v/>
      </c>
      <c r="BN66" s="76" t="str">
        <f t="shared" si="63"/>
        <v/>
      </c>
      <c r="BO66" s="76" t="str">
        <f t="shared" si="64"/>
        <v/>
      </c>
      <c r="BP66" s="76" t="str">
        <f t="shared" si="65"/>
        <v/>
      </c>
      <c r="BQ66" s="76" t="str">
        <f t="shared" si="66"/>
        <v/>
      </c>
      <c r="BR66" s="76" t="str">
        <f t="shared" si="67"/>
        <v/>
      </c>
      <c r="BS66" s="76" t="str">
        <f t="shared" si="68"/>
        <v/>
      </c>
      <c r="BT66" s="76" t="str">
        <f t="shared" si="69"/>
        <v/>
      </c>
      <c r="BU66" s="76" t="str">
        <f t="shared" si="70"/>
        <v/>
      </c>
    </row>
    <row r="67" spans="1:73" ht="30" customHeight="1">
      <c r="A67" s="75" t="str">
        <f t="shared" si="0"/>
        <v/>
      </c>
      <c r="B67" s="63"/>
      <c r="C67" s="66" t="s">
        <v>1456</v>
      </c>
      <c r="D67" s="77" t="str">
        <f t="shared" si="1"/>
        <v/>
      </c>
      <c r="E67" s="72" t="str">
        <f t="shared" si="2"/>
        <v/>
      </c>
      <c r="F67" s="73" t="str">
        <f t="shared" si="3"/>
        <v/>
      </c>
      <c r="G67" s="74" t="str">
        <f t="shared" si="4"/>
        <v/>
      </c>
      <c r="H67" s="75" t="str">
        <f t="shared" si="5"/>
        <v/>
      </c>
      <c r="I67" s="75" t="str">
        <f t="shared" si="6"/>
        <v/>
      </c>
      <c r="J67" s="73" t="str">
        <f t="shared" si="7"/>
        <v/>
      </c>
      <c r="K67" s="76" t="str">
        <f t="shared" si="8"/>
        <v/>
      </c>
      <c r="L67" s="76" t="str">
        <f t="shared" si="9"/>
        <v/>
      </c>
      <c r="M67" s="76" t="str">
        <f t="shared" si="10"/>
        <v/>
      </c>
      <c r="N67" s="76" t="str">
        <f t="shared" si="11"/>
        <v/>
      </c>
      <c r="O67" s="76" t="str">
        <f t="shared" si="12"/>
        <v/>
      </c>
      <c r="P67" s="76" t="str">
        <f t="shared" si="13"/>
        <v/>
      </c>
      <c r="Q67" s="76">
        <f t="shared" si="71"/>
        <v>0</v>
      </c>
      <c r="R67" s="76">
        <f t="shared" si="72"/>
        <v>0</v>
      </c>
      <c r="S67" s="76">
        <f t="shared" si="73"/>
        <v>0</v>
      </c>
      <c r="T67" s="76">
        <f t="shared" si="74"/>
        <v>0</v>
      </c>
      <c r="U67" s="76" t="str">
        <f t="shared" si="18"/>
        <v/>
      </c>
      <c r="V67" s="76" t="str">
        <f t="shared" si="19"/>
        <v/>
      </c>
      <c r="W67" s="76">
        <f t="shared" si="75"/>
        <v>0</v>
      </c>
      <c r="X67" s="76" t="str">
        <f t="shared" si="21"/>
        <v/>
      </c>
      <c r="Y67" s="76">
        <f t="shared" si="76"/>
        <v>0</v>
      </c>
      <c r="Z67" s="76" t="str">
        <f t="shared" si="23"/>
        <v/>
      </c>
      <c r="AA67" s="76">
        <f t="shared" si="77"/>
        <v>0</v>
      </c>
      <c r="AB67" s="76">
        <f t="shared" si="78"/>
        <v>0</v>
      </c>
      <c r="AC67" s="76">
        <f t="shared" si="79"/>
        <v>0</v>
      </c>
      <c r="AD67" s="76" t="str">
        <f t="shared" si="27"/>
        <v/>
      </c>
      <c r="AE67" s="76">
        <f t="shared" si="80"/>
        <v>0</v>
      </c>
      <c r="AF67" s="76" t="str">
        <f t="shared" si="29"/>
        <v/>
      </c>
      <c r="AG67" s="76">
        <f t="shared" si="81"/>
        <v>0</v>
      </c>
      <c r="AH67" s="76">
        <f t="shared" si="82"/>
        <v>0</v>
      </c>
      <c r="AI67" s="76" t="str">
        <f t="shared" si="32"/>
        <v/>
      </c>
      <c r="AJ67" s="76">
        <f t="shared" si="83"/>
        <v>0</v>
      </c>
      <c r="AK67" s="76">
        <f t="shared" si="84"/>
        <v>0</v>
      </c>
      <c r="AL67" s="76">
        <f t="shared" si="85"/>
        <v>0</v>
      </c>
      <c r="AM67" s="76">
        <f t="shared" si="86"/>
        <v>0</v>
      </c>
      <c r="AN67" s="76" t="str">
        <f t="shared" si="37"/>
        <v/>
      </c>
      <c r="AO67" s="76" t="str">
        <f t="shared" si="38"/>
        <v/>
      </c>
      <c r="AP67" s="76">
        <f t="shared" si="87"/>
        <v>0</v>
      </c>
      <c r="AQ67" s="76">
        <f t="shared" si="88"/>
        <v>0</v>
      </c>
      <c r="AR67" s="76" t="str">
        <f t="shared" si="41"/>
        <v/>
      </c>
      <c r="AS67" s="76">
        <f t="shared" si="89"/>
        <v>0</v>
      </c>
      <c r="AT67" s="76" t="str">
        <f t="shared" si="43"/>
        <v/>
      </c>
      <c r="AU67" s="76">
        <f t="shared" si="90"/>
        <v>0</v>
      </c>
      <c r="AV67" s="76" t="str">
        <f t="shared" si="45"/>
        <v/>
      </c>
      <c r="AW67" s="76">
        <f t="shared" si="91"/>
        <v>0</v>
      </c>
      <c r="AX67" s="76" t="str">
        <f t="shared" si="47"/>
        <v/>
      </c>
      <c r="AY67" s="76">
        <f t="shared" si="92"/>
        <v>0</v>
      </c>
      <c r="AZ67" s="76" t="str">
        <f t="shared" si="49"/>
        <v/>
      </c>
      <c r="BA67" s="76">
        <f t="shared" si="93"/>
        <v>0</v>
      </c>
      <c r="BB67" s="76" t="str">
        <f t="shared" si="51"/>
        <v/>
      </c>
      <c r="BC67" s="76">
        <f t="shared" si="94"/>
        <v>0</v>
      </c>
      <c r="BD67" s="76">
        <f t="shared" si="95"/>
        <v>0</v>
      </c>
      <c r="BE67" s="76" t="str">
        <f t="shared" si="54"/>
        <v/>
      </c>
      <c r="BF67" s="76" t="str">
        <f t="shared" si="55"/>
        <v/>
      </c>
      <c r="BG67" s="76" t="str">
        <f t="shared" si="56"/>
        <v/>
      </c>
      <c r="BH67" s="76" t="str">
        <f t="shared" si="57"/>
        <v/>
      </c>
      <c r="BI67" s="76" t="str">
        <f t="shared" si="58"/>
        <v/>
      </c>
      <c r="BJ67" s="76" t="str">
        <f t="shared" si="59"/>
        <v/>
      </c>
      <c r="BK67" s="76" t="str">
        <f t="shared" si="60"/>
        <v/>
      </c>
      <c r="BL67" s="76" t="str">
        <f t="shared" si="61"/>
        <v/>
      </c>
      <c r="BM67" s="76" t="str">
        <f t="shared" si="62"/>
        <v/>
      </c>
      <c r="BN67" s="76" t="str">
        <f t="shared" si="63"/>
        <v/>
      </c>
      <c r="BO67" s="76" t="str">
        <f t="shared" si="64"/>
        <v/>
      </c>
      <c r="BP67" s="76" t="str">
        <f t="shared" si="65"/>
        <v/>
      </c>
      <c r="BQ67" s="76" t="str">
        <f t="shared" si="66"/>
        <v/>
      </c>
      <c r="BR67" s="76" t="str">
        <f t="shared" si="67"/>
        <v/>
      </c>
      <c r="BS67" s="76" t="str">
        <f t="shared" si="68"/>
        <v/>
      </c>
      <c r="BT67" s="76" t="str">
        <f t="shared" si="69"/>
        <v/>
      </c>
      <c r="BU67" s="76" t="str">
        <f t="shared" si="70"/>
        <v/>
      </c>
    </row>
    <row r="68" spans="1:73" ht="30" customHeight="1">
      <c r="A68" s="75" t="str">
        <f t="shared" si="0"/>
        <v/>
      </c>
      <c r="B68" s="63"/>
      <c r="C68" s="66" t="s">
        <v>1456</v>
      </c>
      <c r="D68" s="77" t="str">
        <f t="shared" si="1"/>
        <v/>
      </c>
      <c r="E68" s="72" t="str">
        <f t="shared" si="2"/>
        <v/>
      </c>
      <c r="F68" s="73" t="str">
        <f t="shared" si="3"/>
        <v/>
      </c>
      <c r="G68" s="74" t="str">
        <f t="shared" si="4"/>
        <v/>
      </c>
      <c r="H68" s="75" t="str">
        <f t="shared" si="5"/>
        <v/>
      </c>
      <c r="I68" s="75" t="str">
        <f t="shared" si="6"/>
        <v/>
      </c>
      <c r="J68" s="73" t="str">
        <f t="shared" si="7"/>
        <v/>
      </c>
      <c r="K68" s="76" t="str">
        <f t="shared" si="8"/>
        <v/>
      </c>
      <c r="L68" s="76" t="str">
        <f t="shared" si="9"/>
        <v/>
      </c>
      <c r="M68" s="76" t="str">
        <f t="shared" si="10"/>
        <v/>
      </c>
      <c r="N68" s="76" t="str">
        <f t="shared" si="11"/>
        <v/>
      </c>
      <c r="O68" s="76" t="str">
        <f t="shared" si="12"/>
        <v/>
      </c>
      <c r="P68" s="76" t="str">
        <f t="shared" si="13"/>
        <v/>
      </c>
      <c r="Q68" s="76">
        <f t="shared" si="71"/>
        <v>0</v>
      </c>
      <c r="R68" s="76">
        <f t="shared" si="72"/>
        <v>0</v>
      </c>
      <c r="S68" s="76">
        <f t="shared" si="73"/>
        <v>0</v>
      </c>
      <c r="T68" s="76">
        <f t="shared" si="74"/>
        <v>0</v>
      </c>
      <c r="U68" s="76" t="str">
        <f t="shared" si="18"/>
        <v/>
      </c>
      <c r="V68" s="76" t="str">
        <f t="shared" si="19"/>
        <v/>
      </c>
      <c r="W68" s="76">
        <f t="shared" si="75"/>
        <v>0</v>
      </c>
      <c r="X68" s="76" t="str">
        <f t="shared" si="21"/>
        <v/>
      </c>
      <c r="Y68" s="76">
        <f t="shared" si="76"/>
        <v>0</v>
      </c>
      <c r="Z68" s="76" t="str">
        <f t="shared" si="23"/>
        <v/>
      </c>
      <c r="AA68" s="76">
        <f t="shared" si="77"/>
        <v>0</v>
      </c>
      <c r="AB68" s="76">
        <f t="shared" si="78"/>
        <v>0</v>
      </c>
      <c r="AC68" s="76">
        <f t="shared" si="79"/>
        <v>0</v>
      </c>
      <c r="AD68" s="76" t="str">
        <f t="shared" si="27"/>
        <v/>
      </c>
      <c r="AE68" s="76">
        <f t="shared" si="80"/>
        <v>0</v>
      </c>
      <c r="AF68" s="76" t="str">
        <f t="shared" si="29"/>
        <v/>
      </c>
      <c r="AG68" s="76">
        <f t="shared" si="81"/>
        <v>0</v>
      </c>
      <c r="AH68" s="76">
        <f t="shared" si="82"/>
        <v>0</v>
      </c>
      <c r="AI68" s="76" t="str">
        <f t="shared" si="32"/>
        <v/>
      </c>
      <c r="AJ68" s="76">
        <f t="shared" si="83"/>
        <v>0</v>
      </c>
      <c r="AK68" s="76">
        <f t="shared" si="84"/>
        <v>0</v>
      </c>
      <c r="AL68" s="76">
        <f t="shared" si="85"/>
        <v>0</v>
      </c>
      <c r="AM68" s="76">
        <f t="shared" si="86"/>
        <v>0</v>
      </c>
      <c r="AN68" s="76" t="str">
        <f t="shared" si="37"/>
        <v/>
      </c>
      <c r="AO68" s="76" t="str">
        <f t="shared" si="38"/>
        <v/>
      </c>
      <c r="AP68" s="76">
        <f t="shared" si="87"/>
        <v>0</v>
      </c>
      <c r="AQ68" s="76">
        <f t="shared" si="88"/>
        <v>0</v>
      </c>
      <c r="AR68" s="76" t="str">
        <f t="shared" si="41"/>
        <v/>
      </c>
      <c r="AS68" s="76">
        <f t="shared" si="89"/>
        <v>0</v>
      </c>
      <c r="AT68" s="76" t="str">
        <f t="shared" si="43"/>
        <v/>
      </c>
      <c r="AU68" s="76">
        <f t="shared" si="90"/>
        <v>0</v>
      </c>
      <c r="AV68" s="76" t="str">
        <f t="shared" si="45"/>
        <v/>
      </c>
      <c r="AW68" s="76">
        <f t="shared" si="91"/>
        <v>0</v>
      </c>
      <c r="AX68" s="76" t="str">
        <f t="shared" si="47"/>
        <v/>
      </c>
      <c r="AY68" s="76">
        <f t="shared" si="92"/>
        <v>0</v>
      </c>
      <c r="AZ68" s="76" t="str">
        <f t="shared" si="49"/>
        <v/>
      </c>
      <c r="BA68" s="76">
        <f t="shared" si="93"/>
        <v>0</v>
      </c>
      <c r="BB68" s="76" t="str">
        <f t="shared" si="51"/>
        <v/>
      </c>
      <c r="BC68" s="76">
        <f t="shared" si="94"/>
        <v>0</v>
      </c>
      <c r="BD68" s="76">
        <f t="shared" si="95"/>
        <v>0</v>
      </c>
      <c r="BE68" s="76" t="str">
        <f t="shared" si="54"/>
        <v/>
      </c>
      <c r="BF68" s="76" t="str">
        <f t="shared" si="55"/>
        <v/>
      </c>
      <c r="BG68" s="76" t="str">
        <f t="shared" si="56"/>
        <v/>
      </c>
      <c r="BH68" s="76" t="str">
        <f t="shared" si="57"/>
        <v/>
      </c>
      <c r="BI68" s="76" t="str">
        <f t="shared" si="58"/>
        <v/>
      </c>
      <c r="BJ68" s="76" t="str">
        <f t="shared" si="59"/>
        <v/>
      </c>
      <c r="BK68" s="76" t="str">
        <f t="shared" si="60"/>
        <v/>
      </c>
      <c r="BL68" s="76" t="str">
        <f t="shared" si="61"/>
        <v/>
      </c>
      <c r="BM68" s="76" t="str">
        <f t="shared" si="62"/>
        <v/>
      </c>
      <c r="BN68" s="76" t="str">
        <f t="shared" si="63"/>
        <v/>
      </c>
      <c r="BO68" s="76" t="str">
        <f t="shared" si="64"/>
        <v/>
      </c>
      <c r="BP68" s="76" t="str">
        <f t="shared" si="65"/>
        <v/>
      </c>
      <c r="BQ68" s="76" t="str">
        <f t="shared" si="66"/>
        <v/>
      </c>
      <c r="BR68" s="76" t="str">
        <f t="shared" si="67"/>
        <v/>
      </c>
      <c r="BS68" s="76" t="str">
        <f t="shared" si="68"/>
        <v/>
      </c>
      <c r="BT68" s="76" t="str">
        <f t="shared" si="69"/>
        <v/>
      </c>
      <c r="BU68" s="76" t="str">
        <f t="shared" si="70"/>
        <v/>
      </c>
    </row>
    <row r="69" spans="1:73" ht="30" customHeight="1">
      <c r="A69" s="75" t="str">
        <f t="shared" si="0"/>
        <v/>
      </c>
      <c r="B69" s="63"/>
      <c r="C69" s="66" t="s">
        <v>1456</v>
      </c>
      <c r="D69" s="77" t="str">
        <f t="shared" si="1"/>
        <v/>
      </c>
      <c r="E69" s="72" t="str">
        <f t="shared" si="2"/>
        <v/>
      </c>
      <c r="F69" s="73" t="str">
        <f t="shared" si="3"/>
        <v/>
      </c>
      <c r="G69" s="74" t="str">
        <f t="shared" si="4"/>
        <v/>
      </c>
      <c r="H69" s="75" t="str">
        <f t="shared" si="5"/>
        <v/>
      </c>
      <c r="I69" s="75" t="str">
        <f t="shared" si="6"/>
        <v/>
      </c>
      <c r="J69" s="73" t="str">
        <f t="shared" si="7"/>
        <v/>
      </c>
      <c r="K69" s="76" t="str">
        <f t="shared" si="8"/>
        <v/>
      </c>
      <c r="L69" s="76" t="str">
        <f t="shared" si="9"/>
        <v/>
      </c>
      <c r="M69" s="76" t="str">
        <f t="shared" si="10"/>
        <v/>
      </c>
      <c r="N69" s="76" t="str">
        <f t="shared" si="11"/>
        <v/>
      </c>
      <c r="O69" s="76" t="str">
        <f t="shared" si="12"/>
        <v/>
      </c>
      <c r="P69" s="76" t="str">
        <f t="shared" si="13"/>
        <v/>
      </c>
      <c r="Q69" s="76">
        <f t="shared" si="71"/>
        <v>0</v>
      </c>
      <c r="R69" s="76">
        <f t="shared" si="72"/>
        <v>0</v>
      </c>
      <c r="S69" s="76">
        <f t="shared" si="73"/>
        <v>0</v>
      </c>
      <c r="T69" s="76">
        <f t="shared" si="74"/>
        <v>0</v>
      </c>
      <c r="U69" s="76" t="str">
        <f t="shared" si="18"/>
        <v/>
      </c>
      <c r="V69" s="76" t="str">
        <f t="shared" si="19"/>
        <v/>
      </c>
      <c r="W69" s="76">
        <f t="shared" si="75"/>
        <v>0</v>
      </c>
      <c r="X69" s="76" t="str">
        <f t="shared" si="21"/>
        <v/>
      </c>
      <c r="Y69" s="76">
        <f t="shared" si="76"/>
        <v>0</v>
      </c>
      <c r="Z69" s="76" t="str">
        <f t="shared" si="23"/>
        <v/>
      </c>
      <c r="AA69" s="76">
        <f t="shared" si="77"/>
        <v>0</v>
      </c>
      <c r="AB69" s="76">
        <f t="shared" si="78"/>
        <v>0</v>
      </c>
      <c r="AC69" s="76">
        <f t="shared" si="79"/>
        <v>0</v>
      </c>
      <c r="AD69" s="76" t="str">
        <f t="shared" si="27"/>
        <v/>
      </c>
      <c r="AE69" s="76">
        <f t="shared" si="80"/>
        <v>0</v>
      </c>
      <c r="AF69" s="76" t="str">
        <f t="shared" si="29"/>
        <v/>
      </c>
      <c r="AG69" s="76">
        <f t="shared" si="81"/>
        <v>0</v>
      </c>
      <c r="AH69" s="76">
        <f t="shared" si="82"/>
        <v>0</v>
      </c>
      <c r="AI69" s="76" t="str">
        <f t="shared" si="32"/>
        <v/>
      </c>
      <c r="AJ69" s="76">
        <f t="shared" si="83"/>
        <v>0</v>
      </c>
      <c r="AK69" s="76">
        <f t="shared" si="84"/>
        <v>0</v>
      </c>
      <c r="AL69" s="76">
        <f t="shared" si="85"/>
        <v>0</v>
      </c>
      <c r="AM69" s="76">
        <f t="shared" si="86"/>
        <v>0</v>
      </c>
      <c r="AN69" s="76" t="str">
        <f t="shared" si="37"/>
        <v/>
      </c>
      <c r="AO69" s="76" t="str">
        <f t="shared" si="38"/>
        <v/>
      </c>
      <c r="AP69" s="76">
        <f t="shared" si="87"/>
        <v>0</v>
      </c>
      <c r="AQ69" s="76">
        <f t="shared" si="88"/>
        <v>0</v>
      </c>
      <c r="AR69" s="76" t="str">
        <f t="shared" si="41"/>
        <v/>
      </c>
      <c r="AS69" s="76">
        <f t="shared" si="89"/>
        <v>0</v>
      </c>
      <c r="AT69" s="76" t="str">
        <f t="shared" si="43"/>
        <v/>
      </c>
      <c r="AU69" s="76">
        <f t="shared" si="90"/>
        <v>0</v>
      </c>
      <c r="AV69" s="76" t="str">
        <f t="shared" si="45"/>
        <v/>
      </c>
      <c r="AW69" s="76">
        <f t="shared" si="91"/>
        <v>0</v>
      </c>
      <c r="AX69" s="76" t="str">
        <f t="shared" si="47"/>
        <v/>
      </c>
      <c r="AY69" s="76">
        <f t="shared" si="92"/>
        <v>0</v>
      </c>
      <c r="AZ69" s="76" t="str">
        <f t="shared" si="49"/>
        <v/>
      </c>
      <c r="BA69" s="76">
        <f t="shared" si="93"/>
        <v>0</v>
      </c>
      <c r="BB69" s="76" t="str">
        <f t="shared" si="51"/>
        <v/>
      </c>
      <c r="BC69" s="76">
        <f t="shared" si="94"/>
        <v>0</v>
      </c>
      <c r="BD69" s="76">
        <f t="shared" si="95"/>
        <v>0</v>
      </c>
      <c r="BE69" s="76" t="str">
        <f t="shared" si="54"/>
        <v/>
      </c>
      <c r="BF69" s="76" t="str">
        <f t="shared" si="55"/>
        <v/>
      </c>
      <c r="BG69" s="76" t="str">
        <f t="shared" si="56"/>
        <v/>
      </c>
      <c r="BH69" s="76" t="str">
        <f t="shared" si="57"/>
        <v/>
      </c>
      <c r="BI69" s="76" t="str">
        <f t="shared" si="58"/>
        <v/>
      </c>
      <c r="BJ69" s="76" t="str">
        <f t="shared" si="59"/>
        <v/>
      </c>
      <c r="BK69" s="76" t="str">
        <f t="shared" si="60"/>
        <v/>
      </c>
      <c r="BL69" s="76" t="str">
        <f t="shared" si="61"/>
        <v/>
      </c>
      <c r="BM69" s="76" t="str">
        <f t="shared" si="62"/>
        <v/>
      </c>
      <c r="BN69" s="76" t="str">
        <f t="shared" si="63"/>
        <v/>
      </c>
      <c r="BO69" s="76" t="str">
        <f t="shared" si="64"/>
        <v/>
      </c>
      <c r="BP69" s="76" t="str">
        <f t="shared" si="65"/>
        <v/>
      </c>
      <c r="BQ69" s="76" t="str">
        <f t="shared" si="66"/>
        <v/>
      </c>
      <c r="BR69" s="76" t="str">
        <f t="shared" si="67"/>
        <v/>
      </c>
      <c r="BS69" s="76" t="str">
        <f t="shared" si="68"/>
        <v/>
      </c>
      <c r="BT69" s="76" t="str">
        <f t="shared" si="69"/>
        <v/>
      </c>
      <c r="BU69" s="76" t="str">
        <f t="shared" si="70"/>
        <v/>
      </c>
    </row>
    <row r="70" spans="1:73" ht="30" customHeight="1">
      <c r="A70" s="75" t="str">
        <f t="shared" si="0"/>
        <v/>
      </c>
      <c r="B70" s="63"/>
      <c r="C70" s="66" t="s">
        <v>1456</v>
      </c>
      <c r="D70" s="77" t="str">
        <f t="shared" si="1"/>
        <v/>
      </c>
      <c r="E70" s="72" t="str">
        <f t="shared" si="2"/>
        <v/>
      </c>
      <c r="F70" s="73" t="str">
        <f t="shared" si="3"/>
        <v/>
      </c>
      <c r="G70" s="74" t="str">
        <f t="shared" si="4"/>
        <v/>
      </c>
      <c r="H70" s="75" t="str">
        <f t="shared" si="5"/>
        <v/>
      </c>
      <c r="I70" s="75" t="str">
        <f t="shared" si="6"/>
        <v/>
      </c>
      <c r="J70" s="73" t="str">
        <f t="shared" si="7"/>
        <v/>
      </c>
      <c r="K70" s="76" t="str">
        <f t="shared" si="8"/>
        <v/>
      </c>
      <c r="L70" s="76" t="str">
        <f t="shared" si="9"/>
        <v/>
      </c>
      <c r="M70" s="76" t="str">
        <f t="shared" si="10"/>
        <v/>
      </c>
      <c r="N70" s="76" t="str">
        <f t="shared" si="11"/>
        <v/>
      </c>
      <c r="O70" s="76" t="str">
        <f t="shared" si="12"/>
        <v/>
      </c>
      <c r="P70" s="76" t="str">
        <f t="shared" si="13"/>
        <v/>
      </c>
      <c r="Q70" s="76">
        <f t="shared" si="71"/>
        <v>0</v>
      </c>
      <c r="R70" s="76">
        <f t="shared" si="72"/>
        <v>0</v>
      </c>
      <c r="S70" s="76">
        <f t="shared" si="73"/>
        <v>0</v>
      </c>
      <c r="T70" s="76">
        <f t="shared" si="74"/>
        <v>0</v>
      </c>
      <c r="U70" s="76" t="str">
        <f t="shared" si="18"/>
        <v/>
      </c>
      <c r="V70" s="76" t="str">
        <f t="shared" si="19"/>
        <v/>
      </c>
      <c r="W70" s="76">
        <f t="shared" si="75"/>
        <v>0</v>
      </c>
      <c r="X70" s="76" t="str">
        <f t="shared" si="21"/>
        <v/>
      </c>
      <c r="Y70" s="76">
        <f t="shared" si="76"/>
        <v>0</v>
      </c>
      <c r="Z70" s="76" t="str">
        <f t="shared" si="23"/>
        <v/>
      </c>
      <c r="AA70" s="76">
        <f t="shared" si="77"/>
        <v>0</v>
      </c>
      <c r="AB70" s="76">
        <f t="shared" si="78"/>
        <v>0</v>
      </c>
      <c r="AC70" s="76">
        <f t="shared" si="79"/>
        <v>0</v>
      </c>
      <c r="AD70" s="76" t="str">
        <f t="shared" si="27"/>
        <v/>
      </c>
      <c r="AE70" s="76">
        <f t="shared" si="80"/>
        <v>0</v>
      </c>
      <c r="AF70" s="76" t="str">
        <f t="shared" si="29"/>
        <v/>
      </c>
      <c r="AG70" s="76">
        <f t="shared" si="81"/>
        <v>0</v>
      </c>
      <c r="AH70" s="76">
        <f t="shared" si="82"/>
        <v>0</v>
      </c>
      <c r="AI70" s="76" t="str">
        <f t="shared" si="32"/>
        <v/>
      </c>
      <c r="AJ70" s="76">
        <f t="shared" si="83"/>
        <v>0</v>
      </c>
      <c r="AK70" s="76">
        <f t="shared" si="84"/>
        <v>0</v>
      </c>
      <c r="AL70" s="76">
        <f t="shared" si="85"/>
        <v>0</v>
      </c>
      <c r="AM70" s="76">
        <f t="shared" si="86"/>
        <v>0</v>
      </c>
      <c r="AN70" s="76" t="str">
        <f t="shared" si="37"/>
        <v/>
      </c>
      <c r="AO70" s="76" t="str">
        <f t="shared" si="38"/>
        <v/>
      </c>
      <c r="AP70" s="76">
        <f t="shared" si="87"/>
        <v>0</v>
      </c>
      <c r="AQ70" s="76">
        <f t="shared" si="88"/>
        <v>0</v>
      </c>
      <c r="AR70" s="76" t="str">
        <f t="shared" si="41"/>
        <v/>
      </c>
      <c r="AS70" s="76">
        <f t="shared" si="89"/>
        <v>0</v>
      </c>
      <c r="AT70" s="76" t="str">
        <f t="shared" si="43"/>
        <v/>
      </c>
      <c r="AU70" s="76">
        <f t="shared" si="90"/>
        <v>0</v>
      </c>
      <c r="AV70" s="76" t="str">
        <f t="shared" si="45"/>
        <v/>
      </c>
      <c r="AW70" s="76">
        <f t="shared" si="91"/>
        <v>0</v>
      </c>
      <c r="AX70" s="76" t="str">
        <f t="shared" si="47"/>
        <v/>
      </c>
      <c r="AY70" s="76">
        <f t="shared" si="92"/>
        <v>0</v>
      </c>
      <c r="AZ70" s="76" t="str">
        <f t="shared" si="49"/>
        <v/>
      </c>
      <c r="BA70" s="76">
        <f t="shared" si="93"/>
        <v>0</v>
      </c>
      <c r="BB70" s="76" t="str">
        <f t="shared" si="51"/>
        <v/>
      </c>
      <c r="BC70" s="76">
        <f t="shared" si="94"/>
        <v>0</v>
      </c>
      <c r="BD70" s="76">
        <f t="shared" si="95"/>
        <v>0</v>
      </c>
      <c r="BE70" s="76" t="str">
        <f t="shared" si="54"/>
        <v/>
      </c>
      <c r="BF70" s="76" t="str">
        <f t="shared" si="55"/>
        <v/>
      </c>
      <c r="BG70" s="76" t="str">
        <f t="shared" si="56"/>
        <v/>
      </c>
      <c r="BH70" s="76" t="str">
        <f t="shared" si="57"/>
        <v/>
      </c>
      <c r="BI70" s="76" t="str">
        <f t="shared" si="58"/>
        <v/>
      </c>
      <c r="BJ70" s="76" t="str">
        <f t="shared" si="59"/>
        <v/>
      </c>
      <c r="BK70" s="76" t="str">
        <f t="shared" si="60"/>
        <v/>
      </c>
      <c r="BL70" s="76" t="str">
        <f t="shared" si="61"/>
        <v/>
      </c>
      <c r="BM70" s="76" t="str">
        <f t="shared" si="62"/>
        <v/>
      </c>
      <c r="BN70" s="76" t="str">
        <f t="shared" si="63"/>
        <v/>
      </c>
      <c r="BO70" s="76" t="str">
        <f t="shared" si="64"/>
        <v/>
      </c>
      <c r="BP70" s="76" t="str">
        <f t="shared" si="65"/>
        <v/>
      </c>
      <c r="BQ70" s="76" t="str">
        <f t="shared" si="66"/>
        <v/>
      </c>
      <c r="BR70" s="76" t="str">
        <f t="shared" si="67"/>
        <v/>
      </c>
      <c r="BS70" s="76" t="str">
        <f t="shared" si="68"/>
        <v/>
      </c>
      <c r="BT70" s="76" t="str">
        <f t="shared" si="69"/>
        <v/>
      </c>
      <c r="BU70" s="76" t="str">
        <f t="shared" si="70"/>
        <v/>
      </c>
    </row>
    <row r="71" spans="1:73" ht="30" customHeight="1">
      <c r="A71" s="75" t="str">
        <f t="shared" si="0"/>
        <v/>
      </c>
      <c r="B71" s="63"/>
      <c r="C71" s="66" t="s">
        <v>1456</v>
      </c>
      <c r="D71" s="77" t="str">
        <f t="shared" si="1"/>
        <v/>
      </c>
      <c r="E71" s="72" t="str">
        <f t="shared" si="2"/>
        <v/>
      </c>
      <c r="F71" s="73" t="str">
        <f t="shared" si="3"/>
        <v/>
      </c>
      <c r="G71" s="74" t="str">
        <f t="shared" si="4"/>
        <v/>
      </c>
      <c r="H71" s="75" t="str">
        <f t="shared" si="5"/>
        <v/>
      </c>
      <c r="I71" s="75" t="str">
        <f t="shared" si="6"/>
        <v/>
      </c>
      <c r="J71" s="73" t="str">
        <f t="shared" si="7"/>
        <v/>
      </c>
      <c r="K71" s="76" t="str">
        <f t="shared" si="8"/>
        <v/>
      </c>
      <c r="L71" s="76" t="str">
        <f t="shared" si="9"/>
        <v/>
      </c>
      <c r="M71" s="76" t="str">
        <f t="shared" si="10"/>
        <v/>
      </c>
      <c r="N71" s="76" t="str">
        <f t="shared" si="11"/>
        <v/>
      </c>
      <c r="O71" s="76" t="str">
        <f t="shared" si="12"/>
        <v/>
      </c>
      <c r="P71" s="76" t="str">
        <f t="shared" si="13"/>
        <v/>
      </c>
      <c r="Q71" s="76">
        <f t="shared" si="71"/>
        <v>0</v>
      </c>
      <c r="R71" s="76">
        <f t="shared" si="72"/>
        <v>0</v>
      </c>
      <c r="S71" s="76">
        <f t="shared" si="73"/>
        <v>0</v>
      </c>
      <c r="T71" s="76">
        <f t="shared" si="74"/>
        <v>0</v>
      </c>
      <c r="U71" s="76" t="str">
        <f t="shared" si="18"/>
        <v/>
      </c>
      <c r="V71" s="76" t="str">
        <f t="shared" si="19"/>
        <v/>
      </c>
      <c r="W71" s="76">
        <f t="shared" si="75"/>
        <v>0</v>
      </c>
      <c r="X71" s="76" t="str">
        <f t="shared" si="21"/>
        <v/>
      </c>
      <c r="Y71" s="76">
        <f t="shared" si="76"/>
        <v>0</v>
      </c>
      <c r="Z71" s="76" t="str">
        <f t="shared" si="23"/>
        <v/>
      </c>
      <c r="AA71" s="76">
        <f t="shared" si="77"/>
        <v>0</v>
      </c>
      <c r="AB71" s="76">
        <f t="shared" si="78"/>
        <v>0</v>
      </c>
      <c r="AC71" s="76">
        <f t="shared" si="79"/>
        <v>0</v>
      </c>
      <c r="AD71" s="76" t="str">
        <f t="shared" si="27"/>
        <v/>
      </c>
      <c r="AE71" s="76">
        <f t="shared" si="80"/>
        <v>0</v>
      </c>
      <c r="AF71" s="76" t="str">
        <f t="shared" si="29"/>
        <v/>
      </c>
      <c r="AG71" s="76">
        <f t="shared" si="81"/>
        <v>0</v>
      </c>
      <c r="AH71" s="76">
        <f t="shared" si="82"/>
        <v>0</v>
      </c>
      <c r="AI71" s="76" t="str">
        <f t="shared" si="32"/>
        <v/>
      </c>
      <c r="AJ71" s="76">
        <f t="shared" si="83"/>
        <v>0</v>
      </c>
      <c r="AK71" s="76">
        <f t="shared" si="84"/>
        <v>0</v>
      </c>
      <c r="AL71" s="76">
        <f t="shared" si="85"/>
        <v>0</v>
      </c>
      <c r="AM71" s="76">
        <f t="shared" si="86"/>
        <v>0</v>
      </c>
      <c r="AN71" s="76" t="str">
        <f t="shared" si="37"/>
        <v/>
      </c>
      <c r="AO71" s="76" t="str">
        <f t="shared" si="38"/>
        <v/>
      </c>
      <c r="AP71" s="76">
        <f t="shared" si="87"/>
        <v>0</v>
      </c>
      <c r="AQ71" s="76">
        <f t="shared" si="88"/>
        <v>0</v>
      </c>
      <c r="AR71" s="76" t="str">
        <f t="shared" si="41"/>
        <v/>
      </c>
      <c r="AS71" s="76">
        <f t="shared" si="89"/>
        <v>0</v>
      </c>
      <c r="AT71" s="76" t="str">
        <f t="shared" si="43"/>
        <v/>
      </c>
      <c r="AU71" s="76">
        <f t="shared" si="90"/>
        <v>0</v>
      </c>
      <c r="AV71" s="76" t="str">
        <f t="shared" si="45"/>
        <v/>
      </c>
      <c r="AW71" s="76">
        <f t="shared" si="91"/>
        <v>0</v>
      </c>
      <c r="AX71" s="76" t="str">
        <f t="shared" si="47"/>
        <v/>
      </c>
      <c r="AY71" s="76">
        <f t="shared" si="92"/>
        <v>0</v>
      </c>
      <c r="AZ71" s="76" t="str">
        <f t="shared" si="49"/>
        <v/>
      </c>
      <c r="BA71" s="76">
        <f t="shared" si="93"/>
        <v>0</v>
      </c>
      <c r="BB71" s="76" t="str">
        <f t="shared" si="51"/>
        <v/>
      </c>
      <c r="BC71" s="76">
        <f t="shared" si="94"/>
        <v>0</v>
      </c>
      <c r="BD71" s="76">
        <f t="shared" si="95"/>
        <v>0</v>
      </c>
      <c r="BE71" s="76" t="str">
        <f t="shared" si="54"/>
        <v/>
      </c>
      <c r="BF71" s="76" t="str">
        <f t="shared" si="55"/>
        <v/>
      </c>
      <c r="BG71" s="76" t="str">
        <f t="shared" si="56"/>
        <v/>
      </c>
      <c r="BH71" s="76" t="str">
        <f t="shared" si="57"/>
        <v/>
      </c>
      <c r="BI71" s="76" t="str">
        <f t="shared" si="58"/>
        <v/>
      </c>
      <c r="BJ71" s="76" t="str">
        <f t="shared" si="59"/>
        <v/>
      </c>
      <c r="BK71" s="76" t="str">
        <f t="shared" si="60"/>
        <v/>
      </c>
      <c r="BL71" s="76" t="str">
        <f t="shared" si="61"/>
        <v/>
      </c>
      <c r="BM71" s="76" t="str">
        <f t="shared" si="62"/>
        <v/>
      </c>
      <c r="BN71" s="76" t="str">
        <f t="shared" si="63"/>
        <v/>
      </c>
      <c r="BO71" s="76" t="str">
        <f t="shared" si="64"/>
        <v/>
      </c>
      <c r="BP71" s="76" t="str">
        <f t="shared" si="65"/>
        <v/>
      </c>
      <c r="BQ71" s="76" t="str">
        <f t="shared" si="66"/>
        <v/>
      </c>
      <c r="BR71" s="76" t="str">
        <f t="shared" si="67"/>
        <v/>
      </c>
      <c r="BS71" s="76" t="str">
        <f t="shared" si="68"/>
        <v/>
      </c>
      <c r="BT71" s="76" t="str">
        <f t="shared" si="69"/>
        <v/>
      </c>
      <c r="BU71" s="76" t="str">
        <f t="shared" si="70"/>
        <v/>
      </c>
    </row>
    <row r="72" spans="1:73" ht="30" customHeight="1">
      <c r="A72" s="75" t="str">
        <f t="shared" si="0"/>
        <v/>
      </c>
      <c r="B72" s="63"/>
      <c r="C72" s="66" t="s">
        <v>1456</v>
      </c>
      <c r="D72" s="77" t="str">
        <f t="shared" si="1"/>
        <v/>
      </c>
      <c r="E72" s="72" t="str">
        <f t="shared" si="2"/>
        <v/>
      </c>
      <c r="F72" s="73" t="str">
        <f t="shared" si="3"/>
        <v/>
      </c>
      <c r="G72" s="74" t="str">
        <f t="shared" si="4"/>
        <v/>
      </c>
      <c r="H72" s="75" t="str">
        <f t="shared" si="5"/>
        <v/>
      </c>
      <c r="I72" s="75" t="str">
        <f t="shared" si="6"/>
        <v/>
      </c>
      <c r="J72" s="73" t="str">
        <f t="shared" si="7"/>
        <v/>
      </c>
      <c r="K72" s="76" t="str">
        <f t="shared" si="8"/>
        <v/>
      </c>
      <c r="L72" s="76" t="str">
        <f t="shared" si="9"/>
        <v/>
      </c>
      <c r="M72" s="76" t="str">
        <f t="shared" si="10"/>
        <v/>
      </c>
      <c r="N72" s="76" t="str">
        <f t="shared" si="11"/>
        <v/>
      </c>
      <c r="O72" s="76" t="str">
        <f t="shared" si="12"/>
        <v/>
      </c>
      <c r="P72" s="76" t="str">
        <f t="shared" si="13"/>
        <v/>
      </c>
      <c r="Q72" s="76">
        <f t="shared" si="71"/>
        <v>0</v>
      </c>
      <c r="R72" s="76">
        <f t="shared" si="72"/>
        <v>0</v>
      </c>
      <c r="S72" s="76">
        <f t="shared" si="73"/>
        <v>0</v>
      </c>
      <c r="T72" s="76">
        <f t="shared" si="74"/>
        <v>0</v>
      </c>
      <c r="U72" s="76" t="str">
        <f t="shared" si="18"/>
        <v/>
      </c>
      <c r="V72" s="76" t="str">
        <f t="shared" si="19"/>
        <v/>
      </c>
      <c r="W72" s="76">
        <f t="shared" si="75"/>
        <v>0</v>
      </c>
      <c r="X72" s="76" t="str">
        <f t="shared" si="21"/>
        <v/>
      </c>
      <c r="Y72" s="76">
        <f t="shared" si="76"/>
        <v>0</v>
      </c>
      <c r="Z72" s="76" t="str">
        <f t="shared" si="23"/>
        <v/>
      </c>
      <c r="AA72" s="76">
        <f t="shared" si="77"/>
        <v>0</v>
      </c>
      <c r="AB72" s="76">
        <f t="shared" si="78"/>
        <v>0</v>
      </c>
      <c r="AC72" s="76">
        <f t="shared" si="79"/>
        <v>0</v>
      </c>
      <c r="AD72" s="76" t="str">
        <f t="shared" si="27"/>
        <v/>
      </c>
      <c r="AE72" s="76">
        <f t="shared" si="80"/>
        <v>0</v>
      </c>
      <c r="AF72" s="76" t="str">
        <f t="shared" si="29"/>
        <v/>
      </c>
      <c r="AG72" s="76">
        <f t="shared" si="81"/>
        <v>0</v>
      </c>
      <c r="AH72" s="76">
        <f t="shared" si="82"/>
        <v>0</v>
      </c>
      <c r="AI72" s="76" t="str">
        <f t="shared" si="32"/>
        <v/>
      </c>
      <c r="AJ72" s="76">
        <f t="shared" si="83"/>
        <v>0</v>
      </c>
      <c r="AK72" s="76">
        <f t="shared" si="84"/>
        <v>0</v>
      </c>
      <c r="AL72" s="76">
        <f t="shared" si="85"/>
        <v>0</v>
      </c>
      <c r="AM72" s="76">
        <f t="shared" si="86"/>
        <v>0</v>
      </c>
      <c r="AN72" s="76" t="str">
        <f t="shared" si="37"/>
        <v/>
      </c>
      <c r="AO72" s="76" t="str">
        <f t="shared" si="38"/>
        <v/>
      </c>
      <c r="AP72" s="76">
        <f t="shared" si="87"/>
        <v>0</v>
      </c>
      <c r="AQ72" s="76">
        <f t="shared" si="88"/>
        <v>0</v>
      </c>
      <c r="AR72" s="76" t="str">
        <f t="shared" si="41"/>
        <v/>
      </c>
      <c r="AS72" s="76">
        <f t="shared" si="89"/>
        <v>0</v>
      </c>
      <c r="AT72" s="76" t="str">
        <f t="shared" si="43"/>
        <v/>
      </c>
      <c r="AU72" s="76">
        <f t="shared" si="90"/>
        <v>0</v>
      </c>
      <c r="AV72" s="76" t="str">
        <f t="shared" si="45"/>
        <v/>
      </c>
      <c r="AW72" s="76">
        <f t="shared" si="91"/>
        <v>0</v>
      </c>
      <c r="AX72" s="76" t="str">
        <f t="shared" si="47"/>
        <v/>
      </c>
      <c r="AY72" s="76">
        <f t="shared" si="92"/>
        <v>0</v>
      </c>
      <c r="AZ72" s="76" t="str">
        <f t="shared" si="49"/>
        <v/>
      </c>
      <c r="BA72" s="76">
        <f t="shared" si="93"/>
        <v>0</v>
      </c>
      <c r="BB72" s="76" t="str">
        <f t="shared" si="51"/>
        <v/>
      </c>
      <c r="BC72" s="76">
        <f t="shared" si="94"/>
        <v>0</v>
      </c>
      <c r="BD72" s="76">
        <f t="shared" si="95"/>
        <v>0</v>
      </c>
      <c r="BE72" s="76" t="str">
        <f t="shared" si="54"/>
        <v/>
      </c>
      <c r="BF72" s="76" t="str">
        <f t="shared" si="55"/>
        <v/>
      </c>
      <c r="BG72" s="76" t="str">
        <f t="shared" si="56"/>
        <v/>
      </c>
      <c r="BH72" s="76" t="str">
        <f t="shared" si="57"/>
        <v/>
      </c>
      <c r="BI72" s="76" t="str">
        <f t="shared" si="58"/>
        <v/>
      </c>
      <c r="BJ72" s="76" t="str">
        <f t="shared" si="59"/>
        <v/>
      </c>
      <c r="BK72" s="76" t="str">
        <f t="shared" si="60"/>
        <v/>
      </c>
      <c r="BL72" s="76" t="str">
        <f t="shared" si="61"/>
        <v/>
      </c>
      <c r="BM72" s="76" t="str">
        <f t="shared" si="62"/>
        <v/>
      </c>
      <c r="BN72" s="76" t="str">
        <f t="shared" si="63"/>
        <v/>
      </c>
      <c r="BO72" s="76" t="str">
        <f t="shared" si="64"/>
        <v/>
      </c>
      <c r="BP72" s="76" t="str">
        <f t="shared" si="65"/>
        <v/>
      </c>
      <c r="BQ72" s="76" t="str">
        <f t="shared" si="66"/>
        <v/>
      </c>
      <c r="BR72" s="76" t="str">
        <f t="shared" si="67"/>
        <v/>
      </c>
      <c r="BS72" s="76" t="str">
        <f t="shared" si="68"/>
        <v/>
      </c>
      <c r="BT72" s="76" t="str">
        <f t="shared" si="69"/>
        <v/>
      </c>
      <c r="BU72" s="76" t="str">
        <f t="shared" si="70"/>
        <v/>
      </c>
    </row>
    <row r="73" spans="1:73" ht="30" customHeight="1">
      <c r="A73" s="75" t="str">
        <f t="shared" si="0"/>
        <v/>
      </c>
      <c r="B73" s="63"/>
      <c r="C73" s="66" t="s">
        <v>1456</v>
      </c>
      <c r="D73" s="77" t="str">
        <f t="shared" si="1"/>
        <v/>
      </c>
      <c r="E73" s="72" t="str">
        <f t="shared" si="2"/>
        <v/>
      </c>
      <c r="F73" s="73" t="str">
        <f t="shared" si="3"/>
        <v/>
      </c>
      <c r="G73" s="74" t="str">
        <f t="shared" si="4"/>
        <v/>
      </c>
      <c r="H73" s="75" t="str">
        <f t="shared" si="5"/>
        <v/>
      </c>
      <c r="I73" s="75" t="str">
        <f t="shared" si="6"/>
        <v/>
      </c>
      <c r="J73" s="73" t="str">
        <f t="shared" si="7"/>
        <v/>
      </c>
      <c r="K73" s="76" t="str">
        <f t="shared" si="8"/>
        <v/>
      </c>
      <c r="L73" s="76" t="str">
        <f t="shared" si="9"/>
        <v/>
      </c>
      <c r="M73" s="76" t="str">
        <f t="shared" si="10"/>
        <v/>
      </c>
      <c r="N73" s="76" t="str">
        <f t="shared" si="11"/>
        <v/>
      </c>
      <c r="O73" s="76" t="str">
        <f t="shared" si="12"/>
        <v/>
      </c>
      <c r="P73" s="76" t="str">
        <f t="shared" si="13"/>
        <v/>
      </c>
      <c r="Q73" s="76">
        <f t="shared" si="71"/>
        <v>0</v>
      </c>
      <c r="R73" s="76">
        <f t="shared" si="72"/>
        <v>0</v>
      </c>
      <c r="S73" s="76">
        <f t="shared" si="73"/>
        <v>0</v>
      </c>
      <c r="T73" s="76">
        <f t="shared" si="74"/>
        <v>0</v>
      </c>
      <c r="U73" s="76" t="str">
        <f t="shared" si="18"/>
        <v/>
      </c>
      <c r="V73" s="76" t="str">
        <f t="shared" si="19"/>
        <v/>
      </c>
      <c r="W73" s="76">
        <f t="shared" si="75"/>
        <v>0</v>
      </c>
      <c r="X73" s="76" t="str">
        <f t="shared" si="21"/>
        <v/>
      </c>
      <c r="Y73" s="76">
        <f t="shared" si="76"/>
        <v>0</v>
      </c>
      <c r="Z73" s="76" t="str">
        <f t="shared" si="23"/>
        <v/>
      </c>
      <c r="AA73" s="76">
        <f t="shared" si="77"/>
        <v>0</v>
      </c>
      <c r="AB73" s="76">
        <f t="shared" si="78"/>
        <v>0</v>
      </c>
      <c r="AC73" s="76">
        <f t="shared" si="79"/>
        <v>0</v>
      </c>
      <c r="AD73" s="76" t="str">
        <f t="shared" si="27"/>
        <v/>
      </c>
      <c r="AE73" s="76">
        <f t="shared" si="80"/>
        <v>0</v>
      </c>
      <c r="AF73" s="76" t="str">
        <f t="shared" si="29"/>
        <v/>
      </c>
      <c r="AG73" s="76">
        <f t="shared" si="81"/>
        <v>0</v>
      </c>
      <c r="AH73" s="76">
        <f t="shared" si="82"/>
        <v>0</v>
      </c>
      <c r="AI73" s="76" t="str">
        <f t="shared" si="32"/>
        <v/>
      </c>
      <c r="AJ73" s="76">
        <f t="shared" si="83"/>
        <v>0</v>
      </c>
      <c r="AK73" s="76">
        <f t="shared" si="84"/>
        <v>0</v>
      </c>
      <c r="AL73" s="76">
        <f t="shared" si="85"/>
        <v>0</v>
      </c>
      <c r="AM73" s="76">
        <f t="shared" si="86"/>
        <v>0</v>
      </c>
      <c r="AN73" s="76" t="str">
        <f t="shared" si="37"/>
        <v/>
      </c>
      <c r="AO73" s="76" t="str">
        <f t="shared" si="38"/>
        <v/>
      </c>
      <c r="AP73" s="76">
        <f t="shared" si="87"/>
        <v>0</v>
      </c>
      <c r="AQ73" s="76">
        <f t="shared" si="88"/>
        <v>0</v>
      </c>
      <c r="AR73" s="76" t="str">
        <f t="shared" si="41"/>
        <v/>
      </c>
      <c r="AS73" s="76">
        <f t="shared" si="89"/>
        <v>0</v>
      </c>
      <c r="AT73" s="76" t="str">
        <f t="shared" si="43"/>
        <v/>
      </c>
      <c r="AU73" s="76">
        <f t="shared" si="90"/>
        <v>0</v>
      </c>
      <c r="AV73" s="76" t="str">
        <f t="shared" si="45"/>
        <v/>
      </c>
      <c r="AW73" s="76">
        <f t="shared" si="91"/>
        <v>0</v>
      </c>
      <c r="AX73" s="76" t="str">
        <f t="shared" si="47"/>
        <v/>
      </c>
      <c r="AY73" s="76">
        <f t="shared" si="92"/>
        <v>0</v>
      </c>
      <c r="AZ73" s="76" t="str">
        <f t="shared" si="49"/>
        <v/>
      </c>
      <c r="BA73" s="76">
        <f t="shared" si="93"/>
        <v>0</v>
      </c>
      <c r="BB73" s="76" t="str">
        <f t="shared" si="51"/>
        <v/>
      </c>
      <c r="BC73" s="76">
        <f t="shared" si="94"/>
        <v>0</v>
      </c>
      <c r="BD73" s="76">
        <f t="shared" si="95"/>
        <v>0</v>
      </c>
      <c r="BE73" s="76" t="str">
        <f t="shared" si="54"/>
        <v/>
      </c>
      <c r="BF73" s="76" t="str">
        <f t="shared" si="55"/>
        <v/>
      </c>
      <c r="BG73" s="76" t="str">
        <f t="shared" si="56"/>
        <v/>
      </c>
      <c r="BH73" s="76" t="str">
        <f t="shared" si="57"/>
        <v/>
      </c>
      <c r="BI73" s="76" t="str">
        <f t="shared" si="58"/>
        <v/>
      </c>
      <c r="BJ73" s="76" t="str">
        <f t="shared" si="59"/>
        <v/>
      </c>
      <c r="BK73" s="76" t="str">
        <f t="shared" si="60"/>
        <v/>
      </c>
      <c r="BL73" s="76" t="str">
        <f t="shared" si="61"/>
        <v/>
      </c>
      <c r="BM73" s="76" t="str">
        <f t="shared" si="62"/>
        <v/>
      </c>
      <c r="BN73" s="76" t="str">
        <f t="shared" si="63"/>
        <v/>
      </c>
      <c r="BO73" s="76" t="str">
        <f t="shared" si="64"/>
        <v/>
      </c>
      <c r="BP73" s="76" t="str">
        <f t="shared" si="65"/>
        <v/>
      </c>
      <c r="BQ73" s="76" t="str">
        <f t="shared" si="66"/>
        <v/>
      </c>
      <c r="BR73" s="76" t="str">
        <f t="shared" si="67"/>
        <v/>
      </c>
      <c r="BS73" s="76" t="str">
        <f t="shared" si="68"/>
        <v/>
      </c>
      <c r="BT73" s="76" t="str">
        <f t="shared" si="69"/>
        <v/>
      </c>
      <c r="BU73" s="76" t="str">
        <f t="shared" si="70"/>
        <v/>
      </c>
    </row>
    <row r="74" spans="1:73" ht="30" customHeight="1">
      <c r="A74" s="75" t="str">
        <f t="shared" si="0"/>
        <v/>
      </c>
      <c r="B74" s="63"/>
      <c r="C74" s="66" t="s">
        <v>1456</v>
      </c>
      <c r="D74" s="77" t="str">
        <f t="shared" si="1"/>
        <v/>
      </c>
      <c r="E74" s="72" t="str">
        <f t="shared" si="2"/>
        <v/>
      </c>
      <c r="F74" s="73" t="str">
        <f t="shared" si="3"/>
        <v/>
      </c>
      <c r="G74" s="74" t="str">
        <f t="shared" si="4"/>
        <v/>
      </c>
      <c r="H74" s="75" t="str">
        <f t="shared" si="5"/>
        <v/>
      </c>
      <c r="I74" s="75" t="str">
        <f t="shared" si="6"/>
        <v/>
      </c>
      <c r="J74" s="73" t="str">
        <f t="shared" si="7"/>
        <v/>
      </c>
      <c r="K74" s="76" t="str">
        <f t="shared" si="8"/>
        <v/>
      </c>
      <c r="L74" s="76" t="str">
        <f t="shared" si="9"/>
        <v/>
      </c>
      <c r="M74" s="76" t="str">
        <f t="shared" si="10"/>
        <v/>
      </c>
      <c r="N74" s="76" t="str">
        <f t="shared" si="11"/>
        <v/>
      </c>
      <c r="O74" s="76" t="str">
        <f t="shared" si="12"/>
        <v/>
      </c>
      <c r="P74" s="76" t="str">
        <f t="shared" si="13"/>
        <v/>
      </c>
      <c r="Q74" s="76">
        <f t="shared" si="71"/>
        <v>0</v>
      </c>
      <c r="R74" s="76">
        <f t="shared" si="72"/>
        <v>0</v>
      </c>
      <c r="S74" s="76">
        <f t="shared" si="73"/>
        <v>0</v>
      </c>
      <c r="T74" s="76">
        <f t="shared" si="74"/>
        <v>0</v>
      </c>
      <c r="U74" s="76" t="str">
        <f t="shared" si="18"/>
        <v/>
      </c>
      <c r="V74" s="76" t="str">
        <f t="shared" si="19"/>
        <v/>
      </c>
      <c r="W74" s="76">
        <f t="shared" si="75"/>
        <v>0</v>
      </c>
      <c r="X74" s="76" t="str">
        <f t="shared" si="21"/>
        <v/>
      </c>
      <c r="Y74" s="76">
        <f t="shared" si="76"/>
        <v>0</v>
      </c>
      <c r="Z74" s="76" t="str">
        <f t="shared" si="23"/>
        <v/>
      </c>
      <c r="AA74" s="76">
        <f t="shared" si="77"/>
        <v>0</v>
      </c>
      <c r="AB74" s="76">
        <f t="shared" si="78"/>
        <v>0</v>
      </c>
      <c r="AC74" s="76">
        <f t="shared" si="79"/>
        <v>0</v>
      </c>
      <c r="AD74" s="76" t="str">
        <f t="shared" si="27"/>
        <v/>
      </c>
      <c r="AE74" s="76">
        <f t="shared" si="80"/>
        <v>0</v>
      </c>
      <c r="AF74" s="76" t="str">
        <f t="shared" si="29"/>
        <v/>
      </c>
      <c r="AG74" s="76">
        <f t="shared" si="81"/>
        <v>0</v>
      </c>
      <c r="AH74" s="76">
        <f t="shared" si="82"/>
        <v>0</v>
      </c>
      <c r="AI74" s="76" t="str">
        <f t="shared" si="32"/>
        <v/>
      </c>
      <c r="AJ74" s="76">
        <f t="shared" si="83"/>
        <v>0</v>
      </c>
      <c r="AK74" s="76">
        <f t="shared" si="84"/>
        <v>0</v>
      </c>
      <c r="AL74" s="76">
        <f t="shared" si="85"/>
        <v>0</v>
      </c>
      <c r="AM74" s="76">
        <f t="shared" si="86"/>
        <v>0</v>
      </c>
      <c r="AN74" s="76" t="str">
        <f t="shared" si="37"/>
        <v/>
      </c>
      <c r="AO74" s="76" t="str">
        <f t="shared" si="38"/>
        <v/>
      </c>
      <c r="AP74" s="76">
        <f t="shared" si="87"/>
        <v>0</v>
      </c>
      <c r="AQ74" s="76">
        <f t="shared" si="88"/>
        <v>0</v>
      </c>
      <c r="AR74" s="76" t="str">
        <f t="shared" si="41"/>
        <v/>
      </c>
      <c r="AS74" s="76">
        <f t="shared" si="89"/>
        <v>0</v>
      </c>
      <c r="AT74" s="76" t="str">
        <f t="shared" si="43"/>
        <v/>
      </c>
      <c r="AU74" s="76">
        <f t="shared" si="90"/>
        <v>0</v>
      </c>
      <c r="AV74" s="76" t="str">
        <f t="shared" si="45"/>
        <v/>
      </c>
      <c r="AW74" s="76">
        <f t="shared" si="91"/>
        <v>0</v>
      </c>
      <c r="AX74" s="76" t="str">
        <f t="shared" si="47"/>
        <v/>
      </c>
      <c r="AY74" s="76">
        <f t="shared" si="92"/>
        <v>0</v>
      </c>
      <c r="AZ74" s="76" t="str">
        <f t="shared" si="49"/>
        <v/>
      </c>
      <c r="BA74" s="76">
        <f t="shared" si="93"/>
        <v>0</v>
      </c>
      <c r="BB74" s="76" t="str">
        <f t="shared" si="51"/>
        <v/>
      </c>
      <c r="BC74" s="76">
        <f t="shared" si="94"/>
        <v>0</v>
      </c>
      <c r="BD74" s="76">
        <f t="shared" si="95"/>
        <v>0</v>
      </c>
      <c r="BE74" s="76" t="str">
        <f t="shared" si="54"/>
        <v/>
      </c>
      <c r="BF74" s="76" t="str">
        <f t="shared" si="55"/>
        <v/>
      </c>
      <c r="BG74" s="76" t="str">
        <f t="shared" si="56"/>
        <v/>
      </c>
      <c r="BH74" s="76" t="str">
        <f t="shared" si="57"/>
        <v/>
      </c>
      <c r="BI74" s="76" t="str">
        <f t="shared" si="58"/>
        <v/>
      </c>
      <c r="BJ74" s="76" t="str">
        <f t="shared" si="59"/>
        <v/>
      </c>
      <c r="BK74" s="76" t="str">
        <f t="shared" si="60"/>
        <v/>
      </c>
      <c r="BL74" s="76" t="str">
        <f t="shared" si="61"/>
        <v/>
      </c>
      <c r="BM74" s="76" t="str">
        <f t="shared" si="62"/>
        <v/>
      </c>
      <c r="BN74" s="76" t="str">
        <f t="shared" si="63"/>
        <v/>
      </c>
      <c r="BO74" s="76" t="str">
        <f t="shared" si="64"/>
        <v/>
      </c>
      <c r="BP74" s="76" t="str">
        <f t="shared" si="65"/>
        <v/>
      </c>
      <c r="BQ74" s="76" t="str">
        <f t="shared" si="66"/>
        <v/>
      </c>
      <c r="BR74" s="76" t="str">
        <f t="shared" si="67"/>
        <v/>
      </c>
      <c r="BS74" s="76" t="str">
        <f t="shared" si="68"/>
        <v/>
      </c>
      <c r="BT74" s="76" t="str">
        <f t="shared" si="69"/>
        <v/>
      </c>
      <c r="BU74" s="76" t="str">
        <f t="shared" si="70"/>
        <v/>
      </c>
    </row>
    <row r="75" spans="1:73" ht="30" customHeight="1">
      <c r="A75" s="75" t="str">
        <f t="shared" si="0"/>
        <v/>
      </c>
      <c r="B75" s="63"/>
      <c r="C75" s="66" t="s">
        <v>1456</v>
      </c>
      <c r="D75" s="77" t="str">
        <f t="shared" si="1"/>
        <v/>
      </c>
      <c r="E75" s="72" t="str">
        <f t="shared" si="2"/>
        <v/>
      </c>
      <c r="F75" s="73" t="str">
        <f t="shared" si="3"/>
        <v/>
      </c>
      <c r="G75" s="74" t="str">
        <f t="shared" si="4"/>
        <v/>
      </c>
      <c r="H75" s="75" t="str">
        <f t="shared" si="5"/>
        <v/>
      </c>
      <c r="I75" s="75" t="str">
        <f t="shared" si="6"/>
        <v/>
      </c>
      <c r="J75" s="73" t="str">
        <f t="shared" si="7"/>
        <v/>
      </c>
      <c r="K75" s="76" t="str">
        <f t="shared" si="8"/>
        <v/>
      </c>
      <c r="L75" s="76" t="str">
        <f t="shared" si="9"/>
        <v/>
      </c>
      <c r="M75" s="76" t="str">
        <f t="shared" si="10"/>
        <v/>
      </c>
      <c r="N75" s="76" t="str">
        <f t="shared" si="11"/>
        <v/>
      </c>
      <c r="O75" s="76" t="str">
        <f t="shared" si="12"/>
        <v/>
      </c>
      <c r="P75" s="76" t="str">
        <f t="shared" si="13"/>
        <v/>
      </c>
      <c r="Q75" s="76">
        <f t="shared" si="71"/>
        <v>0</v>
      </c>
      <c r="R75" s="76">
        <f t="shared" si="72"/>
        <v>0</v>
      </c>
      <c r="S75" s="76">
        <f t="shared" si="73"/>
        <v>0</v>
      </c>
      <c r="T75" s="76">
        <f t="shared" si="74"/>
        <v>0</v>
      </c>
      <c r="U75" s="76" t="str">
        <f t="shared" si="18"/>
        <v/>
      </c>
      <c r="V75" s="76" t="str">
        <f t="shared" si="19"/>
        <v/>
      </c>
      <c r="W75" s="76">
        <f t="shared" si="75"/>
        <v>0</v>
      </c>
      <c r="X75" s="76" t="str">
        <f t="shared" si="21"/>
        <v/>
      </c>
      <c r="Y75" s="76">
        <f t="shared" si="76"/>
        <v>0</v>
      </c>
      <c r="Z75" s="76" t="str">
        <f t="shared" si="23"/>
        <v/>
      </c>
      <c r="AA75" s="76">
        <f t="shared" si="77"/>
        <v>0</v>
      </c>
      <c r="AB75" s="76">
        <f t="shared" si="78"/>
        <v>0</v>
      </c>
      <c r="AC75" s="76">
        <f t="shared" si="79"/>
        <v>0</v>
      </c>
      <c r="AD75" s="76" t="str">
        <f t="shared" si="27"/>
        <v/>
      </c>
      <c r="AE75" s="76">
        <f t="shared" si="80"/>
        <v>0</v>
      </c>
      <c r="AF75" s="76" t="str">
        <f t="shared" si="29"/>
        <v/>
      </c>
      <c r="AG75" s="76">
        <f t="shared" si="81"/>
        <v>0</v>
      </c>
      <c r="AH75" s="76">
        <f t="shared" si="82"/>
        <v>0</v>
      </c>
      <c r="AI75" s="76" t="str">
        <f t="shared" si="32"/>
        <v/>
      </c>
      <c r="AJ75" s="76">
        <f t="shared" si="83"/>
        <v>0</v>
      </c>
      <c r="AK75" s="76">
        <f t="shared" si="84"/>
        <v>0</v>
      </c>
      <c r="AL75" s="76">
        <f t="shared" si="85"/>
        <v>0</v>
      </c>
      <c r="AM75" s="76">
        <f t="shared" si="86"/>
        <v>0</v>
      </c>
      <c r="AN75" s="76" t="str">
        <f t="shared" si="37"/>
        <v/>
      </c>
      <c r="AO75" s="76" t="str">
        <f t="shared" si="38"/>
        <v/>
      </c>
      <c r="AP75" s="76">
        <f t="shared" si="87"/>
        <v>0</v>
      </c>
      <c r="AQ75" s="76">
        <f t="shared" si="88"/>
        <v>0</v>
      </c>
      <c r="AR75" s="76" t="str">
        <f t="shared" si="41"/>
        <v/>
      </c>
      <c r="AS75" s="76">
        <f t="shared" si="89"/>
        <v>0</v>
      </c>
      <c r="AT75" s="76" t="str">
        <f t="shared" si="43"/>
        <v/>
      </c>
      <c r="AU75" s="76">
        <f t="shared" si="90"/>
        <v>0</v>
      </c>
      <c r="AV75" s="76" t="str">
        <f t="shared" si="45"/>
        <v/>
      </c>
      <c r="AW75" s="76">
        <f t="shared" si="91"/>
        <v>0</v>
      </c>
      <c r="AX75" s="76" t="str">
        <f t="shared" si="47"/>
        <v/>
      </c>
      <c r="AY75" s="76">
        <f t="shared" si="92"/>
        <v>0</v>
      </c>
      <c r="AZ75" s="76" t="str">
        <f t="shared" si="49"/>
        <v/>
      </c>
      <c r="BA75" s="76">
        <f t="shared" si="93"/>
        <v>0</v>
      </c>
      <c r="BB75" s="76" t="str">
        <f t="shared" si="51"/>
        <v/>
      </c>
      <c r="BC75" s="76">
        <f t="shared" si="94"/>
        <v>0</v>
      </c>
      <c r="BD75" s="76">
        <f t="shared" si="95"/>
        <v>0</v>
      </c>
      <c r="BE75" s="76" t="str">
        <f t="shared" si="54"/>
        <v/>
      </c>
      <c r="BF75" s="76" t="str">
        <f t="shared" si="55"/>
        <v/>
      </c>
      <c r="BG75" s="76" t="str">
        <f t="shared" si="56"/>
        <v/>
      </c>
      <c r="BH75" s="76" t="str">
        <f t="shared" si="57"/>
        <v/>
      </c>
      <c r="BI75" s="76" t="str">
        <f t="shared" si="58"/>
        <v/>
      </c>
      <c r="BJ75" s="76" t="str">
        <f t="shared" si="59"/>
        <v/>
      </c>
      <c r="BK75" s="76" t="str">
        <f t="shared" si="60"/>
        <v/>
      </c>
      <c r="BL75" s="76" t="str">
        <f t="shared" si="61"/>
        <v/>
      </c>
      <c r="BM75" s="76" t="str">
        <f t="shared" si="62"/>
        <v/>
      </c>
      <c r="BN75" s="76" t="str">
        <f t="shared" si="63"/>
        <v/>
      </c>
      <c r="BO75" s="76" t="str">
        <f t="shared" si="64"/>
        <v/>
      </c>
      <c r="BP75" s="76" t="str">
        <f t="shared" si="65"/>
        <v/>
      </c>
      <c r="BQ75" s="76" t="str">
        <f t="shared" si="66"/>
        <v/>
      </c>
      <c r="BR75" s="76" t="str">
        <f t="shared" si="67"/>
        <v/>
      </c>
      <c r="BS75" s="76" t="str">
        <f t="shared" si="68"/>
        <v/>
      </c>
      <c r="BT75" s="76" t="str">
        <f t="shared" si="69"/>
        <v/>
      </c>
      <c r="BU75" s="76" t="str">
        <f t="shared" si="70"/>
        <v/>
      </c>
    </row>
    <row r="76" spans="1:73" ht="30" customHeight="1">
      <c r="A76" s="75" t="str">
        <f t="shared" si="0"/>
        <v/>
      </c>
      <c r="B76" s="63"/>
      <c r="C76" s="66" t="s">
        <v>1456</v>
      </c>
      <c r="D76" s="77" t="str">
        <f t="shared" si="1"/>
        <v/>
      </c>
      <c r="E76" s="72" t="str">
        <f t="shared" si="2"/>
        <v/>
      </c>
      <c r="F76" s="73" t="str">
        <f t="shared" si="3"/>
        <v/>
      </c>
      <c r="G76" s="74" t="str">
        <f t="shared" si="4"/>
        <v/>
      </c>
      <c r="H76" s="75" t="str">
        <f t="shared" si="5"/>
        <v/>
      </c>
      <c r="I76" s="75" t="str">
        <f t="shared" si="6"/>
        <v/>
      </c>
      <c r="J76" s="73" t="str">
        <f t="shared" si="7"/>
        <v/>
      </c>
      <c r="K76" s="76" t="str">
        <f t="shared" si="8"/>
        <v/>
      </c>
      <c r="L76" s="76" t="str">
        <f t="shared" si="9"/>
        <v/>
      </c>
      <c r="M76" s="76" t="str">
        <f t="shared" si="10"/>
        <v/>
      </c>
      <c r="N76" s="76" t="str">
        <f t="shared" si="11"/>
        <v/>
      </c>
      <c r="O76" s="76" t="str">
        <f t="shared" si="12"/>
        <v/>
      </c>
      <c r="P76" s="76" t="str">
        <f t="shared" si="13"/>
        <v/>
      </c>
      <c r="Q76" s="76">
        <f t="shared" si="71"/>
        <v>0</v>
      </c>
      <c r="R76" s="76">
        <f t="shared" si="72"/>
        <v>0</v>
      </c>
      <c r="S76" s="76">
        <f t="shared" si="73"/>
        <v>0</v>
      </c>
      <c r="T76" s="76">
        <f t="shared" si="74"/>
        <v>0</v>
      </c>
      <c r="U76" s="76" t="str">
        <f t="shared" si="18"/>
        <v/>
      </c>
      <c r="V76" s="76" t="str">
        <f t="shared" si="19"/>
        <v/>
      </c>
      <c r="W76" s="76">
        <f t="shared" si="75"/>
        <v>0</v>
      </c>
      <c r="X76" s="76" t="str">
        <f t="shared" si="21"/>
        <v/>
      </c>
      <c r="Y76" s="76">
        <f t="shared" si="76"/>
        <v>0</v>
      </c>
      <c r="Z76" s="76" t="str">
        <f t="shared" si="23"/>
        <v/>
      </c>
      <c r="AA76" s="76">
        <f t="shared" si="77"/>
        <v>0</v>
      </c>
      <c r="AB76" s="76">
        <f t="shared" si="78"/>
        <v>0</v>
      </c>
      <c r="AC76" s="76">
        <f t="shared" si="79"/>
        <v>0</v>
      </c>
      <c r="AD76" s="76" t="str">
        <f t="shared" si="27"/>
        <v/>
      </c>
      <c r="AE76" s="76">
        <f t="shared" si="80"/>
        <v>0</v>
      </c>
      <c r="AF76" s="76" t="str">
        <f t="shared" si="29"/>
        <v/>
      </c>
      <c r="AG76" s="76">
        <f t="shared" si="81"/>
        <v>0</v>
      </c>
      <c r="AH76" s="76">
        <f t="shared" si="82"/>
        <v>0</v>
      </c>
      <c r="AI76" s="76" t="str">
        <f t="shared" si="32"/>
        <v/>
      </c>
      <c r="AJ76" s="76">
        <f t="shared" si="83"/>
        <v>0</v>
      </c>
      <c r="AK76" s="76">
        <f t="shared" si="84"/>
        <v>0</v>
      </c>
      <c r="AL76" s="76">
        <f t="shared" si="85"/>
        <v>0</v>
      </c>
      <c r="AM76" s="76">
        <f t="shared" si="86"/>
        <v>0</v>
      </c>
      <c r="AN76" s="76" t="str">
        <f t="shared" si="37"/>
        <v/>
      </c>
      <c r="AO76" s="76" t="str">
        <f t="shared" si="38"/>
        <v/>
      </c>
      <c r="AP76" s="76">
        <f t="shared" si="87"/>
        <v>0</v>
      </c>
      <c r="AQ76" s="76">
        <f t="shared" si="88"/>
        <v>0</v>
      </c>
      <c r="AR76" s="76" t="str">
        <f t="shared" si="41"/>
        <v/>
      </c>
      <c r="AS76" s="76">
        <f t="shared" si="89"/>
        <v>0</v>
      </c>
      <c r="AT76" s="76" t="str">
        <f t="shared" si="43"/>
        <v/>
      </c>
      <c r="AU76" s="76">
        <f t="shared" si="90"/>
        <v>0</v>
      </c>
      <c r="AV76" s="76" t="str">
        <f t="shared" si="45"/>
        <v/>
      </c>
      <c r="AW76" s="76">
        <f t="shared" si="91"/>
        <v>0</v>
      </c>
      <c r="AX76" s="76" t="str">
        <f t="shared" si="47"/>
        <v/>
      </c>
      <c r="AY76" s="76">
        <f t="shared" si="92"/>
        <v>0</v>
      </c>
      <c r="AZ76" s="76" t="str">
        <f t="shared" si="49"/>
        <v/>
      </c>
      <c r="BA76" s="76">
        <f t="shared" si="93"/>
        <v>0</v>
      </c>
      <c r="BB76" s="76" t="str">
        <f t="shared" si="51"/>
        <v/>
      </c>
      <c r="BC76" s="76">
        <f t="shared" si="94"/>
        <v>0</v>
      </c>
      <c r="BD76" s="76">
        <f t="shared" si="95"/>
        <v>0</v>
      </c>
      <c r="BE76" s="76" t="str">
        <f t="shared" si="54"/>
        <v/>
      </c>
      <c r="BF76" s="76" t="str">
        <f t="shared" si="55"/>
        <v/>
      </c>
      <c r="BG76" s="76" t="str">
        <f t="shared" si="56"/>
        <v/>
      </c>
      <c r="BH76" s="76" t="str">
        <f t="shared" si="57"/>
        <v/>
      </c>
      <c r="BI76" s="76" t="str">
        <f t="shared" si="58"/>
        <v/>
      </c>
      <c r="BJ76" s="76" t="str">
        <f t="shared" si="59"/>
        <v/>
      </c>
      <c r="BK76" s="76" t="str">
        <f t="shared" si="60"/>
        <v/>
      </c>
      <c r="BL76" s="76" t="str">
        <f t="shared" si="61"/>
        <v/>
      </c>
      <c r="BM76" s="76" t="str">
        <f t="shared" si="62"/>
        <v/>
      </c>
      <c r="BN76" s="76" t="str">
        <f t="shared" si="63"/>
        <v/>
      </c>
      <c r="BO76" s="76" t="str">
        <f t="shared" si="64"/>
        <v/>
      </c>
      <c r="BP76" s="76" t="str">
        <f t="shared" si="65"/>
        <v/>
      </c>
      <c r="BQ76" s="76" t="str">
        <f t="shared" si="66"/>
        <v/>
      </c>
      <c r="BR76" s="76" t="str">
        <f t="shared" si="67"/>
        <v/>
      </c>
      <c r="BS76" s="76" t="str">
        <f t="shared" si="68"/>
        <v/>
      </c>
      <c r="BT76" s="76" t="str">
        <f t="shared" si="69"/>
        <v/>
      </c>
      <c r="BU76" s="76" t="str">
        <f t="shared" si="70"/>
        <v/>
      </c>
    </row>
    <row r="77" spans="1:73" ht="30" customHeight="1">
      <c r="A77" s="75" t="str">
        <f t="shared" si="0"/>
        <v/>
      </c>
      <c r="B77" s="63"/>
      <c r="C77" s="66" t="s">
        <v>1456</v>
      </c>
      <c r="D77" s="77" t="str">
        <f t="shared" si="1"/>
        <v/>
      </c>
      <c r="E77" s="72" t="str">
        <f t="shared" si="2"/>
        <v/>
      </c>
      <c r="F77" s="73" t="str">
        <f t="shared" si="3"/>
        <v/>
      </c>
      <c r="G77" s="74" t="str">
        <f t="shared" si="4"/>
        <v/>
      </c>
      <c r="H77" s="75" t="str">
        <f t="shared" si="5"/>
        <v/>
      </c>
      <c r="I77" s="75" t="str">
        <f t="shared" si="6"/>
        <v/>
      </c>
      <c r="J77" s="73" t="str">
        <f t="shared" si="7"/>
        <v/>
      </c>
      <c r="K77" s="76" t="str">
        <f t="shared" si="8"/>
        <v/>
      </c>
      <c r="L77" s="76" t="str">
        <f t="shared" si="9"/>
        <v/>
      </c>
      <c r="M77" s="76" t="str">
        <f t="shared" si="10"/>
        <v/>
      </c>
      <c r="N77" s="76" t="str">
        <f t="shared" si="11"/>
        <v/>
      </c>
      <c r="O77" s="76" t="str">
        <f t="shared" si="12"/>
        <v/>
      </c>
      <c r="P77" s="76" t="str">
        <f t="shared" si="13"/>
        <v/>
      </c>
      <c r="Q77" s="76">
        <f t="shared" si="71"/>
        <v>0</v>
      </c>
      <c r="R77" s="76">
        <f t="shared" si="72"/>
        <v>0</v>
      </c>
      <c r="S77" s="76">
        <f t="shared" si="73"/>
        <v>0</v>
      </c>
      <c r="T77" s="76">
        <f t="shared" si="74"/>
        <v>0</v>
      </c>
      <c r="U77" s="76" t="str">
        <f t="shared" si="18"/>
        <v/>
      </c>
      <c r="V77" s="76" t="str">
        <f t="shared" si="19"/>
        <v/>
      </c>
      <c r="W77" s="76">
        <f t="shared" si="75"/>
        <v>0</v>
      </c>
      <c r="X77" s="76" t="str">
        <f t="shared" si="21"/>
        <v/>
      </c>
      <c r="Y77" s="76">
        <f t="shared" si="76"/>
        <v>0</v>
      </c>
      <c r="Z77" s="76" t="str">
        <f t="shared" si="23"/>
        <v/>
      </c>
      <c r="AA77" s="76">
        <f t="shared" si="77"/>
        <v>0</v>
      </c>
      <c r="AB77" s="76">
        <f t="shared" si="78"/>
        <v>0</v>
      </c>
      <c r="AC77" s="76">
        <f t="shared" si="79"/>
        <v>0</v>
      </c>
      <c r="AD77" s="76" t="str">
        <f t="shared" si="27"/>
        <v/>
      </c>
      <c r="AE77" s="76">
        <f t="shared" si="80"/>
        <v>0</v>
      </c>
      <c r="AF77" s="76" t="str">
        <f t="shared" si="29"/>
        <v/>
      </c>
      <c r="AG77" s="76">
        <f t="shared" si="81"/>
        <v>0</v>
      </c>
      <c r="AH77" s="76">
        <f t="shared" si="82"/>
        <v>0</v>
      </c>
      <c r="AI77" s="76" t="str">
        <f t="shared" si="32"/>
        <v/>
      </c>
      <c r="AJ77" s="76">
        <f t="shared" si="83"/>
        <v>0</v>
      </c>
      <c r="AK77" s="76">
        <f t="shared" si="84"/>
        <v>0</v>
      </c>
      <c r="AL77" s="76">
        <f t="shared" si="85"/>
        <v>0</v>
      </c>
      <c r="AM77" s="76">
        <f t="shared" si="86"/>
        <v>0</v>
      </c>
      <c r="AN77" s="76" t="str">
        <f t="shared" si="37"/>
        <v/>
      </c>
      <c r="AO77" s="76" t="str">
        <f t="shared" si="38"/>
        <v/>
      </c>
      <c r="AP77" s="76">
        <f t="shared" si="87"/>
        <v>0</v>
      </c>
      <c r="AQ77" s="76">
        <f t="shared" si="88"/>
        <v>0</v>
      </c>
      <c r="AR77" s="76" t="str">
        <f t="shared" si="41"/>
        <v/>
      </c>
      <c r="AS77" s="76">
        <f t="shared" si="89"/>
        <v>0</v>
      </c>
      <c r="AT77" s="76" t="str">
        <f t="shared" si="43"/>
        <v/>
      </c>
      <c r="AU77" s="76">
        <f t="shared" si="90"/>
        <v>0</v>
      </c>
      <c r="AV77" s="76" t="str">
        <f t="shared" si="45"/>
        <v/>
      </c>
      <c r="AW77" s="76">
        <f t="shared" si="91"/>
        <v>0</v>
      </c>
      <c r="AX77" s="76" t="str">
        <f t="shared" si="47"/>
        <v/>
      </c>
      <c r="AY77" s="76">
        <f t="shared" si="92"/>
        <v>0</v>
      </c>
      <c r="AZ77" s="76" t="str">
        <f t="shared" si="49"/>
        <v/>
      </c>
      <c r="BA77" s="76">
        <f t="shared" si="93"/>
        <v>0</v>
      </c>
      <c r="BB77" s="76" t="str">
        <f t="shared" si="51"/>
        <v/>
      </c>
      <c r="BC77" s="76">
        <f t="shared" si="94"/>
        <v>0</v>
      </c>
      <c r="BD77" s="76">
        <f t="shared" si="95"/>
        <v>0</v>
      </c>
      <c r="BE77" s="76" t="str">
        <f t="shared" si="54"/>
        <v/>
      </c>
      <c r="BF77" s="76" t="str">
        <f t="shared" si="55"/>
        <v/>
      </c>
      <c r="BG77" s="76" t="str">
        <f t="shared" si="56"/>
        <v/>
      </c>
      <c r="BH77" s="76" t="str">
        <f t="shared" si="57"/>
        <v/>
      </c>
      <c r="BI77" s="76" t="str">
        <f t="shared" si="58"/>
        <v/>
      </c>
      <c r="BJ77" s="76" t="str">
        <f t="shared" si="59"/>
        <v/>
      </c>
      <c r="BK77" s="76" t="str">
        <f t="shared" si="60"/>
        <v/>
      </c>
      <c r="BL77" s="76" t="str">
        <f t="shared" si="61"/>
        <v/>
      </c>
      <c r="BM77" s="76" t="str">
        <f t="shared" si="62"/>
        <v/>
      </c>
      <c r="BN77" s="76" t="str">
        <f t="shared" si="63"/>
        <v/>
      </c>
      <c r="BO77" s="76" t="str">
        <f t="shared" si="64"/>
        <v/>
      </c>
      <c r="BP77" s="76" t="str">
        <f t="shared" si="65"/>
        <v/>
      </c>
      <c r="BQ77" s="76" t="str">
        <f t="shared" si="66"/>
        <v/>
      </c>
      <c r="BR77" s="76" t="str">
        <f t="shared" si="67"/>
        <v/>
      </c>
      <c r="BS77" s="76" t="str">
        <f t="shared" si="68"/>
        <v/>
      </c>
      <c r="BT77" s="76" t="str">
        <f t="shared" si="69"/>
        <v/>
      </c>
      <c r="BU77" s="76" t="str">
        <f t="shared" si="70"/>
        <v/>
      </c>
    </row>
    <row r="78" spans="1:73" ht="30" customHeight="1">
      <c r="A78" s="75" t="str">
        <f t="shared" si="0"/>
        <v/>
      </c>
      <c r="B78" s="63"/>
      <c r="C78" s="66" t="s">
        <v>1456</v>
      </c>
      <c r="D78" s="77" t="str">
        <f t="shared" si="1"/>
        <v/>
      </c>
      <c r="E78" s="72" t="str">
        <f t="shared" si="2"/>
        <v/>
      </c>
      <c r="F78" s="73" t="str">
        <f t="shared" si="3"/>
        <v/>
      </c>
      <c r="G78" s="74" t="str">
        <f t="shared" si="4"/>
        <v/>
      </c>
      <c r="H78" s="75" t="str">
        <f t="shared" si="5"/>
        <v/>
      </c>
      <c r="I78" s="75" t="str">
        <f t="shared" si="6"/>
        <v/>
      </c>
      <c r="J78" s="73" t="str">
        <f t="shared" si="7"/>
        <v/>
      </c>
      <c r="K78" s="76" t="str">
        <f t="shared" si="8"/>
        <v/>
      </c>
      <c r="L78" s="76" t="str">
        <f t="shared" si="9"/>
        <v/>
      </c>
      <c r="M78" s="76" t="str">
        <f t="shared" si="10"/>
        <v/>
      </c>
      <c r="N78" s="76" t="str">
        <f t="shared" si="11"/>
        <v/>
      </c>
      <c r="O78" s="76" t="str">
        <f t="shared" si="12"/>
        <v/>
      </c>
      <c r="P78" s="76" t="str">
        <f t="shared" si="13"/>
        <v/>
      </c>
      <c r="Q78" s="76">
        <f t="shared" si="71"/>
        <v>0</v>
      </c>
      <c r="R78" s="76">
        <f t="shared" si="72"/>
        <v>0</v>
      </c>
      <c r="S78" s="76">
        <f t="shared" si="73"/>
        <v>0</v>
      </c>
      <c r="T78" s="76">
        <f t="shared" si="74"/>
        <v>0</v>
      </c>
      <c r="U78" s="76" t="str">
        <f t="shared" si="18"/>
        <v/>
      </c>
      <c r="V78" s="76" t="str">
        <f t="shared" si="19"/>
        <v/>
      </c>
      <c r="W78" s="76">
        <f t="shared" si="75"/>
        <v>0</v>
      </c>
      <c r="X78" s="76" t="str">
        <f t="shared" si="21"/>
        <v/>
      </c>
      <c r="Y78" s="76">
        <f t="shared" si="76"/>
        <v>0</v>
      </c>
      <c r="Z78" s="76" t="str">
        <f t="shared" si="23"/>
        <v/>
      </c>
      <c r="AA78" s="76">
        <f t="shared" si="77"/>
        <v>0</v>
      </c>
      <c r="AB78" s="76">
        <f t="shared" si="78"/>
        <v>0</v>
      </c>
      <c r="AC78" s="76">
        <f t="shared" si="79"/>
        <v>0</v>
      </c>
      <c r="AD78" s="76" t="str">
        <f t="shared" si="27"/>
        <v/>
      </c>
      <c r="AE78" s="76">
        <f t="shared" si="80"/>
        <v>0</v>
      </c>
      <c r="AF78" s="76" t="str">
        <f t="shared" si="29"/>
        <v/>
      </c>
      <c r="AG78" s="76">
        <f t="shared" si="81"/>
        <v>0</v>
      </c>
      <c r="AH78" s="76">
        <f t="shared" si="82"/>
        <v>0</v>
      </c>
      <c r="AI78" s="76" t="str">
        <f t="shared" si="32"/>
        <v/>
      </c>
      <c r="AJ78" s="76">
        <f t="shared" si="83"/>
        <v>0</v>
      </c>
      <c r="AK78" s="76">
        <f t="shared" si="84"/>
        <v>0</v>
      </c>
      <c r="AL78" s="76">
        <f t="shared" si="85"/>
        <v>0</v>
      </c>
      <c r="AM78" s="76">
        <f t="shared" si="86"/>
        <v>0</v>
      </c>
      <c r="AN78" s="76" t="str">
        <f t="shared" si="37"/>
        <v/>
      </c>
      <c r="AO78" s="76" t="str">
        <f t="shared" si="38"/>
        <v/>
      </c>
      <c r="AP78" s="76">
        <f t="shared" si="87"/>
        <v>0</v>
      </c>
      <c r="AQ78" s="76">
        <f t="shared" si="88"/>
        <v>0</v>
      </c>
      <c r="AR78" s="76" t="str">
        <f t="shared" si="41"/>
        <v/>
      </c>
      <c r="AS78" s="76">
        <f t="shared" si="89"/>
        <v>0</v>
      </c>
      <c r="AT78" s="76" t="str">
        <f t="shared" si="43"/>
        <v/>
      </c>
      <c r="AU78" s="76">
        <f t="shared" si="90"/>
        <v>0</v>
      </c>
      <c r="AV78" s="76" t="str">
        <f t="shared" si="45"/>
        <v/>
      </c>
      <c r="AW78" s="76">
        <f t="shared" si="91"/>
        <v>0</v>
      </c>
      <c r="AX78" s="76" t="str">
        <f t="shared" si="47"/>
        <v/>
      </c>
      <c r="AY78" s="76">
        <f t="shared" si="92"/>
        <v>0</v>
      </c>
      <c r="AZ78" s="76" t="str">
        <f t="shared" si="49"/>
        <v/>
      </c>
      <c r="BA78" s="76">
        <f t="shared" si="93"/>
        <v>0</v>
      </c>
      <c r="BB78" s="76" t="str">
        <f t="shared" si="51"/>
        <v/>
      </c>
      <c r="BC78" s="76">
        <f t="shared" si="94"/>
        <v>0</v>
      </c>
      <c r="BD78" s="76">
        <f t="shared" si="95"/>
        <v>0</v>
      </c>
      <c r="BE78" s="76" t="str">
        <f t="shared" si="54"/>
        <v/>
      </c>
      <c r="BF78" s="76" t="str">
        <f t="shared" si="55"/>
        <v/>
      </c>
      <c r="BG78" s="76" t="str">
        <f t="shared" si="56"/>
        <v/>
      </c>
      <c r="BH78" s="76" t="str">
        <f t="shared" si="57"/>
        <v/>
      </c>
      <c r="BI78" s="76" t="str">
        <f t="shared" si="58"/>
        <v/>
      </c>
      <c r="BJ78" s="76" t="str">
        <f t="shared" si="59"/>
        <v/>
      </c>
      <c r="BK78" s="76" t="str">
        <f t="shared" si="60"/>
        <v/>
      </c>
      <c r="BL78" s="76" t="str">
        <f t="shared" si="61"/>
        <v/>
      </c>
      <c r="BM78" s="76" t="str">
        <f t="shared" si="62"/>
        <v/>
      </c>
      <c r="BN78" s="76" t="str">
        <f t="shared" si="63"/>
        <v/>
      </c>
      <c r="BO78" s="76" t="str">
        <f t="shared" si="64"/>
        <v/>
      </c>
      <c r="BP78" s="76" t="str">
        <f t="shared" si="65"/>
        <v/>
      </c>
      <c r="BQ78" s="76" t="str">
        <f t="shared" si="66"/>
        <v/>
      </c>
      <c r="BR78" s="76" t="str">
        <f t="shared" si="67"/>
        <v/>
      </c>
      <c r="BS78" s="76" t="str">
        <f t="shared" si="68"/>
        <v/>
      </c>
      <c r="BT78" s="76" t="str">
        <f t="shared" si="69"/>
        <v/>
      </c>
      <c r="BU78" s="76" t="str">
        <f t="shared" si="70"/>
        <v/>
      </c>
    </row>
    <row r="79" spans="1:73" ht="30" customHeight="1">
      <c r="A79" s="75" t="str">
        <f t="shared" si="0"/>
        <v/>
      </c>
      <c r="B79" s="63"/>
      <c r="C79" s="66" t="s">
        <v>1456</v>
      </c>
      <c r="D79" s="77" t="str">
        <f t="shared" si="1"/>
        <v/>
      </c>
      <c r="E79" s="72" t="str">
        <f t="shared" si="2"/>
        <v/>
      </c>
      <c r="F79" s="73" t="str">
        <f t="shared" si="3"/>
        <v/>
      </c>
      <c r="G79" s="74" t="str">
        <f t="shared" si="4"/>
        <v/>
      </c>
      <c r="H79" s="75" t="str">
        <f t="shared" si="5"/>
        <v/>
      </c>
      <c r="I79" s="75" t="str">
        <f t="shared" si="6"/>
        <v/>
      </c>
      <c r="J79" s="73" t="str">
        <f t="shared" si="7"/>
        <v/>
      </c>
      <c r="K79" s="76" t="str">
        <f t="shared" si="8"/>
        <v/>
      </c>
      <c r="L79" s="76" t="str">
        <f t="shared" si="9"/>
        <v/>
      </c>
      <c r="M79" s="76" t="str">
        <f t="shared" si="10"/>
        <v/>
      </c>
      <c r="N79" s="76" t="str">
        <f t="shared" si="11"/>
        <v/>
      </c>
      <c r="O79" s="76" t="str">
        <f t="shared" si="12"/>
        <v/>
      </c>
      <c r="P79" s="76" t="str">
        <f t="shared" si="13"/>
        <v/>
      </c>
      <c r="Q79" s="76">
        <f t="shared" si="71"/>
        <v>0</v>
      </c>
      <c r="R79" s="76">
        <f t="shared" si="72"/>
        <v>0</v>
      </c>
      <c r="S79" s="76">
        <f t="shared" si="73"/>
        <v>0</v>
      </c>
      <c r="T79" s="76">
        <f t="shared" si="74"/>
        <v>0</v>
      </c>
      <c r="U79" s="76" t="str">
        <f t="shared" si="18"/>
        <v/>
      </c>
      <c r="V79" s="76" t="str">
        <f t="shared" si="19"/>
        <v/>
      </c>
      <c r="W79" s="76">
        <f t="shared" si="75"/>
        <v>0</v>
      </c>
      <c r="X79" s="76" t="str">
        <f t="shared" si="21"/>
        <v/>
      </c>
      <c r="Y79" s="76">
        <f t="shared" si="76"/>
        <v>0</v>
      </c>
      <c r="Z79" s="76" t="str">
        <f t="shared" si="23"/>
        <v/>
      </c>
      <c r="AA79" s="76">
        <f t="shared" si="77"/>
        <v>0</v>
      </c>
      <c r="AB79" s="76">
        <f t="shared" si="78"/>
        <v>0</v>
      </c>
      <c r="AC79" s="76">
        <f t="shared" si="79"/>
        <v>0</v>
      </c>
      <c r="AD79" s="76" t="str">
        <f t="shared" si="27"/>
        <v/>
      </c>
      <c r="AE79" s="76">
        <f t="shared" si="80"/>
        <v>0</v>
      </c>
      <c r="AF79" s="76" t="str">
        <f t="shared" si="29"/>
        <v/>
      </c>
      <c r="AG79" s="76">
        <f t="shared" si="81"/>
        <v>0</v>
      </c>
      <c r="AH79" s="76">
        <f t="shared" si="82"/>
        <v>0</v>
      </c>
      <c r="AI79" s="76" t="str">
        <f t="shared" si="32"/>
        <v/>
      </c>
      <c r="AJ79" s="76">
        <f t="shared" si="83"/>
        <v>0</v>
      </c>
      <c r="AK79" s="76">
        <f t="shared" si="84"/>
        <v>0</v>
      </c>
      <c r="AL79" s="76">
        <f t="shared" si="85"/>
        <v>0</v>
      </c>
      <c r="AM79" s="76">
        <f t="shared" si="86"/>
        <v>0</v>
      </c>
      <c r="AN79" s="76" t="str">
        <f t="shared" si="37"/>
        <v/>
      </c>
      <c r="AO79" s="76" t="str">
        <f t="shared" si="38"/>
        <v/>
      </c>
      <c r="AP79" s="76">
        <f t="shared" si="87"/>
        <v>0</v>
      </c>
      <c r="AQ79" s="76">
        <f t="shared" si="88"/>
        <v>0</v>
      </c>
      <c r="AR79" s="76" t="str">
        <f t="shared" si="41"/>
        <v/>
      </c>
      <c r="AS79" s="76">
        <f t="shared" si="89"/>
        <v>0</v>
      </c>
      <c r="AT79" s="76" t="str">
        <f t="shared" si="43"/>
        <v/>
      </c>
      <c r="AU79" s="76">
        <f t="shared" si="90"/>
        <v>0</v>
      </c>
      <c r="AV79" s="76" t="str">
        <f t="shared" si="45"/>
        <v/>
      </c>
      <c r="AW79" s="76">
        <f t="shared" si="91"/>
        <v>0</v>
      </c>
      <c r="AX79" s="76" t="str">
        <f t="shared" si="47"/>
        <v/>
      </c>
      <c r="AY79" s="76">
        <f t="shared" si="92"/>
        <v>0</v>
      </c>
      <c r="AZ79" s="76" t="str">
        <f t="shared" si="49"/>
        <v/>
      </c>
      <c r="BA79" s="76">
        <f t="shared" si="93"/>
        <v>0</v>
      </c>
      <c r="BB79" s="76" t="str">
        <f t="shared" si="51"/>
        <v/>
      </c>
      <c r="BC79" s="76">
        <f t="shared" si="94"/>
        <v>0</v>
      </c>
      <c r="BD79" s="76">
        <f t="shared" si="95"/>
        <v>0</v>
      </c>
      <c r="BE79" s="76" t="str">
        <f t="shared" si="54"/>
        <v/>
      </c>
      <c r="BF79" s="76" t="str">
        <f t="shared" si="55"/>
        <v/>
      </c>
      <c r="BG79" s="76" t="str">
        <f t="shared" si="56"/>
        <v/>
      </c>
      <c r="BH79" s="76" t="str">
        <f t="shared" si="57"/>
        <v/>
      </c>
      <c r="BI79" s="76" t="str">
        <f t="shared" si="58"/>
        <v/>
      </c>
      <c r="BJ79" s="76" t="str">
        <f t="shared" si="59"/>
        <v/>
      </c>
      <c r="BK79" s="76" t="str">
        <f t="shared" si="60"/>
        <v/>
      </c>
      <c r="BL79" s="76" t="str">
        <f t="shared" si="61"/>
        <v/>
      </c>
      <c r="BM79" s="76" t="str">
        <f t="shared" si="62"/>
        <v/>
      </c>
      <c r="BN79" s="76" t="str">
        <f t="shared" si="63"/>
        <v/>
      </c>
      <c r="BO79" s="76" t="str">
        <f t="shared" si="64"/>
        <v/>
      </c>
      <c r="BP79" s="76" t="str">
        <f t="shared" si="65"/>
        <v/>
      </c>
      <c r="BQ79" s="76" t="str">
        <f t="shared" si="66"/>
        <v/>
      </c>
      <c r="BR79" s="76" t="str">
        <f t="shared" si="67"/>
        <v/>
      </c>
      <c r="BS79" s="76" t="str">
        <f t="shared" si="68"/>
        <v/>
      </c>
      <c r="BT79" s="76" t="str">
        <f t="shared" si="69"/>
        <v/>
      </c>
      <c r="BU79" s="76" t="str">
        <f t="shared" si="70"/>
        <v/>
      </c>
    </row>
    <row r="80" spans="1:73" ht="30" customHeight="1">
      <c r="A80" s="75" t="str">
        <f t="shared" ref="A80:A143" si="96">IF(B80="","",ROW())</f>
        <v/>
      </c>
      <c r="B80" s="63"/>
      <c r="C80" s="66" t="s">
        <v>1456</v>
      </c>
      <c r="D80" s="77" t="str">
        <f t="shared" ref="D80:D143" si="97">IF(B80="","",TRIM(SUBSTITUTE(B80,"*",""))&amp;IF(COUNTIF(E80,"*⚠*")&gt;0," *",""))</f>
        <v/>
      </c>
      <c r="E80" s="72" t="str">
        <f t="shared" ref="E80:E143" si="98">IF(B80="","",BS80)</f>
        <v/>
      </c>
      <c r="F80" s="73" t="str">
        <f t="shared" ref="F80:F143" si="99">IF(B80="","",TRIM(B80)&amp;IF(H80&gt;0," *",""))</f>
        <v/>
      </c>
      <c r="G80" s="74" t="str">
        <f t="shared" ref="G80:G143" si="100">IF(B80="","",BU80)</f>
        <v/>
      </c>
      <c r="H80" s="75" t="str">
        <f t="shared" ref="H80:H143" si="101">IF(B80="","",IF(U80&lt;&gt;"",1,0)+IF(X80&lt;&gt;"",1,0)+IF(Z80&lt;&gt;"",1,0)+IF(AD80&lt;&gt;"",1,0)+IF(AF80&lt;&gt;"",1,0)+IF(AI80&lt;&gt;"",1,0)+IF(AN80&lt;&gt;"",1,0)+IF(AR80&lt;&gt;"",1,0)+IF(AT80&lt;&gt;"",1,0)+IF(AV80&lt;&gt;"",1,0)+IF(AX80&lt;&gt;"",1,0)+IF(AZ80&lt;&gt;"",1,0)+IF(BB80&lt;&gt;"",1,0)+IF(BE80&lt;&gt;"",1,0))</f>
        <v/>
      </c>
      <c r="I80" s="75" t="str">
        <f t="shared" ref="I80:I143" si="102">IF(B80="","",IF(V80&lt;&gt;"",1,0)+IF(AO80&lt;&gt;"",1,0))</f>
        <v/>
      </c>
      <c r="J80" s="73" t="str">
        <f t="shared" ref="J80:J143" si="103">IF(B80="","",IF(E80&lt;&gt;"",E80,IF(G80&lt;&gt;"",G80,"aucun match")))</f>
        <v/>
      </c>
      <c r="K80" s="76" t="str">
        <f t="shared" ref="K80:K143" si="104">IF(B80="","",LOWER(B80))</f>
        <v/>
      </c>
      <c r="L80" s="76" t="str">
        <f t="shared" ref="L80:L143" si="105">IF(K80="","",SUBSTITUTE(SUBSTITUTE(SUBSTITUTE(SUBSTITUTE(SUBSTITUTE(SUBSTITUTE(SUBSTITUTE(SUBSTITUTE(K80,"œ","oe"),"æ","ae"),"à","a"),"á","a"),"â","a"),"ä","a"),"ã","a"),"å","a"))</f>
        <v/>
      </c>
      <c r="M80" s="76" t="str">
        <f t="shared" ref="M80:M143" si="106">IF(L80="","",SUBSTITUTE(SUBSTITUTE(SUBSTITUTE(SUBSTITUTE(SUBSTITUTE(SUBSTITUTE(SUBSTITUTE(SUBSTITUTE(SUBSTITUTE(SUBSTITUTE(SUBSTITUTE(SUBSTITUTE(SUBSTITUTE(SUBSTITUTE(SUBSTITUTE(SUBSTITUTE(SUBSTITUTE(SUBSTITUTE(SUBSTITUTE(SUBSTITUTE(SUBSTITUTE(L80,"ç","c"),"è","e"),"é","e"),"ê","e"),"ë","e"),"ì","i"),"í","i"),"î","i"),"ï","i"),"ñ","n"),"ò","o"),"ó","o"),"ô","o"),"ö","o"),"õ","o"),"ù","u"),"ú","u"),"û","u"),"ü","u"),"ý","y"),"ÿ","y"))</f>
        <v/>
      </c>
      <c r="N80" s="76" t="str">
        <f t="shared" ref="N80:N143" si="107">IF(M80="","",SUBSTITUTE(SUBSTITUTE(SUBSTITUTE(SUBSTITUTE(SUBSTITUTE(SUBSTITUTE(SUBSTITUTE(SUBSTITUTE(SUBSTITUTE(SUBSTITUTE(M80,CHAR(10)," "),CHAR(13)," "),","," "),"."," "),","," "),":"," "),"/"," "),"-"," "),"_"," "),""""," "))</f>
        <v/>
      </c>
      <c r="O80" s="76" t="str">
        <f t="shared" ref="O80:O143" si="108">IF(N80="","",SUBSTITUTE(SUBSTITUTE(SUBSTITUTE(SUBSTITUTE(SUBSTITUTE(SUBSTITUTE(SUBSTITUTE(SUBSTITUTE(N80,CHAR(40)," "),CHAR(41)," "),CHAR(39)," "),"?"," "),"!"," "),"+"," "),"*"," "),"&amp;"," "))</f>
        <v/>
      </c>
      <c r="P80" s="76" t="str">
        <f t="shared" ref="P80:P143" si="109">IF(O80="",""," "&amp;TRIM(SUBSTITUTE(SUBSTITUTE(SUBSTITUTE(O80,"  "," "),"  "," "),"  "," "))&amp;" ")</f>
        <v/>
      </c>
      <c r="Q80" s="76">
        <f t="shared" ref="Q80:Q111" si="110">IF(B80="",0,SUMPRODUCT(($BV$11:$AGG$11="Gluten")*($BV$12:$AGG$12="INFO")*(COUNTIF($P80,"*"&amp;$BV$13:$AGG$13&amp;"*")&gt;0)*1))</f>
        <v>0</v>
      </c>
      <c r="R80" s="76">
        <f t="shared" ref="R80:R111" si="111">IF(B80="",0,SUMPRODUCT(($BV$11:$AGG$11="Gluten")*($BV$12:$AGG$12="EXCL")*(COUNTIF($P80,"*"&amp;$BV$13:$AGG$13&amp;"*")&gt;0)*1))</f>
        <v>0</v>
      </c>
      <c r="S80" s="76">
        <f t="shared" ref="S80:S111" si="112">IF(B80="",0,SUMPRODUCT(($BV$11:$AGG$11="Gluten")*($BV$12:$AGG$12="ALERTE")*(COUNTIF($P80,"*"&amp;$BV$13:$AGG$13&amp;"*")&gt;0)*1))</f>
        <v>0</v>
      </c>
      <c r="T80" s="76">
        <f t="shared" ref="T80:T111" si="113">IF(B80="",0,SUMPRODUCT(($BV$11:$AGG$11="Gluten")*($BV$12:$AGG$12="SUSP")*(COUNTIF($P80,"*"&amp;$BV$13:$AGG$13&amp;"*")&gt;0)*1))</f>
        <v>0</v>
      </c>
      <c r="U80" s="76" t="str">
        <f t="shared" ref="U80:U143" si="114">IF(B80="","",IF(Q80&gt;0,"info Gluten",IF(AND(S80&gt;0,R80=0),"⚠ Gluten","")))</f>
        <v/>
      </c>
      <c r="V80" s="76" t="str">
        <f t="shared" ref="V80:V143" si="115">IF(B80="","",IF(AND(U80="",T80&gt;0,R80=0),"suspicion Gluten",""))</f>
        <v/>
      </c>
      <c r="W80" s="76">
        <f t="shared" ref="W80:W111" si="116">IF(B80="",0,SUMPRODUCT(($BV$11:$AGG$11="Crustaces")*($BV$12:$AGG$12="ALERTE")*(COUNTIF($P80,"*"&amp;$BV$13:$AGG$13&amp;"*")&gt;0)*1))</f>
        <v>0</v>
      </c>
      <c r="X80" s="76" t="str">
        <f t="shared" ref="X80:X143" si="117">IF(B80="","",IF(W80&gt;0,"⚠ Crustaces",""))</f>
        <v/>
      </c>
      <c r="Y80" s="76">
        <f t="shared" ref="Y80:Y111" si="118">IF(B80="",0,SUMPRODUCT(($BV$11:$AGG$11="Oeufs")*($BV$12:$AGG$12="ALERTE")*(COUNTIF($P80,"*"&amp;$BV$13:$AGG$13&amp;"*")&gt;0)*1))</f>
        <v>0</v>
      </c>
      <c r="Z80" s="76" t="str">
        <f t="shared" ref="Z80:Z143" si="119">IF(B80="","",IF(Y80&gt;0,"⚠ Oeufs",""))</f>
        <v/>
      </c>
      <c r="AA80" s="76">
        <f t="shared" ref="AA80:AA111" si="120">IF(B80="",0,SUMPRODUCT(($BV$11:$AGG$11="Poissons")*($BV$12:$AGG$12="INFO")*(COUNTIF($P80,"*"&amp;$BV$13:$AGG$13&amp;"*")&gt;0)*1))</f>
        <v>0</v>
      </c>
      <c r="AB80" s="76">
        <f t="shared" ref="AB80:AB111" si="121">IF(B80="",0,SUMPRODUCT(($BV$11:$AGG$11="Poissons")*($BV$12:$AGG$12="EXCL")*(COUNTIF($P80,"*"&amp;$BV$13:$AGG$13&amp;"*")&gt;0)*1))</f>
        <v>0</v>
      </c>
      <c r="AC80" s="76">
        <f t="shared" ref="AC80:AC111" si="122">IF(B80="",0,SUMPRODUCT(($BV$11:$AGG$11="Poissons")*($BV$12:$AGG$12="ALERTE")*(COUNTIF($P80,"*"&amp;$BV$13:$AGG$13&amp;"*")&gt;0)*1))</f>
        <v>0</v>
      </c>
      <c r="AD80" s="76" t="str">
        <f t="shared" ref="AD80:AD143" si="123">IF(B80="","",IF(AA80&gt;0,"info Poissons",IF(AND(AC80&gt;0,AB80=0),"⚠ Poissons","")))</f>
        <v/>
      </c>
      <c r="AE80" s="76">
        <f t="shared" ref="AE80:AE111" si="124">IF(B80="",0,SUMPRODUCT(($BV$11:$AGG$11="Arachides")*($BV$12:$AGG$12="ALERTE")*(COUNTIF($P80,"*"&amp;$BV$13:$AGG$13&amp;"*")&gt;0)*1))</f>
        <v>0</v>
      </c>
      <c r="AF80" s="76" t="str">
        <f t="shared" ref="AF80:AF143" si="125">IF(B80="","",IF(AE80&gt;0,"⚠ Arachides",""))</f>
        <v/>
      </c>
      <c r="AG80" s="76">
        <f t="shared" ref="AG80:AG111" si="126">IF(B80="",0,SUMPRODUCT(($BV$11:$AGG$11="Soja")*($BV$12:$AGG$12="INFO")*(COUNTIF($P80,"*"&amp;$BV$13:$AGG$13&amp;"*")&gt;0)*1))</f>
        <v>0</v>
      </c>
      <c r="AH80" s="76">
        <f t="shared" ref="AH80:AH111" si="127">IF(B80="",0,SUMPRODUCT(($BV$11:$AGG$11="Soja")*($BV$12:$AGG$12="ALERTE")*(COUNTIF($P80,"*"&amp;$BV$13:$AGG$13&amp;"*")&gt;0)*1))</f>
        <v>0</v>
      </c>
      <c r="AI80" s="76" t="str">
        <f t="shared" ref="AI80:AI143" si="128">IF(B80="","",IF(AG80&gt;0,"info Soja",IF(AH80&gt;0,"⚠ Soja","")))</f>
        <v/>
      </c>
      <c r="AJ80" s="76">
        <f t="shared" ref="AJ80:AJ111" si="129">IF(B80="",0,SUMPRODUCT(($BV$11:$AGG$11="Lait")*($BV$12:$AGG$12="INFO")*(COUNTIF($P80,"*"&amp;$BV$13:$AGG$13&amp;"*")&gt;0)*1))</f>
        <v>0</v>
      </c>
      <c r="AK80" s="76">
        <f t="shared" ref="AK80:AK111" si="130">IF(B80="",0,SUMPRODUCT(($BV$11:$AGG$11="Lait")*($BV$12:$AGG$12="EXCL")*(COUNTIF($P80,"*"&amp;$BV$13:$AGG$13&amp;"*")&gt;0)*1))</f>
        <v>0</v>
      </c>
      <c r="AL80" s="76">
        <f t="shared" ref="AL80:AL111" si="131">IF(B80="",0,SUMPRODUCT(($BV$11:$AGG$11="Lait")*($BV$12:$AGG$12="ALERTE")*(COUNTIF($P80,"*"&amp;$BV$13:$AGG$13&amp;"*")&gt;0)*1))</f>
        <v>0</v>
      </c>
      <c r="AM80" s="76">
        <f t="shared" ref="AM80:AM111" si="132">IF(B80="",0,SUMPRODUCT(($BV$11:$AGG$11="Lait")*($BV$12:$AGG$12="SUSP")*(COUNTIF($P80,"*"&amp;$BV$13:$AGG$13&amp;"*")&gt;0)*1))</f>
        <v>0</v>
      </c>
      <c r="AN80" s="76" t="str">
        <f t="shared" ref="AN80:AN143" si="133">IF(B80="","",IF(AJ80&gt;0,"info Lait",IF(AND(AL80&gt;0,AK80=0),"⚠ Lait","")))</f>
        <v/>
      </c>
      <c r="AO80" s="76" t="str">
        <f t="shared" ref="AO80:AO143" si="134">IF(B80="","",IF(AND(AN80="",AM80&gt;0,AK80=0),"suspicion Lait",""))</f>
        <v/>
      </c>
      <c r="AP80" s="76">
        <f t="shared" ref="AP80:AP111" si="135">IF(B80="",0,SUMPRODUCT(($BV$11:$AGG$11="Fruits a coque")*($BV$12:$AGG$12="EXCL")*(COUNTIF($P80,"*"&amp;$BV$13:$AGG$13&amp;"*")&gt;0)*1))</f>
        <v>0</v>
      </c>
      <c r="AQ80" s="76">
        <f t="shared" ref="AQ80:AQ111" si="136">IF(B80="",0,SUMPRODUCT(($BV$11:$AGG$11="Fruits a coque")*($BV$12:$AGG$12="ALERTE")*(COUNTIF($P80,"*"&amp;$BV$13:$AGG$13&amp;"*")&gt;0)*1))</f>
        <v>0</v>
      </c>
      <c r="AR80" s="76" t="str">
        <f t="shared" ref="AR80:AR143" si="137">IF(B80="","",IF(AND(AQ80&gt;0,AP80=0),"⚠ Fruits a coque",""))</f>
        <v/>
      </c>
      <c r="AS80" s="76">
        <f t="shared" ref="AS80:AS111" si="138">IF(B80="",0,SUMPRODUCT(($BV$11:$AGG$11="Celeri")*($BV$12:$AGG$12="ALERTE")*(COUNTIF($P80,"*"&amp;$BV$13:$AGG$13&amp;"*")&gt;0)*1))</f>
        <v>0</v>
      </c>
      <c r="AT80" s="76" t="str">
        <f t="shared" ref="AT80:AT143" si="139">IF(B80="","",IF(AS80&gt;0,"⚠ Celeri",""))</f>
        <v/>
      </c>
      <c r="AU80" s="76">
        <f t="shared" ref="AU80:AU111" si="140">IF(B80="",0,SUMPRODUCT(($BV$11:$AGG$11="Moutarde")*($BV$12:$AGG$12="ALERTE")*(COUNTIF($P80,"*"&amp;$BV$13:$AGG$13&amp;"*")&gt;0)*1))</f>
        <v>0</v>
      </c>
      <c r="AV80" s="76" t="str">
        <f t="shared" ref="AV80:AV143" si="141">IF(B80="","",IF(AU80&gt;0,"⚠ Moutarde",""))</f>
        <v/>
      </c>
      <c r="AW80" s="76">
        <f t="shared" ref="AW80:AW111" si="142">IF(B80="",0,SUMPRODUCT(($BV$11:$AGG$11="Sesame")*($BV$12:$AGG$12="ALERTE")*(COUNTIF($P80,"*"&amp;$BV$13:$AGG$13&amp;"*")&gt;0)*1))</f>
        <v>0</v>
      </c>
      <c r="AX80" s="76" t="str">
        <f t="shared" ref="AX80:AX143" si="143">IF(B80="","",IF(AW80&gt;0,"⚠ Sesame",""))</f>
        <v/>
      </c>
      <c r="AY80" s="76">
        <f t="shared" ref="AY80:AY111" si="144">IF(B80="",0,SUMPRODUCT(($BV$11:$AGG$11="Sulfites")*($BV$12:$AGG$12="ALERTE")*(COUNTIF($P80,"*"&amp;$BV$13:$AGG$13&amp;"*")&gt;0)*1))</f>
        <v>0</v>
      </c>
      <c r="AZ80" s="76" t="str">
        <f t="shared" ref="AZ80:AZ143" si="145">IF(B80="","",IF(AY80&gt;0,"⚠ Sulfites",""))</f>
        <v/>
      </c>
      <c r="BA80" s="76">
        <f t="shared" ref="BA80:BA111" si="146">IF(B80="",0,SUMPRODUCT(($BV$11:$AGG$11="Lupin")*($BV$12:$AGG$12="ALERTE")*(COUNTIF($P80,"*"&amp;$BV$13:$AGG$13&amp;"*")&gt;0)*1))</f>
        <v>0</v>
      </c>
      <c r="BB80" s="76" t="str">
        <f t="shared" ref="BB80:BB143" si="147">IF(B80="","",IF(BA80&gt;0,"⚠ Lupin",""))</f>
        <v/>
      </c>
      <c r="BC80" s="76">
        <f t="shared" ref="BC80:BC111" si="148">IF(B80="",0,SUMPRODUCT(($BV$11:$AGG$11="Mollusques")*($BV$12:$AGG$12="EXCL")*(COUNTIF($P80,"*"&amp;$BV$13:$AGG$13&amp;"*")&gt;0)*1))</f>
        <v>0</v>
      </c>
      <c r="BD80" s="76">
        <f t="shared" ref="BD80:BD111" si="149">IF(B80="",0,SUMPRODUCT(($BV$11:$AGG$11="Mollusques")*($BV$12:$AGG$12="ALERTE")*(COUNTIF($P80,"*"&amp;$BV$13:$AGG$13&amp;"*")&gt;0)*1))</f>
        <v>0</v>
      </c>
      <c r="BE80" s="76" t="str">
        <f t="shared" ref="BE80:BE143" si="150">IF(B80="","",IF(AND(BD80&gt;0,BC80=0),"⚠ Mollusques",""))</f>
        <v/>
      </c>
      <c r="BF80" s="76" t="str">
        <f t="shared" ref="BF80:BF143" si="151">IF(B80="","",U80)</f>
        <v/>
      </c>
      <c r="BG80" s="76" t="str">
        <f t="shared" ref="BG80:BG143" si="152">IF(B80="","",IF(X80="",BF80,IF(BF80="",X80,BF80&amp;" • "&amp;X80)))</f>
        <v/>
      </c>
      <c r="BH80" s="76" t="str">
        <f t="shared" ref="BH80:BH143" si="153">IF(B80="","",IF(Z80="",BG80,IF(BG80="",Z80,BG80&amp;" • "&amp;Z80)))</f>
        <v/>
      </c>
      <c r="BI80" s="76" t="str">
        <f t="shared" ref="BI80:BI143" si="154">IF(B80="","",IF(AD80="",BH80,IF(BH80="",AD80,BH80&amp;" • "&amp;AD80)))</f>
        <v/>
      </c>
      <c r="BJ80" s="76" t="str">
        <f t="shared" ref="BJ80:BJ143" si="155">IF(B80="","",IF(AF80="",BI80,IF(BI80="",AF80,BI80&amp;" • "&amp;AF80)))</f>
        <v/>
      </c>
      <c r="BK80" s="76" t="str">
        <f t="shared" ref="BK80:BK143" si="156">IF(B80="","",IF(AI80="",BJ80,IF(BJ80="",AI80,BJ80&amp;" • "&amp;AI80)))</f>
        <v/>
      </c>
      <c r="BL80" s="76" t="str">
        <f t="shared" ref="BL80:BL143" si="157">IF(B80="","",IF(AN80="",BK80,IF(BK80="",AN80,BK80&amp;" • "&amp;AN80)))</f>
        <v/>
      </c>
      <c r="BM80" s="76" t="str">
        <f t="shared" ref="BM80:BM143" si="158">IF(B80="","",IF(AR80="",BL80,IF(BL80="",AR80,BL80&amp;" • "&amp;AR80)))</f>
        <v/>
      </c>
      <c r="BN80" s="76" t="str">
        <f t="shared" ref="BN80:BN143" si="159">IF(B80="","",IF(AT80="",BM80,IF(BM80="",AT80,BM80&amp;" • "&amp;AT80)))</f>
        <v/>
      </c>
      <c r="BO80" s="76" t="str">
        <f t="shared" ref="BO80:BO143" si="160">IF(B80="","",IF(AV80="",BN80,IF(BN80="",AV80,BN80&amp;" • "&amp;AV80)))</f>
        <v/>
      </c>
      <c r="BP80" s="76" t="str">
        <f t="shared" ref="BP80:BP143" si="161">IF(B80="","",IF(AX80="",BO80,IF(BO80="",AX80,BO80&amp;" • "&amp;AX80)))</f>
        <v/>
      </c>
      <c r="BQ80" s="76" t="str">
        <f t="shared" ref="BQ80:BQ143" si="162">IF(B80="","",IF(AZ80="",BP80,IF(BP80="",AZ80,BP80&amp;" • "&amp;AZ80)))</f>
        <v/>
      </c>
      <c r="BR80" s="76" t="str">
        <f t="shared" ref="BR80:BR143" si="163">IF(B80="","",IF(BB80="",BQ80,IF(BQ80="",BB80,BQ80&amp;" • "&amp;BB80)))</f>
        <v/>
      </c>
      <c r="BS80" s="76" t="str">
        <f t="shared" ref="BS80:BS143" si="164">IF(B80="","",IF(BE80="",BR80,IF(BR80="",BE80,BR80&amp;" • "&amp;BE80)))</f>
        <v/>
      </c>
      <c r="BT80" s="76" t="str">
        <f t="shared" ref="BT80:BT143" si="165">IF(B80="","",V80)</f>
        <v/>
      </c>
      <c r="BU80" s="76" t="str">
        <f t="shared" ref="BU80:BU143" si="166">IF(B80="","",IF(AO80="",BT80,IF(BT80="",AO80,BT80&amp;" • "&amp;AO80)))</f>
        <v/>
      </c>
    </row>
    <row r="81" spans="1:73" ht="30" customHeight="1">
      <c r="A81" s="75" t="str">
        <f t="shared" si="96"/>
        <v/>
      </c>
      <c r="B81" s="63"/>
      <c r="C81" s="66" t="s">
        <v>1456</v>
      </c>
      <c r="D81" s="77" t="str">
        <f t="shared" si="97"/>
        <v/>
      </c>
      <c r="E81" s="72" t="str">
        <f t="shared" si="98"/>
        <v/>
      </c>
      <c r="F81" s="73" t="str">
        <f t="shared" si="99"/>
        <v/>
      </c>
      <c r="G81" s="74" t="str">
        <f t="shared" si="100"/>
        <v/>
      </c>
      <c r="H81" s="75" t="str">
        <f t="shared" si="101"/>
        <v/>
      </c>
      <c r="I81" s="75" t="str">
        <f t="shared" si="102"/>
        <v/>
      </c>
      <c r="J81" s="73" t="str">
        <f t="shared" si="103"/>
        <v/>
      </c>
      <c r="K81" s="76" t="str">
        <f t="shared" si="104"/>
        <v/>
      </c>
      <c r="L81" s="76" t="str">
        <f t="shared" si="105"/>
        <v/>
      </c>
      <c r="M81" s="76" t="str">
        <f t="shared" si="106"/>
        <v/>
      </c>
      <c r="N81" s="76" t="str">
        <f t="shared" si="107"/>
        <v/>
      </c>
      <c r="O81" s="76" t="str">
        <f t="shared" si="108"/>
        <v/>
      </c>
      <c r="P81" s="76" t="str">
        <f t="shared" si="109"/>
        <v/>
      </c>
      <c r="Q81" s="76">
        <f t="shared" si="110"/>
        <v>0</v>
      </c>
      <c r="R81" s="76">
        <f t="shared" si="111"/>
        <v>0</v>
      </c>
      <c r="S81" s="76">
        <f t="shared" si="112"/>
        <v>0</v>
      </c>
      <c r="T81" s="76">
        <f t="shared" si="113"/>
        <v>0</v>
      </c>
      <c r="U81" s="76" t="str">
        <f t="shared" si="114"/>
        <v/>
      </c>
      <c r="V81" s="76" t="str">
        <f t="shared" si="115"/>
        <v/>
      </c>
      <c r="W81" s="76">
        <f t="shared" si="116"/>
        <v>0</v>
      </c>
      <c r="X81" s="76" t="str">
        <f t="shared" si="117"/>
        <v/>
      </c>
      <c r="Y81" s="76">
        <f t="shared" si="118"/>
        <v>0</v>
      </c>
      <c r="Z81" s="76" t="str">
        <f t="shared" si="119"/>
        <v/>
      </c>
      <c r="AA81" s="76">
        <f t="shared" si="120"/>
        <v>0</v>
      </c>
      <c r="AB81" s="76">
        <f t="shared" si="121"/>
        <v>0</v>
      </c>
      <c r="AC81" s="76">
        <f t="shared" si="122"/>
        <v>0</v>
      </c>
      <c r="AD81" s="76" t="str">
        <f t="shared" si="123"/>
        <v/>
      </c>
      <c r="AE81" s="76">
        <f t="shared" si="124"/>
        <v>0</v>
      </c>
      <c r="AF81" s="76" t="str">
        <f t="shared" si="125"/>
        <v/>
      </c>
      <c r="AG81" s="76">
        <f t="shared" si="126"/>
        <v>0</v>
      </c>
      <c r="AH81" s="76">
        <f t="shared" si="127"/>
        <v>0</v>
      </c>
      <c r="AI81" s="76" t="str">
        <f t="shared" si="128"/>
        <v/>
      </c>
      <c r="AJ81" s="76">
        <f t="shared" si="129"/>
        <v>0</v>
      </c>
      <c r="AK81" s="76">
        <f t="shared" si="130"/>
        <v>0</v>
      </c>
      <c r="AL81" s="76">
        <f t="shared" si="131"/>
        <v>0</v>
      </c>
      <c r="AM81" s="76">
        <f t="shared" si="132"/>
        <v>0</v>
      </c>
      <c r="AN81" s="76" t="str">
        <f t="shared" si="133"/>
        <v/>
      </c>
      <c r="AO81" s="76" t="str">
        <f t="shared" si="134"/>
        <v/>
      </c>
      <c r="AP81" s="76">
        <f t="shared" si="135"/>
        <v>0</v>
      </c>
      <c r="AQ81" s="76">
        <f t="shared" si="136"/>
        <v>0</v>
      </c>
      <c r="AR81" s="76" t="str">
        <f t="shared" si="137"/>
        <v/>
      </c>
      <c r="AS81" s="76">
        <f t="shared" si="138"/>
        <v>0</v>
      </c>
      <c r="AT81" s="76" t="str">
        <f t="shared" si="139"/>
        <v/>
      </c>
      <c r="AU81" s="76">
        <f t="shared" si="140"/>
        <v>0</v>
      </c>
      <c r="AV81" s="76" t="str">
        <f t="shared" si="141"/>
        <v/>
      </c>
      <c r="AW81" s="76">
        <f t="shared" si="142"/>
        <v>0</v>
      </c>
      <c r="AX81" s="76" t="str">
        <f t="shared" si="143"/>
        <v/>
      </c>
      <c r="AY81" s="76">
        <f t="shared" si="144"/>
        <v>0</v>
      </c>
      <c r="AZ81" s="76" t="str">
        <f t="shared" si="145"/>
        <v/>
      </c>
      <c r="BA81" s="76">
        <f t="shared" si="146"/>
        <v>0</v>
      </c>
      <c r="BB81" s="76" t="str">
        <f t="shared" si="147"/>
        <v/>
      </c>
      <c r="BC81" s="76">
        <f t="shared" si="148"/>
        <v>0</v>
      </c>
      <c r="BD81" s="76">
        <f t="shared" si="149"/>
        <v>0</v>
      </c>
      <c r="BE81" s="76" t="str">
        <f t="shared" si="150"/>
        <v/>
      </c>
      <c r="BF81" s="76" t="str">
        <f t="shared" si="151"/>
        <v/>
      </c>
      <c r="BG81" s="76" t="str">
        <f t="shared" si="152"/>
        <v/>
      </c>
      <c r="BH81" s="76" t="str">
        <f t="shared" si="153"/>
        <v/>
      </c>
      <c r="BI81" s="76" t="str">
        <f t="shared" si="154"/>
        <v/>
      </c>
      <c r="BJ81" s="76" t="str">
        <f t="shared" si="155"/>
        <v/>
      </c>
      <c r="BK81" s="76" t="str">
        <f t="shared" si="156"/>
        <v/>
      </c>
      <c r="BL81" s="76" t="str">
        <f t="shared" si="157"/>
        <v/>
      </c>
      <c r="BM81" s="76" t="str">
        <f t="shared" si="158"/>
        <v/>
      </c>
      <c r="BN81" s="76" t="str">
        <f t="shared" si="159"/>
        <v/>
      </c>
      <c r="BO81" s="76" t="str">
        <f t="shared" si="160"/>
        <v/>
      </c>
      <c r="BP81" s="76" t="str">
        <f t="shared" si="161"/>
        <v/>
      </c>
      <c r="BQ81" s="76" t="str">
        <f t="shared" si="162"/>
        <v/>
      </c>
      <c r="BR81" s="76" t="str">
        <f t="shared" si="163"/>
        <v/>
      </c>
      <c r="BS81" s="76" t="str">
        <f t="shared" si="164"/>
        <v/>
      </c>
      <c r="BT81" s="76" t="str">
        <f t="shared" si="165"/>
        <v/>
      </c>
      <c r="BU81" s="76" t="str">
        <f t="shared" si="166"/>
        <v/>
      </c>
    </row>
    <row r="82" spans="1:73" ht="30" customHeight="1">
      <c r="A82" s="75" t="str">
        <f t="shared" si="96"/>
        <v/>
      </c>
      <c r="B82" s="63"/>
      <c r="C82" s="66" t="s">
        <v>1456</v>
      </c>
      <c r="D82" s="77" t="str">
        <f t="shared" si="97"/>
        <v/>
      </c>
      <c r="E82" s="72" t="str">
        <f t="shared" si="98"/>
        <v/>
      </c>
      <c r="F82" s="73" t="str">
        <f t="shared" si="99"/>
        <v/>
      </c>
      <c r="G82" s="74" t="str">
        <f t="shared" si="100"/>
        <v/>
      </c>
      <c r="H82" s="75" t="str">
        <f t="shared" si="101"/>
        <v/>
      </c>
      <c r="I82" s="75" t="str">
        <f t="shared" si="102"/>
        <v/>
      </c>
      <c r="J82" s="73" t="str">
        <f t="shared" si="103"/>
        <v/>
      </c>
      <c r="K82" s="76" t="str">
        <f t="shared" si="104"/>
        <v/>
      </c>
      <c r="L82" s="76" t="str">
        <f t="shared" si="105"/>
        <v/>
      </c>
      <c r="M82" s="76" t="str">
        <f t="shared" si="106"/>
        <v/>
      </c>
      <c r="N82" s="76" t="str">
        <f t="shared" si="107"/>
        <v/>
      </c>
      <c r="O82" s="76" t="str">
        <f t="shared" si="108"/>
        <v/>
      </c>
      <c r="P82" s="76" t="str">
        <f t="shared" si="109"/>
        <v/>
      </c>
      <c r="Q82" s="76">
        <f t="shared" si="110"/>
        <v>0</v>
      </c>
      <c r="R82" s="76">
        <f t="shared" si="111"/>
        <v>0</v>
      </c>
      <c r="S82" s="76">
        <f t="shared" si="112"/>
        <v>0</v>
      </c>
      <c r="T82" s="76">
        <f t="shared" si="113"/>
        <v>0</v>
      </c>
      <c r="U82" s="76" t="str">
        <f t="shared" si="114"/>
        <v/>
      </c>
      <c r="V82" s="76" t="str">
        <f t="shared" si="115"/>
        <v/>
      </c>
      <c r="W82" s="76">
        <f t="shared" si="116"/>
        <v>0</v>
      </c>
      <c r="X82" s="76" t="str">
        <f t="shared" si="117"/>
        <v/>
      </c>
      <c r="Y82" s="76">
        <f t="shared" si="118"/>
        <v>0</v>
      </c>
      <c r="Z82" s="76" t="str">
        <f t="shared" si="119"/>
        <v/>
      </c>
      <c r="AA82" s="76">
        <f t="shared" si="120"/>
        <v>0</v>
      </c>
      <c r="AB82" s="76">
        <f t="shared" si="121"/>
        <v>0</v>
      </c>
      <c r="AC82" s="76">
        <f t="shared" si="122"/>
        <v>0</v>
      </c>
      <c r="AD82" s="76" t="str">
        <f t="shared" si="123"/>
        <v/>
      </c>
      <c r="AE82" s="76">
        <f t="shared" si="124"/>
        <v>0</v>
      </c>
      <c r="AF82" s="76" t="str">
        <f t="shared" si="125"/>
        <v/>
      </c>
      <c r="AG82" s="76">
        <f t="shared" si="126"/>
        <v>0</v>
      </c>
      <c r="AH82" s="76">
        <f t="shared" si="127"/>
        <v>0</v>
      </c>
      <c r="AI82" s="76" t="str">
        <f t="shared" si="128"/>
        <v/>
      </c>
      <c r="AJ82" s="76">
        <f t="shared" si="129"/>
        <v>0</v>
      </c>
      <c r="AK82" s="76">
        <f t="shared" si="130"/>
        <v>0</v>
      </c>
      <c r="AL82" s="76">
        <f t="shared" si="131"/>
        <v>0</v>
      </c>
      <c r="AM82" s="76">
        <f t="shared" si="132"/>
        <v>0</v>
      </c>
      <c r="AN82" s="76" t="str">
        <f t="shared" si="133"/>
        <v/>
      </c>
      <c r="AO82" s="76" t="str">
        <f t="shared" si="134"/>
        <v/>
      </c>
      <c r="AP82" s="76">
        <f t="shared" si="135"/>
        <v>0</v>
      </c>
      <c r="AQ82" s="76">
        <f t="shared" si="136"/>
        <v>0</v>
      </c>
      <c r="AR82" s="76" t="str">
        <f t="shared" si="137"/>
        <v/>
      </c>
      <c r="AS82" s="76">
        <f t="shared" si="138"/>
        <v>0</v>
      </c>
      <c r="AT82" s="76" t="str">
        <f t="shared" si="139"/>
        <v/>
      </c>
      <c r="AU82" s="76">
        <f t="shared" si="140"/>
        <v>0</v>
      </c>
      <c r="AV82" s="76" t="str">
        <f t="shared" si="141"/>
        <v/>
      </c>
      <c r="AW82" s="76">
        <f t="shared" si="142"/>
        <v>0</v>
      </c>
      <c r="AX82" s="76" t="str">
        <f t="shared" si="143"/>
        <v/>
      </c>
      <c r="AY82" s="76">
        <f t="shared" si="144"/>
        <v>0</v>
      </c>
      <c r="AZ82" s="76" t="str">
        <f t="shared" si="145"/>
        <v/>
      </c>
      <c r="BA82" s="76">
        <f t="shared" si="146"/>
        <v>0</v>
      </c>
      <c r="BB82" s="76" t="str">
        <f t="shared" si="147"/>
        <v/>
      </c>
      <c r="BC82" s="76">
        <f t="shared" si="148"/>
        <v>0</v>
      </c>
      <c r="BD82" s="76">
        <f t="shared" si="149"/>
        <v>0</v>
      </c>
      <c r="BE82" s="76" t="str">
        <f t="shared" si="150"/>
        <v/>
      </c>
      <c r="BF82" s="76" t="str">
        <f t="shared" si="151"/>
        <v/>
      </c>
      <c r="BG82" s="76" t="str">
        <f t="shared" si="152"/>
        <v/>
      </c>
      <c r="BH82" s="76" t="str">
        <f t="shared" si="153"/>
        <v/>
      </c>
      <c r="BI82" s="76" t="str">
        <f t="shared" si="154"/>
        <v/>
      </c>
      <c r="BJ82" s="76" t="str">
        <f t="shared" si="155"/>
        <v/>
      </c>
      <c r="BK82" s="76" t="str">
        <f t="shared" si="156"/>
        <v/>
      </c>
      <c r="BL82" s="76" t="str">
        <f t="shared" si="157"/>
        <v/>
      </c>
      <c r="BM82" s="76" t="str">
        <f t="shared" si="158"/>
        <v/>
      </c>
      <c r="BN82" s="76" t="str">
        <f t="shared" si="159"/>
        <v/>
      </c>
      <c r="BO82" s="76" t="str">
        <f t="shared" si="160"/>
        <v/>
      </c>
      <c r="BP82" s="76" t="str">
        <f t="shared" si="161"/>
        <v/>
      </c>
      <c r="BQ82" s="76" t="str">
        <f t="shared" si="162"/>
        <v/>
      </c>
      <c r="BR82" s="76" t="str">
        <f t="shared" si="163"/>
        <v/>
      </c>
      <c r="BS82" s="76" t="str">
        <f t="shared" si="164"/>
        <v/>
      </c>
      <c r="BT82" s="76" t="str">
        <f t="shared" si="165"/>
        <v/>
      </c>
      <c r="BU82" s="76" t="str">
        <f t="shared" si="166"/>
        <v/>
      </c>
    </row>
    <row r="83" spans="1:73" ht="30" customHeight="1">
      <c r="A83" s="75" t="str">
        <f t="shared" si="96"/>
        <v/>
      </c>
      <c r="B83" s="63"/>
      <c r="C83" s="66" t="s">
        <v>1456</v>
      </c>
      <c r="D83" s="77" t="str">
        <f t="shared" si="97"/>
        <v/>
      </c>
      <c r="E83" s="72" t="str">
        <f t="shared" si="98"/>
        <v/>
      </c>
      <c r="F83" s="73" t="str">
        <f t="shared" si="99"/>
        <v/>
      </c>
      <c r="G83" s="74" t="str">
        <f t="shared" si="100"/>
        <v/>
      </c>
      <c r="H83" s="75" t="str">
        <f t="shared" si="101"/>
        <v/>
      </c>
      <c r="I83" s="75" t="str">
        <f t="shared" si="102"/>
        <v/>
      </c>
      <c r="J83" s="73" t="str">
        <f t="shared" si="103"/>
        <v/>
      </c>
      <c r="K83" s="76" t="str">
        <f t="shared" si="104"/>
        <v/>
      </c>
      <c r="L83" s="76" t="str">
        <f t="shared" si="105"/>
        <v/>
      </c>
      <c r="M83" s="76" t="str">
        <f t="shared" si="106"/>
        <v/>
      </c>
      <c r="N83" s="76" t="str">
        <f t="shared" si="107"/>
        <v/>
      </c>
      <c r="O83" s="76" t="str">
        <f t="shared" si="108"/>
        <v/>
      </c>
      <c r="P83" s="76" t="str">
        <f t="shared" si="109"/>
        <v/>
      </c>
      <c r="Q83" s="76">
        <f t="shared" si="110"/>
        <v>0</v>
      </c>
      <c r="R83" s="76">
        <f t="shared" si="111"/>
        <v>0</v>
      </c>
      <c r="S83" s="76">
        <f t="shared" si="112"/>
        <v>0</v>
      </c>
      <c r="T83" s="76">
        <f t="shared" si="113"/>
        <v>0</v>
      </c>
      <c r="U83" s="76" t="str">
        <f t="shared" si="114"/>
        <v/>
      </c>
      <c r="V83" s="76" t="str">
        <f t="shared" si="115"/>
        <v/>
      </c>
      <c r="W83" s="76">
        <f t="shared" si="116"/>
        <v>0</v>
      </c>
      <c r="X83" s="76" t="str">
        <f t="shared" si="117"/>
        <v/>
      </c>
      <c r="Y83" s="76">
        <f t="shared" si="118"/>
        <v>0</v>
      </c>
      <c r="Z83" s="76" t="str">
        <f t="shared" si="119"/>
        <v/>
      </c>
      <c r="AA83" s="76">
        <f t="shared" si="120"/>
        <v>0</v>
      </c>
      <c r="AB83" s="76">
        <f t="shared" si="121"/>
        <v>0</v>
      </c>
      <c r="AC83" s="76">
        <f t="shared" si="122"/>
        <v>0</v>
      </c>
      <c r="AD83" s="76" t="str">
        <f t="shared" si="123"/>
        <v/>
      </c>
      <c r="AE83" s="76">
        <f t="shared" si="124"/>
        <v>0</v>
      </c>
      <c r="AF83" s="76" t="str">
        <f t="shared" si="125"/>
        <v/>
      </c>
      <c r="AG83" s="76">
        <f t="shared" si="126"/>
        <v>0</v>
      </c>
      <c r="AH83" s="76">
        <f t="shared" si="127"/>
        <v>0</v>
      </c>
      <c r="AI83" s="76" t="str">
        <f t="shared" si="128"/>
        <v/>
      </c>
      <c r="AJ83" s="76">
        <f t="shared" si="129"/>
        <v>0</v>
      </c>
      <c r="AK83" s="76">
        <f t="shared" si="130"/>
        <v>0</v>
      </c>
      <c r="AL83" s="76">
        <f t="shared" si="131"/>
        <v>0</v>
      </c>
      <c r="AM83" s="76">
        <f t="shared" si="132"/>
        <v>0</v>
      </c>
      <c r="AN83" s="76" t="str">
        <f t="shared" si="133"/>
        <v/>
      </c>
      <c r="AO83" s="76" t="str">
        <f t="shared" si="134"/>
        <v/>
      </c>
      <c r="AP83" s="76">
        <f t="shared" si="135"/>
        <v>0</v>
      </c>
      <c r="AQ83" s="76">
        <f t="shared" si="136"/>
        <v>0</v>
      </c>
      <c r="AR83" s="76" t="str">
        <f t="shared" si="137"/>
        <v/>
      </c>
      <c r="AS83" s="76">
        <f t="shared" si="138"/>
        <v>0</v>
      </c>
      <c r="AT83" s="76" t="str">
        <f t="shared" si="139"/>
        <v/>
      </c>
      <c r="AU83" s="76">
        <f t="shared" si="140"/>
        <v>0</v>
      </c>
      <c r="AV83" s="76" t="str">
        <f t="shared" si="141"/>
        <v/>
      </c>
      <c r="AW83" s="76">
        <f t="shared" si="142"/>
        <v>0</v>
      </c>
      <c r="AX83" s="76" t="str">
        <f t="shared" si="143"/>
        <v/>
      </c>
      <c r="AY83" s="76">
        <f t="shared" si="144"/>
        <v>0</v>
      </c>
      <c r="AZ83" s="76" t="str">
        <f t="shared" si="145"/>
        <v/>
      </c>
      <c r="BA83" s="76">
        <f t="shared" si="146"/>
        <v>0</v>
      </c>
      <c r="BB83" s="76" t="str">
        <f t="shared" si="147"/>
        <v/>
      </c>
      <c r="BC83" s="76">
        <f t="shared" si="148"/>
        <v>0</v>
      </c>
      <c r="BD83" s="76">
        <f t="shared" si="149"/>
        <v>0</v>
      </c>
      <c r="BE83" s="76" t="str">
        <f t="shared" si="150"/>
        <v/>
      </c>
      <c r="BF83" s="76" t="str">
        <f t="shared" si="151"/>
        <v/>
      </c>
      <c r="BG83" s="76" t="str">
        <f t="shared" si="152"/>
        <v/>
      </c>
      <c r="BH83" s="76" t="str">
        <f t="shared" si="153"/>
        <v/>
      </c>
      <c r="BI83" s="76" t="str">
        <f t="shared" si="154"/>
        <v/>
      </c>
      <c r="BJ83" s="76" t="str">
        <f t="shared" si="155"/>
        <v/>
      </c>
      <c r="BK83" s="76" t="str">
        <f t="shared" si="156"/>
        <v/>
      </c>
      <c r="BL83" s="76" t="str">
        <f t="shared" si="157"/>
        <v/>
      </c>
      <c r="BM83" s="76" t="str">
        <f t="shared" si="158"/>
        <v/>
      </c>
      <c r="BN83" s="76" t="str">
        <f t="shared" si="159"/>
        <v/>
      </c>
      <c r="BO83" s="76" t="str">
        <f t="shared" si="160"/>
        <v/>
      </c>
      <c r="BP83" s="76" t="str">
        <f t="shared" si="161"/>
        <v/>
      </c>
      <c r="BQ83" s="76" t="str">
        <f t="shared" si="162"/>
        <v/>
      </c>
      <c r="BR83" s="76" t="str">
        <f t="shared" si="163"/>
        <v/>
      </c>
      <c r="BS83" s="76" t="str">
        <f t="shared" si="164"/>
        <v/>
      </c>
      <c r="BT83" s="76" t="str">
        <f t="shared" si="165"/>
        <v/>
      </c>
      <c r="BU83" s="76" t="str">
        <f t="shared" si="166"/>
        <v/>
      </c>
    </row>
    <row r="84" spans="1:73" ht="30" customHeight="1">
      <c r="A84" s="75" t="str">
        <f t="shared" si="96"/>
        <v/>
      </c>
      <c r="B84" s="63"/>
      <c r="C84" s="66" t="s">
        <v>1456</v>
      </c>
      <c r="D84" s="77" t="str">
        <f t="shared" si="97"/>
        <v/>
      </c>
      <c r="E84" s="72" t="str">
        <f t="shared" si="98"/>
        <v/>
      </c>
      <c r="F84" s="73" t="str">
        <f t="shared" si="99"/>
        <v/>
      </c>
      <c r="G84" s="74" t="str">
        <f t="shared" si="100"/>
        <v/>
      </c>
      <c r="H84" s="75" t="str">
        <f t="shared" si="101"/>
        <v/>
      </c>
      <c r="I84" s="75" t="str">
        <f t="shared" si="102"/>
        <v/>
      </c>
      <c r="J84" s="73" t="str">
        <f t="shared" si="103"/>
        <v/>
      </c>
      <c r="K84" s="76" t="str">
        <f t="shared" si="104"/>
        <v/>
      </c>
      <c r="L84" s="76" t="str">
        <f t="shared" si="105"/>
        <v/>
      </c>
      <c r="M84" s="76" t="str">
        <f t="shared" si="106"/>
        <v/>
      </c>
      <c r="N84" s="76" t="str">
        <f t="shared" si="107"/>
        <v/>
      </c>
      <c r="O84" s="76" t="str">
        <f t="shared" si="108"/>
        <v/>
      </c>
      <c r="P84" s="76" t="str">
        <f t="shared" si="109"/>
        <v/>
      </c>
      <c r="Q84" s="76">
        <f t="shared" si="110"/>
        <v>0</v>
      </c>
      <c r="R84" s="76">
        <f t="shared" si="111"/>
        <v>0</v>
      </c>
      <c r="S84" s="76">
        <f t="shared" si="112"/>
        <v>0</v>
      </c>
      <c r="T84" s="76">
        <f t="shared" si="113"/>
        <v>0</v>
      </c>
      <c r="U84" s="76" t="str">
        <f t="shared" si="114"/>
        <v/>
      </c>
      <c r="V84" s="76" t="str">
        <f t="shared" si="115"/>
        <v/>
      </c>
      <c r="W84" s="76">
        <f t="shared" si="116"/>
        <v>0</v>
      </c>
      <c r="X84" s="76" t="str">
        <f t="shared" si="117"/>
        <v/>
      </c>
      <c r="Y84" s="76">
        <f t="shared" si="118"/>
        <v>0</v>
      </c>
      <c r="Z84" s="76" t="str">
        <f t="shared" si="119"/>
        <v/>
      </c>
      <c r="AA84" s="76">
        <f t="shared" si="120"/>
        <v>0</v>
      </c>
      <c r="AB84" s="76">
        <f t="shared" si="121"/>
        <v>0</v>
      </c>
      <c r="AC84" s="76">
        <f t="shared" si="122"/>
        <v>0</v>
      </c>
      <c r="AD84" s="76" t="str">
        <f t="shared" si="123"/>
        <v/>
      </c>
      <c r="AE84" s="76">
        <f t="shared" si="124"/>
        <v>0</v>
      </c>
      <c r="AF84" s="76" t="str">
        <f t="shared" si="125"/>
        <v/>
      </c>
      <c r="AG84" s="76">
        <f t="shared" si="126"/>
        <v>0</v>
      </c>
      <c r="AH84" s="76">
        <f t="shared" si="127"/>
        <v>0</v>
      </c>
      <c r="AI84" s="76" t="str">
        <f t="shared" si="128"/>
        <v/>
      </c>
      <c r="AJ84" s="76">
        <f t="shared" si="129"/>
        <v>0</v>
      </c>
      <c r="AK84" s="76">
        <f t="shared" si="130"/>
        <v>0</v>
      </c>
      <c r="AL84" s="76">
        <f t="shared" si="131"/>
        <v>0</v>
      </c>
      <c r="AM84" s="76">
        <f t="shared" si="132"/>
        <v>0</v>
      </c>
      <c r="AN84" s="76" t="str">
        <f t="shared" si="133"/>
        <v/>
      </c>
      <c r="AO84" s="76" t="str">
        <f t="shared" si="134"/>
        <v/>
      </c>
      <c r="AP84" s="76">
        <f t="shared" si="135"/>
        <v>0</v>
      </c>
      <c r="AQ84" s="76">
        <f t="shared" si="136"/>
        <v>0</v>
      </c>
      <c r="AR84" s="76" t="str">
        <f t="shared" si="137"/>
        <v/>
      </c>
      <c r="AS84" s="76">
        <f t="shared" si="138"/>
        <v>0</v>
      </c>
      <c r="AT84" s="76" t="str">
        <f t="shared" si="139"/>
        <v/>
      </c>
      <c r="AU84" s="76">
        <f t="shared" si="140"/>
        <v>0</v>
      </c>
      <c r="AV84" s="76" t="str">
        <f t="shared" si="141"/>
        <v/>
      </c>
      <c r="AW84" s="76">
        <f t="shared" si="142"/>
        <v>0</v>
      </c>
      <c r="AX84" s="76" t="str">
        <f t="shared" si="143"/>
        <v/>
      </c>
      <c r="AY84" s="76">
        <f t="shared" si="144"/>
        <v>0</v>
      </c>
      <c r="AZ84" s="76" t="str">
        <f t="shared" si="145"/>
        <v/>
      </c>
      <c r="BA84" s="76">
        <f t="shared" si="146"/>
        <v>0</v>
      </c>
      <c r="BB84" s="76" t="str">
        <f t="shared" si="147"/>
        <v/>
      </c>
      <c r="BC84" s="76">
        <f t="shared" si="148"/>
        <v>0</v>
      </c>
      <c r="BD84" s="76">
        <f t="shared" si="149"/>
        <v>0</v>
      </c>
      <c r="BE84" s="76" t="str">
        <f t="shared" si="150"/>
        <v/>
      </c>
      <c r="BF84" s="76" t="str">
        <f t="shared" si="151"/>
        <v/>
      </c>
      <c r="BG84" s="76" t="str">
        <f t="shared" si="152"/>
        <v/>
      </c>
      <c r="BH84" s="76" t="str">
        <f t="shared" si="153"/>
        <v/>
      </c>
      <c r="BI84" s="76" t="str">
        <f t="shared" si="154"/>
        <v/>
      </c>
      <c r="BJ84" s="76" t="str">
        <f t="shared" si="155"/>
        <v/>
      </c>
      <c r="BK84" s="76" t="str">
        <f t="shared" si="156"/>
        <v/>
      </c>
      <c r="BL84" s="76" t="str">
        <f t="shared" si="157"/>
        <v/>
      </c>
      <c r="BM84" s="76" t="str">
        <f t="shared" si="158"/>
        <v/>
      </c>
      <c r="BN84" s="76" t="str">
        <f t="shared" si="159"/>
        <v/>
      </c>
      <c r="BO84" s="76" t="str">
        <f t="shared" si="160"/>
        <v/>
      </c>
      <c r="BP84" s="76" t="str">
        <f t="shared" si="161"/>
        <v/>
      </c>
      <c r="BQ84" s="76" t="str">
        <f t="shared" si="162"/>
        <v/>
      </c>
      <c r="BR84" s="76" t="str">
        <f t="shared" si="163"/>
        <v/>
      </c>
      <c r="BS84" s="76" t="str">
        <f t="shared" si="164"/>
        <v/>
      </c>
      <c r="BT84" s="76" t="str">
        <f t="shared" si="165"/>
        <v/>
      </c>
      <c r="BU84" s="76" t="str">
        <f t="shared" si="166"/>
        <v/>
      </c>
    </row>
    <row r="85" spans="1:73" ht="30" customHeight="1">
      <c r="A85" s="75" t="str">
        <f t="shared" si="96"/>
        <v/>
      </c>
      <c r="B85" s="63"/>
      <c r="C85" s="66" t="s">
        <v>1456</v>
      </c>
      <c r="D85" s="77" t="str">
        <f t="shared" si="97"/>
        <v/>
      </c>
      <c r="E85" s="72" t="str">
        <f t="shared" si="98"/>
        <v/>
      </c>
      <c r="F85" s="73" t="str">
        <f t="shared" si="99"/>
        <v/>
      </c>
      <c r="G85" s="74" t="str">
        <f t="shared" si="100"/>
        <v/>
      </c>
      <c r="H85" s="75" t="str">
        <f t="shared" si="101"/>
        <v/>
      </c>
      <c r="I85" s="75" t="str">
        <f t="shared" si="102"/>
        <v/>
      </c>
      <c r="J85" s="73" t="str">
        <f t="shared" si="103"/>
        <v/>
      </c>
      <c r="K85" s="76" t="str">
        <f t="shared" si="104"/>
        <v/>
      </c>
      <c r="L85" s="76" t="str">
        <f t="shared" si="105"/>
        <v/>
      </c>
      <c r="M85" s="76" t="str">
        <f t="shared" si="106"/>
        <v/>
      </c>
      <c r="N85" s="76" t="str">
        <f t="shared" si="107"/>
        <v/>
      </c>
      <c r="O85" s="76" t="str">
        <f t="shared" si="108"/>
        <v/>
      </c>
      <c r="P85" s="76" t="str">
        <f t="shared" si="109"/>
        <v/>
      </c>
      <c r="Q85" s="76">
        <f t="shared" si="110"/>
        <v>0</v>
      </c>
      <c r="R85" s="76">
        <f t="shared" si="111"/>
        <v>0</v>
      </c>
      <c r="S85" s="76">
        <f t="shared" si="112"/>
        <v>0</v>
      </c>
      <c r="T85" s="76">
        <f t="shared" si="113"/>
        <v>0</v>
      </c>
      <c r="U85" s="76" t="str">
        <f t="shared" si="114"/>
        <v/>
      </c>
      <c r="V85" s="76" t="str">
        <f t="shared" si="115"/>
        <v/>
      </c>
      <c r="W85" s="76">
        <f t="shared" si="116"/>
        <v>0</v>
      </c>
      <c r="X85" s="76" t="str">
        <f t="shared" si="117"/>
        <v/>
      </c>
      <c r="Y85" s="76">
        <f t="shared" si="118"/>
        <v>0</v>
      </c>
      <c r="Z85" s="76" t="str">
        <f t="shared" si="119"/>
        <v/>
      </c>
      <c r="AA85" s="76">
        <f t="shared" si="120"/>
        <v>0</v>
      </c>
      <c r="AB85" s="76">
        <f t="shared" si="121"/>
        <v>0</v>
      </c>
      <c r="AC85" s="76">
        <f t="shared" si="122"/>
        <v>0</v>
      </c>
      <c r="AD85" s="76" t="str">
        <f t="shared" si="123"/>
        <v/>
      </c>
      <c r="AE85" s="76">
        <f t="shared" si="124"/>
        <v>0</v>
      </c>
      <c r="AF85" s="76" t="str">
        <f t="shared" si="125"/>
        <v/>
      </c>
      <c r="AG85" s="76">
        <f t="shared" si="126"/>
        <v>0</v>
      </c>
      <c r="AH85" s="76">
        <f t="shared" si="127"/>
        <v>0</v>
      </c>
      <c r="AI85" s="76" t="str">
        <f t="shared" si="128"/>
        <v/>
      </c>
      <c r="AJ85" s="76">
        <f t="shared" si="129"/>
        <v>0</v>
      </c>
      <c r="AK85" s="76">
        <f t="shared" si="130"/>
        <v>0</v>
      </c>
      <c r="AL85" s="76">
        <f t="shared" si="131"/>
        <v>0</v>
      </c>
      <c r="AM85" s="76">
        <f t="shared" si="132"/>
        <v>0</v>
      </c>
      <c r="AN85" s="76" t="str">
        <f t="shared" si="133"/>
        <v/>
      </c>
      <c r="AO85" s="76" t="str">
        <f t="shared" si="134"/>
        <v/>
      </c>
      <c r="AP85" s="76">
        <f t="shared" si="135"/>
        <v>0</v>
      </c>
      <c r="AQ85" s="76">
        <f t="shared" si="136"/>
        <v>0</v>
      </c>
      <c r="AR85" s="76" t="str">
        <f t="shared" si="137"/>
        <v/>
      </c>
      <c r="AS85" s="76">
        <f t="shared" si="138"/>
        <v>0</v>
      </c>
      <c r="AT85" s="76" t="str">
        <f t="shared" si="139"/>
        <v/>
      </c>
      <c r="AU85" s="76">
        <f t="shared" si="140"/>
        <v>0</v>
      </c>
      <c r="AV85" s="76" t="str">
        <f t="shared" si="141"/>
        <v/>
      </c>
      <c r="AW85" s="76">
        <f t="shared" si="142"/>
        <v>0</v>
      </c>
      <c r="AX85" s="76" t="str">
        <f t="shared" si="143"/>
        <v/>
      </c>
      <c r="AY85" s="76">
        <f t="shared" si="144"/>
        <v>0</v>
      </c>
      <c r="AZ85" s="76" t="str">
        <f t="shared" si="145"/>
        <v/>
      </c>
      <c r="BA85" s="76">
        <f t="shared" si="146"/>
        <v>0</v>
      </c>
      <c r="BB85" s="76" t="str">
        <f t="shared" si="147"/>
        <v/>
      </c>
      <c r="BC85" s="76">
        <f t="shared" si="148"/>
        <v>0</v>
      </c>
      <c r="BD85" s="76">
        <f t="shared" si="149"/>
        <v>0</v>
      </c>
      <c r="BE85" s="76" t="str">
        <f t="shared" si="150"/>
        <v/>
      </c>
      <c r="BF85" s="76" t="str">
        <f t="shared" si="151"/>
        <v/>
      </c>
      <c r="BG85" s="76" t="str">
        <f t="shared" si="152"/>
        <v/>
      </c>
      <c r="BH85" s="76" t="str">
        <f t="shared" si="153"/>
        <v/>
      </c>
      <c r="BI85" s="76" t="str">
        <f t="shared" si="154"/>
        <v/>
      </c>
      <c r="BJ85" s="76" t="str">
        <f t="shared" si="155"/>
        <v/>
      </c>
      <c r="BK85" s="76" t="str">
        <f t="shared" si="156"/>
        <v/>
      </c>
      <c r="BL85" s="76" t="str">
        <f t="shared" si="157"/>
        <v/>
      </c>
      <c r="BM85" s="76" t="str">
        <f t="shared" si="158"/>
        <v/>
      </c>
      <c r="BN85" s="76" t="str">
        <f t="shared" si="159"/>
        <v/>
      </c>
      <c r="BO85" s="76" t="str">
        <f t="shared" si="160"/>
        <v/>
      </c>
      <c r="BP85" s="76" t="str">
        <f t="shared" si="161"/>
        <v/>
      </c>
      <c r="BQ85" s="76" t="str">
        <f t="shared" si="162"/>
        <v/>
      </c>
      <c r="BR85" s="76" t="str">
        <f t="shared" si="163"/>
        <v/>
      </c>
      <c r="BS85" s="76" t="str">
        <f t="shared" si="164"/>
        <v/>
      </c>
      <c r="BT85" s="76" t="str">
        <f t="shared" si="165"/>
        <v/>
      </c>
      <c r="BU85" s="76" t="str">
        <f t="shared" si="166"/>
        <v/>
      </c>
    </row>
    <row r="86" spans="1:73" ht="30" customHeight="1">
      <c r="A86" s="75" t="str">
        <f t="shared" si="96"/>
        <v/>
      </c>
      <c r="B86" s="63"/>
      <c r="C86" s="66" t="s">
        <v>1456</v>
      </c>
      <c r="D86" s="77" t="str">
        <f t="shared" si="97"/>
        <v/>
      </c>
      <c r="E86" s="72" t="str">
        <f t="shared" si="98"/>
        <v/>
      </c>
      <c r="F86" s="73" t="str">
        <f t="shared" si="99"/>
        <v/>
      </c>
      <c r="G86" s="74" t="str">
        <f t="shared" si="100"/>
        <v/>
      </c>
      <c r="H86" s="75" t="str">
        <f t="shared" si="101"/>
        <v/>
      </c>
      <c r="I86" s="75" t="str">
        <f t="shared" si="102"/>
        <v/>
      </c>
      <c r="J86" s="73" t="str">
        <f t="shared" si="103"/>
        <v/>
      </c>
      <c r="K86" s="76" t="str">
        <f t="shared" si="104"/>
        <v/>
      </c>
      <c r="L86" s="76" t="str">
        <f t="shared" si="105"/>
        <v/>
      </c>
      <c r="M86" s="76" t="str">
        <f t="shared" si="106"/>
        <v/>
      </c>
      <c r="N86" s="76" t="str">
        <f t="shared" si="107"/>
        <v/>
      </c>
      <c r="O86" s="76" t="str">
        <f t="shared" si="108"/>
        <v/>
      </c>
      <c r="P86" s="76" t="str">
        <f t="shared" si="109"/>
        <v/>
      </c>
      <c r="Q86" s="76">
        <f t="shared" si="110"/>
        <v>0</v>
      </c>
      <c r="R86" s="76">
        <f t="shared" si="111"/>
        <v>0</v>
      </c>
      <c r="S86" s="76">
        <f t="shared" si="112"/>
        <v>0</v>
      </c>
      <c r="T86" s="76">
        <f t="shared" si="113"/>
        <v>0</v>
      </c>
      <c r="U86" s="76" t="str">
        <f t="shared" si="114"/>
        <v/>
      </c>
      <c r="V86" s="76" t="str">
        <f t="shared" si="115"/>
        <v/>
      </c>
      <c r="W86" s="76">
        <f t="shared" si="116"/>
        <v>0</v>
      </c>
      <c r="X86" s="76" t="str">
        <f t="shared" si="117"/>
        <v/>
      </c>
      <c r="Y86" s="76">
        <f t="shared" si="118"/>
        <v>0</v>
      </c>
      <c r="Z86" s="76" t="str">
        <f t="shared" si="119"/>
        <v/>
      </c>
      <c r="AA86" s="76">
        <f t="shared" si="120"/>
        <v>0</v>
      </c>
      <c r="AB86" s="76">
        <f t="shared" si="121"/>
        <v>0</v>
      </c>
      <c r="AC86" s="76">
        <f t="shared" si="122"/>
        <v>0</v>
      </c>
      <c r="AD86" s="76" t="str">
        <f t="shared" si="123"/>
        <v/>
      </c>
      <c r="AE86" s="76">
        <f t="shared" si="124"/>
        <v>0</v>
      </c>
      <c r="AF86" s="76" t="str">
        <f t="shared" si="125"/>
        <v/>
      </c>
      <c r="AG86" s="76">
        <f t="shared" si="126"/>
        <v>0</v>
      </c>
      <c r="AH86" s="76">
        <f t="shared" si="127"/>
        <v>0</v>
      </c>
      <c r="AI86" s="76" t="str">
        <f t="shared" si="128"/>
        <v/>
      </c>
      <c r="AJ86" s="76">
        <f t="shared" si="129"/>
        <v>0</v>
      </c>
      <c r="AK86" s="76">
        <f t="shared" si="130"/>
        <v>0</v>
      </c>
      <c r="AL86" s="76">
        <f t="shared" si="131"/>
        <v>0</v>
      </c>
      <c r="AM86" s="76">
        <f t="shared" si="132"/>
        <v>0</v>
      </c>
      <c r="AN86" s="76" t="str">
        <f t="shared" si="133"/>
        <v/>
      </c>
      <c r="AO86" s="76" t="str">
        <f t="shared" si="134"/>
        <v/>
      </c>
      <c r="AP86" s="76">
        <f t="shared" si="135"/>
        <v>0</v>
      </c>
      <c r="AQ86" s="76">
        <f t="shared" si="136"/>
        <v>0</v>
      </c>
      <c r="AR86" s="76" t="str">
        <f t="shared" si="137"/>
        <v/>
      </c>
      <c r="AS86" s="76">
        <f t="shared" si="138"/>
        <v>0</v>
      </c>
      <c r="AT86" s="76" t="str">
        <f t="shared" si="139"/>
        <v/>
      </c>
      <c r="AU86" s="76">
        <f t="shared" si="140"/>
        <v>0</v>
      </c>
      <c r="AV86" s="76" t="str">
        <f t="shared" si="141"/>
        <v/>
      </c>
      <c r="AW86" s="76">
        <f t="shared" si="142"/>
        <v>0</v>
      </c>
      <c r="AX86" s="76" t="str">
        <f t="shared" si="143"/>
        <v/>
      </c>
      <c r="AY86" s="76">
        <f t="shared" si="144"/>
        <v>0</v>
      </c>
      <c r="AZ86" s="76" t="str">
        <f t="shared" si="145"/>
        <v/>
      </c>
      <c r="BA86" s="76">
        <f t="shared" si="146"/>
        <v>0</v>
      </c>
      <c r="BB86" s="76" t="str">
        <f t="shared" si="147"/>
        <v/>
      </c>
      <c r="BC86" s="76">
        <f t="shared" si="148"/>
        <v>0</v>
      </c>
      <c r="BD86" s="76">
        <f t="shared" si="149"/>
        <v>0</v>
      </c>
      <c r="BE86" s="76" t="str">
        <f t="shared" si="150"/>
        <v/>
      </c>
      <c r="BF86" s="76" t="str">
        <f t="shared" si="151"/>
        <v/>
      </c>
      <c r="BG86" s="76" t="str">
        <f t="shared" si="152"/>
        <v/>
      </c>
      <c r="BH86" s="76" t="str">
        <f t="shared" si="153"/>
        <v/>
      </c>
      <c r="BI86" s="76" t="str">
        <f t="shared" si="154"/>
        <v/>
      </c>
      <c r="BJ86" s="76" t="str">
        <f t="shared" si="155"/>
        <v/>
      </c>
      <c r="BK86" s="76" t="str">
        <f t="shared" si="156"/>
        <v/>
      </c>
      <c r="BL86" s="76" t="str">
        <f t="shared" si="157"/>
        <v/>
      </c>
      <c r="BM86" s="76" t="str">
        <f t="shared" si="158"/>
        <v/>
      </c>
      <c r="BN86" s="76" t="str">
        <f t="shared" si="159"/>
        <v/>
      </c>
      <c r="BO86" s="76" t="str">
        <f t="shared" si="160"/>
        <v/>
      </c>
      <c r="BP86" s="76" t="str">
        <f t="shared" si="161"/>
        <v/>
      </c>
      <c r="BQ86" s="76" t="str">
        <f t="shared" si="162"/>
        <v/>
      </c>
      <c r="BR86" s="76" t="str">
        <f t="shared" si="163"/>
        <v/>
      </c>
      <c r="BS86" s="76" t="str">
        <f t="shared" si="164"/>
        <v/>
      </c>
      <c r="BT86" s="76" t="str">
        <f t="shared" si="165"/>
        <v/>
      </c>
      <c r="BU86" s="76" t="str">
        <f t="shared" si="166"/>
        <v/>
      </c>
    </row>
    <row r="87" spans="1:73" ht="30" customHeight="1">
      <c r="A87" s="75" t="str">
        <f t="shared" si="96"/>
        <v/>
      </c>
      <c r="B87" s="63"/>
      <c r="C87" s="66" t="s">
        <v>1456</v>
      </c>
      <c r="D87" s="77" t="str">
        <f t="shared" si="97"/>
        <v/>
      </c>
      <c r="E87" s="72" t="str">
        <f t="shared" si="98"/>
        <v/>
      </c>
      <c r="F87" s="73" t="str">
        <f t="shared" si="99"/>
        <v/>
      </c>
      <c r="G87" s="74" t="str">
        <f t="shared" si="100"/>
        <v/>
      </c>
      <c r="H87" s="75" t="str">
        <f t="shared" si="101"/>
        <v/>
      </c>
      <c r="I87" s="75" t="str">
        <f t="shared" si="102"/>
        <v/>
      </c>
      <c r="J87" s="73" t="str">
        <f t="shared" si="103"/>
        <v/>
      </c>
      <c r="K87" s="76" t="str">
        <f t="shared" si="104"/>
        <v/>
      </c>
      <c r="L87" s="76" t="str">
        <f t="shared" si="105"/>
        <v/>
      </c>
      <c r="M87" s="76" t="str">
        <f t="shared" si="106"/>
        <v/>
      </c>
      <c r="N87" s="76" t="str">
        <f t="shared" si="107"/>
        <v/>
      </c>
      <c r="O87" s="76" t="str">
        <f t="shared" si="108"/>
        <v/>
      </c>
      <c r="P87" s="76" t="str">
        <f t="shared" si="109"/>
        <v/>
      </c>
      <c r="Q87" s="76">
        <f t="shared" si="110"/>
        <v>0</v>
      </c>
      <c r="R87" s="76">
        <f t="shared" si="111"/>
        <v>0</v>
      </c>
      <c r="S87" s="76">
        <f t="shared" si="112"/>
        <v>0</v>
      </c>
      <c r="T87" s="76">
        <f t="shared" si="113"/>
        <v>0</v>
      </c>
      <c r="U87" s="76" t="str">
        <f t="shared" si="114"/>
        <v/>
      </c>
      <c r="V87" s="76" t="str">
        <f t="shared" si="115"/>
        <v/>
      </c>
      <c r="W87" s="76">
        <f t="shared" si="116"/>
        <v>0</v>
      </c>
      <c r="X87" s="76" t="str">
        <f t="shared" si="117"/>
        <v/>
      </c>
      <c r="Y87" s="76">
        <f t="shared" si="118"/>
        <v>0</v>
      </c>
      <c r="Z87" s="76" t="str">
        <f t="shared" si="119"/>
        <v/>
      </c>
      <c r="AA87" s="76">
        <f t="shared" si="120"/>
        <v>0</v>
      </c>
      <c r="AB87" s="76">
        <f t="shared" si="121"/>
        <v>0</v>
      </c>
      <c r="AC87" s="76">
        <f t="shared" si="122"/>
        <v>0</v>
      </c>
      <c r="AD87" s="76" t="str">
        <f t="shared" si="123"/>
        <v/>
      </c>
      <c r="AE87" s="76">
        <f t="shared" si="124"/>
        <v>0</v>
      </c>
      <c r="AF87" s="76" t="str">
        <f t="shared" si="125"/>
        <v/>
      </c>
      <c r="AG87" s="76">
        <f t="shared" si="126"/>
        <v>0</v>
      </c>
      <c r="AH87" s="76">
        <f t="shared" si="127"/>
        <v>0</v>
      </c>
      <c r="AI87" s="76" t="str">
        <f t="shared" si="128"/>
        <v/>
      </c>
      <c r="AJ87" s="76">
        <f t="shared" si="129"/>
        <v>0</v>
      </c>
      <c r="AK87" s="76">
        <f t="shared" si="130"/>
        <v>0</v>
      </c>
      <c r="AL87" s="76">
        <f t="shared" si="131"/>
        <v>0</v>
      </c>
      <c r="AM87" s="76">
        <f t="shared" si="132"/>
        <v>0</v>
      </c>
      <c r="AN87" s="76" t="str">
        <f t="shared" si="133"/>
        <v/>
      </c>
      <c r="AO87" s="76" t="str">
        <f t="shared" si="134"/>
        <v/>
      </c>
      <c r="AP87" s="76">
        <f t="shared" si="135"/>
        <v>0</v>
      </c>
      <c r="AQ87" s="76">
        <f t="shared" si="136"/>
        <v>0</v>
      </c>
      <c r="AR87" s="76" t="str">
        <f t="shared" si="137"/>
        <v/>
      </c>
      <c r="AS87" s="76">
        <f t="shared" si="138"/>
        <v>0</v>
      </c>
      <c r="AT87" s="76" t="str">
        <f t="shared" si="139"/>
        <v/>
      </c>
      <c r="AU87" s="76">
        <f t="shared" si="140"/>
        <v>0</v>
      </c>
      <c r="AV87" s="76" t="str">
        <f t="shared" si="141"/>
        <v/>
      </c>
      <c r="AW87" s="76">
        <f t="shared" si="142"/>
        <v>0</v>
      </c>
      <c r="AX87" s="76" t="str">
        <f t="shared" si="143"/>
        <v/>
      </c>
      <c r="AY87" s="76">
        <f t="shared" si="144"/>
        <v>0</v>
      </c>
      <c r="AZ87" s="76" t="str">
        <f t="shared" si="145"/>
        <v/>
      </c>
      <c r="BA87" s="76">
        <f t="shared" si="146"/>
        <v>0</v>
      </c>
      <c r="BB87" s="76" t="str">
        <f t="shared" si="147"/>
        <v/>
      </c>
      <c r="BC87" s="76">
        <f t="shared" si="148"/>
        <v>0</v>
      </c>
      <c r="BD87" s="76">
        <f t="shared" si="149"/>
        <v>0</v>
      </c>
      <c r="BE87" s="76" t="str">
        <f t="shared" si="150"/>
        <v/>
      </c>
      <c r="BF87" s="76" t="str">
        <f t="shared" si="151"/>
        <v/>
      </c>
      <c r="BG87" s="76" t="str">
        <f t="shared" si="152"/>
        <v/>
      </c>
      <c r="BH87" s="76" t="str">
        <f t="shared" si="153"/>
        <v/>
      </c>
      <c r="BI87" s="76" t="str">
        <f t="shared" si="154"/>
        <v/>
      </c>
      <c r="BJ87" s="76" t="str">
        <f t="shared" si="155"/>
        <v/>
      </c>
      <c r="BK87" s="76" t="str">
        <f t="shared" si="156"/>
        <v/>
      </c>
      <c r="BL87" s="76" t="str">
        <f t="shared" si="157"/>
        <v/>
      </c>
      <c r="BM87" s="76" t="str">
        <f t="shared" si="158"/>
        <v/>
      </c>
      <c r="BN87" s="76" t="str">
        <f t="shared" si="159"/>
        <v/>
      </c>
      <c r="BO87" s="76" t="str">
        <f t="shared" si="160"/>
        <v/>
      </c>
      <c r="BP87" s="76" t="str">
        <f t="shared" si="161"/>
        <v/>
      </c>
      <c r="BQ87" s="76" t="str">
        <f t="shared" si="162"/>
        <v/>
      </c>
      <c r="BR87" s="76" t="str">
        <f t="shared" si="163"/>
        <v/>
      </c>
      <c r="BS87" s="76" t="str">
        <f t="shared" si="164"/>
        <v/>
      </c>
      <c r="BT87" s="76" t="str">
        <f t="shared" si="165"/>
        <v/>
      </c>
      <c r="BU87" s="76" t="str">
        <f t="shared" si="166"/>
        <v/>
      </c>
    </row>
    <row r="88" spans="1:73" ht="30" customHeight="1">
      <c r="A88" s="75" t="str">
        <f t="shared" si="96"/>
        <v/>
      </c>
      <c r="B88" s="63"/>
      <c r="C88" s="66" t="s">
        <v>1456</v>
      </c>
      <c r="D88" s="77" t="str">
        <f t="shared" si="97"/>
        <v/>
      </c>
      <c r="E88" s="72" t="str">
        <f t="shared" si="98"/>
        <v/>
      </c>
      <c r="F88" s="73" t="str">
        <f t="shared" si="99"/>
        <v/>
      </c>
      <c r="G88" s="74" t="str">
        <f t="shared" si="100"/>
        <v/>
      </c>
      <c r="H88" s="75" t="str">
        <f t="shared" si="101"/>
        <v/>
      </c>
      <c r="I88" s="75" t="str">
        <f t="shared" si="102"/>
        <v/>
      </c>
      <c r="J88" s="73" t="str">
        <f t="shared" si="103"/>
        <v/>
      </c>
      <c r="K88" s="76" t="str">
        <f t="shared" si="104"/>
        <v/>
      </c>
      <c r="L88" s="76" t="str">
        <f t="shared" si="105"/>
        <v/>
      </c>
      <c r="M88" s="76" t="str">
        <f t="shared" si="106"/>
        <v/>
      </c>
      <c r="N88" s="76" t="str">
        <f t="shared" si="107"/>
        <v/>
      </c>
      <c r="O88" s="76" t="str">
        <f t="shared" si="108"/>
        <v/>
      </c>
      <c r="P88" s="76" t="str">
        <f t="shared" si="109"/>
        <v/>
      </c>
      <c r="Q88" s="76">
        <f t="shared" si="110"/>
        <v>0</v>
      </c>
      <c r="R88" s="76">
        <f t="shared" si="111"/>
        <v>0</v>
      </c>
      <c r="S88" s="76">
        <f t="shared" si="112"/>
        <v>0</v>
      </c>
      <c r="T88" s="76">
        <f t="shared" si="113"/>
        <v>0</v>
      </c>
      <c r="U88" s="76" t="str">
        <f t="shared" si="114"/>
        <v/>
      </c>
      <c r="V88" s="76" t="str">
        <f t="shared" si="115"/>
        <v/>
      </c>
      <c r="W88" s="76">
        <f t="shared" si="116"/>
        <v>0</v>
      </c>
      <c r="X88" s="76" t="str">
        <f t="shared" si="117"/>
        <v/>
      </c>
      <c r="Y88" s="76">
        <f t="shared" si="118"/>
        <v>0</v>
      </c>
      <c r="Z88" s="76" t="str">
        <f t="shared" si="119"/>
        <v/>
      </c>
      <c r="AA88" s="76">
        <f t="shared" si="120"/>
        <v>0</v>
      </c>
      <c r="AB88" s="76">
        <f t="shared" si="121"/>
        <v>0</v>
      </c>
      <c r="AC88" s="76">
        <f t="shared" si="122"/>
        <v>0</v>
      </c>
      <c r="AD88" s="76" t="str">
        <f t="shared" si="123"/>
        <v/>
      </c>
      <c r="AE88" s="76">
        <f t="shared" si="124"/>
        <v>0</v>
      </c>
      <c r="AF88" s="76" t="str">
        <f t="shared" si="125"/>
        <v/>
      </c>
      <c r="AG88" s="76">
        <f t="shared" si="126"/>
        <v>0</v>
      </c>
      <c r="AH88" s="76">
        <f t="shared" si="127"/>
        <v>0</v>
      </c>
      <c r="AI88" s="76" t="str">
        <f t="shared" si="128"/>
        <v/>
      </c>
      <c r="AJ88" s="76">
        <f t="shared" si="129"/>
        <v>0</v>
      </c>
      <c r="AK88" s="76">
        <f t="shared" si="130"/>
        <v>0</v>
      </c>
      <c r="AL88" s="76">
        <f t="shared" si="131"/>
        <v>0</v>
      </c>
      <c r="AM88" s="76">
        <f t="shared" si="132"/>
        <v>0</v>
      </c>
      <c r="AN88" s="76" t="str">
        <f t="shared" si="133"/>
        <v/>
      </c>
      <c r="AO88" s="76" t="str">
        <f t="shared" si="134"/>
        <v/>
      </c>
      <c r="AP88" s="76">
        <f t="shared" si="135"/>
        <v>0</v>
      </c>
      <c r="AQ88" s="76">
        <f t="shared" si="136"/>
        <v>0</v>
      </c>
      <c r="AR88" s="76" t="str">
        <f t="shared" si="137"/>
        <v/>
      </c>
      <c r="AS88" s="76">
        <f t="shared" si="138"/>
        <v>0</v>
      </c>
      <c r="AT88" s="76" t="str">
        <f t="shared" si="139"/>
        <v/>
      </c>
      <c r="AU88" s="76">
        <f t="shared" si="140"/>
        <v>0</v>
      </c>
      <c r="AV88" s="76" t="str">
        <f t="shared" si="141"/>
        <v/>
      </c>
      <c r="AW88" s="76">
        <f t="shared" si="142"/>
        <v>0</v>
      </c>
      <c r="AX88" s="76" t="str">
        <f t="shared" si="143"/>
        <v/>
      </c>
      <c r="AY88" s="76">
        <f t="shared" si="144"/>
        <v>0</v>
      </c>
      <c r="AZ88" s="76" t="str">
        <f t="shared" si="145"/>
        <v/>
      </c>
      <c r="BA88" s="76">
        <f t="shared" si="146"/>
        <v>0</v>
      </c>
      <c r="BB88" s="76" t="str">
        <f t="shared" si="147"/>
        <v/>
      </c>
      <c r="BC88" s="76">
        <f t="shared" si="148"/>
        <v>0</v>
      </c>
      <c r="BD88" s="76">
        <f t="shared" si="149"/>
        <v>0</v>
      </c>
      <c r="BE88" s="76" t="str">
        <f t="shared" si="150"/>
        <v/>
      </c>
      <c r="BF88" s="76" t="str">
        <f t="shared" si="151"/>
        <v/>
      </c>
      <c r="BG88" s="76" t="str">
        <f t="shared" si="152"/>
        <v/>
      </c>
      <c r="BH88" s="76" t="str">
        <f t="shared" si="153"/>
        <v/>
      </c>
      <c r="BI88" s="76" t="str">
        <f t="shared" si="154"/>
        <v/>
      </c>
      <c r="BJ88" s="76" t="str">
        <f t="shared" si="155"/>
        <v/>
      </c>
      <c r="BK88" s="76" t="str">
        <f t="shared" si="156"/>
        <v/>
      </c>
      <c r="BL88" s="76" t="str">
        <f t="shared" si="157"/>
        <v/>
      </c>
      <c r="BM88" s="76" t="str">
        <f t="shared" si="158"/>
        <v/>
      </c>
      <c r="BN88" s="76" t="str">
        <f t="shared" si="159"/>
        <v/>
      </c>
      <c r="BO88" s="76" t="str">
        <f t="shared" si="160"/>
        <v/>
      </c>
      <c r="BP88" s="76" t="str">
        <f t="shared" si="161"/>
        <v/>
      </c>
      <c r="BQ88" s="76" t="str">
        <f t="shared" si="162"/>
        <v/>
      </c>
      <c r="BR88" s="76" t="str">
        <f t="shared" si="163"/>
        <v/>
      </c>
      <c r="BS88" s="76" t="str">
        <f t="shared" si="164"/>
        <v/>
      </c>
      <c r="BT88" s="76" t="str">
        <f t="shared" si="165"/>
        <v/>
      </c>
      <c r="BU88" s="76" t="str">
        <f t="shared" si="166"/>
        <v/>
      </c>
    </row>
    <row r="89" spans="1:73" ht="30" customHeight="1">
      <c r="A89" s="75" t="str">
        <f t="shared" si="96"/>
        <v/>
      </c>
      <c r="B89" s="63"/>
      <c r="C89" s="66" t="s">
        <v>1456</v>
      </c>
      <c r="D89" s="77" t="str">
        <f t="shared" si="97"/>
        <v/>
      </c>
      <c r="E89" s="72" t="str">
        <f t="shared" si="98"/>
        <v/>
      </c>
      <c r="F89" s="73" t="str">
        <f t="shared" si="99"/>
        <v/>
      </c>
      <c r="G89" s="74" t="str">
        <f t="shared" si="100"/>
        <v/>
      </c>
      <c r="H89" s="75" t="str">
        <f t="shared" si="101"/>
        <v/>
      </c>
      <c r="I89" s="75" t="str">
        <f t="shared" si="102"/>
        <v/>
      </c>
      <c r="J89" s="73" t="str">
        <f t="shared" si="103"/>
        <v/>
      </c>
      <c r="K89" s="76" t="str">
        <f t="shared" si="104"/>
        <v/>
      </c>
      <c r="L89" s="76" t="str">
        <f t="shared" si="105"/>
        <v/>
      </c>
      <c r="M89" s="76" t="str">
        <f t="shared" si="106"/>
        <v/>
      </c>
      <c r="N89" s="76" t="str">
        <f t="shared" si="107"/>
        <v/>
      </c>
      <c r="O89" s="76" t="str">
        <f t="shared" si="108"/>
        <v/>
      </c>
      <c r="P89" s="76" t="str">
        <f t="shared" si="109"/>
        <v/>
      </c>
      <c r="Q89" s="76">
        <f t="shared" si="110"/>
        <v>0</v>
      </c>
      <c r="R89" s="76">
        <f t="shared" si="111"/>
        <v>0</v>
      </c>
      <c r="S89" s="76">
        <f t="shared" si="112"/>
        <v>0</v>
      </c>
      <c r="T89" s="76">
        <f t="shared" si="113"/>
        <v>0</v>
      </c>
      <c r="U89" s="76" t="str">
        <f t="shared" si="114"/>
        <v/>
      </c>
      <c r="V89" s="76" t="str">
        <f t="shared" si="115"/>
        <v/>
      </c>
      <c r="W89" s="76">
        <f t="shared" si="116"/>
        <v>0</v>
      </c>
      <c r="X89" s="76" t="str">
        <f t="shared" si="117"/>
        <v/>
      </c>
      <c r="Y89" s="76">
        <f t="shared" si="118"/>
        <v>0</v>
      </c>
      <c r="Z89" s="76" t="str">
        <f t="shared" si="119"/>
        <v/>
      </c>
      <c r="AA89" s="76">
        <f t="shared" si="120"/>
        <v>0</v>
      </c>
      <c r="AB89" s="76">
        <f t="shared" si="121"/>
        <v>0</v>
      </c>
      <c r="AC89" s="76">
        <f t="shared" si="122"/>
        <v>0</v>
      </c>
      <c r="AD89" s="76" t="str">
        <f t="shared" si="123"/>
        <v/>
      </c>
      <c r="AE89" s="76">
        <f t="shared" si="124"/>
        <v>0</v>
      </c>
      <c r="AF89" s="76" t="str">
        <f t="shared" si="125"/>
        <v/>
      </c>
      <c r="AG89" s="76">
        <f t="shared" si="126"/>
        <v>0</v>
      </c>
      <c r="AH89" s="76">
        <f t="shared" si="127"/>
        <v>0</v>
      </c>
      <c r="AI89" s="76" t="str">
        <f t="shared" si="128"/>
        <v/>
      </c>
      <c r="AJ89" s="76">
        <f t="shared" si="129"/>
        <v>0</v>
      </c>
      <c r="AK89" s="76">
        <f t="shared" si="130"/>
        <v>0</v>
      </c>
      <c r="AL89" s="76">
        <f t="shared" si="131"/>
        <v>0</v>
      </c>
      <c r="AM89" s="76">
        <f t="shared" si="132"/>
        <v>0</v>
      </c>
      <c r="AN89" s="76" t="str">
        <f t="shared" si="133"/>
        <v/>
      </c>
      <c r="AO89" s="76" t="str">
        <f t="shared" si="134"/>
        <v/>
      </c>
      <c r="AP89" s="76">
        <f t="shared" si="135"/>
        <v>0</v>
      </c>
      <c r="AQ89" s="76">
        <f t="shared" si="136"/>
        <v>0</v>
      </c>
      <c r="AR89" s="76" t="str">
        <f t="shared" si="137"/>
        <v/>
      </c>
      <c r="AS89" s="76">
        <f t="shared" si="138"/>
        <v>0</v>
      </c>
      <c r="AT89" s="76" t="str">
        <f t="shared" si="139"/>
        <v/>
      </c>
      <c r="AU89" s="76">
        <f t="shared" si="140"/>
        <v>0</v>
      </c>
      <c r="AV89" s="76" t="str">
        <f t="shared" si="141"/>
        <v/>
      </c>
      <c r="AW89" s="76">
        <f t="shared" si="142"/>
        <v>0</v>
      </c>
      <c r="AX89" s="76" t="str">
        <f t="shared" si="143"/>
        <v/>
      </c>
      <c r="AY89" s="76">
        <f t="shared" si="144"/>
        <v>0</v>
      </c>
      <c r="AZ89" s="76" t="str">
        <f t="shared" si="145"/>
        <v/>
      </c>
      <c r="BA89" s="76">
        <f t="shared" si="146"/>
        <v>0</v>
      </c>
      <c r="BB89" s="76" t="str">
        <f t="shared" si="147"/>
        <v/>
      </c>
      <c r="BC89" s="76">
        <f t="shared" si="148"/>
        <v>0</v>
      </c>
      <c r="BD89" s="76">
        <f t="shared" si="149"/>
        <v>0</v>
      </c>
      <c r="BE89" s="76" t="str">
        <f t="shared" si="150"/>
        <v/>
      </c>
      <c r="BF89" s="76" t="str">
        <f t="shared" si="151"/>
        <v/>
      </c>
      <c r="BG89" s="76" t="str">
        <f t="shared" si="152"/>
        <v/>
      </c>
      <c r="BH89" s="76" t="str">
        <f t="shared" si="153"/>
        <v/>
      </c>
      <c r="BI89" s="76" t="str">
        <f t="shared" si="154"/>
        <v/>
      </c>
      <c r="BJ89" s="76" t="str">
        <f t="shared" si="155"/>
        <v/>
      </c>
      <c r="BK89" s="76" t="str">
        <f t="shared" si="156"/>
        <v/>
      </c>
      <c r="BL89" s="76" t="str">
        <f t="shared" si="157"/>
        <v/>
      </c>
      <c r="BM89" s="76" t="str">
        <f t="shared" si="158"/>
        <v/>
      </c>
      <c r="BN89" s="76" t="str">
        <f t="shared" si="159"/>
        <v/>
      </c>
      <c r="BO89" s="76" t="str">
        <f t="shared" si="160"/>
        <v/>
      </c>
      <c r="BP89" s="76" t="str">
        <f t="shared" si="161"/>
        <v/>
      </c>
      <c r="BQ89" s="76" t="str">
        <f t="shared" si="162"/>
        <v/>
      </c>
      <c r="BR89" s="76" t="str">
        <f t="shared" si="163"/>
        <v/>
      </c>
      <c r="BS89" s="76" t="str">
        <f t="shared" si="164"/>
        <v/>
      </c>
      <c r="BT89" s="76" t="str">
        <f t="shared" si="165"/>
        <v/>
      </c>
      <c r="BU89" s="76" t="str">
        <f t="shared" si="166"/>
        <v/>
      </c>
    </row>
    <row r="90" spans="1:73" ht="30" customHeight="1">
      <c r="A90" s="75" t="str">
        <f t="shared" si="96"/>
        <v/>
      </c>
      <c r="B90" s="63"/>
      <c r="C90" s="66" t="s">
        <v>1456</v>
      </c>
      <c r="D90" s="77" t="str">
        <f t="shared" si="97"/>
        <v/>
      </c>
      <c r="E90" s="72" t="str">
        <f t="shared" si="98"/>
        <v/>
      </c>
      <c r="F90" s="73" t="str">
        <f t="shared" si="99"/>
        <v/>
      </c>
      <c r="G90" s="74" t="str">
        <f t="shared" si="100"/>
        <v/>
      </c>
      <c r="H90" s="75" t="str">
        <f t="shared" si="101"/>
        <v/>
      </c>
      <c r="I90" s="75" t="str">
        <f t="shared" si="102"/>
        <v/>
      </c>
      <c r="J90" s="73" t="str">
        <f t="shared" si="103"/>
        <v/>
      </c>
      <c r="K90" s="76" t="str">
        <f t="shared" si="104"/>
        <v/>
      </c>
      <c r="L90" s="76" t="str">
        <f t="shared" si="105"/>
        <v/>
      </c>
      <c r="M90" s="76" t="str">
        <f t="shared" si="106"/>
        <v/>
      </c>
      <c r="N90" s="76" t="str">
        <f t="shared" si="107"/>
        <v/>
      </c>
      <c r="O90" s="76" t="str">
        <f t="shared" si="108"/>
        <v/>
      </c>
      <c r="P90" s="76" t="str">
        <f t="shared" si="109"/>
        <v/>
      </c>
      <c r="Q90" s="76">
        <f t="shared" si="110"/>
        <v>0</v>
      </c>
      <c r="R90" s="76">
        <f t="shared" si="111"/>
        <v>0</v>
      </c>
      <c r="S90" s="76">
        <f t="shared" si="112"/>
        <v>0</v>
      </c>
      <c r="T90" s="76">
        <f t="shared" si="113"/>
        <v>0</v>
      </c>
      <c r="U90" s="76" t="str">
        <f t="shared" si="114"/>
        <v/>
      </c>
      <c r="V90" s="76" t="str">
        <f t="shared" si="115"/>
        <v/>
      </c>
      <c r="W90" s="76">
        <f t="shared" si="116"/>
        <v>0</v>
      </c>
      <c r="X90" s="76" t="str">
        <f t="shared" si="117"/>
        <v/>
      </c>
      <c r="Y90" s="76">
        <f t="shared" si="118"/>
        <v>0</v>
      </c>
      <c r="Z90" s="76" t="str">
        <f t="shared" si="119"/>
        <v/>
      </c>
      <c r="AA90" s="76">
        <f t="shared" si="120"/>
        <v>0</v>
      </c>
      <c r="AB90" s="76">
        <f t="shared" si="121"/>
        <v>0</v>
      </c>
      <c r="AC90" s="76">
        <f t="shared" si="122"/>
        <v>0</v>
      </c>
      <c r="AD90" s="76" t="str">
        <f t="shared" si="123"/>
        <v/>
      </c>
      <c r="AE90" s="76">
        <f t="shared" si="124"/>
        <v>0</v>
      </c>
      <c r="AF90" s="76" t="str">
        <f t="shared" si="125"/>
        <v/>
      </c>
      <c r="AG90" s="76">
        <f t="shared" si="126"/>
        <v>0</v>
      </c>
      <c r="AH90" s="76">
        <f t="shared" si="127"/>
        <v>0</v>
      </c>
      <c r="AI90" s="76" t="str">
        <f t="shared" si="128"/>
        <v/>
      </c>
      <c r="AJ90" s="76">
        <f t="shared" si="129"/>
        <v>0</v>
      </c>
      <c r="AK90" s="76">
        <f t="shared" si="130"/>
        <v>0</v>
      </c>
      <c r="AL90" s="76">
        <f t="shared" si="131"/>
        <v>0</v>
      </c>
      <c r="AM90" s="76">
        <f t="shared" si="132"/>
        <v>0</v>
      </c>
      <c r="AN90" s="76" t="str">
        <f t="shared" si="133"/>
        <v/>
      </c>
      <c r="AO90" s="76" t="str">
        <f t="shared" si="134"/>
        <v/>
      </c>
      <c r="AP90" s="76">
        <f t="shared" si="135"/>
        <v>0</v>
      </c>
      <c r="AQ90" s="76">
        <f t="shared" si="136"/>
        <v>0</v>
      </c>
      <c r="AR90" s="76" t="str">
        <f t="shared" si="137"/>
        <v/>
      </c>
      <c r="AS90" s="76">
        <f t="shared" si="138"/>
        <v>0</v>
      </c>
      <c r="AT90" s="76" t="str">
        <f t="shared" si="139"/>
        <v/>
      </c>
      <c r="AU90" s="76">
        <f t="shared" si="140"/>
        <v>0</v>
      </c>
      <c r="AV90" s="76" t="str">
        <f t="shared" si="141"/>
        <v/>
      </c>
      <c r="AW90" s="76">
        <f t="shared" si="142"/>
        <v>0</v>
      </c>
      <c r="AX90" s="76" t="str">
        <f t="shared" si="143"/>
        <v/>
      </c>
      <c r="AY90" s="76">
        <f t="shared" si="144"/>
        <v>0</v>
      </c>
      <c r="AZ90" s="76" t="str">
        <f t="shared" si="145"/>
        <v/>
      </c>
      <c r="BA90" s="76">
        <f t="shared" si="146"/>
        <v>0</v>
      </c>
      <c r="BB90" s="76" t="str">
        <f t="shared" si="147"/>
        <v/>
      </c>
      <c r="BC90" s="76">
        <f t="shared" si="148"/>
        <v>0</v>
      </c>
      <c r="BD90" s="76">
        <f t="shared" si="149"/>
        <v>0</v>
      </c>
      <c r="BE90" s="76" t="str">
        <f t="shared" si="150"/>
        <v/>
      </c>
      <c r="BF90" s="76" t="str">
        <f t="shared" si="151"/>
        <v/>
      </c>
      <c r="BG90" s="76" t="str">
        <f t="shared" si="152"/>
        <v/>
      </c>
      <c r="BH90" s="76" t="str">
        <f t="shared" si="153"/>
        <v/>
      </c>
      <c r="BI90" s="76" t="str">
        <f t="shared" si="154"/>
        <v/>
      </c>
      <c r="BJ90" s="76" t="str">
        <f t="shared" si="155"/>
        <v/>
      </c>
      <c r="BK90" s="76" t="str">
        <f t="shared" si="156"/>
        <v/>
      </c>
      <c r="BL90" s="76" t="str">
        <f t="shared" si="157"/>
        <v/>
      </c>
      <c r="BM90" s="76" t="str">
        <f t="shared" si="158"/>
        <v/>
      </c>
      <c r="BN90" s="76" t="str">
        <f t="shared" si="159"/>
        <v/>
      </c>
      <c r="BO90" s="76" t="str">
        <f t="shared" si="160"/>
        <v/>
      </c>
      <c r="BP90" s="76" t="str">
        <f t="shared" si="161"/>
        <v/>
      </c>
      <c r="BQ90" s="76" t="str">
        <f t="shared" si="162"/>
        <v/>
      </c>
      <c r="BR90" s="76" t="str">
        <f t="shared" si="163"/>
        <v/>
      </c>
      <c r="BS90" s="76" t="str">
        <f t="shared" si="164"/>
        <v/>
      </c>
      <c r="BT90" s="76" t="str">
        <f t="shared" si="165"/>
        <v/>
      </c>
      <c r="BU90" s="76" t="str">
        <f t="shared" si="166"/>
        <v/>
      </c>
    </row>
    <row r="91" spans="1:73" ht="30" customHeight="1">
      <c r="A91" s="75" t="str">
        <f t="shared" si="96"/>
        <v/>
      </c>
      <c r="B91" s="63"/>
      <c r="C91" s="66" t="s">
        <v>1456</v>
      </c>
      <c r="D91" s="77" t="str">
        <f t="shared" si="97"/>
        <v/>
      </c>
      <c r="E91" s="72" t="str">
        <f t="shared" si="98"/>
        <v/>
      </c>
      <c r="F91" s="73" t="str">
        <f t="shared" si="99"/>
        <v/>
      </c>
      <c r="G91" s="74" t="str">
        <f t="shared" si="100"/>
        <v/>
      </c>
      <c r="H91" s="75" t="str">
        <f t="shared" si="101"/>
        <v/>
      </c>
      <c r="I91" s="75" t="str">
        <f t="shared" si="102"/>
        <v/>
      </c>
      <c r="J91" s="73" t="str">
        <f t="shared" si="103"/>
        <v/>
      </c>
      <c r="K91" s="76" t="str">
        <f t="shared" si="104"/>
        <v/>
      </c>
      <c r="L91" s="76" t="str">
        <f t="shared" si="105"/>
        <v/>
      </c>
      <c r="M91" s="76" t="str">
        <f t="shared" si="106"/>
        <v/>
      </c>
      <c r="N91" s="76" t="str">
        <f t="shared" si="107"/>
        <v/>
      </c>
      <c r="O91" s="76" t="str">
        <f t="shared" si="108"/>
        <v/>
      </c>
      <c r="P91" s="76" t="str">
        <f t="shared" si="109"/>
        <v/>
      </c>
      <c r="Q91" s="76">
        <f t="shared" si="110"/>
        <v>0</v>
      </c>
      <c r="R91" s="76">
        <f t="shared" si="111"/>
        <v>0</v>
      </c>
      <c r="S91" s="76">
        <f t="shared" si="112"/>
        <v>0</v>
      </c>
      <c r="T91" s="76">
        <f t="shared" si="113"/>
        <v>0</v>
      </c>
      <c r="U91" s="76" t="str">
        <f t="shared" si="114"/>
        <v/>
      </c>
      <c r="V91" s="76" t="str">
        <f t="shared" si="115"/>
        <v/>
      </c>
      <c r="W91" s="76">
        <f t="shared" si="116"/>
        <v>0</v>
      </c>
      <c r="X91" s="76" t="str">
        <f t="shared" si="117"/>
        <v/>
      </c>
      <c r="Y91" s="76">
        <f t="shared" si="118"/>
        <v>0</v>
      </c>
      <c r="Z91" s="76" t="str">
        <f t="shared" si="119"/>
        <v/>
      </c>
      <c r="AA91" s="76">
        <f t="shared" si="120"/>
        <v>0</v>
      </c>
      <c r="AB91" s="76">
        <f t="shared" si="121"/>
        <v>0</v>
      </c>
      <c r="AC91" s="76">
        <f t="shared" si="122"/>
        <v>0</v>
      </c>
      <c r="AD91" s="76" t="str">
        <f t="shared" si="123"/>
        <v/>
      </c>
      <c r="AE91" s="76">
        <f t="shared" si="124"/>
        <v>0</v>
      </c>
      <c r="AF91" s="76" t="str">
        <f t="shared" si="125"/>
        <v/>
      </c>
      <c r="AG91" s="76">
        <f t="shared" si="126"/>
        <v>0</v>
      </c>
      <c r="AH91" s="76">
        <f t="shared" si="127"/>
        <v>0</v>
      </c>
      <c r="AI91" s="76" t="str">
        <f t="shared" si="128"/>
        <v/>
      </c>
      <c r="AJ91" s="76">
        <f t="shared" si="129"/>
        <v>0</v>
      </c>
      <c r="AK91" s="76">
        <f t="shared" si="130"/>
        <v>0</v>
      </c>
      <c r="AL91" s="76">
        <f t="shared" si="131"/>
        <v>0</v>
      </c>
      <c r="AM91" s="76">
        <f t="shared" si="132"/>
        <v>0</v>
      </c>
      <c r="AN91" s="76" t="str">
        <f t="shared" si="133"/>
        <v/>
      </c>
      <c r="AO91" s="76" t="str">
        <f t="shared" si="134"/>
        <v/>
      </c>
      <c r="AP91" s="76">
        <f t="shared" si="135"/>
        <v>0</v>
      </c>
      <c r="AQ91" s="76">
        <f t="shared" si="136"/>
        <v>0</v>
      </c>
      <c r="AR91" s="76" t="str">
        <f t="shared" si="137"/>
        <v/>
      </c>
      <c r="AS91" s="76">
        <f t="shared" si="138"/>
        <v>0</v>
      </c>
      <c r="AT91" s="76" t="str">
        <f t="shared" si="139"/>
        <v/>
      </c>
      <c r="AU91" s="76">
        <f t="shared" si="140"/>
        <v>0</v>
      </c>
      <c r="AV91" s="76" t="str">
        <f t="shared" si="141"/>
        <v/>
      </c>
      <c r="AW91" s="76">
        <f t="shared" si="142"/>
        <v>0</v>
      </c>
      <c r="AX91" s="76" t="str">
        <f t="shared" si="143"/>
        <v/>
      </c>
      <c r="AY91" s="76">
        <f t="shared" si="144"/>
        <v>0</v>
      </c>
      <c r="AZ91" s="76" t="str">
        <f t="shared" si="145"/>
        <v/>
      </c>
      <c r="BA91" s="76">
        <f t="shared" si="146"/>
        <v>0</v>
      </c>
      <c r="BB91" s="76" t="str">
        <f t="shared" si="147"/>
        <v/>
      </c>
      <c r="BC91" s="76">
        <f t="shared" si="148"/>
        <v>0</v>
      </c>
      <c r="BD91" s="76">
        <f t="shared" si="149"/>
        <v>0</v>
      </c>
      <c r="BE91" s="76" t="str">
        <f t="shared" si="150"/>
        <v/>
      </c>
      <c r="BF91" s="76" t="str">
        <f t="shared" si="151"/>
        <v/>
      </c>
      <c r="BG91" s="76" t="str">
        <f t="shared" si="152"/>
        <v/>
      </c>
      <c r="BH91" s="76" t="str">
        <f t="shared" si="153"/>
        <v/>
      </c>
      <c r="BI91" s="76" t="str">
        <f t="shared" si="154"/>
        <v/>
      </c>
      <c r="BJ91" s="76" t="str">
        <f t="shared" si="155"/>
        <v/>
      </c>
      <c r="BK91" s="76" t="str">
        <f t="shared" si="156"/>
        <v/>
      </c>
      <c r="BL91" s="76" t="str">
        <f t="shared" si="157"/>
        <v/>
      </c>
      <c r="BM91" s="76" t="str">
        <f t="shared" si="158"/>
        <v/>
      </c>
      <c r="BN91" s="76" t="str">
        <f t="shared" si="159"/>
        <v/>
      </c>
      <c r="BO91" s="76" t="str">
        <f t="shared" si="160"/>
        <v/>
      </c>
      <c r="BP91" s="76" t="str">
        <f t="shared" si="161"/>
        <v/>
      </c>
      <c r="BQ91" s="76" t="str">
        <f t="shared" si="162"/>
        <v/>
      </c>
      <c r="BR91" s="76" t="str">
        <f t="shared" si="163"/>
        <v/>
      </c>
      <c r="BS91" s="76" t="str">
        <f t="shared" si="164"/>
        <v/>
      </c>
      <c r="BT91" s="76" t="str">
        <f t="shared" si="165"/>
        <v/>
      </c>
      <c r="BU91" s="76" t="str">
        <f t="shared" si="166"/>
        <v/>
      </c>
    </row>
    <row r="92" spans="1:73" ht="30" customHeight="1">
      <c r="A92" s="75" t="str">
        <f t="shared" si="96"/>
        <v/>
      </c>
      <c r="B92" s="63"/>
      <c r="C92" s="66" t="s">
        <v>1456</v>
      </c>
      <c r="D92" s="77" t="str">
        <f t="shared" si="97"/>
        <v/>
      </c>
      <c r="E92" s="72" t="str">
        <f t="shared" si="98"/>
        <v/>
      </c>
      <c r="F92" s="73" t="str">
        <f t="shared" si="99"/>
        <v/>
      </c>
      <c r="G92" s="74" t="str">
        <f t="shared" si="100"/>
        <v/>
      </c>
      <c r="H92" s="75" t="str">
        <f t="shared" si="101"/>
        <v/>
      </c>
      <c r="I92" s="75" t="str">
        <f t="shared" si="102"/>
        <v/>
      </c>
      <c r="J92" s="73" t="str">
        <f t="shared" si="103"/>
        <v/>
      </c>
      <c r="K92" s="76" t="str">
        <f t="shared" si="104"/>
        <v/>
      </c>
      <c r="L92" s="76" t="str">
        <f t="shared" si="105"/>
        <v/>
      </c>
      <c r="M92" s="76" t="str">
        <f t="shared" si="106"/>
        <v/>
      </c>
      <c r="N92" s="76" t="str">
        <f t="shared" si="107"/>
        <v/>
      </c>
      <c r="O92" s="76" t="str">
        <f t="shared" si="108"/>
        <v/>
      </c>
      <c r="P92" s="76" t="str">
        <f t="shared" si="109"/>
        <v/>
      </c>
      <c r="Q92" s="76">
        <f t="shared" si="110"/>
        <v>0</v>
      </c>
      <c r="R92" s="76">
        <f t="shared" si="111"/>
        <v>0</v>
      </c>
      <c r="S92" s="76">
        <f t="shared" si="112"/>
        <v>0</v>
      </c>
      <c r="T92" s="76">
        <f t="shared" si="113"/>
        <v>0</v>
      </c>
      <c r="U92" s="76" t="str">
        <f t="shared" si="114"/>
        <v/>
      </c>
      <c r="V92" s="76" t="str">
        <f t="shared" si="115"/>
        <v/>
      </c>
      <c r="W92" s="76">
        <f t="shared" si="116"/>
        <v>0</v>
      </c>
      <c r="X92" s="76" t="str">
        <f t="shared" si="117"/>
        <v/>
      </c>
      <c r="Y92" s="76">
        <f t="shared" si="118"/>
        <v>0</v>
      </c>
      <c r="Z92" s="76" t="str">
        <f t="shared" si="119"/>
        <v/>
      </c>
      <c r="AA92" s="76">
        <f t="shared" si="120"/>
        <v>0</v>
      </c>
      <c r="AB92" s="76">
        <f t="shared" si="121"/>
        <v>0</v>
      </c>
      <c r="AC92" s="76">
        <f t="shared" si="122"/>
        <v>0</v>
      </c>
      <c r="AD92" s="76" t="str">
        <f t="shared" si="123"/>
        <v/>
      </c>
      <c r="AE92" s="76">
        <f t="shared" si="124"/>
        <v>0</v>
      </c>
      <c r="AF92" s="76" t="str">
        <f t="shared" si="125"/>
        <v/>
      </c>
      <c r="AG92" s="76">
        <f t="shared" si="126"/>
        <v>0</v>
      </c>
      <c r="AH92" s="76">
        <f t="shared" si="127"/>
        <v>0</v>
      </c>
      <c r="AI92" s="76" t="str">
        <f t="shared" si="128"/>
        <v/>
      </c>
      <c r="AJ92" s="76">
        <f t="shared" si="129"/>
        <v>0</v>
      </c>
      <c r="AK92" s="76">
        <f t="shared" si="130"/>
        <v>0</v>
      </c>
      <c r="AL92" s="76">
        <f t="shared" si="131"/>
        <v>0</v>
      </c>
      <c r="AM92" s="76">
        <f t="shared" si="132"/>
        <v>0</v>
      </c>
      <c r="AN92" s="76" t="str">
        <f t="shared" si="133"/>
        <v/>
      </c>
      <c r="AO92" s="76" t="str">
        <f t="shared" si="134"/>
        <v/>
      </c>
      <c r="AP92" s="76">
        <f t="shared" si="135"/>
        <v>0</v>
      </c>
      <c r="AQ92" s="76">
        <f t="shared" si="136"/>
        <v>0</v>
      </c>
      <c r="AR92" s="76" t="str">
        <f t="shared" si="137"/>
        <v/>
      </c>
      <c r="AS92" s="76">
        <f t="shared" si="138"/>
        <v>0</v>
      </c>
      <c r="AT92" s="76" t="str">
        <f t="shared" si="139"/>
        <v/>
      </c>
      <c r="AU92" s="76">
        <f t="shared" si="140"/>
        <v>0</v>
      </c>
      <c r="AV92" s="76" t="str">
        <f t="shared" si="141"/>
        <v/>
      </c>
      <c r="AW92" s="76">
        <f t="shared" si="142"/>
        <v>0</v>
      </c>
      <c r="AX92" s="76" t="str">
        <f t="shared" si="143"/>
        <v/>
      </c>
      <c r="AY92" s="76">
        <f t="shared" si="144"/>
        <v>0</v>
      </c>
      <c r="AZ92" s="76" t="str">
        <f t="shared" si="145"/>
        <v/>
      </c>
      <c r="BA92" s="76">
        <f t="shared" si="146"/>
        <v>0</v>
      </c>
      <c r="BB92" s="76" t="str">
        <f t="shared" si="147"/>
        <v/>
      </c>
      <c r="BC92" s="76">
        <f t="shared" si="148"/>
        <v>0</v>
      </c>
      <c r="BD92" s="76">
        <f t="shared" si="149"/>
        <v>0</v>
      </c>
      <c r="BE92" s="76" t="str">
        <f t="shared" si="150"/>
        <v/>
      </c>
      <c r="BF92" s="76" t="str">
        <f t="shared" si="151"/>
        <v/>
      </c>
      <c r="BG92" s="76" t="str">
        <f t="shared" si="152"/>
        <v/>
      </c>
      <c r="BH92" s="76" t="str">
        <f t="shared" si="153"/>
        <v/>
      </c>
      <c r="BI92" s="76" t="str">
        <f t="shared" si="154"/>
        <v/>
      </c>
      <c r="BJ92" s="76" t="str">
        <f t="shared" si="155"/>
        <v/>
      </c>
      <c r="BK92" s="76" t="str">
        <f t="shared" si="156"/>
        <v/>
      </c>
      <c r="BL92" s="76" t="str">
        <f t="shared" si="157"/>
        <v/>
      </c>
      <c r="BM92" s="76" t="str">
        <f t="shared" si="158"/>
        <v/>
      </c>
      <c r="BN92" s="76" t="str">
        <f t="shared" si="159"/>
        <v/>
      </c>
      <c r="BO92" s="76" t="str">
        <f t="shared" si="160"/>
        <v/>
      </c>
      <c r="BP92" s="76" t="str">
        <f t="shared" si="161"/>
        <v/>
      </c>
      <c r="BQ92" s="76" t="str">
        <f t="shared" si="162"/>
        <v/>
      </c>
      <c r="BR92" s="76" t="str">
        <f t="shared" si="163"/>
        <v/>
      </c>
      <c r="BS92" s="76" t="str">
        <f t="shared" si="164"/>
        <v/>
      </c>
      <c r="BT92" s="76" t="str">
        <f t="shared" si="165"/>
        <v/>
      </c>
      <c r="BU92" s="76" t="str">
        <f t="shared" si="166"/>
        <v/>
      </c>
    </row>
    <row r="93" spans="1:73" ht="30" customHeight="1">
      <c r="A93" s="75" t="str">
        <f t="shared" si="96"/>
        <v/>
      </c>
      <c r="B93" s="63"/>
      <c r="C93" s="66" t="s">
        <v>1456</v>
      </c>
      <c r="D93" s="77" t="str">
        <f t="shared" si="97"/>
        <v/>
      </c>
      <c r="E93" s="72" t="str">
        <f t="shared" si="98"/>
        <v/>
      </c>
      <c r="F93" s="73" t="str">
        <f t="shared" si="99"/>
        <v/>
      </c>
      <c r="G93" s="74" t="str">
        <f t="shared" si="100"/>
        <v/>
      </c>
      <c r="H93" s="75" t="str">
        <f t="shared" si="101"/>
        <v/>
      </c>
      <c r="I93" s="75" t="str">
        <f t="shared" si="102"/>
        <v/>
      </c>
      <c r="J93" s="73" t="str">
        <f t="shared" si="103"/>
        <v/>
      </c>
      <c r="K93" s="76" t="str">
        <f t="shared" si="104"/>
        <v/>
      </c>
      <c r="L93" s="76" t="str">
        <f t="shared" si="105"/>
        <v/>
      </c>
      <c r="M93" s="76" t="str">
        <f t="shared" si="106"/>
        <v/>
      </c>
      <c r="N93" s="76" t="str">
        <f t="shared" si="107"/>
        <v/>
      </c>
      <c r="O93" s="76" t="str">
        <f t="shared" si="108"/>
        <v/>
      </c>
      <c r="P93" s="76" t="str">
        <f t="shared" si="109"/>
        <v/>
      </c>
      <c r="Q93" s="76">
        <f t="shared" si="110"/>
        <v>0</v>
      </c>
      <c r="R93" s="76">
        <f t="shared" si="111"/>
        <v>0</v>
      </c>
      <c r="S93" s="76">
        <f t="shared" si="112"/>
        <v>0</v>
      </c>
      <c r="T93" s="76">
        <f t="shared" si="113"/>
        <v>0</v>
      </c>
      <c r="U93" s="76" t="str">
        <f t="shared" si="114"/>
        <v/>
      </c>
      <c r="V93" s="76" t="str">
        <f t="shared" si="115"/>
        <v/>
      </c>
      <c r="W93" s="76">
        <f t="shared" si="116"/>
        <v>0</v>
      </c>
      <c r="X93" s="76" t="str">
        <f t="shared" si="117"/>
        <v/>
      </c>
      <c r="Y93" s="76">
        <f t="shared" si="118"/>
        <v>0</v>
      </c>
      <c r="Z93" s="76" t="str">
        <f t="shared" si="119"/>
        <v/>
      </c>
      <c r="AA93" s="76">
        <f t="shared" si="120"/>
        <v>0</v>
      </c>
      <c r="AB93" s="76">
        <f t="shared" si="121"/>
        <v>0</v>
      </c>
      <c r="AC93" s="76">
        <f t="shared" si="122"/>
        <v>0</v>
      </c>
      <c r="AD93" s="76" t="str">
        <f t="shared" si="123"/>
        <v/>
      </c>
      <c r="AE93" s="76">
        <f t="shared" si="124"/>
        <v>0</v>
      </c>
      <c r="AF93" s="76" t="str">
        <f t="shared" si="125"/>
        <v/>
      </c>
      <c r="AG93" s="76">
        <f t="shared" si="126"/>
        <v>0</v>
      </c>
      <c r="AH93" s="76">
        <f t="shared" si="127"/>
        <v>0</v>
      </c>
      <c r="AI93" s="76" t="str">
        <f t="shared" si="128"/>
        <v/>
      </c>
      <c r="AJ93" s="76">
        <f t="shared" si="129"/>
        <v>0</v>
      </c>
      <c r="AK93" s="76">
        <f t="shared" si="130"/>
        <v>0</v>
      </c>
      <c r="AL93" s="76">
        <f t="shared" si="131"/>
        <v>0</v>
      </c>
      <c r="AM93" s="76">
        <f t="shared" si="132"/>
        <v>0</v>
      </c>
      <c r="AN93" s="76" t="str">
        <f t="shared" si="133"/>
        <v/>
      </c>
      <c r="AO93" s="76" t="str">
        <f t="shared" si="134"/>
        <v/>
      </c>
      <c r="AP93" s="76">
        <f t="shared" si="135"/>
        <v>0</v>
      </c>
      <c r="AQ93" s="76">
        <f t="shared" si="136"/>
        <v>0</v>
      </c>
      <c r="AR93" s="76" t="str">
        <f t="shared" si="137"/>
        <v/>
      </c>
      <c r="AS93" s="76">
        <f t="shared" si="138"/>
        <v>0</v>
      </c>
      <c r="AT93" s="76" t="str">
        <f t="shared" si="139"/>
        <v/>
      </c>
      <c r="AU93" s="76">
        <f t="shared" si="140"/>
        <v>0</v>
      </c>
      <c r="AV93" s="76" t="str">
        <f t="shared" si="141"/>
        <v/>
      </c>
      <c r="AW93" s="76">
        <f t="shared" si="142"/>
        <v>0</v>
      </c>
      <c r="AX93" s="76" t="str">
        <f t="shared" si="143"/>
        <v/>
      </c>
      <c r="AY93" s="76">
        <f t="shared" si="144"/>
        <v>0</v>
      </c>
      <c r="AZ93" s="76" t="str">
        <f t="shared" si="145"/>
        <v/>
      </c>
      <c r="BA93" s="76">
        <f t="shared" si="146"/>
        <v>0</v>
      </c>
      <c r="BB93" s="76" t="str">
        <f t="shared" si="147"/>
        <v/>
      </c>
      <c r="BC93" s="76">
        <f t="shared" si="148"/>
        <v>0</v>
      </c>
      <c r="BD93" s="76">
        <f t="shared" si="149"/>
        <v>0</v>
      </c>
      <c r="BE93" s="76" t="str">
        <f t="shared" si="150"/>
        <v/>
      </c>
      <c r="BF93" s="76" t="str">
        <f t="shared" si="151"/>
        <v/>
      </c>
      <c r="BG93" s="76" t="str">
        <f t="shared" si="152"/>
        <v/>
      </c>
      <c r="BH93" s="76" t="str">
        <f t="shared" si="153"/>
        <v/>
      </c>
      <c r="BI93" s="76" t="str">
        <f t="shared" si="154"/>
        <v/>
      </c>
      <c r="BJ93" s="76" t="str">
        <f t="shared" si="155"/>
        <v/>
      </c>
      <c r="BK93" s="76" t="str">
        <f t="shared" si="156"/>
        <v/>
      </c>
      <c r="BL93" s="76" t="str">
        <f t="shared" si="157"/>
        <v/>
      </c>
      <c r="BM93" s="76" t="str">
        <f t="shared" si="158"/>
        <v/>
      </c>
      <c r="BN93" s="76" t="str">
        <f t="shared" si="159"/>
        <v/>
      </c>
      <c r="BO93" s="76" t="str">
        <f t="shared" si="160"/>
        <v/>
      </c>
      <c r="BP93" s="76" t="str">
        <f t="shared" si="161"/>
        <v/>
      </c>
      <c r="BQ93" s="76" t="str">
        <f t="shared" si="162"/>
        <v/>
      </c>
      <c r="BR93" s="76" t="str">
        <f t="shared" si="163"/>
        <v/>
      </c>
      <c r="BS93" s="76" t="str">
        <f t="shared" si="164"/>
        <v/>
      </c>
      <c r="BT93" s="76" t="str">
        <f t="shared" si="165"/>
        <v/>
      </c>
      <c r="BU93" s="76" t="str">
        <f t="shared" si="166"/>
        <v/>
      </c>
    </row>
    <row r="94" spans="1:73" ht="30" customHeight="1">
      <c r="A94" s="75" t="str">
        <f t="shared" si="96"/>
        <v/>
      </c>
      <c r="B94" s="63"/>
      <c r="C94" s="66" t="s">
        <v>1456</v>
      </c>
      <c r="D94" s="77" t="str">
        <f t="shared" si="97"/>
        <v/>
      </c>
      <c r="E94" s="72" t="str">
        <f t="shared" si="98"/>
        <v/>
      </c>
      <c r="F94" s="73" t="str">
        <f t="shared" si="99"/>
        <v/>
      </c>
      <c r="G94" s="74" t="str">
        <f t="shared" si="100"/>
        <v/>
      </c>
      <c r="H94" s="75" t="str">
        <f t="shared" si="101"/>
        <v/>
      </c>
      <c r="I94" s="75" t="str">
        <f t="shared" si="102"/>
        <v/>
      </c>
      <c r="J94" s="73" t="str">
        <f t="shared" si="103"/>
        <v/>
      </c>
      <c r="K94" s="76" t="str">
        <f t="shared" si="104"/>
        <v/>
      </c>
      <c r="L94" s="76" t="str">
        <f t="shared" si="105"/>
        <v/>
      </c>
      <c r="M94" s="76" t="str">
        <f t="shared" si="106"/>
        <v/>
      </c>
      <c r="N94" s="76" t="str">
        <f t="shared" si="107"/>
        <v/>
      </c>
      <c r="O94" s="76" t="str">
        <f t="shared" si="108"/>
        <v/>
      </c>
      <c r="P94" s="76" t="str">
        <f t="shared" si="109"/>
        <v/>
      </c>
      <c r="Q94" s="76">
        <f t="shared" si="110"/>
        <v>0</v>
      </c>
      <c r="R94" s="76">
        <f t="shared" si="111"/>
        <v>0</v>
      </c>
      <c r="S94" s="76">
        <f t="shared" si="112"/>
        <v>0</v>
      </c>
      <c r="T94" s="76">
        <f t="shared" si="113"/>
        <v>0</v>
      </c>
      <c r="U94" s="76" t="str">
        <f t="shared" si="114"/>
        <v/>
      </c>
      <c r="V94" s="76" t="str">
        <f t="shared" si="115"/>
        <v/>
      </c>
      <c r="W94" s="76">
        <f t="shared" si="116"/>
        <v>0</v>
      </c>
      <c r="X94" s="76" t="str">
        <f t="shared" si="117"/>
        <v/>
      </c>
      <c r="Y94" s="76">
        <f t="shared" si="118"/>
        <v>0</v>
      </c>
      <c r="Z94" s="76" t="str">
        <f t="shared" si="119"/>
        <v/>
      </c>
      <c r="AA94" s="76">
        <f t="shared" si="120"/>
        <v>0</v>
      </c>
      <c r="AB94" s="76">
        <f t="shared" si="121"/>
        <v>0</v>
      </c>
      <c r="AC94" s="76">
        <f t="shared" si="122"/>
        <v>0</v>
      </c>
      <c r="AD94" s="76" t="str">
        <f t="shared" si="123"/>
        <v/>
      </c>
      <c r="AE94" s="76">
        <f t="shared" si="124"/>
        <v>0</v>
      </c>
      <c r="AF94" s="76" t="str">
        <f t="shared" si="125"/>
        <v/>
      </c>
      <c r="AG94" s="76">
        <f t="shared" si="126"/>
        <v>0</v>
      </c>
      <c r="AH94" s="76">
        <f t="shared" si="127"/>
        <v>0</v>
      </c>
      <c r="AI94" s="76" t="str">
        <f t="shared" si="128"/>
        <v/>
      </c>
      <c r="AJ94" s="76">
        <f t="shared" si="129"/>
        <v>0</v>
      </c>
      <c r="AK94" s="76">
        <f t="shared" si="130"/>
        <v>0</v>
      </c>
      <c r="AL94" s="76">
        <f t="shared" si="131"/>
        <v>0</v>
      </c>
      <c r="AM94" s="76">
        <f t="shared" si="132"/>
        <v>0</v>
      </c>
      <c r="AN94" s="76" t="str">
        <f t="shared" si="133"/>
        <v/>
      </c>
      <c r="AO94" s="76" t="str">
        <f t="shared" si="134"/>
        <v/>
      </c>
      <c r="AP94" s="76">
        <f t="shared" si="135"/>
        <v>0</v>
      </c>
      <c r="AQ94" s="76">
        <f t="shared" si="136"/>
        <v>0</v>
      </c>
      <c r="AR94" s="76" t="str">
        <f t="shared" si="137"/>
        <v/>
      </c>
      <c r="AS94" s="76">
        <f t="shared" si="138"/>
        <v>0</v>
      </c>
      <c r="AT94" s="76" t="str">
        <f t="shared" si="139"/>
        <v/>
      </c>
      <c r="AU94" s="76">
        <f t="shared" si="140"/>
        <v>0</v>
      </c>
      <c r="AV94" s="76" t="str">
        <f t="shared" si="141"/>
        <v/>
      </c>
      <c r="AW94" s="76">
        <f t="shared" si="142"/>
        <v>0</v>
      </c>
      <c r="AX94" s="76" t="str">
        <f t="shared" si="143"/>
        <v/>
      </c>
      <c r="AY94" s="76">
        <f t="shared" si="144"/>
        <v>0</v>
      </c>
      <c r="AZ94" s="76" t="str">
        <f t="shared" si="145"/>
        <v/>
      </c>
      <c r="BA94" s="76">
        <f t="shared" si="146"/>
        <v>0</v>
      </c>
      <c r="BB94" s="76" t="str">
        <f t="shared" si="147"/>
        <v/>
      </c>
      <c r="BC94" s="76">
        <f t="shared" si="148"/>
        <v>0</v>
      </c>
      <c r="BD94" s="76">
        <f t="shared" si="149"/>
        <v>0</v>
      </c>
      <c r="BE94" s="76" t="str">
        <f t="shared" si="150"/>
        <v/>
      </c>
      <c r="BF94" s="76" t="str">
        <f t="shared" si="151"/>
        <v/>
      </c>
      <c r="BG94" s="76" t="str">
        <f t="shared" si="152"/>
        <v/>
      </c>
      <c r="BH94" s="76" t="str">
        <f t="shared" si="153"/>
        <v/>
      </c>
      <c r="BI94" s="76" t="str">
        <f t="shared" si="154"/>
        <v/>
      </c>
      <c r="BJ94" s="76" t="str">
        <f t="shared" si="155"/>
        <v/>
      </c>
      <c r="BK94" s="76" t="str">
        <f t="shared" si="156"/>
        <v/>
      </c>
      <c r="BL94" s="76" t="str">
        <f t="shared" si="157"/>
        <v/>
      </c>
      <c r="BM94" s="76" t="str">
        <f t="shared" si="158"/>
        <v/>
      </c>
      <c r="BN94" s="76" t="str">
        <f t="shared" si="159"/>
        <v/>
      </c>
      <c r="BO94" s="76" t="str">
        <f t="shared" si="160"/>
        <v/>
      </c>
      <c r="BP94" s="76" t="str">
        <f t="shared" si="161"/>
        <v/>
      </c>
      <c r="BQ94" s="76" t="str">
        <f t="shared" si="162"/>
        <v/>
      </c>
      <c r="BR94" s="76" t="str">
        <f t="shared" si="163"/>
        <v/>
      </c>
      <c r="BS94" s="76" t="str">
        <f t="shared" si="164"/>
        <v/>
      </c>
      <c r="BT94" s="76" t="str">
        <f t="shared" si="165"/>
        <v/>
      </c>
      <c r="BU94" s="76" t="str">
        <f t="shared" si="166"/>
        <v/>
      </c>
    </row>
    <row r="95" spans="1:73" ht="30" customHeight="1">
      <c r="A95" s="75" t="str">
        <f t="shared" si="96"/>
        <v/>
      </c>
      <c r="B95" s="63"/>
      <c r="C95" s="66" t="s">
        <v>1456</v>
      </c>
      <c r="D95" s="77" t="str">
        <f t="shared" si="97"/>
        <v/>
      </c>
      <c r="E95" s="72" t="str">
        <f t="shared" si="98"/>
        <v/>
      </c>
      <c r="F95" s="73" t="str">
        <f t="shared" si="99"/>
        <v/>
      </c>
      <c r="G95" s="74" t="str">
        <f t="shared" si="100"/>
        <v/>
      </c>
      <c r="H95" s="75" t="str">
        <f t="shared" si="101"/>
        <v/>
      </c>
      <c r="I95" s="75" t="str">
        <f t="shared" si="102"/>
        <v/>
      </c>
      <c r="J95" s="73" t="str">
        <f t="shared" si="103"/>
        <v/>
      </c>
      <c r="K95" s="76" t="str">
        <f t="shared" si="104"/>
        <v/>
      </c>
      <c r="L95" s="76" t="str">
        <f t="shared" si="105"/>
        <v/>
      </c>
      <c r="M95" s="76" t="str">
        <f t="shared" si="106"/>
        <v/>
      </c>
      <c r="N95" s="76" t="str">
        <f t="shared" si="107"/>
        <v/>
      </c>
      <c r="O95" s="76" t="str">
        <f t="shared" si="108"/>
        <v/>
      </c>
      <c r="P95" s="76" t="str">
        <f t="shared" si="109"/>
        <v/>
      </c>
      <c r="Q95" s="76">
        <f t="shared" si="110"/>
        <v>0</v>
      </c>
      <c r="R95" s="76">
        <f t="shared" si="111"/>
        <v>0</v>
      </c>
      <c r="S95" s="76">
        <f t="shared" si="112"/>
        <v>0</v>
      </c>
      <c r="T95" s="76">
        <f t="shared" si="113"/>
        <v>0</v>
      </c>
      <c r="U95" s="76" t="str">
        <f t="shared" si="114"/>
        <v/>
      </c>
      <c r="V95" s="76" t="str">
        <f t="shared" si="115"/>
        <v/>
      </c>
      <c r="W95" s="76">
        <f t="shared" si="116"/>
        <v>0</v>
      </c>
      <c r="X95" s="76" t="str">
        <f t="shared" si="117"/>
        <v/>
      </c>
      <c r="Y95" s="76">
        <f t="shared" si="118"/>
        <v>0</v>
      </c>
      <c r="Z95" s="76" t="str">
        <f t="shared" si="119"/>
        <v/>
      </c>
      <c r="AA95" s="76">
        <f t="shared" si="120"/>
        <v>0</v>
      </c>
      <c r="AB95" s="76">
        <f t="shared" si="121"/>
        <v>0</v>
      </c>
      <c r="AC95" s="76">
        <f t="shared" si="122"/>
        <v>0</v>
      </c>
      <c r="AD95" s="76" t="str">
        <f t="shared" si="123"/>
        <v/>
      </c>
      <c r="AE95" s="76">
        <f t="shared" si="124"/>
        <v>0</v>
      </c>
      <c r="AF95" s="76" t="str">
        <f t="shared" si="125"/>
        <v/>
      </c>
      <c r="AG95" s="76">
        <f t="shared" si="126"/>
        <v>0</v>
      </c>
      <c r="AH95" s="76">
        <f t="shared" si="127"/>
        <v>0</v>
      </c>
      <c r="AI95" s="76" t="str">
        <f t="shared" si="128"/>
        <v/>
      </c>
      <c r="AJ95" s="76">
        <f t="shared" si="129"/>
        <v>0</v>
      </c>
      <c r="AK95" s="76">
        <f t="shared" si="130"/>
        <v>0</v>
      </c>
      <c r="AL95" s="76">
        <f t="shared" si="131"/>
        <v>0</v>
      </c>
      <c r="AM95" s="76">
        <f t="shared" si="132"/>
        <v>0</v>
      </c>
      <c r="AN95" s="76" t="str">
        <f t="shared" si="133"/>
        <v/>
      </c>
      <c r="AO95" s="76" t="str">
        <f t="shared" si="134"/>
        <v/>
      </c>
      <c r="AP95" s="76">
        <f t="shared" si="135"/>
        <v>0</v>
      </c>
      <c r="AQ95" s="76">
        <f t="shared" si="136"/>
        <v>0</v>
      </c>
      <c r="AR95" s="76" t="str">
        <f t="shared" si="137"/>
        <v/>
      </c>
      <c r="AS95" s="76">
        <f t="shared" si="138"/>
        <v>0</v>
      </c>
      <c r="AT95" s="76" t="str">
        <f t="shared" si="139"/>
        <v/>
      </c>
      <c r="AU95" s="76">
        <f t="shared" si="140"/>
        <v>0</v>
      </c>
      <c r="AV95" s="76" t="str">
        <f t="shared" si="141"/>
        <v/>
      </c>
      <c r="AW95" s="76">
        <f t="shared" si="142"/>
        <v>0</v>
      </c>
      <c r="AX95" s="76" t="str">
        <f t="shared" si="143"/>
        <v/>
      </c>
      <c r="AY95" s="76">
        <f t="shared" si="144"/>
        <v>0</v>
      </c>
      <c r="AZ95" s="76" t="str">
        <f t="shared" si="145"/>
        <v/>
      </c>
      <c r="BA95" s="76">
        <f t="shared" si="146"/>
        <v>0</v>
      </c>
      <c r="BB95" s="76" t="str">
        <f t="shared" si="147"/>
        <v/>
      </c>
      <c r="BC95" s="76">
        <f t="shared" si="148"/>
        <v>0</v>
      </c>
      <c r="BD95" s="76">
        <f t="shared" si="149"/>
        <v>0</v>
      </c>
      <c r="BE95" s="76" t="str">
        <f t="shared" si="150"/>
        <v/>
      </c>
      <c r="BF95" s="76" t="str">
        <f t="shared" si="151"/>
        <v/>
      </c>
      <c r="BG95" s="76" t="str">
        <f t="shared" si="152"/>
        <v/>
      </c>
      <c r="BH95" s="76" t="str">
        <f t="shared" si="153"/>
        <v/>
      </c>
      <c r="BI95" s="76" t="str">
        <f t="shared" si="154"/>
        <v/>
      </c>
      <c r="BJ95" s="76" t="str">
        <f t="shared" si="155"/>
        <v/>
      </c>
      <c r="BK95" s="76" t="str">
        <f t="shared" si="156"/>
        <v/>
      </c>
      <c r="BL95" s="76" t="str">
        <f t="shared" si="157"/>
        <v/>
      </c>
      <c r="BM95" s="76" t="str">
        <f t="shared" si="158"/>
        <v/>
      </c>
      <c r="BN95" s="76" t="str">
        <f t="shared" si="159"/>
        <v/>
      </c>
      <c r="BO95" s="76" t="str">
        <f t="shared" si="160"/>
        <v/>
      </c>
      <c r="BP95" s="76" t="str">
        <f t="shared" si="161"/>
        <v/>
      </c>
      <c r="BQ95" s="76" t="str">
        <f t="shared" si="162"/>
        <v/>
      </c>
      <c r="BR95" s="76" t="str">
        <f t="shared" si="163"/>
        <v/>
      </c>
      <c r="BS95" s="76" t="str">
        <f t="shared" si="164"/>
        <v/>
      </c>
      <c r="BT95" s="76" t="str">
        <f t="shared" si="165"/>
        <v/>
      </c>
      <c r="BU95" s="76" t="str">
        <f t="shared" si="166"/>
        <v/>
      </c>
    </row>
    <row r="96" spans="1:73" ht="30" customHeight="1">
      <c r="A96" s="75" t="str">
        <f t="shared" si="96"/>
        <v/>
      </c>
      <c r="B96" s="63"/>
      <c r="C96" s="66" t="s">
        <v>1456</v>
      </c>
      <c r="D96" s="77" t="str">
        <f t="shared" si="97"/>
        <v/>
      </c>
      <c r="E96" s="72" t="str">
        <f t="shared" si="98"/>
        <v/>
      </c>
      <c r="F96" s="73" t="str">
        <f t="shared" si="99"/>
        <v/>
      </c>
      <c r="G96" s="74" t="str">
        <f t="shared" si="100"/>
        <v/>
      </c>
      <c r="H96" s="75" t="str">
        <f t="shared" si="101"/>
        <v/>
      </c>
      <c r="I96" s="75" t="str">
        <f t="shared" si="102"/>
        <v/>
      </c>
      <c r="J96" s="73" t="str">
        <f t="shared" si="103"/>
        <v/>
      </c>
      <c r="K96" s="76" t="str">
        <f t="shared" si="104"/>
        <v/>
      </c>
      <c r="L96" s="76" t="str">
        <f t="shared" si="105"/>
        <v/>
      </c>
      <c r="M96" s="76" t="str">
        <f t="shared" si="106"/>
        <v/>
      </c>
      <c r="N96" s="76" t="str">
        <f t="shared" si="107"/>
        <v/>
      </c>
      <c r="O96" s="76" t="str">
        <f t="shared" si="108"/>
        <v/>
      </c>
      <c r="P96" s="76" t="str">
        <f t="shared" si="109"/>
        <v/>
      </c>
      <c r="Q96" s="76">
        <f t="shared" si="110"/>
        <v>0</v>
      </c>
      <c r="R96" s="76">
        <f t="shared" si="111"/>
        <v>0</v>
      </c>
      <c r="S96" s="76">
        <f t="shared" si="112"/>
        <v>0</v>
      </c>
      <c r="T96" s="76">
        <f t="shared" si="113"/>
        <v>0</v>
      </c>
      <c r="U96" s="76" t="str">
        <f t="shared" si="114"/>
        <v/>
      </c>
      <c r="V96" s="76" t="str">
        <f t="shared" si="115"/>
        <v/>
      </c>
      <c r="W96" s="76">
        <f t="shared" si="116"/>
        <v>0</v>
      </c>
      <c r="X96" s="76" t="str">
        <f t="shared" si="117"/>
        <v/>
      </c>
      <c r="Y96" s="76">
        <f t="shared" si="118"/>
        <v>0</v>
      </c>
      <c r="Z96" s="76" t="str">
        <f t="shared" si="119"/>
        <v/>
      </c>
      <c r="AA96" s="76">
        <f t="shared" si="120"/>
        <v>0</v>
      </c>
      <c r="AB96" s="76">
        <f t="shared" si="121"/>
        <v>0</v>
      </c>
      <c r="AC96" s="76">
        <f t="shared" si="122"/>
        <v>0</v>
      </c>
      <c r="AD96" s="76" t="str">
        <f t="shared" si="123"/>
        <v/>
      </c>
      <c r="AE96" s="76">
        <f t="shared" si="124"/>
        <v>0</v>
      </c>
      <c r="AF96" s="76" t="str">
        <f t="shared" si="125"/>
        <v/>
      </c>
      <c r="AG96" s="76">
        <f t="shared" si="126"/>
        <v>0</v>
      </c>
      <c r="AH96" s="76">
        <f t="shared" si="127"/>
        <v>0</v>
      </c>
      <c r="AI96" s="76" t="str">
        <f t="shared" si="128"/>
        <v/>
      </c>
      <c r="AJ96" s="76">
        <f t="shared" si="129"/>
        <v>0</v>
      </c>
      <c r="AK96" s="76">
        <f t="shared" si="130"/>
        <v>0</v>
      </c>
      <c r="AL96" s="76">
        <f t="shared" si="131"/>
        <v>0</v>
      </c>
      <c r="AM96" s="76">
        <f t="shared" si="132"/>
        <v>0</v>
      </c>
      <c r="AN96" s="76" t="str">
        <f t="shared" si="133"/>
        <v/>
      </c>
      <c r="AO96" s="76" t="str">
        <f t="shared" si="134"/>
        <v/>
      </c>
      <c r="AP96" s="76">
        <f t="shared" si="135"/>
        <v>0</v>
      </c>
      <c r="AQ96" s="76">
        <f t="shared" si="136"/>
        <v>0</v>
      </c>
      <c r="AR96" s="76" t="str">
        <f t="shared" si="137"/>
        <v/>
      </c>
      <c r="AS96" s="76">
        <f t="shared" si="138"/>
        <v>0</v>
      </c>
      <c r="AT96" s="76" t="str">
        <f t="shared" si="139"/>
        <v/>
      </c>
      <c r="AU96" s="76">
        <f t="shared" si="140"/>
        <v>0</v>
      </c>
      <c r="AV96" s="76" t="str">
        <f t="shared" si="141"/>
        <v/>
      </c>
      <c r="AW96" s="76">
        <f t="shared" si="142"/>
        <v>0</v>
      </c>
      <c r="AX96" s="76" t="str">
        <f t="shared" si="143"/>
        <v/>
      </c>
      <c r="AY96" s="76">
        <f t="shared" si="144"/>
        <v>0</v>
      </c>
      <c r="AZ96" s="76" t="str">
        <f t="shared" si="145"/>
        <v/>
      </c>
      <c r="BA96" s="76">
        <f t="shared" si="146"/>
        <v>0</v>
      </c>
      <c r="BB96" s="76" t="str">
        <f t="shared" si="147"/>
        <v/>
      </c>
      <c r="BC96" s="76">
        <f t="shared" si="148"/>
        <v>0</v>
      </c>
      <c r="BD96" s="76">
        <f t="shared" si="149"/>
        <v>0</v>
      </c>
      <c r="BE96" s="76" t="str">
        <f t="shared" si="150"/>
        <v/>
      </c>
      <c r="BF96" s="76" t="str">
        <f t="shared" si="151"/>
        <v/>
      </c>
      <c r="BG96" s="76" t="str">
        <f t="shared" si="152"/>
        <v/>
      </c>
      <c r="BH96" s="76" t="str">
        <f t="shared" si="153"/>
        <v/>
      </c>
      <c r="BI96" s="76" t="str">
        <f t="shared" si="154"/>
        <v/>
      </c>
      <c r="BJ96" s="76" t="str">
        <f t="shared" si="155"/>
        <v/>
      </c>
      <c r="BK96" s="76" t="str">
        <f t="shared" si="156"/>
        <v/>
      </c>
      <c r="BL96" s="76" t="str">
        <f t="shared" si="157"/>
        <v/>
      </c>
      <c r="BM96" s="76" t="str">
        <f t="shared" si="158"/>
        <v/>
      </c>
      <c r="BN96" s="76" t="str">
        <f t="shared" si="159"/>
        <v/>
      </c>
      <c r="BO96" s="76" t="str">
        <f t="shared" si="160"/>
        <v/>
      </c>
      <c r="BP96" s="76" t="str">
        <f t="shared" si="161"/>
        <v/>
      </c>
      <c r="BQ96" s="76" t="str">
        <f t="shared" si="162"/>
        <v/>
      </c>
      <c r="BR96" s="76" t="str">
        <f t="shared" si="163"/>
        <v/>
      </c>
      <c r="BS96" s="76" t="str">
        <f t="shared" si="164"/>
        <v/>
      </c>
      <c r="BT96" s="76" t="str">
        <f t="shared" si="165"/>
        <v/>
      </c>
      <c r="BU96" s="76" t="str">
        <f t="shared" si="166"/>
        <v/>
      </c>
    </row>
    <row r="97" spans="1:73" ht="30" customHeight="1">
      <c r="A97" s="75" t="str">
        <f t="shared" si="96"/>
        <v/>
      </c>
      <c r="B97" s="63"/>
      <c r="C97" s="66" t="s">
        <v>1456</v>
      </c>
      <c r="D97" s="77" t="str">
        <f t="shared" si="97"/>
        <v/>
      </c>
      <c r="E97" s="72" t="str">
        <f t="shared" si="98"/>
        <v/>
      </c>
      <c r="F97" s="73" t="str">
        <f t="shared" si="99"/>
        <v/>
      </c>
      <c r="G97" s="74" t="str">
        <f t="shared" si="100"/>
        <v/>
      </c>
      <c r="H97" s="75" t="str">
        <f t="shared" si="101"/>
        <v/>
      </c>
      <c r="I97" s="75" t="str">
        <f t="shared" si="102"/>
        <v/>
      </c>
      <c r="J97" s="73" t="str">
        <f t="shared" si="103"/>
        <v/>
      </c>
      <c r="K97" s="76" t="str">
        <f t="shared" si="104"/>
        <v/>
      </c>
      <c r="L97" s="76" t="str">
        <f t="shared" si="105"/>
        <v/>
      </c>
      <c r="M97" s="76" t="str">
        <f t="shared" si="106"/>
        <v/>
      </c>
      <c r="N97" s="76" t="str">
        <f t="shared" si="107"/>
        <v/>
      </c>
      <c r="O97" s="76" t="str">
        <f t="shared" si="108"/>
        <v/>
      </c>
      <c r="P97" s="76" t="str">
        <f t="shared" si="109"/>
        <v/>
      </c>
      <c r="Q97" s="76">
        <f t="shared" si="110"/>
        <v>0</v>
      </c>
      <c r="R97" s="76">
        <f t="shared" si="111"/>
        <v>0</v>
      </c>
      <c r="S97" s="76">
        <f t="shared" si="112"/>
        <v>0</v>
      </c>
      <c r="T97" s="76">
        <f t="shared" si="113"/>
        <v>0</v>
      </c>
      <c r="U97" s="76" t="str">
        <f t="shared" si="114"/>
        <v/>
      </c>
      <c r="V97" s="76" t="str">
        <f t="shared" si="115"/>
        <v/>
      </c>
      <c r="W97" s="76">
        <f t="shared" si="116"/>
        <v>0</v>
      </c>
      <c r="X97" s="76" t="str">
        <f t="shared" si="117"/>
        <v/>
      </c>
      <c r="Y97" s="76">
        <f t="shared" si="118"/>
        <v>0</v>
      </c>
      <c r="Z97" s="76" t="str">
        <f t="shared" si="119"/>
        <v/>
      </c>
      <c r="AA97" s="76">
        <f t="shared" si="120"/>
        <v>0</v>
      </c>
      <c r="AB97" s="76">
        <f t="shared" si="121"/>
        <v>0</v>
      </c>
      <c r="AC97" s="76">
        <f t="shared" si="122"/>
        <v>0</v>
      </c>
      <c r="AD97" s="76" t="str">
        <f t="shared" si="123"/>
        <v/>
      </c>
      <c r="AE97" s="76">
        <f t="shared" si="124"/>
        <v>0</v>
      </c>
      <c r="AF97" s="76" t="str">
        <f t="shared" si="125"/>
        <v/>
      </c>
      <c r="AG97" s="76">
        <f t="shared" si="126"/>
        <v>0</v>
      </c>
      <c r="AH97" s="76">
        <f t="shared" si="127"/>
        <v>0</v>
      </c>
      <c r="AI97" s="76" t="str">
        <f t="shared" si="128"/>
        <v/>
      </c>
      <c r="AJ97" s="76">
        <f t="shared" si="129"/>
        <v>0</v>
      </c>
      <c r="AK97" s="76">
        <f t="shared" si="130"/>
        <v>0</v>
      </c>
      <c r="AL97" s="76">
        <f t="shared" si="131"/>
        <v>0</v>
      </c>
      <c r="AM97" s="76">
        <f t="shared" si="132"/>
        <v>0</v>
      </c>
      <c r="AN97" s="76" t="str">
        <f t="shared" si="133"/>
        <v/>
      </c>
      <c r="AO97" s="76" t="str">
        <f t="shared" si="134"/>
        <v/>
      </c>
      <c r="AP97" s="76">
        <f t="shared" si="135"/>
        <v>0</v>
      </c>
      <c r="AQ97" s="76">
        <f t="shared" si="136"/>
        <v>0</v>
      </c>
      <c r="AR97" s="76" t="str">
        <f t="shared" si="137"/>
        <v/>
      </c>
      <c r="AS97" s="76">
        <f t="shared" si="138"/>
        <v>0</v>
      </c>
      <c r="AT97" s="76" t="str">
        <f t="shared" si="139"/>
        <v/>
      </c>
      <c r="AU97" s="76">
        <f t="shared" si="140"/>
        <v>0</v>
      </c>
      <c r="AV97" s="76" t="str">
        <f t="shared" si="141"/>
        <v/>
      </c>
      <c r="AW97" s="76">
        <f t="shared" si="142"/>
        <v>0</v>
      </c>
      <c r="AX97" s="76" t="str">
        <f t="shared" si="143"/>
        <v/>
      </c>
      <c r="AY97" s="76">
        <f t="shared" si="144"/>
        <v>0</v>
      </c>
      <c r="AZ97" s="76" t="str">
        <f t="shared" si="145"/>
        <v/>
      </c>
      <c r="BA97" s="76">
        <f t="shared" si="146"/>
        <v>0</v>
      </c>
      <c r="BB97" s="76" t="str">
        <f t="shared" si="147"/>
        <v/>
      </c>
      <c r="BC97" s="76">
        <f t="shared" si="148"/>
        <v>0</v>
      </c>
      <c r="BD97" s="76">
        <f t="shared" si="149"/>
        <v>0</v>
      </c>
      <c r="BE97" s="76" t="str">
        <f t="shared" si="150"/>
        <v/>
      </c>
      <c r="BF97" s="76" t="str">
        <f t="shared" si="151"/>
        <v/>
      </c>
      <c r="BG97" s="76" t="str">
        <f t="shared" si="152"/>
        <v/>
      </c>
      <c r="BH97" s="76" t="str">
        <f t="shared" si="153"/>
        <v/>
      </c>
      <c r="BI97" s="76" t="str">
        <f t="shared" si="154"/>
        <v/>
      </c>
      <c r="BJ97" s="76" t="str">
        <f t="shared" si="155"/>
        <v/>
      </c>
      <c r="BK97" s="76" t="str">
        <f t="shared" si="156"/>
        <v/>
      </c>
      <c r="BL97" s="76" t="str">
        <f t="shared" si="157"/>
        <v/>
      </c>
      <c r="BM97" s="76" t="str">
        <f t="shared" si="158"/>
        <v/>
      </c>
      <c r="BN97" s="76" t="str">
        <f t="shared" si="159"/>
        <v/>
      </c>
      <c r="BO97" s="76" t="str">
        <f t="shared" si="160"/>
        <v/>
      </c>
      <c r="BP97" s="76" t="str">
        <f t="shared" si="161"/>
        <v/>
      </c>
      <c r="BQ97" s="76" t="str">
        <f t="shared" si="162"/>
        <v/>
      </c>
      <c r="BR97" s="76" t="str">
        <f t="shared" si="163"/>
        <v/>
      </c>
      <c r="BS97" s="76" t="str">
        <f t="shared" si="164"/>
        <v/>
      </c>
      <c r="BT97" s="76" t="str">
        <f t="shared" si="165"/>
        <v/>
      </c>
      <c r="BU97" s="76" t="str">
        <f t="shared" si="166"/>
        <v/>
      </c>
    </row>
    <row r="98" spans="1:73" ht="30" customHeight="1">
      <c r="A98" s="75" t="str">
        <f t="shared" si="96"/>
        <v/>
      </c>
      <c r="B98" s="63"/>
      <c r="C98" s="66" t="s">
        <v>1456</v>
      </c>
      <c r="D98" s="77" t="str">
        <f t="shared" si="97"/>
        <v/>
      </c>
      <c r="E98" s="72" t="str">
        <f t="shared" si="98"/>
        <v/>
      </c>
      <c r="F98" s="73" t="str">
        <f t="shared" si="99"/>
        <v/>
      </c>
      <c r="G98" s="74" t="str">
        <f t="shared" si="100"/>
        <v/>
      </c>
      <c r="H98" s="75" t="str">
        <f t="shared" si="101"/>
        <v/>
      </c>
      <c r="I98" s="75" t="str">
        <f t="shared" si="102"/>
        <v/>
      </c>
      <c r="J98" s="73" t="str">
        <f t="shared" si="103"/>
        <v/>
      </c>
      <c r="K98" s="76" t="str">
        <f t="shared" si="104"/>
        <v/>
      </c>
      <c r="L98" s="76" t="str">
        <f t="shared" si="105"/>
        <v/>
      </c>
      <c r="M98" s="76" t="str">
        <f t="shared" si="106"/>
        <v/>
      </c>
      <c r="N98" s="76" t="str">
        <f t="shared" si="107"/>
        <v/>
      </c>
      <c r="O98" s="76" t="str">
        <f t="shared" si="108"/>
        <v/>
      </c>
      <c r="P98" s="76" t="str">
        <f t="shared" si="109"/>
        <v/>
      </c>
      <c r="Q98" s="76">
        <f t="shared" si="110"/>
        <v>0</v>
      </c>
      <c r="R98" s="76">
        <f t="shared" si="111"/>
        <v>0</v>
      </c>
      <c r="S98" s="76">
        <f t="shared" si="112"/>
        <v>0</v>
      </c>
      <c r="T98" s="76">
        <f t="shared" si="113"/>
        <v>0</v>
      </c>
      <c r="U98" s="76" t="str">
        <f t="shared" si="114"/>
        <v/>
      </c>
      <c r="V98" s="76" t="str">
        <f t="shared" si="115"/>
        <v/>
      </c>
      <c r="W98" s="76">
        <f t="shared" si="116"/>
        <v>0</v>
      </c>
      <c r="X98" s="76" t="str">
        <f t="shared" si="117"/>
        <v/>
      </c>
      <c r="Y98" s="76">
        <f t="shared" si="118"/>
        <v>0</v>
      </c>
      <c r="Z98" s="76" t="str">
        <f t="shared" si="119"/>
        <v/>
      </c>
      <c r="AA98" s="76">
        <f t="shared" si="120"/>
        <v>0</v>
      </c>
      <c r="AB98" s="76">
        <f t="shared" si="121"/>
        <v>0</v>
      </c>
      <c r="AC98" s="76">
        <f t="shared" si="122"/>
        <v>0</v>
      </c>
      <c r="AD98" s="76" t="str">
        <f t="shared" si="123"/>
        <v/>
      </c>
      <c r="AE98" s="76">
        <f t="shared" si="124"/>
        <v>0</v>
      </c>
      <c r="AF98" s="76" t="str">
        <f t="shared" si="125"/>
        <v/>
      </c>
      <c r="AG98" s="76">
        <f t="shared" si="126"/>
        <v>0</v>
      </c>
      <c r="AH98" s="76">
        <f t="shared" si="127"/>
        <v>0</v>
      </c>
      <c r="AI98" s="76" t="str">
        <f t="shared" si="128"/>
        <v/>
      </c>
      <c r="AJ98" s="76">
        <f t="shared" si="129"/>
        <v>0</v>
      </c>
      <c r="AK98" s="76">
        <f t="shared" si="130"/>
        <v>0</v>
      </c>
      <c r="AL98" s="76">
        <f t="shared" si="131"/>
        <v>0</v>
      </c>
      <c r="AM98" s="76">
        <f t="shared" si="132"/>
        <v>0</v>
      </c>
      <c r="AN98" s="76" t="str">
        <f t="shared" si="133"/>
        <v/>
      </c>
      <c r="AO98" s="76" t="str">
        <f t="shared" si="134"/>
        <v/>
      </c>
      <c r="AP98" s="76">
        <f t="shared" si="135"/>
        <v>0</v>
      </c>
      <c r="AQ98" s="76">
        <f t="shared" si="136"/>
        <v>0</v>
      </c>
      <c r="AR98" s="76" t="str">
        <f t="shared" si="137"/>
        <v/>
      </c>
      <c r="AS98" s="76">
        <f t="shared" si="138"/>
        <v>0</v>
      </c>
      <c r="AT98" s="76" t="str">
        <f t="shared" si="139"/>
        <v/>
      </c>
      <c r="AU98" s="76">
        <f t="shared" si="140"/>
        <v>0</v>
      </c>
      <c r="AV98" s="76" t="str">
        <f t="shared" si="141"/>
        <v/>
      </c>
      <c r="AW98" s="76">
        <f t="shared" si="142"/>
        <v>0</v>
      </c>
      <c r="AX98" s="76" t="str">
        <f t="shared" si="143"/>
        <v/>
      </c>
      <c r="AY98" s="76">
        <f t="shared" si="144"/>
        <v>0</v>
      </c>
      <c r="AZ98" s="76" t="str">
        <f t="shared" si="145"/>
        <v/>
      </c>
      <c r="BA98" s="76">
        <f t="shared" si="146"/>
        <v>0</v>
      </c>
      <c r="BB98" s="76" t="str">
        <f t="shared" si="147"/>
        <v/>
      </c>
      <c r="BC98" s="76">
        <f t="shared" si="148"/>
        <v>0</v>
      </c>
      <c r="BD98" s="76">
        <f t="shared" si="149"/>
        <v>0</v>
      </c>
      <c r="BE98" s="76" t="str">
        <f t="shared" si="150"/>
        <v/>
      </c>
      <c r="BF98" s="76" t="str">
        <f t="shared" si="151"/>
        <v/>
      </c>
      <c r="BG98" s="76" t="str">
        <f t="shared" si="152"/>
        <v/>
      </c>
      <c r="BH98" s="76" t="str">
        <f t="shared" si="153"/>
        <v/>
      </c>
      <c r="BI98" s="76" t="str">
        <f t="shared" si="154"/>
        <v/>
      </c>
      <c r="BJ98" s="76" t="str">
        <f t="shared" si="155"/>
        <v/>
      </c>
      <c r="BK98" s="76" t="str">
        <f t="shared" si="156"/>
        <v/>
      </c>
      <c r="BL98" s="76" t="str">
        <f t="shared" si="157"/>
        <v/>
      </c>
      <c r="BM98" s="76" t="str">
        <f t="shared" si="158"/>
        <v/>
      </c>
      <c r="BN98" s="76" t="str">
        <f t="shared" si="159"/>
        <v/>
      </c>
      <c r="BO98" s="76" t="str">
        <f t="shared" si="160"/>
        <v/>
      </c>
      <c r="BP98" s="76" t="str">
        <f t="shared" si="161"/>
        <v/>
      </c>
      <c r="BQ98" s="76" t="str">
        <f t="shared" si="162"/>
        <v/>
      </c>
      <c r="BR98" s="76" t="str">
        <f t="shared" si="163"/>
        <v/>
      </c>
      <c r="BS98" s="76" t="str">
        <f t="shared" si="164"/>
        <v/>
      </c>
      <c r="BT98" s="76" t="str">
        <f t="shared" si="165"/>
        <v/>
      </c>
      <c r="BU98" s="76" t="str">
        <f t="shared" si="166"/>
        <v/>
      </c>
    </row>
    <row r="99" spans="1:73" ht="30" customHeight="1">
      <c r="A99" s="75" t="str">
        <f t="shared" si="96"/>
        <v/>
      </c>
      <c r="B99" s="63"/>
      <c r="C99" s="66" t="s">
        <v>1456</v>
      </c>
      <c r="D99" s="77" t="str">
        <f t="shared" si="97"/>
        <v/>
      </c>
      <c r="E99" s="72" t="str">
        <f t="shared" si="98"/>
        <v/>
      </c>
      <c r="F99" s="73" t="str">
        <f t="shared" si="99"/>
        <v/>
      </c>
      <c r="G99" s="74" t="str">
        <f t="shared" si="100"/>
        <v/>
      </c>
      <c r="H99" s="75" t="str">
        <f t="shared" si="101"/>
        <v/>
      </c>
      <c r="I99" s="75" t="str">
        <f t="shared" si="102"/>
        <v/>
      </c>
      <c r="J99" s="73" t="str">
        <f t="shared" si="103"/>
        <v/>
      </c>
      <c r="K99" s="76" t="str">
        <f t="shared" si="104"/>
        <v/>
      </c>
      <c r="L99" s="76" t="str">
        <f t="shared" si="105"/>
        <v/>
      </c>
      <c r="M99" s="76" t="str">
        <f t="shared" si="106"/>
        <v/>
      </c>
      <c r="N99" s="76" t="str">
        <f t="shared" si="107"/>
        <v/>
      </c>
      <c r="O99" s="76" t="str">
        <f t="shared" si="108"/>
        <v/>
      </c>
      <c r="P99" s="76" t="str">
        <f t="shared" si="109"/>
        <v/>
      </c>
      <c r="Q99" s="76">
        <f t="shared" si="110"/>
        <v>0</v>
      </c>
      <c r="R99" s="76">
        <f t="shared" si="111"/>
        <v>0</v>
      </c>
      <c r="S99" s="76">
        <f t="shared" si="112"/>
        <v>0</v>
      </c>
      <c r="T99" s="76">
        <f t="shared" si="113"/>
        <v>0</v>
      </c>
      <c r="U99" s="76" t="str">
        <f t="shared" si="114"/>
        <v/>
      </c>
      <c r="V99" s="76" t="str">
        <f t="shared" si="115"/>
        <v/>
      </c>
      <c r="W99" s="76">
        <f t="shared" si="116"/>
        <v>0</v>
      </c>
      <c r="X99" s="76" t="str">
        <f t="shared" si="117"/>
        <v/>
      </c>
      <c r="Y99" s="76">
        <f t="shared" si="118"/>
        <v>0</v>
      </c>
      <c r="Z99" s="76" t="str">
        <f t="shared" si="119"/>
        <v/>
      </c>
      <c r="AA99" s="76">
        <f t="shared" si="120"/>
        <v>0</v>
      </c>
      <c r="AB99" s="76">
        <f t="shared" si="121"/>
        <v>0</v>
      </c>
      <c r="AC99" s="76">
        <f t="shared" si="122"/>
        <v>0</v>
      </c>
      <c r="AD99" s="76" t="str">
        <f t="shared" si="123"/>
        <v/>
      </c>
      <c r="AE99" s="76">
        <f t="shared" si="124"/>
        <v>0</v>
      </c>
      <c r="AF99" s="76" t="str">
        <f t="shared" si="125"/>
        <v/>
      </c>
      <c r="AG99" s="76">
        <f t="shared" si="126"/>
        <v>0</v>
      </c>
      <c r="AH99" s="76">
        <f t="shared" si="127"/>
        <v>0</v>
      </c>
      <c r="AI99" s="76" t="str">
        <f t="shared" si="128"/>
        <v/>
      </c>
      <c r="AJ99" s="76">
        <f t="shared" si="129"/>
        <v>0</v>
      </c>
      <c r="AK99" s="76">
        <f t="shared" si="130"/>
        <v>0</v>
      </c>
      <c r="AL99" s="76">
        <f t="shared" si="131"/>
        <v>0</v>
      </c>
      <c r="AM99" s="76">
        <f t="shared" si="132"/>
        <v>0</v>
      </c>
      <c r="AN99" s="76" t="str">
        <f t="shared" si="133"/>
        <v/>
      </c>
      <c r="AO99" s="76" t="str">
        <f t="shared" si="134"/>
        <v/>
      </c>
      <c r="AP99" s="76">
        <f t="shared" si="135"/>
        <v>0</v>
      </c>
      <c r="AQ99" s="76">
        <f t="shared" si="136"/>
        <v>0</v>
      </c>
      <c r="AR99" s="76" t="str">
        <f t="shared" si="137"/>
        <v/>
      </c>
      <c r="AS99" s="76">
        <f t="shared" si="138"/>
        <v>0</v>
      </c>
      <c r="AT99" s="76" t="str">
        <f t="shared" si="139"/>
        <v/>
      </c>
      <c r="AU99" s="76">
        <f t="shared" si="140"/>
        <v>0</v>
      </c>
      <c r="AV99" s="76" t="str">
        <f t="shared" si="141"/>
        <v/>
      </c>
      <c r="AW99" s="76">
        <f t="shared" si="142"/>
        <v>0</v>
      </c>
      <c r="AX99" s="76" t="str">
        <f t="shared" si="143"/>
        <v/>
      </c>
      <c r="AY99" s="76">
        <f t="shared" si="144"/>
        <v>0</v>
      </c>
      <c r="AZ99" s="76" t="str">
        <f t="shared" si="145"/>
        <v/>
      </c>
      <c r="BA99" s="76">
        <f t="shared" si="146"/>
        <v>0</v>
      </c>
      <c r="BB99" s="76" t="str">
        <f t="shared" si="147"/>
        <v/>
      </c>
      <c r="BC99" s="76">
        <f t="shared" si="148"/>
        <v>0</v>
      </c>
      <c r="BD99" s="76">
        <f t="shared" si="149"/>
        <v>0</v>
      </c>
      <c r="BE99" s="76" t="str">
        <f t="shared" si="150"/>
        <v/>
      </c>
      <c r="BF99" s="76" t="str">
        <f t="shared" si="151"/>
        <v/>
      </c>
      <c r="BG99" s="76" t="str">
        <f t="shared" si="152"/>
        <v/>
      </c>
      <c r="BH99" s="76" t="str">
        <f t="shared" si="153"/>
        <v/>
      </c>
      <c r="BI99" s="76" t="str">
        <f t="shared" si="154"/>
        <v/>
      </c>
      <c r="BJ99" s="76" t="str">
        <f t="shared" si="155"/>
        <v/>
      </c>
      <c r="BK99" s="76" t="str">
        <f t="shared" si="156"/>
        <v/>
      </c>
      <c r="BL99" s="76" t="str">
        <f t="shared" si="157"/>
        <v/>
      </c>
      <c r="BM99" s="76" t="str">
        <f t="shared" si="158"/>
        <v/>
      </c>
      <c r="BN99" s="76" t="str">
        <f t="shared" si="159"/>
        <v/>
      </c>
      <c r="BO99" s="76" t="str">
        <f t="shared" si="160"/>
        <v/>
      </c>
      <c r="BP99" s="76" t="str">
        <f t="shared" si="161"/>
        <v/>
      </c>
      <c r="BQ99" s="76" t="str">
        <f t="shared" si="162"/>
        <v/>
      </c>
      <c r="BR99" s="76" t="str">
        <f t="shared" si="163"/>
        <v/>
      </c>
      <c r="BS99" s="76" t="str">
        <f t="shared" si="164"/>
        <v/>
      </c>
      <c r="BT99" s="76" t="str">
        <f t="shared" si="165"/>
        <v/>
      </c>
      <c r="BU99" s="76" t="str">
        <f t="shared" si="166"/>
        <v/>
      </c>
    </row>
    <row r="100" spans="1:73" ht="30" customHeight="1">
      <c r="A100" s="75" t="str">
        <f t="shared" si="96"/>
        <v/>
      </c>
      <c r="B100" s="63"/>
      <c r="C100" s="66" t="s">
        <v>1456</v>
      </c>
      <c r="D100" s="77" t="str">
        <f t="shared" si="97"/>
        <v/>
      </c>
      <c r="E100" s="72" t="str">
        <f t="shared" si="98"/>
        <v/>
      </c>
      <c r="F100" s="73" t="str">
        <f t="shared" si="99"/>
        <v/>
      </c>
      <c r="G100" s="74" t="str">
        <f t="shared" si="100"/>
        <v/>
      </c>
      <c r="H100" s="75" t="str">
        <f t="shared" si="101"/>
        <v/>
      </c>
      <c r="I100" s="75" t="str">
        <f t="shared" si="102"/>
        <v/>
      </c>
      <c r="J100" s="73" t="str">
        <f t="shared" si="103"/>
        <v/>
      </c>
      <c r="K100" s="76" t="str">
        <f t="shared" si="104"/>
        <v/>
      </c>
      <c r="L100" s="76" t="str">
        <f t="shared" si="105"/>
        <v/>
      </c>
      <c r="M100" s="76" t="str">
        <f t="shared" si="106"/>
        <v/>
      </c>
      <c r="N100" s="76" t="str">
        <f t="shared" si="107"/>
        <v/>
      </c>
      <c r="O100" s="76" t="str">
        <f t="shared" si="108"/>
        <v/>
      </c>
      <c r="P100" s="76" t="str">
        <f t="shared" si="109"/>
        <v/>
      </c>
      <c r="Q100" s="76">
        <f t="shared" si="110"/>
        <v>0</v>
      </c>
      <c r="R100" s="76">
        <f t="shared" si="111"/>
        <v>0</v>
      </c>
      <c r="S100" s="76">
        <f t="shared" si="112"/>
        <v>0</v>
      </c>
      <c r="T100" s="76">
        <f t="shared" si="113"/>
        <v>0</v>
      </c>
      <c r="U100" s="76" t="str">
        <f t="shared" si="114"/>
        <v/>
      </c>
      <c r="V100" s="76" t="str">
        <f t="shared" si="115"/>
        <v/>
      </c>
      <c r="W100" s="76">
        <f t="shared" si="116"/>
        <v>0</v>
      </c>
      <c r="X100" s="76" t="str">
        <f t="shared" si="117"/>
        <v/>
      </c>
      <c r="Y100" s="76">
        <f t="shared" si="118"/>
        <v>0</v>
      </c>
      <c r="Z100" s="76" t="str">
        <f t="shared" si="119"/>
        <v/>
      </c>
      <c r="AA100" s="76">
        <f t="shared" si="120"/>
        <v>0</v>
      </c>
      <c r="AB100" s="76">
        <f t="shared" si="121"/>
        <v>0</v>
      </c>
      <c r="AC100" s="76">
        <f t="shared" si="122"/>
        <v>0</v>
      </c>
      <c r="AD100" s="76" t="str">
        <f t="shared" si="123"/>
        <v/>
      </c>
      <c r="AE100" s="76">
        <f t="shared" si="124"/>
        <v>0</v>
      </c>
      <c r="AF100" s="76" t="str">
        <f t="shared" si="125"/>
        <v/>
      </c>
      <c r="AG100" s="76">
        <f t="shared" si="126"/>
        <v>0</v>
      </c>
      <c r="AH100" s="76">
        <f t="shared" si="127"/>
        <v>0</v>
      </c>
      <c r="AI100" s="76" t="str">
        <f t="shared" si="128"/>
        <v/>
      </c>
      <c r="AJ100" s="76">
        <f t="shared" si="129"/>
        <v>0</v>
      </c>
      <c r="AK100" s="76">
        <f t="shared" si="130"/>
        <v>0</v>
      </c>
      <c r="AL100" s="76">
        <f t="shared" si="131"/>
        <v>0</v>
      </c>
      <c r="AM100" s="76">
        <f t="shared" si="132"/>
        <v>0</v>
      </c>
      <c r="AN100" s="76" t="str">
        <f t="shared" si="133"/>
        <v/>
      </c>
      <c r="AO100" s="76" t="str">
        <f t="shared" si="134"/>
        <v/>
      </c>
      <c r="AP100" s="76">
        <f t="shared" si="135"/>
        <v>0</v>
      </c>
      <c r="AQ100" s="76">
        <f t="shared" si="136"/>
        <v>0</v>
      </c>
      <c r="AR100" s="76" t="str">
        <f t="shared" si="137"/>
        <v/>
      </c>
      <c r="AS100" s="76">
        <f t="shared" si="138"/>
        <v>0</v>
      </c>
      <c r="AT100" s="76" t="str">
        <f t="shared" si="139"/>
        <v/>
      </c>
      <c r="AU100" s="76">
        <f t="shared" si="140"/>
        <v>0</v>
      </c>
      <c r="AV100" s="76" t="str">
        <f t="shared" si="141"/>
        <v/>
      </c>
      <c r="AW100" s="76">
        <f t="shared" si="142"/>
        <v>0</v>
      </c>
      <c r="AX100" s="76" t="str">
        <f t="shared" si="143"/>
        <v/>
      </c>
      <c r="AY100" s="76">
        <f t="shared" si="144"/>
        <v>0</v>
      </c>
      <c r="AZ100" s="76" t="str">
        <f t="shared" si="145"/>
        <v/>
      </c>
      <c r="BA100" s="76">
        <f t="shared" si="146"/>
        <v>0</v>
      </c>
      <c r="BB100" s="76" t="str">
        <f t="shared" si="147"/>
        <v/>
      </c>
      <c r="BC100" s="76">
        <f t="shared" si="148"/>
        <v>0</v>
      </c>
      <c r="BD100" s="76">
        <f t="shared" si="149"/>
        <v>0</v>
      </c>
      <c r="BE100" s="76" t="str">
        <f t="shared" si="150"/>
        <v/>
      </c>
      <c r="BF100" s="76" t="str">
        <f t="shared" si="151"/>
        <v/>
      </c>
      <c r="BG100" s="76" t="str">
        <f t="shared" si="152"/>
        <v/>
      </c>
      <c r="BH100" s="76" t="str">
        <f t="shared" si="153"/>
        <v/>
      </c>
      <c r="BI100" s="76" t="str">
        <f t="shared" si="154"/>
        <v/>
      </c>
      <c r="BJ100" s="76" t="str">
        <f t="shared" si="155"/>
        <v/>
      </c>
      <c r="BK100" s="76" t="str">
        <f t="shared" si="156"/>
        <v/>
      </c>
      <c r="BL100" s="76" t="str">
        <f t="shared" si="157"/>
        <v/>
      </c>
      <c r="BM100" s="76" t="str">
        <f t="shared" si="158"/>
        <v/>
      </c>
      <c r="BN100" s="76" t="str">
        <f t="shared" si="159"/>
        <v/>
      </c>
      <c r="BO100" s="76" t="str">
        <f t="shared" si="160"/>
        <v/>
      </c>
      <c r="BP100" s="76" t="str">
        <f t="shared" si="161"/>
        <v/>
      </c>
      <c r="BQ100" s="76" t="str">
        <f t="shared" si="162"/>
        <v/>
      </c>
      <c r="BR100" s="76" t="str">
        <f t="shared" si="163"/>
        <v/>
      </c>
      <c r="BS100" s="76" t="str">
        <f t="shared" si="164"/>
        <v/>
      </c>
      <c r="BT100" s="76" t="str">
        <f t="shared" si="165"/>
        <v/>
      </c>
      <c r="BU100" s="76" t="str">
        <f t="shared" si="166"/>
        <v/>
      </c>
    </row>
    <row r="101" spans="1:73" ht="30" customHeight="1">
      <c r="A101" s="75" t="str">
        <f t="shared" si="96"/>
        <v/>
      </c>
      <c r="B101" s="63"/>
      <c r="C101" s="66" t="s">
        <v>1456</v>
      </c>
      <c r="D101" s="77" t="str">
        <f t="shared" si="97"/>
        <v/>
      </c>
      <c r="E101" s="72" t="str">
        <f t="shared" si="98"/>
        <v/>
      </c>
      <c r="F101" s="73" t="str">
        <f t="shared" si="99"/>
        <v/>
      </c>
      <c r="G101" s="74" t="str">
        <f t="shared" si="100"/>
        <v/>
      </c>
      <c r="H101" s="75" t="str">
        <f t="shared" si="101"/>
        <v/>
      </c>
      <c r="I101" s="75" t="str">
        <f t="shared" si="102"/>
        <v/>
      </c>
      <c r="J101" s="73" t="str">
        <f t="shared" si="103"/>
        <v/>
      </c>
      <c r="K101" s="76" t="str">
        <f t="shared" si="104"/>
        <v/>
      </c>
      <c r="L101" s="76" t="str">
        <f t="shared" si="105"/>
        <v/>
      </c>
      <c r="M101" s="76" t="str">
        <f t="shared" si="106"/>
        <v/>
      </c>
      <c r="N101" s="76" t="str">
        <f t="shared" si="107"/>
        <v/>
      </c>
      <c r="O101" s="76" t="str">
        <f t="shared" si="108"/>
        <v/>
      </c>
      <c r="P101" s="76" t="str">
        <f t="shared" si="109"/>
        <v/>
      </c>
      <c r="Q101" s="76">
        <f t="shared" si="110"/>
        <v>0</v>
      </c>
      <c r="R101" s="76">
        <f t="shared" si="111"/>
        <v>0</v>
      </c>
      <c r="S101" s="76">
        <f t="shared" si="112"/>
        <v>0</v>
      </c>
      <c r="T101" s="76">
        <f t="shared" si="113"/>
        <v>0</v>
      </c>
      <c r="U101" s="76" t="str">
        <f t="shared" si="114"/>
        <v/>
      </c>
      <c r="V101" s="76" t="str">
        <f t="shared" si="115"/>
        <v/>
      </c>
      <c r="W101" s="76">
        <f t="shared" si="116"/>
        <v>0</v>
      </c>
      <c r="X101" s="76" t="str">
        <f t="shared" si="117"/>
        <v/>
      </c>
      <c r="Y101" s="76">
        <f t="shared" si="118"/>
        <v>0</v>
      </c>
      <c r="Z101" s="76" t="str">
        <f t="shared" si="119"/>
        <v/>
      </c>
      <c r="AA101" s="76">
        <f t="shared" si="120"/>
        <v>0</v>
      </c>
      <c r="AB101" s="76">
        <f t="shared" si="121"/>
        <v>0</v>
      </c>
      <c r="AC101" s="76">
        <f t="shared" si="122"/>
        <v>0</v>
      </c>
      <c r="AD101" s="76" t="str">
        <f t="shared" si="123"/>
        <v/>
      </c>
      <c r="AE101" s="76">
        <f t="shared" si="124"/>
        <v>0</v>
      </c>
      <c r="AF101" s="76" t="str">
        <f t="shared" si="125"/>
        <v/>
      </c>
      <c r="AG101" s="76">
        <f t="shared" si="126"/>
        <v>0</v>
      </c>
      <c r="AH101" s="76">
        <f t="shared" si="127"/>
        <v>0</v>
      </c>
      <c r="AI101" s="76" t="str">
        <f t="shared" si="128"/>
        <v/>
      </c>
      <c r="AJ101" s="76">
        <f t="shared" si="129"/>
        <v>0</v>
      </c>
      <c r="AK101" s="76">
        <f t="shared" si="130"/>
        <v>0</v>
      </c>
      <c r="AL101" s="76">
        <f t="shared" si="131"/>
        <v>0</v>
      </c>
      <c r="AM101" s="76">
        <f t="shared" si="132"/>
        <v>0</v>
      </c>
      <c r="AN101" s="76" t="str">
        <f t="shared" si="133"/>
        <v/>
      </c>
      <c r="AO101" s="76" t="str">
        <f t="shared" si="134"/>
        <v/>
      </c>
      <c r="AP101" s="76">
        <f t="shared" si="135"/>
        <v>0</v>
      </c>
      <c r="AQ101" s="76">
        <f t="shared" si="136"/>
        <v>0</v>
      </c>
      <c r="AR101" s="76" t="str">
        <f t="shared" si="137"/>
        <v/>
      </c>
      <c r="AS101" s="76">
        <f t="shared" si="138"/>
        <v>0</v>
      </c>
      <c r="AT101" s="76" t="str">
        <f t="shared" si="139"/>
        <v/>
      </c>
      <c r="AU101" s="76">
        <f t="shared" si="140"/>
        <v>0</v>
      </c>
      <c r="AV101" s="76" t="str">
        <f t="shared" si="141"/>
        <v/>
      </c>
      <c r="AW101" s="76">
        <f t="shared" si="142"/>
        <v>0</v>
      </c>
      <c r="AX101" s="76" t="str">
        <f t="shared" si="143"/>
        <v/>
      </c>
      <c r="AY101" s="76">
        <f t="shared" si="144"/>
        <v>0</v>
      </c>
      <c r="AZ101" s="76" t="str">
        <f t="shared" si="145"/>
        <v/>
      </c>
      <c r="BA101" s="76">
        <f t="shared" si="146"/>
        <v>0</v>
      </c>
      <c r="BB101" s="76" t="str">
        <f t="shared" si="147"/>
        <v/>
      </c>
      <c r="BC101" s="76">
        <f t="shared" si="148"/>
        <v>0</v>
      </c>
      <c r="BD101" s="76">
        <f t="shared" si="149"/>
        <v>0</v>
      </c>
      <c r="BE101" s="76" t="str">
        <f t="shared" si="150"/>
        <v/>
      </c>
      <c r="BF101" s="76" t="str">
        <f t="shared" si="151"/>
        <v/>
      </c>
      <c r="BG101" s="76" t="str">
        <f t="shared" si="152"/>
        <v/>
      </c>
      <c r="BH101" s="76" t="str">
        <f t="shared" si="153"/>
        <v/>
      </c>
      <c r="BI101" s="76" t="str">
        <f t="shared" si="154"/>
        <v/>
      </c>
      <c r="BJ101" s="76" t="str">
        <f t="shared" si="155"/>
        <v/>
      </c>
      <c r="BK101" s="76" t="str">
        <f t="shared" si="156"/>
        <v/>
      </c>
      <c r="BL101" s="76" t="str">
        <f t="shared" si="157"/>
        <v/>
      </c>
      <c r="BM101" s="76" t="str">
        <f t="shared" si="158"/>
        <v/>
      </c>
      <c r="BN101" s="76" t="str">
        <f t="shared" si="159"/>
        <v/>
      </c>
      <c r="BO101" s="76" t="str">
        <f t="shared" si="160"/>
        <v/>
      </c>
      <c r="BP101" s="76" t="str">
        <f t="shared" si="161"/>
        <v/>
      </c>
      <c r="BQ101" s="76" t="str">
        <f t="shared" si="162"/>
        <v/>
      </c>
      <c r="BR101" s="76" t="str">
        <f t="shared" si="163"/>
        <v/>
      </c>
      <c r="BS101" s="76" t="str">
        <f t="shared" si="164"/>
        <v/>
      </c>
      <c r="BT101" s="76" t="str">
        <f t="shared" si="165"/>
        <v/>
      </c>
      <c r="BU101" s="76" t="str">
        <f t="shared" si="166"/>
        <v/>
      </c>
    </row>
    <row r="102" spans="1:73" ht="30" customHeight="1">
      <c r="A102" s="75" t="str">
        <f t="shared" si="96"/>
        <v/>
      </c>
      <c r="B102" s="63"/>
      <c r="C102" s="66" t="s">
        <v>1456</v>
      </c>
      <c r="D102" s="77" t="str">
        <f t="shared" si="97"/>
        <v/>
      </c>
      <c r="E102" s="72" t="str">
        <f t="shared" si="98"/>
        <v/>
      </c>
      <c r="F102" s="73" t="str">
        <f t="shared" si="99"/>
        <v/>
      </c>
      <c r="G102" s="74" t="str">
        <f t="shared" si="100"/>
        <v/>
      </c>
      <c r="H102" s="75" t="str">
        <f t="shared" si="101"/>
        <v/>
      </c>
      <c r="I102" s="75" t="str">
        <f t="shared" si="102"/>
        <v/>
      </c>
      <c r="J102" s="73" t="str">
        <f t="shared" si="103"/>
        <v/>
      </c>
      <c r="K102" s="76" t="str">
        <f t="shared" si="104"/>
        <v/>
      </c>
      <c r="L102" s="76" t="str">
        <f t="shared" si="105"/>
        <v/>
      </c>
      <c r="M102" s="76" t="str">
        <f t="shared" si="106"/>
        <v/>
      </c>
      <c r="N102" s="76" t="str">
        <f t="shared" si="107"/>
        <v/>
      </c>
      <c r="O102" s="76" t="str">
        <f t="shared" si="108"/>
        <v/>
      </c>
      <c r="P102" s="76" t="str">
        <f t="shared" si="109"/>
        <v/>
      </c>
      <c r="Q102" s="76">
        <f t="shared" si="110"/>
        <v>0</v>
      </c>
      <c r="R102" s="76">
        <f t="shared" si="111"/>
        <v>0</v>
      </c>
      <c r="S102" s="76">
        <f t="shared" si="112"/>
        <v>0</v>
      </c>
      <c r="T102" s="76">
        <f t="shared" si="113"/>
        <v>0</v>
      </c>
      <c r="U102" s="76" t="str">
        <f t="shared" si="114"/>
        <v/>
      </c>
      <c r="V102" s="76" t="str">
        <f t="shared" si="115"/>
        <v/>
      </c>
      <c r="W102" s="76">
        <f t="shared" si="116"/>
        <v>0</v>
      </c>
      <c r="X102" s="76" t="str">
        <f t="shared" si="117"/>
        <v/>
      </c>
      <c r="Y102" s="76">
        <f t="shared" si="118"/>
        <v>0</v>
      </c>
      <c r="Z102" s="76" t="str">
        <f t="shared" si="119"/>
        <v/>
      </c>
      <c r="AA102" s="76">
        <f t="shared" si="120"/>
        <v>0</v>
      </c>
      <c r="AB102" s="76">
        <f t="shared" si="121"/>
        <v>0</v>
      </c>
      <c r="AC102" s="76">
        <f t="shared" si="122"/>
        <v>0</v>
      </c>
      <c r="AD102" s="76" t="str">
        <f t="shared" si="123"/>
        <v/>
      </c>
      <c r="AE102" s="76">
        <f t="shared" si="124"/>
        <v>0</v>
      </c>
      <c r="AF102" s="76" t="str">
        <f t="shared" si="125"/>
        <v/>
      </c>
      <c r="AG102" s="76">
        <f t="shared" si="126"/>
        <v>0</v>
      </c>
      <c r="AH102" s="76">
        <f t="shared" si="127"/>
        <v>0</v>
      </c>
      <c r="AI102" s="76" t="str">
        <f t="shared" si="128"/>
        <v/>
      </c>
      <c r="AJ102" s="76">
        <f t="shared" si="129"/>
        <v>0</v>
      </c>
      <c r="AK102" s="76">
        <f t="shared" si="130"/>
        <v>0</v>
      </c>
      <c r="AL102" s="76">
        <f t="shared" si="131"/>
        <v>0</v>
      </c>
      <c r="AM102" s="76">
        <f t="shared" si="132"/>
        <v>0</v>
      </c>
      <c r="AN102" s="76" t="str">
        <f t="shared" si="133"/>
        <v/>
      </c>
      <c r="AO102" s="76" t="str">
        <f t="shared" si="134"/>
        <v/>
      </c>
      <c r="AP102" s="76">
        <f t="shared" si="135"/>
        <v>0</v>
      </c>
      <c r="AQ102" s="76">
        <f t="shared" si="136"/>
        <v>0</v>
      </c>
      <c r="AR102" s="76" t="str">
        <f t="shared" si="137"/>
        <v/>
      </c>
      <c r="AS102" s="76">
        <f t="shared" si="138"/>
        <v>0</v>
      </c>
      <c r="AT102" s="76" t="str">
        <f t="shared" si="139"/>
        <v/>
      </c>
      <c r="AU102" s="76">
        <f t="shared" si="140"/>
        <v>0</v>
      </c>
      <c r="AV102" s="76" t="str">
        <f t="shared" si="141"/>
        <v/>
      </c>
      <c r="AW102" s="76">
        <f t="shared" si="142"/>
        <v>0</v>
      </c>
      <c r="AX102" s="76" t="str">
        <f t="shared" si="143"/>
        <v/>
      </c>
      <c r="AY102" s="76">
        <f t="shared" si="144"/>
        <v>0</v>
      </c>
      <c r="AZ102" s="76" t="str">
        <f t="shared" si="145"/>
        <v/>
      </c>
      <c r="BA102" s="76">
        <f t="shared" si="146"/>
        <v>0</v>
      </c>
      <c r="BB102" s="76" t="str">
        <f t="shared" si="147"/>
        <v/>
      </c>
      <c r="BC102" s="76">
        <f t="shared" si="148"/>
        <v>0</v>
      </c>
      <c r="BD102" s="76">
        <f t="shared" si="149"/>
        <v>0</v>
      </c>
      <c r="BE102" s="76" t="str">
        <f t="shared" si="150"/>
        <v/>
      </c>
      <c r="BF102" s="76" t="str">
        <f t="shared" si="151"/>
        <v/>
      </c>
      <c r="BG102" s="76" t="str">
        <f t="shared" si="152"/>
        <v/>
      </c>
      <c r="BH102" s="76" t="str">
        <f t="shared" si="153"/>
        <v/>
      </c>
      <c r="BI102" s="76" t="str">
        <f t="shared" si="154"/>
        <v/>
      </c>
      <c r="BJ102" s="76" t="str">
        <f t="shared" si="155"/>
        <v/>
      </c>
      <c r="BK102" s="76" t="str">
        <f t="shared" si="156"/>
        <v/>
      </c>
      <c r="BL102" s="76" t="str">
        <f t="shared" si="157"/>
        <v/>
      </c>
      <c r="BM102" s="76" t="str">
        <f t="shared" si="158"/>
        <v/>
      </c>
      <c r="BN102" s="76" t="str">
        <f t="shared" si="159"/>
        <v/>
      </c>
      <c r="BO102" s="76" t="str">
        <f t="shared" si="160"/>
        <v/>
      </c>
      <c r="BP102" s="76" t="str">
        <f t="shared" si="161"/>
        <v/>
      </c>
      <c r="BQ102" s="76" t="str">
        <f t="shared" si="162"/>
        <v/>
      </c>
      <c r="BR102" s="76" t="str">
        <f t="shared" si="163"/>
        <v/>
      </c>
      <c r="BS102" s="76" t="str">
        <f t="shared" si="164"/>
        <v/>
      </c>
      <c r="BT102" s="76" t="str">
        <f t="shared" si="165"/>
        <v/>
      </c>
      <c r="BU102" s="76" t="str">
        <f t="shared" si="166"/>
        <v/>
      </c>
    </row>
    <row r="103" spans="1:73" ht="30" customHeight="1">
      <c r="A103" s="75" t="str">
        <f t="shared" si="96"/>
        <v/>
      </c>
      <c r="B103" s="63"/>
      <c r="C103" s="66" t="s">
        <v>1456</v>
      </c>
      <c r="D103" s="77" t="str">
        <f t="shared" si="97"/>
        <v/>
      </c>
      <c r="E103" s="72" t="str">
        <f t="shared" si="98"/>
        <v/>
      </c>
      <c r="F103" s="73" t="str">
        <f t="shared" si="99"/>
        <v/>
      </c>
      <c r="G103" s="74" t="str">
        <f t="shared" si="100"/>
        <v/>
      </c>
      <c r="H103" s="75" t="str">
        <f t="shared" si="101"/>
        <v/>
      </c>
      <c r="I103" s="75" t="str">
        <f t="shared" si="102"/>
        <v/>
      </c>
      <c r="J103" s="73" t="str">
        <f t="shared" si="103"/>
        <v/>
      </c>
      <c r="K103" s="76" t="str">
        <f t="shared" si="104"/>
        <v/>
      </c>
      <c r="L103" s="76" t="str">
        <f t="shared" si="105"/>
        <v/>
      </c>
      <c r="M103" s="76" t="str">
        <f t="shared" si="106"/>
        <v/>
      </c>
      <c r="N103" s="76" t="str">
        <f t="shared" si="107"/>
        <v/>
      </c>
      <c r="O103" s="76" t="str">
        <f t="shared" si="108"/>
        <v/>
      </c>
      <c r="P103" s="76" t="str">
        <f t="shared" si="109"/>
        <v/>
      </c>
      <c r="Q103" s="76">
        <f t="shared" si="110"/>
        <v>0</v>
      </c>
      <c r="R103" s="76">
        <f t="shared" si="111"/>
        <v>0</v>
      </c>
      <c r="S103" s="76">
        <f t="shared" si="112"/>
        <v>0</v>
      </c>
      <c r="T103" s="76">
        <f t="shared" si="113"/>
        <v>0</v>
      </c>
      <c r="U103" s="76" t="str">
        <f t="shared" si="114"/>
        <v/>
      </c>
      <c r="V103" s="76" t="str">
        <f t="shared" si="115"/>
        <v/>
      </c>
      <c r="W103" s="76">
        <f t="shared" si="116"/>
        <v>0</v>
      </c>
      <c r="X103" s="76" t="str">
        <f t="shared" si="117"/>
        <v/>
      </c>
      <c r="Y103" s="76">
        <f t="shared" si="118"/>
        <v>0</v>
      </c>
      <c r="Z103" s="76" t="str">
        <f t="shared" si="119"/>
        <v/>
      </c>
      <c r="AA103" s="76">
        <f t="shared" si="120"/>
        <v>0</v>
      </c>
      <c r="AB103" s="76">
        <f t="shared" si="121"/>
        <v>0</v>
      </c>
      <c r="AC103" s="76">
        <f t="shared" si="122"/>
        <v>0</v>
      </c>
      <c r="AD103" s="76" t="str">
        <f t="shared" si="123"/>
        <v/>
      </c>
      <c r="AE103" s="76">
        <f t="shared" si="124"/>
        <v>0</v>
      </c>
      <c r="AF103" s="76" t="str">
        <f t="shared" si="125"/>
        <v/>
      </c>
      <c r="AG103" s="76">
        <f t="shared" si="126"/>
        <v>0</v>
      </c>
      <c r="AH103" s="76">
        <f t="shared" si="127"/>
        <v>0</v>
      </c>
      <c r="AI103" s="76" t="str">
        <f t="shared" si="128"/>
        <v/>
      </c>
      <c r="AJ103" s="76">
        <f t="shared" si="129"/>
        <v>0</v>
      </c>
      <c r="AK103" s="76">
        <f t="shared" si="130"/>
        <v>0</v>
      </c>
      <c r="AL103" s="76">
        <f t="shared" si="131"/>
        <v>0</v>
      </c>
      <c r="AM103" s="76">
        <f t="shared" si="132"/>
        <v>0</v>
      </c>
      <c r="AN103" s="76" t="str">
        <f t="shared" si="133"/>
        <v/>
      </c>
      <c r="AO103" s="76" t="str">
        <f t="shared" si="134"/>
        <v/>
      </c>
      <c r="AP103" s="76">
        <f t="shared" si="135"/>
        <v>0</v>
      </c>
      <c r="AQ103" s="76">
        <f t="shared" si="136"/>
        <v>0</v>
      </c>
      <c r="AR103" s="76" t="str">
        <f t="shared" si="137"/>
        <v/>
      </c>
      <c r="AS103" s="76">
        <f t="shared" si="138"/>
        <v>0</v>
      </c>
      <c r="AT103" s="76" t="str">
        <f t="shared" si="139"/>
        <v/>
      </c>
      <c r="AU103" s="76">
        <f t="shared" si="140"/>
        <v>0</v>
      </c>
      <c r="AV103" s="76" t="str">
        <f t="shared" si="141"/>
        <v/>
      </c>
      <c r="AW103" s="76">
        <f t="shared" si="142"/>
        <v>0</v>
      </c>
      <c r="AX103" s="76" t="str">
        <f t="shared" si="143"/>
        <v/>
      </c>
      <c r="AY103" s="76">
        <f t="shared" si="144"/>
        <v>0</v>
      </c>
      <c r="AZ103" s="76" t="str">
        <f t="shared" si="145"/>
        <v/>
      </c>
      <c r="BA103" s="76">
        <f t="shared" si="146"/>
        <v>0</v>
      </c>
      <c r="BB103" s="76" t="str">
        <f t="shared" si="147"/>
        <v/>
      </c>
      <c r="BC103" s="76">
        <f t="shared" si="148"/>
        <v>0</v>
      </c>
      <c r="BD103" s="76">
        <f t="shared" si="149"/>
        <v>0</v>
      </c>
      <c r="BE103" s="76" t="str">
        <f t="shared" si="150"/>
        <v/>
      </c>
      <c r="BF103" s="76" t="str">
        <f t="shared" si="151"/>
        <v/>
      </c>
      <c r="BG103" s="76" t="str">
        <f t="shared" si="152"/>
        <v/>
      </c>
      <c r="BH103" s="76" t="str">
        <f t="shared" si="153"/>
        <v/>
      </c>
      <c r="BI103" s="76" t="str">
        <f t="shared" si="154"/>
        <v/>
      </c>
      <c r="BJ103" s="76" t="str">
        <f t="shared" si="155"/>
        <v/>
      </c>
      <c r="BK103" s="76" t="str">
        <f t="shared" si="156"/>
        <v/>
      </c>
      <c r="BL103" s="76" t="str">
        <f t="shared" si="157"/>
        <v/>
      </c>
      <c r="BM103" s="76" t="str">
        <f t="shared" si="158"/>
        <v/>
      </c>
      <c r="BN103" s="76" t="str">
        <f t="shared" si="159"/>
        <v/>
      </c>
      <c r="BO103" s="76" t="str">
        <f t="shared" si="160"/>
        <v/>
      </c>
      <c r="BP103" s="76" t="str">
        <f t="shared" si="161"/>
        <v/>
      </c>
      <c r="BQ103" s="76" t="str">
        <f t="shared" si="162"/>
        <v/>
      </c>
      <c r="BR103" s="76" t="str">
        <f t="shared" si="163"/>
        <v/>
      </c>
      <c r="BS103" s="76" t="str">
        <f t="shared" si="164"/>
        <v/>
      </c>
      <c r="BT103" s="76" t="str">
        <f t="shared" si="165"/>
        <v/>
      </c>
      <c r="BU103" s="76" t="str">
        <f t="shared" si="166"/>
        <v/>
      </c>
    </row>
    <row r="104" spans="1:73" ht="30" customHeight="1">
      <c r="A104" s="75" t="str">
        <f t="shared" si="96"/>
        <v/>
      </c>
      <c r="B104" s="63"/>
      <c r="C104" s="66" t="s">
        <v>1456</v>
      </c>
      <c r="D104" s="77" t="str">
        <f t="shared" si="97"/>
        <v/>
      </c>
      <c r="E104" s="72" t="str">
        <f t="shared" si="98"/>
        <v/>
      </c>
      <c r="F104" s="73" t="str">
        <f t="shared" si="99"/>
        <v/>
      </c>
      <c r="G104" s="74" t="str">
        <f t="shared" si="100"/>
        <v/>
      </c>
      <c r="H104" s="75" t="str">
        <f t="shared" si="101"/>
        <v/>
      </c>
      <c r="I104" s="75" t="str">
        <f t="shared" si="102"/>
        <v/>
      </c>
      <c r="J104" s="73" t="str">
        <f t="shared" si="103"/>
        <v/>
      </c>
      <c r="K104" s="76" t="str">
        <f t="shared" si="104"/>
        <v/>
      </c>
      <c r="L104" s="76" t="str">
        <f t="shared" si="105"/>
        <v/>
      </c>
      <c r="M104" s="76" t="str">
        <f t="shared" si="106"/>
        <v/>
      </c>
      <c r="N104" s="76" t="str">
        <f t="shared" si="107"/>
        <v/>
      </c>
      <c r="O104" s="76" t="str">
        <f t="shared" si="108"/>
        <v/>
      </c>
      <c r="P104" s="76" t="str">
        <f t="shared" si="109"/>
        <v/>
      </c>
      <c r="Q104" s="76">
        <f t="shared" si="110"/>
        <v>0</v>
      </c>
      <c r="R104" s="76">
        <f t="shared" si="111"/>
        <v>0</v>
      </c>
      <c r="S104" s="76">
        <f t="shared" si="112"/>
        <v>0</v>
      </c>
      <c r="T104" s="76">
        <f t="shared" si="113"/>
        <v>0</v>
      </c>
      <c r="U104" s="76" t="str">
        <f t="shared" si="114"/>
        <v/>
      </c>
      <c r="V104" s="76" t="str">
        <f t="shared" si="115"/>
        <v/>
      </c>
      <c r="W104" s="76">
        <f t="shared" si="116"/>
        <v>0</v>
      </c>
      <c r="X104" s="76" t="str">
        <f t="shared" si="117"/>
        <v/>
      </c>
      <c r="Y104" s="76">
        <f t="shared" si="118"/>
        <v>0</v>
      </c>
      <c r="Z104" s="76" t="str">
        <f t="shared" si="119"/>
        <v/>
      </c>
      <c r="AA104" s="76">
        <f t="shared" si="120"/>
        <v>0</v>
      </c>
      <c r="AB104" s="76">
        <f t="shared" si="121"/>
        <v>0</v>
      </c>
      <c r="AC104" s="76">
        <f t="shared" si="122"/>
        <v>0</v>
      </c>
      <c r="AD104" s="76" t="str">
        <f t="shared" si="123"/>
        <v/>
      </c>
      <c r="AE104" s="76">
        <f t="shared" si="124"/>
        <v>0</v>
      </c>
      <c r="AF104" s="76" t="str">
        <f t="shared" si="125"/>
        <v/>
      </c>
      <c r="AG104" s="76">
        <f t="shared" si="126"/>
        <v>0</v>
      </c>
      <c r="AH104" s="76">
        <f t="shared" si="127"/>
        <v>0</v>
      </c>
      <c r="AI104" s="76" t="str">
        <f t="shared" si="128"/>
        <v/>
      </c>
      <c r="AJ104" s="76">
        <f t="shared" si="129"/>
        <v>0</v>
      </c>
      <c r="AK104" s="76">
        <f t="shared" si="130"/>
        <v>0</v>
      </c>
      <c r="AL104" s="76">
        <f t="shared" si="131"/>
        <v>0</v>
      </c>
      <c r="AM104" s="76">
        <f t="shared" si="132"/>
        <v>0</v>
      </c>
      <c r="AN104" s="76" t="str">
        <f t="shared" si="133"/>
        <v/>
      </c>
      <c r="AO104" s="76" t="str">
        <f t="shared" si="134"/>
        <v/>
      </c>
      <c r="AP104" s="76">
        <f t="shared" si="135"/>
        <v>0</v>
      </c>
      <c r="AQ104" s="76">
        <f t="shared" si="136"/>
        <v>0</v>
      </c>
      <c r="AR104" s="76" t="str">
        <f t="shared" si="137"/>
        <v/>
      </c>
      <c r="AS104" s="76">
        <f t="shared" si="138"/>
        <v>0</v>
      </c>
      <c r="AT104" s="76" t="str">
        <f t="shared" si="139"/>
        <v/>
      </c>
      <c r="AU104" s="76">
        <f t="shared" si="140"/>
        <v>0</v>
      </c>
      <c r="AV104" s="76" t="str">
        <f t="shared" si="141"/>
        <v/>
      </c>
      <c r="AW104" s="76">
        <f t="shared" si="142"/>
        <v>0</v>
      </c>
      <c r="AX104" s="76" t="str">
        <f t="shared" si="143"/>
        <v/>
      </c>
      <c r="AY104" s="76">
        <f t="shared" si="144"/>
        <v>0</v>
      </c>
      <c r="AZ104" s="76" t="str">
        <f t="shared" si="145"/>
        <v/>
      </c>
      <c r="BA104" s="76">
        <f t="shared" si="146"/>
        <v>0</v>
      </c>
      <c r="BB104" s="76" t="str">
        <f t="shared" si="147"/>
        <v/>
      </c>
      <c r="BC104" s="76">
        <f t="shared" si="148"/>
        <v>0</v>
      </c>
      <c r="BD104" s="76">
        <f t="shared" si="149"/>
        <v>0</v>
      </c>
      <c r="BE104" s="76" t="str">
        <f t="shared" si="150"/>
        <v/>
      </c>
      <c r="BF104" s="76" t="str">
        <f t="shared" si="151"/>
        <v/>
      </c>
      <c r="BG104" s="76" t="str">
        <f t="shared" si="152"/>
        <v/>
      </c>
      <c r="BH104" s="76" t="str">
        <f t="shared" si="153"/>
        <v/>
      </c>
      <c r="BI104" s="76" t="str">
        <f t="shared" si="154"/>
        <v/>
      </c>
      <c r="BJ104" s="76" t="str">
        <f t="shared" si="155"/>
        <v/>
      </c>
      <c r="BK104" s="76" t="str">
        <f t="shared" si="156"/>
        <v/>
      </c>
      <c r="BL104" s="76" t="str">
        <f t="shared" si="157"/>
        <v/>
      </c>
      <c r="BM104" s="76" t="str">
        <f t="shared" si="158"/>
        <v/>
      </c>
      <c r="BN104" s="76" t="str">
        <f t="shared" si="159"/>
        <v/>
      </c>
      <c r="BO104" s="76" t="str">
        <f t="shared" si="160"/>
        <v/>
      </c>
      <c r="BP104" s="76" t="str">
        <f t="shared" si="161"/>
        <v/>
      </c>
      <c r="BQ104" s="76" t="str">
        <f t="shared" si="162"/>
        <v/>
      </c>
      <c r="BR104" s="76" t="str">
        <f t="shared" si="163"/>
        <v/>
      </c>
      <c r="BS104" s="76" t="str">
        <f t="shared" si="164"/>
        <v/>
      </c>
      <c r="BT104" s="76" t="str">
        <f t="shared" si="165"/>
        <v/>
      </c>
      <c r="BU104" s="76" t="str">
        <f t="shared" si="166"/>
        <v/>
      </c>
    </row>
    <row r="105" spans="1:73" ht="30" customHeight="1">
      <c r="A105" s="75" t="str">
        <f t="shared" si="96"/>
        <v/>
      </c>
      <c r="B105" s="63"/>
      <c r="C105" s="66" t="s">
        <v>1456</v>
      </c>
      <c r="D105" s="77" t="str">
        <f t="shared" si="97"/>
        <v/>
      </c>
      <c r="E105" s="72" t="str">
        <f t="shared" si="98"/>
        <v/>
      </c>
      <c r="F105" s="73" t="str">
        <f t="shared" si="99"/>
        <v/>
      </c>
      <c r="G105" s="74" t="str">
        <f t="shared" si="100"/>
        <v/>
      </c>
      <c r="H105" s="75" t="str">
        <f t="shared" si="101"/>
        <v/>
      </c>
      <c r="I105" s="75" t="str">
        <f t="shared" si="102"/>
        <v/>
      </c>
      <c r="J105" s="73" t="str">
        <f t="shared" si="103"/>
        <v/>
      </c>
      <c r="K105" s="76" t="str">
        <f t="shared" si="104"/>
        <v/>
      </c>
      <c r="L105" s="76" t="str">
        <f t="shared" si="105"/>
        <v/>
      </c>
      <c r="M105" s="76" t="str">
        <f t="shared" si="106"/>
        <v/>
      </c>
      <c r="N105" s="76" t="str">
        <f t="shared" si="107"/>
        <v/>
      </c>
      <c r="O105" s="76" t="str">
        <f t="shared" si="108"/>
        <v/>
      </c>
      <c r="P105" s="76" t="str">
        <f t="shared" si="109"/>
        <v/>
      </c>
      <c r="Q105" s="76">
        <f t="shared" si="110"/>
        <v>0</v>
      </c>
      <c r="R105" s="76">
        <f t="shared" si="111"/>
        <v>0</v>
      </c>
      <c r="S105" s="76">
        <f t="shared" si="112"/>
        <v>0</v>
      </c>
      <c r="T105" s="76">
        <f t="shared" si="113"/>
        <v>0</v>
      </c>
      <c r="U105" s="76" t="str">
        <f t="shared" si="114"/>
        <v/>
      </c>
      <c r="V105" s="76" t="str">
        <f t="shared" si="115"/>
        <v/>
      </c>
      <c r="W105" s="76">
        <f t="shared" si="116"/>
        <v>0</v>
      </c>
      <c r="X105" s="76" t="str">
        <f t="shared" si="117"/>
        <v/>
      </c>
      <c r="Y105" s="76">
        <f t="shared" si="118"/>
        <v>0</v>
      </c>
      <c r="Z105" s="76" t="str">
        <f t="shared" si="119"/>
        <v/>
      </c>
      <c r="AA105" s="76">
        <f t="shared" si="120"/>
        <v>0</v>
      </c>
      <c r="AB105" s="76">
        <f t="shared" si="121"/>
        <v>0</v>
      </c>
      <c r="AC105" s="76">
        <f t="shared" si="122"/>
        <v>0</v>
      </c>
      <c r="AD105" s="76" t="str">
        <f t="shared" si="123"/>
        <v/>
      </c>
      <c r="AE105" s="76">
        <f t="shared" si="124"/>
        <v>0</v>
      </c>
      <c r="AF105" s="76" t="str">
        <f t="shared" si="125"/>
        <v/>
      </c>
      <c r="AG105" s="76">
        <f t="shared" si="126"/>
        <v>0</v>
      </c>
      <c r="AH105" s="76">
        <f t="shared" si="127"/>
        <v>0</v>
      </c>
      <c r="AI105" s="76" t="str">
        <f t="shared" si="128"/>
        <v/>
      </c>
      <c r="AJ105" s="76">
        <f t="shared" si="129"/>
        <v>0</v>
      </c>
      <c r="AK105" s="76">
        <f t="shared" si="130"/>
        <v>0</v>
      </c>
      <c r="AL105" s="76">
        <f t="shared" si="131"/>
        <v>0</v>
      </c>
      <c r="AM105" s="76">
        <f t="shared" si="132"/>
        <v>0</v>
      </c>
      <c r="AN105" s="76" t="str">
        <f t="shared" si="133"/>
        <v/>
      </c>
      <c r="AO105" s="76" t="str">
        <f t="shared" si="134"/>
        <v/>
      </c>
      <c r="AP105" s="76">
        <f t="shared" si="135"/>
        <v>0</v>
      </c>
      <c r="AQ105" s="76">
        <f t="shared" si="136"/>
        <v>0</v>
      </c>
      <c r="AR105" s="76" t="str">
        <f t="shared" si="137"/>
        <v/>
      </c>
      <c r="AS105" s="76">
        <f t="shared" si="138"/>
        <v>0</v>
      </c>
      <c r="AT105" s="76" t="str">
        <f t="shared" si="139"/>
        <v/>
      </c>
      <c r="AU105" s="76">
        <f t="shared" si="140"/>
        <v>0</v>
      </c>
      <c r="AV105" s="76" t="str">
        <f t="shared" si="141"/>
        <v/>
      </c>
      <c r="AW105" s="76">
        <f t="shared" si="142"/>
        <v>0</v>
      </c>
      <c r="AX105" s="76" t="str">
        <f t="shared" si="143"/>
        <v/>
      </c>
      <c r="AY105" s="76">
        <f t="shared" si="144"/>
        <v>0</v>
      </c>
      <c r="AZ105" s="76" t="str">
        <f t="shared" si="145"/>
        <v/>
      </c>
      <c r="BA105" s="76">
        <f t="shared" si="146"/>
        <v>0</v>
      </c>
      <c r="BB105" s="76" t="str">
        <f t="shared" si="147"/>
        <v/>
      </c>
      <c r="BC105" s="76">
        <f t="shared" si="148"/>
        <v>0</v>
      </c>
      <c r="BD105" s="76">
        <f t="shared" si="149"/>
        <v>0</v>
      </c>
      <c r="BE105" s="76" t="str">
        <f t="shared" si="150"/>
        <v/>
      </c>
      <c r="BF105" s="76" t="str">
        <f t="shared" si="151"/>
        <v/>
      </c>
      <c r="BG105" s="76" t="str">
        <f t="shared" si="152"/>
        <v/>
      </c>
      <c r="BH105" s="76" t="str">
        <f t="shared" si="153"/>
        <v/>
      </c>
      <c r="BI105" s="76" t="str">
        <f t="shared" si="154"/>
        <v/>
      </c>
      <c r="BJ105" s="76" t="str">
        <f t="shared" si="155"/>
        <v/>
      </c>
      <c r="BK105" s="76" t="str">
        <f t="shared" si="156"/>
        <v/>
      </c>
      <c r="BL105" s="76" t="str">
        <f t="shared" si="157"/>
        <v/>
      </c>
      <c r="BM105" s="76" t="str">
        <f t="shared" si="158"/>
        <v/>
      </c>
      <c r="BN105" s="76" t="str">
        <f t="shared" si="159"/>
        <v/>
      </c>
      <c r="BO105" s="76" t="str">
        <f t="shared" si="160"/>
        <v/>
      </c>
      <c r="BP105" s="76" t="str">
        <f t="shared" si="161"/>
        <v/>
      </c>
      <c r="BQ105" s="76" t="str">
        <f t="shared" si="162"/>
        <v/>
      </c>
      <c r="BR105" s="76" t="str">
        <f t="shared" si="163"/>
        <v/>
      </c>
      <c r="BS105" s="76" t="str">
        <f t="shared" si="164"/>
        <v/>
      </c>
      <c r="BT105" s="76" t="str">
        <f t="shared" si="165"/>
        <v/>
      </c>
      <c r="BU105" s="76" t="str">
        <f t="shared" si="166"/>
        <v/>
      </c>
    </row>
    <row r="106" spans="1:73" ht="30" customHeight="1">
      <c r="A106" s="75" t="str">
        <f t="shared" si="96"/>
        <v/>
      </c>
      <c r="B106" s="63"/>
      <c r="C106" s="66" t="s">
        <v>1456</v>
      </c>
      <c r="D106" s="77" t="str">
        <f t="shared" si="97"/>
        <v/>
      </c>
      <c r="E106" s="72" t="str">
        <f t="shared" si="98"/>
        <v/>
      </c>
      <c r="F106" s="73" t="str">
        <f t="shared" si="99"/>
        <v/>
      </c>
      <c r="G106" s="74" t="str">
        <f t="shared" si="100"/>
        <v/>
      </c>
      <c r="H106" s="75" t="str">
        <f t="shared" si="101"/>
        <v/>
      </c>
      <c r="I106" s="75" t="str">
        <f t="shared" si="102"/>
        <v/>
      </c>
      <c r="J106" s="73" t="str">
        <f t="shared" si="103"/>
        <v/>
      </c>
      <c r="K106" s="76" t="str">
        <f t="shared" si="104"/>
        <v/>
      </c>
      <c r="L106" s="76" t="str">
        <f t="shared" si="105"/>
        <v/>
      </c>
      <c r="M106" s="76" t="str">
        <f t="shared" si="106"/>
        <v/>
      </c>
      <c r="N106" s="76" t="str">
        <f t="shared" si="107"/>
        <v/>
      </c>
      <c r="O106" s="76" t="str">
        <f t="shared" si="108"/>
        <v/>
      </c>
      <c r="P106" s="76" t="str">
        <f t="shared" si="109"/>
        <v/>
      </c>
      <c r="Q106" s="76">
        <f t="shared" si="110"/>
        <v>0</v>
      </c>
      <c r="R106" s="76">
        <f t="shared" si="111"/>
        <v>0</v>
      </c>
      <c r="S106" s="76">
        <f t="shared" si="112"/>
        <v>0</v>
      </c>
      <c r="T106" s="76">
        <f t="shared" si="113"/>
        <v>0</v>
      </c>
      <c r="U106" s="76" t="str">
        <f t="shared" si="114"/>
        <v/>
      </c>
      <c r="V106" s="76" t="str">
        <f t="shared" si="115"/>
        <v/>
      </c>
      <c r="W106" s="76">
        <f t="shared" si="116"/>
        <v>0</v>
      </c>
      <c r="X106" s="76" t="str">
        <f t="shared" si="117"/>
        <v/>
      </c>
      <c r="Y106" s="76">
        <f t="shared" si="118"/>
        <v>0</v>
      </c>
      <c r="Z106" s="76" t="str">
        <f t="shared" si="119"/>
        <v/>
      </c>
      <c r="AA106" s="76">
        <f t="shared" si="120"/>
        <v>0</v>
      </c>
      <c r="AB106" s="76">
        <f t="shared" si="121"/>
        <v>0</v>
      </c>
      <c r="AC106" s="76">
        <f t="shared" si="122"/>
        <v>0</v>
      </c>
      <c r="AD106" s="76" t="str">
        <f t="shared" si="123"/>
        <v/>
      </c>
      <c r="AE106" s="76">
        <f t="shared" si="124"/>
        <v>0</v>
      </c>
      <c r="AF106" s="76" t="str">
        <f t="shared" si="125"/>
        <v/>
      </c>
      <c r="AG106" s="76">
        <f t="shared" si="126"/>
        <v>0</v>
      </c>
      <c r="AH106" s="76">
        <f t="shared" si="127"/>
        <v>0</v>
      </c>
      <c r="AI106" s="76" t="str">
        <f t="shared" si="128"/>
        <v/>
      </c>
      <c r="AJ106" s="76">
        <f t="shared" si="129"/>
        <v>0</v>
      </c>
      <c r="AK106" s="76">
        <f t="shared" si="130"/>
        <v>0</v>
      </c>
      <c r="AL106" s="76">
        <f t="shared" si="131"/>
        <v>0</v>
      </c>
      <c r="AM106" s="76">
        <f t="shared" si="132"/>
        <v>0</v>
      </c>
      <c r="AN106" s="76" t="str">
        <f t="shared" si="133"/>
        <v/>
      </c>
      <c r="AO106" s="76" t="str">
        <f t="shared" si="134"/>
        <v/>
      </c>
      <c r="AP106" s="76">
        <f t="shared" si="135"/>
        <v>0</v>
      </c>
      <c r="AQ106" s="76">
        <f t="shared" si="136"/>
        <v>0</v>
      </c>
      <c r="AR106" s="76" t="str">
        <f t="shared" si="137"/>
        <v/>
      </c>
      <c r="AS106" s="76">
        <f t="shared" si="138"/>
        <v>0</v>
      </c>
      <c r="AT106" s="76" t="str">
        <f t="shared" si="139"/>
        <v/>
      </c>
      <c r="AU106" s="76">
        <f t="shared" si="140"/>
        <v>0</v>
      </c>
      <c r="AV106" s="76" t="str">
        <f t="shared" si="141"/>
        <v/>
      </c>
      <c r="AW106" s="76">
        <f t="shared" si="142"/>
        <v>0</v>
      </c>
      <c r="AX106" s="76" t="str">
        <f t="shared" si="143"/>
        <v/>
      </c>
      <c r="AY106" s="76">
        <f t="shared" si="144"/>
        <v>0</v>
      </c>
      <c r="AZ106" s="76" t="str">
        <f t="shared" si="145"/>
        <v/>
      </c>
      <c r="BA106" s="76">
        <f t="shared" si="146"/>
        <v>0</v>
      </c>
      <c r="BB106" s="76" t="str">
        <f t="shared" si="147"/>
        <v/>
      </c>
      <c r="BC106" s="76">
        <f t="shared" si="148"/>
        <v>0</v>
      </c>
      <c r="BD106" s="76">
        <f t="shared" si="149"/>
        <v>0</v>
      </c>
      <c r="BE106" s="76" t="str">
        <f t="shared" si="150"/>
        <v/>
      </c>
      <c r="BF106" s="76" t="str">
        <f t="shared" si="151"/>
        <v/>
      </c>
      <c r="BG106" s="76" t="str">
        <f t="shared" si="152"/>
        <v/>
      </c>
      <c r="BH106" s="76" t="str">
        <f t="shared" si="153"/>
        <v/>
      </c>
      <c r="BI106" s="76" t="str">
        <f t="shared" si="154"/>
        <v/>
      </c>
      <c r="BJ106" s="76" t="str">
        <f t="shared" si="155"/>
        <v/>
      </c>
      <c r="BK106" s="76" t="str">
        <f t="shared" si="156"/>
        <v/>
      </c>
      <c r="BL106" s="76" t="str">
        <f t="shared" si="157"/>
        <v/>
      </c>
      <c r="BM106" s="76" t="str">
        <f t="shared" si="158"/>
        <v/>
      </c>
      <c r="BN106" s="76" t="str">
        <f t="shared" si="159"/>
        <v/>
      </c>
      <c r="BO106" s="76" t="str">
        <f t="shared" si="160"/>
        <v/>
      </c>
      <c r="BP106" s="76" t="str">
        <f t="shared" si="161"/>
        <v/>
      </c>
      <c r="BQ106" s="76" t="str">
        <f t="shared" si="162"/>
        <v/>
      </c>
      <c r="BR106" s="76" t="str">
        <f t="shared" si="163"/>
        <v/>
      </c>
      <c r="BS106" s="76" t="str">
        <f t="shared" si="164"/>
        <v/>
      </c>
      <c r="BT106" s="76" t="str">
        <f t="shared" si="165"/>
        <v/>
      </c>
      <c r="BU106" s="76" t="str">
        <f t="shared" si="166"/>
        <v/>
      </c>
    </row>
    <row r="107" spans="1:73" ht="30" customHeight="1">
      <c r="A107" s="75" t="str">
        <f t="shared" si="96"/>
        <v/>
      </c>
      <c r="B107" s="63"/>
      <c r="C107" s="66" t="s">
        <v>1456</v>
      </c>
      <c r="D107" s="77" t="str">
        <f t="shared" si="97"/>
        <v/>
      </c>
      <c r="E107" s="72" t="str">
        <f t="shared" si="98"/>
        <v/>
      </c>
      <c r="F107" s="73" t="str">
        <f t="shared" si="99"/>
        <v/>
      </c>
      <c r="G107" s="74" t="str">
        <f t="shared" si="100"/>
        <v/>
      </c>
      <c r="H107" s="75" t="str">
        <f t="shared" si="101"/>
        <v/>
      </c>
      <c r="I107" s="75" t="str">
        <f t="shared" si="102"/>
        <v/>
      </c>
      <c r="J107" s="73" t="str">
        <f t="shared" si="103"/>
        <v/>
      </c>
      <c r="K107" s="76" t="str">
        <f t="shared" si="104"/>
        <v/>
      </c>
      <c r="L107" s="76" t="str">
        <f t="shared" si="105"/>
        <v/>
      </c>
      <c r="M107" s="76" t="str">
        <f t="shared" si="106"/>
        <v/>
      </c>
      <c r="N107" s="76" t="str">
        <f t="shared" si="107"/>
        <v/>
      </c>
      <c r="O107" s="76" t="str">
        <f t="shared" si="108"/>
        <v/>
      </c>
      <c r="P107" s="76" t="str">
        <f t="shared" si="109"/>
        <v/>
      </c>
      <c r="Q107" s="76">
        <f t="shared" si="110"/>
        <v>0</v>
      </c>
      <c r="R107" s="76">
        <f t="shared" si="111"/>
        <v>0</v>
      </c>
      <c r="S107" s="76">
        <f t="shared" si="112"/>
        <v>0</v>
      </c>
      <c r="T107" s="76">
        <f t="shared" si="113"/>
        <v>0</v>
      </c>
      <c r="U107" s="76" t="str">
        <f t="shared" si="114"/>
        <v/>
      </c>
      <c r="V107" s="76" t="str">
        <f t="shared" si="115"/>
        <v/>
      </c>
      <c r="W107" s="76">
        <f t="shared" si="116"/>
        <v>0</v>
      </c>
      <c r="X107" s="76" t="str">
        <f t="shared" si="117"/>
        <v/>
      </c>
      <c r="Y107" s="76">
        <f t="shared" si="118"/>
        <v>0</v>
      </c>
      <c r="Z107" s="76" t="str">
        <f t="shared" si="119"/>
        <v/>
      </c>
      <c r="AA107" s="76">
        <f t="shared" si="120"/>
        <v>0</v>
      </c>
      <c r="AB107" s="76">
        <f t="shared" si="121"/>
        <v>0</v>
      </c>
      <c r="AC107" s="76">
        <f t="shared" si="122"/>
        <v>0</v>
      </c>
      <c r="AD107" s="76" t="str">
        <f t="shared" si="123"/>
        <v/>
      </c>
      <c r="AE107" s="76">
        <f t="shared" si="124"/>
        <v>0</v>
      </c>
      <c r="AF107" s="76" t="str">
        <f t="shared" si="125"/>
        <v/>
      </c>
      <c r="AG107" s="76">
        <f t="shared" si="126"/>
        <v>0</v>
      </c>
      <c r="AH107" s="76">
        <f t="shared" si="127"/>
        <v>0</v>
      </c>
      <c r="AI107" s="76" t="str">
        <f t="shared" si="128"/>
        <v/>
      </c>
      <c r="AJ107" s="76">
        <f t="shared" si="129"/>
        <v>0</v>
      </c>
      <c r="AK107" s="76">
        <f t="shared" si="130"/>
        <v>0</v>
      </c>
      <c r="AL107" s="76">
        <f t="shared" si="131"/>
        <v>0</v>
      </c>
      <c r="AM107" s="76">
        <f t="shared" si="132"/>
        <v>0</v>
      </c>
      <c r="AN107" s="76" t="str">
        <f t="shared" si="133"/>
        <v/>
      </c>
      <c r="AO107" s="76" t="str">
        <f t="shared" si="134"/>
        <v/>
      </c>
      <c r="AP107" s="76">
        <f t="shared" si="135"/>
        <v>0</v>
      </c>
      <c r="AQ107" s="76">
        <f t="shared" si="136"/>
        <v>0</v>
      </c>
      <c r="AR107" s="76" t="str">
        <f t="shared" si="137"/>
        <v/>
      </c>
      <c r="AS107" s="76">
        <f t="shared" si="138"/>
        <v>0</v>
      </c>
      <c r="AT107" s="76" t="str">
        <f t="shared" si="139"/>
        <v/>
      </c>
      <c r="AU107" s="76">
        <f t="shared" si="140"/>
        <v>0</v>
      </c>
      <c r="AV107" s="76" t="str">
        <f t="shared" si="141"/>
        <v/>
      </c>
      <c r="AW107" s="76">
        <f t="shared" si="142"/>
        <v>0</v>
      </c>
      <c r="AX107" s="76" t="str">
        <f t="shared" si="143"/>
        <v/>
      </c>
      <c r="AY107" s="76">
        <f t="shared" si="144"/>
        <v>0</v>
      </c>
      <c r="AZ107" s="76" t="str">
        <f t="shared" si="145"/>
        <v/>
      </c>
      <c r="BA107" s="76">
        <f t="shared" si="146"/>
        <v>0</v>
      </c>
      <c r="BB107" s="76" t="str">
        <f t="shared" si="147"/>
        <v/>
      </c>
      <c r="BC107" s="76">
        <f t="shared" si="148"/>
        <v>0</v>
      </c>
      <c r="BD107" s="76">
        <f t="shared" si="149"/>
        <v>0</v>
      </c>
      <c r="BE107" s="76" t="str">
        <f t="shared" si="150"/>
        <v/>
      </c>
      <c r="BF107" s="76" t="str">
        <f t="shared" si="151"/>
        <v/>
      </c>
      <c r="BG107" s="76" t="str">
        <f t="shared" si="152"/>
        <v/>
      </c>
      <c r="BH107" s="76" t="str">
        <f t="shared" si="153"/>
        <v/>
      </c>
      <c r="BI107" s="76" t="str">
        <f t="shared" si="154"/>
        <v/>
      </c>
      <c r="BJ107" s="76" t="str">
        <f t="shared" si="155"/>
        <v/>
      </c>
      <c r="BK107" s="76" t="str">
        <f t="shared" si="156"/>
        <v/>
      </c>
      <c r="BL107" s="76" t="str">
        <f t="shared" si="157"/>
        <v/>
      </c>
      <c r="BM107" s="76" t="str">
        <f t="shared" si="158"/>
        <v/>
      </c>
      <c r="BN107" s="76" t="str">
        <f t="shared" si="159"/>
        <v/>
      </c>
      <c r="BO107" s="76" t="str">
        <f t="shared" si="160"/>
        <v/>
      </c>
      <c r="BP107" s="76" t="str">
        <f t="shared" si="161"/>
        <v/>
      </c>
      <c r="BQ107" s="76" t="str">
        <f t="shared" si="162"/>
        <v/>
      </c>
      <c r="BR107" s="76" t="str">
        <f t="shared" si="163"/>
        <v/>
      </c>
      <c r="BS107" s="76" t="str">
        <f t="shared" si="164"/>
        <v/>
      </c>
      <c r="BT107" s="76" t="str">
        <f t="shared" si="165"/>
        <v/>
      </c>
      <c r="BU107" s="76" t="str">
        <f t="shared" si="166"/>
        <v/>
      </c>
    </row>
    <row r="108" spans="1:73" ht="30" customHeight="1">
      <c r="A108" s="75" t="str">
        <f t="shared" si="96"/>
        <v/>
      </c>
      <c r="B108" s="63"/>
      <c r="C108" s="66" t="s">
        <v>1456</v>
      </c>
      <c r="D108" s="77" t="str">
        <f t="shared" si="97"/>
        <v/>
      </c>
      <c r="E108" s="72" t="str">
        <f t="shared" si="98"/>
        <v/>
      </c>
      <c r="F108" s="73" t="str">
        <f t="shared" si="99"/>
        <v/>
      </c>
      <c r="G108" s="74" t="str">
        <f t="shared" si="100"/>
        <v/>
      </c>
      <c r="H108" s="75" t="str">
        <f t="shared" si="101"/>
        <v/>
      </c>
      <c r="I108" s="75" t="str">
        <f t="shared" si="102"/>
        <v/>
      </c>
      <c r="J108" s="73" t="str">
        <f t="shared" si="103"/>
        <v/>
      </c>
      <c r="K108" s="76" t="str">
        <f t="shared" si="104"/>
        <v/>
      </c>
      <c r="L108" s="76" t="str">
        <f t="shared" si="105"/>
        <v/>
      </c>
      <c r="M108" s="76" t="str">
        <f t="shared" si="106"/>
        <v/>
      </c>
      <c r="N108" s="76" t="str">
        <f t="shared" si="107"/>
        <v/>
      </c>
      <c r="O108" s="76" t="str">
        <f t="shared" si="108"/>
        <v/>
      </c>
      <c r="P108" s="76" t="str">
        <f t="shared" si="109"/>
        <v/>
      </c>
      <c r="Q108" s="76">
        <f t="shared" si="110"/>
        <v>0</v>
      </c>
      <c r="R108" s="76">
        <f t="shared" si="111"/>
        <v>0</v>
      </c>
      <c r="S108" s="76">
        <f t="shared" si="112"/>
        <v>0</v>
      </c>
      <c r="T108" s="76">
        <f t="shared" si="113"/>
        <v>0</v>
      </c>
      <c r="U108" s="76" t="str">
        <f t="shared" si="114"/>
        <v/>
      </c>
      <c r="V108" s="76" t="str">
        <f t="shared" si="115"/>
        <v/>
      </c>
      <c r="W108" s="76">
        <f t="shared" si="116"/>
        <v>0</v>
      </c>
      <c r="X108" s="76" t="str">
        <f t="shared" si="117"/>
        <v/>
      </c>
      <c r="Y108" s="76">
        <f t="shared" si="118"/>
        <v>0</v>
      </c>
      <c r="Z108" s="76" t="str">
        <f t="shared" si="119"/>
        <v/>
      </c>
      <c r="AA108" s="76">
        <f t="shared" si="120"/>
        <v>0</v>
      </c>
      <c r="AB108" s="76">
        <f t="shared" si="121"/>
        <v>0</v>
      </c>
      <c r="AC108" s="76">
        <f t="shared" si="122"/>
        <v>0</v>
      </c>
      <c r="AD108" s="76" t="str">
        <f t="shared" si="123"/>
        <v/>
      </c>
      <c r="AE108" s="76">
        <f t="shared" si="124"/>
        <v>0</v>
      </c>
      <c r="AF108" s="76" t="str">
        <f t="shared" si="125"/>
        <v/>
      </c>
      <c r="AG108" s="76">
        <f t="shared" si="126"/>
        <v>0</v>
      </c>
      <c r="AH108" s="76">
        <f t="shared" si="127"/>
        <v>0</v>
      </c>
      <c r="AI108" s="76" t="str">
        <f t="shared" si="128"/>
        <v/>
      </c>
      <c r="AJ108" s="76">
        <f t="shared" si="129"/>
        <v>0</v>
      </c>
      <c r="AK108" s="76">
        <f t="shared" si="130"/>
        <v>0</v>
      </c>
      <c r="AL108" s="76">
        <f t="shared" si="131"/>
        <v>0</v>
      </c>
      <c r="AM108" s="76">
        <f t="shared" si="132"/>
        <v>0</v>
      </c>
      <c r="AN108" s="76" t="str">
        <f t="shared" si="133"/>
        <v/>
      </c>
      <c r="AO108" s="76" t="str">
        <f t="shared" si="134"/>
        <v/>
      </c>
      <c r="AP108" s="76">
        <f t="shared" si="135"/>
        <v>0</v>
      </c>
      <c r="AQ108" s="76">
        <f t="shared" si="136"/>
        <v>0</v>
      </c>
      <c r="AR108" s="76" t="str">
        <f t="shared" si="137"/>
        <v/>
      </c>
      <c r="AS108" s="76">
        <f t="shared" si="138"/>
        <v>0</v>
      </c>
      <c r="AT108" s="76" t="str">
        <f t="shared" si="139"/>
        <v/>
      </c>
      <c r="AU108" s="76">
        <f t="shared" si="140"/>
        <v>0</v>
      </c>
      <c r="AV108" s="76" t="str">
        <f t="shared" si="141"/>
        <v/>
      </c>
      <c r="AW108" s="76">
        <f t="shared" si="142"/>
        <v>0</v>
      </c>
      <c r="AX108" s="76" t="str">
        <f t="shared" si="143"/>
        <v/>
      </c>
      <c r="AY108" s="76">
        <f t="shared" si="144"/>
        <v>0</v>
      </c>
      <c r="AZ108" s="76" t="str">
        <f t="shared" si="145"/>
        <v/>
      </c>
      <c r="BA108" s="76">
        <f t="shared" si="146"/>
        <v>0</v>
      </c>
      <c r="BB108" s="76" t="str">
        <f t="shared" si="147"/>
        <v/>
      </c>
      <c r="BC108" s="76">
        <f t="shared" si="148"/>
        <v>0</v>
      </c>
      <c r="BD108" s="76">
        <f t="shared" si="149"/>
        <v>0</v>
      </c>
      <c r="BE108" s="76" t="str">
        <f t="shared" si="150"/>
        <v/>
      </c>
      <c r="BF108" s="76" t="str">
        <f t="shared" si="151"/>
        <v/>
      </c>
      <c r="BG108" s="76" t="str">
        <f t="shared" si="152"/>
        <v/>
      </c>
      <c r="BH108" s="76" t="str">
        <f t="shared" si="153"/>
        <v/>
      </c>
      <c r="BI108" s="76" t="str">
        <f t="shared" si="154"/>
        <v/>
      </c>
      <c r="BJ108" s="76" t="str">
        <f t="shared" si="155"/>
        <v/>
      </c>
      <c r="BK108" s="76" t="str">
        <f t="shared" si="156"/>
        <v/>
      </c>
      <c r="BL108" s="76" t="str">
        <f t="shared" si="157"/>
        <v/>
      </c>
      <c r="BM108" s="76" t="str">
        <f t="shared" si="158"/>
        <v/>
      </c>
      <c r="BN108" s="76" t="str">
        <f t="shared" si="159"/>
        <v/>
      </c>
      <c r="BO108" s="76" t="str">
        <f t="shared" si="160"/>
        <v/>
      </c>
      <c r="BP108" s="76" t="str">
        <f t="shared" si="161"/>
        <v/>
      </c>
      <c r="BQ108" s="76" t="str">
        <f t="shared" si="162"/>
        <v/>
      </c>
      <c r="BR108" s="76" t="str">
        <f t="shared" si="163"/>
        <v/>
      </c>
      <c r="BS108" s="76" t="str">
        <f t="shared" si="164"/>
        <v/>
      </c>
      <c r="BT108" s="76" t="str">
        <f t="shared" si="165"/>
        <v/>
      </c>
      <c r="BU108" s="76" t="str">
        <f t="shared" si="166"/>
        <v/>
      </c>
    </row>
    <row r="109" spans="1:73" ht="30" customHeight="1">
      <c r="A109" s="75" t="str">
        <f t="shared" si="96"/>
        <v/>
      </c>
      <c r="B109" s="63"/>
      <c r="C109" s="66" t="s">
        <v>1456</v>
      </c>
      <c r="D109" s="77" t="str">
        <f t="shared" si="97"/>
        <v/>
      </c>
      <c r="E109" s="72" t="str">
        <f t="shared" si="98"/>
        <v/>
      </c>
      <c r="F109" s="73" t="str">
        <f t="shared" si="99"/>
        <v/>
      </c>
      <c r="G109" s="74" t="str">
        <f t="shared" si="100"/>
        <v/>
      </c>
      <c r="H109" s="75" t="str">
        <f t="shared" si="101"/>
        <v/>
      </c>
      <c r="I109" s="75" t="str">
        <f t="shared" si="102"/>
        <v/>
      </c>
      <c r="J109" s="73" t="str">
        <f t="shared" si="103"/>
        <v/>
      </c>
      <c r="K109" s="76" t="str">
        <f t="shared" si="104"/>
        <v/>
      </c>
      <c r="L109" s="76" t="str">
        <f t="shared" si="105"/>
        <v/>
      </c>
      <c r="M109" s="76" t="str">
        <f t="shared" si="106"/>
        <v/>
      </c>
      <c r="N109" s="76" t="str">
        <f t="shared" si="107"/>
        <v/>
      </c>
      <c r="O109" s="76" t="str">
        <f t="shared" si="108"/>
        <v/>
      </c>
      <c r="P109" s="76" t="str">
        <f t="shared" si="109"/>
        <v/>
      </c>
      <c r="Q109" s="76">
        <f t="shared" si="110"/>
        <v>0</v>
      </c>
      <c r="R109" s="76">
        <f t="shared" si="111"/>
        <v>0</v>
      </c>
      <c r="S109" s="76">
        <f t="shared" si="112"/>
        <v>0</v>
      </c>
      <c r="T109" s="76">
        <f t="shared" si="113"/>
        <v>0</v>
      </c>
      <c r="U109" s="76" t="str">
        <f t="shared" si="114"/>
        <v/>
      </c>
      <c r="V109" s="76" t="str">
        <f t="shared" si="115"/>
        <v/>
      </c>
      <c r="W109" s="76">
        <f t="shared" si="116"/>
        <v>0</v>
      </c>
      <c r="X109" s="76" t="str">
        <f t="shared" si="117"/>
        <v/>
      </c>
      <c r="Y109" s="76">
        <f t="shared" si="118"/>
        <v>0</v>
      </c>
      <c r="Z109" s="76" t="str">
        <f t="shared" si="119"/>
        <v/>
      </c>
      <c r="AA109" s="76">
        <f t="shared" si="120"/>
        <v>0</v>
      </c>
      <c r="AB109" s="76">
        <f t="shared" si="121"/>
        <v>0</v>
      </c>
      <c r="AC109" s="76">
        <f t="shared" si="122"/>
        <v>0</v>
      </c>
      <c r="AD109" s="76" t="str">
        <f t="shared" si="123"/>
        <v/>
      </c>
      <c r="AE109" s="76">
        <f t="shared" si="124"/>
        <v>0</v>
      </c>
      <c r="AF109" s="76" t="str">
        <f t="shared" si="125"/>
        <v/>
      </c>
      <c r="AG109" s="76">
        <f t="shared" si="126"/>
        <v>0</v>
      </c>
      <c r="AH109" s="76">
        <f t="shared" si="127"/>
        <v>0</v>
      </c>
      <c r="AI109" s="76" t="str">
        <f t="shared" si="128"/>
        <v/>
      </c>
      <c r="AJ109" s="76">
        <f t="shared" si="129"/>
        <v>0</v>
      </c>
      <c r="AK109" s="76">
        <f t="shared" si="130"/>
        <v>0</v>
      </c>
      <c r="AL109" s="76">
        <f t="shared" si="131"/>
        <v>0</v>
      </c>
      <c r="AM109" s="76">
        <f t="shared" si="132"/>
        <v>0</v>
      </c>
      <c r="AN109" s="76" t="str">
        <f t="shared" si="133"/>
        <v/>
      </c>
      <c r="AO109" s="76" t="str">
        <f t="shared" si="134"/>
        <v/>
      </c>
      <c r="AP109" s="76">
        <f t="shared" si="135"/>
        <v>0</v>
      </c>
      <c r="AQ109" s="76">
        <f t="shared" si="136"/>
        <v>0</v>
      </c>
      <c r="AR109" s="76" t="str">
        <f t="shared" si="137"/>
        <v/>
      </c>
      <c r="AS109" s="76">
        <f t="shared" si="138"/>
        <v>0</v>
      </c>
      <c r="AT109" s="76" t="str">
        <f t="shared" si="139"/>
        <v/>
      </c>
      <c r="AU109" s="76">
        <f t="shared" si="140"/>
        <v>0</v>
      </c>
      <c r="AV109" s="76" t="str">
        <f t="shared" si="141"/>
        <v/>
      </c>
      <c r="AW109" s="76">
        <f t="shared" si="142"/>
        <v>0</v>
      </c>
      <c r="AX109" s="76" t="str">
        <f t="shared" si="143"/>
        <v/>
      </c>
      <c r="AY109" s="76">
        <f t="shared" si="144"/>
        <v>0</v>
      </c>
      <c r="AZ109" s="76" t="str">
        <f t="shared" si="145"/>
        <v/>
      </c>
      <c r="BA109" s="76">
        <f t="shared" si="146"/>
        <v>0</v>
      </c>
      <c r="BB109" s="76" t="str">
        <f t="shared" si="147"/>
        <v/>
      </c>
      <c r="BC109" s="76">
        <f t="shared" si="148"/>
        <v>0</v>
      </c>
      <c r="BD109" s="76">
        <f t="shared" si="149"/>
        <v>0</v>
      </c>
      <c r="BE109" s="76" t="str">
        <f t="shared" si="150"/>
        <v/>
      </c>
      <c r="BF109" s="76" t="str">
        <f t="shared" si="151"/>
        <v/>
      </c>
      <c r="BG109" s="76" t="str">
        <f t="shared" si="152"/>
        <v/>
      </c>
      <c r="BH109" s="76" t="str">
        <f t="shared" si="153"/>
        <v/>
      </c>
      <c r="BI109" s="76" t="str">
        <f t="shared" si="154"/>
        <v/>
      </c>
      <c r="BJ109" s="76" t="str">
        <f t="shared" si="155"/>
        <v/>
      </c>
      <c r="BK109" s="76" t="str">
        <f t="shared" si="156"/>
        <v/>
      </c>
      <c r="BL109" s="76" t="str">
        <f t="shared" si="157"/>
        <v/>
      </c>
      <c r="BM109" s="76" t="str">
        <f t="shared" si="158"/>
        <v/>
      </c>
      <c r="BN109" s="76" t="str">
        <f t="shared" si="159"/>
        <v/>
      </c>
      <c r="BO109" s="76" t="str">
        <f t="shared" si="160"/>
        <v/>
      </c>
      <c r="BP109" s="76" t="str">
        <f t="shared" si="161"/>
        <v/>
      </c>
      <c r="BQ109" s="76" t="str">
        <f t="shared" si="162"/>
        <v/>
      </c>
      <c r="BR109" s="76" t="str">
        <f t="shared" si="163"/>
        <v/>
      </c>
      <c r="BS109" s="76" t="str">
        <f t="shared" si="164"/>
        <v/>
      </c>
      <c r="BT109" s="76" t="str">
        <f t="shared" si="165"/>
        <v/>
      </c>
      <c r="BU109" s="76" t="str">
        <f t="shared" si="166"/>
        <v/>
      </c>
    </row>
    <row r="110" spans="1:73" ht="30" customHeight="1">
      <c r="A110" s="75" t="str">
        <f t="shared" si="96"/>
        <v/>
      </c>
      <c r="B110" s="63"/>
      <c r="C110" s="66" t="s">
        <v>1456</v>
      </c>
      <c r="D110" s="77" t="str">
        <f t="shared" si="97"/>
        <v/>
      </c>
      <c r="E110" s="72" t="str">
        <f t="shared" si="98"/>
        <v/>
      </c>
      <c r="F110" s="73" t="str">
        <f t="shared" si="99"/>
        <v/>
      </c>
      <c r="G110" s="74" t="str">
        <f t="shared" si="100"/>
        <v/>
      </c>
      <c r="H110" s="75" t="str">
        <f t="shared" si="101"/>
        <v/>
      </c>
      <c r="I110" s="75" t="str">
        <f t="shared" si="102"/>
        <v/>
      </c>
      <c r="J110" s="73" t="str">
        <f t="shared" si="103"/>
        <v/>
      </c>
      <c r="K110" s="76" t="str">
        <f t="shared" si="104"/>
        <v/>
      </c>
      <c r="L110" s="76" t="str">
        <f t="shared" si="105"/>
        <v/>
      </c>
      <c r="M110" s="76" t="str">
        <f t="shared" si="106"/>
        <v/>
      </c>
      <c r="N110" s="76" t="str">
        <f t="shared" si="107"/>
        <v/>
      </c>
      <c r="O110" s="76" t="str">
        <f t="shared" si="108"/>
        <v/>
      </c>
      <c r="P110" s="76" t="str">
        <f t="shared" si="109"/>
        <v/>
      </c>
      <c r="Q110" s="76">
        <f t="shared" si="110"/>
        <v>0</v>
      </c>
      <c r="R110" s="76">
        <f t="shared" si="111"/>
        <v>0</v>
      </c>
      <c r="S110" s="76">
        <f t="shared" si="112"/>
        <v>0</v>
      </c>
      <c r="T110" s="76">
        <f t="shared" si="113"/>
        <v>0</v>
      </c>
      <c r="U110" s="76" t="str">
        <f t="shared" si="114"/>
        <v/>
      </c>
      <c r="V110" s="76" t="str">
        <f t="shared" si="115"/>
        <v/>
      </c>
      <c r="W110" s="76">
        <f t="shared" si="116"/>
        <v>0</v>
      </c>
      <c r="X110" s="76" t="str">
        <f t="shared" si="117"/>
        <v/>
      </c>
      <c r="Y110" s="76">
        <f t="shared" si="118"/>
        <v>0</v>
      </c>
      <c r="Z110" s="76" t="str">
        <f t="shared" si="119"/>
        <v/>
      </c>
      <c r="AA110" s="76">
        <f t="shared" si="120"/>
        <v>0</v>
      </c>
      <c r="AB110" s="76">
        <f t="shared" si="121"/>
        <v>0</v>
      </c>
      <c r="AC110" s="76">
        <f t="shared" si="122"/>
        <v>0</v>
      </c>
      <c r="AD110" s="76" t="str">
        <f t="shared" si="123"/>
        <v/>
      </c>
      <c r="AE110" s="76">
        <f t="shared" si="124"/>
        <v>0</v>
      </c>
      <c r="AF110" s="76" t="str">
        <f t="shared" si="125"/>
        <v/>
      </c>
      <c r="AG110" s="76">
        <f t="shared" si="126"/>
        <v>0</v>
      </c>
      <c r="AH110" s="76">
        <f t="shared" si="127"/>
        <v>0</v>
      </c>
      <c r="AI110" s="76" t="str">
        <f t="shared" si="128"/>
        <v/>
      </c>
      <c r="AJ110" s="76">
        <f t="shared" si="129"/>
        <v>0</v>
      </c>
      <c r="AK110" s="76">
        <f t="shared" si="130"/>
        <v>0</v>
      </c>
      <c r="AL110" s="76">
        <f t="shared" si="131"/>
        <v>0</v>
      </c>
      <c r="AM110" s="76">
        <f t="shared" si="132"/>
        <v>0</v>
      </c>
      <c r="AN110" s="76" t="str">
        <f t="shared" si="133"/>
        <v/>
      </c>
      <c r="AO110" s="76" t="str">
        <f t="shared" si="134"/>
        <v/>
      </c>
      <c r="AP110" s="76">
        <f t="shared" si="135"/>
        <v>0</v>
      </c>
      <c r="AQ110" s="76">
        <f t="shared" si="136"/>
        <v>0</v>
      </c>
      <c r="AR110" s="76" t="str">
        <f t="shared" si="137"/>
        <v/>
      </c>
      <c r="AS110" s="76">
        <f t="shared" si="138"/>
        <v>0</v>
      </c>
      <c r="AT110" s="76" t="str">
        <f t="shared" si="139"/>
        <v/>
      </c>
      <c r="AU110" s="76">
        <f t="shared" si="140"/>
        <v>0</v>
      </c>
      <c r="AV110" s="76" t="str">
        <f t="shared" si="141"/>
        <v/>
      </c>
      <c r="AW110" s="76">
        <f t="shared" si="142"/>
        <v>0</v>
      </c>
      <c r="AX110" s="76" t="str">
        <f t="shared" si="143"/>
        <v/>
      </c>
      <c r="AY110" s="76">
        <f t="shared" si="144"/>
        <v>0</v>
      </c>
      <c r="AZ110" s="76" t="str">
        <f t="shared" si="145"/>
        <v/>
      </c>
      <c r="BA110" s="76">
        <f t="shared" si="146"/>
        <v>0</v>
      </c>
      <c r="BB110" s="76" t="str">
        <f t="shared" si="147"/>
        <v/>
      </c>
      <c r="BC110" s="76">
        <f t="shared" si="148"/>
        <v>0</v>
      </c>
      <c r="BD110" s="76">
        <f t="shared" si="149"/>
        <v>0</v>
      </c>
      <c r="BE110" s="76" t="str">
        <f t="shared" si="150"/>
        <v/>
      </c>
      <c r="BF110" s="76" t="str">
        <f t="shared" si="151"/>
        <v/>
      </c>
      <c r="BG110" s="76" t="str">
        <f t="shared" si="152"/>
        <v/>
      </c>
      <c r="BH110" s="76" t="str">
        <f t="shared" si="153"/>
        <v/>
      </c>
      <c r="BI110" s="76" t="str">
        <f t="shared" si="154"/>
        <v/>
      </c>
      <c r="BJ110" s="76" t="str">
        <f t="shared" si="155"/>
        <v/>
      </c>
      <c r="BK110" s="76" t="str">
        <f t="shared" si="156"/>
        <v/>
      </c>
      <c r="BL110" s="76" t="str">
        <f t="shared" si="157"/>
        <v/>
      </c>
      <c r="BM110" s="76" t="str">
        <f t="shared" si="158"/>
        <v/>
      </c>
      <c r="BN110" s="76" t="str">
        <f t="shared" si="159"/>
        <v/>
      </c>
      <c r="BO110" s="76" t="str">
        <f t="shared" si="160"/>
        <v/>
      </c>
      <c r="BP110" s="76" t="str">
        <f t="shared" si="161"/>
        <v/>
      </c>
      <c r="BQ110" s="76" t="str">
        <f t="shared" si="162"/>
        <v/>
      </c>
      <c r="BR110" s="76" t="str">
        <f t="shared" si="163"/>
        <v/>
      </c>
      <c r="BS110" s="76" t="str">
        <f t="shared" si="164"/>
        <v/>
      </c>
      <c r="BT110" s="76" t="str">
        <f t="shared" si="165"/>
        <v/>
      </c>
      <c r="BU110" s="76" t="str">
        <f t="shared" si="166"/>
        <v/>
      </c>
    </row>
    <row r="111" spans="1:73" ht="30" customHeight="1">
      <c r="A111" s="75" t="str">
        <f t="shared" si="96"/>
        <v/>
      </c>
      <c r="B111" s="63"/>
      <c r="C111" s="66" t="s">
        <v>1456</v>
      </c>
      <c r="D111" s="77" t="str">
        <f t="shared" si="97"/>
        <v/>
      </c>
      <c r="E111" s="72" t="str">
        <f t="shared" si="98"/>
        <v/>
      </c>
      <c r="F111" s="73" t="str">
        <f t="shared" si="99"/>
        <v/>
      </c>
      <c r="G111" s="74" t="str">
        <f t="shared" si="100"/>
        <v/>
      </c>
      <c r="H111" s="75" t="str">
        <f t="shared" si="101"/>
        <v/>
      </c>
      <c r="I111" s="75" t="str">
        <f t="shared" si="102"/>
        <v/>
      </c>
      <c r="J111" s="73" t="str">
        <f t="shared" si="103"/>
        <v/>
      </c>
      <c r="K111" s="76" t="str">
        <f t="shared" si="104"/>
        <v/>
      </c>
      <c r="L111" s="76" t="str">
        <f t="shared" si="105"/>
        <v/>
      </c>
      <c r="M111" s="76" t="str">
        <f t="shared" si="106"/>
        <v/>
      </c>
      <c r="N111" s="76" t="str">
        <f t="shared" si="107"/>
        <v/>
      </c>
      <c r="O111" s="76" t="str">
        <f t="shared" si="108"/>
        <v/>
      </c>
      <c r="P111" s="76" t="str">
        <f t="shared" si="109"/>
        <v/>
      </c>
      <c r="Q111" s="76">
        <f t="shared" si="110"/>
        <v>0</v>
      </c>
      <c r="R111" s="76">
        <f t="shared" si="111"/>
        <v>0</v>
      </c>
      <c r="S111" s="76">
        <f t="shared" si="112"/>
        <v>0</v>
      </c>
      <c r="T111" s="76">
        <f t="shared" si="113"/>
        <v>0</v>
      </c>
      <c r="U111" s="76" t="str">
        <f t="shared" si="114"/>
        <v/>
      </c>
      <c r="V111" s="76" t="str">
        <f t="shared" si="115"/>
        <v/>
      </c>
      <c r="W111" s="76">
        <f t="shared" si="116"/>
        <v>0</v>
      </c>
      <c r="X111" s="76" t="str">
        <f t="shared" si="117"/>
        <v/>
      </c>
      <c r="Y111" s="76">
        <f t="shared" si="118"/>
        <v>0</v>
      </c>
      <c r="Z111" s="76" t="str">
        <f t="shared" si="119"/>
        <v/>
      </c>
      <c r="AA111" s="76">
        <f t="shared" si="120"/>
        <v>0</v>
      </c>
      <c r="AB111" s="76">
        <f t="shared" si="121"/>
        <v>0</v>
      </c>
      <c r="AC111" s="76">
        <f t="shared" si="122"/>
        <v>0</v>
      </c>
      <c r="AD111" s="76" t="str">
        <f t="shared" si="123"/>
        <v/>
      </c>
      <c r="AE111" s="76">
        <f t="shared" si="124"/>
        <v>0</v>
      </c>
      <c r="AF111" s="76" t="str">
        <f t="shared" si="125"/>
        <v/>
      </c>
      <c r="AG111" s="76">
        <f t="shared" si="126"/>
        <v>0</v>
      </c>
      <c r="AH111" s="76">
        <f t="shared" si="127"/>
        <v>0</v>
      </c>
      <c r="AI111" s="76" t="str">
        <f t="shared" si="128"/>
        <v/>
      </c>
      <c r="AJ111" s="76">
        <f t="shared" si="129"/>
        <v>0</v>
      </c>
      <c r="AK111" s="76">
        <f t="shared" si="130"/>
        <v>0</v>
      </c>
      <c r="AL111" s="76">
        <f t="shared" si="131"/>
        <v>0</v>
      </c>
      <c r="AM111" s="76">
        <f t="shared" si="132"/>
        <v>0</v>
      </c>
      <c r="AN111" s="76" t="str">
        <f t="shared" si="133"/>
        <v/>
      </c>
      <c r="AO111" s="76" t="str">
        <f t="shared" si="134"/>
        <v/>
      </c>
      <c r="AP111" s="76">
        <f t="shared" si="135"/>
        <v>0</v>
      </c>
      <c r="AQ111" s="76">
        <f t="shared" si="136"/>
        <v>0</v>
      </c>
      <c r="AR111" s="76" t="str">
        <f t="shared" si="137"/>
        <v/>
      </c>
      <c r="AS111" s="76">
        <f t="shared" si="138"/>
        <v>0</v>
      </c>
      <c r="AT111" s="76" t="str">
        <f t="shared" si="139"/>
        <v/>
      </c>
      <c r="AU111" s="76">
        <f t="shared" si="140"/>
        <v>0</v>
      </c>
      <c r="AV111" s="76" t="str">
        <f t="shared" si="141"/>
        <v/>
      </c>
      <c r="AW111" s="76">
        <f t="shared" si="142"/>
        <v>0</v>
      </c>
      <c r="AX111" s="76" t="str">
        <f t="shared" si="143"/>
        <v/>
      </c>
      <c r="AY111" s="76">
        <f t="shared" si="144"/>
        <v>0</v>
      </c>
      <c r="AZ111" s="76" t="str">
        <f t="shared" si="145"/>
        <v/>
      </c>
      <c r="BA111" s="76">
        <f t="shared" si="146"/>
        <v>0</v>
      </c>
      <c r="BB111" s="76" t="str">
        <f t="shared" si="147"/>
        <v/>
      </c>
      <c r="BC111" s="76">
        <f t="shared" si="148"/>
        <v>0</v>
      </c>
      <c r="BD111" s="76">
        <f t="shared" si="149"/>
        <v>0</v>
      </c>
      <c r="BE111" s="76" t="str">
        <f t="shared" si="150"/>
        <v/>
      </c>
      <c r="BF111" s="76" t="str">
        <f t="shared" si="151"/>
        <v/>
      </c>
      <c r="BG111" s="76" t="str">
        <f t="shared" si="152"/>
        <v/>
      </c>
      <c r="BH111" s="76" t="str">
        <f t="shared" si="153"/>
        <v/>
      </c>
      <c r="BI111" s="76" t="str">
        <f t="shared" si="154"/>
        <v/>
      </c>
      <c r="BJ111" s="76" t="str">
        <f t="shared" si="155"/>
        <v/>
      </c>
      <c r="BK111" s="76" t="str">
        <f t="shared" si="156"/>
        <v/>
      </c>
      <c r="BL111" s="76" t="str">
        <f t="shared" si="157"/>
        <v/>
      </c>
      <c r="BM111" s="76" t="str">
        <f t="shared" si="158"/>
        <v/>
      </c>
      <c r="BN111" s="76" t="str">
        <f t="shared" si="159"/>
        <v/>
      </c>
      <c r="BO111" s="76" t="str">
        <f t="shared" si="160"/>
        <v/>
      </c>
      <c r="BP111" s="76" t="str">
        <f t="shared" si="161"/>
        <v/>
      </c>
      <c r="BQ111" s="76" t="str">
        <f t="shared" si="162"/>
        <v/>
      </c>
      <c r="BR111" s="76" t="str">
        <f t="shared" si="163"/>
        <v/>
      </c>
      <c r="BS111" s="76" t="str">
        <f t="shared" si="164"/>
        <v/>
      </c>
      <c r="BT111" s="76" t="str">
        <f t="shared" si="165"/>
        <v/>
      </c>
      <c r="BU111" s="76" t="str">
        <f t="shared" si="166"/>
        <v/>
      </c>
    </row>
    <row r="112" spans="1:73" ht="30" customHeight="1">
      <c r="A112" s="75" t="str">
        <f t="shared" si="96"/>
        <v/>
      </c>
      <c r="B112" s="63"/>
      <c r="C112" s="66" t="s">
        <v>1456</v>
      </c>
      <c r="D112" s="77" t="str">
        <f t="shared" si="97"/>
        <v/>
      </c>
      <c r="E112" s="72" t="str">
        <f t="shared" si="98"/>
        <v/>
      </c>
      <c r="F112" s="73" t="str">
        <f t="shared" si="99"/>
        <v/>
      </c>
      <c r="G112" s="74" t="str">
        <f t="shared" si="100"/>
        <v/>
      </c>
      <c r="H112" s="75" t="str">
        <f t="shared" si="101"/>
        <v/>
      </c>
      <c r="I112" s="75" t="str">
        <f t="shared" si="102"/>
        <v/>
      </c>
      <c r="J112" s="73" t="str">
        <f t="shared" si="103"/>
        <v/>
      </c>
      <c r="K112" s="76" t="str">
        <f t="shared" si="104"/>
        <v/>
      </c>
      <c r="L112" s="76" t="str">
        <f t="shared" si="105"/>
        <v/>
      </c>
      <c r="M112" s="76" t="str">
        <f t="shared" si="106"/>
        <v/>
      </c>
      <c r="N112" s="76" t="str">
        <f t="shared" si="107"/>
        <v/>
      </c>
      <c r="O112" s="76" t="str">
        <f t="shared" si="108"/>
        <v/>
      </c>
      <c r="P112" s="76" t="str">
        <f t="shared" si="109"/>
        <v/>
      </c>
      <c r="Q112" s="76">
        <f t="shared" ref="Q112:Q143" si="167">IF(B112="",0,SUMPRODUCT(($BV$11:$AGG$11="Gluten")*($BV$12:$AGG$12="INFO")*(COUNTIF($P112,"*"&amp;$BV$13:$AGG$13&amp;"*")&gt;0)*1))</f>
        <v>0</v>
      </c>
      <c r="R112" s="76">
        <f t="shared" ref="R112:R143" si="168">IF(B112="",0,SUMPRODUCT(($BV$11:$AGG$11="Gluten")*($BV$12:$AGG$12="EXCL")*(COUNTIF($P112,"*"&amp;$BV$13:$AGG$13&amp;"*")&gt;0)*1))</f>
        <v>0</v>
      </c>
      <c r="S112" s="76">
        <f t="shared" ref="S112:S143" si="169">IF(B112="",0,SUMPRODUCT(($BV$11:$AGG$11="Gluten")*($BV$12:$AGG$12="ALERTE")*(COUNTIF($P112,"*"&amp;$BV$13:$AGG$13&amp;"*")&gt;0)*1))</f>
        <v>0</v>
      </c>
      <c r="T112" s="76">
        <f t="shared" ref="T112:T143" si="170">IF(B112="",0,SUMPRODUCT(($BV$11:$AGG$11="Gluten")*($BV$12:$AGG$12="SUSP")*(COUNTIF($P112,"*"&amp;$BV$13:$AGG$13&amp;"*")&gt;0)*1))</f>
        <v>0</v>
      </c>
      <c r="U112" s="76" t="str">
        <f t="shared" si="114"/>
        <v/>
      </c>
      <c r="V112" s="76" t="str">
        <f t="shared" si="115"/>
        <v/>
      </c>
      <c r="W112" s="76">
        <f t="shared" ref="W112:W143" si="171">IF(B112="",0,SUMPRODUCT(($BV$11:$AGG$11="Crustaces")*($BV$12:$AGG$12="ALERTE")*(COUNTIF($P112,"*"&amp;$BV$13:$AGG$13&amp;"*")&gt;0)*1))</f>
        <v>0</v>
      </c>
      <c r="X112" s="76" t="str">
        <f t="shared" si="117"/>
        <v/>
      </c>
      <c r="Y112" s="76">
        <f t="shared" ref="Y112:Y143" si="172">IF(B112="",0,SUMPRODUCT(($BV$11:$AGG$11="Oeufs")*($BV$12:$AGG$12="ALERTE")*(COUNTIF($P112,"*"&amp;$BV$13:$AGG$13&amp;"*")&gt;0)*1))</f>
        <v>0</v>
      </c>
      <c r="Z112" s="76" t="str">
        <f t="shared" si="119"/>
        <v/>
      </c>
      <c r="AA112" s="76">
        <f t="shared" ref="AA112:AA143" si="173">IF(B112="",0,SUMPRODUCT(($BV$11:$AGG$11="Poissons")*($BV$12:$AGG$12="INFO")*(COUNTIF($P112,"*"&amp;$BV$13:$AGG$13&amp;"*")&gt;0)*1))</f>
        <v>0</v>
      </c>
      <c r="AB112" s="76">
        <f t="shared" ref="AB112:AB143" si="174">IF(B112="",0,SUMPRODUCT(($BV$11:$AGG$11="Poissons")*($BV$12:$AGG$12="EXCL")*(COUNTIF($P112,"*"&amp;$BV$13:$AGG$13&amp;"*")&gt;0)*1))</f>
        <v>0</v>
      </c>
      <c r="AC112" s="76">
        <f t="shared" ref="AC112:AC143" si="175">IF(B112="",0,SUMPRODUCT(($BV$11:$AGG$11="Poissons")*($BV$12:$AGG$12="ALERTE")*(COUNTIF($P112,"*"&amp;$BV$13:$AGG$13&amp;"*")&gt;0)*1))</f>
        <v>0</v>
      </c>
      <c r="AD112" s="76" t="str">
        <f t="shared" si="123"/>
        <v/>
      </c>
      <c r="AE112" s="76">
        <f t="shared" ref="AE112:AE143" si="176">IF(B112="",0,SUMPRODUCT(($BV$11:$AGG$11="Arachides")*($BV$12:$AGG$12="ALERTE")*(COUNTIF($P112,"*"&amp;$BV$13:$AGG$13&amp;"*")&gt;0)*1))</f>
        <v>0</v>
      </c>
      <c r="AF112" s="76" t="str">
        <f t="shared" si="125"/>
        <v/>
      </c>
      <c r="AG112" s="76">
        <f t="shared" ref="AG112:AG143" si="177">IF(B112="",0,SUMPRODUCT(($BV$11:$AGG$11="Soja")*($BV$12:$AGG$12="INFO")*(COUNTIF($P112,"*"&amp;$BV$13:$AGG$13&amp;"*")&gt;0)*1))</f>
        <v>0</v>
      </c>
      <c r="AH112" s="76">
        <f t="shared" ref="AH112:AH143" si="178">IF(B112="",0,SUMPRODUCT(($BV$11:$AGG$11="Soja")*($BV$12:$AGG$12="ALERTE")*(COUNTIF($P112,"*"&amp;$BV$13:$AGG$13&amp;"*")&gt;0)*1))</f>
        <v>0</v>
      </c>
      <c r="AI112" s="76" t="str">
        <f t="shared" si="128"/>
        <v/>
      </c>
      <c r="AJ112" s="76">
        <f t="shared" ref="AJ112:AJ143" si="179">IF(B112="",0,SUMPRODUCT(($BV$11:$AGG$11="Lait")*($BV$12:$AGG$12="INFO")*(COUNTIF($P112,"*"&amp;$BV$13:$AGG$13&amp;"*")&gt;0)*1))</f>
        <v>0</v>
      </c>
      <c r="AK112" s="76">
        <f t="shared" ref="AK112:AK143" si="180">IF(B112="",0,SUMPRODUCT(($BV$11:$AGG$11="Lait")*($BV$12:$AGG$12="EXCL")*(COUNTIF($P112,"*"&amp;$BV$13:$AGG$13&amp;"*")&gt;0)*1))</f>
        <v>0</v>
      </c>
      <c r="AL112" s="76">
        <f t="shared" ref="AL112:AL143" si="181">IF(B112="",0,SUMPRODUCT(($BV$11:$AGG$11="Lait")*($BV$12:$AGG$12="ALERTE")*(COUNTIF($P112,"*"&amp;$BV$13:$AGG$13&amp;"*")&gt;0)*1))</f>
        <v>0</v>
      </c>
      <c r="AM112" s="76">
        <f t="shared" ref="AM112:AM143" si="182">IF(B112="",0,SUMPRODUCT(($BV$11:$AGG$11="Lait")*($BV$12:$AGG$12="SUSP")*(COUNTIF($P112,"*"&amp;$BV$13:$AGG$13&amp;"*")&gt;0)*1))</f>
        <v>0</v>
      </c>
      <c r="AN112" s="76" t="str">
        <f t="shared" si="133"/>
        <v/>
      </c>
      <c r="AO112" s="76" t="str">
        <f t="shared" si="134"/>
        <v/>
      </c>
      <c r="AP112" s="76">
        <f t="shared" ref="AP112:AP143" si="183">IF(B112="",0,SUMPRODUCT(($BV$11:$AGG$11="Fruits a coque")*($BV$12:$AGG$12="EXCL")*(COUNTIF($P112,"*"&amp;$BV$13:$AGG$13&amp;"*")&gt;0)*1))</f>
        <v>0</v>
      </c>
      <c r="AQ112" s="76">
        <f t="shared" ref="AQ112:AQ143" si="184">IF(B112="",0,SUMPRODUCT(($BV$11:$AGG$11="Fruits a coque")*($BV$12:$AGG$12="ALERTE")*(COUNTIF($P112,"*"&amp;$BV$13:$AGG$13&amp;"*")&gt;0)*1))</f>
        <v>0</v>
      </c>
      <c r="AR112" s="76" t="str">
        <f t="shared" si="137"/>
        <v/>
      </c>
      <c r="AS112" s="76">
        <f t="shared" ref="AS112:AS143" si="185">IF(B112="",0,SUMPRODUCT(($BV$11:$AGG$11="Celeri")*($BV$12:$AGG$12="ALERTE")*(COUNTIF($P112,"*"&amp;$BV$13:$AGG$13&amp;"*")&gt;0)*1))</f>
        <v>0</v>
      </c>
      <c r="AT112" s="76" t="str">
        <f t="shared" si="139"/>
        <v/>
      </c>
      <c r="AU112" s="76">
        <f t="shared" ref="AU112:AU143" si="186">IF(B112="",0,SUMPRODUCT(($BV$11:$AGG$11="Moutarde")*($BV$12:$AGG$12="ALERTE")*(COUNTIF($P112,"*"&amp;$BV$13:$AGG$13&amp;"*")&gt;0)*1))</f>
        <v>0</v>
      </c>
      <c r="AV112" s="76" t="str">
        <f t="shared" si="141"/>
        <v/>
      </c>
      <c r="AW112" s="76">
        <f t="shared" ref="AW112:AW143" si="187">IF(B112="",0,SUMPRODUCT(($BV$11:$AGG$11="Sesame")*($BV$12:$AGG$12="ALERTE")*(COUNTIF($P112,"*"&amp;$BV$13:$AGG$13&amp;"*")&gt;0)*1))</f>
        <v>0</v>
      </c>
      <c r="AX112" s="76" t="str">
        <f t="shared" si="143"/>
        <v/>
      </c>
      <c r="AY112" s="76">
        <f t="shared" ref="AY112:AY143" si="188">IF(B112="",0,SUMPRODUCT(($BV$11:$AGG$11="Sulfites")*($BV$12:$AGG$12="ALERTE")*(COUNTIF($P112,"*"&amp;$BV$13:$AGG$13&amp;"*")&gt;0)*1))</f>
        <v>0</v>
      </c>
      <c r="AZ112" s="76" t="str">
        <f t="shared" si="145"/>
        <v/>
      </c>
      <c r="BA112" s="76">
        <f t="shared" ref="BA112:BA143" si="189">IF(B112="",0,SUMPRODUCT(($BV$11:$AGG$11="Lupin")*($BV$12:$AGG$12="ALERTE")*(COUNTIF($P112,"*"&amp;$BV$13:$AGG$13&amp;"*")&gt;0)*1))</f>
        <v>0</v>
      </c>
      <c r="BB112" s="76" t="str">
        <f t="shared" si="147"/>
        <v/>
      </c>
      <c r="BC112" s="76">
        <f t="shared" ref="BC112:BC143" si="190">IF(B112="",0,SUMPRODUCT(($BV$11:$AGG$11="Mollusques")*($BV$12:$AGG$12="EXCL")*(COUNTIF($P112,"*"&amp;$BV$13:$AGG$13&amp;"*")&gt;0)*1))</f>
        <v>0</v>
      </c>
      <c r="BD112" s="76">
        <f t="shared" ref="BD112:BD143" si="191">IF(B112="",0,SUMPRODUCT(($BV$11:$AGG$11="Mollusques")*($BV$12:$AGG$12="ALERTE")*(COUNTIF($P112,"*"&amp;$BV$13:$AGG$13&amp;"*")&gt;0)*1))</f>
        <v>0</v>
      </c>
      <c r="BE112" s="76" t="str">
        <f t="shared" si="150"/>
        <v/>
      </c>
      <c r="BF112" s="76" t="str">
        <f t="shared" si="151"/>
        <v/>
      </c>
      <c r="BG112" s="76" t="str">
        <f t="shared" si="152"/>
        <v/>
      </c>
      <c r="BH112" s="76" t="str">
        <f t="shared" si="153"/>
        <v/>
      </c>
      <c r="BI112" s="76" t="str">
        <f t="shared" si="154"/>
        <v/>
      </c>
      <c r="BJ112" s="76" t="str">
        <f t="shared" si="155"/>
        <v/>
      </c>
      <c r="BK112" s="76" t="str">
        <f t="shared" si="156"/>
        <v/>
      </c>
      <c r="BL112" s="76" t="str">
        <f t="shared" si="157"/>
        <v/>
      </c>
      <c r="BM112" s="76" t="str">
        <f t="shared" si="158"/>
        <v/>
      </c>
      <c r="BN112" s="76" t="str">
        <f t="shared" si="159"/>
        <v/>
      </c>
      <c r="BO112" s="76" t="str">
        <f t="shared" si="160"/>
        <v/>
      </c>
      <c r="BP112" s="76" t="str">
        <f t="shared" si="161"/>
        <v/>
      </c>
      <c r="BQ112" s="76" t="str">
        <f t="shared" si="162"/>
        <v/>
      </c>
      <c r="BR112" s="76" t="str">
        <f t="shared" si="163"/>
        <v/>
      </c>
      <c r="BS112" s="76" t="str">
        <f t="shared" si="164"/>
        <v/>
      </c>
      <c r="BT112" s="76" t="str">
        <f t="shared" si="165"/>
        <v/>
      </c>
      <c r="BU112" s="76" t="str">
        <f t="shared" si="166"/>
        <v/>
      </c>
    </row>
    <row r="113" spans="1:73" ht="30" customHeight="1">
      <c r="A113" s="75" t="str">
        <f t="shared" si="96"/>
        <v/>
      </c>
      <c r="B113" s="63"/>
      <c r="C113" s="66" t="s">
        <v>1456</v>
      </c>
      <c r="D113" s="77" t="str">
        <f t="shared" si="97"/>
        <v/>
      </c>
      <c r="E113" s="72" t="str">
        <f t="shared" si="98"/>
        <v/>
      </c>
      <c r="F113" s="73" t="str">
        <f t="shared" si="99"/>
        <v/>
      </c>
      <c r="G113" s="74" t="str">
        <f t="shared" si="100"/>
        <v/>
      </c>
      <c r="H113" s="75" t="str">
        <f t="shared" si="101"/>
        <v/>
      </c>
      <c r="I113" s="75" t="str">
        <f t="shared" si="102"/>
        <v/>
      </c>
      <c r="J113" s="73" t="str">
        <f t="shared" si="103"/>
        <v/>
      </c>
      <c r="K113" s="76" t="str">
        <f t="shared" si="104"/>
        <v/>
      </c>
      <c r="L113" s="76" t="str">
        <f t="shared" si="105"/>
        <v/>
      </c>
      <c r="M113" s="76" t="str">
        <f t="shared" si="106"/>
        <v/>
      </c>
      <c r="N113" s="76" t="str">
        <f t="shared" si="107"/>
        <v/>
      </c>
      <c r="O113" s="76" t="str">
        <f t="shared" si="108"/>
        <v/>
      </c>
      <c r="P113" s="76" t="str">
        <f t="shared" si="109"/>
        <v/>
      </c>
      <c r="Q113" s="76">
        <f t="shared" si="167"/>
        <v>0</v>
      </c>
      <c r="R113" s="76">
        <f t="shared" si="168"/>
        <v>0</v>
      </c>
      <c r="S113" s="76">
        <f t="shared" si="169"/>
        <v>0</v>
      </c>
      <c r="T113" s="76">
        <f t="shared" si="170"/>
        <v>0</v>
      </c>
      <c r="U113" s="76" t="str">
        <f t="shared" si="114"/>
        <v/>
      </c>
      <c r="V113" s="76" t="str">
        <f t="shared" si="115"/>
        <v/>
      </c>
      <c r="W113" s="76">
        <f t="shared" si="171"/>
        <v>0</v>
      </c>
      <c r="X113" s="76" t="str">
        <f t="shared" si="117"/>
        <v/>
      </c>
      <c r="Y113" s="76">
        <f t="shared" si="172"/>
        <v>0</v>
      </c>
      <c r="Z113" s="76" t="str">
        <f t="shared" si="119"/>
        <v/>
      </c>
      <c r="AA113" s="76">
        <f t="shared" si="173"/>
        <v>0</v>
      </c>
      <c r="AB113" s="76">
        <f t="shared" si="174"/>
        <v>0</v>
      </c>
      <c r="AC113" s="76">
        <f t="shared" si="175"/>
        <v>0</v>
      </c>
      <c r="AD113" s="76" t="str">
        <f t="shared" si="123"/>
        <v/>
      </c>
      <c r="AE113" s="76">
        <f t="shared" si="176"/>
        <v>0</v>
      </c>
      <c r="AF113" s="76" t="str">
        <f t="shared" si="125"/>
        <v/>
      </c>
      <c r="AG113" s="76">
        <f t="shared" si="177"/>
        <v>0</v>
      </c>
      <c r="AH113" s="76">
        <f t="shared" si="178"/>
        <v>0</v>
      </c>
      <c r="AI113" s="76" t="str">
        <f t="shared" si="128"/>
        <v/>
      </c>
      <c r="AJ113" s="76">
        <f t="shared" si="179"/>
        <v>0</v>
      </c>
      <c r="AK113" s="76">
        <f t="shared" si="180"/>
        <v>0</v>
      </c>
      <c r="AL113" s="76">
        <f t="shared" si="181"/>
        <v>0</v>
      </c>
      <c r="AM113" s="76">
        <f t="shared" si="182"/>
        <v>0</v>
      </c>
      <c r="AN113" s="76" t="str">
        <f t="shared" si="133"/>
        <v/>
      </c>
      <c r="AO113" s="76" t="str">
        <f t="shared" si="134"/>
        <v/>
      </c>
      <c r="AP113" s="76">
        <f t="shared" si="183"/>
        <v>0</v>
      </c>
      <c r="AQ113" s="76">
        <f t="shared" si="184"/>
        <v>0</v>
      </c>
      <c r="AR113" s="76" t="str">
        <f t="shared" si="137"/>
        <v/>
      </c>
      <c r="AS113" s="76">
        <f t="shared" si="185"/>
        <v>0</v>
      </c>
      <c r="AT113" s="76" t="str">
        <f t="shared" si="139"/>
        <v/>
      </c>
      <c r="AU113" s="76">
        <f t="shared" si="186"/>
        <v>0</v>
      </c>
      <c r="AV113" s="76" t="str">
        <f t="shared" si="141"/>
        <v/>
      </c>
      <c r="AW113" s="76">
        <f t="shared" si="187"/>
        <v>0</v>
      </c>
      <c r="AX113" s="76" t="str">
        <f t="shared" si="143"/>
        <v/>
      </c>
      <c r="AY113" s="76">
        <f t="shared" si="188"/>
        <v>0</v>
      </c>
      <c r="AZ113" s="76" t="str">
        <f t="shared" si="145"/>
        <v/>
      </c>
      <c r="BA113" s="76">
        <f t="shared" si="189"/>
        <v>0</v>
      </c>
      <c r="BB113" s="76" t="str">
        <f t="shared" si="147"/>
        <v/>
      </c>
      <c r="BC113" s="76">
        <f t="shared" si="190"/>
        <v>0</v>
      </c>
      <c r="BD113" s="76">
        <f t="shared" si="191"/>
        <v>0</v>
      </c>
      <c r="BE113" s="76" t="str">
        <f t="shared" si="150"/>
        <v/>
      </c>
      <c r="BF113" s="76" t="str">
        <f t="shared" si="151"/>
        <v/>
      </c>
      <c r="BG113" s="76" t="str">
        <f t="shared" si="152"/>
        <v/>
      </c>
      <c r="BH113" s="76" t="str">
        <f t="shared" si="153"/>
        <v/>
      </c>
      <c r="BI113" s="76" t="str">
        <f t="shared" si="154"/>
        <v/>
      </c>
      <c r="BJ113" s="76" t="str">
        <f t="shared" si="155"/>
        <v/>
      </c>
      <c r="BK113" s="76" t="str">
        <f t="shared" si="156"/>
        <v/>
      </c>
      <c r="BL113" s="76" t="str">
        <f t="shared" si="157"/>
        <v/>
      </c>
      <c r="BM113" s="76" t="str">
        <f t="shared" si="158"/>
        <v/>
      </c>
      <c r="BN113" s="76" t="str">
        <f t="shared" si="159"/>
        <v/>
      </c>
      <c r="BO113" s="76" t="str">
        <f t="shared" si="160"/>
        <v/>
      </c>
      <c r="BP113" s="76" t="str">
        <f t="shared" si="161"/>
        <v/>
      </c>
      <c r="BQ113" s="76" t="str">
        <f t="shared" si="162"/>
        <v/>
      </c>
      <c r="BR113" s="76" t="str">
        <f t="shared" si="163"/>
        <v/>
      </c>
      <c r="BS113" s="76" t="str">
        <f t="shared" si="164"/>
        <v/>
      </c>
      <c r="BT113" s="76" t="str">
        <f t="shared" si="165"/>
        <v/>
      </c>
      <c r="BU113" s="76" t="str">
        <f t="shared" si="166"/>
        <v/>
      </c>
    </row>
    <row r="114" spans="1:73" ht="30" customHeight="1">
      <c r="A114" s="75" t="str">
        <f t="shared" si="96"/>
        <v/>
      </c>
      <c r="B114" s="63"/>
      <c r="C114" s="66" t="s">
        <v>1456</v>
      </c>
      <c r="D114" s="77" t="str">
        <f t="shared" si="97"/>
        <v/>
      </c>
      <c r="E114" s="72" t="str">
        <f t="shared" si="98"/>
        <v/>
      </c>
      <c r="F114" s="73" t="str">
        <f t="shared" si="99"/>
        <v/>
      </c>
      <c r="G114" s="74" t="str">
        <f t="shared" si="100"/>
        <v/>
      </c>
      <c r="H114" s="75" t="str">
        <f t="shared" si="101"/>
        <v/>
      </c>
      <c r="I114" s="75" t="str">
        <f t="shared" si="102"/>
        <v/>
      </c>
      <c r="J114" s="73" t="str">
        <f t="shared" si="103"/>
        <v/>
      </c>
      <c r="K114" s="76" t="str">
        <f t="shared" si="104"/>
        <v/>
      </c>
      <c r="L114" s="76" t="str">
        <f t="shared" si="105"/>
        <v/>
      </c>
      <c r="M114" s="76" t="str">
        <f t="shared" si="106"/>
        <v/>
      </c>
      <c r="N114" s="76" t="str">
        <f t="shared" si="107"/>
        <v/>
      </c>
      <c r="O114" s="76" t="str">
        <f t="shared" si="108"/>
        <v/>
      </c>
      <c r="P114" s="76" t="str">
        <f t="shared" si="109"/>
        <v/>
      </c>
      <c r="Q114" s="76">
        <f t="shared" si="167"/>
        <v>0</v>
      </c>
      <c r="R114" s="76">
        <f t="shared" si="168"/>
        <v>0</v>
      </c>
      <c r="S114" s="76">
        <f t="shared" si="169"/>
        <v>0</v>
      </c>
      <c r="T114" s="76">
        <f t="shared" si="170"/>
        <v>0</v>
      </c>
      <c r="U114" s="76" t="str">
        <f t="shared" si="114"/>
        <v/>
      </c>
      <c r="V114" s="76" t="str">
        <f t="shared" si="115"/>
        <v/>
      </c>
      <c r="W114" s="76">
        <f t="shared" si="171"/>
        <v>0</v>
      </c>
      <c r="X114" s="76" t="str">
        <f t="shared" si="117"/>
        <v/>
      </c>
      <c r="Y114" s="76">
        <f t="shared" si="172"/>
        <v>0</v>
      </c>
      <c r="Z114" s="76" t="str">
        <f t="shared" si="119"/>
        <v/>
      </c>
      <c r="AA114" s="76">
        <f t="shared" si="173"/>
        <v>0</v>
      </c>
      <c r="AB114" s="76">
        <f t="shared" si="174"/>
        <v>0</v>
      </c>
      <c r="AC114" s="76">
        <f t="shared" si="175"/>
        <v>0</v>
      </c>
      <c r="AD114" s="76" t="str">
        <f t="shared" si="123"/>
        <v/>
      </c>
      <c r="AE114" s="76">
        <f t="shared" si="176"/>
        <v>0</v>
      </c>
      <c r="AF114" s="76" t="str">
        <f t="shared" si="125"/>
        <v/>
      </c>
      <c r="AG114" s="76">
        <f t="shared" si="177"/>
        <v>0</v>
      </c>
      <c r="AH114" s="76">
        <f t="shared" si="178"/>
        <v>0</v>
      </c>
      <c r="AI114" s="76" t="str">
        <f t="shared" si="128"/>
        <v/>
      </c>
      <c r="AJ114" s="76">
        <f t="shared" si="179"/>
        <v>0</v>
      </c>
      <c r="AK114" s="76">
        <f t="shared" si="180"/>
        <v>0</v>
      </c>
      <c r="AL114" s="76">
        <f t="shared" si="181"/>
        <v>0</v>
      </c>
      <c r="AM114" s="76">
        <f t="shared" si="182"/>
        <v>0</v>
      </c>
      <c r="AN114" s="76" t="str">
        <f t="shared" si="133"/>
        <v/>
      </c>
      <c r="AO114" s="76" t="str">
        <f t="shared" si="134"/>
        <v/>
      </c>
      <c r="AP114" s="76">
        <f t="shared" si="183"/>
        <v>0</v>
      </c>
      <c r="AQ114" s="76">
        <f t="shared" si="184"/>
        <v>0</v>
      </c>
      <c r="AR114" s="76" t="str">
        <f t="shared" si="137"/>
        <v/>
      </c>
      <c r="AS114" s="76">
        <f t="shared" si="185"/>
        <v>0</v>
      </c>
      <c r="AT114" s="76" t="str">
        <f t="shared" si="139"/>
        <v/>
      </c>
      <c r="AU114" s="76">
        <f t="shared" si="186"/>
        <v>0</v>
      </c>
      <c r="AV114" s="76" t="str">
        <f t="shared" si="141"/>
        <v/>
      </c>
      <c r="AW114" s="76">
        <f t="shared" si="187"/>
        <v>0</v>
      </c>
      <c r="AX114" s="76" t="str">
        <f t="shared" si="143"/>
        <v/>
      </c>
      <c r="AY114" s="76">
        <f t="shared" si="188"/>
        <v>0</v>
      </c>
      <c r="AZ114" s="76" t="str">
        <f t="shared" si="145"/>
        <v/>
      </c>
      <c r="BA114" s="76">
        <f t="shared" si="189"/>
        <v>0</v>
      </c>
      <c r="BB114" s="76" t="str">
        <f t="shared" si="147"/>
        <v/>
      </c>
      <c r="BC114" s="76">
        <f t="shared" si="190"/>
        <v>0</v>
      </c>
      <c r="BD114" s="76">
        <f t="shared" si="191"/>
        <v>0</v>
      </c>
      <c r="BE114" s="76" t="str">
        <f t="shared" si="150"/>
        <v/>
      </c>
      <c r="BF114" s="76" t="str">
        <f t="shared" si="151"/>
        <v/>
      </c>
      <c r="BG114" s="76" t="str">
        <f t="shared" si="152"/>
        <v/>
      </c>
      <c r="BH114" s="76" t="str">
        <f t="shared" si="153"/>
        <v/>
      </c>
      <c r="BI114" s="76" t="str">
        <f t="shared" si="154"/>
        <v/>
      </c>
      <c r="BJ114" s="76" t="str">
        <f t="shared" si="155"/>
        <v/>
      </c>
      <c r="BK114" s="76" t="str">
        <f t="shared" si="156"/>
        <v/>
      </c>
      <c r="BL114" s="76" t="str">
        <f t="shared" si="157"/>
        <v/>
      </c>
      <c r="BM114" s="76" t="str">
        <f t="shared" si="158"/>
        <v/>
      </c>
      <c r="BN114" s="76" t="str">
        <f t="shared" si="159"/>
        <v/>
      </c>
      <c r="BO114" s="76" t="str">
        <f t="shared" si="160"/>
        <v/>
      </c>
      <c r="BP114" s="76" t="str">
        <f t="shared" si="161"/>
        <v/>
      </c>
      <c r="BQ114" s="76" t="str">
        <f t="shared" si="162"/>
        <v/>
      </c>
      <c r="BR114" s="76" t="str">
        <f t="shared" si="163"/>
        <v/>
      </c>
      <c r="BS114" s="76" t="str">
        <f t="shared" si="164"/>
        <v/>
      </c>
      <c r="BT114" s="76" t="str">
        <f t="shared" si="165"/>
        <v/>
      </c>
      <c r="BU114" s="76" t="str">
        <f t="shared" si="166"/>
        <v/>
      </c>
    </row>
    <row r="115" spans="1:73" ht="30" customHeight="1">
      <c r="A115" s="75" t="str">
        <f t="shared" si="96"/>
        <v/>
      </c>
      <c r="B115" s="63"/>
      <c r="C115" s="66" t="s">
        <v>1456</v>
      </c>
      <c r="D115" s="77" t="str">
        <f t="shared" si="97"/>
        <v/>
      </c>
      <c r="E115" s="72" t="str">
        <f t="shared" si="98"/>
        <v/>
      </c>
      <c r="F115" s="73" t="str">
        <f t="shared" si="99"/>
        <v/>
      </c>
      <c r="G115" s="74" t="str">
        <f t="shared" si="100"/>
        <v/>
      </c>
      <c r="H115" s="75" t="str">
        <f t="shared" si="101"/>
        <v/>
      </c>
      <c r="I115" s="75" t="str">
        <f t="shared" si="102"/>
        <v/>
      </c>
      <c r="J115" s="73" t="str">
        <f t="shared" si="103"/>
        <v/>
      </c>
      <c r="K115" s="76" t="str">
        <f t="shared" si="104"/>
        <v/>
      </c>
      <c r="L115" s="76" t="str">
        <f t="shared" si="105"/>
        <v/>
      </c>
      <c r="M115" s="76" t="str">
        <f t="shared" si="106"/>
        <v/>
      </c>
      <c r="N115" s="76" t="str">
        <f t="shared" si="107"/>
        <v/>
      </c>
      <c r="O115" s="76" t="str">
        <f t="shared" si="108"/>
        <v/>
      </c>
      <c r="P115" s="76" t="str">
        <f t="shared" si="109"/>
        <v/>
      </c>
      <c r="Q115" s="76">
        <f t="shared" si="167"/>
        <v>0</v>
      </c>
      <c r="R115" s="76">
        <f t="shared" si="168"/>
        <v>0</v>
      </c>
      <c r="S115" s="76">
        <f t="shared" si="169"/>
        <v>0</v>
      </c>
      <c r="T115" s="76">
        <f t="shared" si="170"/>
        <v>0</v>
      </c>
      <c r="U115" s="76" t="str">
        <f t="shared" si="114"/>
        <v/>
      </c>
      <c r="V115" s="76" t="str">
        <f t="shared" si="115"/>
        <v/>
      </c>
      <c r="W115" s="76">
        <f t="shared" si="171"/>
        <v>0</v>
      </c>
      <c r="X115" s="76" t="str">
        <f t="shared" si="117"/>
        <v/>
      </c>
      <c r="Y115" s="76">
        <f t="shared" si="172"/>
        <v>0</v>
      </c>
      <c r="Z115" s="76" t="str">
        <f t="shared" si="119"/>
        <v/>
      </c>
      <c r="AA115" s="76">
        <f t="shared" si="173"/>
        <v>0</v>
      </c>
      <c r="AB115" s="76">
        <f t="shared" si="174"/>
        <v>0</v>
      </c>
      <c r="AC115" s="76">
        <f t="shared" si="175"/>
        <v>0</v>
      </c>
      <c r="AD115" s="76" t="str">
        <f t="shared" si="123"/>
        <v/>
      </c>
      <c r="AE115" s="76">
        <f t="shared" si="176"/>
        <v>0</v>
      </c>
      <c r="AF115" s="76" t="str">
        <f t="shared" si="125"/>
        <v/>
      </c>
      <c r="AG115" s="76">
        <f t="shared" si="177"/>
        <v>0</v>
      </c>
      <c r="AH115" s="76">
        <f t="shared" si="178"/>
        <v>0</v>
      </c>
      <c r="AI115" s="76" t="str">
        <f t="shared" si="128"/>
        <v/>
      </c>
      <c r="AJ115" s="76">
        <f t="shared" si="179"/>
        <v>0</v>
      </c>
      <c r="AK115" s="76">
        <f t="shared" si="180"/>
        <v>0</v>
      </c>
      <c r="AL115" s="76">
        <f t="shared" si="181"/>
        <v>0</v>
      </c>
      <c r="AM115" s="76">
        <f t="shared" si="182"/>
        <v>0</v>
      </c>
      <c r="AN115" s="76" t="str">
        <f t="shared" si="133"/>
        <v/>
      </c>
      <c r="AO115" s="76" t="str">
        <f t="shared" si="134"/>
        <v/>
      </c>
      <c r="AP115" s="76">
        <f t="shared" si="183"/>
        <v>0</v>
      </c>
      <c r="AQ115" s="76">
        <f t="shared" si="184"/>
        <v>0</v>
      </c>
      <c r="AR115" s="76" t="str">
        <f t="shared" si="137"/>
        <v/>
      </c>
      <c r="AS115" s="76">
        <f t="shared" si="185"/>
        <v>0</v>
      </c>
      <c r="AT115" s="76" t="str">
        <f t="shared" si="139"/>
        <v/>
      </c>
      <c r="AU115" s="76">
        <f t="shared" si="186"/>
        <v>0</v>
      </c>
      <c r="AV115" s="76" t="str">
        <f t="shared" si="141"/>
        <v/>
      </c>
      <c r="AW115" s="76">
        <f t="shared" si="187"/>
        <v>0</v>
      </c>
      <c r="AX115" s="76" t="str">
        <f t="shared" si="143"/>
        <v/>
      </c>
      <c r="AY115" s="76">
        <f t="shared" si="188"/>
        <v>0</v>
      </c>
      <c r="AZ115" s="76" t="str">
        <f t="shared" si="145"/>
        <v/>
      </c>
      <c r="BA115" s="76">
        <f t="shared" si="189"/>
        <v>0</v>
      </c>
      <c r="BB115" s="76" t="str">
        <f t="shared" si="147"/>
        <v/>
      </c>
      <c r="BC115" s="76">
        <f t="shared" si="190"/>
        <v>0</v>
      </c>
      <c r="BD115" s="76">
        <f t="shared" si="191"/>
        <v>0</v>
      </c>
      <c r="BE115" s="76" t="str">
        <f t="shared" si="150"/>
        <v/>
      </c>
      <c r="BF115" s="76" t="str">
        <f t="shared" si="151"/>
        <v/>
      </c>
      <c r="BG115" s="76" t="str">
        <f t="shared" si="152"/>
        <v/>
      </c>
      <c r="BH115" s="76" t="str">
        <f t="shared" si="153"/>
        <v/>
      </c>
      <c r="BI115" s="76" t="str">
        <f t="shared" si="154"/>
        <v/>
      </c>
      <c r="BJ115" s="76" t="str">
        <f t="shared" si="155"/>
        <v/>
      </c>
      <c r="BK115" s="76" t="str">
        <f t="shared" si="156"/>
        <v/>
      </c>
      <c r="BL115" s="76" t="str">
        <f t="shared" si="157"/>
        <v/>
      </c>
      <c r="BM115" s="76" t="str">
        <f t="shared" si="158"/>
        <v/>
      </c>
      <c r="BN115" s="76" t="str">
        <f t="shared" si="159"/>
        <v/>
      </c>
      <c r="BO115" s="76" t="str">
        <f t="shared" si="160"/>
        <v/>
      </c>
      <c r="BP115" s="76" t="str">
        <f t="shared" si="161"/>
        <v/>
      </c>
      <c r="BQ115" s="76" t="str">
        <f t="shared" si="162"/>
        <v/>
      </c>
      <c r="BR115" s="76" t="str">
        <f t="shared" si="163"/>
        <v/>
      </c>
      <c r="BS115" s="76" t="str">
        <f t="shared" si="164"/>
        <v/>
      </c>
      <c r="BT115" s="76" t="str">
        <f t="shared" si="165"/>
        <v/>
      </c>
      <c r="BU115" s="76" t="str">
        <f t="shared" si="166"/>
        <v/>
      </c>
    </row>
    <row r="116" spans="1:73" ht="30" customHeight="1">
      <c r="A116" s="75" t="str">
        <f t="shared" si="96"/>
        <v/>
      </c>
      <c r="B116" s="63"/>
      <c r="C116" s="66" t="s">
        <v>1456</v>
      </c>
      <c r="D116" s="77" t="str">
        <f t="shared" si="97"/>
        <v/>
      </c>
      <c r="E116" s="72" t="str">
        <f t="shared" si="98"/>
        <v/>
      </c>
      <c r="F116" s="73" t="str">
        <f t="shared" si="99"/>
        <v/>
      </c>
      <c r="G116" s="74" t="str">
        <f t="shared" si="100"/>
        <v/>
      </c>
      <c r="H116" s="75" t="str">
        <f t="shared" si="101"/>
        <v/>
      </c>
      <c r="I116" s="75" t="str">
        <f t="shared" si="102"/>
        <v/>
      </c>
      <c r="J116" s="73" t="str">
        <f t="shared" si="103"/>
        <v/>
      </c>
      <c r="K116" s="76" t="str">
        <f t="shared" si="104"/>
        <v/>
      </c>
      <c r="L116" s="76" t="str">
        <f t="shared" si="105"/>
        <v/>
      </c>
      <c r="M116" s="76" t="str">
        <f t="shared" si="106"/>
        <v/>
      </c>
      <c r="N116" s="76" t="str">
        <f t="shared" si="107"/>
        <v/>
      </c>
      <c r="O116" s="76" t="str">
        <f t="shared" si="108"/>
        <v/>
      </c>
      <c r="P116" s="76" t="str">
        <f t="shared" si="109"/>
        <v/>
      </c>
      <c r="Q116" s="76">
        <f t="shared" si="167"/>
        <v>0</v>
      </c>
      <c r="R116" s="76">
        <f t="shared" si="168"/>
        <v>0</v>
      </c>
      <c r="S116" s="76">
        <f t="shared" si="169"/>
        <v>0</v>
      </c>
      <c r="T116" s="76">
        <f t="shared" si="170"/>
        <v>0</v>
      </c>
      <c r="U116" s="76" t="str">
        <f t="shared" si="114"/>
        <v/>
      </c>
      <c r="V116" s="76" t="str">
        <f t="shared" si="115"/>
        <v/>
      </c>
      <c r="W116" s="76">
        <f t="shared" si="171"/>
        <v>0</v>
      </c>
      <c r="X116" s="76" t="str">
        <f t="shared" si="117"/>
        <v/>
      </c>
      <c r="Y116" s="76">
        <f t="shared" si="172"/>
        <v>0</v>
      </c>
      <c r="Z116" s="76" t="str">
        <f t="shared" si="119"/>
        <v/>
      </c>
      <c r="AA116" s="76">
        <f t="shared" si="173"/>
        <v>0</v>
      </c>
      <c r="AB116" s="76">
        <f t="shared" si="174"/>
        <v>0</v>
      </c>
      <c r="AC116" s="76">
        <f t="shared" si="175"/>
        <v>0</v>
      </c>
      <c r="AD116" s="76" t="str">
        <f t="shared" si="123"/>
        <v/>
      </c>
      <c r="AE116" s="76">
        <f t="shared" si="176"/>
        <v>0</v>
      </c>
      <c r="AF116" s="76" t="str">
        <f t="shared" si="125"/>
        <v/>
      </c>
      <c r="AG116" s="76">
        <f t="shared" si="177"/>
        <v>0</v>
      </c>
      <c r="AH116" s="76">
        <f t="shared" si="178"/>
        <v>0</v>
      </c>
      <c r="AI116" s="76" t="str">
        <f t="shared" si="128"/>
        <v/>
      </c>
      <c r="AJ116" s="76">
        <f t="shared" si="179"/>
        <v>0</v>
      </c>
      <c r="AK116" s="76">
        <f t="shared" si="180"/>
        <v>0</v>
      </c>
      <c r="AL116" s="76">
        <f t="shared" si="181"/>
        <v>0</v>
      </c>
      <c r="AM116" s="76">
        <f t="shared" si="182"/>
        <v>0</v>
      </c>
      <c r="AN116" s="76" t="str">
        <f t="shared" si="133"/>
        <v/>
      </c>
      <c r="AO116" s="76" t="str">
        <f t="shared" si="134"/>
        <v/>
      </c>
      <c r="AP116" s="76">
        <f t="shared" si="183"/>
        <v>0</v>
      </c>
      <c r="AQ116" s="76">
        <f t="shared" si="184"/>
        <v>0</v>
      </c>
      <c r="AR116" s="76" t="str">
        <f t="shared" si="137"/>
        <v/>
      </c>
      <c r="AS116" s="76">
        <f t="shared" si="185"/>
        <v>0</v>
      </c>
      <c r="AT116" s="76" t="str">
        <f t="shared" si="139"/>
        <v/>
      </c>
      <c r="AU116" s="76">
        <f t="shared" si="186"/>
        <v>0</v>
      </c>
      <c r="AV116" s="76" t="str">
        <f t="shared" si="141"/>
        <v/>
      </c>
      <c r="AW116" s="76">
        <f t="shared" si="187"/>
        <v>0</v>
      </c>
      <c r="AX116" s="76" t="str">
        <f t="shared" si="143"/>
        <v/>
      </c>
      <c r="AY116" s="76">
        <f t="shared" si="188"/>
        <v>0</v>
      </c>
      <c r="AZ116" s="76" t="str">
        <f t="shared" si="145"/>
        <v/>
      </c>
      <c r="BA116" s="76">
        <f t="shared" si="189"/>
        <v>0</v>
      </c>
      <c r="BB116" s="76" t="str">
        <f t="shared" si="147"/>
        <v/>
      </c>
      <c r="BC116" s="76">
        <f t="shared" si="190"/>
        <v>0</v>
      </c>
      <c r="BD116" s="76">
        <f t="shared" si="191"/>
        <v>0</v>
      </c>
      <c r="BE116" s="76" t="str">
        <f t="shared" si="150"/>
        <v/>
      </c>
      <c r="BF116" s="76" t="str">
        <f t="shared" si="151"/>
        <v/>
      </c>
      <c r="BG116" s="76" t="str">
        <f t="shared" si="152"/>
        <v/>
      </c>
      <c r="BH116" s="76" t="str">
        <f t="shared" si="153"/>
        <v/>
      </c>
      <c r="BI116" s="76" t="str">
        <f t="shared" si="154"/>
        <v/>
      </c>
      <c r="BJ116" s="76" t="str">
        <f t="shared" si="155"/>
        <v/>
      </c>
      <c r="BK116" s="76" t="str">
        <f t="shared" si="156"/>
        <v/>
      </c>
      <c r="BL116" s="76" t="str">
        <f t="shared" si="157"/>
        <v/>
      </c>
      <c r="BM116" s="76" t="str">
        <f t="shared" si="158"/>
        <v/>
      </c>
      <c r="BN116" s="76" t="str">
        <f t="shared" si="159"/>
        <v/>
      </c>
      <c r="BO116" s="76" t="str">
        <f t="shared" si="160"/>
        <v/>
      </c>
      <c r="BP116" s="76" t="str">
        <f t="shared" si="161"/>
        <v/>
      </c>
      <c r="BQ116" s="76" t="str">
        <f t="shared" si="162"/>
        <v/>
      </c>
      <c r="BR116" s="76" t="str">
        <f t="shared" si="163"/>
        <v/>
      </c>
      <c r="BS116" s="76" t="str">
        <f t="shared" si="164"/>
        <v/>
      </c>
      <c r="BT116" s="76" t="str">
        <f t="shared" si="165"/>
        <v/>
      </c>
      <c r="BU116" s="76" t="str">
        <f t="shared" si="166"/>
        <v/>
      </c>
    </row>
    <row r="117" spans="1:73" ht="30" customHeight="1">
      <c r="A117" s="75" t="str">
        <f t="shared" si="96"/>
        <v/>
      </c>
      <c r="B117" s="63"/>
      <c r="C117" s="66" t="s">
        <v>1456</v>
      </c>
      <c r="D117" s="77" t="str">
        <f t="shared" si="97"/>
        <v/>
      </c>
      <c r="E117" s="72" t="str">
        <f t="shared" si="98"/>
        <v/>
      </c>
      <c r="F117" s="73" t="str">
        <f t="shared" si="99"/>
        <v/>
      </c>
      <c r="G117" s="74" t="str">
        <f t="shared" si="100"/>
        <v/>
      </c>
      <c r="H117" s="75" t="str">
        <f t="shared" si="101"/>
        <v/>
      </c>
      <c r="I117" s="75" t="str">
        <f t="shared" si="102"/>
        <v/>
      </c>
      <c r="J117" s="73" t="str">
        <f t="shared" si="103"/>
        <v/>
      </c>
      <c r="K117" s="76" t="str">
        <f t="shared" si="104"/>
        <v/>
      </c>
      <c r="L117" s="76" t="str">
        <f t="shared" si="105"/>
        <v/>
      </c>
      <c r="M117" s="76" t="str">
        <f t="shared" si="106"/>
        <v/>
      </c>
      <c r="N117" s="76" t="str">
        <f t="shared" si="107"/>
        <v/>
      </c>
      <c r="O117" s="76" t="str">
        <f t="shared" si="108"/>
        <v/>
      </c>
      <c r="P117" s="76" t="str">
        <f t="shared" si="109"/>
        <v/>
      </c>
      <c r="Q117" s="76">
        <f t="shared" si="167"/>
        <v>0</v>
      </c>
      <c r="R117" s="76">
        <f t="shared" si="168"/>
        <v>0</v>
      </c>
      <c r="S117" s="76">
        <f t="shared" si="169"/>
        <v>0</v>
      </c>
      <c r="T117" s="76">
        <f t="shared" si="170"/>
        <v>0</v>
      </c>
      <c r="U117" s="76" t="str">
        <f t="shared" si="114"/>
        <v/>
      </c>
      <c r="V117" s="76" t="str">
        <f t="shared" si="115"/>
        <v/>
      </c>
      <c r="W117" s="76">
        <f t="shared" si="171"/>
        <v>0</v>
      </c>
      <c r="X117" s="76" t="str">
        <f t="shared" si="117"/>
        <v/>
      </c>
      <c r="Y117" s="76">
        <f t="shared" si="172"/>
        <v>0</v>
      </c>
      <c r="Z117" s="76" t="str">
        <f t="shared" si="119"/>
        <v/>
      </c>
      <c r="AA117" s="76">
        <f t="shared" si="173"/>
        <v>0</v>
      </c>
      <c r="AB117" s="76">
        <f t="shared" si="174"/>
        <v>0</v>
      </c>
      <c r="AC117" s="76">
        <f t="shared" si="175"/>
        <v>0</v>
      </c>
      <c r="AD117" s="76" t="str">
        <f t="shared" si="123"/>
        <v/>
      </c>
      <c r="AE117" s="76">
        <f t="shared" si="176"/>
        <v>0</v>
      </c>
      <c r="AF117" s="76" t="str">
        <f t="shared" si="125"/>
        <v/>
      </c>
      <c r="AG117" s="76">
        <f t="shared" si="177"/>
        <v>0</v>
      </c>
      <c r="AH117" s="76">
        <f t="shared" si="178"/>
        <v>0</v>
      </c>
      <c r="AI117" s="76" t="str">
        <f t="shared" si="128"/>
        <v/>
      </c>
      <c r="AJ117" s="76">
        <f t="shared" si="179"/>
        <v>0</v>
      </c>
      <c r="AK117" s="76">
        <f t="shared" si="180"/>
        <v>0</v>
      </c>
      <c r="AL117" s="76">
        <f t="shared" si="181"/>
        <v>0</v>
      </c>
      <c r="AM117" s="76">
        <f t="shared" si="182"/>
        <v>0</v>
      </c>
      <c r="AN117" s="76" t="str">
        <f t="shared" si="133"/>
        <v/>
      </c>
      <c r="AO117" s="76" t="str">
        <f t="shared" si="134"/>
        <v/>
      </c>
      <c r="AP117" s="76">
        <f t="shared" si="183"/>
        <v>0</v>
      </c>
      <c r="AQ117" s="76">
        <f t="shared" si="184"/>
        <v>0</v>
      </c>
      <c r="AR117" s="76" t="str">
        <f t="shared" si="137"/>
        <v/>
      </c>
      <c r="AS117" s="76">
        <f t="shared" si="185"/>
        <v>0</v>
      </c>
      <c r="AT117" s="76" t="str">
        <f t="shared" si="139"/>
        <v/>
      </c>
      <c r="AU117" s="76">
        <f t="shared" si="186"/>
        <v>0</v>
      </c>
      <c r="AV117" s="76" t="str">
        <f t="shared" si="141"/>
        <v/>
      </c>
      <c r="AW117" s="76">
        <f t="shared" si="187"/>
        <v>0</v>
      </c>
      <c r="AX117" s="76" t="str">
        <f t="shared" si="143"/>
        <v/>
      </c>
      <c r="AY117" s="76">
        <f t="shared" si="188"/>
        <v>0</v>
      </c>
      <c r="AZ117" s="76" t="str">
        <f t="shared" si="145"/>
        <v/>
      </c>
      <c r="BA117" s="76">
        <f t="shared" si="189"/>
        <v>0</v>
      </c>
      <c r="BB117" s="76" t="str">
        <f t="shared" si="147"/>
        <v/>
      </c>
      <c r="BC117" s="76">
        <f t="shared" si="190"/>
        <v>0</v>
      </c>
      <c r="BD117" s="76">
        <f t="shared" si="191"/>
        <v>0</v>
      </c>
      <c r="BE117" s="76" t="str">
        <f t="shared" si="150"/>
        <v/>
      </c>
      <c r="BF117" s="76" t="str">
        <f t="shared" si="151"/>
        <v/>
      </c>
      <c r="BG117" s="76" t="str">
        <f t="shared" si="152"/>
        <v/>
      </c>
      <c r="BH117" s="76" t="str">
        <f t="shared" si="153"/>
        <v/>
      </c>
      <c r="BI117" s="76" t="str">
        <f t="shared" si="154"/>
        <v/>
      </c>
      <c r="BJ117" s="76" t="str">
        <f t="shared" si="155"/>
        <v/>
      </c>
      <c r="BK117" s="76" t="str">
        <f t="shared" si="156"/>
        <v/>
      </c>
      <c r="BL117" s="76" t="str">
        <f t="shared" si="157"/>
        <v/>
      </c>
      <c r="BM117" s="76" t="str">
        <f t="shared" si="158"/>
        <v/>
      </c>
      <c r="BN117" s="76" t="str">
        <f t="shared" si="159"/>
        <v/>
      </c>
      <c r="BO117" s="76" t="str">
        <f t="shared" si="160"/>
        <v/>
      </c>
      <c r="BP117" s="76" t="str">
        <f t="shared" si="161"/>
        <v/>
      </c>
      <c r="BQ117" s="76" t="str">
        <f t="shared" si="162"/>
        <v/>
      </c>
      <c r="BR117" s="76" t="str">
        <f t="shared" si="163"/>
        <v/>
      </c>
      <c r="BS117" s="76" t="str">
        <f t="shared" si="164"/>
        <v/>
      </c>
      <c r="BT117" s="76" t="str">
        <f t="shared" si="165"/>
        <v/>
      </c>
      <c r="BU117" s="76" t="str">
        <f t="shared" si="166"/>
        <v/>
      </c>
    </row>
    <row r="118" spans="1:73" ht="30" customHeight="1">
      <c r="A118" s="75" t="str">
        <f t="shared" si="96"/>
        <v/>
      </c>
      <c r="B118" s="63"/>
      <c r="C118" s="66" t="s">
        <v>1456</v>
      </c>
      <c r="D118" s="77" t="str">
        <f t="shared" si="97"/>
        <v/>
      </c>
      <c r="E118" s="72" t="str">
        <f t="shared" si="98"/>
        <v/>
      </c>
      <c r="F118" s="73" t="str">
        <f t="shared" si="99"/>
        <v/>
      </c>
      <c r="G118" s="74" t="str">
        <f t="shared" si="100"/>
        <v/>
      </c>
      <c r="H118" s="75" t="str">
        <f t="shared" si="101"/>
        <v/>
      </c>
      <c r="I118" s="75" t="str">
        <f t="shared" si="102"/>
        <v/>
      </c>
      <c r="J118" s="73" t="str">
        <f t="shared" si="103"/>
        <v/>
      </c>
      <c r="K118" s="76" t="str">
        <f t="shared" si="104"/>
        <v/>
      </c>
      <c r="L118" s="76" t="str">
        <f t="shared" si="105"/>
        <v/>
      </c>
      <c r="M118" s="76" t="str">
        <f t="shared" si="106"/>
        <v/>
      </c>
      <c r="N118" s="76" t="str">
        <f t="shared" si="107"/>
        <v/>
      </c>
      <c r="O118" s="76" t="str">
        <f t="shared" si="108"/>
        <v/>
      </c>
      <c r="P118" s="76" t="str">
        <f t="shared" si="109"/>
        <v/>
      </c>
      <c r="Q118" s="76">
        <f t="shared" si="167"/>
        <v>0</v>
      </c>
      <c r="R118" s="76">
        <f t="shared" si="168"/>
        <v>0</v>
      </c>
      <c r="S118" s="76">
        <f t="shared" si="169"/>
        <v>0</v>
      </c>
      <c r="T118" s="76">
        <f t="shared" si="170"/>
        <v>0</v>
      </c>
      <c r="U118" s="76" t="str">
        <f t="shared" si="114"/>
        <v/>
      </c>
      <c r="V118" s="76" t="str">
        <f t="shared" si="115"/>
        <v/>
      </c>
      <c r="W118" s="76">
        <f t="shared" si="171"/>
        <v>0</v>
      </c>
      <c r="X118" s="76" t="str">
        <f t="shared" si="117"/>
        <v/>
      </c>
      <c r="Y118" s="76">
        <f t="shared" si="172"/>
        <v>0</v>
      </c>
      <c r="Z118" s="76" t="str">
        <f t="shared" si="119"/>
        <v/>
      </c>
      <c r="AA118" s="76">
        <f t="shared" si="173"/>
        <v>0</v>
      </c>
      <c r="AB118" s="76">
        <f t="shared" si="174"/>
        <v>0</v>
      </c>
      <c r="AC118" s="76">
        <f t="shared" si="175"/>
        <v>0</v>
      </c>
      <c r="AD118" s="76" t="str">
        <f t="shared" si="123"/>
        <v/>
      </c>
      <c r="AE118" s="76">
        <f t="shared" si="176"/>
        <v>0</v>
      </c>
      <c r="AF118" s="76" t="str">
        <f t="shared" si="125"/>
        <v/>
      </c>
      <c r="AG118" s="76">
        <f t="shared" si="177"/>
        <v>0</v>
      </c>
      <c r="AH118" s="76">
        <f t="shared" si="178"/>
        <v>0</v>
      </c>
      <c r="AI118" s="76" t="str">
        <f t="shared" si="128"/>
        <v/>
      </c>
      <c r="AJ118" s="76">
        <f t="shared" si="179"/>
        <v>0</v>
      </c>
      <c r="AK118" s="76">
        <f t="shared" si="180"/>
        <v>0</v>
      </c>
      <c r="AL118" s="76">
        <f t="shared" si="181"/>
        <v>0</v>
      </c>
      <c r="AM118" s="76">
        <f t="shared" si="182"/>
        <v>0</v>
      </c>
      <c r="AN118" s="76" t="str">
        <f t="shared" si="133"/>
        <v/>
      </c>
      <c r="AO118" s="76" t="str">
        <f t="shared" si="134"/>
        <v/>
      </c>
      <c r="AP118" s="76">
        <f t="shared" si="183"/>
        <v>0</v>
      </c>
      <c r="AQ118" s="76">
        <f t="shared" si="184"/>
        <v>0</v>
      </c>
      <c r="AR118" s="76" t="str">
        <f t="shared" si="137"/>
        <v/>
      </c>
      <c r="AS118" s="76">
        <f t="shared" si="185"/>
        <v>0</v>
      </c>
      <c r="AT118" s="76" t="str">
        <f t="shared" si="139"/>
        <v/>
      </c>
      <c r="AU118" s="76">
        <f t="shared" si="186"/>
        <v>0</v>
      </c>
      <c r="AV118" s="76" t="str">
        <f t="shared" si="141"/>
        <v/>
      </c>
      <c r="AW118" s="76">
        <f t="shared" si="187"/>
        <v>0</v>
      </c>
      <c r="AX118" s="76" t="str">
        <f t="shared" si="143"/>
        <v/>
      </c>
      <c r="AY118" s="76">
        <f t="shared" si="188"/>
        <v>0</v>
      </c>
      <c r="AZ118" s="76" t="str">
        <f t="shared" si="145"/>
        <v/>
      </c>
      <c r="BA118" s="76">
        <f t="shared" si="189"/>
        <v>0</v>
      </c>
      <c r="BB118" s="76" t="str">
        <f t="shared" si="147"/>
        <v/>
      </c>
      <c r="BC118" s="76">
        <f t="shared" si="190"/>
        <v>0</v>
      </c>
      <c r="BD118" s="76">
        <f t="shared" si="191"/>
        <v>0</v>
      </c>
      <c r="BE118" s="76" t="str">
        <f t="shared" si="150"/>
        <v/>
      </c>
      <c r="BF118" s="76" t="str">
        <f t="shared" si="151"/>
        <v/>
      </c>
      <c r="BG118" s="76" t="str">
        <f t="shared" si="152"/>
        <v/>
      </c>
      <c r="BH118" s="76" t="str">
        <f t="shared" si="153"/>
        <v/>
      </c>
      <c r="BI118" s="76" t="str">
        <f t="shared" si="154"/>
        <v/>
      </c>
      <c r="BJ118" s="76" t="str">
        <f t="shared" si="155"/>
        <v/>
      </c>
      <c r="BK118" s="76" t="str">
        <f t="shared" si="156"/>
        <v/>
      </c>
      <c r="BL118" s="76" t="str">
        <f t="shared" si="157"/>
        <v/>
      </c>
      <c r="BM118" s="76" t="str">
        <f t="shared" si="158"/>
        <v/>
      </c>
      <c r="BN118" s="76" t="str">
        <f t="shared" si="159"/>
        <v/>
      </c>
      <c r="BO118" s="76" t="str">
        <f t="shared" si="160"/>
        <v/>
      </c>
      <c r="BP118" s="76" t="str">
        <f t="shared" si="161"/>
        <v/>
      </c>
      <c r="BQ118" s="76" t="str">
        <f t="shared" si="162"/>
        <v/>
      </c>
      <c r="BR118" s="76" t="str">
        <f t="shared" si="163"/>
        <v/>
      </c>
      <c r="BS118" s="76" t="str">
        <f t="shared" si="164"/>
        <v/>
      </c>
      <c r="BT118" s="76" t="str">
        <f t="shared" si="165"/>
        <v/>
      </c>
      <c r="BU118" s="76" t="str">
        <f t="shared" si="166"/>
        <v/>
      </c>
    </row>
    <row r="119" spans="1:73" ht="30" customHeight="1">
      <c r="A119" s="75" t="str">
        <f t="shared" si="96"/>
        <v/>
      </c>
      <c r="B119" s="63"/>
      <c r="C119" s="66" t="s">
        <v>1456</v>
      </c>
      <c r="D119" s="77" t="str">
        <f t="shared" si="97"/>
        <v/>
      </c>
      <c r="E119" s="72" t="str">
        <f t="shared" si="98"/>
        <v/>
      </c>
      <c r="F119" s="73" t="str">
        <f t="shared" si="99"/>
        <v/>
      </c>
      <c r="G119" s="74" t="str">
        <f t="shared" si="100"/>
        <v/>
      </c>
      <c r="H119" s="75" t="str">
        <f t="shared" si="101"/>
        <v/>
      </c>
      <c r="I119" s="75" t="str">
        <f t="shared" si="102"/>
        <v/>
      </c>
      <c r="J119" s="73" t="str">
        <f t="shared" si="103"/>
        <v/>
      </c>
      <c r="K119" s="76" t="str">
        <f t="shared" si="104"/>
        <v/>
      </c>
      <c r="L119" s="76" t="str">
        <f t="shared" si="105"/>
        <v/>
      </c>
      <c r="M119" s="76" t="str">
        <f t="shared" si="106"/>
        <v/>
      </c>
      <c r="N119" s="76" t="str">
        <f t="shared" si="107"/>
        <v/>
      </c>
      <c r="O119" s="76" t="str">
        <f t="shared" si="108"/>
        <v/>
      </c>
      <c r="P119" s="76" t="str">
        <f t="shared" si="109"/>
        <v/>
      </c>
      <c r="Q119" s="76">
        <f t="shared" si="167"/>
        <v>0</v>
      </c>
      <c r="R119" s="76">
        <f t="shared" si="168"/>
        <v>0</v>
      </c>
      <c r="S119" s="76">
        <f t="shared" si="169"/>
        <v>0</v>
      </c>
      <c r="T119" s="76">
        <f t="shared" si="170"/>
        <v>0</v>
      </c>
      <c r="U119" s="76" t="str">
        <f t="shared" si="114"/>
        <v/>
      </c>
      <c r="V119" s="76" t="str">
        <f t="shared" si="115"/>
        <v/>
      </c>
      <c r="W119" s="76">
        <f t="shared" si="171"/>
        <v>0</v>
      </c>
      <c r="X119" s="76" t="str">
        <f t="shared" si="117"/>
        <v/>
      </c>
      <c r="Y119" s="76">
        <f t="shared" si="172"/>
        <v>0</v>
      </c>
      <c r="Z119" s="76" t="str">
        <f t="shared" si="119"/>
        <v/>
      </c>
      <c r="AA119" s="76">
        <f t="shared" si="173"/>
        <v>0</v>
      </c>
      <c r="AB119" s="76">
        <f t="shared" si="174"/>
        <v>0</v>
      </c>
      <c r="AC119" s="76">
        <f t="shared" si="175"/>
        <v>0</v>
      </c>
      <c r="AD119" s="76" t="str">
        <f t="shared" si="123"/>
        <v/>
      </c>
      <c r="AE119" s="76">
        <f t="shared" si="176"/>
        <v>0</v>
      </c>
      <c r="AF119" s="76" t="str">
        <f t="shared" si="125"/>
        <v/>
      </c>
      <c r="AG119" s="76">
        <f t="shared" si="177"/>
        <v>0</v>
      </c>
      <c r="AH119" s="76">
        <f t="shared" si="178"/>
        <v>0</v>
      </c>
      <c r="AI119" s="76" t="str">
        <f t="shared" si="128"/>
        <v/>
      </c>
      <c r="AJ119" s="76">
        <f t="shared" si="179"/>
        <v>0</v>
      </c>
      <c r="AK119" s="76">
        <f t="shared" si="180"/>
        <v>0</v>
      </c>
      <c r="AL119" s="76">
        <f t="shared" si="181"/>
        <v>0</v>
      </c>
      <c r="AM119" s="76">
        <f t="shared" si="182"/>
        <v>0</v>
      </c>
      <c r="AN119" s="76" t="str">
        <f t="shared" si="133"/>
        <v/>
      </c>
      <c r="AO119" s="76" t="str">
        <f t="shared" si="134"/>
        <v/>
      </c>
      <c r="AP119" s="76">
        <f t="shared" si="183"/>
        <v>0</v>
      </c>
      <c r="AQ119" s="76">
        <f t="shared" si="184"/>
        <v>0</v>
      </c>
      <c r="AR119" s="76" t="str">
        <f t="shared" si="137"/>
        <v/>
      </c>
      <c r="AS119" s="76">
        <f t="shared" si="185"/>
        <v>0</v>
      </c>
      <c r="AT119" s="76" t="str">
        <f t="shared" si="139"/>
        <v/>
      </c>
      <c r="AU119" s="76">
        <f t="shared" si="186"/>
        <v>0</v>
      </c>
      <c r="AV119" s="76" t="str">
        <f t="shared" si="141"/>
        <v/>
      </c>
      <c r="AW119" s="76">
        <f t="shared" si="187"/>
        <v>0</v>
      </c>
      <c r="AX119" s="76" t="str">
        <f t="shared" si="143"/>
        <v/>
      </c>
      <c r="AY119" s="76">
        <f t="shared" si="188"/>
        <v>0</v>
      </c>
      <c r="AZ119" s="76" t="str">
        <f t="shared" si="145"/>
        <v/>
      </c>
      <c r="BA119" s="76">
        <f t="shared" si="189"/>
        <v>0</v>
      </c>
      <c r="BB119" s="76" t="str">
        <f t="shared" si="147"/>
        <v/>
      </c>
      <c r="BC119" s="76">
        <f t="shared" si="190"/>
        <v>0</v>
      </c>
      <c r="BD119" s="76">
        <f t="shared" si="191"/>
        <v>0</v>
      </c>
      <c r="BE119" s="76" t="str">
        <f t="shared" si="150"/>
        <v/>
      </c>
      <c r="BF119" s="76" t="str">
        <f t="shared" si="151"/>
        <v/>
      </c>
      <c r="BG119" s="76" t="str">
        <f t="shared" si="152"/>
        <v/>
      </c>
      <c r="BH119" s="76" t="str">
        <f t="shared" si="153"/>
        <v/>
      </c>
      <c r="BI119" s="76" t="str">
        <f t="shared" si="154"/>
        <v/>
      </c>
      <c r="BJ119" s="76" t="str">
        <f t="shared" si="155"/>
        <v/>
      </c>
      <c r="BK119" s="76" t="str">
        <f t="shared" si="156"/>
        <v/>
      </c>
      <c r="BL119" s="76" t="str">
        <f t="shared" si="157"/>
        <v/>
      </c>
      <c r="BM119" s="76" t="str">
        <f t="shared" si="158"/>
        <v/>
      </c>
      <c r="BN119" s="76" t="str">
        <f t="shared" si="159"/>
        <v/>
      </c>
      <c r="BO119" s="76" t="str">
        <f t="shared" si="160"/>
        <v/>
      </c>
      <c r="BP119" s="76" t="str">
        <f t="shared" si="161"/>
        <v/>
      </c>
      <c r="BQ119" s="76" t="str">
        <f t="shared" si="162"/>
        <v/>
      </c>
      <c r="BR119" s="76" t="str">
        <f t="shared" si="163"/>
        <v/>
      </c>
      <c r="BS119" s="76" t="str">
        <f t="shared" si="164"/>
        <v/>
      </c>
      <c r="BT119" s="76" t="str">
        <f t="shared" si="165"/>
        <v/>
      </c>
      <c r="BU119" s="76" t="str">
        <f t="shared" si="166"/>
        <v/>
      </c>
    </row>
    <row r="120" spans="1:73" ht="30" customHeight="1">
      <c r="A120" s="75" t="str">
        <f t="shared" si="96"/>
        <v/>
      </c>
      <c r="B120" s="63"/>
      <c r="C120" s="66" t="s">
        <v>1456</v>
      </c>
      <c r="D120" s="77" t="str">
        <f t="shared" si="97"/>
        <v/>
      </c>
      <c r="E120" s="72" t="str">
        <f t="shared" si="98"/>
        <v/>
      </c>
      <c r="F120" s="73" t="str">
        <f t="shared" si="99"/>
        <v/>
      </c>
      <c r="G120" s="74" t="str">
        <f t="shared" si="100"/>
        <v/>
      </c>
      <c r="H120" s="75" t="str">
        <f t="shared" si="101"/>
        <v/>
      </c>
      <c r="I120" s="75" t="str">
        <f t="shared" si="102"/>
        <v/>
      </c>
      <c r="J120" s="73" t="str">
        <f t="shared" si="103"/>
        <v/>
      </c>
      <c r="K120" s="76" t="str">
        <f t="shared" si="104"/>
        <v/>
      </c>
      <c r="L120" s="76" t="str">
        <f t="shared" si="105"/>
        <v/>
      </c>
      <c r="M120" s="76" t="str">
        <f t="shared" si="106"/>
        <v/>
      </c>
      <c r="N120" s="76" t="str">
        <f t="shared" si="107"/>
        <v/>
      </c>
      <c r="O120" s="76" t="str">
        <f t="shared" si="108"/>
        <v/>
      </c>
      <c r="P120" s="76" t="str">
        <f t="shared" si="109"/>
        <v/>
      </c>
      <c r="Q120" s="76">
        <f t="shared" si="167"/>
        <v>0</v>
      </c>
      <c r="R120" s="76">
        <f t="shared" si="168"/>
        <v>0</v>
      </c>
      <c r="S120" s="76">
        <f t="shared" si="169"/>
        <v>0</v>
      </c>
      <c r="T120" s="76">
        <f t="shared" si="170"/>
        <v>0</v>
      </c>
      <c r="U120" s="76" t="str">
        <f t="shared" si="114"/>
        <v/>
      </c>
      <c r="V120" s="76" t="str">
        <f t="shared" si="115"/>
        <v/>
      </c>
      <c r="W120" s="76">
        <f t="shared" si="171"/>
        <v>0</v>
      </c>
      <c r="X120" s="76" t="str">
        <f t="shared" si="117"/>
        <v/>
      </c>
      <c r="Y120" s="76">
        <f t="shared" si="172"/>
        <v>0</v>
      </c>
      <c r="Z120" s="76" t="str">
        <f t="shared" si="119"/>
        <v/>
      </c>
      <c r="AA120" s="76">
        <f t="shared" si="173"/>
        <v>0</v>
      </c>
      <c r="AB120" s="76">
        <f t="shared" si="174"/>
        <v>0</v>
      </c>
      <c r="AC120" s="76">
        <f t="shared" si="175"/>
        <v>0</v>
      </c>
      <c r="AD120" s="76" t="str">
        <f t="shared" si="123"/>
        <v/>
      </c>
      <c r="AE120" s="76">
        <f t="shared" si="176"/>
        <v>0</v>
      </c>
      <c r="AF120" s="76" t="str">
        <f t="shared" si="125"/>
        <v/>
      </c>
      <c r="AG120" s="76">
        <f t="shared" si="177"/>
        <v>0</v>
      </c>
      <c r="AH120" s="76">
        <f t="shared" si="178"/>
        <v>0</v>
      </c>
      <c r="AI120" s="76" t="str">
        <f t="shared" si="128"/>
        <v/>
      </c>
      <c r="AJ120" s="76">
        <f t="shared" si="179"/>
        <v>0</v>
      </c>
      <c r="AK120" s="76">
        <f t="shared" si="180"/>
        <v>0</v>
      </c>
      <c r="AL120" s="76">
        <f t="shared" si="181"/>
        <v>0</v>
      </c>
      <c r="AM120" s="76">
        <f t="shared" si="182"/>
        <v>0</v>
      </c>
      <c r="AN120" s="76" t="str">
        <f t="shared" si="133"/>
        <v/>
      </c>
      <c r="AO120" s="76" t="str">
        <f t="shared" si="134"/>
        <v/>
      </c>
      <c r="AP120" s="76">
        <f t="shared" si="183"/>
        <v>0</v>
      </c>
      <c r="AQ120" s="76">
        <f t="shared" si="184"/>
        <v>0</v>
      </c>
      <c r="AR120" s="76" t="str">
        <f t="shared" si="137"/>
        <v/>
      </c>
      <c r="AS120" s="76">
        <f t="shared" si="185"/>
        <v>0</v>
      </c>
      <c r="AT120" s="76" t="str">
        <f t="shared" si="139"/>
        <v/>
      </c>
      <c r="AU120" s="76">
        <f t="shared" si="186"/>
        <v>0</v>
      </c>
      <c r="AV120" s="76" t="str">
        <f t="shared" si="141"/>
        <v/>
      </c>
      <c r="AW120" s="76">
        <f t="shared" si="187"/>
        <v>0</v>
      </c>
      <c r="AX120" s="76" t="str">
        <f t="shared" si="143"/>
        <v/>
      </c>
      <c r="AY120" s="76">
        <f t="shared" si="188"/>
        <v>0</v>
      </c>
      <c r="AZ120" s="76" t="str">
        <f t="shared" si="145"/>
        <v/>
      </c>
      <c r="BA120" s="76">
        <f t="shared" si="189"/>
        <v>0</v>
      </c>
      <c r="BB120" s="76" t="str">
        <f t="shared" si="147"/>
        <v/>
      </c>
      <c r="BC120" s="76">
        <f t="shared" si="190"/>
        <v>0</v>
      </c>
      <c r="BD120" s="76">
        <f t="shared" si="191"/>
        <v>0</v>
      </c>
      <c r="BE120" s="76" t="str">
        <f t="shared" si="150"/>
        <v/>
      </c>
      <c r="BF120" s="76" t="str">
        <f t="shared" si="151"/>
        <v/>
      </c>
      <c r="BG120" s="76" t="str">
        <f t="shared" si="152"/>
        <v/>
      </c>
      <c r="BH120" s="76" t="str">
        <f t="shared" si="153"/>
        <v/>
      </c>
      <c r="BI120" s="76" t="str">
        <f t="shared" si="154"/>
        <v/>
      </c>
      <c r="BJ120" s="76" t="str">
        <f t="shared" si="155"/>
        <v/>
      </c>
      <c r="BK120" s="76" t="str">
        <f t="shared" si="156"/>
        <v/>
      </c>
      <c r="BL120" s="76" t="str">
        <f t="shared" si="157"/>
        <v/>
      </c>
      <c r="BM120" s="76" t="str">
        <f t="shared" si="158"/>
        <v/>
      </c>
      <c r="BN120" s="76" t="str">
        <f t="shared" si="159"/>
        <v/>
      </c>
      <c r="BO120" s="76" t="str">
        <f t="shared" si="160"/>
        <v/>
      </c>
      <c r="BP120" s="76" t="str">
        <f t="shared" si="161"/>
        <v/>
      </c>
      <c r="BQ120" s="76" t="str">
        <f t="shared" si="162"/>
        <v/>
      </c>
      <c r="BR120" s="76" t="str">
        <f t="shared" si="163"/>
        <v/>
      </c>
      <c r="BS120" s="76" t="str">
        <f t="shared" si="164"/>
        <v/>
      </c>
      <c r="BT120" s="76" t="str">
        <f t="shared" si="165"/>
        <v/>
      </c>
      <c r="BU120" s="76" t="str">
        <f t="shared" si="166"/>
        <v/>
      </c>
    </row>
    <row r="121" spans="1:73" ht="30" customHeight="1">
      <c r="A121" s="75" t="str">
        <f t="shared" si="96"/>
        <v/>
      </c>
      <c r="B121" s="63"/>
      <c r="C121" s="66" t="s">
        <v>1456</v>
      </c>
      <c r="D121" s="77" t="str">
        <f t="shared" si="97"/>
        <v/>
      </c>
      <c r="E121" s="72" t="str">
        <f t="shared" si="98"/>
        <v/>
      </c>
      <c r="F121" s="73" t="str">
        <f t="shared" si="99"/>
        <v/>
      </c>
      <c r="G121" s="74" t="str">
        <f t="shared" si="100"/>
        <v/>
      </c>
      <c r="H121" s="75" t="str">
        <f t="shared" si="101"/>
        <v/>
      </c>
      <c r="I121" s="75" t="str">
        <f t="shared" si="102"/>
        <v/>
      </c>
      <c r="J121" s="73" t="str">
        <f t="shared" si="103"/>
        <v/>
      </c>
      <c r="K121" s="76" t="str">
        <f t="shared" si="104"/>
        <v/>
      </c>
      <c r="L121" s="76" t="str">
        <f t="shared" si="105"/>
        <v/>
      </c>
      <c r="M121" s="76" t="str">
        <f t="shared" si="106"/>
        <v/>
      </c>
      <c r="N121" s="76" t="str">
        <f t="shared" si="107"/>
        <v/>
      </c>
      <c r="O121" s="76" t="str">
        <f t="shared" si="108"/>
        <v/>
      </c>
      <c r="P121" s="76" t="str">
        <f t="shared" si="109"/>
        <v/>
      </c>
      <c r="Q121" s="76">
        <f t="shared" si="167"/>
        <v>0</v>
      </c>
      <c r="R121" s="76">
        <f t="shared" si="168"/>
        <v>0</v>
      </c>
      <c r="S121" s="76">
        <f t="shared" si="169"/>
        <v>0</v>
      </c>
      <c r="T121" s="76">
        <f t="shared" si="170"/>
        <v>0</v>
      </c>
      <c r="U121" s="76" t="str">
        <f t="shared" si="114"/>
        <v/>
      </c>
      <c r="V121" s="76" t="str">
        <f t="shared" si="115"/>
        <v/>
      </c>
      <c r="W121" s="76">
        <f t="shared" si="171"/>
        <v>0</v>
      </c>
      <c r="X121" s="76" t="str">
        <f t="shared" si="117"/>
        <v/>
      </c>
      <c r="Y121" s="76">
        <f t="shared" si="172"/>
        <v>0</v>
      </c>
      <c r="Z121" s="76" t="str">
        <f t="shared" si="119"/>
        <v/>
      </c>
      <c r="AA121" s="76">
        <f t="shared" si="173"/>
        <v>0</v>
      </c>
      <c r="AB121" s="76">
        <f t="shared" si="174"/>
        <v>0</v>
      </c>
      <c r="AC121" s="76">
        <f t="shared" si="175"/>
        <v>0</v>
      </c>
      <c r="AD121" s="76" t="str">
        <f t="shared" si="123"/>
        <v/>
      </c>
      <c r="AE121" s="76">
        <f t="shared" si="176"/>
        <v>0</v>
      </c>
      <c r="AF121" s="76" t="str">
        <f t="shared" si="125"/>
        <v/>
      </c>
      <c r="AG121" s="76">
        <f t="shared" si="177"/>
        <v>0</v>
      </c>
      <c r="AH121" s="76">
        <f t="shared" si="178"/>
        <v>0</v>
      </c>
      <c r="AI121" s="76" t="str">
        <f t="shared" si="128"/>
        <v/>
      </c>
      <c r="AJ121" s="76">
        <f t="shared" si="179"/>
        <v>0</v>
      </c>
      <c r="AK121" s="76">
        <f t="shared" si="180"/>
        <v>0</v>
      </c>
      <c r="AL121" s="76">
        <f t="shared" si="181"/>
        <v>0</v>
      </c>
      <c r="AM121" s="76">
        <f t="shared" si="182"/>
        <v>0</v>
      </c>
      <c r="AN121" s="76" t="str">
        <f t="shared" si="133"/>
        <v/>
      </c>
      <c r="AO121" s="76" t="str">
        <f t="shared" si="134"/>
        <v/>
      </c>
      <c r="AP121" s="76">
        <f t="shared" si="183"/>
        <v>0</v>
      </c>
      <c r="AQ121" s="76">
        <f t="shared" si="184"/>
        <v>0</v>
      </c>
      <c r="AR121" s="76" t="str">
        <f t="shared" si="137"/>
        <v/>
      </c>
      <c r="AS121" s="76">
        <f t="shared" si="185"/>
        <v>0</v>
      </c>
      <c r="AT121" s="76" t="str">
        <f t="shared" si="139"/>
        <v/>
      </c>
      <c r="AU121" s="76">
        <f t="shared" si="186"/>
        <v>0</v>
      </c>
      <c r="AV121" s="76" t="str">
        <f t="shared" si="141"/>
        <v/>
      </c>
      <c r="AW121" s="76">
        <f t="shared" si="187"/>
        <v>0</v>
      </c>
      <c r="AX121" s="76" t="str">
        <f t="shared" si="143"/>
        <v/>
      </c>
      <c r="AY121" s="76">
        <f t="shared" si="188"/>
        <v>0</v>
      </c>
      <c r="AZ121" s="76" t="str">
        <f t="shared" si="145"/>
        <v/>
      </c>
      <c r="BA121" s="76">
        <f t="shared" si="189"/>
        <v>0</v>
      </c>
      <c r="BB121" s="76" t="str">
        <f t="shared" si="147"/>
        <v/>
      </c>
      <c r="BC121" s="76">
        <f t="shared" si="190"/>
        <v>0</v>
      </c>
      <c r="BD121" s="76">
        <f t="shared" si="191"/>
        <v>0</v>
      </c>
      <c r="BE121" s="76" t="str">
        <f t="shared" si="150"/>
        <v/>
      </c>
      <c r="BF121" s="76" t="str">
        <f t="shared" si="151"/>
        <v/>
      </c>
      <c r="BG121" s="76" t="str">
        <f t="shared" si="152"/>
        <v/>
      </c>
      <c r="BH121" s="76" t="str">
        <f t="shared" si="153"/>
        <v/>
      </c>
      <c r="BI121" s="76" t="str">
        <f t="shared" si="154"/>
        <v/>
      </c>
      <c r="BJ121" s="76" t="str">
        <f t="shared" si="155"/>
        <v/>
      </c>
      <c r="BK121" s="76" t="str">
        <f t="shared" si="156"/>
        <v/>
      </c>
      <c r="BL121" s="76" t="str">
        <f t="shared" si="157"/>
        <v/>
      </c>
      <c r="BM121" s="76" t="str">
        <f t="shared" si="158"/>
        <v/>
      </c>
      <c r="BN121" s="76" t="str">
        <f t="shared" si="159"/>
        <v/>
      </c>
      <c r="BO121" s="76" t="str">
        <f t="shared" si="160"/>
        <v/>
      </c>
      <c r="BP121" s="76" t="str">
        <f t="shared" si="161"/>
        <v/>
      </c>
      <c r="BQ121" s="76" t="str">
        <f t="shared" si="162"/>
        <v/>
      </c>
      <c r="BR121" s="76" t="str">
        <f t="shared" si="163"/>
        <v/>
      </c>
      <c r="BS121" s="76" t="str">
        <f t="shared" si="164"/>
        <v/>
      </c>
      <c r="BT121" s="76" t="str">
        <f t="shared" si="165"/>
        <v/>
      </c>
      <c r="BU121" s="76" t="str">
        <f t="shared" si="166"/>
        <v/>
      </c>
    </row>
    <row r="122" spans="1:73" ht="30" customHeight="1">
      <c r="A122" s="75" t="str">
        <f t="shared" si="96"/>
        <v/>
      </c>
      <c r="B122" s="63"/>
      <c r="C122" s="66" t="s">
        <v>1456</v>
      </c>
      <c r="D122" s="77" t="str">
        <f t="shared" si="97"/>
        <v/>
      </c>
      <c r="E122" s="72" t="str">
        <f t="shared" si="98"/>
        <v/>
      </c>
      <c r="F122" s="73" t="str">
        <f t="shared" si="99"/>
        <v/>
      </c>
      <c r="G122" s="74" t="str">
        <f t="shared" si="100"/>
        <v/>
      </c>
      <c r="H122" s="75" t="str">
        <f t="shared" si="101"/>
        <v/>
      </c>
      <c r="I122" s="75" t="str">
        <f t="shared" si="102"/>
        <v/>
      </c>
      <c r="J122" s="73" t="str">
        <f t="shared" si="103"/>
        <v/>
      </c>
      <c r="K122" s="76" t="str">
        <f t="shared" si="104"/>
        <v/>
      </c>
      <c r="L122" s="76" t="str">
        <f t="shared" si="105"/>
        <v/>
      </c>
      <c r="M122" s="76" t="str">
        <f t="shared" si="106"/>
        <v/>
      </c>
      <c r="N122" s="76" t="str">
        <f t="shared" si="107"/>
        <v/>
      </c>
      <c r="O122" s="76" t="str">
        <f t="shared" si="108"/>
        <v/>
      </c>
      <c r="P122" s="76" t="str">
        <f t="shared" si="109"/>
        <v/>
      </c>
      <c r="Q122" s="76">
        <f t="shared" si="167"/>
        <v>0</v>
      </c>
      <c r="R122" s="76">
        <f t="shared" si="168"/>
        <v>0</v>
      </c>
      <c r="S122" s="76">
        <f t="shared" si="169"/>
        <v>0</v>
      </c>
      <c r="T122" s="76">
        <f t="shared" si="170"/>
        <v>0</v>
      </c>
      <c r="U122" s="76" t="str">
        <f t="shared" si="114"/>
        <v/>
      </c>
      <c r="V122" s="76" t="str">
        <f t="shared" si="115"/>
        <v/>
      </c>
      <c r="W122" s="76">
        <f t="shared" si="171"/>
        <v>0</v>
      </c>
      <c r="X122" s="76" t="str">
        <f t="shared" si="117"/>
        <v/>
      </c>
      <c r="Y122" s="76">
        <f t="shared" si="172"/>
        <v>0</v>
      </c>
      <c r="Z122" s="76" t="str">
        <f t="shared" si="119"/>
        <v/>
      </c>
      <c r="AA122" s="76">
        <f t="shared" si="173"/>
        <v>0</v>
      </c>
      <c r="AB122" s="76">
        <f t="shared" si="174"/>
        <v>0</v>
      </c>
      <c r="AC122" s="76">
        <f t="shared" si="175"/>
        <v>0</v>
      </c>
      <c r="AD122" s="76" t="str">
        <f t="shared" si="123"/>
        <v/>
      </c>
      <c r="AE122" s="76">
        <f t="shared" si="176"/>
        <v>0</v>
      </c>
      <c r="AF122" s="76" t="str">
        <f t="shared" si="125"/>
        <v/>
      </c>
      <c r="AG122" s="76">
        <f t="shared" si="177"/>
        <v>0</v>
      </c>
      <c r="AH122" s="76">
        <f t="shared" si="178"/>
        <v>0</v>
      </c>
      <c r="AI122" s="76" t="str">
        <f t="shared" si="128"/>
        <v/>
      </c>
      <c r="AJ122" s="76">
        <f t="shared" si="179"/>
        <v>0</v>
      </c>
      <c r="AK122" s="76">
        <f t="shared" si="180"/>
        <v>0</v>
      </c>
      <c r="AL122" s="76">
        <f t="shared" si="181"/>
        <v>0</v>
      </c>
      <c r="AM122" s="76">
        <f t="shared" si="182"/>
        <v>0</v>
      </c>
      <c r="AN122" s="76" t="str">
        <f t="shared" si="133"/>
        <v/>
      </c>
      <c r="AO122" s="76" t="str">
        <f t="shared" si="134"/>
        <v/>
      </c>
      <c r="AP122" s="76">
        <f t="shared" si="183"/>
        <v>0</v>
      </c>
      <c r="AQ122" s="76">
        <f t="shared" si="184"/>
        <v>0</v>
      </c>
      <c r="AR122" s="76" t="str">
        <f t="shared" si="137"/>
        <v/>
      </c>
      <c r="AS122" s="76">
        <f t="shared" si="185"/>
        <v>0</v>
      </c>
      <c r="AT122" s="76" t="str">
        <f t="shared" si="139"/>
        <v/>
      </c>
      <c r="AU122" s="76">
        <f t="shared" si="186"/>
        <v>0</v>
      </c>
      <c r="AV122" s="76" t="str">
        <f t="shared" si="141"/>
        <v/>
      </c>
      <c r="AW122" s="76">
        <f t="shared" si="187"/>
        <v>0</v>
      </c>
      <c r="AX122" s="76" t="str">
        <f t="shared" si="143"/>
        <v/>
      </c>
      <c r="AY122" s="76">
        <f t="shared" si="188"/>
        <v>0</v>
      </c>
      <c r="AZ122" s="76" t="str">
        <f t="shared" si="145"/>
        <v/>
      </c>
      <c r="BA122" s="76">
        <f t="shared" si="189"/>
        <v>0</v>
      </c>
      <c r="BB122" s="76" t="str">
        <f t="shared" si="147"/>
        <v/>
      </c>
      <c r="BC122" s="76">
        <f t="shared" si="190"/>
        <v>0</v>
      </c>
      <c r="BD122" s="76">
        <f t="shared" si="191"/>
        <v>0</v>
      </c>
      <c r="BE122" s="76" t="str">
        <f t="shared" si="150"/>
        <v/>
      </c>
      <c r="BF122" s="76" t="str">
        <f t="shared" si="151"/>
        <v/>
      </c>
      <c r="BG122" s="76" t="str">
        <f t="shared" si="152"/>
        <v/>
      </c>
      <c r="BH122" s="76" t="str">
        <f t="shared" si="153"/>
        <v/>
      </c>
      <c r="BI122" s="76" t="str">
        <f t="shared" si="154"/>
        <v/>
      </c>
      <c r="BJ122" s="76" t="str">
        <f t="shared" si="155"/>
        <v/>
      </c>
      <c r="BK122" s="76" t="str">
        <f t="shared" si="156"/>
        <v/>
      </c>
      <c r="BL122" s="76" t="str">
        <f t="shared" si="157"/>
        <v/>
      </c>
      <c r="BM122" s="76" t="str">
        <f t="shared" si="158"/>
        <v/>
      </c>
      <c r="BN122" s="76" t="str">
        <f t="shared" si="159"/>
        <v/>
      </c>
      <c r="BO122" s="76" t="str">
        <f t="shared" si="160"/>
        <v/>
      </c>
      <c r="BP122" s="76" t="str">
        <f t="shared" si="161"/>
        <v/>
      </c>
      <c r="BQ122" s="76" t="str">
        <f t="shared" si="162"/>
        <v/>
      </c>
      <c r="BR122" s="76" t="str">
        <f t="shared" si="163"/>
        <v/>
      </c>
      <c r="BS122" s="76" t="str">
        <f t="shared" si="164"/>
        <v/>
      </c>
      <c r="BT122" s="76" t="str">
        <f t="shared" si="165"/>
        <v/>
      </c>
      <c r="BU122" s="76" t="str">
        <f t="shared" si="166"/>
        <v/>
      </c>
    </row>
    <row r="123" spans="1:73" ht="30" customHeight="1">
      <c r="A123" s="75" t="str">
        <f t="shared" si="96"/>
        <v/>
      </c>
      <c r="B123" s="63"/>
      <c r="C123" s="66" t="s">
        <v>1456</v>
      </c>
      <c r="D123" s="77" t="str">
        <f t="shared" si="97"/>
        <v/>
      </c>
      <c r="E123" s="72" t="str">
        <f t="shared" si="98"/>
        <v/>
      </c>
      <c r="F123" s="73" t="str">
        <f t="shared" si="99"/>
        <v/>
      </c>
      <c r="G123" s="74" t="str">
        <f t="shared" si="100"/>
        <v/>
      </c>
      <c r="H123" s="75" t="str">
        <f t="shared" si="101"/>
        <v/>
      </c>
      <c r="I123" s="75" t="str">
        <f t="shared" si="102"/>
        <v/>
      </c>
      <c r="J123" s="73" t="str">
        <f t="shared" si="103"/>
        <v/>
      </c>
      <c r="K123" s="76" t="str">
        <f t="shared" si="104"/>
        <v/>
      </c>
      <c r="L123" s="76" t="str">
        <f t="shared" si="105"/>
        <v/>
      </c>
      <c r="M123" s="76" t="str">
        <f t="shared" si="106"/>
        <v/>
      </c>
      <c r="N123" s="76" t="str">
        <f t="shared" si="107"/>
        <v/>
      </c>
      <c r="O123" s="76" t="str">
        <f t="shared" si="108"/>
        <v/>
      </c>
      <c r="P123" s="76" t="str">
        <f t="shared" si="109"/>
        <v/>
      </c>
      <c r="Q123" s="76">
        <f t="shared" si="167"/>
        <v>0</v>
      </c>
      <c r="R123" s="76">
        <f t="shared" si="168"/>
        <v>0</v>
      </c>
      <c r="S123" s="76">
        <f t="shared" si="169"/>
        <v>0</v>
      </c>
      <c r="T123" s="76">
        <f t="shared" si="170"/>
        <v>0</v>
      </c>
      <c r="U123" s="76" t="str">
        <f t="shared" si="114"/>
        <v/>
      </c>
      <c r="V123" s="76" t="str">
        <f t="shared" si="115"/>
        <v/>
      </c>
      <c r="W123" s="76">
        <f t="shared" si="171"/>
        <v>0</v>
      </c>
      <c r="X123" s="76" t="str">
        <f t="shared" si="117"/>
        <v/>
      </c>
      <c r="Y123" s="76">
        <f t="shared" si="172"/>
        <v>0</v>
      </c>
      <c r="Z123" s="76" t="str">
        <f t="shared" si="119"/>
        <v/>
      </c>
      <c r="AA123" s="76">
        <f t="shared" si="173"/>
        <v>0</v>
      </c>
      <c r="AB123" s="76">
        <f t="shared" si="174"/>
        <v>0</v>
      </c>
      <c r="AC123" s="76">
        <f t="shared" si="175"/>
        <v>0</v>
      </c>
      <c r="AD123" s="76" t="str">
        <f t="shared" si="123"/>
        <v/>
      </c>
      <c r="AE123" s="76">
        <f t="shared" si="176"/>
        <v>0</v>
      </c>
      <c r="AF123" s="76" t="str">
        <f t="shared" si="125"/>
        <v/>
      </c>
      <c r="AG123" s="76">
        <f t="shared" si="177"/>
        <v>0</v>
      </c>
      <c r="AH123" s="76">
        <f t="shared" si="178"/>
        <v>0</v>
      </c>
      <c r="AI123" s="76" t="str">
        <f t="shared" si="128"/>
        <v/>
      </c>
      <c r="AJ123" s="76">
        <f t="shared" si="179"/>
        <v>0</v>
      </c>
      <c r="AK123" s="76">
        <f t="shared" si="180"/>
        <v>0</v>
      </c>
      <c r="AL123" s="76">
        <f t="shared" si="181"/>
        <v>0</v>
      </c>
      <c r="AM123" s="76">
        <f t="shared" si="182"/>
        <v>0</v>
      </c>
      <c r="AN123" s="76" t="str">
        <f t="shared" si="133"/>
        <v/>
      </c>
      <c r="AO123" s="76" t="str">
        <f t="shared" si="134"/>
        <v/>
      </c>
      <c r="AP123" s="76">
        <f t="shared" si="183"/>
        <v>0</v>
      </c>
      <c r="AQ123" s="76">
        <f t="shared" si="184"/>
        <v>0</v>
      </c>
      <c r="AR123" s="76" t="str">
        <f t="shared" si="137"/>
        <v/>
      </c>
      <c r="AS123" s="76">
        <f t="shared" si="185"/>
        <v>0</v>
      </c>
      <c r="AT123" s="76" t="str">
        <f t="shared" si="139"/>
        <v/>
      </c>
      <c r="AU123" s="76">
        <f t="shared" si="186"/>
        <v>0</v>
      </c>
      <c r="AV123" s="76" t="str">
        <f t="shared" si="141"/>
        <v/>
      </c>
      <c r="AW123" s="76">
        <f t="shared" si="187"/>
        <v>0</v>
      </c>
      <c r="AX123" s="76" t="str">
        <f t="shared" si="143"/>
        <v/>
      </c>
      <c r="AY123" s="76">
        <f t="shared" si="188"/>
        <v>0</v>
      </c>
      <c r="AZ123" s="76" t="str">
        <f t="shared" si="145"/>
        <v/>
      </c>
      <c r="BA123" s="76">
        <f t="shared" si="189"/>
        <v>0</v>
      </c>
      <c r="BB123" s="76" t="str">
        <f t="shared" si="147"/>
        <v/>
      </c>
      <c r="BC123" s="76">
        <f t="shared" si="190"/>
        <v>0</v>
      </c>
      <c r="BD123" s="76">
        <f t="shared" si="191"/>
        <v>0</v>
      </c>
      <c r="BE123" s="76" t="str">
        <f t="shared" si="150"/>
        <v/>
      </c>
      <c r="BF123" s="76" t="str">
        <f t="shared" si="151"/>
        <v/>
      </c>
      <c r="BG123" s="76" t="str">
        <f t="shared" si="152"/>
        <v/>
      </c>
      <c r="BH123" s="76" t="str">
        <f t="shared" si="153"/>
        <v/>
      </c>
      <c r="BI123" s="76" t="str">
        <f t="shared" si="154"/>
        <v/>
      </c>
      <c r="BJ123" s="76" t="str">
        <f t="shared" si="155"/>
        <v/>
      </c>
      <c r="BK123" s="76" t="str">
        <f t="shared" si="156"/>
        <v/>
      </c>
      <c r="BL123" s="76" t="str">
        <f t="shared" si="157"/>
        <v/>
      </c>
      <c r="BM123" s="76" t="str">
        <f t="shared" si="158"/>
        <v/>
      </c>
      <c r="BN123" s="76" t="str">
        <f t="shared" si="159"/>
        <v/>
      </c>
      <c r="BO123" s="76" t="str">
        <f t="shared" si="160"/>
        <v/>
      </c>
      <c r="BP123" s="76" t="str">
        <f t="shared" si="161"/>
        <v/>
      </c>
      <c r="BQ123" s="76" t="str">
        <f t="shared" si="162"/>
        <v/>
      </c>
      <c r="BR123" s="76" t="str">
        <f t="shared" si="163"/>
        <v/>
      </c>
      <c r="BS123" s="76" t="str">
        <f t="shared" si="164"/>
        <v/>
      </c>
      <c r="BT123" s="76" t="str">
        <f t="shared" si="165"/>
        <v/>
      </c>
      <c r="BU123" s="76" t="str">
        <f t="shared" si="166"/>
        <v/>
      </c>
    </row>
    <row r="124" spans="1:73" ht="30" customHeight="1">
      <c r="A124" s="75" t="str">
        <f t="shared" si="96"/>
        <v/>
      </c>
      <c r="B124" s="63"/>
      <c r="C124" s="66" t="s">
        <v>1456</v>
      </c>
      <c r="D124" s="77" t="str">
        <f t="shared" si="97"/>
        <v/>
      </c>
      <c r="E124" s="72" t="str">
        <f t="shared" si="98"/>
        <v/>
      </c>
      <c r="F124" s="73" t="str">
        <f t="shared" si="99"/>
        <v/>
      </c>
      <c r="G124" s="74" t="str">
        <f t="shared" si="100"/>
        <v/>
      </c>
      <c r="H124" s="75" t="str">
        <f t="shared" si="101"/>
        <v/>
      </c>
      <c r="I124" s="75" t="str">
        <f t="shared" si="102"/>
        <v/>
      </c>
      <c r="J124" s="73" t="str">
        <f t="shared" si="103"/>
        <v/>
      </c>
      <c r="K124" s="76" t="str">
        <f t="shared" si="104"/>
        <v/>
      </c>
      <c r="L124" s="76" t="str">
        <f t="shared" si="105"/>
        <v/>
      </c>
      <c r="M124" s="76" t="str">
        <f t="shared" si="106"/>
        <v/>
      </c>
      <c r="N124" s="76" t="str">
        <f t="shared" si="107"/>
        <v/>
      </c>
      <c r="O124" s="76" t="str">
        <f t="shared" si="108"/>
        <v/>
      </c>
      <c r="P124" s="76" t="str">
        <f t="shared" si="109"/>
        <v/>
      </c>
      <c r="Q124" s="76">
        <f t="shared" si="167"/>
        <v>0</v>
      </c>
      <c r="R124" s="76">
        <f t="shared" si="168"/>
        <v>0</v>
      </c>
      <c r="S124" s="76">
        <f t="shared" si="169"/>
        <v>0</v>
      </c>
      <c r="T124" s="76">
        <f t="shared" si="170"/>
        <v>0</v>
      </c>
      <c r="U124" s="76" t="str">
        <f t="shared" si="114"/>
        <v/>
      </c>
      <c r="V124" s="76" t="str">
        <f t="shared" si="115"/>
        <v/>
      </c>
      <c r="W124" s="76">
        <f t="shared" si="171"/>
        <v>0</v>
      </c>
      <c r="X124" s="76" t="str">
        <f t="shared" si="117"/>
        <v/>
      </c>
      <c r="Y124" s="76">
        <f t="shared" si="172"/>
        <v>0</v>
      </c>
      <c r="Z124" s="76" t="str">
        <f t="shared" si="119"/>
        <v/>
      </c>
      <c r="AA124" s="76">
        <f t="shared" si="173"/>
        <v>0</v>
      </c>
      <c r="AB124" s="76">
        <f t="shared" si="174"/>
        <v>0</v>
      </c>
      <c r="AC124" s="76">
        <f t="shared" si="175"/>
        <v>0</v>
      </c>
      <c r="AD124" s="76" t="str">
        <f t="shared" si="123"/>
        <v/>
      </c>
      <c r="AE124" s="76">
        <f t="shared" si="176"/>
        <v>0</v>
      </c>
      <c r="AF124" s="76" t="str">
        <f t="shared" si="125"/>
        <v/>
      </c>
      <c r="AG124" s="76">
        <f t="shared" si="177"/>
        <v>0</v>
      </c>
      <c r="AH124" s="76">
        <f t="shared" si="178"/>
        <v>0</v>
      </c>
      <c r="AI124" s="76" t="str">
        <f t="shared" si="128"/>
        <v/>
      </c>
      <c r="AJ124" s="76">
        <f t="shared" si="179"/>
        <v>0</v>
      </c>
      <c r="AK124" s="76">
        <f t="shared" si="180"/>
        <v>0</v>
      </c>
      <c r="AL124" s="76">
        <f t="shared" si="181"/>
        <v>0</v>
      </c>
      <c r="AM124" s="76">
        <f t="shared" si="182"/>
        <v>0</v>
      </c>
      <c r="AN124" s="76" t="str">
        <f t="shared" si="133"/>
        <v/>
      </c>
      <c r="AO124" s="76" t="str">
        <f t="shared" si="134"/>
        <v/>
      </c>
      <c r="AP124" s="76">
        <f t="shared" si="183"/>
        <v>0</v>
      </c>
      <c r="AQ124" s="76">
        <f t="shared" si="184"/>
        <v>0</v>
      </c>
      <c r="AR124" s="76" t="str">
        <f t="shared" si="137"/>
        <v/>
      </c>
      <c r="AS124" s="76">
        <f t="shared" si="185"/>
        <v>0</v>
      </c>
      <c r="AT124" s="76" t="str">
        <f t="shared" si="139"/>
        <v/>
      </c>
      <c r="AU124" s="76">
        <f t="shared" si="186"/>
        <v>0</v>
      </c>
      <c r="AV124" s="76" t="str">
        <f t="shared" si="141"/>
        <v/>
      </c>
      <c r="AW124" s="76">
        <f t="shared" si="187"/>
        <v>0</v>
      </c>
      <c r="AX124" s="76" t="str">
        <f t="shared" si="143"/>
        <v/>
      </c>
      <c r="AY124" s="76">
        <f t="shared" si="188"/>
        <v>0</v>
      </c>
      <c r="AZ124" s="76" t="str">
        <f t="shared" si="145"/>
        <v/>
      </c>
      <c r="BA124" s="76">
        <f t="shared" si="189"/>
        <v>0</v>
      </c>
      <c r="BB124" s="76" t="str">
        <f t="shared" si="147"/>
        <v/>
      </c>
      <c r="BC124" s="76">
        <f t="shared" si="190"/>
        <v>0</v>
      </c>
      <c r="BD124" s="76">
        <f t="shared" si="191"/>
        <v>0</v>
      </c>
      <c r="BE124" s="76" t="str">
        <f t="shared" si="150"/>
        <v/>
      </c>
      <c r="BF124" s="76" t="str">
        <f t="shared" si="151"/>
        <v/>
      </c>
      <c r="BG124" s="76" t="str">
        <f t="shared" si="152"/>
        <v/>
      </c>
      <c r="BH124" s="76" t="str">
        <f t="shared" si="153"/>
        <v/>
      </c>
      <c r="BI124" s="76" t="str">
        <f t="shared" si="154"/>
        <v/>
      </c>
      <c r="BJ124" s="76" t="str">
        <f t="shared" si="155"/>
        <v/>
      </c>
      <c r="BK124" s="76" t="str">
        <f t="shared" si="156"/>
        <v/>
      </c>
      <c r="BL124" s="76" t="str">
        <f t="shared" si="157"/>
        <v/>
      </c>
      <c r="BM124" s="76" t="str">
        <f t="shared" si="158"/>
        <v/>
      </c>
      <c r="BN124" s="76" t="str">
        <f t="shared" si="159"/>
        <v/>
      </c>
      <c r="BO124" s="76" t="str">
        <f t="shared" si="160"/>
        <v/>
      </c>
      <c r="BP124" s="76" t="str">
        <f t="shared" si="161"/>
        <v/>
      </c>
      <c r="BQ124" s="76" t="str">
        <f t="shared" si="162"/>
        <v/>
      </c>
      <c r="BR124" s="76" t="str">
        <f t="shared" si="163"/>
        <v/>
      </c>
      <c r="BS124" s="76" t="str">
        <f t="shared" si="164"/>
        <v/>
      </c>
      <c r="BT124" s="76" t="str">
        <f t="shared" si="165"/>
        <v/>
      </c>
      <c r="BU124" s="76" t="str">
        <f t="shared" si="166"/>
        <v/>
      </c>
    </row>
    <row r="125" spans="1:73" ht="30" customHeight="1">
      <c r="A125" s="75" t="str">
        <f t="shared" si="96"/>
        <v/>
      </c>
      <c r="B125" s="63"/>
      <c r="C125" s="66" t="s">
        <v>1456</v>
      </c>
      <c r="D125" s="77" t="str">
        <f t="shared" si="97"/>
        <v/>
      </c>
      <c r="E125" s="72" t="str">
        <f t="shared" si="98"/>
        <v/>
      </c>
      <c r="F125" s="73" t="str">
        <f t="shared" si="99"/>
        <v/>
      </c>
      <c r="G125" s="74" t="str">
        <f t="shared" si="100"/>
        <v/>
      </c>
      <c r="H125" s="75" t="str">
        <f t="shared" si="101"/>
        <v/>
      </c>
      <c r="I125" s="75" t="str">
        <f t="shared" si="102"/>
        <v/>
      </c>
      <c r="J125" s="73" t="str">
        <f t="shared" si="103"/>
        <v/>
      </c>
      <c r="K125" s="76" t="str">
        <f t="shared" si="104"/>
        <v/>
      </c>
      <c r="L125" s="76" t="str">
        <f t="shared" si="105"/>
        <v/>
      </c>
      <c r="M125" s="76" t="str">
        <f t="shared" si="106"/>
        <v/>
      </c>
      <c r="N125" s="76" t="str">
        <f t="shared" si="107"/>
        <v/>
      </c>
      <c r="O125" s="76" t="str">
        <f t="shared" si="108"/>
        <v/>
      </c>
      <c r="P125" s="76" t="str">
        <f t="shared" si="109"/>
        <v/>
      </c>
      <c r="Q125" s="76">
        <f t="shared" si="167"/>
        <v>0</v>
      </c>
      <c r="R125" s="76">
        <f t="shared" si="168"/>
        <v>0</v>
      </c>
      <c r="S125" s="76">
        <f t="shared" si="169"/>
        <v>0</v>
      </c>
      <c r="T125" s="76">
        <f t="shared" si="170"/>
        <v>0</v>
      </c>
      <c r="U125" s="76" t="str">
        <f t="shared" si="114"/>
        <v/>
      </c>
      <c r="V125" s="76" t="str">
        <f t="shared" si="115"/>
        <v/>
      </c>
      <c r="W125" s="76">
        <f t="shared" si="171"/>
        <v>0</v>
      </c>
      <c r="X125" s="76" t="str">
        <f t="shared" si="117"/>
        <v/>
      </c>
      <c r="Y125" s="76">
        <f t="shared" si="172"/>
        <v>0</v>
      </c>
      <c r="Z125" s="76" t="str">
        <f t="shared" si="119"/>
        <v/>
      </c>
      <c r="AA125" s="76">
        <f t="shared" si="173"/>
        <v>0</v>
      </c>
      <c r="AB125" s="76">
        <f t="shared" si="174"/>
        <v>0</v>
      </c>
      <c r="AC125" s="76">
        <f t="shared" si="175"/>
        <v>0</v>
      </c>
      <c r="AD125" s="76" t="str">
        <f t="shared" si="123"/>
        <v/>
      </c>
      <c r="AE125" s="76">
        <f t="shared" si="176"/>
        <v>0</v>
      </c>
      <c r="AF125" s="76" t="str">
        <f t="shared" si="125"/>
        <v/>
      </c>
      <c r="AG125" s="76">
        <f t="shared" si="177"/>
        <v>0</v>
      </c>
      <c r="AH125" s="76">
        <f t="shared" si="178"/>
        <v>0</v>
      </c>
      <c r="AI125" s="76" t="str">
        <f t="shared" si="128"/>
        <v/>
      </c>
      <c r="AJ125" s="76">
        <f t="shared" si="179"/>
        <v>0</v>
      </c>
      <c r="AK125" s="76">
        <f t="shared" si="180"/>
        <v>0</v>
      </c>
      <c r="AL125" s="76">
        <f t="shared" si="181"/>
        <v>0</v>
      </c>
      <c r="AM125" s="76">
        <f t="shared" si="182"/>
        <v>0</v>
      </c>
      <c r="AN125" s="76" t="str">
        <f t="shared" si="133"/>
        <v/>
      </c>
      <c r="AO125" s="76" t="str">
        <f t="shared" si="134"/>
        <v/>
      </c>
      <c r="AP125" s="76">
        <f t="shared" si="183"/>
        <v>0</v>
      </c>
      <c r="AQ125" s="76">
        <f t="shared" si="184"/>
        <v>0</v>
      </c>
      <c r="AR125" s="76" t="str">
        <f t="shared" si="137"/>
        <v/>
      </c>
      <c r="AS125" s="76">
        <f t="shared" si="185"/>
        <v>0</v>
      </c>
      <c r="AT125" s="76" t="str">
        <f t="shared" si="139"/>
        <v/>
      </c>
      <c r="AU125" s="76">
        <f t="shared" si="186"/>
        <v>0</v>
      </c>
      <c r="AV125" s="76" t="str">
        <f t="shared" si="141"/>
        <v/>
      </c>
      <c r="AW125" s="76">
        <f t="shared" si="187"/>
        <v>0</v>
      </c>
      <c r="AX125" s="76" t="str">
        <f t="shared" si="143"/>
        <v/>
      </c>
      <c r="AY125" s="76">
        <f t="shared" si="188"/>
        <v>0</v>
      </c>
      <c r="AZ125" s="76" t="str">
        <f t="shared" si="145"/>
        <v/>
      </c>
      <c r="BA125" s="76">
        <f t="shared" si="189"/>
        <v>0</v>
      </c>
      <c r="BB125" s="76" t="str">
        <f t="shared" si="147"/>
        <v/>
      </c>
      <c r="BC125" s="76">
        <f t="shared" si="190"/>
        <v>0</v>
      </c>
      <c r="BD125" s="76">
        <f t="shared" si="191"/>
        <v>0</v>
      </c>
      <c r="BE125" s="76" t="str">
        <f t="shared" si="150"/>
        <v/>
      </c>
      <c r="BF125" s="76" t="str">
        <f t="shared" si="151"/>
        <v/>
      </c>
      <c r="BG125" s="76" t="str">
        <f t="shared" si="152"/>
        <v/>
      </c>
      <c r="BH125" s="76" t="str">
        <f t="shared" si="153"/>
        <v/>
      </c>
      <c r="BI125" s="76" t="str">
        <f t="shared" si="154"/>
        <v/>
      </c>
      <c r="BJ125" s="76" t="str">
        <f t="shared" si="155"/>
        <v/>
      </c>
      <c r="BK125" s="76" t="str">
        <f t="shared" si="156"/>
        <v/>
      </c>
      <c r="BL125" s="76" t="str">
        <f t="shared" si="157"/>
        <v/>
      </c>
      <c r="BM125" s="76" t="str">
        <f t="shared" si="158"/>
        <v/>
      </c>
      <c r="BN125" s="76" t="str">
        <f t="shared" si="159"/>
        <v/>
      </c>
      <c r="BO125" s="76" t="str">
        <f t="shared" si="160"/>
        <v/>
      </c>
      <c r="BP125" s="76" t="str">
        <f t="shared" si="161"/>
        <v/>
      </c>
      <c r="BQ125" s="76" t="str">
        <f t="shared" si="162"/>
        <v/>
      </c>
      <c r="BR125" s="76" t="str">
        <f t="shared" si="163"/>
        <v/>
      </c>
      <c r="BS125" s="76" t="str">
        <f t="shared" si="164"/>
        <v/>
      </c>
      <c r="BT125" s="76" t="str">
        <f t="shared" si="165"/>
        <v/>
      </c>
      <c r="BU125" s="76" t="str">
        <f t="shared" si="166"/>
        <v/>
      </c>
    </row>
    <row r="126" spans="1:73" ht="30" customHeight="1">
      <c r="A126" s="75" t="str">
        <f t="shared" si="96"/>
        <v/>
      </c>
      <c r="B126" s="63"/>
      <c r="C126" s="66" t="s">
        <v>1456</v>
      </c>
      <c r="D126" s="77" t="str">
        <f t="shared" si="97"/>
        <v/>
      </c>
      <c r="E126" s="72" t="str">
        <f t="shared" si="98"/>
        <v/>
      </c>
      <c r="F126" s="73" t="str">
        <f t="shared" si="99"/>
        <v/>
      </c>
      <c r="G126" s="74" t="str">
        <f t="shared" si="100"/>
        <v/>
      </c>
      <c r="H126" s="75" t="str">
        <f t="shared" si="101"/>
        <v/>
      </c>
      <c r="I126" s="75" t="str">
        <f t="shared" si="102"/>
        <v/>
      </c>
      <c r="J126" s="73" t="str">
        <f t="shared" si="103"/>
        <v/>
      </c>
      <c r="K126" s="76" t="str">
        <f t="shared" si="104"/>
        <v/>
      </c>
      <c r="L126" s="76" t="str">
        <f t="shared" si="105"/>
        <v/>
      </c>
      <c r="M126" s="76" t="str">
        <f t="shared" si="106"/>
        <v/>
      </c>
      <c r="N126" s="76" t="str">
        <f t="shared" si="107"/>
        <v/>
      </c>
      <c r="O126" s="76" t="str">
        <f t="shared" si="108"/>
        <v/>
      </c>
      <c r="P126" s="76" t="str">
        <f t="shared" si="109"/>
        <v/>
      </c>
      <c r="Q126" s="76">
        <f t="shared" si="167"/>
        <v>0</v>
      </c>
      <c r="R126" s="76">
        <f t="shared" si="168"/>
        <v>0</v>
      </c>
      <c r="S126" s="76">
        <f t="shared" si="169"/>
        <v>0</v>
      </c>
      <c r="T126" s="76">
        <f t="shared" si="170"/>
        <v>0</v>
      </c>
      <c r="U126" s="76" t="str">
        <f t="shared" si="114"/>
        <v/>
      </c>
      <c r="V126" s="76" t="str">
        <f t="shared" si="115"/>
        <v/>
      </c>
      <c r="W126" s="76">
        <f t="shared" si="171"/>
        <v>0</v>
      </c>
      <c r="X126" s="76" t="str">
        <f t="shared" si="117"/>
        <v/>
      </c>
      <c r="Y126" s="76">
        <f t="shared" si="172"/>
        <v>0</v>
      </c>
      <c r="Z126" s="76" t="str">
        <f t="shared" si="119"/>
        <v/>
      </c>
      <c r="AA126" s="76">
        <f t="shared" si="173"/>
        <v>0</v>
      </c>
      <c r="AB126" s="76">
        <f t="shared" si="174"/>
        <v>0</v>
      </c>
      <c r="AC126" s="76">
        <f t="shared" si="175"/>
        <v>0</v>
      </c>
      <c r="AD126" s="76" t="str">
        <f t="shared" si="123"/>
        <v/>
      </c>
      <c r="AE126" s="76">
        <f t="shared" si="176"/>
        <v>0</v>
      </c>
      <c r="AF126" s="76" t="str">
        <f t="shared" si="125"/>
        <v/>
      </c>
      <c r="AG126" s="76">
        <f t="shared" si="177"/>
        <v>0</v>
      </c>
      <c r="AH126" s="76">
        <f t="shared" si="178"/>
        <v>0</v>
      </c>
      <c r="AI126" s="76" t="str">
        <f t="shared" si="128"/>
        <v/>
      </c>
      <c r="AJ126" s="76">
        <f t="shared" si="179"/>
        <v>0</v>
      </c>
      <c r="AK126" s="76">
        <f t="shared" si="180"/>
        <v>0</v>
      </c>
      <c r="AL126" s="76">
        <f t="shared" si="181"/>
        <v>0</v>
      </c>
      <c r="AM126" s="76">
        <f t="shared" si="182"/>
        <v>0</v>
      </c>
      <c r="AN126" s="76" t="str">
        <f t="shared" si="133"/>
        <v/>
      </c>
      <c r="AO126" s="76" t="str">
        <f t="shared" si="134"/>
        <v/>
      </c>
      <c r="AP126" s="76">
        <f t="shared" si="183"/>
        <v>0</v>
      </c>
      <c r="AQ126" s="76">
        <f t="shared" si="184"/>
        <v>0</v>
      </c>
      <c r="AR126" s="76" t="str">
        <f t="shared" si="137"/>
        <v/>
      </c>
      <c r="AS126" s="76">
        <f t="shared" si="185"/>
        <v>0</v>
      </c>
      <c r="AT126" s="76" t="str">
        <f t="shared" si="139"/>
        <v/>
      </c>
      <c r="AU126" s="76">
        <f t="shared" si="186"/>
        <v>0</v>
      </c>
      <c r="AV126" s="76" t="str">
        <f t="shared" si="141"/>
        <v/>
      </c>
      <c r="AW126" s="76">
        <f t="shared" si="187"/>
        <v>0</v>
      </c>
      <c r="AX126" s="76" t="str">
        <f t="shared" si="143"/>
        <v/>
      </c>
      <c r="AY126" s="76">
        <f t="shared" si="188"/>
        <v>0</v>
      </c>
      <c r="AZ126" s="76" t="str">
        <f t="shared" si="145"/>
        <v/>
      </c>
      <c r="BA126" s="76">
        <f t="shared" si="189"/>
        <v>0</v>
      </c>
      <c r="BB126" s="76" t="str">
        <f t="shared" si="147"/>
        <v/>
      </c>
      <c r="BC126" s="76">
        <f t="shared" si="190"/>
        <v>0</v>
      </c>
      <c r="BD126" s="76">
        <f t="shared" si="191"/>
        <v>0</v>
      </c>
      <c r="BE126" s="76" t="str">
        <f t="shared" si="150"/>
        <v/>
      </c>
      <c r="BF126" s="76" t="str">
        <f t="shared" si="151"/>
        <v/>
      </c>
      <c r="BG126" s="76" t="str">
        <f t="shared" si="152"/>
        <v/>
      </c>
      <c r="BH126" s="76" t="str">
        <f t="shared" si="153"/>
        <v/>
      </c>
      <c r="BI126" s="76" t="str">
        <f t="shared" si="154"/>
        <v/>
      </c>
      <c r="BJ126" s="76" t="str">
        <f t="shared" si="155"/>
        <v/>
      </c>
      <c r="BK126" s="76" t="str">
        <f t="shared" si="156"/>
        <v/>
      </c>
      <c r="BL126" s="76" t="str">
        <f t="shared" si="157"/>
        <v/>
      </c>
      <c r="BM126" s="76" t="str">
        <f t="shared" si="158"/>
        <v/>
      </c>
      <c r="BN126" s="76" t="str">
        <f t="shared" si="159"/>
        <v/>
      </c>
      <c r="BO126" s="76" t="str">
        <f t="shared" si="160"/>
        <v/>
      </c>
      <c r="BP126" s="76" t="str">
        <f t="shared" si="161"/>
        <v/>
      </c>
      <c r="BQ126" s="76" t="str">
        <f t="shared" si="162"/>
        <v/>
      </c>
      <c r="BR126" s="76" t="str">
        <f t="shared" si="163"/>
        <v/>
      </c>
      <c r="BS126" s="76" t="str">
        <f t="shared" si="164"/>
        <v/>
      </c>
      <c r="BT126" s="76" t="str">
        <f t="shared" si="165"/>
        <v/>
      </c>
      <c r="BU126" s="76" t="str">
        <f t="shared" si="166"/>
        <v/>
      </c>
    </row>
    <row r="127" spans="1:73" ht="30" customHeight="1">
      <c r="A127" s="75" t="str">
        <f t="shared" si="96"/>
        <v/>
      </c>
      <c r="B127" s="63"/>
      <c r="C127" s="66" t="s">
        <v>1456</v>
      </c>
      <c r="D127" s="77" t="str">
        <f t="shared" si="97"/>
        <v/>
      </c>
      <c r="E127" s="72" t="str">
        <f t="shared" si="98"/>
        <v/>
      </c>
      <c r="F127" s="73" t="str">
        <f t="shared" si="99"/>
        <v/>
      </c>
      <c r="G127" s="74" t="str">
        <f t="shared" si="100"/>
        <v/>
      </c>
      <c r="H127" s="75" t="str">
        <f t="shared" si="101"/>
        <v/>
      </c>
      <c r="I127" s="75" t="str">
        <f t="shared" si="102"/>
        <v/>
      </c>
      <c r="J127" s="73" t="str">
        <f t="shared" si="103"/>
        <v/>
      </c>
      <c r="K127" s="76" t="str">
        <f t="shared" si="104"/>
        <v/>
      </c>
      <c r="L127" s="76" t="str">
        <f t="shared" si="105"/>
        <v/>
      </c>
      <c r="M127" s="76" t="str">
        <f t="shared" si="106"/>
        <v/>
      </c>
      <c r="N127" s="76" t="str">
        <f t="shared" si="107"/>
        <v/>
      </c>
      <c r="O127" s="76" t="str">
        <f t="shared" si="108"/>
        <v/>
      </c>
      <c r="P127" s="76" t="str">
        <f t="shared" si="109"/>
        <v/>
      </c>
      <c r="Q127" s="76">
        <f t="shared" si="167"/>
        <v>0</v>
      </c>
      <c r="R127" s="76">
        <f t="shared" si="168"/>
        <v>0</v>
      </c>
      <c r="S127" s="76">
        <f t="shared" si="169"/>
        <v>0</v>
      </c>
      <c r="T127" s="76">
        <f t="shared" si="170"/>
        <v>0</v>
      </c>
      <c r="U127" s="76" t="str">
        <f t="shared" si="114"/>
        <v/>
      </c>
      <c r="V127" s="76" t="str">
        <f t="shared" si="115"/>
        <v/>
      </c>
      <c r="W127" s="76">
        <f t="shared" si="171"/>
        <v>0</v>
      </c>
      <c r="X127" s="76" t="str">
        <f t="shared" si="117"/>
        <v/>
      </c>
      <c r="Y127" s="76">
        <f t="shared" si="172"/>
        <v>0</v>
      </c>
      <c r="Z127" s="76" t="str">
        <f t="shared" si="119"/>
        <v/>
      </c>
      <c r="AA127" s="76">
        <f t="shared" si="173"/>
        <v>0</v>
      </c>
      <c r="AB127" s="76">
        <f t="shared" si="174"/>
        <v>0</v>
      </c>
      <c r="AC127" s="76">
        <f t="shared" si="175"/>
        <v>0</v>
      </c>
      <c r="AD127" s="76" t="str">
        <f t="shared" si="123"/>
        <v/>
      </c>
      <c r="AE127" s="76">
        <f t="shared" si="176"/>
        <v>0</v>
      </c>
      <c r="AF127" s="76" t="str">
        <f t="shared" si="125"/>
        <v/>
      </c>
      <c r="AG127" s="76">
        <f t="shared" si="177"/>
        <v>0</v>
      </c>
      <c r="AH127" s="76">
        <f t="shared" si="178"/>
        <v>0</v>
      </c>
      <c r="AI127" s="76" t="str">
        <f t="shared" si="128"/>
        <v/>
      </c>
      <c r="AJ127" s="76">
        <f t="shared" si="179"/>
        <v>0</v>
      </c>
      <c r="AK127" s="76">
        <f t="shared" si="180"/>
        <v>0</v>
      </c>
      <c r="AL127" s="76">
        <f t="shared" si="181"/>
        <v>0</v>
      </c>
      <c r="AM127" s="76">
        <f t="shared" si="182"/>
        <v>0</v>
      </c>
      <c r="AN127" s="76" t="str">
        <f t="shared" si="133"/>
        <v/>
      </c>
      <c r="AO127" s="76" t="str">
        <f t="shared" si="134"/>
        <v/>
      </c>
      <c r="AP127" s="76">
        <f t="shared" si="183"/>
        <v>0</v>
      </c>
      <c r="AQ127" s="76">
        <f t="shared" si="184"/>
        <v>0</v>
      </c>
      <c r="AR127" s="76" t="str">
        <f t="shared" si="137"/>
        <v/>
      </c>
      <c r="AS127" s="76">
        <f t="shared" si="185"/>
        <v>0</v>
      </c>
      <c r="AT127" s="76" t="str">
        <f t="shared" si="139"/>
        <v/>
      </c>
      <c r="AU127" s="76">
        <f t="shared" si="186"/>
        <v>0</v>
      </c>
      <c r="AV127" s="76" t="str">
        <f t="shared" si="141"/>
        <v/>
      </c>
      <c r="AW127" s="76">
        <f t="shared" si="187"/>
        <v>0</v>
      </c>
      <c r="AX127" s="76" t="str">
        <f t="shared" si="143"/>
        <v/>
      </c>
      <c r="AY127" s="76">
        <f t="shared" si="188"/>
        <v>0</v>
      </c>
      <c r="AZ127" s="76" t="str">
        <f t="shared" si="145"/>
        <v/>
      </c>
      <c r="BA127" s="76">
        <f t="shared" si="189"/>
        <v>0</v>
      </c>
      <c r="BB127" s="76" t="str">
        <f t="shared" si="147"/>
        <v/>
      </c>
      <c r="BC127" s="76">
        <f t="shared" si="190"/>
        <v>0</v>
      </c>
      <c r="BD127" s="76">
        <f t="shared" si="191"/>
        <v>0</v>
      </c>
      <c r="BE127" s="76" t="str">
        <f t="shared" si="150"/>
        <v/>
      </c>
      <c r="BF127" s="76" t="str">
        <f t="shared" si="151"/>
        <v/>
      </c>
      <c r="BG127" s="76" t="str">
        <f t="shared" si="152"/>
        <v/>
      </c>
      <c r="BH127" s="76" t="str">
        <f t="shared" si="153"/>
        <v/>
      </c>
      <c r="BI127" s="76" t="str">
        <f t="shared" si="154"/>
        <v/>
      </c>
      <c r="BJ127" s="76" t="str">
        <f t="shared" si="155"/>
        <v/>
      </c>
      <c r="BK127" s="76" t="str">
        <f t="shared" si="156"/>
        <v/>
      </c>
      <c r="BL127" s="76" t="str">
        <f t="shared" si="157"/>
        <v/>
      </c>
      <c r="BM127" s="76" t="str">
        <f t="shared" si="158"/>
        <v/>
      </c>
      <c r="BN127" s="76" t="str">
        <f t="shared" si="159"/>
        <v/>
      </c>
      <c r="BO127" s="76" t="str">
        <f t="shared" si="160"/>
        <v/>
      </c>
      <c r="BP127" s="76" t="str">
        <f t="shared" si="161"/>
        <v/>
      </c>
      <c r="BQ127" s="76" t="str">
        <f t="shared" si="162"/>
        <v/>
      </c>
      <c r="BR127" s="76" t="str">
        <f t="shared" si="163"/>
        <v/>
      </c>
      <c r="BS127" s="76" t="str">
        <f t="shared" si="164"/>
        <v/>
      </c>
      <c r="BT127" s="76" t="str">
        <f t="shared" si="165"/>
        <v/>
      </c>
      <c r="BU127" s="76" t="str">
        <f t="shared" si="166"/>
        <v/>
      </c>
    </row>
    <row r="128" spans="1:73" ht="30" customHeight="1">
      <c r="A128" s="75" t="str">
        <f t="shared" si="96"/>
        <v/>
      </c>
      <c r="B128" s="63"/>
      <c r="C128" s="66" t="s">
        <v>1456</v>
      </c>
      <c r="D128" s="77" t="str">
        <f t="shared" si="97"/>
        <v/>
      </c>
      <c r="E128" s="72" t="str">
        <f t="shared" si="98"/>
        <v/>
      </c>
      <c r="F128" s="73" t="str">
        <f t="shared" si="99"/>
        <v/>
      </c>
      <c r="G128" s="74" t="str">
        <f t="shared" si="100"/>
        <v/>
      </c>
      <c r="H128" s="75" t="str">
        <f t="shared" si="101"/>
        <v/>
      </c>
      <c r="I128" s="75" t="str">
        <f t="shared" si="102"/>
        <v/>
      </c>
      <c r="J128" s="73" t="str">
        <f t="shared" si="103"/>
        <v/>
      </c>
      <c r="K128" s="76" t="str">
        <f t="shared" si="104"/>
        <v/>
      </c>
      <c r="L128" s="76" t="str">
        <f t="shared" si="105"/>
        <v/>
      </c>
      <c r="M128" s="76" t="str">
        <f t="shared" si="106"/>
        <v/>
      </c>
      <c r="N128" s="76" t="str">
        <f t="shared" si="107"/>
        <v/>
      </c>
      <c r="O128" s="76" t="str">
        <f t="shared" si="108"/>
        <v/>
      </c>
      <c r="P128" s="76" t="str">
        <f t="shared" si="109"/>
        <v/>
      </c>
      <c r="Q128" s="76">
        <f t="shared" si="167"/>
        <v>0</v>
      </c>
      <c r="R128" s="76">
        <f t="shared" si="168"/>
        <v>0</v>
      </c>
      <c r="S128" s="76">
        <f t="shared" si="169"/>
        <v>0</v>
      </c>
      <c r="T128" s="76">
        <f t="shared" si="170"/>
        <v>0</v>
      </c>
      <c r="U128" s="76" t="str">
        <f t="shared" si="114"/>
        <v/>
      </c>
      <c r="V128" s="76" t="str">
        <f t="shared" si="115"/>
        <v/>
      </c>
      <c r="W128" s="76">
        <f t="shared" si="171"/>
        <v>0</v>
      </c>
      <c r="X128" s="76" t="str">
        <f t="shared" si="117"/>
        <v/>
      </c>
      <c r="Y128" s="76">
        <f t="shared" si="172"/>
        <v>0</v>
      </c>
      <c r="Z128" s="76" t="str">
        <f t="shared" si="119"/>
        <v/>
      </c>
      <c r="AA128" s="76">
        <f t="shared" si="173"/>
        <v>0</v>
      </c>
      <c r="AB128" s="76">
        <f t="shared" si="174"/>
        <v>0</v>
      </c>
      <c r="AC128" s="76">
        <f t="shared" si="175"/>
        <v>0</v>
      </c>
      <c r="AD128" s="76" t="str">
        <f t="shared" si="123"/>
        <v/>
      </c>
      <c r="AE128" s="76">
        <f t="shared" si="176"/>
        <v>0</v>
      </c>
      <c r="AF128" s="76" t="str">
        <f t="shared" si="125"/>
        <v/>
      </c>
      <c r="AG128" s="76">
        <f t="shared" si="177"/>
        <v>0</v>
      </c>
      <c r="AH128" s="76">
        <f t="shared" si="178"/>
        <v>0</v>
      </c>
      <c r="AI128" s="76" t="str">
        <f t="shared" si="128"/>
        <v/>
      </c>
      <c r="AJ128" s="76">
        <f t="shared" si="179"/>
        <v>0</v>
      </c>
      <c r="AK128" s="76">
        <f t="shared" si="180"/>
        <v>0</v>
      </c>
      <c r="AL128" s="76">
        <f t="shared" si="181"/>
        <v>0</v>
      </c>
      <c r="AM128" s="76">
        <f t="shared" si="182"/>
        <v>0</v>
      </c>
      <c r="AN128" s="76" t="str">
        <f t="shared" si="133"/>
        <v/>
      </c>
      <c r="AO128" s="76" t="str">
        <f t="shared" si="134"/>
        <v/>
      </c>
      <c r="AP128" s="76">
        <f t="shared" si="183"/>
        <v>0</v>
      </c>
      <c r="AQ128" s="76">
        <f t="shared" si="184"/>
        <v>0</v>
      </c>
      <c r="AR128" s="76" t="str">
        <f t="shared" si="137"/>
        <v/>
      </c>
      <c r="AS128" s="76">
        <f t="shared" si="185"/>
        <v>0</v>
      </c>
      <c r="AT128" s="76" t="str">
        <f t="shared" si="139"/>
        <v/>
      </c>
      <c r="AU128" s="76">
        <f t="shared" si="186"/>
        <v>0</v>
      </c>
      <c r="AV128" s="76" t="str">
        <f t="shared" si="141"/>
        <v/>
      </c>
      <c r="AW128" s="76">
        <f t="shared" si="187"/>
        <v>0</v>
      </c>
      <c r="AX128" s="76" t="str">
        <f t="shared" si="143"/>
        <v/>
      </c>
      <c r="AY128" s="76">
        <f t="shared" si="188"/>
        <v>0</v>
      </c>
      <c r="AZ128" s="76" t="str">
        <f t="shared" si="145"/>
        <v/>
      </c>
      <c r="BA128" s="76">
        <f t="shared" si="189"/>
        <v>0</v>
      </c>
      <c r="BB128" s="76" t="str">
        <f t="shared" si="147"/>
        <v/>
      </c>
      <c r="BC128" s="76">
        <f t="shared" si="190"/>
        <v>0</v>
      </c>
      <c r="BD128" s="76">
        <f t="shared" si="191"/>
        <v>0</v>
      </c>
      <c r="BE128" s="76" t="str">
        <f t="shared" si="150"/>
        <v/>
      </c>
      <c r="BF128" s="76" t="str">
        <f t="shared" si="151"/>
        <v/>
      </c>
      <c r="BG128" s="76" t="str">
        <f t="shared" si="152"/>
        <v/>
      </c>
      <c r="BH128" s="76" t="str">
        <f t="shared" si="153"/>
        <v/>
      </c>
      <c r="BI128" s="76" t="str">
        <f t="shared" si="154"/>
        <v/>
      </c>
      <c r="BJ128" s="76" t="str">
        <f t="shared" si="155"/>
        <v/>
      </c>
      <c r="BK128" s="76" t="str">
        <f t="shared" si="156"/>
        <v/>
      </c>
      <c r="BL128" s="76" t="str">
        <f t="shared" si="157"/>
        <v/>
      </c>
      <c r="BM128" s="76" t="str">
        <f t="shared" si="158"/>
        <v/>
      </c>
      <c r="BN128" s="76" t="str">
        <f t="shared" si="159"/>
        <v/>
      </c>
      <c r="BO128" s="76" t="str">
        <f t="shared" si="160"/>
        <v/>
      </c>
      <c r="BP128" s="76" t="str">
        <f t="shared" si="161"/>
        <v/>
      </c>
      <c r="BQ128" s="76" t="str">
        <f t="shared" si="162"/>
        <v/>
      </c>
      <c r="BR128" s="76" t="str">
        <f t="shared" si="163"/>
        <v/>
      </c>
      <c r="BS128" s="76" t="str">
        <f t="shared" si="164"/>
        <v/>
      </c>
      <c r="BT128" s="76" t="str">
        <f t="shared" si="165"/>
        <v/>
      </c>
      <c r="BU128" s="76" t="str">
        <f t="shared" si="166"/>
        <v/>
      </c>
    </row>
    <row r="129" spans="1:73" ht="30" customHeight="1">
      <c r="A129" s="75" t="str">
        <f t="shared" si="96"/>
        <v/>
      </c>
      <c r="B129" s="63"/>
      <c r="C129" s="66" t="s">
        <v>1456</v>
      </c>
      <c r="D129" s="77" t="str">
        <f t="shared" si="97"/>
        <v/>
      </c>
      <c r="E129" s="72" t="str">
        <f t="shared" si="98"/>
        <v/>
      </c>
      <c r="F129" s="73" t="str">
        <f t="shared" si="99"/>
        <v/>
      </c>
      <c r="G129" s="74" t="str">
        <f t="shared" si="100"/>
        <v/>
      </c>
      <c r="H129" s="75" t="str">
        <f t="shared" si="101"/>
        <v/>
      </c>
      <c r="I129" s="75" t="str">
        <f t="shared" si="102"/>
        <v/>
      </c>
      <c r="J129" s="73" t="str">
        <f t="shared" si="103"/>
        <v/>
      </c>
      <c r="K129" s="76" t="str">
        <f t="shared" si="104"/>
        <v/>
      </c>
      <c r="L129" s="76" t="str">
        <f t="shared" si="105"/>
        <v/>
      </c>
      <c r="M129" s="76" t="str">
        <f t="shared" si="106"/>
        <v/>
      </c>
      <c r="N129" s="76" t="str">
        <f t="shared" si="107"/>
        <v/>
      </c>
      <c r="O129" s="76" t="str">
        <f t="shared" si="108"/>
        <v/>
      </c>
      <c r="P129" s="76" t="str">
        <f t="shared" si="109"/>
        <v/>
      </c>
      <c r="Q129" s="76">
        <f t="shared" si="167"/>
        <v>0</v>
      </c>
      <c r="R129" s="76">
        <f t="shared" si="168"/>
        <v>0</v>
      </c>
      <c r="S129" s="76">
        <f t="shared" si="169"/>
        <v>0</v>
      </c>
      <c r="T129" s="76">
        <f t="shared" si="170"/>
        <v>0</v>
      </c>
      <c r="U129" s="76" t="str">
        <f t="shared" si="114"/>
        <v/>
      </c>
      <c r="V129" s="76" t="str">
        <f t="shared" si="115"/>
        <v/>
      </c>
      <c r="W129" s="76">
        <f t="shared" si="171"/>
        <v>0</v>
      </c>
      <c r="X129" s="76" t="str">
        <f t="shared" si="117"/>
        <v/>
      </c>
      <c r="Y129" s="76">
        <f t="shared" si="172"/>
        <v>0</v>
      </c>
      <c r="Z129" s="76" t="str">
        <f t="shared" si="119"/>
        <v/>
      </c>
      <c r="AA129" s="76">
        <f t="shared" si="173"/>
        <v>0</v>
      </c>
      <c r="AB129" s="76">
        <f t="shared" si="174"/>
        <v>0</v>
      </c>
      <c r="AC129" s="76">
        <f t="shared" si="175"/>
        <v>0</v>
      </c>
      <c r="AD129" s="76" t="str">
        <f t="shared" si="123"/>
        <v/>
      </c>
      <c r="AE129" s="76">
        <f t="shared" si="176"/>
        <v>0</v>
      </c>
      <c r="AF129" s="76" t="str">
        <f t="shared" si="125"/>
        <v/>
      </c>
      <c r="AG129" s="76">
        <f t="shared" si="177"/>
        <v>0</v>
      </c>
      <c r="AH129" s="76">
        <f t="shared" si="178"/>
        <v>0</v>
      </c>
      <c r="AI129" s="76" t="str">
        <f t="shared" si="128"/>
        <v/>
      </c>
      <c r="AJ129" s="76">
        <f t="shared" si="179"/>
        <v>0</v>
      </c>
      <c r="AK129" s="76">
        <f t="shared" si="180"/>
        <v>0</v>
      </c>
      <c r="AL129" s="76">
        <f t="shared" si="181"/>
        <v>0</v>
      </c>
      <c r="AM129" s="76">
        <f t="shared" si="182"/>
        <v>0</v>
      </c>
      <c r="AN129" s="76" t="str">
        <f t="shared" si="133"/>
        <v/>
      </c>
      <c r="AO129" s="76" t="str">
        <f t="shared" si="134"/>
        <v/>
      </c>
      <c r="AP129" s="76">
        <f t="shared" si="183"/>
        <v>0</v>
      </c>
      <c r="AQ129" s="76">
        <f t="shared" si="184"/>
        <v>0</v>
      </c>
      <c r="AR129" s="76" t="str">
        <f t="shared" si="137"/>
        <v/>
      </c>
      <c r="AS129" s="76">
        <f t="shared" si="185"/>
        <v>0</v>
      </c>
      <c r="AT129" s="76" t="str">
        <f t="shared" si="139"/>
        <v/>
      </c>
      <c r="AU129" s="76">
        <f t="shared" si="186"/>
        <v>0</v>
      </c>
      <c r="AV129" s="76" t="str">
        <f t="shared" si="141"/>
        <v/>
      </c>
      <c r="AW129" s="76">
        <f t="shared" si="187"/>
        <v>0</v>
      </c>
      <c r="AX129" s="76" t="str">
        <f t="shared" si="143"/>
        <v/>
      </c>
      <c r="AY129" s="76">
        <f t="shared" si="188"/>
        <v>0</v>
      </c>
      <c r="AZ129" s="76" t="str">
        <f t="shared" si="145"/>
        <v/>
      </c>
      <c r="BA129" s="76">
        <f t="shared" si="189"/>
        <v>0</v>
      </c>
      <c r="BB129" s="76" t="str">
        <f t="shared" si="147"/>
        <v/>
      </c>
      <c r="BC129" s="76">
        <f t="shared" si="190"/>
        <v>0</v>
      </c>
      <c r="BD129" s="76">
        <f t="shared" si="191"/>
        <v>0</v>
      </c>
      <c r="BE129" s="76" t="str">
        <f t="shared" si="150"/>
        <v/>
      </c>
      <c r="BF129" s="76" t="str">
        <f t="shared" si="151"/>
        <v/>
      </c>
      <c r="BG129" s="76" t="str">
        <f t="shared" si="152"/>
        <v/>
      </c>
      <c r="BH129" s="76" t="str">
        <f t="shared" si="153"/>
        <v/>
      </c>
      <c r="BI129" s="76" t="str">
        <f t="shared" si="154"/>
        <v/>
      </c>
      <c r="BJ129" s="76" t="str">
        <f t="shared" si="155"/>
        <v/>
      </c>
      <c r="BK129" s="76" t="str">
        <f t="shared" si="156"/>
        <v/>
      </c>
      <c r="BL129" s="76" t="str">
        <f t="shared" si="157"/>
        <v/>
      </c>
      <c r="BM129" s="76" t="str">
        <f t="shared" si="158"/>
        <v/>
      </c>
      <c r="BN129" s="76" t="str">
        <f t="shared" si="159"/>
        <v/>
      </c>
      <c r="BO129" s="76" t="str">
        <f t="shared" si="160"/>
        <v/>
      </c>
      <c r="BP129" s="76" t="str">
        <f t="shared" si="161"/>
        <v/>
      </c>
      <c r="BQ129" s="76" t="str">
        <f t="shared" si="162"/>
        <v/>
      </c>
      <c r="BR129" s="76" t="str">
        <f t="shared" si="163"/>
        <v/>
      </c>
      <c r="BS129" s="76" t="str">
        <f t="shared" si="164"/>
        <v/>
      </c>
      <c r="BT129" s="76" t="str">
        <f t="shared" si="165"/>
        <v/>
      </c>
      <c r="BU129" s="76" t="str">
        <f t="shared" si="166"/>
        <v/>
      </c>
    </row>
    <row r="130" spans="1:73" ht="30" customHeight="1">
      <c r="A130" s="75" t="str">
        <f t="shared" si="96"/>
        <v/>
      </c>
      <c r="B130" s="63"/>
      <c r="C130" s="66" t="s">
        <v>1456</v>
      </c>
      <c r="D130" s="77" t="str">
        <f t="shared" si="97"/>
        <v/>
      </c>
      <c r="E130" s="72" t="str">
        <f t="shared" si="98"/>
        <v/>
      </c>
      <c r="F130" s="73" t="str">
        <f t="shared" si="99"/>
        <v/>
      </c>
      <c r="G130" s="74" t="str">
        <f t="shared" si="100"/>
        <v/>
      </c>
      <c r="H130" s="75" t="str">
        <f t="shared" si="101"/>
        <v/>
      </c>
      <c r="I130" s="75" t="str">
        <f t="shared" si="102"/>
        <v/>
      </c>
      <c r="J130" s="73" t="str">
        <f t="shared" si="103"/>
        <v/>
      </c>
      <c r="K130" s="76" t="str">
        <f t="shared" si="104"/>
        <v/>
      </c>
      <c r="L130" s="76" t="str">
        <f t="shared" si="105"/>
        <v/>
      </c>
      <c r="M130" s="76" t="str">
        <f t="shared" si="106"/>
        <v/>
      </c>
      <c r="N130" s="76" t="str">
        <f t="shared" si="107"/>
        <v/>
      </c>
      <c r="O130" s="76" t="str">
        <f t="shared" si="108"/>
        <v/>
      </c>
      <c r="P130" s="76" t="str">
        <f t="shared" si="109"/>
        <v/>
      </c>
      <c r="Q130" s="76">
        <f t="shared" si="167"/>
        <v>0</v>
      </c>
      <c r="R130" s="76">
        <f t="shared" si="168"/>
        <v>0</v>
      </c>
      <c r="S130" s="76">
        <f t="shared" si="169"/>
        <v>0</v>
      </c>
      <c r="T130" s="76">
        <f t="shared" si="170"/>
        <v>0</v>
      </c>
      <c r="U130" s="76" t="str">
        <f t="shared" si="114"/>
        <v/>
      </c>
      <c r="V130" s="76" t="str">
        <f t="shared" si="115"/>
        <v/>
      </c>
      <c r="W130" s="76">
        <f t="shared" si="171"/>
        <v>0</v>
      </c>
      <c r="X130" s="76" t="str">
        <f t="shared" si="117"/>
        <v/>
      </c>
      <c r="Y130" s="76">
        <f t="shared" si="172"/>
        <v>0</v>
      </c>
      <c r="Z130" s="76" t="str">
        <f t="shared" si="119"/>
        <v/>
      </c>
      <c r="AA130" s="76">
        <f t="shared" si="173"/>
        <v>0</v>
      </c>
      <c r="AB130" s="76">
        <f t="shared" si="174"/>
        <v>0</v>
      </c>
      <c r="AC130" s="76">
        <f t="shared" si="175"/>
        <v>0</v>
      </c>
      <c r="AD130" s="76" t="str">
        <f t="shared" si="123"/>
        <v/>
      </c>
      <c r="AE130" s="76">
        <f t="shared" si="176"/>
        <v>0</v>
      </c>
      <c r="AF130" s="76" t="str">
        <f t="shared" si="125"/>
        <v/>
      </c>
      <c r="AG130" s="76">
        <f t="shared" si="177"/>
        <v>0</v>
      </c>
      <c r="AH130" s="76">
        <f t="shared" si="178"/>
        <v>0</v>
      </c>
      <c r="AI130" s="76" t="str">
        <f t="shared" si="128"/>
        <v/>
      </c>
      <c r="AJ130" s="76">
        <f t="shared" si="179"/>
        <v>0</v>
      </c>
      <c r="AK130" s="76">
        <f t="shared" si="180"/>
        <v>0</v>
      </c>
      <c r="AL130" s="76">
        <f t="shared" si="181"/>
        <v>0</v>
      </c>
      <c r="AM130" s="76">
        <f t="shared" si="182"/>
        <v>0</v>
      </c>
      <c r="AN130" s="76" t="str">
        <f t="shared" si="133"/>
        <v/>
      </c>
      <c r="AO130" s="76" t="str">
        <f t="shared" si="134"/>
        <v/>
      </c>
      <c r="AP130" s="76">
        <f t="shared" si="183"/>
        <v>0</v>
      </c>
      <c r="AQ130" s="76">
        <f t="shared" si="184"/>
        <v>0</v>
      </c>
      <c r="AR130" s="76" t="str">
        <f t="shared" si="137"/>
        <v/>
      </c>
      <c r="AS130" s="76">
        <f t="shared" si="185"/>
        <v>0</v>
      </c>
      <c r="AT130" s="76" t="str">
        <f t="shared" si="139"/>
        <v/>
      </c>
      <c r="AU130" s="76">
        <f t="shared" si="186"/>
        <v>0</v>
      </c>
      <c r="AV130" s="76" t="str">
        <f t="shared" si="141"/>
        <v/>
      </c>
      <c r="AW130" s="76">
        <f t="shared" si="187"/>
        <v>0</v>
      </c>
      <c r="AX130" s="76" t="str">
        <f t="shared" si="143"/>
        <v/>
      </c>
      <c r="AY130" s="76">
        <f t="shared" si="188"/>
        <v>0</v>
      </c>
      <c r="AZ130" s="76" t="str">
        <f t="shared" si="145"/>
        <v/>
      </c>
      <c r="BA130" s="76">
        <f t="shared" si="189"/>
        <v>0</v>
      </c>
      <c r="BB130" s="76" t="str">
        <f t="shared" si="147"/>
        <v/>
      </c>
      <c r="BC130" s="76">
        <f t="shared" si="190"/>
        <v>0</v>
      </c>
      <c r="BD130" s="76">
        <f t="shared" si="191"/>
        <v>0</v>
      </c>
      <c r="BE130" s="76" t="str">
        <f t="shared" si="150"/>
        <v/>
      </c>
      <c r="BF130" s="76" t="str">
        <f t="shared" si="151"/>
        <v/>
      </c>
      <c r="BG130" s="76" t="str">
        <f t="shared" si="152"/>
        <v/>
      </c>
      <c r="BH130" s="76" t="str">
        <f t="shared" si="153"/>
        <v/>
      </c>
      <c r="BI130" s="76" t="str">
        <f t="shared" si="154"/>
        <v/>
      </c>
      <c r="BJ130" s="76" t="str">
        <f t="shared" si="155"/>
        <v/>
      </c>
      <c r="BK130" s="76" t="str">
        <f t="shared" si="156"/>
        <v/>
      </c>
      <c r="BL130" s="76" t="str">
        <f t="shared" si="157"/>
        <v/>
      </c>
      <c r="BM130" s="76" t="str">
        <f t="shared" si="158"/>
        <v/>
      </c>
      <c r="BN130" s="76" t="str">
        <f t="shared" si="159"/>
        <v/>
      </c>
      <c r="BO130" s="76" t="str">
        <f t="shared" si="160"/>
        <v/>
      </c>
      <c r="BP130" s="76" t="str">
        <f t="shared" si="161"/>
        <v/>
      </c>
      <c r="BQ130" s="76" t="str">
        <f t="shared" si="162"/>
        <v/>
      </c>
      <c r="BR130" s="76" t="str">
        <f t="shared" si="163"/>
        <v/>
      </c>
      <c r="BS130" s="76" t="str">
        <f t="shared" si="164"/>
        <v/>
      </c>
      <c r="BT130" s="76" t="str">
        <f t="shared" si="165"/>
        <v/>
      </c>
      <c r="BU130" s="76" t="str">
        <f t="shared" si="166"/>
        <v/>
      </c>
    </row>
    <row r="131" spans="1:73" ht="30" customHeight="1">
      <c r="A131" s="75" t="str">
        <f t="shared" si="96"/>
        <v/>
      </c>
      <c r="B131" s="63"/>
      <c r="C131" s="66" t="s">
        <v>1456</v>
      </c>
      <c r="D131" s="77" t="str">
        <f t="shared" si="97"/>
        <v/>
      </c>
      <c r="E131" s="72" t="str">
        <f t="shared" si="98"/>
        <v/>
      </c>
      <c r="F131" s="73" t="str">
        <f t="shared" si="99"/>
        <v/>
      </c>
      <c r="G131" s="74" t="str">
        <f t="shared" si="100"/>
        <v/>
      </c>
      <c r="H131" s="75" t="str">
        <f t="shared" si="101"/>
        <v/>
      </c>
      <c r="I131" s="75" t="str">
        <f t="shared" si="102"/>
        <v/>
      </c>
      <c r="J131" s="73" t="str">
        <f t="shared" si="103"/>
        <v/>
      </c>
      <c r="K131" s="76" t="str">
        <f t="shared" si="104"/>
        <v/>
      </c>
      <c r="L131" s="76" t="str">
        <f t="shared" si="105"/>
        <v/>
      </c>
      <c r="M131" s="76" t="str">
        <f t="shared" si="106"/>
        <v/>
      </c>
      <c r="N131" s="76" t="str">
        <f t="shared" si="107"/>
        <v/>
      </c>
      <c r="O131" s="76" t="str">
        <f t="shared" si="108"/>
        <v/>
      </c>
      <c r="P131" s="76" t="str">
        <f t="shared" si="109"/>
        <v/>
      </c>
      <c r="Q131" s="76">
        <f t="shared" si="167"/>
        <v>0</v>
      </c>
      <c r="R131" s="76">
        <f t="shared" si="168"/>
        <v>0</v>
      </c>
      <c r="S131" s="76">
        <f t="shared" si="169"/>
        <v>0</v>
      </c>
      <c r="T131" s="76">
        <f t="shared" si="170"/>
        <v>0</v>
      </c>
      <c r="U131" s="76" t="str">
        <f t="shared" si="114"/>
        <v/>
      </c>
      <c r="V131" s="76" t="str">
        <f t="shared" si="115"/>
        <v/>
      </c>
      <c r="W131" s="76">
        <f t="shared" si="171"/>
        <v>0</v>
      </c>
      <c r="X131" s="76" t="str">
        <f t="shared" si="117"/>
        <v/>
      </c>
      <c r="Y131" s="76">
        <f t="shared" si="172"/>
        <v>0</v>
      </c>
      <c r="Z131" s="76" t="str">
        <f t="shared" si="119"/>
        <v/>
      </c>
      <c r="AA131" s="76">
        <f t="shared" si="173"/>
        <v>0</v>
      </c>
      <c r="AB131" s="76">
        <f t="shared" si="174"/>
        <v>0</v>
      </c>
      <c r="AC131" s="76">
        <f t="shared" si="175"/>
        <v>0</v>
      </c>
      <c r="AD131" s="76" t="str">
        <f t="shared" si="123"/>
        <v/>
      </c>
      <c r="AE131" s="76">
        <f t="shared" si="176"/>
        <v>0</v>
      </c>
      <c r="AF131" s="76" t="str">
        <f t="shared" si="125"/>
        <v/>
      </c>
      <c r="AG131" s="76">
        <f t="shared" si="177"/>
        <v>0</v>
      </c>
      <c r="AH131" s="76">
        <f t="shared" si="178"/>
        <v>0</v>
      </c>
      <c r="AI131" s="76" t="str">
        <f t="shared" si="128"/>
        <v/>
      </c>
      <c r="AJ131" s="76">
        <f t="shared" si="179"/>
        <v>0</v>
      </c>
      <c r="AK131" s="76">
        <f t="shared" si="180"/>
        <v>0</v>
      </c>
      <c r="AL131" s="76">
        <f t="shared" si="181"/>
        <v>0</v>
      </c>
      <c r="AM131" s="76">
        <f t="shared" si="182"/>
        <v>0</v>
      </c>
      <c r="AN131" s="76" t="str">
        <f t="shared" si="133"/>
        <v/>
      </c>
      <c r="AO131" s="76" t="str">
        <f t="shared" si="134"/>
        <v/>
      </c>
      <c r="AP131" s="76">
        <f t="shared" si="183"/>
        <v>0</v>
      </c>
      <c r="AQ131" s="76">
        <f t="shared" si="184"/>
        <v>0</v>
      </c>
      <c r="AR131" s="76" t="str">
        <f t="shared" si="137"/>
        <v/>
      </c>
      <c r="AS131" s="76">
        <f t="shared" si="185"/>
        <v>0</v>
      </c>
      <c r="AT131" s="76" t="str">
        <f t="shared" si="139"/>
        <v/>
      </c>
      <c r="AU131" s="76">
        <f t="shared" si="186"/>
        <v>0</v>
      </c>
      <c r="AV131" s="76" t="str">
        <f t="shared" si="141"/>
        <v/>
      </c>
      <c r="AW131" s="76">
        <f t="shared" si="187"/>
        <v>0</v>
      </c>
      <c r="AX131" s="76" t="str">
        <f t="shared" si="143"/>
        <v/>
      </c>
      <c r="AY131" s="76">
        <f t="shared" si="188"/>
        <v>0</v>
      </c>
      <c r="AZ131" s="76" t="str">
        <f t="shared" si="145"/>
        <v/>
      </c>
      <c r="BA131" s="76">
        <f t="shared" si="189"/>
        <v>0</v>
      </c>
      <c r="BB131" s="76" t="str">
        <f t="shared" si="147"/>
        <v/>
      </c>
      <c r="BC131" s="76">
        <f t="shared" si="190"/>
        <v>0</v>
      </c>
      <c r="BD131" s="76">
        <f t="shared" si="191"/>
        <v>0</v>
      </c>
      <c r="BE131" s="76" t="str">
        <f t="shared" si="150"/>
        <v/>
      </c>
      <c r="BF131" s="76" t="str">
        <f t="shared" si="151"/>
        <v/>
      </c>
      <c r="BG131" s="76" t="str">
        <f t="shared" si="152"/>
        <v/>
      </c>
      <c r="BH131" s="76" t="str">
        <f t="shared" si="153"/>
        <v/>
      </c>
      <c r="BI131" s="76" t="str">
        <f t="shared" si="154"/>
        <v/>
      </c>
      <c r="BJ131" s="76" t="str">
        <f t="shared" si="155"/>
        <v/>
      </c>
      <c r="BK131" s="76" t="str">
        <f t="shared" si="156"/>
        <v/>
      </c>
      <c r="BL131" s="76" t="str">
        <f t="shared" si="157"/>
        <v/>
      </c>
      <c r="BM131" s="76" t="str">
        <f t="shared" si="158"/>
        <v/>
      </c>
      <c r="BN131" s="76" t="str">
        <f t="shared" si="159"/>
        <v/>
      </c>
      <c r="BO131" s="76" t="str">
        <f t="shared" si="160"/>
        <v/>
      </c>
      <c r="BP131" s="76" t="str">
        <f t="shared" si="161"/>
        <v/>
      </c>
      <c r="BQ131" s="76" t="str">
        <f t="shared" si="162"/>
        <v/>
      </c>
      <c r="BR131" s="76" t="str">
        <f t="shared" si="163"/>
        <v/>
      </c>
      <c r="BS131" s="76" t="str">
        <f t="shared" si="164"/>
        <v/>
      </c>
      <c r="BT131" s="76" t="str">
        <f t="shared" si="165"/>
        <v/>
      </c>
      <c r="BU131" s="76" t="str">
        <f t="shared" si="166"/>
        <v/>
      </c>
    </row>
    <row r="132" spans="1:73" ht="30" customHeight="1">
      <c r="A132" s="75" t="str">
        <f t="shared" si="96"/>
        <v/>
      </c>
      <c r="B132" s="63"/>
      <c r="C132" s="66" t="s">
        <v>1456</v>
      </c>
      <c r="D132" s="77" t="str">
        <f t="shared" si="97"/>
        <v/>
      </c>
      <c r="E132" s="72" t="str">
        <f t="shared" si="98"/>
        <v/>
      </c>
      <c r="F132" s="73" t="str">
        <f t="shared" si="99"/>
        <v/>
      </c>
      <c r="G132" s="74" t="str">
        <f t="shared" si="100"/>
        <v/>
      </c>
      <c r="H132" s="75" t="str">
        <f t="shared" si="101"/>
        <v/>
      </c>
      <c r="I132" s="75" t="str">
        <f t="shared" si="102"/>
        <v/>
      </c>
      <c r="J132" s="73" t="str">
        <f t="shared" si="103"/>
        <v/>
      </c>
      <c r="K132" s="76" t="str">
        <f t="shared" si="104"/>
        <v/>
      </c>
      <c r="L132" s="76" t="str">
        <f t="shared" si="105"/>
        <v/>
      </c>
      <c r="M132" s="76" t="str">
        <f t="shared" si="106"/>
        <v/>
      </c>
      <c r="N132" s="76" t="str">
        <f t="shared" si="107"/>
        <v/>
      </c>
      <c r="O132" s="76" t="str">
        <f t="shared" si="108"/>
        <v/>
      </c>
      <c r="P132" s="76" t="str">
        <f t="shared" si="109"/>
        <v/>
      </c>
      <c r="Q132" s="76">
        <f t="shared" si="167"/>
        <v>0</v>
      </c>
      <c r="R132" s="76">
        <f t="shared" si="168"/>
        <v>0</v>
      </c>
      <c r="S132" s="76">
        <f t="shared" si="169"/>
        <v>0</v>
      </c>
      <c r="T132" s="76">
        <f t="shared" si="170"/>
        <v>0</v>
      </c>
      <c r="U132" s="76" t="str">
        <f t="shared" si="114"/>
        <v/>
      </c>
      <c r="V132" s="76" t="str">
        <f t="shared" si="115"/>
        <v/>
      </c>
      <c r="W132" s="76">
        <f t="shared" si="171"/>
        <v>0</v>
      </c>
      <c r="X132" s="76" t="str">
        <f t="shared" si="117"/>
        <v/>
      </c>
      <c r="Y132" s="76">
        <f t="shared" si="172"/>
        <v>0</v>
      </c>
      <c r="Z132" s="76" t="str">
        <f t="shared" si="119"/>
        <v/>
      </c>
      <c r="AA132" s="76">
        <f t="shared" si="173"/>
        <v>0</v>
      </c>
      <c r="AB132" s="76">
        <f t="shared" si="174"/>
        <v>0</v>
      </c>
      <c r="AC132" s="76">
        <f t="shared" si="175"/>
        <v>0</v>
      </c>
      <c r="AD132" s="76" t="str">
        <f t="shared" si="123"/>
        <v/>
      </c>
      <c r="AE132" s="76">
        <f t="shared" si="176"/>
        <v>0</v>
      </c>
      <c r="AF132" s="76" t="str">
        <f t="shared" si="125"/>
        <v/>
      </c>
      <c r="AG132" s="76">
        <f t="shared" si="177"/>
        <v>0</v>
      </c>
      <c r="AH132" s="76">
        <f t="shared" si="178"/>
        <v>0</v>
      </c>
      <c r="AI132" s="76" t="str">
        <f t="shared" si="128"/>
        <v/>
      </c>
      <c r="AJ132" s="76">
        <f t="shared" si="179"/>
        <v>0</v>
      </c>
      <c r="AK132" s="76">
        <f t="shared" si="180"/>
        <v>0</v>
      </c>
      <c r="AL132" s="76">
        <f t="shared" si="181"/>
        <v>0</v>
      </c>
      <c r="AM132" s="76">
        <f t="shared" si="182"/>
        <v>0</v>
      </c>
      <c r="AN132" s="76" t="str">
        <f t="shared" si="133"/>
        <v/>
      </c>
      <c r="AO132" s="76" t="str">
        <f t="shared" si="134"/>
        <v/>
      </c>
      <c r="AP132" s="76">
        <f t="shared" si="183"/>
        <v>0</v>
      </c>
      <c r="AQ132" s="76">
        <f t="shared" si="184"/>
        <v>0</v>
      </c>
      <c r="AR132" s="76" t="str">
        <f t="shared" si="137"/>
        <v/>
      </c>
      <c r="AS132" s="76">
        <f t="shared" si="185"/>
        <v>0</v>
      </c>
      <c r="AT132" s="76" t="str">
        <f t="shared" si="139"/>
        <v/>
      </c>
      <c r="AU132" s="76">
        <f t="shared" si="186"/>
        <v>0</v>
      </c>
      <c r="AV132" s="76" t="str">
        <f t="shared" si="141"/>
        <v/>
      </c>
      <c r="AW132" s="76">
        <f t="shared" si="187"/>
        <v>0</v>
      </c>
      <c r="AX132" s="76" t="str">
        <f t="shared" si="143"/>
        <v/>
      </c>
      <c r="AY132" s="76">
        <f t="shared" si="188"/>
        <v>0</v>
      </c>
      <c r="AZ132" s="76" t="str">
        <f t="shared" si="145"/>
        <v/>
      </c>
      <c r="BA132" s="76">
        <f t="shared" si="189"/>
        <v>0</v>
      </c>
      <c r="BB132" s="76" t="str">
        <f t="shared" si="147"/>
        <v/>
      </c>
      <c r="BC132" s="76">
        <f t="shared" si="190"/>
        <v>0</v>
      </c>
      <c r="BD132" s="76">
        <f t="shared" si="191"/>
        <v>0</v>
      </c>
      <c r="BE132" s="76" t="str">
        <f t="shared" si="150"/>
        <v/>
      </c>
      <c r="BF132" s="76" t="str">
        <f t="shared" si="151"/>
        <v/>
      </c>
      <c r="BG132" s="76" t="str">
        <f t="shared" si="152"/>
        <v/>
      </c>
      <c r="BH132" s="76" t="str">
        <f t="shared" si="153"/>
        <v/>
      </c>
      <c r="BI132" s="76" t="str">
        <f t="shared" si="154"/>
        <v/>
      </c>
      <c r="BJ132" s="76" t="str">
        <f t="shared" si="155"/>
        <v/>
      </c>
      <c r="BK132" s="76" t="str">
        <f t="shared" si="156"/>
        <v/>
      </c>
      <c r="BL132" s="76" t="str">
        <f t="shared" si="157"/>
        <v/>
      </c>
      <c r="BM132" s="76" t="str">
        <f t="shared" si="158"/>
        <v/>
      </c>
      <c r="BN132" s="76" t="str">
        <f t="shared" si="159"/>
        <v/>
      </c>
      <c r="BO132" s="76" t="str">
        <f t="shared" si="160"/>
        <v/>
      </c>
      <c r="BP132" s="76" t="str">
        <f t="shared" si="161"/>
        <v/>
      </c>
      <c r="BQ132" s="76" t="str">
        <f t="shared" si="162"/>
        <v/>
      </c>
      <c r="BR132" s="76" t="str">
        <f t="shared" si="163"/>
        <v/>
      </c>
      <c r="BS132" s="76" t="str">
        <f t="shared" si="164"/>
        <v/>
      </c>
      <c r="BT132" s="76" t="str">
        <f t="shared" si="165"/>
        <v/>
      </c>
      <c r="BU132" s="76" t="str">
        <f t="shared" si="166"/>
        <v/>
      </c>
    </row>
    <row r="133" spans="1:73" ht="30" customHeight="1">
      <c r="A133" s="75" t="str">
        <f t="shared" si="96"/>
        <v/>
      </c>
      <c r="B133" s="63"/>
      <c r="C133" s="66" t="s">
        <v>1456</v>
      </c>
      <c r="D133" s="77" t="str">
        <f t="shared" si="97"/>
        <v/>
      </c>
      <c r="E133" s="72" t="str">
        <f t="shared" si="98"/>
        <v/>
      </c>
      <c r="F133" s="73" t="str">
        <f t="shared" si="99"/>
        <v/>
      </c>
      <c r="G133" s="74" t="str">
        <f t="shared" si="100"/>
        <v/>
      </c>
      <c r="H133" s="75" t="str">
        <f t="shared" si="101"/>
        <v/>
      </c>
      <c r="I133" s="75" t="str">
        <f t="shared" si="102"/>
        <v/>
      </c>
      <c r="J133" s="73" t="str">
        <f t="shared" si="103"/>
        <v/>
      </c>
      <c r="K133" s="76" t="str">
        <f t="shared" si="104"/>
        <v/>
      </c>
      <c r="L133" s="76" t="str">
        <f t="shared" si="105"/>
        <v/>
      </c>
      <c r="M133" s="76" t="str">
        <f t="shared" si="106"/>
        <v/>
      </c>
      <c r="N133" s="76" t="str">
        <f t="shared" si="107"/>
        <v/>
      </c>
      <c r="O133" s="76" t="str">
        <f t="shared" si="108"/>
        <v/>
      </c>
      <c r="P133" s="76" t="str">
        <f t="shared" si="109"/>
        <v/>
      </c>
      <c r="Q133" s="76">
        <f t="shared" si="167"/>
        <v>0</v>
      </c>
      <c r="R133" s="76">
        <f t="shared" si="168"/>
        <v>0</v>
      </c>
      <c r="S133" s="76">
        <f t="shared" si="169"/>
        <v>0</v>
      </c>
      <c r="T133" s="76">
        <f t="shared" si="170"/>
        <v>0</v>
      </c>
      <c r="U133" s="76" t="str">
        <f t="shared" si="114"/>
        <v/>
      </c>
      <c r="V133" s="76" t="str">
        <f t="shared" si="115"/>
        <v/>
      </c>
      <c r="W133" s="76">
        <f t="shared" si="171"/>
        <v>0</v>
      </c>
      <c r="X133" s="76" t="str">
        <f t="shared" si="117"/>
        <v/>
      </c>
      <c r="Y133" s="76">
        <f t="shared" si="172"/>
        <v>0</v>
      </c>
      <c r="Z133" s="76" t="str">
        <f t="shared" si="119"/>
        <v/>
      </c>
      <c r="AA133" s="76">
        <f t="shared" si="173"/>
        <v>0</v>
      </c>
      <c r="AB133" s="76">
        <f t="shared" si="174"/>
        <v>0</v>
      </c>
      <c r="AC133" s="76">
        <f t="shared" si="175"/>
        <v>0</v>
      </c>
      <c r="AD133" s="76" t="str">
        <f t="shared" si="123"/>
        <v/>
      </c>
      <c r="AE133" s="76">
        <f t="shared" si="176"/>
        <v>0</v>
      </c>
      <c r="AF133" s="76" t="str">
        <f t="shared" si="125"/>
        <v/>
      </c>
      <c r="AG133" s="76">
        <f t="shared" si="177"/>
        <v>0</v>
      </c>
      <c r="AH133" s="76">
        <f t="shared" si="178"/>
        <v>0</v>
      </c>
      <c r="AI133" s="76" t="str">
        <f t="shared" si="128"/>
        <v/>
      </c>
      <c r="AJ133" s="76">
        <f t="shared" si="179"/>
        <v>0</v>
      </c>
      <c r="AK133" s="76">
        <f t="shared" si="180"/>
        <v>0</v>
      </c>
      <c r="AL133" s="76">
        <f t="shared" si="181"/>
        <v>0</v>
      </c>
      <c r="AM133" s="76">
        <f t="shared" si="182"/>
        <v>0</v>
      </c>
      <c r="AN133" s="76" t="str">
        <f t="shared" si="133"/>
        <v/>
      </c>
      <c r="AO133" s="76" t="str">
        <f t="shared" si="134"/>
        <v/>
      </c>
      <c r="AP133" s="76">
        <f t="shared" si="183"/>
        <v>0</v>
      </c>
      <c r="AQ133" s="76">
        <f t="shared" si="184"/>
        <v>0</v>
      </c>
      <c r="AR133" s="76" t="str">
        <f t="shared" si="137"/>
        <v/>
      </c>
      <c r="AS133" s="76">
        <f t="shared" si="185"/>
        <v>0</v>
      </c>
      <c r="AT133" s="76" t="str">
        <f t="shared" si="139"/>
        <v/>
      </c>
      <c r="AU133" s="76">
        <f t="shared" si="186"/>
        <v>0</v>
      </c>
      <c r="AV133" s="76" t="str">
        <f t="shared" si="141"/>
        <v/>
      </c>
      <c r="AW133" s="76">
        <f t="shared" si="187"/>
        <v>0</v>
      </c>
      <c r="AX133" s="76" t="str">
        <f t="shared" si="143"/>
        <v/>
      </c>
      <c r="AY133" s="76">
        <f t="shared" si="188"/>
        <v>0</v>
      </c>
      <c r="AZ133" s="76" t="str">
        <f t="shared" si="145"/>
        <v/>
      </c>
      <c r="BA133" s="76">
        <f t="shared" si="189"/>
        <v>0</v>
      </c>
      <c r="BB133" s="76" t="str">
        <f t="shared" si="147"/>
        <v/>
      </c>
      <c r="BC133" s="76">
        <f t="shared" si="190"/>
        <v>0</v>
      </c>
      <c r="BD133" s="76">
        <f t="shared" si="191"/>
        <v>0</v>
      </c>
      <c r="BE133" s="76" t="str">
        <f t="shared" si="150"/>
        <v/>
      </c>
      <c r="BF133" s="76" t="str">
        <f t="shared" si="151"/>
        <v/>
      </c>
      <c r="BG133" s="76" t="str">
        <f t="shared" si="152"/>
        <v/>
      </c>
      <c r="BH133" s="76" t="str">
        <f t="shared" si="153"/>
        <v/>
      </c>
      <c r="BI133" s="76" t="str">
        <f t="shared" si="154"/>
        <v/>
      </c>
      <c r="BJ133" s="76" t="str">
        <f t="shared" si="155"/>
        <v/>
      </c>
      <c r="BK133" s="76" t="str">
        <f t="shared" si="156"/>
        <v/>
      </c>
      <c r="BL133" s="76" t="str">
        <f t="shared" si="157"/>
        <v/>
      </c>
      <c r="BM133" s="76" t="str">
        <f t="shared" si="158"/>
        <v/>
      </c>
      <c r="BN133" s="76" t="str">
        <f t="shared" si="159"/>
        <v/>
      </c>
      <c r="BO133" s="76" t="str">
        <f t="shared" si="160"/>
        <v/>
      </c>
      <c r="BP133" s="76" t="str">
        <f t="shared" si="161"/>
        <v/>
      </c>
      <c r="BQ133" s="76" t="str">
        <f t="shared" si="162"/>
        <v/>
      </c>
      <c r="BR133" s="76" t="str">
        <f t="shared" si="163"/>
        <v/>
      </c>
      <c r="BS133" s="76" t="str">
        <f t="shared" si="164"/>
        <v/>
      </c>
      <c r="BT133" s="76" t="str">
        <f t="shared" si="165"/>
        <v/>
      </c>
      <c r="BU133" s="76" t="str">
        <f t="shared" si="166"/>
        <v/>
      </c>
    </row>
    <row r="134" spans="1:73" ht="30" customHeight="1">
      <c r="A134" s="75" t="str">
        <f t="shared" si="96"/>
        <v/>
      </c>
      <c r="B134" s="63"/>
      <c r="C134" s="66" t="s">
        <v>1456</v>
      </c>
      <c r="D134" s="77" t="str">
        <f t="shared" si="97"/>
        <v/>
      </c>
      <c r="E134" s="72" t="str">
        <f t="shared" si="98"/>
        <v/>
      </c>
      <c r="F134" s="73" t="str">
        <f t="shared" si="99"/>
        <v/>
      </c>
      <c r="G134" s="74" t="str">
        <f t="shared" si="100"/>
        <v/>
      </c>
      <c r="H134" s="75" t="str">
        <f t="shared" si="101"/>
        <v/>
      </c>
      <c r="I134" s="75" t="str">
        <f t="shared" si="102"/>
        <v/>
      </c>
      <c r="J134" s="73" t="str">
        <f t="shared" si="103"/>
        <v/>
      </c>
      <c r="K134" s="76" t="str">
        <f t="shared" si="104"/>
        <v/>
      </c>
      <c r="L134" s="76" t="str">
        <f t="shared" si="105"/>
        <v/>
      </c>
      <c r="M134" s="76" t="str">
        <f t="shared" si="106"/>
        <v/>
      </c>
      <c r="N134" s="76" t="str">
        <f t="shared" si="107"/>
        <v/>
      </c>
      <c r="O134" s="76" t="str">
        <f t="shared" si="108"/>
        <v/>
      </c>
      <c r="P134" s="76" t="str">
        <f t="shared" si="109"/>
        <v/>
      </c>
      <c r="Q134" s="76">
        <f t="shared" si="167"/>
        <v>0</v>
      </c>
      <c r="R134" s="76">
        <f t="shared" si="168"/>
        <v>0</v>
      </c>
      <c r="S134" s="76">
        <f t="shared" si="169"/>
        <v>0</v>
      </c>
      <c r="T134" s="76">
        <f t="shared" si="170"/>
        <v>0</v>
      </c>
      <c r="U134" s="76" t="str">
        <f t="shared" si="114"/>
        <v/>
      </c>
      <c r="V134" s="76" t="str">
        <f t="shared" si="115"/>
        <v/>
      </c>
      <c r="W134" s="76">
        <f t="shared" si="171"/>
        <v>0</v>
      </c>
      <c r="X134" s="76" t="str">
        <f t="shared" si="117"/>
        <v/>
      </c>
      <c r="Y134" s="76">
        <f t="shared" si="172"/>
        <v>0</v>
      </c>
      <c r="Z134" s="76" t="str">
        <f t="shared" si="119"/>
        <v/>
      </c>
      <c r="AA134" s="76">
        <f t="shared" si="173"/>
        <v>0</v>
      </c>
      <c r="AB134" s="76">
        <f t="shared" si="174"/>
        <v>0</v>
      </c>
      <c r="AC134" s="76">
        <f t="shared" si="175"/>
        <v>0</v>
      </c>
      <c r="AD134" s="76" t="str">
        <f t="shared" si="123"/>
        <v/>
      </c>
      <c r="AE134" s="76">
        <f t="shared" si="176"/>
        <v>0</v>
      </c>
      <c r="AF134" s="76" t="str">
        <f t="shared" si="125"/>
        <v/>
      </c>
      <c r="AG134" s="76">
        <f t="shared" si="177"/>
        <v>0</v>
      </c>
      <c r="AH134" s="76">
        <f t="shared" si="178"/>
        <v>0</v>
      </c>
      <c r="AI134" s="76" t="str">
        <f t="shared" si="128"/>
        <v/>
      </c>
      <c r="AJ134" s="76">
        <f t="shared" si="179"/>
        <v>0</v>
      </c>
      <c r="AK134" s="76">
        <f t="shared" si="180"/>
        <v>0</v>
      </c>
      <c r="AL134" s="76">
        <f t="shared" si="181"/>
        <v>0</v>
      </c>
      <c r="AM134" s="76">
        <f t="shared" si="182"/>
        <v>0</v>
      </c>
      <c r="AN134" s="76" t="str">
        <f t="shared" si="133"/>
        <v/>
      </c>
      <c r="AO134" s="76" t="str">
        <f t="shared" si="134"/>
        <v/>
      </c>
      <c r="AP134" s="76">
        <f t="shared" si="183"/>
        <v>0</v>
      </c>
      <c r="AQ134" s="76">
        <f t="shared" si="184"/>
        <v>0</v>
      </c>
      <c r="AR134" s="76" t="str">
        <f t="shared" si="137"/>
        <v/>
      </c>
      <c r="AS134" s="76">
        <f t="shared" si="185"/>
        <v>0</v>
      </c>
      <c r="AT134" s="76" t="str">
        <f t="shared" si="139"/>
        <v/>
      </c>
      <c r="AU134" s="76">
        <f t="shared" si="186"/>
        <v>0</v>
      </c>
      <c r="AV134" s="76" t="str">
        <f t="shared" si="141"/>
        <v/>
      </c>
      <c r="AW134" s="76">
        <f t="shared" si="187"/>
        <v>0</v>
      </c>
      <c r="AX134" s="76" t="str">
        <f t="shared" si="143"/>
        <v/>
      </c>
      <c r="AY134" s="76">
        <f t="shared" si="188"/>
        <v>0</v>
      </c>
      <c r="AZ134" s="76" t="str">
        <f t="shared" si="145"/>
        <v/>
      </c>
      <c r="BA134" s="76">
        <f t="shared" si="189"/>
        <v>0</v>
      </c>
      <c r="BB134" s="76" t="str">
        <f t="shared" si="147"/>
        <v/>
      </c>
      <c r="BC134" s="76">
        <f t="shared" si="190"/>
        <v>0</v>
      </c>
      <c r="BD134" s="76">
        <f t="shared" si="191"/>
        <v>0</v>
      </c>
      <c r="BE134" s="76" t="str">
        <f t="shared" si="150"/>
        <v/>
      </c>
      <c r="BF134" s="76" t="str">
        <f t="shared" si="151"/>
        <v/>
      </c>
      <c r="BG134" s="76" t="str">
        <f t="shared" si="152"/>
        <v/>
      </c>
      <c r="BH134" s="76" t="str">
        <f t="shared" si="153"/>
        <v/>
      </c>
      <c r="BI134" s="76" t="str">
        <f t="shared" si="154"/>
        <v/>
      </c>
      <c r="BJ134" s="76" t="str">
        <f t="shared" si="155"/>
        <v/>
      </c>
      <c r="BK134" s="76" t="str">
        <f t="shared" si="156"/>
        <v/>
      </c>
      <c r="BL134" s="76" t="str">
        <f t="shared" si="157"/>
        <v/>
      </c>
      <c r="BM134" s="76" t="str">
        <f t="shared" si="158"/>
        <v/>
      </c>
      <c r="BN134" s="76" t="str">
        <f t="shared" si="159"/>
        <v/>
      </c>
      <c r="BO134" s="76" t="str">
        <f t="shared" si="160"/>
        <v/>
      </c>
      <c r="BP134" s="76" t="str">
        <f t="shared" si="161"/>
        <v/>
      </c>
      <c r="BQ134" s="76" t="str">
        <f t="shared" si="162"/>
        <v/>
      </c>
      <c r="BR134" s="76" t="str">
        <f t="shared" si="163"/>
        <v/>
      </c>
      <c r="BS134" s="76" t="str">
        <f t="shared" si="164"/>
        <v/>
      </c>
      <c r="BT134" s="76" t="str">
        <f t="shared" si="165"/>
        <v/>
      </c>
      <c r="BU134" s="76" t="str">
        <f t="shared" si="166"/>
        <v/>
      </c>
    </row>
    <row r="135" spans="1:73" ht="30" customHeight="1">
      <c r="A135" s="75" t="str">
        <f t="shared" si="96"/>
        <v/>
      </c>
      <c r="B135" s="63"/>
      <c r="C135" s="66" t="s">
        <v>1456</v>
      </c>
      <c r="D135" s="77" t="str">
        <f t="shared" si="97"/>
        <v/>
      </c>
      <c r="E135" s="72" t="str">
        <f t="shared" si="98"/>
        <v/>
      </c>
      <c r="F135" s="73" t="str">
        <f t="shared" si="99"/>
        <v/>
      </c>
      <c r="G135" s="74" t="str">
        <f t="shared" si="100"/>
        <v/>
      </c>
      <c r="H135" s="75" t="str">
        <f t="shared" si="101"/>
        <v/>
      </c>
      <c r="I135" s="75" t="str">
        <f t="shared" si="102"/>
        <v/>
      </c>
      <c r="J135" s="73" t="str">
        <f t="shared" si="103"/>
        <v/>
      </c>
      <c r="K135" s="76" t="str">
        <f t="shared" si="104"/>
        <v/>
      </c>
      <c r="L135" s="76" t="str">
        <f t="shared" si="105"/>
        <v/>
      </c>
      <c r="M135" s="76" t="str">
        <f t="shared" si="106"/>
        <v/>
      </c>
      <c r="N135" s="76" t="str">
        <f t="shared" si="107"/>
        <v/>
      </c>
      <c r="O135" s="76" t="str">
        <f t="shared" si="108"/>
        <v/>
      </c>
      <c r="P135" s="76" t="str">
        <f t="shared" si="109"/>
        <v/>
      </c>
      <c r="Q135" s="76">
        <f t="shared" si="167"/>
        <v>0</v>
      </c>
      <c r="R135" s="76">
        <f t="shared" si="168"/>
        <v>0</v>
      </c>
      <c r="S135" s="76">
        <f t="shared" si="169"/>
        <v>0</v>
      </c>
      <c r="T135" s="76">
        <f t="shared" si="170"/>
        <v>0</v>
      </c>
      <c r="U135" s="76" t="str">
        <f t="shared" si="114"/>
        <v/>
      </c>
      <c r="V135" s="76" t="str">
        <f t="shared" si="115"/>
        <v/>
      </c>
      <c r="W135" s="76">
        <f t="shared" si="171"/>
        <v>0</v>
      </c>
      <c r="X135" s="76" t="str">
        <f t="shared" si="117"/>
        <v/>
      </c>
      <c r="Y135" s="76">
        <f t="shared" si="172"/>
        <v>0</v>
      </c>
      <c r="Z135" s="76" t="str">
        <f t="shared" si="119"/>
        <v/>
      </c>
      <c r="AA135" s="76">
        <f t="shared" si="173"/>
        <v>0</v>
      </c>
      <c r="AB135" s="76">
        <f t="shared" si="174"/>
        <v>0</v>
      </c>
      <c r="AC135" s="76">
        <f t="shared" si="175"/>
        <v>0</v>
      </c>
      <c r="AD135" s="76" t="str">
        <f t="shared" si="123"/>
        <v/>
      </c>
      <c r="AE135" s="76">
        <f t="shared" si="176"/>
        <v>0</v>
      </c>
      <c r="AF135" s="76" t="str">
        <f t="shared" si="125"/>
        <v/>
      </c>
      <c r="AG135" s="76">
        <f t="shared" si="177"/>
        <v>0</v>
      </c>
      <c r="AH135" s="76">
        <f t="shared" si="178"/>
        <v>0</v>
      </c>
      <c r="AI135" s="76" t="str">
        <f t="shared" si="128"/>
        <v/>
      </c>
      <c r="AJ135" s="76">
        <f t="shared" si="179"/>
        <v>0</v>
      </c>
      <c r="AK135" s="76">
        <f t="shared" si="180"/>
        <v>0</v>
      </c>
      <c r="AL135" s="76">
        <f t="shared" si="181"/>
        <v>0</v>
      </c>
      <c r="AM135" s="76">
        <f t="shared" si="182"/>
        <v>0</v>
      </c>
      <c r="AN135" s="76" t="str">
        <f t="shared" si="133"/>
        <v/>
      </c>
      <c r="AO135" s="76" t="str">
        <f t="shared" si="134"/>
        <v/>
      </c>
      <c r="AP135" s="76">
        <f t="shared" si="183"/>
        <v>0</v>
      </c>
      <c r="AQ135" s="76">
        <f t="shared" si="184"/>
        <v>0</v>
      </c>
      <c r="AR135" s="76" t="str">
        <f t="shared" si="137"/>
        <v/>
      </c>
      <c r="AS135" s="76">
        <f t="shared" si="185"/>
        <v>0</v>
      </c>
      <c r="AT135" s="76" t="str">
        <f t="shared" si="139"/>
        <v/>
      </c>
      <c r="AU135" s="76">
        <f t="shared" si="186"/>
        <v>0</v>
      </c>
      <c r="AV135" s="76" t="str">
        <f t="shared" si="141"/>
        <v/>
      </c>
      <c r="AW135" s="76">
        <f t="shared" si="187"/>
        <v>0</v>
      </c>
      <c r="AX135" s="76" t="str">
        <f t="shared" si="143"/>
        <v/>
      </c>
      <c r="AY135" s="76">
        <f t="shared" si="188"/>
        <v>0</v>
      </c>
      <c r="AZ135" s="76" t="str">
        <f t="shared" si="145"/>
        <v/>
      </c>
      <c r="BA135" s="76">
        <f t="shared" si="189"/>
        <v>0</v>
      </c>
      <c r="BB135" s="76" t="str">
        <f t="shared" si="147"/>
        <v/>
      </c>
      <c r="BC135" s="76">
        <f t="shared" si="190"/>
        <v>0</v>
      </c>
      <c r="BD135" s="76">
        <f t="shared" si="191"/>
        <v>0</v>
      </c>
      <c r="BE135" s="76" t="str">
        <f t="shared" si="150"/>
        <v/>
      </c>
      <c r="BF135" s="76" t="str">
        <f t="shared" si="151"/>
        <v/>
      </c>
      <c r="BG135" s="76" t="str">
        <f t="shared" si="152"/>
        <v/>
      </c>
      <c r="BH135" s="76" t="str">
        <f t="shared" si="153"/>
        <v/>
      </c>
      <c r="BI135" s="76" t="str">
        <f t="shared" si="154"/>
        <v/>
      </c>
      <c r="BJ135" s="76" t="str">
        <f t="shared" si="155"/>
        <v/>
      </c>
      <c r="BK135" s="76" t="str">
        <f t="shared" si="156"/>
        <v/>
      </c>
      <c r="BL135" s="76" t="str">
        <f t="shared" si="157"/>
        <v/>
      </c>
      <c r="BM135" s="76" t="str">
        <f t="shared" si="158"/>
        <v/>
      </c>
      <c r="BN135" s="76" t="str">
        <f t="shared" si="159"/>
        <v/>
      </c>
      <c r="BO135" s="76" t="str">
        <f t="shared" si="160"/>
        <v/>
      </c>
      <c r="BP135" s="76" t="str">
        <f t="shared" si="161"/>
        <v/>
      </c>
      <c r="BQ135" s="76" t="str">
        <f t="shared" si="162"/>
        <v/>
      </c>
      <c r="BR135" s="76" t="str">
        <f t="shared" si="163"/>
        <v/>
      </c>
      <c r="BS135" s="76" t="str">
        <f t="shared" si="164"/>
        <v/>
      </c>
      <c r="BT135" s="76" t="str">
        <f t="shared" si="165"/>
        <v/>
      </c>
      <c r="BU135" s="76" t="str">
        <f t="shared" si="166"/>
        <v/>
      </c>
    </row>
    <row r="136" spans="1:73" ht="30" customHeight="1">
      <c r="A136" s="75" t="str">
        <f t="shared" si="96"/>
        <v/>
      </c>
      <c r="B136" s="63"/>
      <c r="C136" s="66" t="s">
        <v>1456</v>
      </c>
      <c r="D136" s="77" t="str">
        <f t="shared" si="97"/>
        <v/>
      </c>
      <c r="E136" s="72" t="str">
        <f t="shared" si="98"/>
        <v/>
      </c>
      <c r="F136" s="73" t="str">
        <f t="shared" si="99"/>
        <v/>
      </c>
      <c r="G136" s="74" t="str">
        <f t="shared" si="100"/>
        <v/>
      </c>
      <c r="H136" s="75" t="str">
        <f t="shared" si="101"/>
        <v/>
      </c>
      <c r="I136" s="75" t="str">
        <f t="shared" si="102"/>
        <v/>
      </c>
      <c r="J136" s="73" t="str">
        <f t="shared" si="103"/>
        <v/>
      </c>
      <c r="K136" s="76" t="str">
        <f t="shared" si="104"/>
        <v/>
      </c>
      <c r="L136" s="76" t="str">
        <f t="shared" si="105"/>
        <v/>
      </c>
      <c r="M136" s="76" t="str">
        <f t="shared" si="106"/>
        <v/>
      </c>
      <c r="N136" s="76" t="str">
        <f t="shared" si="107"/>
        <v/>
      </c>
      <c r="O136" s="76" t="str">
        <f t="shared" si="108"/>
        <v/>
      </c>
      <c r="P136" s="76" t="str">
        <f t="shared" si="109"/>
        <v/>
      </c>
      <c r="Q136" s="76">
        <f t="shared" si="167"/>
        <v>0</v>
      </c>
      <c r="R136" s="76">
        <f t="shared" si="168"/>
        <v>0</v>
      </c>
      <c r="S136" s="76">
        <f t="shared" si="169"/>
        <v>0</v>
      </c>
      <c r="T136" s="76">
        <f t="shared" si="170"/>
        <v>0</v>
      </c>
      <c r="U136" s="76" t="str">
        <f t="shared" si="114"/>
        <v/>
      </c>
      <c r="V136" s="76" t="str">
        <f t="shared" si="115"/>
        <v/>
      </c>
      <c r="W136" s="76">
        <f t="shared" si="171"/>
        <v>0</v>
      </c>
      <c r="X136" s="76" t="str">
        <f t="shared" si="117"/>
        <v/>
      </c>
      <c r="Y136" s="76">
        <f t="shared" si="172"/>
        <v>0</v>
      </c>
      <c r="Z136" s="76" t="str">
        <f t="shared" si="119"/>
        <v/>
      </c>
      <c r="AA136" s="76">
        <f t="shared" si="173"/>
        <v>0</v>
      </c>
      <c r="AB136" s="76">
        <f t="shared" si="174"/>
        <v>0</v>
      </c>
      <c r="AC136" s="76">
        <f t="shared" si="175"/>
        <v>0</v>
      </c>
      <c r="AD136" s="76" t="str">
        <f t="shared" si="123"/>
        <v/>
      </c>
      <c r="AE136" s="76">
        <f t="shared" si="176"/>
        <v>0</v>
      </c>
      <c r="AF136" s="76" t="str">
        <f t="shared" si="125"/>
        <v/>
      </c>
      <c r="AG136" s="76">
        <f t="shared" si="177"/>
        <v>0</v>
      </c>
      <c r="AH136" s="76">
        <f t="shared" si="178"/>
        <v>0</v>
      </c>
      <c r="AI136" s="76" t="str">
        <f t="shared" si="128"/>
        <v/>
      </c>
      <c r="AJ136" s="76">
        <f t="shared" si="179"/>
        <v>0</v>
      </c>
      <c r="AK136" s="76">
        <f t="shared" si="180"/>
        <v>0</v>
      </c>
      <c r="AL136" s="76">
        <f t="shared" si="181"/>
        <v>0</v>
      </c>
      <c r="AM136" s="76">
        <f t="shared" si="182"/>
        <v>0</v>
      </c>
      <c r="AN136" s="76" t="str">
        <f t="shared" si="133"/>
        <v/>
      </c>
      <c r="AO136" s="76" t="str">
        <f t="shared" si="134"/>
        <v/>
      </c>
      <c r="AP136" s="76">
        <f t="shared" si="183"/>
        <v>0</v>
      </c>
      <c r="AQ136" s="76">
        <f t="shared" si="184"/>
        <v>0</v>
      </c>
      <c r="AR136" s="76" t="str">
        <f t="shared" si="137"/>
        <v/>
      </c>
      <c r="AS136" s="76">
        <f t="shared" si="185"/>
        <v>0</v>
      </c>
      <c r="AT136" s="76" t="str">
        <f t="shared" si="139"/>
        <v/>
      </c>
      <c r="AU136" s="76">
        <f t="shared" si="186"/>
        <v>0</v>
      </c>
      <c r="AV136" s="76" t="str">
        <f t="shared" si="141"/>
        <v/>
      </c>
      <c r="AW136" s="76">
        <f t="shared" si="187"/>
        <v>0</v>
      </c>
      <c r="AX136" s="76" t="str">
        <f t="shared" si="143"/>
        <v/>
      </c>
      <c r="AY136" s="76">
        <f t="shared" si="188"/>
        <v>0</v>
      </c>
      <c r="AZ136" s="76" t="str">
        <f t="shared" si="145"/>
        <v/>
      </c>
      <c r="BA136" s="76">
        <f t="shared" si="189"/>
        <v>0</v>
      </c>
      <c r="BB136" s="76" t="str">
        <f t="shared" si="147"/>
        <v/>
      </c>
      <c r="BC136" s="76">
        <f t="shared" si="190"/>
        <v>0</v>
      </c>
      <c r="BD136" s="76">
        <f t="shared" si="191"/>
        <v>0</v>
      </c>
      <c r="BE136" s="76" t="str">
        <f t="shared" si="150"/>
        <v/>
      </c>
      <c r="BF136" s="76" t="str">
        <f t="shared" si="151"/>
        <v/>
      </c>
      <c r="BG136" s="76" t="str">
        <f t="shared" si="152"/>
        <v/>
      </c>
      <c r="BH136" s="76" t="str">
        <f t="shared" si="153"/>
        <v/>
      </c>
      <c r="BI136" s="76" t="str">
        <f t="shared" si="154"/>
        <v/>
      </c>
      <c r="BJ136" s="76" t="str">
        <f t="shared" si="155"/>
        <v/>
      </c>
      <c r="BK136" s="76" t="str">
        <f t="shared" si="156"/>
        <v/>
      </c>
      <c r="BL136" s="76" t="str">
        <f t="shared" si="157"/>
        <v/>
      </c>
      <c r="BM136" s="76" t="str">
        <f t="shared" si="158"/>
        <v/>
      </c>
      <c r="BN136" s="76" t="str">
        <f t="shared" si="159"/>
        <v/>
      </c>
      <c r="BO136" s="76" t="str">
        <f t="shared" si="160"/>
        <v/>
      </c>
      <c r="BP136" s="76" t="str">
        <f t="shared" si="161"/>
        <v/>
      </c>
      <c r="BQ136" s="76" t="str">
        <f t="shared" si="162"/>
        <v/>
      </c>
      <c r="BR136" s="76" t="str">
        <f t="shared" si="163"/>
        <v/>
      </c>
      <c r="BS136" s="76" t="str">
        <f t="shared" si="164"/>
        <v/>
      </c>
      <c r="BT136" s="76" t="str">
        <f t="shared" si="165"/>
        <v/>
      </c>
      <c r="BU136" s="76" t="str">
        <f t="shared" si="166"/>
        <v/>
      </c>
    </row>
    <row r="137" spans="1:73" ht="30" customHeight="1">
      <c r="A137" s="75" t="str">
        <f t="shared" si="96"/>
        <v/>
      </c>
      <c r="B137" s="63"/>
      <c r="C137" s="66" t="s">
        <v>1456</v>
      </c>
      <c r="D137" s="77" t="str">
        <f t="shared" si="97"/>
        <v/>
      </c>
      <c r="E137" s="72" t="str">
        <f t="shared" si="98"/>
        <v/>
      </c>
      <c r="F137" s="73" t="str">
        <f t="shared" si="99"/>
        <v/>
      </c>
      <c r="G137" s="74" t="str">
        <f t="shared" si="100"/>
        <v/>
      </c>
      <c r="H137" s="75" t="str">
        <f t="shared" si="101"/>
        <v/>
      </c>
      <c r="I137" s="75" t="str">
        <f t="shared" si="102"/>
        <v/>
      </c>
      <c r="J137" s="73" t="str">
        <f t="shared" si="103"/>
        <v/>
      </c>
      <c r="K137" s="76" t="str">
        <f t="shared" si="104"/>
        <v/>
      </c>
      <c r="L137" s="76" t="str">
        <f t="shared" si="105"/>
        <v/>
      </c>
      <c r="M137" s="76" t="str">
        <f t="shared" si="106"/>
        <v/>
      </c>
      <c r="N137" s="76" t="str">
        <f t="shared" si="107"/>
        <v/>
      </c>
      <c r="O137" s="76" t="str">
        <f t="shared" si="108"/>
        <v/>
      </c>
      <c r="P137" s="76" t="str">
        <f t="shared" si="109"/>
        <v/>
      </c>
      <c r="Q137" s="76">
        <f t="shared" si="167"/>
        <v>0</v>
      </c>
      <c r="R137" s="76">
        <f t="shared" si="168"/>
        <v>0</v>
      </c>
      <c r="S137" s="76">
        <f t="shared" si="169"/>
        <v>0</v>
      </c>
      <c r="T137" s="76">
        <f t="shared" si="170"/>
        <v>0</v>
      </c>
      <c r="U137" s="76" t="str">
        <f t="shared" si="114"/>
        <v/>
      </c>
      <c r="V137" s="76" t="str">
        <f t="shared" si="115"/>
        <v/>
      </c>
      <c r="W137" s="76">
        <f t="shared" si="171"/>
        <v>0</v>
      </c>
      <c r="X137" s="76" t="str">
        <f t="shared" si="117"/>
        <v/>
      </c>
      <c r="Y137" s="76">
        <f t="shared" si="172"/>
        <v>0</v>
      </c>
      <c r="Z137" s="76" t="str">
        <f t="shared" si="119"/>
        <v/>
      </c>
      <c r="AA137" s="76">
        <f t="shared" si="173"/>
        <v>0</v>
      </c>
      <c r="AB137" s="76">
        <f t="shared" si="174"/>
        <v>0</v>
      </c>
      <c r="AC137" s="76">
        <f t="shared" si="175"/>
        <v>0</v>
      </c>
      <c r="AD137" s="76" t="str">
        <f t="shared" si="123"/>
        <v/>
      </c>
      <c r="AE137" s="76">
        <f t="shared" si="176"/>
        <v>0</v>
      </c>
      <c r="AF137" s="76" t="str">
        <f t="shared" si="125"/>
        <v/>
      </c>
      <c r="AG137" s="76">
        <f t="shared" si="177"/>
        <v>0</v>
      </c>
      <c r="AH137" s="76">
        <f t="shared" si="178"/>
        <v>0</v>
      </c>
      <c r="AI137" s="76" t="str">
        <f t="shared" si="128"/>
        <v/>
      </c>
      <c r="AJ137" s="76">
        <f t="shared" si="179"/>
        <v>0</v>
      </c>
      <c r="AK137" s="76">
        <f t="shared" si="180"/>
        <v>0</v>
      </c>
      <c r="AL137" s="76">
        <f t="shared" si="181"/>
        <v>0</v>
      </c>
      <c r="AM137" s="76">
        <f t="shared" si="182"/>
        <v>0</v>
      </c>
      <c r="AN137" s="76" t="str">
        <f t="shared" si="133"/>
        <v/>
      </c>
      <c r="AO137" s="76" t="str">
        <f t="shared" si="134"/>
        <v/>
      </c>
      <c r="AP137" s="76">
        <f t="shared" si="183"/>
        <v>0</v>
      </c>
      <c r="AQ137" s="76">
        <f t="shared" si="184"/>
        <v>0</v>
      </c>
      <c r="AR137" s="76" t="str">
        <f t="shared" si="137"/>
        <v/>
      </c>
      <c r="AS137" s="76">
        <f t="shared" si="185"/>
        <v>0</v>
      </c>
      <c r="AT137" s="76" t="str">
        <f t="shared" si="139"/>
        <v/>
      </c>
      <c r="AU137" s="76">
        <f t="shared" si="186"/>
        <v>0</v>
      </c>
      <c r="AV137" s="76" t="str">
        <f t="shared" si="141"/>
        <v/>
      </c>
      <c r="AW137" s="76">
        <f t="shared" si="187"/>
        <v>0</v>
      </c>
      <c r="AX137" s="76" t="str">
        <f t="shared" si="143"/>
        <v/>
      </c>
      <c r="AY137" s="76">
        <f t="shared" si="188"/>
        <v>0</v>
      </c>
      <c r="AZ137" s="76" t="str">
        <f t="shared" si="145"/>
        <v/>
      </c>
      <c r="BA137" s="76">
        <f t="shared" si="189"/>
        <v>0</v>
      </c>
      <c r="BB137" s="76" t="str">
        <f t="shared" si="147"/>
        <v/>
      </c>
      <c r="BC137" s="76">
        <f t="shared" si="190"/>
        <v>0</v>
      </c>
      <c r="BD137" s="76">
        <f t="shared" si="191"/>
        <v>0</v>
      </c>
      <c r="BE137" s="76" t="str">
        <f t="shared" si="150"/>
        <v/>
      </c>
      <c r="BF137" s="76" t="str">
        <f t="shared" si="151"/>
        <v/>
      </c>
      <c r="BG137" s="76" t="str">
        <f t="shared" si="152"/>
        <v/>
      </c>
      <c r="BH137" s="76" t="str">
        <f t="shared" si="153"/>
        <v/>
      </c>
      <c r="BI137" s="76" t="str">
        <f t="shared" si="154"/>
        <v/>
      </c>
      <c r="BJ137" s="76" t="str">
        <f t="shared" si="155"/>
        <v/>
      </c>
      <c r="BK137" s="76" t="str">
        <f t="shared" si="156"/>
        <v/>
      </c>
      <c r="BL137" s="76" t="str">
        <f t="shared" si="157"/>
        <v/>
      </c>
      <c r="BM137" s="76" t="str">
        <f t="shared" si="158"/>
        <v/>
      </c>
      <c r="BN137" s="76" t="str">
        <f t="shared" si="159"/>
        <v/>
      </c>
      <c r="BO137" s="76" t="str">
        <f t="shared" si="160"/>
        <v/>
      </c>
      <c r="BP137" s="76" t="str">
        <f t="shared" si="161"/>
        <v/>
      </c>
      <c r="BQ137" s="76" t="str">
        <f t="shared" si="162"/>
        <v/>
      </c>
      <c r="BR137" s="76" t="str">
        <f t="shared" si="163"/>
        <v/>
      </c>
      <c r="BS137" s="76" t="str">
        <f t="shared" si="164"/>
        <v/>
      </c>
      <c r="BT137" s="76" t="str">
        <f t="shared" si="165"/>
        <v/>
      </c>
      <c r="BU137" s="76" t="str">
        <f t="shared" si="166"/>
        <v/>
      </c>
    </row>
    <row r="138" spans="1:73" ht="30" customHeight="1">
      <c r="A138" s="75" t="str">
        <f t="shared" si="96"/>
        <v/>
      </c>
      <c r="B138" s="63"/>
      <c r="C138" s="66" t="s">
        <v>1456</v>
      </c>
      <c r="D138" s="77" t="str">
        <f t="shared" si="97"/>
        <v/>
      </c>
      <c r="E138" s="72" t="str">
        <f t="shared" si="98"/>
        <v/>
      </c>
      <c r="F138" s="73" t="str">
        <f t="shared" si="99"/>
        <v/>
      </c>
      <c r="G138" s="74" t="str">
        <f t="shared" si="100"/>
        <v/>
      </c>
      <c r="H138" s="75" t="str">
        <f t="shared" si="101"/>
        <v/>
      </c>
      <c r="I138" s="75" t="str">
        <f t="shared" si="102"/>
        <v/>
      </c>
      <c r="J138" s="73" t="str">
        <f t="shared" si="103"/>
        <v/>
      </c>
      <c r="K138" s="76" t="str">
        <f t="shared" si="104"/>
        <v/>
      </c>
      <c r="L138" s="76" t="str">
        <f t="shared" si="105"/>
        <v/>
      </c>
      <c r="M138" s="76" t="str">
        <f t="shared" si="106"/>
        <v/>
      </c>
      <c r="N138" s="76" t="str">
        <f t="shared" si="107"/>
        <v/>
      </c>
      <c r="O138" s="76" t="str">
        <f t="shared" si="108"/>
        <v/>
      </c>
      <c r="P138" s="76" t="str">
        <f t="shared" si="109"/>
        <v/>
      </c>
      <c r="Q138" s="76">
        <f t="shared" si="167"/>
        <v>0</v>
      </c>
      <c r="R138" s="76">
        <f t="shared" si="168"/>
        <v>0</v>
      </c>
      <c r="S138" s="76">
        <f t="shared" si="169"/>
        <v>0</v>
      </c>
      <c r="T138" s="76">
        <f t="shared" si="170"/>
        <v>0</v>
      </c>
      <c r="U138" s="76" t="str">
        <f t="shared" si="114"/>
        <v/>
      </c>
      <c r="V138" s="76" t="str">
        <f t="shared" si="115"/>
        <v/>
      </c>
      <c r="W138" s="76">
        <f t="shared" si="171"/>
        <v>0</v>
      </c>
      <c r="X138" s="76" t="str">
        <f t="shared" si="117"/>
        <v/>
      </c>
      <c r="Y138" s="76">
        <f t="shared" si="172"/>
        <v>0</v>
      </c>
      <c r="Z138" s="76" t="str">
        <f t="shared" si="119"/>
        <v/>
      </c>
      <c r="AA138" s="76">
        <f t="shared" si="173"/>
        <v>0</v>
      </c>
      <c r="AB138" s="76">
        <f t="shared" si="174"/>
        <v>0</v>
      </c>
      <c r="AC138" s="76">
        <f t="shared" si="175"/>
        <v>0</v>
      </c>
      <c r="AD138" s="76" t="str">
        <f t="shared" si="123"/>
        <v/>
      </c>
      <c r="AE138" s="76">
        <f t="shared" si="176"/>
        <v>0</v>
      </c>
      <c r="AF138" s="76" t="str">
        <f t="shared" si="125"/>
        <v/>
      </c>
      <c r="AG138" s="76">
        <f t="shared" si="177"/>
        <v>0</v>
      </c>
      <c r="AH138" s="76">
        <f t="shared" si="178"/>
        <v>0</v>
      </c>
      <c r="AI138" s="76" t="str">
        <f t="shared" si="128"/>
        <v/>
      </c>
      <c r="AJ138" s="76">
        <f t="shared" si="179"/>
        <v>0</v>
      </c>
      <c r="AK138" s="76">
        <f t="shared" si="180"/>
        <v>0</v>
      </c>
      <c r="AL138" s="76">
        <f t="shared" si="181"/>
        <v>0</v>
      </c>
      <c r="AM138" s="76">
        <f t="shared" si="182"/>
        <v>0</v>
      </c>
      <c r="AN138" s="76" t="str">
        <f t="shared" si="133"/>
        <v/>
      </c>
      <c r="AO138" s="76" t="str">
        <f t="shared" si="134"/>
        <v/>
      </c>
      <c r="AP138" s="76">
        <f t="shared" si="183"/>
        <v>0</v>
      </c>
      <c r="AQ138" s="76">
        <f t="shared" si="184"/>
        <v>0</v>
      </c>
      <c r="AR138" s="76" t="str">
        <f t="shared" si="137"/>
        <v/>
      </c>
      <c r="AS138" s="76">
        <f t="shared" si="185"/>
        <v>0</v>
      </c>
      <c r="AT138" s="76" t="str">
        <f t="shared" si="139"/>
        <v/>
      </c>
      <c r="AU138" s="76">
        <f t="shared" si="186"/>
        <v>0</v>
      </c>
      <c r="AV138" s="76" t="str">
        <f t="shared" si="141"/>
        <v/>
      </c>
      <c r="AW138" s="76">
        <f t="shared" si="187"/>
        <v>0</v>
      </c>
      <c r="AX138" s="76" t="str">
        <f t="shared" si="143"/>
        <v/>
      </c>
      <c r="AY138" s="76">
        <f t="shared" si="188"/>
        <v>0</v>
      </c>
      <c r="AZ138" s="76" t="str">
        <f t="shared" si="145"/>
        <v/>
      </c>
      <c r="BA138" s="76">
        <f t="shared" si="189"/>
        <v>0</v>
      </c>
      <c r="BB138" s="76" t="str">
        <f t="shared" si="147"/>
        <v/>
      </c>
      <c r="BC138" s="76">
        <f t="shared" si="190"/>
        <v>0</v>
      </c>
      <c r="BD138" s="76">
        <f t="shared" si="191"/>
        <v>0</v>
      </c>
      <c r="BE138" s="76" t="str">
        <f t="shared" si="150"/>
        <v/>
      </c>
      <c r="BF138" s="76" t="str">
        <f t="shared" si="151"/>
        <v/>
      </c>
      <c r="BG138" s="76" t="str">
        <f t="shared" si="152"/>
        <v/>
      </c>
      <c r="BH138" s="76" t="str">
        <f t="shared" si="153"/>
        <v/>
      </c>
      <c r="BI138" s="76" t="str">
        <f t="shared" si="154"/>
        <v/>
      </c>
      <c r="BJ138" s="76" t="str">
        <f t="shared" si="155"/>
        <v/>
      </c>
      <c r="BK138" s="76" t="str">
        <f t="shared" si="156"/>
        <v/>
      </c>
      <c r="BL138" s="76" t="str">
        <f t="shared" si="157"/>
        <v/>
      </c>
      <c r="BM138" s="76" t="str">
        <f t="shared" si="158"/>
        <v/>
      </c>
      <c r="BN138" s="76" t="str">
        <f t="shared" si="159"/>
        <v/>
      </c>
      <c r="BO138" s="76" t="str">
        <f t="shared" si="160"/>
        <v/>
      </c>
      <c r="BP138" s="76" t="str">
        <f t="shared" si="161"/>
        <v/>
      </c>
      <c r="BQ138" s="76" t="str">
        <f t="shared" si="162"/>
        <v/>
      </c>
      <c r="BR138" s="76" t="str">
        <f t="shared" si="163"/>
        <v/>
      </c>
      <c r="BS138" s="76" t="str">
        <f t="shared" si="164"/>
        <v/>
      </c>
      <c r="BT138" s="76" t="str">
        <f t="shared" si="165"/>
        <v/>
      </c>
      <c r="BU138" s="76" t="str">
        <f t="shared" si="166"/>
        <v/>
      </c>
    </row>
    <row r="139" spans="1:73" ht="30" customHeight="1">
      <c r="A139" s="75" t="str">
        <f t="shared" si="96"/>
        <v/>
      </c>
      <c r="B139" s="63"/>
      <c r="C139" s="66" t="s">
        <v>1456</v>
      </c>
      <c r="D139" s="77" t="str">
        <f t="shared" si="97"/>
        <v/>
      </c>
      <c r="E139" s="72" t="str">
        <f t="shared" si="98"/>
        <v/>
      </c>
      <c r="F139" s="73" t="str">
        <f t="shared" si="99"/>
        <v/>
      </c>
      <c r="G139" s="74" t="str">
        <f t="shared" si="100"/>
        <v/>
      </c>
      <c r="H139" s="75" t="str">
        <f t="shared" si="101"/>
        <v/>
      </c>
      <c r="I139" s="75" t="str">
        <f t="shared" si="102"/>
        <v/>
      </c>
      <c r="J139" s="73" t="str">
        <f t="shared" si="103"/>
        <v/>
      </c>
      <c r="K139" s="76" t="str">
        <f t="shared" si="104"/>
        <v/>
      </c>
      <c r="L139" s="76" t="str">
        <f t="shared" si="105"/>
        <v/>
      </c>
      <c r="M139" s="76" t="str">
        <f t="shared" si="106"/>
        <v/>
      </c>
      <c r="N139" s="76" t="str">
        <f t="shared" si="107"/>
        <v/>
      </c>
      <c r="O139" s="76" t="str">
        <f t="shared" si="108"/>
        <v/>
      </c>
      <c r="P139" s="76" t="str">
        <f t="shared" si="109"/>
        <v/>
      </c>
      <c r="Q139" s="76">
        <f t="shared" si="167"/>
        <v>0</v>
      </c>
      <c r="R139" s="76">
        <f t="shared" si="168"/>
        <v>0</v>
      </c>
      <c r="S139" s="76">
        <f t="shared" si="169"/>
        <v>0</v>
      </c>
      <c r="T139" s="76">
        <f t="shared" si="170"/>
        <v>0</v>
      </c>
      <c r="U139" s="76" t="str">
        <f t="shared" si="114"/>
        <v/>
      </c>
      <c r="V139" s="76" t="str">
        <f t="shared" si="115"/>
        <v/>
      </c>
      <c r="W139" s="76">
        <f t="shared" si="171"/>
        <v>0</v>
      </c>
      <c r="X139" s="76" t="str">
        <f t="shared" si="117"/>
        <v/>
      </c>
      <c r="Y139" s="76">
        <f t="shared" si="172"/>
        <v>0</v>
      </c>
      <c r="Z139" s="76" t="str">
        <f t="shared" si="119"/>
        <v/>
      </c>
      <c r="AA139" s="76">
        <f t="shared" si="173"/>
        <v>0</v>
      </c>
      <c r="AB139" s="76">
        <f t="shared" si="174"/>
        <v>0</v>
      </c>
      <c r="AC139" s="76">
        <f t="shared" si="175"/>
        <v>0</v>
      </c>
      <c r="AD139" s="76" t="str">
        <f t="shared" si="123"/>
        <v/>
      </c>
      <c r="AE139" s="76">
        <f t="shared" si="176"/>
        <v>0</v>
      </c>
      <c r="AF139" s="76" t="str">
        <f t="shared" si="125"/>
        <v/>
      </c>
      <c r="AG139" s="76">
        <f t="shared" si="177"/>
        <v>0</v>
      </c>
      <c r="AH139" s="76">
        <f t="shared" si="178"/>
        <v>0</v>
      </c>
      <c r="AI139" s="76" t="str">
        <f t="shared" si="128"/>
        <v/>
      </c>
      <c r="AJ139" s="76">
        <f t="shared" si="179"/>
        <v>0</v>
      </c>
      <c r="AK139" s="76">
        <f t="shared" si="180"/>
        <v>0</v>
      </c>
      <c r="AL139" s="76">
        <f t="shared" si="181"/>
        <v>0</v>
      </c>
      <c r="AM139" s="76">
        <f t="shared" si="182"/>
        <v>0</v>
      </c>
      <c r="AN139" s="76" t="str">
        <f t="shared" si="133"/>
        <v/>
      </c>
      <c r="AO139" s="76" t="str">
        <f t="shared" si="134"/>
        <v/>
      </c>
      <c r="AP139" s="76">
        <f t="shared" si="183"/>
        <v>0</v>
      </c>
      <c r="AQ139" s="76">
        <f t="shared" si="184"/>
        <v>0</v>
      </c>
      <c r="AR139" s="76" t="str">
        <f t="shared" si="137"/>
        <v/>
      </c>
      <c r="AS139" s="76">
        <f t="shared" si="185"/>
        <v>0</v>
      </c>
      <c r="AT139" s="76" t="str">
        <f t="shared" si="139"/>
        <v/>
      </c>
      <c r="AU139" s="76">
        <f t="shared" si="186"/>
        <v>0</v>
      </c>
      <c r="AV139" s="76" t="str">
        <f t="shared" si="141"/>
        <v/>
      </c>
      <c r="AW139" s="76">
        <f t="shared" si="187"/>
        <v>0</v>
      </c>
      <c r="AX139" s="76" t="str">
        <f t="shared" si="143"/>
        <v/>
      </c>
      <c r="AY139" s="76">
        <f t="shared" si="188"/>
        <v>0</v>
      </c>
      <c r="AZ139" s="76" t="str">
        <f t="shared" si="145"/>
        <v/>
      </c>
      <c r="BA139" s="76">
        <f t="shared" si="189"/>
        <v>0</v>
      </c>
      <c r="BB139" s="76" t="str">
        <f t="shared" si="147"/>
        <v/>
      </c>
      <c r="BC139" s="76">
        <f t="shared" si="190"/>
        <v>0</v>
      </c>
      <c r="BD139" s="76">
        <f t="shared" si="191"/>
        <v>0</v>
      </c>
      <c r="BE139" s="76" t="str">
        <f t="shared" si="150"/>
        <v/>
      </c>
      <c r="BF139" s="76" t="str">
        <f t="shared" si="151"/>
        <v/>
      </c>
      <c r="BG139" s="76" t="str">
        <f t="shared" si="152"/>
        <v/>
      </c>
      <c r="BH139" s="76" t="str">
        <f t="shared" si="153"/>
        <v/>
      </c>
      <c r="BI139" s="76" t="str">
        <f t="shared" si="154"/>
        <v/>
      </c>
      <c r="BJ139" s="76" t="str">
        <f t="shared" si="155"/>
        <v/>
      </c>
      <c r="BK139" s="76" t="str">
        <f t="shared" si="156"/>
        <v/>
      </c>
      <c r="BL139" s="76" t="str">
        <f t="shared" si="157"/>
        <v/>
      </c>
      <c r="BM139" s="76" t="str">
        <f t="shared" si="158"/>
        <v/>
      </c>
      <c r="BN139" s="76" t="str">
        <f t="shared" si="159"/>
        <v/>
      </c>
      <c r="BO139" s="76" t="str">
        <f t="shared" si="160"/>
        <v/>
      </c>
      <c r="BP139" s="76" t="str">
        <f t="shared" si="161"/>
        <v/>
      </c>
      <c r="BQ139" s="76" t="str">
        <f t="shared" si="162"/>
        <v/>
      </c>
      <c r="BR139" s="76" t="str">
        <f t="shared" si="163"/>
        <v/>
      </c>
      <c r="BS139" s="76" t="str">
        <f t="shared" si="164"/>
        <v/>
      </c>
      <c r="BT139" s="76" t="str">
        <f t="shared" si="165"/>
        <v/>
      </c>
      <c r="BU139" s="76" t="str">
        <f t="shared" si="166"/>
        <v/>
      </c>
    </row>
    <row r="140" spans="1:73" ht="30" customHeight="1">
      <c r="A140" s="75" t="str">
        <f t="shared" si="96"/>
        <v/>
      </c>
      <c r="B140" s="63"/>
      <c r="C140" s="66" t="s">
        <v>1456</v>
      </c>
      <c r="D140" s="77" t="str">
        <f t="shared" si="97"/>
        <v/>
      </c>
      <c r="E140" s="72" t="str">
        <f t="shared" si="98"/>
        <v/>
      </c>
      <c r="F140" s="73" t="str">
        <f t="shared" si="99"/>
        <v/>
      </c>
      <c r="G140" s="74" t="str">
        <f t="shared" si="100"/>
        <v/>
      </c>
      <c r="H140" s="75" t="str">
        <f t="shared" si="101"/>
        <v/>
      </c>
      <c r="I140" s="75" t="str">
        <f t="shared" si="102"/>
        <v/>
      </c>
      <c r="J140" s="73" t="str">
        <f t="shared" si="103"/>
        <v/>
      </c>
      <c r="K140" s="76" t="str">
        <f t="shared" si="104"/>
        <v/>
      </c>
      <c r="L140" s="76" t="str">
        <f t="shared" si="105"/>
        <v/>
      </c>
      <c r="M140" s="76" t="str">
        <f t="shared" si="106"/>
        <v/>
      </c>
      <c r="N140" s="76" t="str">
        <f t="shared" si="107"/>
        <v/>
      </c>
      <c r="O140" s="76" t="str">
        <f t="shared" si="108"/>
        <v/>
      </c>
      <c r="P140" s="76" t="str">
        <f t="shared" si="109"/>
        <v/>
      </c>
      <c r="Q140" s="76">
        <f t="shared" si="167"/>
        <v>0</v>
      </c>
      <c r="R140" s="76">
        <f t="shared" si="168"/>
        <v>0</v>
      </c>
      <c r="S140" s="76">
        <f t="shared" si="169"/>
        <v>0</v>
      </c>
      <c r="T140" s="76">
        <f t="shared" si="170"/>
        <v>0</v>
      </c>
      <c r="U140" s="76" t="str">
        <f t="shared" si="114"/>
        <v/>
      </c>
      <c r="V140" s="76" t="str">
        <f t="shared" si="115"/>
        <v/>
      </c>
      <c r="W140" s="76">
        <f t="shared" si="171"/>
        <v>0</v>
      </c>
      <c r="X140" s="76" t="str">
        <f t="shared" si="117"/>
        <v/>
      </c>
      <c r="Y140" s="76">
        <f t="shared" si="172"/>
        <v>0</v>
      </c>
      <c r="Z140" s="76" t="str">
        <f t="shared" si="119"/>
        <v/>
      </c>
      <c r="AA140" s="76">
        <f t="shared" si="173"/>
        <v>0</v>
      </c>
      <c r="AB140" s="76">
        <f t="shared" si="174"/>
        <v>0</v>
      </c>
      <c r="AC140" s="76">
        <f t="shared" si="175"/>
        <v>0</v>
      </c>
      <c r="AD140" s="76" t="str">
        <f t="shared" si="123"/>
        <v/>
      </c>
      <c r="AE140" s="76">
        <f t="shared" si="176"/>
        <v>0</v>
      </c>
      <c r="AF140" s="76" t="str">
        <f t="shared" si="125"/>
        <v/>
      </c>
      <c r="AG140" s="76">
        <f t="shared" si="177"/>
        <v>0</v>
      </c>
      <c r="AH140" s="76">
        <f t="shared" si="178"/>
        <v>0</v>
      </c>
      <c r="AI140" s="76" t="str">
        <f t="shared" si="128"/>
        <v/>
      </c>
      <c r="AJ140" s="76">
        <f t="shared" si="179"/>
        <v>0</v>
      </c>
      <c r="AK140" s="76">
        <f t="shared" si="180"/>
        <v>0</v>
      </c>
      <c r="AL140" s="76">
        <f t="shared" si="181"/>
        <v>0</v>
      </c>
      <c r="AM140" s="76">
        <f t="shared" si="182"/>
        <v>0</v>
      </c>
      <c r="AN140" s="76" t="str">
        <f t="shared" si="133"/>
        <v/>
      </c>
      <c r="AO140" s="76" t="str">
        <f t="shared" si="134"/>
        <v/>
      </c>
      <c r="AP140" s="76">
        <f t="shared" si="183"/>
        <v>0</v>
      </c>
      <c r="AQ140" s="76">
        <f t="shared" si="184"/>
        <v>0</v>
      </c>
      <c r="AR140" s="76" t="str">
        <f t="shared" si="137"/>
        <v/>
      </c>
      <c r="AS140" s="76">
        <f t="shared" si="185"/>
        <v>0</v>
      </c>
      <c r="AT140" s="76" t="str">
        <f t="shared" si="139"/>
        <v/>
      </c>
      <c r="AU140" s="76">
        <f t="shared" si="186"/>
        <v>0</v>
      </c>
      <c r="AV140" s="76" t="str">
        <f t="shared" si="141"/>
        <v/>
      </c>
      <c r="AW140" s="76">
        <f t="shared" si="187"/>
        <v>0</v>
      </c>
      <c r="AX140" s="76" t="str">
        <f t="shared" si="143"/>
        <v/>
      </c>
      <c r="AY140" s="76">
        <f t="shared" si="188"/>
        <v>0</v>
      </c>
      <c r="AZ140" s="76" t="str">
        <f t="shared" si="145"/>
        <v/>
      </c>
      <c r="BA140" s="76">
        <f t="shared" si="189"/>
        <v>0</v>
      </c>
      <c r="BB140" s="76" t="str">
        <f t="shared" si="147"/>
        <v/>
      </c>
      <c r="BC140" s="76">
        <f t="shared" si="190"/>
        <v>0</v>
      </c>
      <c r="BD140" s="76">
        <f t="shared" si="191"/>
        <v>0</v>
      </c>
      <c r="BE140" s="76" t="str">
        <f t="shared" si="150"/>
        <v/>
      </c>
      <c r="BF140" s="76" t="str">
        <f t="shared" si="151"/>
        <v/>
      </c>
      <c r="BG140" s="76" t="str">
        <f t="shared" si="152"/>
        <v/>
      </c>
      <c r="BH140" s="76" t="str">
        <f t="shared" si="153"/>
        <v/>
      </c>
      <c r="BI140" s="76" t="str">
        <f t="shared" si="154"/>
        <v/>
      </c>
      <c r="BJ140" s="76" t="str">
        <f t="shared" si="155"/>
        <v/>
      </c>
      <c r="BK140" s="76" t="str">
        <f t="shared" si="156"/>
        <v/>
      </c>
      <c r="BL140" s="76" t="str">
        <f t="shared" si="157"/>
        <v/>
      </c>
      <c r="BM140" s="76" t="str">
        <f t="shared" si="158"/>
        <v/>
      </c>
      <c r="BN140" s="76" t="str">
        <f t="shared" si="159"/>
        <v/>
      </c>
      <c r="BO140" s="76" t="str">
        <f t="shared" si="160"/>
        <v/>
      </c>
      <c r="BP140" s="76" t="str">
        <f t="shared" si="161"/>
        <v/>
      </c>
      <c r="BQ140" s="76" t="str">
        <f t="shared" si="162"/>
        <v/>
      </c>
      <c r="BR140" s="76" t="str">
        <f t="shared" si="163"/>
        <v/>
      </c>
      <c r="BS140" s="76" t="str">
        <f t="shared" si="164"/>
        <v/>
      </c>
      <c r="BT140" s="76" t="str">
        <f t="shared" si="165"/>
        <v/>
      </c>
      <c r="BU140" s="76" t="str">
        <f t="shared" si="166"/>
        <v/>
      </c>
    </row>
    <row r="141" spans="1:73" ht="30" customHeight="1">
      <c r="A141" s="75" t="str">
        <f t="shared" si="96"/>
        <v/>
      </c>
      <c r="B141" s="63"/>
      <c r="C141" s="66" t="s">
        <v>1456</v>
      </c>
      <c r="D141" s="77" t="str">
        <f t="shared" si="97"/>
        <v/>
      </c>
      <c r="E141" s="72" t="str">
        <f t="shared" si="98"/>
        <v/>
      </c>
      <c r="F141" s="73" t="str">
        <f t="shared" si="99"/>
        <v/>
      </c>
      <c r="G141" s="74" t="str">
        <f t="shared" si="100"/>
        <v/>
      </c>
      <c r="H141" s="75" t="str">
        <f t="shared" si="101"/>
        <v/>
      </c>
      <c r="I141" s="75" t="str">
        <f t="shared" si="102"/>
        <v/>
      </c>
      <c r="J141" s="73" t="str">
        <f t="shared" si="103"/>
        <v/>
      </c>
      <c r="K141" s="76" t="str">
        <f t="shared" si="104"/>
        <v/>
      </c>
      <c r="L141" s="76" t="str">
        <f t="shared" si="105"/>
        <v/>
      </c>
      <c r="M141" s="76" t="str">
        <f t="shared" si="106"/>
        <v/>
      </c>
      <c r="N141" s="76" t="str">
        <f t="shared" si="107"/>
        <v/>
      </c>
      <c r="O141" s="76" t="str">
        <f t="shared" si="108"/>
        <v/>
      </c>
      <c r="P141" s="76" t="str">
        <f t="shared" si="109"/>
        <v/>
      </c>
      <c r="Q141" s="76">
        <f t="shared" si="167"/>
        <v>0</v>
      </c>
      <c r="R141" s="76">
        <f t="shared" si="168"/>
        <v>0</v>
      </c>
      <c r="S141" s="76">
        <f t="shared" si="169"/>
        <v>0</v>
      </c>
      <c r="T141" s="76">
        <f t="shared" si="170"/>
        <v>0</v>
      </c>
      <c r="U141" s="76" t="str">
        <f t="shared" si="114"/>
        <v/>
      </c>
      <c r="V141" s="76" t="str">
        <f t="shared" si="115"/>
        <v/>
      </c>
      <c r="W141" s="76">
        <f t="shared" si="171"/>
        <v>0</v>
      </c>
      <c r="X141" s="76" t="str">
        <f t="shared" si="117"/>
        <v/>
      </c>
      <c r="Y141" s="76">
        <f t="shared" si="172"/>
        <v>0</v>
      </c>
      <c r="Z141" s="76" t="str">
        <f t="shared" si="119"/>
        <v/>
      </c>
      <c r="AA141" s="76">
        <f t="shared" si="173"/>
        <v>0</v>
      </c>
      <c r="AB141" s="76">
        <f t="shared" si="174"/>
        <v>0</v>
      </c>
      <c r="AC141" s="76">
        <f t="shared" si="175"/>
        <v>0</v>
      </c>
      <c r="AD141" s="76" t="str">
        <f t="shared" si="123"/>
        <v/>
      </c>
      <c r="AE141" s="76">
        <f t="shared" si="176"/>
        <v>0</v>
      </c>
      <c r="AF141" s="76" t="str">
        <f t="shared" si="125"/>
        <v/>
      </c>
      <c r="AG141" s="76">
        <f t="shared" si="177"/>
        <v>0</v>
      </c>
      <c r="AH141" s="76">
        <f t="shared" si="178"/>
        <v>0</v>
      </c>
      <c r="AI141" s="76" t="str">
        <f t="shared" si="128"/>
        <v/>
      </c>
      <c r="AJ141" s="76">
        <f t="shared" si="179"/>
        <v>0</v>
      </c>
      <c r="AK141" s="76">
        <f t="shared" si="180"/>
        <v>0</v>
      </c>
      <c r="AL141" s="76">
        <f t="shared" si="181"/>
        <v>0</v>
      </c>
      <c r="AM141" s="76">
        <f t="shared" si="182"/>
        <v>0</v>
      </c>
      <c r="AN141" s="76" t="str">
        <f t="shared" si="133"/>
        <v/>
      </c>
      <c r="AO141" s="76" t="str">
        <f t="shared" si="134"/>
        <v/>
      </c>
      <c r="AP141" s="76">
        <f t="shared" si="183"/>
        <v>0</v>
      </c>
      <c r="AQ141" s="76">
        <f t="shared" si="184"/>
        <v>0</v>
      </c>
      <c r="AR141" s="76" t="str">
        <f t="shared" si="137"/>
        <v/>
      </c>
      <c r="AS141" s="76">
        <f t="shared" si="185"/>
        <v>0</v>
      </c>
      <c r="AT141" s="76" t="str">
        <f t="shared" si="139"/>
        <v/>
      </c>
      <c r="AU141" s="76">
        <f t="shared" si="186"/>
        <v>0</v>
      </c>
      <c r="AV141" s="76" t="str">
        <f t="shared" si="141"/>
        <v/>
      </c>
      <c r="AW141" s="76">
        <f t="shared" si="187"/>
        <v>0</v>
      </c>
      <c r="AX141" s="76" t="str">
        <f t="shared" si="143"/>
        <v/>
      </c>
      <c r="AY141" s="76">
        <f t="shared" si="188"/>
        <v>0</v>
      </c>
      <c r="AZ141" s="76" t="str">
        <f t="shared" si="145"/>
        <v/>
      </c>
      <c r="BA141" s="76">
        <f t="shared" si="189"/>
        <v>0</v>
      </c>
      <c r="BB141" s="76" t="str">
        <f t="shared" si="147"/>
        <v/>
      </c>
      <c r="BC141" s="76">
        <f t="shared" si="190"/>
        <v>0</v>
      </c>
      <c r="BD141" s="76">
        <f t="shared" si="191"/>
        <v>0</v>
      </c>
      <c r="BE141" s="76" t="str">
        <f t="shared" si="150"/>
        <v/>
      </c>
      <c r="BF141" s="76" t="str">
        <f t="shared" si="151"/>
        <v/>
      </c>
      <c r="BG141" s="76" t="str">
        <f t="shared" si="152"/>
        <v/>
      </c>
      <c r="BH141" s="76" t="str">
        <f t="shared" si="153"/>
        <v/>
      </c>
      <c r="BI141" s="76" t="str">
        <f t="shared" si="154"/>
        <v/>
      </c>
      <c r="BJ141" s="76" t="str">
        <f t="shared" si="155"/>
        <v/>
      </c>
      <c r="BK141" s="76" t="str">
        <f t="shared" si="156"/>
        <v/>
      </c>
      <c r="BL141" s="76" t="str">
        <f t="shared" si="157"/>
        <v/>
      </c>
      <c r="BM141" s="76" t="str">
        <f t="shared" si="158"/>
        <v/>
      </c>
      <c r="BN141" s="76" t="str">
        <f t="shared" si="159"/>
        <v/>
      </c>
      <c r="BO141" s="76" t="str">
        <f t="shared" si="160"/>
        <v/>
      </c>
      <c r="BP141" s="76" t="str">
        <f t="shared" si="161"/>
        <v/>
      </c>
      <c r="BQ141" s="76" t="str">
        <f t="shared" si="162"/>
        <v/>
      </c>
      <c r="BR141" s="76" t="str">
        <f t="shared" si="163"/>
        <v/>
      </c>
      <c r="BS141" s="76" t="str">
        <f t="shared" si="164"/>
        <v/>
      </c>
      <c r="BT141" s="76" t="str">
        <f t="shared" si="165"/>
        <v/>
      </c>
      <c r="BU141" s="76" t="str">
        <f t="shared" si="166"/>
        <v/>
      </c>
    </row>
    <row r="142" spans="1:73" ht="30" customHeight="1">
      <c r="A142" s="75" t="str">
        <f t="shared" si="96"/>
        <v/>
      </c>
      <c r="B142" s="63"/>
      <c r="C142" s="66" t="s">
        <v>1456</v>
      </c>
      <c r="D142" s="77" t="str">
        <f t="shared" si="97"/>
        <v/>
      </c>
      <c r="E142" s="72" t="str">
        <f t="shared" si="98"/>
        <v/>
      </c>
      <c r="F142" s="73" t="str">
        <f t="shared" si="99"/>
        <v/>
      </c>
      <c r="G142" s="74" t="str">
        <f t="shared" si="100"/>
        <v/>
      </c>
      <c r="H142" s="75" t="str">
        <f t="shared" si="101"/>
        <v/>
      </c>
      <c r="I142" s="75" t="str">
        <f t="shared" si="102"/>
        <v/>
      </c>
      <c r="J142" s="73" t="str">
        <f t="shared" si="103"/>
        <v/>
      </c>
      <c r="K142" s="76" t="str">
        <f t="shared" si="104"/>
        <v/>
      </c>
      <c r="L142" s="76" t="str">
        <f t="shared" si="105"/>
        <v/>
      </c>
      <c r="M142" s="76" t="str">
        <f t="shared" si="106"/>
        <v/>
      </c>
      <c r="N142" s="76" t="str">
        <f t="shared" si="107"/>
        <v/>
      </c>
      <c r="O142" s="76" t="str">
        <f t="shared" si="108"/>
        <v/>
      </c>
      <c r="P142" s="76" t="str">
        <f t="shared" si="109"/>
        <v/>
      </c>
      <c r="Q142" s="76">
        <f t="shared" si="167"/>
        <v>0</v>
      </c>
      <c r="R142" s="76">
        <f t="shared" si="168"/>
        <v>0</v>
      </c>
      <c r="S142" s="76">
        <f t="shared" si="169"/>
        <v>0</v>
      </c>
      <c r="T142" s="76">
        <f t="shared" si="170"/>
        <v>0</v>
      </c>
      <c r="U142" s="76" t="str">
        <f t="shared" si="114"/>
        <v/>
      </c>
      <c r="V142" s="76" t="str">
        <f t="shared" si="115"/>
        <v/>
      </c>
      <c r="W142" s="76">
        <f t="shared" si="171"/>
        <v>0</v>
      </c>
      <c r="X142" s="76" t="str">
        <f t="shared" si="117"/>
        <v/>
      </c>
      <c r="Y142" s="76">
        <f t="shared" si="172"/>
        <v>0</v>
      </c>
      <c r="Z142" s="76" t="str">
        <f t="shared" si="119"/>
        <v/>
      </c>
      <c r="AA142" s="76">
        <f t="shared" si="173"/>
        <v>0</v>
      </c>
      <c r="AB142" s="76">
        <f t="shared" si="174"/>
        <v>0</v>
      </c>
      <c r="AC142" s="76">
        <f t="shared" si="175"/>
        <v>0</v>
      </c>
      <c r="AD142" s="76" t="str">
        <f t="shared" si="123"/>
        <v/>
      </c>
      <c r="AE142" s="76">
        <f t="shared" si="176"/>
        <v>0</v>
      </c>
      <c r="AF142" s="76" t="str">
        <f t="shared" si="125"/>
        <v/>
      </c>
      <c r="AG142" s="76">
        <f t="shared" si="177"/>
        <v>0</v>
      </c>
      <c r="AH142" s="76">
        <f t="shared" si="178"/>
        <v>0</v>
      </c>
      <c r="AI142" s="76" t="str">
        <f t="shared" si="128"/>
        <v/>
      </c>
      <c r="AJ142" s="76">
        <f t="shared" si="179"/>
        <v>0</v>
      </c>
      <c r="AK142" s="76">
        <f t="shared" si="180"/>
        <v>0</v>
      </c>
      <c r="AL142" s="76">
        <f t="shared" si="181"/>
        <v>0</v>
      </c>
      <c r="AM142" s="76">
        <f t="shared" si="182"/>
        <v>0</v>
      </c>
      <c r="AN142" s="76" t="str">
        <f t="shared" si="133"/>
        <v/>
      </c>
      <c r="AO142" s="76" t="str">
        <f t="shared" si="134"/>
        <v/>
      </c>
      <c r="AP142" s="76">
        <f t="shared" si="183"/>
        <v>0</v>
      </c>
      <c r="AQ142" s="76">
        <f t="shared" si="184"/>
        <v>0</v>
      </c>
      <c r="AR142" s="76" t="str">
        <f t="shared" si="137"/>
        <v/>
      </c>
      <c r="AS142" s="76">
        <f t="shared" si="185"/>
        <v>0</v>
      </c>
      <c r="AT142" s="76" t="str">
        <f t="shared" si="139"/>
        <v/>
      </c>
      <c r="AU142" s="76">
        <f t="shared" si="186"/>
        <v>0</v>
      </c>
      <c r="AV142" s="76" t="str">
        <f t="shared" si="141"/>
        <v/>
      </c>
      <c r="AW142" s="76">
        <f t="shared" si="187"/>
        <v>0</v>
      </c>
      <c r="AX142" s="76" t="str">
        <f t="shared" si="143"/>
        <v/>
      </c>
      <c r="AY142" s="76">
        <f t="shared" si="188"/>
        <v>0</v>
      </c>
      <c r="AZ142" s="76" t="str">
        <f t="shared" si="145"/>
        <v/>
      </c>
      <c r="BA142" s="76">
        <f t="shared" si="189"/>
        <v>0</v>
      </c>
      <c r="BB142" s="76" t="str">
        <f t="shared" si="147"/>
        <v/>
      </c>
      <c r="BC142" s="76">
        <f t="shared" si="190"/>
        <v>0</v>
      </c>
      <c r="BD142" s="76">
        <f t="shared" si="191"/>
        <v>0</v>
      </c>
      <c r="BE142" s="76" t="str">
        <f t="shared" si="150"/>
        <v/>
      </c>
      <c r="BF142" s="76" t="str">
        <f t="shared" si="151"/>
        <v/>
      </c>
      <c r="BG142" s="76" t="str">
        <f t="shared" si="152"/>
        <v/>
      </c>
      <c r="BH142" s="76" t="str">
        <f t="shared" si="153"/>
        <v/>
      </c>
      <c r="BI142" s="76" t="str">
        <f t="shared" si="154"/>
        <v/>
      </c>
      <c r="BJ142" s="76" t="str">
        <f t="shared" si="155"/>
        <v/>
      </c>
      <c r="BK142" s="76" t="str">
        <f t="shared" si="156"/>
        <v/>
      </c>
      <c r="BL142" s="76" t="str">
        <f t="shared" si="157"/>
        <v/>
      </c>
      <c r="BM142" s="76" t="str">
        <f t="shared" si="158"/>
        <v/>
      </c>
      <c r="BN142" s="76" t="str">
        <f t="shared" si="159"/>
        <v/>
      </c>
      <c r="BO142" s="76" t="str">
        <f t="shared" si="160"/>
        <v/>
      </c>
      <c r="BP142" s="76" t="str">
        <f t="shared" si="161"/>
        <v/>
      </c>
      <c r="BQ142" s="76" t="str">
        <f t="shared" si="162"/>
        <v/>
      </c>
      <c r="BR142" s="76" t="str">
        <f t="shared" si="163"/>
        <v/>
      </c>
      <c r="BS142" s="76" t="str">
        <f t="shared" si="164"/>
        <v/>
      </c>
      <c r="BT142" s="76" t="str">
        <f t="shared" si="165"/>
        <v/>
      </c>
      <c r="BU142" s="76" t="str">
        <f t="shared" si="166"/>
        <v/>
      </c>
    </row>
    <row r="143" spans="1:73" ht="30" customHeight="1">
      <c r="A143" s="75" t="str">
        <f t="shared" si="96"/>
        <v/>
      </c>
      <c r="B143" s="63"/>
      <c r="C143" s="66" t="s">
        <v>1456</v>
      </c>
      <c r="D143" s="77" t="str">
        <f t="shared" si="97"/>
        <v/>
      </c>
      <c r="E143" s="72" t="str">
        <f t="shared" si="98"/>
        <v/>
      </c>
      <c r="F143" s="73" t="str">
        <f t="shared" si="99"/>
        <v/>
      </c>
      <c r="G143" s="74" t="str">
        <f t="shared" si="100"/>
        <v/>
      </c>
      <c r="H143" s="75" t="str">
        <f t="shared" si="101"/>
        <v/>
      </c>
      <c r="I143" s="75" t="str">
        <f t="shared" si="102"/>
        <v/>
      </c>
      <c r="J143" s="73" t="str">
        <f t="shared" si="103"/>
        <v/>
      </c>
      <c r="K143" s="76" t="str">
        <f t="shared" si="104"/>
        <v/>
      </c>
      <c r="L143" s="76" t="str">
        <f t="shared" si="105"/>
        <v/>
      </c>
      <c r="M143" s="76" t="str">
        <f t="shared" si="106"/>
        <v/>
      </c>
      <c r="N143" s="76" t="str">
        <f t="shared" si="107"/>
        <v/>
      </c>
      <c r="O143" s="76" t="str">
        <f t="shared" si="108"/>
        <v/>
      </c>
      <c r="P143" s="76" t="str">
        <f t="shared" si="109"/>
        <v/>
      </c>
      <c r="Q143" s="76">
        <f t="shared" si="167"/>
        <v>0</v>
      </c>
      <c r="R143" s="76">
        <f t="shared" si="168"/>
        <v>0</v>
      </c>
      <c r="S143" s="76">
        <f t="shared" si="169"/>
        <v>0</v>
      </c>
      <c r="T143" s="76">
        <f t="shared" si="170"/>
        <v>0</v>
      </c>
      <c r="U143" s="76" t="str">
        <f t="shared" si="114"/>
        <v/>
      </c>
      <c r="V143" s="76" t="str">
        <f t="shared" si="115"/>
        <v/>
      </c>
      <c r="W143" s="76">
        <f t="shared" si="171"/>
        <v>0</v>
      </c>
      <c r="X143" s="76" t="str">
        <f t="shared" si="117"/>
        <v/>
      </c>
      <c r="Y143" s="76">
        <f t="shared" si="172"/>
        <v>0</v>
      </c>
      <c r="Z143" s="76" t="str">
        <f t="shared" si="119"/>
        <v/>
      </c>
      <c r="AA143" s="76">
        <f t="shared" si="173"/>
        <v>0</v>
      </c>
      <c r="AB143" s="76">
        <f t="shared" si="174"/>
        <v>0</v>
      </c>
      <c r="AC143" s="76">
        <f t="shared" si="175"/>
        <v>0</v>
      </c>
      <c r="AD143" s="76" t="str">
        <f t="shared" si="123"/>
        <v/>
      </c>
      <c r="AE143" s="76">
        <f t="shared" si="176"/>
        <v>0</v>
      </c>
      <c r="AF143" s="76" t="str">
        <f t="shared" si="125"/>
        <v/>
      </c>
      <c r="AG143" s="76">
        <f t="shared" si="177"/>
        <v>0</v>
      </c>
      <c r="AH143" s="76">
        <f t="shared" si="178"/>
        <v>0</v>
      </c>
      <c r="AI143" s="76" t="str">
        <f t="shared" si="128"/>
        <v/>
      </c>
      <c r="AJ143" s="76">
        <f t="shared" si="179"/>
        <v>0</v>
      </c>
      <c r="AK143" s="76">
        <f t="shared" si="180"/>
        <v>0</v>
      </c>
      <c r="AL143" s="76">
        <f t="shared" si="181"/>
        <v>0</v>
      </c>
      <c r="AM143" s="76">
        <f t="shared" si="182"/>
        <v>0</v>
      </c>
      <c r="AN143" s="76" t="str">
        <f t="shared" si="133"/>
        <v/>
      </c>
      <c r="AO143" s="76" t="str">
        <f t="shared" si="134"/>
        <v/>
      </c>
      <c r="AP143" s="76">
        <f t="shared" si="183"/>
        <v>0</v>
      </c>
      <c r="AQ143" s="76">
        <f t="shared" si="184"/>
        <v>0</v>
      </c>
      <c r="AR143" s="76" t="str">
        <f t="shared" si="137"/>
        <v/>
      </c>
      <c r="AS143" s="76">
        <f t="shared" si="185"/>
        <v>0</v>
      </c>
      <c r="AT143" s="76" t="str">
        <f t="shared" si="139"/>
        <v/>
      </c>
      <c r="AU143" s="76">
        <f t="shared" si="186"/>
        <v>0</v>
      </c>
      <c r="AV143" s="76" t="str">
        <f t="shared" si="141"/>
        <v/>
      </c>
      <c r="AW143" s="76">
        <f t="shared" si="187"/>
        <v>0</v>
      </c>
      <c r="AX143" s="76" t="str">
        <f t="shared" si="143"/>
        <v/>
      </c>
      <c r="AY143" s="76">
        <f t="shared" si="188"/>
        <v>0</v>
      </c>
      <c r="AZ143" s="76" t="str">
        <f t="shared" si="145"/>
        <v/>
      </c>
      <c r="BA143" s="76">
        <f t="shared" si="189"/>
        <v>0</v>
      </c>
      <c r="BB143" s="76" t="str">
        <f t="shared" si="147"/>
        <v/>
      </c>
      <c r="BC143" s="76">
        <f t="shared" si="190"/>
        <v>0</v>
      </c>
      <c r="BD143" s="76">
        <f t="shared" si="191"/>
        <v>0</v>
      </c>
      <c r="BE143" s="76" t="str">
        <f t="shared" si="150"/>
        <v/>
      </c>
      <c r="BF143" s="76" t="str">
        <f t="shared" si="151"/>
        <v/>
      </c>
      <c r="BG143" s="76" t="str">
        <f t="shared" si="152"/>
        <v/>
      </c>
      <c r="BH143" s="76" t="str">
        <f t="shared" si="153"/>
        <v/>
      </c>
      <c r="BI143" s="76" t="str">
        <f t="shared" si="154"/>
        <v/>
      </c>
      <c r="BJ143" s="76" t="str">
        <f t="shared" si="155"/>
        <v/>
      </c>
      <c r="BK143" s="76" t="str">
        <f t="shared" si="156"/>
        <v/>
      </c>
      <c r="BL143" s="76" t="str">
        <f t="shared" si="157"/>
        <v/>
      </c>
      <c r="BM143" s="76" t="str">
        <f t="shared" si="158"/>
        <v/>
      </c>
      <c r="BN143" s="76" t="str">
        <f t="shared" si="159"/>
        <v/>
      </c>
      <c r="BO143" s="76" t="str">
        <f t="shared" si="160"/>
        <v/>
      </c>
      <c r="BP143" s="76" t="str">
        <f t="shared" si="161"/>
        <v/>
      </c>
      <c r="BQ143" s="76" t="str">
        <f t="shared" si="162"/>
        <v/>
      </c>
      <c r="BR143" s="76" t="str">
        <f t="shared" si="163"/>
        <v/>
      </c>
      <c r="BS143" s="76" t="str">
        <f t="shared" si="164"/>
        <v/>
      </c>
      <c r="BT143" s="76" t="str">
        <f t="shared" si="165"/>
        <v/>
      </c>
      <c r="BU143" s="76" t="str">
        <f t="shared" si="166"/>
        <v/>
      </c>
    </row>
    <row r="144" spans="1:73" ht="30" customHeight="1">
      <c r="A144" s="75" t="str">
        <f t="shared" ref="A144:A200" si="192">IF(B144="","",ROW())</f>
        <v/>
      </c>
      <c r="B144" s="63"/>
      <c r="C144" s="66" t="s">
        <v>1456</v>
      </c>
      <c r="D144" s="77" t="str">
        <f t="shared" ref="D144:D200" si="193">IF(B144="","",TRIM(SUBSTITUTE(B144,"*",""))&amp;IF(COUNTIF(E144,"*⚠*")&gt;0," *",""))</f>
        <v/>
      </c>
      <c r="E144" s="72" t="str">
        <f t="shared" ref="E144:E200" si="194">IF(B144="","",BS144)</f>
        <v/>
      </c>
      <c r="F144" s="73" t="str">
        <f t="shared" ref="F144:F200" si="195">IF(B144="","",TRIM(B144)&amp;IF(H144&gt;0," *",""))</f>
        <v/>
      </c>
      <c r="G144" s="74" t="str">
        <f t="shared" ref="G144:G200" si="196">IF(B144="","",BU144)</f>
        <v/>
      </c>
      <c r="H144" s="75" t="str">
        <f t="shared" ref="H144:H200" si="197">IF(B144="","",IF(U144&lt;&gt;"",1,0)+IF(X144&lt;&gt;"",1,0)+IF(Z144&lt;&gt;"",1,0)+IF(AD144&lt;&gt;"",1,0)+IF(AF144&lt;&gt;"",1,0)+IF(AI144&lt;&gt;"",1,0)+IF(AN144&lt;&gt;"",1,0)+IF(AR144&lt;&gt;"",1,0)+IF(AT144&lt;&gt;"",1,0)+IF(AV144&lt;&gt;"",1,0)+IF(AX144&lt;&gt;"",1,0)+IF(AZ144&lt;&gt;"",1,0)+IF(BB144&lt;&gt;"",1,0)+IF(BE144&lt;&gt;"",1,0))</f>
        <v/>
      </c>
      <c r="I144" s="75" t="str">
        <f t="shared" ref="I144:I200" si="198">IF(B144="","",IF(V144&lt;&gt;"",1,0)+IF(AO144&lt;&gt;"",1,0))</f>
        <v/>
      </c>
      <c r="J144" s="73" t="str">
        <f t="shared" ref="J144:J200" si="199">IF(B144="","",IF(E144&lt;&gt;"",E144,IF(G144&lt;&gt;"",G144,"aucun match")))</f>
        <v/>
      </c>
      <c r="K144" s="76" t="str">
        <f t="shared" ref="K144:K200" si="200">IF(B144="","",LOWER(B144))</f>
        <v/>
      </c>
      <c r="L144" s="76" t="str">
        <f t="shared" ref="L144:L200" si="201">IF(K144="","",SUBSTITUTE(SUBSTITUTE(SUBSTITUTE(SUBSTITUTE(SUBSTITUTE(SUBSTITUTE(SUBSTITUTE(SUBSTITUTE(K144,"œ","oe"),"æ","ae"),"à","a"),"á","a"),"â","a"),"ä","a"),"ã","a"),"å","a"))</f>
        <v/>
      </c>
      <c r="M144" s="76" t="str">
        <f t="shared" ref="M144:M200" si="202">IF(L144="","",SUBSTITUTE(SUBSTITUTE(SUBSTITUTE(SUBSTITUTE(SUBSTITUTE(SUBSTITUTE(SUBSTITUTE(SUBSTITUTE(SUBSTITUTE(SUBSTITUTE(SUBSTITUTE(SUBSTITUTE(SUBSTITUTE(SUBSTITUTE(SUBSTITUTE(SUBSTITUTE(SUBSTITUTE(SUBSTITUTE(SUBSTITUTE(SUBSTITUTE(SUBSTITUTE(L144,"ç","c"),"è","e"),"é","e"),"ê","e"),"ë","e"),"ì","i"),"í","i"),"î","i"),"ï","i"),"ñ","n"),"ò","o"),"ó","o"),"ô","o"),"ö","o"),"õ","o"),"ù","u"),"ú","u"),"û","u"),"ü","u"),"ý","y"),"ÿ","y"))</f>
        <v/>
      </c>
      <c r="N144" s="76" t="str">
        <f t="shared" ref="N144:N200" si="203">IF(M144="","",SUBSTITUTE(SUBSTITUTE(SUBSTITUTE(SUBSTITUTE(SUBSTITUTE(SUBSTITUTE(SUBSTITUTE(SUBSTITUTE(SUBSTITUTE(SUBSTITUTE(M144,CHAR(10)," "),CHAR(13)," "),","," "),"."," "),","," "),":"," "),"/"," "),"-"," "),"_"," "),""""," "))</f>
        <v/>
      </c>
      <c r="O144" s="76" t="str">
        <f t="shared" ref="O144:O200" si="204">IF(N144="","",SUBSTITUTE(SUBSTITUTE(SUBSTITUTE(SUBSTITUTE(SUBSTITUTE(SUBSTITUTE(SUBSTITUTE(SUBSTITUTE(N144,CHAR(40)," "),CHAR(41)," "),CHAR(39)," "),"?"," "),"!"," "),"+"," "),"*"," "),"&amp;"," "))</f>
        <v/>
      </c>
      <c r="P144" s="76" t="str">
        <f t="shared" ref="P144:P200" si="205">IF(O144="",""," "&amp;TRIM(SUBSTITUTE(SUBSTITUTE(SUBSTITUTE(O144,"  "," "),"  "," "),"  "," "))&amp;" ")</f>
        <v/>
      </c>
      <c r="Q144" s="76">
        <f t="shared" ref="Q144:Q175" si="206">IF(B144="",0,SUMPRODUCT(($BV$11:$AGG$11="Gluten")*($BV$12:$AGG$12="INFO")*(COUNTIF($P144,"*"&amp;$BV$13:$AGG$13&amp;"*")&gt;0)*1))</f>
        <v>0</v>
      </c>
      <c r="R144" s="76">
        <f t="shared" ref="R144:R175" si="207">IF(B144="",0,SUMPRODUCT(($BV$11:$AGG$11="Gluten")*($BV$12:$AGG$12="EXCL")*(COUNTIF($P144,"*"&amp;$BV$13:$AGG$13&amp;"*")&gt;0)*1))</f>
        <v>0</v>
      </c>
      <c r="S144" s="76">
        <f t="shared" ref="S144:S175" si="208">IF(B144="",0,SUMPRODUCT(($BV$11:$AGG$11="Gluten")*($BV$12:$AGG$12="ALERTE")*(COUNTIF($P144,"*"&amp;$BV$13:$AGG$13&amp;"*")&gt;0)*1))</f>
        <v>0</v>
      </c>
      <c r="T144" s="76">
        <f t="shared" ref="T144:T175" si="209">IF(B144="",0,SUMPRODUCT(($BV$11:$AGG$11="Gluten")*($BV$12:$AGG$12="SUSP")*(COUNTIF($P144,"*"&amp;$BV$13:$AGG$13&amp;"*")&gt;0)*1))</f>
        <v>0</v>
      </c>
      <c r="U144" s="76" t="str">
        <f t="shared" ref="U144:U200" si="210">IF(B144="","",IF(Q144&gt;0,"info Gluten",IF(AND(S144&gt;0,R144=0),"⚠ Gluten","")))</f>
        <v/>
      </c>
      <c r="V144" s="76" t="str">
        <f t="shared" ref="V144:V200" si="211">IF(B144="","",IF(AND(U144="",T144&gt;0,R144=0),"suspicion Gluten",""))</f>
        <v/>
      </c>
      <c r="W144" s="76">
        <f t="shared" ref="W144:W175" si="212">IF(B144="",0,SUMPRODUCT(($BV$11:$AGG$11="Crustaces")*($BV$12:$AGG$12="ALERTE")*(COUNTIF($P144,"*"&amp;$BV$13:$AGG$13&amp;"*")&gt;0)*1))</f>
        <v>0</v>
      </c>
      <c r="X144" s="76" t="str">
        <f t="shared" ref="X144:X200" si="213">IF(B144="","",IF(W144&gt;0,"⚠ Crustaces",""))</f>
        <v/>
      </c>
      <c r="Y144" s="76">
        <f t="shared" ref="Y144:Y175" si="214">IF(B144="",0,SUMPRODUCT(($BV$11:$AGG$11="Oeufs")*($BV$12:$AGG$12="ALERTE")*(COUNTIF($P144,"*"&amp;$BV$13:$AGG$13&amp;"*")&gt;0)*1))</f>
        <v>0</v>
      </c>
      <c r="Z144" s="76" t="str">
        <f t="shared" ref="Z144:Z200" si="215">IF(B144="","",IF(Y144&gt;0,"⚠ Oeufs",""))</f>
        <v/>
      </c>
      <c r="AA144" s="76">
        <f t="shared" ref="AA144:AA175" si="216">IF(B144="",0,SUMPRODUCT(($BV$11:$AGG$11="Poissons")*($BV$12:$AGG$12="INFO")*(COUNTIF($P144,"*"&amp;$BV$13:$AGG$13&amp;"*")&gt;0)*1))</f>
        <v>0</v>
      </c>
      <c r="AB144" s="76">
        <f t="shared" ref="AB144:AB175" si="217">IF(B144="",0,SUMPRODUCT(($BV$11:$AGG$11="Poissons")*($BV$12:$AGG$12="EXCL")*(COUNTIF($P144,"*"&amp;$BV$13:$AGG$13&amp;"*")&gt;0)*1))</f>
        <v>0</v>
      </c>
      <c r="AC144" s="76">
        <f t="shared" ref="AC144:AC175" si="218">IF(B144="",0,SUMPRODUCT(($BV$11:$AGG$11="Poissons")*($BV$12:$AGG$12="ALERTE")*(COUNTIF($P144,"*"&amp;$BV$13:$AGG$13&amp;"*")&gt;0)*1))</f>
        <v>0</v>
      </c>
      <c r="AD144" s="76" t="str">
        <f t="shared" ref="AD144:AD200" si="219">IF(B144="","",IF(AA144&gt;0,"info Poissons",IF(AND(AC144&gt;0,AB144=0),"⚠ Poissons","")))</f>
        <v/>
      </c>
      <c r="AE144" s="76">
        <f t="shared" ref="AE144:AE175" si="220">IF(B144="",0,SUMPRODUCT(($BV$11:$AGG$11="Arachides")*($BV$12:$AGG$12="ALERTE")*(COUNTIF($P144,"*"&amp;$BV$13:$AGG$13&amp;"*")&gt;0)*1))</f>
        <v>0</v>
      </c>
      <c r="AF144" s="76" t="str">
        <f t="shared" ref="AF144:AF200" si="221">IF(B144="","",IF(AE144&gt;0,"⚠ Arachides",""))</f>
        <v/>
      </c>
      <c r="AG144" s="76">
        <f t="shared" ref="AG144:AG175" si="222">IF(B144="",0,SUMPRODUCT(($BV$11:$AGG$11="Soja")*($BV$12:$AGG$12="INFO")*(COUNTIF($P144,"*"&amp;$BV$13:$AGG$13&amp;"*")&gt;0)*1))</f>
        <v>0</v>
      </c>
      <c r="AH144" s="76">
        <f t="shared" ref="AH144:AH175" si="223">IF(B144="",0,SUMPRODUCT(($BV$11:$AGG$11="Soja")*($BV$12:$AGG$12="ALERTE")*(COUNTIF($P144,"*"&amp;$BV$13:$AGG$13&amp;"*")&gt;0)*1))</f>
        <v>0</v>
      </c>
      <c r="AI144" s="76" t="str">
        <f t="shared" ref="AI144:AI200" si="224">IF(B144="","",IF(AG144&gt;0,"info Soja",IF(AH144&gt;0,"⚠ Soja","")))</f>
        <v/>
      </c>
      <c r="AJ144" s="76">
        <f t="shared" ref="AJ144:AJ175" si="225">IF(B144="",0,SUMPRODUCT(($BV$11:$AGG$11="Lait")*($BV$12:$AGG$12="INFO")*(COUNTIF($P144,"*"&amp;$BV$13:$AGG$13&amp;"*")&gt;0)*1))</f>
        <v>0</v>
      </c>
      <c r="AK144" s="76">
        <f t="shared" ref="AK144:AK175" si="226">IF(B144="",0,SUMPRODUCT(($BV$11:$AGG$11="Lait")*($BV$12:$AGG$12="EXCL")*(COUNTIF($P144,"*"&amp;$BV$13:$AGG$13&amp;"*")&gt;0)*1))</f>
        <v>0</v>
      </c>
      <c r="AL144" s="76">
        <f t="shared" ref="AL144:AL175" si="227">IF(B144="",0,SUMPRODUCT(($BV$11:$AGG$11="Lait")*($BV$12:$AGG$12="ALERTE")*(COUNTIF($P144,"*"&amp;$BV$13:$AGG$13&amp;"*")&gt;0)*1))</f>
        <v>0</v>
      </c>
      <c r="AM144" s="76">
        <f t="shared" ref="AM144:AM175" si="228">IF(B144="",0,SUMPRODUCT(($BV$11:$AGG$11="Lait")*($BV$12:$AGG$12="SUSP")*(COUNTIF($P144,"*"&amp;$BV$13:$AGG$13&amp;"*")&gt;0)*1))</f>
        <v>0</v>
      </c>
      <c r="AN144" s="76" t="str">
        <f t="shared" ref="AN144:AN200" si="229">IF(B144="","",IF(AJ144&gt;0,"info Lait",IF(AND(AL144&gt;0,AK144=0),"⚠ Lait","")))</f>
        <v/>
      </c>
      <c r="AO144" s="76" t="str">
        <f t="shared" ref="AO144:AO200" si="230">IF(B144="","",IF(AND(AN144="",AM144&gt;0,AK144=0),"suspicion Lait",""))</f>
        <v/>
      </c>
      <c r="AP144" s="76">
        <f t="shared" ref="AP144:AP175" si="231">IF(B144="",0,SUMPRODUCT(($BV$11:$AGG$11="Fruits a coque")*($BV$12:$AGG$12="EXCL")*(COUNTIF($P144,"*"&amp;$BV$13:$AGG$13&amp;"*")&gt;0)*1))</f>
        <v>0</v>
      </c>
      <c r="AQ144" s="76">
        <f t="shared" ref="AQ144:AQ175" si="232">IF(B144="",0,SUMPRODUCT(($BV$11:$AGG$11="Fruits a coque")*($BV$12:$AGG$12="ALERTE")*(COUNTIF($P144,"*"&amp;$BV$13:$AGG$13&amp;"*")&gt;0)*1))</f>
        <v>0</v>
      </c>
      <c r="AR144" s="76" t="str">
        <f t="shared" ref="AR144:AR200" si="233">IF(B144="","",IF(AND(AQ144&gt;0,AP144=0),"⚠ Fruits a coque",""))</f>
        <v/>
      </c>
      <c r="AS144" s="76">
        <f t="shared" ref="AS144:AS175" si="234">IF(B144="",0,SUMPRODUCT(($BV$11:$AGG$11="Celeri")*($BV$12:$AGG$12="ALERTE")*(COUNTIF($P144,"*"&amp;$BV$13:$AGG$13&amp;"*")&gt;0)*1))</f>
        <v>0</v>
      </c>
      <c r="AT144" s="76" t="str">
        <f t="shared" ref="AT144:AT200" si="235">IF(B144="","",IF(AS144&gt;0,"⚠ Celeri",""))</f>
        <v/>
      </c>
      <c r="AU144" s="76">
        <f t="shared" ref="AU144:AU175" si="236">IF(B144="",0,SUMPRODUCT(($BV$11:$AGG$11="Moutarde")*($BV$12:$AGG$12="ALERTE")*(COUNTIF($P144,"*"&amp;$BV$13:$AGG$13&amp;"*")&gt;0)*1))</f>
        <v>0</v>
      </c>
      <c r="AV144" s="76" t="str">
        <f t="shared" ref="AV144:AV200" si="237">IF(B144="","",IF(AU144&gt;0,"⚠ Moutarde",""))</f>
        <v/>
      </c>
      <c r="AW144" s="76">
        <f t="shared" ref="AW144:AW175" si="238">IF(B144="",0,SUMPRODUCT(($BV$11:$AGG$11="Sesame")*($BV$12:$AGG$12="ALERTE")*(COUNTIF($P144,"*"&amp;$BV$13:$AGG$13&amp;"*")&gt;0)*1))</f>
        <v>0</v>
      </c>
      <c r="AX144" s="76" t="str">
        <f t="shared" ref="AX144:AX200" si="239">IF(B144="","",IF(AW144&gt;0,"⚠ Sesame",""))</f>
        <v/>
      </c>
      <c r="AY144" s="76">
        <f t="shared" ref="AY144:AY175" si="240">IF(B144="",0,SUMPRODUCT(($BV$11:$AGG$11="Sulfites")*($BV$12:$AGG$12="ALERTE")*(COUNTIF($P144,"*"&amp;$BV$13:$AGG$13&amp;"*")&gt;0)*1))</f>
        <v>0</v>
      </c>
      <c r="AZ144" s="76" t="str">
        <f t="shared" ref="AZ144:AZ200" si="241">IF(B144="","",IF(AY144&gt;0,"⚠ Sulfites",""))</f>
        <v/>
      </c>
      <c r="BA144" s="76">
        <f t="shared" ref="BA144:BA175" si="242">IF(B144="",0,SUMPRODUCT(($BV$11:$AGG$11="Lupin")*($BV$12:$AGG$12="ALERTE")*(COUNTIF($P144,"*"&amp;$BV$13:$AGG$13&amp;"*")&gt;0)*1))</f>
        <v>0</v>
      </c>
      <c r="BB144" s="76" t="str">
        <f t="shared" ref="BB144:BB200" si="243">IF(B144="","",IF(BA144&gt;0,"⚠ Lupin",""))</f>
        <v/>
      </c>
      <c r="BC144" s="76">
        <f t="shared" ref="BC144:BC175" si="244">IF(B144="",0,SUMPRODUCT(($BV$11:$AGG$11="Mollusques")*($BV$12:$AGG$12="EXCL")*(COUNTIF($P144,"*"&amp;$BV$13:$AGG$13&amp;"*")&gt;0)*1))</f>
        <v>0</v>
      </c>
      <c r="BD144" s="76">
        <f t="shared" ref="BD144:BD175" si="245">IF(B144="",0,SUMPRODUCT(($BV$11:$AGG$11="Mollusques")*($BV$12:$AGG$12="ALERTE")*(COUNTIF($P144,"*"&amp;$BV$13:$AGG$13&amp;"*")&gt;0)*1))</f>
        <v>0</v>
      </c>
      <c r="BE144" s="76" t="str">
        <f t="shared" ref="BE144:BE200" si="246">IF(B144="","",IF(AND(BD144&gt;0,BC144=0),"⚠ Mollusques",""))</f>
        <v/>
      </c>
      <c r="BF144" s="76" t="str">
        <f t="shared" ref="BF144:BF200" si="247">IF(B144="","",U144)</f>
        <v/>
      </c>
      <c r="BG144" s="76" t="str">
        <f t="shared" ref="BG144:BG200" si="248">IF(B144="","",IF(X144="",BF144,IF(BF144="",X144,BF144&amp;" • "&amp;X144)))</f>
        <v/>
      </c>
      <c r="BH144" s="76" t="str">
        <f t="shared" ref="BH144:BH200" si="249">IF(B144="","",IF(Z144="",BG144,IF(BG144="",Z144,BG144&amp;" • "&amp;Z144)))</f>
        <v/>
      </c>
      <c r="BI144" s="76" t="str">
        <f t="shared" ref="BI144:BI200" si="250">IF(B144="","",IF(AD144="",BH144,IF(BH144="",AD144,BH144&amp;" • "&amp;AD144)))</f>
        <v/>
      </c>
      <c r="BJ144" s="76" t="str">
        <f t="shared" ref="BJ144:BJ200" si="251">IF(B144="","",IF(AF144="",BI144,IF(BI144="",AF144,BI144&amp;" • "&amp;AF144)))</f>
        <v/>
      </c>
      <c r="BK144" s="76" t="str">
        <f t="shared" ref="BK144:BK200" si="252">IF(B144="","",IF(AI144="",BJ144,IF(BJ144="",AI144,BJ144&amp;" • "&amp;AI144)))</f>
        <v/>
      </c>
      <c r="BL144" s="76" t="str">
        <f t="shared" ref="BL144:BL200" si="253">IF(B144="","",IF(AN144="",BK144,IF(BK144="",AN144,BK144&amp;" • "&amp;AN144)))</f>
        <v/>
      </c>
      <c r="BM144" s="76" t="str">
        <f t="shared" ref="BM144:BM200" si="254">IF(B144="","",IF(AR144="",BL144,IF(BL144="",AR144,BL144&amp;" • "&amp;AR144)))</f>
        <v/>
      </c>
      <c r="BN144" s="76" t="str">
        <f t="shared" ref="BN144:BN200" si="255">IF(B144="","",IF(AT144="",BM144,IF(BM144="",AT144,BM144&amp;" • "&amp;AT144)))</f>
        <v/>
      </c>
      <c r="BO144" s="76" t="str">
        <f t="shared" ref="BO144:BO200" si="256">IF(B144="","",IF(AV144="",BN144,IF(BN144="",AV144,BN144&amp;" • "&amp;AV144)))</f>
        <v/>
      </c>
      <c r="BP144" s="76" t="str">
        <f t="shared" ref="BP144:BP200" si="257">IF(B144="","",IF(AX144="",BO144,IF(BO144="",AX144,BO144&amp;" • "&amp;AX144)))</f>
        <v/>
      </c>
      <c r="BQ144" s="76" t="str">
        <f t="shared" ref="BQ144:BQ200" si="258">IF(B144="","",IF(AZ144="",BP144,IF(BP144="",AZ144,BP144&amp;" • "&amp;AZ144)))</f>
        <v/>
      </c>
      <c r="BR144" s="76" t="str">
        <f t="shared" ref="BR144:BR200" si="259">IF(B144="","",IF(BB144="",BQ144,IF(BQ144="",BB144,BQ144&amp;" • "&amp;BB144)))</f>
        <v/>
      </c>
      <c r="BS144" s="76" t="str">
        <f t="shared" ref="BS144:BS200" si="260">IF(B144="","",IF(BE144="",BR144,IF(BR144="",BE144,BR144&amp;" • "&amp;BE144)))</f>
        <v/>
      </c>
      <c r="BT144" s="76" t="str">
        <f t="shared" ref="BT144:BT200" si="261">IF(B144="","",V144)</f>
        <v/>
      </c>
      <c r="BU144" s="76" t="str">
        <f t="shared" ref="BU144:BU200" si="262">IF(B144="","",IF(AO144="",BT144,IF(BT144="",AO144,BT144&amp;" • "&amp;AO144)))</f>
        <v/>
      </c>
    </row>
    <row r="145" spans="1:73" ht="30" customHeight="1">
      <c r="A145" s="75" t="str">
        <f t="shared" si="192"/>
        <v/>
      </c>
      <c r="B145" s="63"/>
      <c r="C145" s="66" t="s">
        <v>1456</v>
      </c>
      <c r="D145" s="77" t="str">
        <f t="shared" si="193"/>
        <v/>
      </c>
      <c r="E145" s="72" t="str">
        <f t="shared" si="194"/>
        <v/>
      </c>
      <c r="F145" s="73" t="str">
        <f t="shared" si="195"/>
        <v/>
      </c>
      <c r="G145" s="74" t="str">
        <f t="shared" si="196"/>
        <v/>
      </c>
      <c r="H145" s="75" t="str">
        <f t="shared" si="197"/>
        <v/>
      </c>
      <c r="I145" s="75" t="str">
        <f t="shared" si="198"/>
        <v/>
      </c>
      <c r="J145" s="73" t="str">
        <f t="shared" si="199"/>
        <v/>
      </c>
      <c r="K145" s="76" t="str">
        <f t="shared" si="200"/>
        <v/>
      </c>
      <c r="L145" s="76" t="str">
        <f t="shared" si="201"/>
        <v/>
      </c>
      <c r="M145" s="76" t="str">
        <f t="shared" si="202"/>
        <v/>
      </c>
      <c r="N145" s="76" t="str">
        <f t="shared" si="203"/>
        <v/>
      </c>
      <c r="O145" s="76" t="str">
        <f t="shared" si="204"/>
        <v/>
      </c>
      <c r="P145" s="76" t="str">
        <f t="shared" si="205"/>
        <v/>
      </c>
      <c r="Q145" s="76">
        <f t="shared" si="206"/>
        <v>0</v>
      </c>
      <c r="R145" s="76">
        <f t="shared" si="207"/>
        <v>0</v>
      </c>
      <c r="S145" s="76">
        <f t="shared" si="208"/>
        <v>0</v>
      </c>
      <c r="T145" s="76">
        <f t="shared" si="209"/>
        <v>0</v>
      </c>
      <c r="U145" s="76" t="str">
        <f t="shared" si="210"/>
        <v/>
      </c>
      <c r="V145" s="76" t="str">
        <f t="shared" si="211"/>
        <v/>
      </c>
      <c r="W145" s="76">
        <f t="shared" si="212"/>
        <v>0</v>
      </c>
      <c r="X145" s="76" t="str">
        <f t="shared" si="213"/>
        <v/>
      </c>
      <c r="Y145" s="76">
        <f t="shared" si="214"/>
        <v>0</v>
      </c>
      <c r="Z145" s="76" t="str">
        <f t="shared" si="215"/>
        <v/>
      </c>
      <c r="AA145" s="76">
        <f t="shared" si="216"/>
        <v>0</v>
      </c>
      <c r="AB145" s="76">
        <f t="shared" si="217"/>
        <v>0</v>
      </c>
      <c r="AC145" s="76">
        <f t="shared" si="218"/>
        <v>0</v>
      </c>
      <c r="AD145" s="76" t="str">
        <f t="shared" si="219"/>
        <v/>
      </c>
      <c r="AE145" s="76">
        <f t="shared" si="220"/>
        <v>0</v>
      </c>
      <c r="AF145" s="76" t="str">
        <f t="shared" si="221"/>
        <v/>
      </c>
      <c r="AG145" s="76">
        <f t="shared" si="222"/>
        <v>0</v>
      </c>
      <c r="AH145" s="76">
        <f t="shared" si="223"/>
        <v>0</v>
      </c>
      <c r="AI145" s="76" t="str">
        <f t="shared" si="224"/>
        <v/>
      </c>
      <c r="AJ145" s="76">
        <f t="shared" si="225"/>
        <v>0</v>
      </c>
      <c r="AK145" s="76">
        <f t="shared" si="226"/>
        <v>0</v>
      </c>
      <c r="AL145" s="76">
        <f t="shared" si="227"/>
        <v>0</v>
      </c>
      <c r="AM145" s="76">
        <f t="shared" si="228"/>
        <v>0</v>
      </c>
      <c r="AN145" s="76" t="str">
        <f t="shared" si="229"/>
        <v/>
      </c>
      <c r="AO145" s="76" t="str">
        <f t="shared" si="230"/>
        <v/>
      </c>
      <c r="AP145" s="76">
        <f t="shared" si="231"/>
        <v>0</v>
      </c>
      <c r="AQ145" s="76">
        <f t="shared" si="232"/>
        <v>0</v>
      </c>
      <c r="AR145" s="76" t="str">
        <f t="shared" si="233"/>
        <v/>
      </c>
      <c r="AS145" s="76">
        <f t="shared" si="234"/>
        <v>0</v>
      </c>
      <c r="AT145" s="76" t="str">
        <f t="shared" si="235"/>
        <v/>
      </c>
      <c r="AU145" s="76">
        <f t="shared" si="236"/>
        <v>0</v>
      </c>
      <c r="AV145" s="76" t="str">
        <f t="shared" si="237"/>
        <v/>
      </c>
      <c r="AW145" s="76">
        <f t="shared" si="238"/>
        <v>0</v>
      </c>
      <c r="AX145" s="76" t="str">
        <f t="shared" si="239"/>
        <v/>
      </c>
      <c r="AY145" s="76">
        <f t="shared" si="240"/>
        <v>0</v>
      </c>
      <c r="AZ145" s="76" t="str">
        <f t="shared" si="241"/>
        <v/>
      </c>
      <c r="BA145" s="76">
        <f t="shared" si="242"/>
        <v>0</v>
      </c>
      <c r="BB145" s="76" t="str">
        <f t="shared" si="243"/>
        <v/>
      </c>
      <c r="BC145" s="76">
        <f t="shared" si="244"/>
        <v>0</v>
      </c>
      <c r="BD145" s="76">
        <f t="shared" si="245"/>
        <v>0</v>
      </c>
      <c r="BE145" s="76" t="str">
        <f t="shared" si="246"/>
        <v/>
      </c>
      <c r="BF145" s="76" t="str">
        <f t="shared" si="247"/>
        <v/>
      </c>
      <c r="BG145" s="76" t="str">
        <f t="shared" si="248"/>
        <v/>
      </c>
      <c r="BH145" s="76" t="str">
        <f t="shared" si="249"/>
        <v/>
      </c>
      <c r="BI145" s="76" t="str">
        <f t="shared" si="250"/>
        <v/>
      </c>
      <c r="BJ145" s="76" t="str">
        <f t="shared" si="251"/>
        <v/>
      </c>
      <c r="BK145" s="76" t="str">
        <f t="shared" si="252"/>
        <v/>
      </c>
      <c r="BL145" s="76" t="str">
        <f t="shared" si="253"/>
        <v/>
      </c>
      <c r="BM145" s="76" t="str">
        <f t="shared" si="254"/>
        <v/>
      </c>
      <c r="BN145" s="76" t="str">
        <f t="shared" si="255"/>
        <v/>
      </c>
      <c r="BO145" s="76" t="str">
        <f t="shared" si="256"/>
        <v/>
      </c>
      <c r="BP145" s="76" t="str">
        <f t="shared" si="257"/>
        <v/>
      </c>
      <c r="BQ145" s="76" t="str">
        <f t="shared" si="258"/>
        <v/>
      </c>
      <c r="BR145" s="76" t="str">
        <f t="shared" si="259"/>
        <v/>
      </c>
      <c r="BS145" s="76" t="str">
        <f t="shared" si="260"/>
        <v/>
      </c>
      <c r="BT145" s="76" t="str">
        <f t="shared" si="261"/>
        <v/>
      </c>
      <c r="BU145" s="76" t="str">
        <f t="shared" si="262"/>
        <v/>
      </c>
    </row>
    <row r="146" spans="1:73" ht="30" customHeight="1">
      <c r="A146" s="75" t="str">
        <f t="shared" si="192"/>
        <v/>
      </c>
      <c r="B146" s="63"/>
      <c r="C146" s="66" t="s">
        <v>1456</v>
      </c>
      <c r="D146" s="77" t="str">
        <f t="shared" si="193"/>
        <v/>
      </c>
      <c r="E146" s="72" t="str">
        <f t="shared" si="194"/>
        <v/>
      </c>
      <c r="F146" s="73" t="str">
        <f t="shared" si="195"/>
        <v/>
      </c>
      <c r="G146" s="74" t="str">
        <f t="shared" si="196"/>
        <v/>
      </c>
      <c r="H146" s="75" t="str">
        <f t="shared" si="197"/>
        <v/>
      </c>
      <c r="I146" s="75" t="str">
        <f t="shared" si="198"/>
        <v/>
      </c>
      <c r="J146" s="73" t="str">
        <f t="shared" si="199"/>
        <v/>
      </c>
      <c r="K146" s="76" t="str">
        <f t="shared" si="200"/>
        <v/>
      </c>
      <c r="L146" s="76" t="str">
        <f t="shared" si="201"/>
        <v/>
      </c>
      <c r="M146" s="76" t="str">
        <f t="shared" si="202"/>
        <v/>
      </c>
      <c r="N146" s="76" t="str">
        <f t="shared" si="203"/>
        <v/>
      </c>
      <c r="O146" s="76" t="str">
        <f t="shared" si="204"/>
        <v/>
      </c>
      <c r="P146" s="76" t="str">
        <f t="shared" si="205"/>
        <v/>
      </c>
      <c r="Q146" s="76">
        <f t="shared" si="206"/>
        <v>0</v>
      </c>
      <c r="R146" s="76">
        <f t="shared" si="207"/>
        <v>0</v>
      </c>
      <c r="S146" s="76">
        <f t="shared" si="208"/>
        <v>0</v>
      </c>
      <c r="T146" s="76">
        <f t="shared" si="209"/>
        <v>0</v>
      </c>
      <c r="U146" s="76" t="str">
        <f t="shared" si="210"/>
        <v/>
      </c>
      <c r="V146" s="76" t="str">
        <f t="shared" si="211"/>
        <v/>
      </c>
      <c r="W146" s="76">
        <f t="shared" si="212"/>
        <v>0</v>
      </c>
      <c r="X146" s="76" t="str">
        <f t="shared" si="213"/>
        <v/>
      </c>
      <c r="Y146" s="76">
        <f t="shared" si="214"/>
        <v>0</v>
      </c>
      <c r="Z146" s="76" t="str">
        <f t="shared" si="215"/>
        <v/>
      </c>
      <c r="AA146" s="76">
        <f t="shared" si="216"/>
        <v>0</v>
      </c>
      <c r="AB146" s="76">
        <f t="shared" si="217"/>
        <v>0</v>
      </c>
      <c r="AC146" s="76">
        <f t="shared" si="218"/>
        <v>0</v>
      </c>
      <c r="AD146" s="76" t="str">
        <f t="shared" si="219"/>
        <v/>
      </c>
      <c r="AE146" s="76">
        <f t="shared" si="220"/>
        <v>0</v>
      </c>
      <c r="AF146" s="76" t="str">
        <f t="shared" si="221"/>
        <v/>
      </c>
      <c r="AG146" s="76">
        <f t="shared" si="222"/>
        <v>0</v>
      </c>
      <c r="AH146" s="76">
        <f t="shared" si="223"/>
        <v>0</v>
      </c>
      <c r="AI146" s="76" t="str">
        <f t="shared" si="224"/>
        <v/>
      </c>
      <c r="AJ146" s="76">
        <f t="shared" si="225"/>
        <v>0</v>
      </c>
      <c r="AK146" s="76">
        <f t="shared" si="226"/>
        <v>0</v>
      </c>
      <c r="AL146" s="76">
        <f t="shared" si="227"/>
        <v>0</v>
      </c>
      <c r="AM146" s="76">
        <f t="shared" si="228"/>
        <v>0</v>
      </c>
      <c r="AN146" s="76" t="str">
        <f t="shared" si="229"/>
        <v/>
      </c>
      <c r="AO146" s="76" t="str">
        <f t="shared" si="230"/>
        <v/>
      </c>
      <c r="AP146" s="76">
        <f t="shared" si="231"/>
        <v>0</v>
      </c>
      <c r="AQ146" s="76">
        <f t="shared" si="232"/>
        <v>0</v>
      </c>
      <c r="AR146" s="76" t="str">
        <f t="shared" si="233"/>
        <v/>
      </c>
      <c r="AS146" s="76">
        <f t="shared" si="234"/>
        <v>0</v>
      </c>
      <c r="AT146" s="76" t="str">
        <f t="shared" si="235"/>
        <v/>
      </c>
      <c r="AU146" s="76">
        <f t="shared" si="236"/>
        <v>0</v>
      </c>
      <c r="AV146" s="76" t="str">
        <f t="shared" si="237"/>
        <v/>
      </c>
      <c r="AW146" s="76">
        <f t="shared" si="238"/>
        <v>0</v>
      </c>
      <c r="AX146" s="76" t="str">
        <f t="shared" si="239"/>
        <v/>
      </c>
      <c r="AY146" s="76">
        <f t="shared" si="240"/>
        <v>0</v>
      </c>
      <c r="AZ146" s="76" t="str">
        <f t="shared" si="241"/>
        <v/>
      </c>
      <c r="BA146" s="76">
        <f t="shared" si="242"/>
        <v>0</v>
      </c>
      <c r="BB146" s="76" t="str">
        <f t="shared" si="243"/>
        <v/>
      </c>
      <c r="BC146" s="76">
        <f t="shared" si="244"/>
        <v>0</v>
      </c>
      <c r="BD146" s="76">
        <f t="shared" si="245"/>
        <v>0</v>
      </c>
      <c r="BE146" s="76" t="str">
        <f t="shared" si="246"/>
        <v/>
      </c>
      <c r="BF146" s="76" t="str">
        <f t="shared" si="247"/>
        <v/>
      </c>
      <c r="BG146" s="76" t="str">
        <f t="shared" si="248"/>
        <v/>
      </c>
      <c r="BH146" s="76" t="str">
        <f t="shared" si="249"/>
        <v/>
      </c>
      <c r="BI146" s="76" t="str">
        <f t="shared" si="250"/>
        <v/>
      </c>
      <c r="BJ146" s="76" t="str">
        <f t="shared" si="251"/>
        <v/>
      </c>
      <c r="BK146" s="76" t="str">
        <f t="shared" si="252"/>
        <v/>
      </c>
      <c r="BL146" s="76" t="str">
        <f t="shared" si="253"/>
        <v/>
      </c>
      <c r="BM146" s="76" t="str">
        <f t="shared" si="254"/>
        <v/>
      </c>
      <c r="BN146" s="76" t="str">
        <f t="shared" si="255"/>
        <v/>
      </c>
      <c r="BO146" s="76" t="str">
        <f t="shared" si="256"/>
        <v/>
      </c>
      <c r="BP146" s="76" t="str">
        <f t="shared" si="257"/>
        <v/>
      </c>
      <c r="BQ146" s="76" t="str">
        <f t="shared" si="258"/>
        <v/>
      </c>
      <c r="BR146" s="76" t="str">
        <f t="shared" si="259"/>
        <v/>
      </c>
      <c r="BS146" s="76" t="str">
        <f t="shared" si="260"/>
        <v/>
      </c>
      <c r="BT146" s="76" t="str">
        <f t="shared" si="261"/>
        <v/>
      </c>
      <c r="BU146" s="76" t="str">
        <f t="shared" si="262"/>
        <v/>
      </c>
    </row>
    <row r="147" spans="1:73" ht="30" customHeight="1">
      <c r="A147" s="75" t="str">
        <f t="shared" si="192"/>
        <v/>
      </c>
      <c r="B147" s="63"/>
      <c r="C147" s="66" t="s">
        <v>1456</v>
      </c>
      <c r="D147" s="77" t="str">
        <f t="shared" si="193"/>
        <v/>
      </c>
      <c r="E147" s="72" t="str">
        <f t="shared" si="194"/>
        <v/>
      </c>
      <c r="F147" s="73" t="str">
        <f t="shared" si="195"/>
        <v/>
      </c>
      <c r="G147" s="74" t="str">
        <f t="shared" si="196"/>
        <v/>
      </c>
      <c r="H147" s="75" t="str">
        <f t="shared" si="197"/>
        <v/>
      </c>
      <c r="I147" s="75" t="str">
        <f t="shared" si="198"/>
        <v/>
      </c>
      <c r="J147" s="73" t="str">
        <f t="shared" si="199"/>
        <v/>
      </c>
      <c r="K147" s="76" t="str">
        <f t="shared" si="200"/>
        <v/>
      </c>
      <c r="L147" s="76" t="str">
        <f t="shared" si="201"/>
        <v/>
      </c>
      <c r="M147" s="76" t="str">
        <f t="shared" si="202"/>
        <v/>
      </c>
      <c r="N147" s="76" t="str">
        <f t="shared" si="203"/>
        <v/>
      </c>
      <c r="O147" s="76" t="str">
        <f t="shared" si="204"/>
        <v/>
      </c>
      <c r="P147" s="76" t="str">
        <f t="shared" si="205"/>
        <v/>
      </c>
      <c r="Q147" s="76">
        <f t="shared" si="206"/>
        <v>0</v>
      </c>
      <c r="R147" s="76">
        <f t="shared" si="207"/>
        <v>0</v>
      </c>
      <c r="S147" s="76">
        <f t="shared" si="208"/>
        <v>0</v>
      </c>
      <c r="T147" s="76">
        <f t="shared" si="209"/>
        <v>0</v>
      </c>
      <c r="U147" s="76" t="str">
        <f t="shared" si="210"/>
        <v/>
      </c>
      <c r="V147" s="76" t="str">
        <f t="shared" si="211"/>
        <v/>
      </c>
      <c r="W147" s="76">
        <f t="shared" si="212"/>
        <v>0</v>
      </c>
      <c r="X147" s="76" t="str">
        <f t="shared" si="213"/>
        <v/>
      </c>
      <c r="Y147" s="76">
        <f t="shared" si="214"/>
        <v>0</v>
      </c>
      <c r="Z147" s="76" t="str">
        <f t="shared" si="215"/>
        <v/>
      </c>
      <c r="AA147" s="76">
        <f t="shared" si="216"/>
        <v>0</v>
      </c>
      <c r="AB147" s="76">
        <f t="shared" si="217"/>
        <v>0</v>
      </c>
      <c r="AC147" s="76">
        <f t="shared" si="218"/>
        <v>0</v>
      </c>
      <c r="AD147" s="76" t="str">
        <f t="shared" si="219"/>
        <v/>
      </c>
      <c r="AE147" s="76">
        <f t="shared" si="220"/>
        <v>0</v>
      </c>
      <c r="AF147" s="76" t="str">
        <f t="shared" si="221"/>
        <v/>
      </c>
      <c r="AG147" s="76">
        <f t="shared" si="222"/>
        <v>0</v>
      </c>
      <c r="AH147" s="76">
        <f t="shared" si="223"/>
        <v>0</v>
      </c>
      <c r="AI147" s="76" t="str">
        <f t="shared" si="224"/>
        <v/>
      </c>
      <c r="AJ147" s="76">
        <f t="shared" si="225"/>
        <v>0</v>
      </c>
      <c r="AK147" s="76">
        <f t="shared" si="226"/>
        <v>0</v>
      </c>
      <c r="AL147" s="76">
        <f t="shared" si="227"/>
        <v>0</v>
      </c>
      <c r="AM147" s="76">
        <f t="shared" si="228"/>
        <v>0</v>
      </c>
      <c r="AN147" s="76" t="str">
        <f t="shared" si="229"/>
        <v/>
      </c>
      <c r="AO147" s="76" t="str">
        <f t="shared" si="230"/>
        <v/>
      </c>
      <c r="AP147" s="76">
        <f t="shared" si="231"/>
        <v>0</v>
      </c>
      <c r="AQ147" s="76">
        <f t="shared" si="232"/>
        <v>0</v>
      </c>
      <c r="AR147" s="76" t="str">
        <f t="shared" si="233"/>
        <v/>
      </c>
      <c r="AS147" s="76">
        <f t="shared" si="234"/>
        <v>0</v>
      </c>
      <c r="AT147" s="76" t="str">
        <f t="shared" si="235"/>
        <v/>
      </c>
      <c r="AU147" s="76">
        <f t="shared" si="236"/>
        <v>0</v>
      </c>
      <c r="AV147" s="76" t="str">
        <f t="shared" si="237"/>
        <v/>
      </c>
      <c r="AW147" s="76">
        <f t="shared" si="238"/>
        <v>0</v>
      </c>
      <c r="AX147" s="76" t="str">
        <f t="shared" si="239"/>
        <v/>
      </c>
      <c r="AY147" s="76">
        <f t="shared" si="240"/>
        <v>0</v>
      </c>
      <c r="AZ147" s="76" t="str">
        <f t="shared" si="241"/>
        <v/>
      </c>
      <c r="BA147" s="76">
        <f t="shared" si="242"/>
        <v>0</v>
      </c>
      <c r="BB147" s="76" t="str">
        <f t="shared" si="243"/>
        <v/>
      </c>
      <c r="BC147" s="76">
        <f t="shared" si="244"/>
        <v>0</v>
      </c>
      <c r="BD147" s="76">
        <f t="shared" si="245"/>
        <v>0</v>
      </c>
      <c r="BE147" s="76" t="str">
        <f t="shared" si="246"/>
        <v/>
      </c>
      <c r="BF147" s="76" t="str">
        <f t="shared" si="247"/>
        <v/>
      </c>
      <c r="BG147" s="76" t="str">
        <f t="shared" si="248"/>
        <v/>
      </c>
      <c r="BH147" s="76" t="str">
        <f t="shared" si="249"/>
        <v/>
      </c>
      <c r="BI147" s="76" t="str">
        <f t="shared" si="250"/>
        <v/>
      </c>
      <c r="BJ147" s="76" t="str">
        <f t="shared" si="251"/>
        <v/>
      </c>
      <c r="BK147" s="76" t="str">
        <f t="shared" si="252"/>
        <v/>
      </c>
      <c r="BL147" s="76" t="str">
        <f t="shared" si="253"/>
        <v/>
      </c>
      <c r="BM147" s="76" t="str">
        <f t="shared" si="254"/>
        <v/>
      </c>
      <c r="BN147" s="76" t="str">
        <f t="shared" si="255"/>
        <v/>
      </c>
      <c r="BO147" s="76" t="str">
        <f t="shared" si="256"/>
        <v/>
      </c>
      <c r="BP147" s="76" t="str">
        <f t="shared" si="257"/>
        <v/>
      </c>
      <c r="BQ147" s="76" t="str">
        <f t="shared" si="258"/>
        <v/>
      </c>
      <c r="BR147" s="76" t="str">
        <f t="shared" si="259"/>
        <v/>
      </c>
      <c r="BS147" s="76" t="str">
        <f t="shared" si="260"/>
        <v/>
      </c>
      <c r="BT147" s="76" t="str">
        <f t="shared" si="261"/>
        <v/>
      </c>
      <c r="BU147" s="76" t="str">
        <f t="shared" si="262"/>
        <v/>
      </c>
    </row>
    <row r="148" spans="1:73" ht="30" customHeight="1">
      <c r="A148" s="75" t="str">
        <f t="shared" si="192"/>
        <v/>
      </c>
      <c r="B148" s="63"/>
      <c r="C148" s="66" t="s">
        <v>1456</v>
      </c>
      <c r="D148" s="77" t="str">
        <f t="shared" si="193"/>
        <v/>
      </c>
      <c r="E148" s="72" t="str">
        <f t="shared" si="194"/>
        <v/>
      </c>
      <c r="F148" s="73" t="str">
        <f t="shared" si="195"/>
        <v/>
      </c>
      <c r="G148" s="74" t="str">
        <f t="shared" si="196"/>
        <v/>
      </c>
      <c r="H148" s="75" t="str">
        <f t="shared" si="197"/>
        <v/>
      </c>
      <c r="I148" s="75" t="str">
        <f t="shared" si="198"/>
        <v/>
      </c>
      <c r="J148" s="73" t="str">
        <f t="shared" si="199"/>
        <v/>
      </c>
      <c r="K148" s="76" t="str">
        <f t="shared" si="200"/>
        <v/>
      </c>
      <c r="L148" s="76" t="str">
        <f t="shared" si="201"/>
        <v/>
      </c>
      <c r="M148" s="76" t="str">
        <f t="shared" si="202"/>
        <v/>
      </c>
      <c r="N148" s="76" t="str">
        <f t="shared" si="203"/>
        <v/>
      </c>
      <c r="O148" s="76" t="str">
        <f t="shared" si="204"/>
        <v/>
      </c>
      <c r="P148" s="76" t="str">
        <f t="shared" si="205"/>
        <v/>
      </c>
      <c r="Q148" s="76">
        <f t="shared" si="206"/>
        <v>0</v>
      </c>
      <c r="R148" s="76">
        <f t="shared" si="207"/>
        <v>0</v>
      </c>
      <c r="S148" s="76">
        <f t="shared" si="208"/>
        <v>0</v>
      </c>
      <c r="T148" s="76">
        <f t="shared" si="209"/>
        <v>0</v>
      </c>
      <c r="U148" s="76" t="str">
        <f t="shared" si="210"/>
        <v/>
      </c>
      <c r="V148" s="76" t="str">
        <f t="shared" si="211"/>
        <v/>
      </c>
      <c r="W148" s="76">
        <f t="shared" si="212"/>
        <v>0</v>
      </c>
      <c r="X148" s="76" t="str">
        <f t="shared" si="213"/>
        <v/>
      </c>
      <c r="Y148" s="76">
        <f t="shared" si="214"/>
        <v>0</v>
      </c>
      <c r="Z148" s="76" t="str">
        <f t="shared" si="215"/>
        <v/>
      </c>
      <c r="AA148" s="76">
        <f t="shared" si="216"/>
        <v>0</v>
      </c>
      <c r="AB148" s="76">
        <f t="shared" si="217"/>
        <v>0</v>
      </c>
      <c r="AC148" s="76">
        <f t="shared" si="218"/>
        <v>0</v>
      </c>
      <c r="AD148" s="76" t="str">
        <f t="shared" si="219"/>
        <v/>
      </c>
      <c r="AE148" s="76">
        <f t="shared" si="220"/>
        <v>0</v>
      </c>
      <c r="AF148" s="76" t="str">
        <f t="shared" si="221"/>
        <v/>
      </c>
      <c r="AG148" s="76">
        <f t="shared" si="222"/>
        <v>0</v>
      </c>
      <c r="AH148" s="76">
        <f t="shared" si="223"/>
        <v>0</v>
      </c>
      <c r="AI148" s="76" t="str">
        <f t="shared" si="224"/>
        <v/>
      </c>
      <c r="AJ148" s="76">
        <f t="shared" si="225"/>
        <v>0</v>
      </c>
      <c r="AK148" s="76">
        <f t="shared" si="226"/>
        <v>0</v>
      </c>
      <c r="AL148" s="76">
        <f t="shared" si="227"/>
        <v>0</v>
      </c>
      <c r="AM148" s="76">
        <f t="shared" si="228"/>
        <v>0</v>
      </c>
      <c r="AN148" s="76" t="str">
        <f t="shared" si="229"/>
        <v/>
      </c>
      <c r="AO148" s="76" t="str">
        <f t="shared" si="230"/>
        <v/>
      </c>
      <c r="AP148" s="76">
        <f t="shared" si="231"/>
        <v>0</v>
      </c>
      <c r="AQ148" s="76">
        <f t="shared" si="232"/>
        <v>0</v>
      </c>
      <c r="AR148" s="76" t="str">
        <f t="shared" si="233"/>
        <v/>
      </c>
      <c r="AS148" s="76">
        <f t="shared" si="234"/>
        <v>0</v>
      </c>
      <c r="AT148" s="76" t="str">
        <f t="shared" si="235"/>
        <v/>
      </c>
      <c r="AU148" s="76">
        <f t="shared" si="236"/>
        <v>0</v>
      </c>
      <c r="AV148" s="76" t="str">
        <f t="shared" si="237"/>
        <v/>
      </c>
      <c r="AW148" s="76">
        <f t="shared" si="238"/>
        <v>0</v>
      </c>
      <c r="AX148" s="76" t="str">
        <f t="shared" si="239"/>
        <v/>
      </c>
      <c r="AY148" s="76">
        <f t="shared" si="240"/>
        <v>0</v>
      </c>
      <c r="AZ148" s="76" t="str">
        <f t="shared" si="241"/>
        <v/>
      </c>
      <c r="BA148" s="76">
        <f t="shared" si="242"/>
        <v>0</v>
      </c>
      <c r="BB148" s="76" t="str">
        <f t="shared" si="243"/>
        <v/>
      </c>
      <c r="BC148" s="76">
        <f t="shared" si="244"/>
        <v>0</v>
      </c>
      <c r="BD148" s="76">
        <f t="shared" si="245"/>
        <v>0</v>
      </c>
      <c r="BE148" s="76" t="str">
        <f t="shared" si="246"/>
        <v/>
      </c>
      <c r="BF148" s="76" t="str">
        <f t="shared" si="247"/>
        <v/>
      </c>
      <c r="BG148" s="76" t="str">
        <f t="shared" si="248"/>
        <v/>
      </c>
      <c r="BH148" s="76" t="str">
        <f t="shared" si="249"/>
        <v/>
      </c>
      <c r="BI148" s="76" t="str">
        <f t="shared" si="250"/>
        <v/>
      </c>
      <c r="BJ148" s="76" t="str">
        <f t="shared" si="251"/>
        <v/>
      </c>
      <c r="BK148" s="76" t="str">
        <f t="shared" si="252"/>
        <v/>
      </c>
      <c r="BL148" s="76" t="str">
        <f t="shared" si="253"/>
        <v/>
      </c>
      <c r="BM148" s="76" t="str">
        <f t="shared" si="254"/>
        <v/>
      </c>
      <c r="BN148" s="76" t="str">
        <f t="shared" si="255"/>
        <v/>
      </c>
      <c r="BO148" s="76" t="str">
        <f t="shared" si="256"/>
        <v/>
      </c>
      <c r="BP148" s="76" t="str">
        <f t="shared" si="257"/>
        <v/>
      </c>
      <c r="BQ148" s="76" t="str">
        <f t="shared" si="258"/>
        <v/>
      </c>
      <c r="BR148" s="76" t="str">
        <f t="shared" si="259"/>
        <v/>
      </c>
      <c r="BS148" s="76" t="str">
        <f t="shared" si="260"/>
        <v/>
      </c>
      <c r="BT148" s="76" t="str">
        <f t="shared" si="261"/>
        <v/>
      </c>
      <c r="BU148" s="76" t="str">
        <f t="shared" si="262"/>
        <v/>
      </c>
    </row>
    <row r="149" spans="1:73" ht="30" customHeight="1">
      <c r="A149" s="75" t="str">
        <f t="shared" si="192"/>
        <v/>
      </c>
      <c r="B149" s="63"/>
      <c r="C149" s="66" t="s">
        <v>1456</v>
      </c>
      <c r="D149" s="77" t="str">
        <f t="shared" si="193"/>
        <v/>
      </c>
      <c r="E149" s="72" t="str">
        <f t="shared" si="194"/>
        <v/>
      </c>
      <c r="F149" s="73" t="str">
        <f t="shared" si="195"/>
        <v/>
      </c>
      <c r="G149" s="74" t="str">
        <f t="shared" si="196"/>
        <v/>
      </c>
      <c r="H149" s="75" t="str">
        <f t="shared" si="197"/>
        <v/>
      </c>
      <c r="I149" s="75" t="str">
        <f t="shared" si="198"/>
        <v/>
      </c>
      <c r="J149" s="73" t="str">
        <f t="shared" si="199"/>
        <v/>
      </c>
      <c r="K149" s="76" t="str">
        <f t="shared" si="200"/>
        <v/>
      </c>
      <c r="L149" s="76" t="str">
        <f t="shared" si="201"/>
        <v/>
      </c>
      <c r="M149" s="76" t="str">
        <f t="shared" si="202"/>
        <v/>
      </c>
      <c r="N149" s="76" t="str">
        <f t="shared" si="203"/>
        <v/>
      </c>
      <c r="O149" s="76" t="str">
        <f t="shared" si="204"/>
        <v/>
      </c>
      <c r="P149" s="76" t="str">
        <f t="shared" si="205"/>
        <v/>
      </c>
      <c r="Q149" s="76">
        <f t="shared" si="206"/>
        <v>0</v>
      </c>
      <c r="R149" s="76">
        <f t="shared" si="207"/>
        <v>0</v>
      </c>
      <c r="S149" s="76">
        <f t="shared" si="208"/>
        <v>0</v>
      </c>
      <c r="T149" s="76">
        <f t="shared" si="209"/>
        <v>0</v>
      </c>
      <c r="U149" s="76" t="str">
        <f t="shared" si="210"/>
        <v/>
      </c>
      <c r="V149" s="76" t="str">
        <f t="shared" si="211"/>
        <v/>
      </c>
      <c r="W149" s="76">
        <f t="shared" si="212"/>
        <v>0</v>
      </c>
      <c r="X149" s="76" t="str">
        <f t="shared" si="213"/>
        <v/>
      </c>
      <c r="Y149" s="76">
        <f t="shared" si="214"/>
        <v>0</v>
      </c>
      <c r="Z149" s="76" t="str">
        <f t="shared" si="215"/>
        <v/>
      </c>
      <c r="AA149" s="76">
        <f t="shared" si="216"/>
        <v>0</v>
      </c>
      <c r="AB149" s="76">
        <f t="shared" si="217"/>
        <v>0</v>
      </c>
      <c r="AC149" s="76">
        <f t="shared" si="218"/>
        <v>0</v>
      </c>
      <c r="AD149" s="76" t="str">
        <f t="shared" si="219"/>
        <v/>
      </c>
      <c r="AE149" s="76">
        <f t="shared" si="220"/>
        <v>0</v>
      </c>
      <c r="AF149" s="76" t="str">
        <f t="shared" si="221"/>
        <v/>
      </c>
      <c r="AG149" s="76">
        <f t="shared" si="222"/>
        <v>0</v>
      </c>
      <c r="AH149" s="76">
        <f t="shared" si="223"/>
        <v>0</v>
      </c>
      <c r="AI149" s="76" t="str">
        <f t="shared" si="224"/>
        <v/>
      </c>
      <c r="AJ149" s="76">
        <f t="shared" si="225"/>
        <v>0</v>
      </c>
      <c r="AK149" s="76">
        <f t="shared" si="226"/>
        <v>0</v>
      </c>
      <c r="AL149" s="76">
        <f t="shared" si="227"/>
        <v>0</v>
      </c>
      <c r="AM149" s="76">
        <f t="shared" si="228"/>
        <v>0</v>
      </c>
      <c r="AN149" s="76" t="str">
        <f t="shared" si="229"/>
        <v/>
      </c>
      <c r="AO149" s="76" t="str">
        <f t="shared" si="230"/>
        <v/>
      </c>
      <c r="AP149" s="76">
        <f t="shared" si="231"/>
        <v>0</v>
      </c>
      <c r="AQ149" s="76">
        <f t="shared" si="232"/>
        <v>0</v>
      </c>
      <c r="AR149" s="76" t="str">
        <f t="shared" si="233"/>
        <v/>
      </c>
      <c r="AS149" s="76">
        <f t="shared" si="234"/>
        <v>0</v>
      </c>
      <c r="AT149" s="76" t="str">
        <f t="shared" si="235"/>
        <v/>
      </c>
      <c r="AU149" s="76">
        <f t="shared" si="236"/>
        <v>0</v>
      </c>
      <c r="AV149" s="76" t="str">
        <f t="shared" si="237"/>
        <v/>
      </c>
      <c r="AW149" s="76">
        <f t="shared" si="238"/>
        <v>0</v>
      </c>
      <c r="AX149" s="76" t="str">
        <f t="shared" si="239"/>
        <v/>
      </c>
      <c r="AY149" s="76">
        <f t="shared" si="240"/>
        <v>0</v>
      </c>
      <c r="AZ149" s="76" t="str">
        <f t="shared" si="241"/>
        <v/>
      </c>
      <c r="BA149" s="76">
        <f t="shared" si="242"/>
        <v>0</v>
      </c>
      <c r="BB149" s="76" t="str">
        <f t="shared" si="243"/>
        <v/>
      </c>
      <c r="BC149" s="76">
        <f t="shared" si="244"/>
        <v>0</v>
      </c>
      <c r="BD149" s="76">
        <f t="shared" si="245"/>
        <v>0</v>
      </c>
      <c r="BE149" s="76" t="str">
        <f t="shared" si="246"/>
        <v/>
      </c>
      <c r="BF149" s="76" t="str">
        <f t="shared" si="247"/>
        <v/>
      </c>
      <c r="BG149" s="76" t="str">
        <f t="shared" si="248"/>
        <v/>
      </c>
      <c r="BH149" s="76" t="str">
        <f t="shared" si="249"/>
        <v/>
      </c>
      <c r="BI149" s="76" t="str">
        <f t="shared" si="250"/>
        <v/>
      </c>
      <c r="BJ149" s="76" t="str">
        <f t="shared" si="251"/>
        <v/>
      </c>
      <c r="BK149" s="76" t="str">
        <f t="shared" si="252"/>
        <v/>
      </c>
      <c r="BL149" s="76" t="str">
        <f t="shared" si="253"/>
        <v/>
      </c>
      <c r="BM149" s="76" t="str">
        <f t="shared" si="254"/>
        <v/>
      </c>
      <c r="BN149" s="76" t="str">
        <f t="shared" si="255"/>
        <v/>
      </c>
      <c r="BO149" s="76" t="str">
        <f t="shared" si="256"/>
        <v/>
      </c>
      <c r="BP149" s="76" t="str">
        <f t="shared" si="257"/>
        <v/>
      </c>
      <c r="BQ149" s="76" t="str">
        <f t="shared" si="258"/>
        <v/>
      </c>
      <c r="BR149" s="76" t="str">
        <f t="shared" si="259"/>
        <v/>
      </c>
      <c r="BS149" s="76" t="str">
        <f t="shared" si="260"/>
        <v/>
      </c>
      <c r="BT149" s="76" t="str">
        <f t="shared" si="261"/>
        <v/>
      </c>
      <c r="BU149" s="76" t="str">
        <f t="shared" si="262"/>
        <v/>
      </c>
    </row>
    <row r="150" spans="1:73" ht="30" customHeight="1">
      <c r="A150" s="75" t="str">
        <f t="shared" si="192"/>
        <v/>
      </c>
      <c r="B150" s="63"/>
      <c r="C150" s="66" t="s">
        <v>1456</v>
      </c>
      <c r="D150" s="77" t="str">
        <f t="shared" si="193"/>
        <v/>
      </c>
      <c r="E150" s="72" t="str">
        <f t="shared" si="194"/>
        <v/>
      </c>
      <c r="F150" s="73" t="str">
        <f t="shared" si="195"/>
        <v/>
      </c>
      <c r="G150" s="74" t="str">
        <f t="shared" si="196"/>
        <v/>
      </c>
      <c r="H150" s="75" t="str">
        <f t="shared" si="197"/>
        <v/>
      </c>
      <c r="I150" s="75" t="str">
        <f t="shared" si="198"/>
        <v/>
      </c>
      <c r="J150" s="73" t="str">
        <f t="shared" si="199"/>
        <v/>
      </c>
      <c r="K150" s="76" t="str">
        <f t="shared" si="200"/>
        <v/>
      </c>
      <c r="L150" s="76" t="str">
        <f t="shared" si="201"/>
        <v/>
      </c>
      <c r="M150" s="76" t="str">
        <f t="shared" si="202"/>
        <v/>
      </c>
      <c r="N150" s="76" t="str">
        <f t="shared" si="203"/>
        <v/>
      </c>
      <c r="O150" s="76" t="str">
        <f t="shared" si="204"/>
        <v/>
      </c>
      <c r="P150" s="76" t="str">
        <f t="shared" si="205"/>
        <v/>
      </c>
      <c r="Q150" s="76">
        <f t="shared" si="206"/>
        <v>0</v>
      </c>
      <c r="R150" s="76">
        <f t="shared" si="207"/>
        <v>0</v>
      </c>
      <c r="S150" s="76">
        <f t="shared" si="208"/>
        <v>0</v>
      </c>
      <c r="T150" s="76">
        <f t="shared" si="209"/>
        <v>0</v>
      </c>
      <c r="U150" s="76" t="str">
        <f t="shared" si="210"/>
        <v/>
      </c>
      <c r="V150" s="76" t="str">
        <f t="shared" si="211"/>
        <v/>
      </c>
      <c r="W150" s="76">
        <f t="shared" si="212"/>
        <v>0</v>
      </c>
      <c r="X150" s="76" t="str">
        <f t="shared" si="213"/>
        <v/>
      </c>
      <c r="Y150" s="76">
        <f t="shared" si="214"/>
        <v>0</v>
      </c>
      <c r="Z150" s="76" t="str">
        <f t="shared" si="215"/>
        <v/>
      </c>
      <c r="AA150" s="76">
        <f t="shared" si="216"/>
        <v>0</v>
      </c>
      <c r="AB150" s="76">
        <f t="shared" si="217"/>
        <v>0</v>
      </c>
      <c r="AC150" s="76">
        <f t="shared" si="218"/>
        <v>0</v>
      </c>
      <c r="AD150" s="76" t="str">
        <f t="shared" si="219"/>
        <v/>
      </c>
      <c r="AE150" s="76">
        <f t="shared" si="220"/>
        <v>0</v>
      </c>
      <c r="AF150" s="76" t="str">
        <f t="shared" si="221"/>
        <v/>
      </c>
      <c r="AG150" s="76">
        <f t="shared" si="222"/>
        <v>0</v>
      </c>
      <c r="AH150" s="76">
        <f t="shared" si="223"/>
        <v>0</v>
      </c>
      <c r="AI150" s="76" t="str">
        <f t="shared" si="224"/>
        <v/>
      </c>
      <c r="AJ150" s="76">
        <f t="shared" si="225"/>
        <v>0</v>
      </c>
      <c r="AK150" s="76">
        <f t="shared" si="226"/>
        <v>0</v>
      </c>
      <c r="AL150" s="76">
        <f t="shared" si="227"/>
        <v>0</v>
      </c>
      <c r="AM150" s="76">
        <f t="shared" si="228"/>
        <v>0</v>
      </c>
      <c r="AN150" s="76" t="str">
        <f t="shared" si="229"/>
        <v/>
      </c>
      <c r="AO150" s="76" t="str">
        <f t="shared" si="230"/>
        <v/>
      </c>
      <c r="AP150" s="76">
        <f t="shared" si="231"/>
        <v>0</v>
      </c>
      <c r="AQ150" s="76">
        <f t="shared" si="232"/>
        <v>0</v>
      </c>
      <c r="AR150" s="76" t="str">
        <f t="shared" si="233"/>
        <v/>
      </c>
      <c r="AS150" s="76">
        <f t="shared" si="234"/>
        <v>0</v>
      </c>
      <c r="AT150" s="76" t="str">
        <f t="shared" si="235"/>
        <v/>
      </c>
      <c r="AU150" s="76">
        <f t="shared" si="236"/>
        <v>0</v>
      </c>
      <c r="AV150" s="76" t="str">
        <f t="shared" si="237"/>
        <v/>
      </c>
      <c r="AW150" s="76">
        <f t="shared" si="238"/>
        <v>0</v>
      </c>
      <c r="AX150" s="76" t="str">
        <f t="shared" si="239"/>
        <v/>
      </c>
      <c r="AY150" s="76">
        <f t="shared" si="240"/>
        <v>0</v>
      </c>
      <c r="AZ150" s="76" t="str">
        <f t="shared" si="241"/>
        <v/>
      </c>
      <c r="BA150" s="76">
        <f t="shared" si="242"/>
        <v>0</v>
      </c>
      <c r="BB150" s="76" t="str">
        <f t="shared" si="243"/>
        <v/>
      </c>
      <c r="BC150" s="76">
        <f t="shared" si="244"/>
        <v>0</v>
      </c>
      <c r="BD150" s="76">
        <f t="shared" si="245"/>
        <v>0</v>
      </c>
      <c r="BE150" s="76" t="str">
        <f t="shared" si="246"/>
        <v/>
      </c>
      <c r="BF150" s="76" t="str">
        <f t="shared" si="247"/>
        <v/>
      </c>
      <c r="BG150" s="76" t="str">
        <f t="shared" si="248"/>
        <v/>
      </c>
      <c r="BH150" s="76" t="str">
        <f t="shared" si="249"/>
        <v/>
      </c>
      <c r="BI150" s="76" t="str">
        <f t="shared" si="250"/>
        <v/>
      </c>
      <c r="BJ150" s="76" t="str">
        <f t="shared" si="251"/>
        <v/>
      </c>
      <c r="BK150" s="76" t="str">
        <f t="shared" si="252"/>
        <v/>
      </c>
      <c r="BL150" s="76" t="str">
        <f t="shared" si="253"/>
        <v/>
      </c>
      <c r="BM150" s="76" t="str">
        <f t="shared" si="254"/>
        <v/>
      </c>
      <c r="BN150" s="76" t="str">
        <f t="shared" si="255"/>
        <v/>
      </c>
      <c r="BO150" s="76" t="str">
        <f t="shared" si="256"/>
        <v/>
      </c>
      <c r="BP150" s="76" t="str">
        <f t="shared" si="257"/>
        <v/>
      </c>
      <c r="BQ150" s="76" t="str">
        <f t="shared" si="258"/>
        <v/>
      </c>
      <c r="BR150" s="76" t="str">
        <f t="shared" si="259"/>
        <v/>
      </c>
      <c r="BS150" s="76" t="str">
        <f t="shared" si="260"/>
        <v/>
      </c>
      <c r="BT150" s="76" t="str">
        <f t="shared" si="261"/>
        <v/>
      </c>
      <c r="BU150" s="76" t="str">
        <f t="shared" si="262"/>
        <v/>
      </c>
    </row>
    <row r="151" spans="1:73" ht="30" customHeight="1">
      <c r="A151" s="75" t="str">
        <f t="shared" si="192"/>
        <v/>
      </c>
      <c r="B151" s="63"/>
      <c r="C151" s="66" t="s">
        <v>1456</v>
      </c>
      <c r="D151" s="77" t="str">
        <f t="shared" si="193"/>
        <v/>
      </c>
      <c r="E151" s="72" t="str">
        <f t="shared" si="194"/>
        <v/>
      </c>
      <c r="F151" s="73" t="str">
        <f t="shared" si="195"/>
        <v/>
      </c>
      <c r="G151" s="74" t="str">
        <f t="shared" si="196"/>
        <v/>
      </c>
      <c r="H151" s="75" t="str">
        <f t="shared" si="197"/>
        <v/>
      </c>
      <c r="I151" s="75" t="str">
        <f t="shared" si="198"/>
        <v/>
      </c>
      <c r="J151" s="73" t="str">
        <f t="shared" si="199"/>
        <v/>
      </c>
      <c r="K151" s="76" t="str">
        <f t="shared" si="200"/>
        <v/>
      </c>
      <c r="L151" s="76" t="str">
        <f t="shared" si="201"/>
        <v/>
      </c>
      <c r="M151" s="76" t="str">
        <f t="shared" si="202"/>
        <v/>
      </c>
      <c r="N151" s="76" t="str">
        <f t="shared" si="203"/>
        <v/>
      </c>
      <c r="O151" s="76" t="str">
        <f t="shared" si="204"/>
        <v/>
      </c>
      <c r="P151" s="76" t="str">
        <f t="shared" si="205"/>
        <v/>
      </c>
      <c r="Q151" s="76">
        <f t="shared" si="206"/>
        <v>0</v>
      </c>
      <c r="R151" s="76">
        <f t="shared" si="207"/>
        <v>0</v>
      </c>
      <c r="S151" s="76">
        <f t="shared" si="208"/>
        <v>0</v>
      </c>
      <c r="T151" s="76">
        <f t="shared" si="209"/>
        <v>0</v>
      </c>
      <c r="U151" s="76" t="str">
        <f t="shared" si="210"/>
        <v/>
      </c>
      <c r="V151" s="76" t="str">
        <f t="shared" si="211"/>
        <v/>
      </c>
      <c r="W151" s="76">
        <f t="shared" si="212"/>
        <v>0</v>
      </c>
      <c r="X151" s="76" t="str">
        <f t="shared" si="213"/>
        <v/>
      </c>
      <c r="Y151" s="76">
        <f t="shared" si="214"/>
        <v>0</v>
      </c>
      <c r="Z151" s="76" t="str">
        <f t="shared" si="215"/>
        <v/>
      </c>
      <c r="AA151" s="76">
        <f t="shared" si="216"/>
        <v>0</v>
      </c>
      <c r="AB151" s="76">
        <f t="shared" si="217"/>
        <v>0</v>
      </c>
      <c r="AC151" s="76">
        <f t="shared" si="218"/>
        <v>0</v>
      </c>
      <c r="AD151" s="76" t="str">
        <f t="shared" si="219"/>
        <v/>
      </c>
      <c r="AE151" s="76">
        <f t="shared" si="220"/>
        <v>0</v>
      </c>
      <c r="AF151" s="76" t="str">
        <f t="shared" si="221"/>
        <v/>
      </c>
      <c r="AG151" s="76">
        <f t="shared" si="222"/>
        <v>0</v>
      </c>
      <c r="AH151" s="76">
        <f t="shared" si="223"/>
        <v>0</v>
      </c>
      <c r="AI151" s="76" t="str">
        <f t="shared" si="224"/>
        <v/>
      </c>
      <c r="AJ151" s="76">
        <f t="shared" si="225"/>
        <v>0</v>
      </c>
      <c r="AK151" s="76">
        <f t="shared" si="226"/>
        <v>0</v>
      </c>
      <c r="AL151" s="76">
        <f t="shared" si="227"/>
        <v>0</v>
      </c>
      <c r="AM151" s="76">
        <f t="shared" si="228"/>
        <v>0</v>
      </c>
      <c r="AN151" s="76" t="str">
        <f t="shared" si="229"/>
        <v/>
      </c>
      <c r="AO151" s="76" t="str">
        <f t="shared" si="230"/>
        <v/>
      </c>
      <c r="AP151" s="76">
        <f t="shared" si="231"/>
        <v>0</v>
      </c>
      <c r="AQ151" s="76">
        <f t="shared" si="232"/>
        <v>0</v>
      </c>
      <c r="AR151" s="76" t="str">
        <f t="shared" si="233"/>
        <v/>
      </c>
      <c r="AS151" s="76">
        <f t="shared" si="234"/>
        <v>0</v>
      </c>
      <c r="AT151" s="76" t="str">
        <f t="shared" si="235"/>
        <v/>
      </c>
      <c r="AU151" s="76">
        <f t="shared" si="236"/>
        <v>0</v>
      </c>
      <c r="AV151" s="76" t="str">
        <f t="shared" si="237"/>
        <v/>
      </c>
      <c r="AW151" s="76">
        <f t="shared" si="238"/>
        <v>0</v>
      </c>
      <c r="AX151" s="76" t="str">
        <f t="shared" si="239"/>
        <v/>
      </c>
      <c r="AY151" s="76">
        <f t="shared" si="240"/>
        <v>0</v>
      </c>
      <c r="AZ151" s="76" t="str">
        <f t="shared" si="241"/>
        <v/>
      </c>
      <c r="BA151" s="76">
        <f t="shared" si="242"/>
        <v>0</v>
      </c>
      <c r="BB151" s="76" t="str">
        <f t="shared" si="243"/>
        <v/>
      </c>
      <c r="BC151" s="76">
        <f t="shared" si="244"/>
        <v>0</v>
      </c>
      <c r="BD151" s="76">
        <f t="shared" si="245"/>
        <v>0</v>
      </c>
      <c r="BE151" s="76" t="str">
        <f t="shared" si="246"/>
        <v/>
      </c>
      <c r="BF151" s="76" t="str">
        <f t="shared" si="247"/>
        <v/>
      </c>
      <c r="BG151" s="76" t="str">
        <f t="shared" si="248"/>
        <v/>
      </c>
      <c r="BH151" s="76" t="str">
        <f t="shared" si="249"/>
        <v/>
      </c>
      <c r="BI151" s="76" t="str">
        <f t="shared" si="250"/>
        <v/>
      </c>
      <c r="BJ151" s="76" t="str">
        <f t="shared" si="251"/>
        <v/>
      </c>
      <c r="BK151" s="76" t="str">
        <f t="shared" si="252"/>
        <v/>
      </c>
      <c r="BL151" s="76" t="str">
        <f t="shared" si="253"/>
        <v/>
      </c>
      <c r="BM151" s="76" t="str">
        <f t="shared" si="254"/>
        <v/>
      </c>
      <c r="BN151" s="76" t="str">
        <f t="shared" si="255"/>
        <v/>
      </c>
      <c r="BO151" s="76" t="str">
        <f t="shared" si="256"/>
        <v/>
      </c>
      <c r="BP151" s="76" t="str">
        <f t="shared" si="257"/>
        <v/>
      </c>
      <c r="BQ151" s="76" t="str">
        <f t="shared" si="258"/>
        <v/>
      </c>
      <c r="BR151" s="76" t="str">
        <f t="shared" si="259"/>
        <v/>
      </c>
      <c r="BS151" s="76" t="str">
        <f t="shared" si="260"/>
        <v/>
      </c>
      <c r="BT151" s="76" t="str">
        <f t="shared" si="261"/>
        <v/>
      </c>
      <c r="BU151" s="76" t="str">
        <f t="shared" si="262"/>
        <v/>
      </c>
    </row>
    <row r="152" spans="1:73" ht="30" customHeight="1">
      <c r="A152" s="75" t="str">
        <f t="shared" si="192"/>
        <v/>
      </c>
      <c r="B152" s="63"/>
      <c r="C152" s="66" t="s">
        <v>1456</v>
      </c>
      <c r="D152" s="77" t="str">
        <f t="shared" si="193"/>
        <v/>
      </c>
      <c r="E152" s="72" t="str">
        <f t="shared" si="194"/>
        <v/>
      </c>
      <c r="F152" s="73" t="str">
        <f t="shared" si="195"/>
        <v/>
      </c>
      <c r="G152" s="74" t="str">
        <f t="shared" si="196"/>
        <v/>
      </c>
      <c r="H152" s="75" t="str">
        <f t="shared" si="197"/>
        <v/>
      </c>
      <c r="I152" s="75" t="str">
        <f t="shared" si="198"/>
        <v/>
      </c>
      <c r="J152" s="73" t="str">
        <f t="shared" si="199"/>
        <v/>
      </c>
      <c r="K152" s="76" t="str">
        <f t="shared" si="200"/>
        <v/>
      </c>
      <c r="L152" s="76" t="str">
        <f t="shared" si="201"/>
        <v/>
      </c>
      <c r="M152" s="76" t="str">
        <f t="shared" si="202"/>
        <v/>
      </c>
      <c r="N152" s="76" t="str">
        <f t="shared" si="203"/>
        <v/>
      </c>
      <c r="O152" s="76" t="str">
        <f t="shared" si="204"/>
        <v/>
      </c>
      <c r="P152" s="76" t="str">
        <f t="shared" si="205"/>
        <v/>
      </c>
      <c r="Q152" s="76">
        <f t="shared" si="206"/>
        <v>0</v>
      </c>
      <c r="R152" s="76">
        <f t="shared" si="207"/>
        <v>0</v>
      </c>
      <c r="S152" s="76">
        <f t="shared" si="208"/>
        <v>0</v>
      </c>
      <c r="T152" s="76">
        <f t="shared" si="209"/>
        <v>0</v>
      </c>
      <c r="U152" s="76" t="str">
        <f t="shared" si="210"/>
        <v/>
      </c>
      <c r="V152" s="76" t="str">
        <f t="shared" si="211"/>
        <v/>
      </c>
      <c r="W152" s="76">
        <f t="shared" si="212"/>
        <v>0</v>
      </c>
      <c r="X152" s="76" t="str">
        <f t="shared" si="213"/>
        <v/>
      </c>
      <c r="Y152" s="76">
        <f t="shared" si="214"/>
        <v>0</v>
      </c>
      <c r="Z152" s="76" t="str">
        <f t="shared" si="215"/>
        <v/>
      </c>
      <c r="AA152" s="76">
        <f t="shared" si="216"/>
        <v>0</v>
      </c>
      <c r="AB152" s="76">
        <f t="shared" si="217"/>
        <v>0</v>
      </c>
      <c r="AC152" s="76">
        <f t="shared" si="218"/>
        <v>0</v>
      </c>
      <c r="AD152" s="76" t="str">
        <f t="shared" si="219"/>
        <v/>
      </c>
      <c r="AE152" s="76">
        <f t="shared" si="220"/>
        <v>0</v>
      </c>
      <c r="AF152" s="76" t="str">
        <f t="shared" si="221"/>
        <v/>
      </c>
      <c r="AG152" s="76">
        <f t="shared" si="222"/>
        <v>0</v>
      </c>
      <c r="AH152" s="76">
        <f t="shared" si="223"/>
        <v>0</v>
      </c>
      <c r="AI152" s="76" t="str">
        <f t="shared" si="224"/>
        <v/>
      </c>
      <c r="AJ152" s="76">
        <f t="shared" si="225"/>
        <v>0</v>
      </c>
      <c r="AK152" s="76">
        <f t="shared" si="226"/>
        <v>0</v>
      </c>
      <c r="AL152" s="76">
        <f t="shared" si="227"/>
        <v>0</v>
      </c>
      <c r="AM152" s="76">
        <f t="shared" si="228"/>
        <v>0</v>
      </c>
      <c r="AN152" s="76" t="str">
        <f t="shared" si="229"/>
        <v/>
      </c>
      <c r="AO152" s="76" t="str">
        <f t="shared" si="230"/>
        <v/>
      </c>
      <c r="AP152" s="76">
        <f t="shared" si="231"/>
        <v>0</v>
      </c>
      <c r="AQ152" s="76">
        <f t="shared" si="232"/>
        <v>0</v>
      </c>
      <c r="AR152" s="76" t="str">
        <f t="shared" si="233"/>
        <v/>
      </c>
      <c r="AS152" s="76">
        <f t="shared" si="234"/>
        <v>0</v>
      </c>
      <c r="AT152" s="76" t="str">
        <f t="shared" si="235"/>
        <v/>
      </c>
      <c r="AU152" s="76">
        <f t="shared" si="236"/>
        <v>0</v>
      </c>
      <c r="AV152" s="76" t="str">
        <f t="shared" si="237"/>
        <v/>
      </c>
      <c r="AW152" s="76">
        <f t="shared" si="238"/>
        <v>0</v>
      </c>
      <c r="AX152" s="76" t="str">
        <f t="shared" si="239"/>
        <v/>
      </c>
      <c r="AY152" s="76">
        <f t="shared" si="240"/>
        <v>0</v>
      </c>
      <c r="AZ152" s="76" t="str">
        <f t="shared" si="241"/>
        <v/>
      </c>
      <c r="BA152" s="76">
        <f t="shared" si="242"/>
        <v>0</v>
      </c>
      <c r="BB152" s="76" t="str">
        <f t="shared" si="243"/>
        <v/>
      </c>
      <c r="BC152" s="76">
        <f t="shared" si="244"/>
        <v>0</v>
      </c>
      <c r="BD152" s="76">
        <f t="shared" si="245"/>
        <v>0</v>
      </c>
      <c r="BE152" s="76" t="str">
        <f t="shared" si="246"/>
        <v/>
      </c>
      <c r="BF152" s="76" t="str">
        <f t="shared" si="247"/>
        <v/>
      </c>
      <c r="BG152" s="76" t="str">
        <f t="shared" si="248"/>
        <v/>
      </c>
      <c r="BH152" s="76" t="str">
        <f t="shared" si="249"/>
        <v/>
      </c>
      <c r="BI152" s="76" t="str">
        <f t="shared" si="250"/>
        <v/>
      </c>
      <c r="BJ152" s="76" t="str">
        <f t="shared" si="251"/>
        <v/>
      </c>
      <c r="BK152" s="76" t="str">
        <f t="shared" si="252"/>
        <v/>
      </c>
      <c r="BL152" s="76" t="str">
        <f t="shared" si="253"/>
        <v/>
      </c>
      <c r="BM152" s="76" t="str">
        <f t="shared" si="254"/>
        <v/>
      </c>
      <c r="BN152" s="76" t="str">
        <f t="shared" si="255"/>
        <v/>
      </c>
      <c r="BO152" s="76" t="str">
        <f t="shared" si="256"/>
        <v/>
      </c>
      <c r="BP152" s="76" t="str">
        <f t="shared" si="257"/>
        <v/>
      </c>
      <c r="BQ152" s="76" t="str">
        <f t="shared" si="258"/>
        <v/>
      </c>
      <c r="BR152" s="76" t="str">
        <f t="shared" si="259"/>
        <v/>
      </c>
      <c r="BS152" s="76" t="str">
        <f t="shared" si="260"/>
        <v/>
      </c>
      <c r="BT152" s="76" t="str">
        <f t="shared" si="261"/>
        <v/>
      </c>
      <c r="BU152" s="76" t="str">
        <f t="shared" si="262"/>
        <v/>
      </c>
    </row>
    <row r="153" spans="1:73" ht="30" customHeight="1">
      <c r="A153" s="75" t="str">
        <f t="shared" si="192"/>
        <v/>
      </c>
      <c r="B153" s="63"/>
      <c r="C153" s="66" t="s">
        <v>1456</v>
      </c>
      <c r="D153" s="77" t="str">
        <f t="shared" si="193"/>
        <v/>
      </c>
      <c r="E153" s="72" t="str">
        <f t="shared" si="194"/>
        <v/>
      </c>
      <c r="F153" s="73" t="str">
        <f t="shared" si="195"/>
        <v/>
      </c>
      <c r="G153" s="74" t="str">
        <f t="shared" si="196"/>
        <v/>
      </c>
      <c r="H153" s="75" t="str">
        <f t="shared" si="197"/>
        <v/>
      </c>
      <c r="I153" s="75" t="str">
        <f t="shared" si="198"/>
        <v/>
      </c>
      <c r="J153" s="73" t="str">
        <f t="shared" si="199"/>
        <v/>
      </c>
      <c r="K153" s="76" t="str">
        <f t="shared" si="200"/>
        <v/>
      </c>
      <c r="L153" s="76" t="str">
        <f t="shared" si="201"/>
        <v/>
      </c>
      <c r="M153" s="76" t="str">
        <f t="shared" si="202"/>
        <v/>
      </c>
      <c r="N153" s="76" t="str">
        <f t="shared" si="203"/>
        <v/>
      </c>
      <c r="O153" s="76" t="str">
        <f t="shared" si="204"/>
        <v/>
      </c>
      <c r="P153" s="76" t="str">
        <f t="shared" si="205"/>
        <v/>
      </c>
      <c r="Q153" s="76">
        <f t="shared" si="206"/>
        <v>0</v>
      </c>
      <c r="R153" s="76">
        <f t="shared" si="207"/>
        <v>0</v>
      </c>
      <c r="S153" s="76">
        <f t="shared" si="208"/>
        <v>0</v>
      </c>
      <c r="T153" s="76">
        <f t="shared" si="209"/>
        <v>0</v>
      </c>
      <c r="U153" s="76" t="str">
        <f t="shared" si="210"/>
        <v/>
      </c>
      <c r="V153" s="76" t="str">
        <f t="shared" si="211"/>
        <v/>
      </c>
      <c r="W153" s="76">
        <f t="shared" si="212"/>
        <v>0</v>
      </c>
      <c r="X153" s="76" t="str">
        <f t="shared" si="213"/>
        <v/>
      </c>
      <c r="Y153" s="76">
        <f t="shared" si="214"/>
        <v>0</v>
      </c>
      <c r="Z153" s="76" t="str">
        <f t="shared" si="215"/>
        <v/>
      </c>
      <c r="AA153" s="76">
        <f t="shared" si="216"/>
        <v>0</v>
      </c>
      <c r="AB153" s="76">
        <f t="shared" si="217"/>
        <v>0</v>
      </c>
      <c r="AC153" s="76">
        <f t="shared" si="218"/>
        <v>0</v>
      </c>
      <c r="AD153" s="76" t="str">
        <f t="shared" si="219"/>
        <v/>
      </c>
      <c r="AE153" s="76">
        <f t="shared" si="220"/>
        <v>0</v>
      </c>
      <c r="AF153" s="76" t="str">
        <f t="shared" si="221"/>
        <v/>
      </c>
      <c r="AG153" s="76">
        <f t="shared" si="222"/>
        <v>0</v>
      </c>
      <c r="AH153" s="76">
        <f t="shared" si="223"/>
        <v>0</v>
      </c>
      <c r="AI153" s="76" t="str">
        <f t="shared" si="224"/>
        <v/>
      </c>
      <c r="AJ153" s="76">
        <f t="shared" si="225"/>
        <v>0</v>
      </c>
      <c r="AK153" s="76">
        <f t="shared" si="226"/>
        <v>0</v>
      </c>
      <c r="AL153" s="76">
        <f t="shared" si="227"/>
        <v>0</v>
      </c>
      <c r="AM153" s="76">
        <f t="shared" si="228"/>
        <v>0</v>
      </c>
      <c r="AN153" s="76" t="str">
        <f t="shared" si="229"/>
        <v/>
      </c>
      <c r="AO153" s="76" t="str">
        <f t="shared" si="230"/>
        <v/>
      </c>
      <c r="AP153" s="76">
        <f t="shared" si="231"/>
        <v>0</v>
      </c>
      <c r="AQ153" s="76">
        <f t="shared" si="232"/>
        <v>0</v>
      </c>
      <c r="AR153" s="76" t="str">
        <f t="shared" si="233"/>
        <v/>
      </c>
      <c r="AS153" s="76">
        <f t="shared" si="234"/>
        <v>0</v>
      </c>
      <c r="AT153" s="76" t="str">
        <f t="shared" si="235"/>
        <v/>
      </c>
      <c r="AU153" s="76">
        <f t="shared" si="236"/>
        <v>0</v>
      </c>
      <c r="AV153" s="76" t="str">
        <f t="shared" si="237"/>
        <v/>
      </c>
      <c r="AW153" s="76">
        <f t="shared" si="238"/>
        <v>0</v>
      </c>
      <c r="AX153" s="76" t="str">
        <f t="shared" si="239"/>
        <v/>
      </c>
      <c r="AY153" s="76">
        <f t="shared" si="240"/>
        <v>0</v>
      </c>
      <c r="AZ153" s="76" t="str">
        <f t="shared" si="241"/>
        <v/>
      </c>
      <c r="BA153" s="76">
        <f t="shared" si="242"/>
        <v>0</v>
      </c>
      <c r="BB153" s="76" t="str">
        <f t="shared" si="243"/>
        <v/>
      </c>
      <c r="BC153" s="76">
        <f t="shared" si="244"/>
        <v>0</v>
      </c>
      <c r="BD153" s="76">
        <f t="shared" si="245"/>
        <v>0</v>
      </c>
      <c r="BE153" s="76" t="str">
        <f t="shared" si="246"/>
        <v/>
      </c>
      <c r="BF153" s="76" t="str">
        <f t="shared" si="247"/>
        <v/>
      </c>
      <c r="BG153" s="76" t="str">
        <f t="shared" si="248"/>
        <v/>
      </c>
      <c r="BH153" s="76" t="str">
        <f t="shared" si="249"/>
        <v/>
      </c>
      <c r="BI153" s="76" t="str">
        <f t="shared" si="250"/>
        <v/>
      </c>
      <c r="BJ153" s="76" t="str">
        <f t="shared" si="251"/>
        <v/>
      </c>
      <c r="BK153" s="76" t="str">
        <f t="shared" si="252"/>
        <v/>
      </c>
      <c r="BL153" s="76" t="str">
        <f t="shared" si="253"/>
        <v/>
      </c>
      <c r="BM153" s="76" t="str">
        <f t="shared" si="254"/>
        <v/>
      </c>
      <c r="BN153" s="76" t="str">
        <f t="shared" si="255"/>
        <v/>
      </c>
      <c r="BO153" s="76" t="str">
        <f t="shared" si="256"/>
        <v/>
      </c>
      <c r="BP153" s="76" t="str">
        <f t="shared" si="257"/>
        <v/>
      </c>
      <c r="BQ153" s="76" t="str">
        <f t="shared" si="258"/>
        <v/>
      </c>
      <c r="BR153" s="76" t="str">
        <f t="shared" si="259"/>
        <v/>
      </c>
      <c r="BS153" s="76" t="str">
        <f t="shared" si="260"/>
        <v/>
      </c>
      <c r="BT153" s="76" t="str">
        <f t="shared" si="261"/>
        <v/>
      </c>
      <c r="BU153" s="76" t="str">
        <f t="shared" si="262"/>
        <v/>
      </c>
    </row>
    <row r="154" spans="1:73" ht="30" customHeight="1">
      <c r="A154" s="75" t="str">
        <f t="shared" si="192"/>
        <v/>
      </c>
      <c r="B154" s="63"/>
      <c r="C154" s="66" t="s">
        <v>1456</v>
      </c>
      <c r="D154" s="77" t="str">
        <f t="shared" si="193"/>
        <v/>
      </c>
      <c r="E154" s="72" t="str">
        <f t="shared" si="194"/>
        <v/>
      </c>
      <c r="F154" s="73" t="str">
        <f t="shared" si="195"/>
        <v/>
      </c>
      <c r="G154" s="74" t="str">
        <f t="shared" si="196"/>
        <v/>
      </c>
      <c r="H154" s="75" t="str">
        <f t="shared" si="197"/>
        <v/>
      </c>
      <c r="I154" s="75" t="str">
        <f t="shared" si="198"/>
        <v/>
      </c>
      <c r="J154" s="73" t="str">
        <f t="shared" si="199"/>
        <v/>
      </c>
      <c r="K154" s="76" t="str">
        <f t="shared" si="200"/>
        <v/>
      </c>
      <c r="L154" s="76" t="str">
        <f t="shared" si="201"/>
        <v/>
      </c>
      <c r="M154" s="76" t="str">
        <f t="shared" si="202"/>
        <v/>
      </c>
      <c r="N154" s="76" t="str">
        <f t="shared" si="203"/>
        <v/>
      </c>
      <c r="O154" s="76" t="str">
        <f t="shared" si="204"/>
        <v/>
      </c>
      <c r="P154" s="76" t="str">
        <f t="shared" si="205"/>
        <v/>
      </c>
      <c r="Q154" s="76">
        <f t="shared" si="206"/>
        <v>0</v>
      </c>
      <c r="R154" s="76">
        <f t="shared" si="207"/>
        <v>0</v>
      </c>
      <c r="S154" s="76">
        <f t="shared" si="208"/>
        <v>0</v>
      </c>
      <c r="T154" s="76">
        <f t="shared" si="209"/>
        <v>0</v>
      </c>
      <c r="U154" s="76" t="str">
        <f t="shared" si="210"/>
        <v/>
      </c>
      <c r="V154" s="76" t="str">
        <f t="shared" si="211"/>
        <v/>
      </c>
      <c r="W154" s="76">
        <f t="shared" si="212"/>
        <v>0</v>
      </c>
      <c r="X154" s="76" t="str">
        <f t="shared" si="213"/>
        <v/>
      </c>
      <c r="Y154" s="76">
        <f t="shared" si="214"/>
        <v>0</v>
      </c>
      <c r="Z154" s="76" t="str">
        <f t="shared" si="215"/>
        <v/>
      </c>
      <c r="AA154" s="76">
        <f t="shared" si="216"/>
        <v>0</v>
      </c>
      <c r="AB154" s="76">
        <f t="shared" si="217"/>
        <v>0</v>
      </c>
      <c r="AC154" s="76">
        <f t="shared" si="218"/>
        <v>0</v>
      </c>
      <c r="AD154" s="76" t="str">
        <f t="shared" si="219"/>
        <v/>
      </c>
      <c r="AE154" s="76">
        <f t="shared" si="220"/>
        <v>0</v>
      </c>
      <c r="AF154" s="76" t="str">
        <f t="shared" si="221"/>
        <v/>
      </c>
      <c r="AG154" s="76">
        <f t="shared" si="222"/>
        <v>0</v>
      </c>
      <c r="AH154" s="76">
        <f t="shared" si="223"/>
        <v>0</v>
      </c>
      <c r="AI154" s="76" t="str">
        <f t="shared" si="224"/>
        <v/>
      </c>
      <c r="AJ154" s="76">
        <f t="shared" si="225"/>
        <v>0</v>
      </c>
      <c r="AK154" s="76">
        <f t="shared" si="226"/>
        <v>0</v>
      </c>
      <c r="AL154" s="76">
        <f t="shared" si="227"/>
        <v>0</v>
      </c>
      <c r="AM154" s="76">
        <f t="shared" si="228"/>
        <v>0</v>
      </c>
      <c r="AN154" s="76" t="str">
        <f t="shared" si="229"/>
        <v/>
      </c>
      <c r="AO154" s="76" t="str">
        <f t="shared" si="230"/>
        <v/>
      </c>
      <c r="AP154" s="76">
        <f t="shared" si="231"/>
        <v>0</v>
      </c>
      <c r="AQ154" s="76">
        <f t="shared" si="232"/>
        <v>0</v>
      </c>
      <c r="AR154" s="76" t="str">
        <f t="shared" si="233"/>
        <v/>
      </c>
      <c r="AS154" s="76">
        <f t="shared" si="234"/>
        <v>0</v>
      </c>
      <c r="AT154" s="76" t="str">
        <f t="shared" si="235"/>
        <v/>
      </c>
      <c r="AU154" s="76">
        <f t="shared" si="236"/>
        <v>0</v>
      </c>
      <c r="AV154" s="76" t="str">
        <f t="shared" si="237"/>
        <v/>
      </c>
      <c r="AW154" s="76">
        <f t="shared" si="238"/>
        <v>0</v>
      </c>
      <c r="AX154" s="76" t="str">
        <f t="shared" si="239"/>
        <v/>
      </c>
      <c r="AY154" s="76">
        <f t="shared" si="240"/>
        <v>0</v>
      </c>
      <c r="AZ154" s="76" t="str">
        <f t="shared" si="241"/>
        <v/>
      </c>
      <c r="BA154" s="76">
        <f t="shared" si="242"/>
        <v>0</v>
      </c>
      <c r="BB154" s="76" t="str">
        <f t="shared" si="243"/>
        <v/>
      </c>
      <c r="BC154" s="76">
        <f t="shared" si="244"/>
        <v>0</v>
      </c>
      <c r="BD154" s="76">
        <f t="shared" si="245"/>
        <v>0</v>
      </c>
      <c r="BE154" s="76" t="str">
        <f t="shared" si="246"/>
        <v/>
      </c>
      <c r="BF154" s="76" t="str">
        <f t="shared" si="247"/>
        <v/>
      </c>
      <c r="BG154" s="76" t="str">
        <f t="shared" si="248"/>
        <v/>
      </c>
      <c r="BH154" s="76" t="str">
        <f t="shared" si="249"/>
        <v/>
      </c>
      <c r="BI154" s="76" t="str">
        <f t="shared" si="250"/>
        <v/>
      </c>
      <c r="BJ154" s="76" t="str">
        <f t="shared" si="251"/>
        <v/>
      </c>
      <c r="BK154" s="76" t="str">
        <f t="shared" si="252"/>
        <v/>
      </c>
      <c r="BL154" s="76" t="str">
        <f t="shared" si="253"/>
        <v/>
      </c>
      <c r="BM154" s="76" t="str">
        <f t="shared" si="254"/>
        <v/>
      </c>
      <c r="BN154" s="76" t="str">
        <f t="shared" si="255"/>
        <v/>
      </c>
      <c r="BO154" s="76" t="str">
        <f t="shared" si="256"/>
        <v/>
      </c>
      <c r="BP154" s="76" t="str">
        <f t="shared" si="257"/>
        <v/>
      </c>
      <c r="BQ154" s="76" t="str">
        <f t="shared" si="258"/>
        <v/>
      </c>
      <c r="BR154" s="76" t="str">
        <f t="shared" si="259"/>
        <v/>
      </c>
      <c r="BS154" s="76" t="str">
        <f t="shared" si="260"/>
        <v/>
      </c>
      <c r="BT154" s="76" t="str">
        <f t="shared" si="261"/>
        <v/>
      </c>
      <c r="BU154" s="76" t="str">
        <f t="shared" si="262"/>
        <v/>
      </c>
    </row>
    <row r="155" spans="1:73" ht="30" customHeight="1">
      <c r="A155" s="75" t="str">
        <f t="shared" si="192"/>
        <v/>
      </c>
      <c r="B155" s="63"/>
      <c r="C155" s="66" t="s">
        <v>1456</v>
      </c>
      <c r="D155" s="77" t="str">
        <f t="shared" si="193"/>
        <v/>
      </c>
      <c r="E155" s="72" t="str">
        <f t="shared" si="194"/>
        <v/>
      </c>
      <c r="F155" s="73" t="str">
        <f t="shared" si="195"/>
        <v/>
      </c>
      <c r="G155" s="74" t="str">
        <f t="shared" si="196"/>
        <v/>
      </c>
      <c r="H155" s="75" t="str">
        <f t="shared" si="197"/>
        <v/>
      </c>
      <c r="I155" s="75" t="str">
        <f t="shared" si="198"/>
        <v/>
      </c>
      <c r="J155" s="73" t="str">
        <f t="shared" si="199"/>
        <v/>
      </c>
      <c r="K155" s="76" t="str">
        <f t="shared" si="200"/>
        <v/>
      </c>
      <c r="L155" s="76" t="str">
        <f t="shared" si="201"/>
        <v/>
      </c>
      <c r="M155" s="76" t="str">
        <f t="shared" si="202"/>
        <v/>
      </c>
      <c r="N155" s="76" t="str">
        <f t="shared" si="203"/>
        <v/>
      </c>
      <c r="O155" s="76" t="str">
        <f t="shared" si="204"/>
        <v/>
      </c>
      <c r="P155" s="76" t="str">
        <f t="shared" si="205"/>
        <v/>
      </c>
      <c r="Q155" s="76">
        <f t="shared" si="206"/>
        <v>0</v>
      </c>
      <c r="R155" s="76">
        <f t="shared" si="207"/>
        <v>0</v>
      </c>
      <c r="S155" s="76">
        <f t="shared" si="208"/>
        <v>0</v>
      </c>
      <c r="T155" s="76">
        <f t="shared" si="209"/>
        <v>0</v>
      </c>
      <c r="U155" s="76" t="str">
        <f t="shared" si="210"/>
        <v/>
      </c>
      <c r="V155" s="76" t="str">
        <f t="shared" si="211"/>
        <v/>
      </c>
      <c r="W155" s="76">
        <f t="shared" si="212"/>
        <v>0</v>
      </c>
      <c r="X155" s="76" t="str">
        <f t="shared" si="213"/>
        <v/>
      </c>
      <c r="Y155" s="76">
        <f t="shared" si="214"/>
        <v>0</v>
      </c>
      <c r="Z155" s="76" t="str">
        <f t="shared" si="215"/>
        <v/>
      </c>
      <c r="AA155" s="76">
        <f t="shared" si="216"/>
        <v>0</v>
      </c>
      <c r="AB155" s="76">
        <f t="shared" si="217"/>
        <v>0</v>
      </c>
      <c r="AC155" s="76">
        <f t="shared" si="218"/>
        <v>0</v>
      </c>
      <c r="AD155" s="76" t="str">
        <f t="shared" si="219"/>
        <v/>
      </c>
      <c r="AE155" s="76">
        <f t="shared" si="220"/>
        <v>0</v>
      </c>
      <c r="AF155" s="76" t="str">
        <f t="shared" si="221"/>
        <v/>
      </c>
      <c r="AG155" s="76">
        <f t="shared" si="222"/>
        <v>0</v>
      </c>
      <c r="AH155" s="76">
        <f t="shared" si="223"/>
        <v>0</v>
      </c>
      <c r="AI155" s="76" t="str">
        <f t="shared" si="224"/>
        <v/>
      </c>
      <c r="AJ155" s="76">
        <f t="shared" si="225"/>
        <v>0</v>
      </c>
      <c r="AK155" s="76">
        <f t="shared" si="226"/>
        <v>0</v>
      </c>
      <c r="AL155" s="76">
        <f t="shared" si="227"/>
        <v>0</v>
      </c>
      <c r="AM155" s="76">
        <f t="shared" si="228"/>
        <v>0</v>
      </c>
      <c r="AN155" s="76" t="str">
        <f t="shared" si="229"/>
        <v/>
      </c>
      <c r="AO155" s="76" t="str">
        <f t="shared" si="230"/>
        <v/>
      </c>
      <c r="AP155" s="76">
        <f t="shared" si="231"/>
        <v>0</v>
      </c>
      <c r="AQ155" s="76">
        <f t="shared" si="232"/>
        <v>0</v>
      </c>
      <c r="AR155" s="76" t="str">
        <f t="shared" si="233"/>
        <v/>
      </c>
      <c r="AS155" s="76">
        <f t="shared" si="234"/>
        <v>0</v>
      </c>
      <c r="AT155" s="76" t="str">
        <f t="shared" si="235"/>
        <v/>
      </c>
      <c r="AU155" s="76">
        <f t="shared" si="236"/>
        <v>0</v>
      </c>
      <c r="AV155" s="76" t="str">
        <f t="shared" si="237"/>
        <v/>
      </c>
      <c r="AW155" s="76">
        <f t="shared" si="238"/>
        <v>0</v>
      </c>
      <c r="AX155" s="76" t="str">
        <f t="shared" si="239"/>
        <v/>
      </c>
      <c r="AY155" s="76">
        <f t="shared" si="240"/>
        <v>0</v>
      </c>
      <c r="AZ155" s="76" t="str">
        <f t="shared" si="241"/>
        <v/>
      </c>
      <c r="BA155" s="76">
        <f t="shared" si="242"/>
        <v>0</v>
      </c>
      <c r="BB155" s="76" t="str">
        <f t="shared" si="243"/>
        <v/>
      </c>
      <c r="BC155" s="76">
        <f t="shared" si="244"/>
        <v>0</v>
      </c>
      <c r="BD155" s="76">
        <f t="shared" si="245"/>
        <v>0</v>
      </c>
      <c r="BE155" s="76" t="str">
        <f t="shared" si="246"/>
        <v/>
      </c>
      <c r="BF155" s="76" t="str">
        <f t="shared" si="247"/>
        <v/>
      </c>
      <c r="BG155" s="76" t="str">
        <f t="shared" si="248"/>
        <v/>
      </c>
      <c r="BH155" s="76" t="str">
        <f t="shared" si="249"/>
        <v/>
      </c>
      <c r="BI155" s="76" t="str">
        <f t="shared" si="250"/>
        <v/>
      </c>
      <c r="BJ155" s="76" t="str">
        <f t="shared" si="251"/>
        <v/>
      </c>
      <c r="BK155" s="76" t="str">
        <f t="shared" si="252"/>
        <v/>
      </c>
      <c r="BL155" s="76" t="str">
        <f t="shared" si="253"/>
        <v/>
      </c>
      <c r="BM155" s="76" t="str">
        <f t="shared" si="254"/>
        <v/>
      </c>
      <c r="BN155" s="76" t="str">
        <f t="shared" si="255"/>
        <v/>
      </c>
      <c r="BO155" s="76" t="str">
        <f t="shared" si="256"/>
        <v/>
      </c>
      <c r="BP155" s="76" t="str">
        <f t="shared" si="257"/>
        <v/>
      </c>
      <c r="BQ155" s="76" t="str">
        <f t="shared" si="258"/>
        <v/>
      </c>
      <c r="BR155" s="76" t="str">
        <f t="shared" si="259"/>
        <v/>
      </c>
      <c r="BS155" s="76" t="str">
        <f t="shared" si="260"/>
        <v/>
      </c>
      <c r="BT155" s="76" t="str">
        <f t="shared" si="261"/>
        <v/>
      </c>
      <c r="BU155" s="76" t="str">
        <f t="shared" si="262"/>
        <v/>
      </c>
    </row>
    <row r="156" spans="1:73" ht="30" customHeight="1">
      <c r="A156" s="75" t="str">
        <f t="shared" si="192"/>
        <v/>
      </c>
      <c r="B156" s="63"/>
      <c r="C156" s="66" t="s">
        <v>1456</v>
      </c>
      <c r="D156" s="77" t="str">
        <f t="shared" si="193"/>
        <v/>
      </c>
      <c r="E156" s="72" t="str">
        <f t="shared" si="194"/>
        <v/>
      </c>
      <c r="F156" s="73" t="str">
        <f t="shared" si="195"/>
        <v/>
      </c>
      <c r="G156" s="74" t="str">
        <f t="shared" si="196"/>
        <v/>
      </c>
      <c r="H156" s="75" t="str">
        <f t="shared" si="197"/>
        <v/>
      </c>
      <c r="I156" s="75" t="str">
        <f t="shared" si="198"/>
        <v/>
      </c>
      <c r="J156" s="73" t="str">
        <f t="shared" si="199"/>
        <v/>
      </c>
      <c r="K156" s="76" t="str">
        <f t="shared" si="200"/>
        <v/>
      </c>
      <c r="L156" s="76" t="str">
        <f t="shared" si="201"/>
        <v/>
      </c>
      <c r="M156" s="76" t="str">
        <f t="shared" si="202"/>
        <v/>
      </c>
      <c r="N156" s="76" t="str">
        <f t="shared" si="203"/>
        <v/>
      </c>
      <c r="O156" s="76" t="str">
        <f t="shared" si="204"/>
        <v/>
      </c>
      <c r="P156" s="76" t="str">
        <f t="shared" si="205"/>
        <v/>
      </c>
      <c r="Q156" s="76">
        <f t="shared" si="206"/>
        <v>0</v>
      </c>
      <c r="R156" s="76">
        <f t="shared" si="207"/>
        <v>0</v>
      </c>
      <c r="S156" s="76">
        <f t="shared" si="208"/>
        <v>0</v>
      </c>
      <c r="T156" s="76">
        <f t="shared" si="209"/>
        <v>0</v>
      </c>
      <c r="U156" s="76" t="str">
        <f t="shared" si="210"/>
        <v/>
      </c>
      <c r="V156" s="76" t="str">
        <f t="shared" si="211"/>
        <v/>
      </c>
      <c r="W156" s="76">
        <f t="shared" si="212"/>
        <v>0</v>
      </c>
      <c r="X156" s="76" t="str">
        <f t="shared" si="213"/>
        <v/>
      </c>
      <c r="Y156" s="76">
        <f t="shared" si="214"/>
        <v>0</v>
      </c>
      <c r="Z156" s="76" t="str">
        <f t="shared" si="215"/>
        <v/>
      </c>
      <c r="AA156" s="76">
        <f t="shared" si="216"/>
        <v>0</v>
      </c>
      <c r="AB156" s="76">
        <f t="shared" si="217"/>
        <v>0</v>
      </c>
      <c r="AC156" s="76">
        <f t="shared" si="218"/>
        <v>0</v>
      </c>
      <c r="AD156" s="76" t="str">
        <f t="shared" si="219"/>
        <v/>
      </c>
      <c r="AE156" s="76">
        <f t="shared" si="220"/>
        <v>0</v>
      </c>
      <c r="AF156" s="76" t="str">
        <f t="shared" si="221"/>
        <v/>
      </c>
      <c r="AG156" s="76">
        <f t="shared" si="222"/>
        <v>0</v>
      </c>
      <c r="AH156" s="76">
        <f t="shared" si="223"/>
        <v>0</v>
      </c>
      <c r="AI156" s="76" t="str">
        <f t="shared" si="224"/>
        <v/>
      </c>
      <c r="AJ156" s="76">
        <f t="shared" si="225"/>
        <v>0</v>
      </c>
      <c r="AK156" s="76">
        <f t="shared" si="226"/>
        <v>0</v>
      </c>
      <c r="AL156" s="76">
        <f t="shared" si="227"/>
        <v>0</v>
      </c>
      <c r="AM156" s="76">
        <f t="shared" si="228"/>
        <v>0</v>
      </c>
      <c r="AN156" s="76" t="str">
        <f t="shared" si="229"/>
        <v/>
      </c>
      <c r="AO156" s="76" t="str">
        <f t="shared" si="230"/>
        <v/>
      </c>
      <c r="AP156" s="76">
        <f t="shared" si="231"/>
        <v>0</v>
      </c>
      <c r="AQ156" s="76">
        <f t="shared" si="232"/>
        <v>0</v>
      </c>
      <c r="AR156" s="76" t="str">
        <f t="shared" si="233"/>
        <v/>
      </c>
      <c r="AS156" s="76">
        <f t="shared" si="234"/>
        <v>0</v>
      </c>
      <c r="AT156" s="76" t="str">
        <f t="shared" si="235"/>
        <v/>
      </c>
      <c r="AU156" s="76">
        <f t="shared" si="236"/>
        <v>0</v>
      </c>
      <c r="AV156" s="76" t="str">
        <f t="shared" si="237"/>
        <v/>
      </c>
      <c r="AW156" s="76">
        <f t="shared" si="238"/>
        <v>0</v>
      </c>
      <c r="AX156" s="76" t="str">
        <f t="shared" si="239"/>
        <v/>
      </c>
      <c r="AY156" s="76">
        <f t="shared" si="240"/>
        <v>0</v>
      </c>
      <c r="AZ156" s="76" t="str">
        <f t="shared" si="241"/>
        <v/>
      </c>
      <c r="BA156" s="76">
        <f t="shared" si="242"/>
        <v>0</v>
      </c>
      <c r="BB156" s="76" t="str">
        <f t="shared" si="243"/>
        <v/>
      </c>
      <c r="BC156" s="76">
        <f t="shared" si="244"/>
        <v>0</v>
      </c>
      <c r="BD156" s="76">
        <f t="shared" si="245"/>
        <v>0</v>
      </c>
      <c r="BE156" s="76" t="str">
        <f t="shared" si="246"/>
        <v/>
      </c>
      <c r="BF156" s="76" t="str">
        <f t="shared" si="247"/>
        <v/>
      </c>
      <c r="BG156" s="76" t="str">
        <f t="shared" si="248"/>
        <v/>
      </c>
      <c r="BH156" s="76" t="str">
        <f t="shared" si="249"/>
        <v/>
      </c>
      <c r="BI156" s="76" t="str">
        <f t="shared" si="250"/>
        <v/>
      </c>
      <c r="BJ156" s="76" t="str">
        <f t="shared" si="251"/>
        <v/>
      </c>
      <c r="BK156" s="76" t="str">
        <f t="shared" si="252"/>
        <v/>
      </c>
      <c r="BL156" s="76" t="str">
        <f t="shared" si="253"/>
        <v/>
      </c>
      <c r="BM156" s="76" t="str">
        <f t="shared" si="254"/>
        <v/>
      </c>
      <c r="BN156" s="76" t="str">
        <f t="shared" si="255"/>
        <v/>
      </c>
      <c r="BO156" s="76" t="str">
        <f t="shared" si="256"/>
        <v/>
      </c>
      <c r="BP156" s="76" t="str">
        <f t="shared" si="257"/>
        <v/>
      </c>
      <c r="BQ156" s="76" t="str">
        <f t="shared" si="258"/>
        <v/>
      </c>
      <c r="BR156" s="76" t="str">
        <f t="shared" si="259"/>
        <v/>
      </c>
      <c r="BS156" s="76" t="str">
        <f t="shared" si="260"/>
        <v/>
      </c>
      <c r="BT156" s="76" t="str">
        <f t="shared" si="261"/>
        <v/>
      </c>
      <c r="BU156" s="76" t="str">
        <f t="shared" si="262"/>
        <v/>
      </c>
    </row>
    <row r="157" spans="1:73" ht="30" customHeight="1">
      <c r="A157" s="75" t="str">
        <f t="shared" si="192"/>
        <v/>
      </c>
      <c r="B157" s="63"/>
      <c r="C157" s="66" t="s">
        <v>1456</v>
      </c>
      <c r="D157" s="77" t="str">
        <f t="shared" si="193"/>
        <v/>
      </c>
      <c r="E157" s="72" t="str">
        <f t="shared" si="194"/>
        <v/>
      </c>
      <c r="F157" s="73" t="str">
        <f t="shared" si="195"/>
        <v/>
      </c>
      <c r="G157" s="74" t="str">
        <f t="shared" si="196"/>
        <v/>
      </c>
      <c r="H157" s="75" t="str">
        <f t="shared" si="197"/>
        <v/>
      </c>
      <c r="I157" s="75" t="str">
        <f t="shared" si="198"/>
        <v/>
      </c>
      <c r="J157" s="73" t="str">
        <f t="shared" si="199"/>
        <v/>
      </c>
      <c r="K157" s="76" t="str">
        <f t="shared" si="200"/>
        <v/>
      </c>
      <c r="L157" s="76" t="str">
        <f t="shared" si="201"/>
        <v/>
      </c>
      <c r="M157" s="76" t="str">
        <f t="shared" si="202"/>
        <v/>
      </c>
      <c r="N157" s="76" t="str">
        <f t="shared" si="203"/>
        <v/>
      </c>
      <c r="O157" s="76" t="str">
        <f t="shared" si="204"/>
        <v/>
      </c>
      <c r="P157" s="76" t="str">
        <f t="shared" si="205"/>
        <v/>
      </c>
      <c r="Q157" s="76">
        <f t="shared" si="206"/>
        <v>0</v>
      </c>
      <c r="R157" s="76">
        <f t="shared" si="207"/>
        <v>0</v>
      </c>
      <c r="S157" s="76">
        <f t="shared" si="208"/>
        <v>0</v>
      </c>
      <c r="T157" s="76">
        <f t="shared" si="209"/>
        <v>0</v>
      </c>
      <c r="U157" s="76" t="str">
        <f t="shared" si="210"/>
        <v/>
      </c>
      <c r="V157" s="76" t="str">
        <f t="shared" si="211"/>
        <v/>
      </c>
      <c r="W157" s="76">
        <f t="shared" si="212"/>
        <v>0</v>
      </c>
      <c r="X157" s="76" t="str">
        <f t="shared" si="213"/>
        <v/>
      </c>
      <c r="Y157" s="76">
        <f t="shared" si="214"/>
        <v>0</v>
      </c>
      <c r="Z157" s="76" t="str">
        <f t="shared" si="215"/>
        <v/>
      </c>
      <c r="AA157" s="76">
        <f t="shared" si="216"/>
        <v>0</v>
      </c>
      <c r="AB157" s="76">
        <f t="shared" si="217"/>
        <v>0</v>
      </c>
      <c r="AC157" s="76">
        <f t="shared" si="218"/>
        <v>0</v>
      </c>
      <c r="AD157" s="76" t="str">
        <f t="shared" si="219"/>
        <v/>
      </c>
      <c r="AE157" s="76">
        <f t="shared" si="220"/>
        <v>0</v>
      </c>
      <c r="AF157" s="76" t="str">
        <f t="shared" si="221"/>
        <v/>
      </c>
      <c r="AG157" s="76">
        <f t="shared" si="222"/>
        <v>0</v>
      </c>
      <c r="AH157" s="76">
        <f t="shared" si="223"/>
        <v>0</v>
      </c>
      <c r="AI157" s="76" t="str">
        <f t="shared" si="224"/>
        <v/>
      </c>
      <c r="AJ157" s="76">
        <f t="shared" si="225"/>
        <v>0</v>
      </c>
      <c r="AK157" s="76">
        <f t="shared" si="226"/>
        <v>0</v>
      </c>
      <c r="AL157" s="76">
        <f t="shared" si="227"/>
        <v>0</v>
      </c>
      <c r="AM157" s="76">
        <f t="shared" si="228"/>
        <v>0</v>
      </c>
      <c r="AN157" s="76" t="str">
        <f t="shared" si="229"/>
        <v/>
      </c>
      <c r="AO157" s="76" t="str">
        <f t="shared" si="230"/>
        <v/>
      </c>
      <c r="AP157" s="76">
        <f t="shared" si="231"/>
        <v>0</v>
      </c>
      <c r="AQ157" s="76">
        <f t="shared" si="232"/>
        <v>0</v>
      </c>
      <c r="AR157" s="76" t="str">
        <f t="shared" si="233"/>
        <v/>
      </c>
      <c r="AS157" s="76">
        <f t="shared" si="234"/>
        <v>0</v>
      </c>
      <c r="AT157" s="76" t="str">
        <f t="shared" si="235"/>
        <v/>
      </c>
      <c r="AU157" s="76">
        <f t="shared" si="236"/>
        <v>0</v>
      </c>
      <c r="AV157" s="76" t="str">
        <f t="shared" si="237"/>
        <v/>
      </c>
      <c r="AW157" s="76">
        <f t="shared" si="238"/>
        <v>0</v>
      </c>
      <c r="AX157" s="76" t="str">
        <f t="shared" si="239"/>
        <v/>
      </c>
      <c r="AY157" s="76">
        <f t="shared" si="240"/>
        <v>0</v>
      </c>
      <c r="AZ157" s="76" t="str">
        <f t="shared" si="241"/>
        <v/>
      </c>
      <c r="BA157" s="76">
        <f t="shared" si="242"/>
        <v>0</v>
      </c>
      <c r="BB157" s="76" t="str">
        <f t="shared" si="243"/>
        <v/>
      </c>
      <c r="BC157" s="76">
        <f t="shared" si="244"/>
        <v>0</v>
      </c>
      <c r="BD157" s="76">
        <f t="shared" si="245"/>
        <v>0</v>
      </c>
      <c r="BE157" s="76" t="str">
        <f t="shared" si="246"/>
        <v/>
      </c>
      <c r="BF157" s="76" t="str">
        <f t="shared" si="247"/>
        <v/>
      </c>
      <c r="BG157" s="76" t="str">
        <f t="shared" si="248"/>
        <v/>
      </c>
      <c r="BH157" s="76" t="str">
        <f t="shared" si="249"/>
        <v/>
      </c>
      <c r="BI157" s="76" t="str">
        <f t="shared" si="250"/>
        <v/>
      </c>
      <c r="BJ157" s="76" t="str">
        <f t="shared" si="251"/>
        <v/>
      </c>
      <c r="BK157" s="76" t="str">
        <f t="shared" si="252"/>
        <v/>
      </c>
      <c r="BL157" s="76" t="str">
        <f t="shared" si="253"/>
        <v/>
      </c>
      <c r="BM157" s="76" t="str">
        <f t="shared" si="254"/>
        <v/>
      </c>
      <c r="BN157" s="76" t="str">
        <f t="shared" si="255"/>
        <v/>
      </c>
      <c r="BO157" s="76" t="str">
        <f t="shared" si="256"/>
        <v/>
      </c>
      <c r="BP157" s="76" t="str">
        <f t="shared" si="257"/>
        <v/>
      </c>
      <c r="BQ157" s="76" t="str">
        <f t="shared" si="258"/>
        <v/>
      </c>
      <c r="BR157" s="76" t="str">
        <f t="shared" si="259"/>
        <v/>
      </c>
      <c r="BS157" s="76" t="str">
        <f t="shared" si="260"/>
        <v/>
      </c>
      <c r="BT157" s="76" t="str">
        <f t="shared" si="261"/>
        <v/>
      </c>
      <c r="BU157" s="76" t="str">
        <f t="shared" si="262"/>
        <v/>
      </c>
    </row>
    <row r="158" spans="1:73" ht="30" customHeight="1">
      <c r="A158" s="75" t="str">
        <f t="shared" si="192"/>
        <v/>
      </c>
      <c r="B158" s="63"/>
      <c r="C158" s="66" t="s">
        <v>1456</v>
      </c>
      <c r="D158" s="77" t="str">
        <f t="shared" si="193"/>
        <v/>
      </c>
      <c r="E158" s="72" t="str">
        <f t="shared" si="194"/>
        <v/>
      </c>
      <c r="F158" s="73" t="str">
        <f t="shared" si="195"/>
        <v/>
      </c>
      <c r="G158" s="74" t="str">
        <f t="shared" si="196"/>
        <v/>
      </c>
      <c r="H158" s="75" t="str">
        <f t="shared" si="197"/>
        <v/>
      </c>
      <c r="I158" s="75" t="str">
        <f t="shared" si="198"/>
        <v/>
      </c>
      <c r="J158" s="73" t="str">
        <f t="shared" si="199"/>
        <v/>
      </c>
      <c r="K158" s="76" t="str">
        <f t="shared" si="200"/>
        <v/>
      </c>
      <c r="L158" s="76" t="str">
        <f t="shared" si="201"/>
        <v/>
      </c>
      <c r="M158" s="76" t="str">
        <f t="shared" si="202"/>
        <v/>
      </c>
      <c r="N158" s="76" t="str">
        <f t="shared" si="203"/>
        <v/>
      </c>
      <c r="O158" s="76" t="str">
        <f t="shared" si="204"/>
        <v/>
      </c>
      <c r="P158" s="76" t="str">
        <f t="shared" si="205"/>
        <v/>
      </c>
      <c r="Q158" s="76">
        <f t="shared" si="206"/>
        <v>0</v>
      </c>
      <c r="R158" s="76">
        <f t="shared" si="207"/>
        <v>0</v>
      </c>
      <c r="S158" s="76">
        <f t="shared" si="208"/>
        <v>0</v>
      </c>
      <c r="T158" s="76">
        <f t="shared" si="209"/>
        <v>0</v>
      </c>
      <c r="U158" s="76" t="str">
        <f t="shared" si="210"/>
        <v/>
      </c>
      <c r="V158" s="76" t="str">
        <f t="shared" si="211"/>
        <v/>
      </c>
      <c r="W158" s="76">
        <f t="shared" si="212"/>
        <v>0</v>
      </c>
      <c r="X158" s="76" t="str">
        <f t="shared" si="213"/>
        <v/>
      </c>
      <c r="Y158" s="76">
        <f t="shared" si="214"/>
        <v>0</v>
      </c>
      <c r="Z158" s="76" t="str">
        <f t="shared" si="215"/>
        <v/>
      </c>
      <c r="AA158" s="76">
        <f t="shared" si="216"/>
        <v>0</v>
      </c>
      <c r="AB158" s="76">
        <f t="shared" si="217"/>
        <v>0</v>
      </c>
      <c r="AC158" s="76">
        <f t="shared" si="218"/>
        <v>0</v>
      </c>
      <c r="AD158" s="76" t="str">
        <f t="shared" si="219"/>
        <v/>
      </c>
      <c r="AE158" s="76">
        <f t="shared" si="220"/>
        <v>0</v>
      </c>
      <c r="AF158" s="76" t="str">
        <f t="shared" si="221"/>
        <v/>
      </c>
      <c r="AG158" s="76">
        <f t="shared" si="222"/>
        <v>0</v>
      </c>
      <c r="AH158" s="76">
        <f t="shared" si="223"/>
        <v>0</v>
      </c>
      <c r="AI158" s="76" t="str">
        <f t="shared" si="224"/>
        <v/>
      </c>
      <c r="AJ158" s="76">
        <f t="shared" si="225"/>
        <v>0</v>
      </c>
      <c r="AK158" s="76">
        <f t="shared" si="226"/>
        <v>0</v>
      </c>
      <c r="AL158" s="76">
        <f t="shared" si="227"/>
        <v>0</v>
      </c>
      <c r="AM158" s="76">
        <f t="shared" si="228"/>
        <v>0</v>
      </c>
      <c r="AN158" s="76" t="str">
        <f t="shared" si="229"/>
        <v/>
      </c>
      <c r="AO158" s="76" t="str">
        <f t="shared" si="230"/>
        <v/>
      </c>
      <c r="AP158" s="76">
        <f t="shared" si="231"/>
        <v>0</v>
      </c>
      <c r="AQ158" s="76">
        <f t="shared" si="232"/>
        <v>0</v>
      </c>
      <c r="AR158" s="76" t="str">
        <f t="shared" si="233"/>
        <v/>
      </c>
      <c r="AS158" s="76">
        <f t="shared" si="234"/>
        <v>0</v>
      </c>
      <c r="AT158" s="76" t="str">
        <f t="shared" si="235"/>
        <v/>
      </c>
      <c r="AU158" s="76">
        <f t="shared" si="236"/>
        <v>0</v>
      </c>
      <c r="AV158" s="76" t="str">
        <f t="shared" si="237"/>
        <v/>
      </c>
      <c r="AW158" s="76">
        <f t="shared" si="238"/>
        <v>0</v>
      </c>
      <c r="AX158" s="76" t="str">
        <f t="shared" si="239"/>
        <v/>
      </c>
      <c r="AY158" s="76">
        <f t="shared" si="240"/>
        <v>0</v>
      </c>
      <c r="AZ158" s="76" t="str">
        <f t="shared" si="241"/>
        <v/>
      </c>
      <c r="BA158" s="76">
        <f t="shared" si="242"/>
        <v>0</v>
      </c>
      <c r="BB158" s="76" t="str">
        <f t="shared" si="243"/>
        <v/>
      </c>
      <c r="BC158" s="76">
        <f t="shared" si="244"/>
        <v>0</v>
      </c>
      <c r="BD158" s="76">
        <f t="shared" si="245"/>
        <v>0</v>
      </c>
      <c r="BE158" s="76" t="str">
        <f t="shared" si="246"/>
        <v/>
      </c>
      <c r="BF158" s="76" t="str">
        <f t="shared" si="247"/>
        <v/>
      </c>
      <c r="BG158" s="76" t="str">
        <f t="shared" si="248"/>
        <v/>
      </c>
      <c r="BH158" s="76" t="str">
        <f t="shared" si="249"/>
        <v/>
      </c>
      <c r="BI158" s="76" t="str">
        <f t="shared" si="250"/>
        <v/>
      </c>
      <c r="BJ158" s="76" t="str">
        <f t="shared" si="251"/>
        <v/>
      </c>
      <c r="BK158" s="76" t="str">
        <f t="shared" si="252"/>
        <v/>
      </c>
      <c r="BL158" s="76" t="str">
        <f t="shared" si="253"/>
        <v/>
      </c>
      <c r="BM158" s="76" t="str">
        <f t="shared" si="254"/>
        <v/>
      </c>
      <c r="BN158" s="76" t="str">
        <f t="shared" si="255"/>
        <v/>
      </c>
      <c r="BO158" s="76" t="str">
        <f t="shared" si="256"/>
        <v/>
      </c>
      <c r="BP158" s="76" t="str">
        <f t="shared" si="257"/>
        <v/>
      </c>
      <c r="BQ158" s="76" t="str">
        <f t="shared" si="258"/>
        <v/>
      </c>
      <c r="BR158" s="76" t="str">
        <f t="shared" si="259"/>
        <v/>
      </c>
      <c r="BS158" s="76" t="str">
        <f t="shared" si="260"/>
        <v/>
      </c>
      <c r="BT158" s="76" t="str">
        <f t="shared" si="261"/>
        <v/>
      </c>
      <c r="BU158" s="76" t="str">
        <f t="shared" si="262"/>
        <v/>
      </c>
    </row>
    <row r="159" spans="1:73" ht="30" customHeight="1">
      <c r="A159" s="75" t="str">
        <f t="shared" si="192"/>
        <v/>
      </c>
      <c r="B159" s="63"/>
      <c r="C159" s="66" t="s">
        <v>1456</v>
      </c>
      <c r="D159" s="77" t="str">
        <f t="shared" si="193"/>
        <v/>
      </c>
      <c r="E159" s="72" t="str">
        <f t="shared" si="194"/>
        <v/>
      </c>
      <c r="F159" s="73" t="str">
        <f t="shared" si="195"/>
        <v/>
      </c>
      <c r="G159" s="74" t="str">
        <f t="shared" si="196"/>
        <v/>
      </c>
      <c r="H159" s="75" t="str">
        <f t="shared" si="197"/>
        <v/>
      </c>
      <c r="I159" s="75" t="str">
        <f t="shared" si="198"/>
        <v/>
      </c>
      <c r="J159" s="73" t="str">
        <f t="shared" si="199"/>
        <v/>
      </c>
      <c r="K159" s="76" t="str">
        <f t="shared" si="200"/>
        <v/>
      </c>
      <c r="L159" s="76" t="str">
        <f t="shared" si="201"/>
        <v/>
      </c>
      <c r="M159" s="76" t="str">
        <f t="shared" si="202"/>
        <v/>
      </c>
      <c r="N159" s="76" t="str">
        <f t="shared" si="203"/>
        <v/>
      </c>
      <c r="O159" s="76" t="str">
        <f t="shared" si="204"/>
        <v/>
      </c>
      <c r="P159" s="76" t="str">
        <f t="shared" si="205"/>
        <v/>
      </c>
      <c r="Q159" s="76">
        <f t="shared" si="206"/>
        <v>0</v>
      </c>
      <c r="R159" s="76">
        <f t="shared" si="207"/>
        <v>0</v>
      </c>
      <c r="S159" s="76">
        <f t="shared" si="208"/>
        <v>0</v>
      </c>
      <c r="T159" s="76">
        <f t="shared" si="209"/>
        <v>0</v>
      </c>
      <c r="U159" s="76" t="str">
        <f t="shared" si="210"/>
        <v/>
      </c>
      <c r="V159" s="76" t="str">
        <f t="shared" si="211"/>
        <v/>
      </c>
      <c r="W159" s="76">
        <f t="shared" si="212"/>
        <v>0</v>
      </c>
      <c r="X159" s="76" t="str">
        <f t="shared" si="213"/>
        <v/>
      </c>
      <c r="Y159" s="76">
        <f t="shared" si="214"/>
        <v>0</v>
      </c>
      <c r="Z159" s="76" t="str">
        <f t="shared" si="215"/>
        <v/>
      </c>
      <c r="AA159" s="76">
        <f t="shared" si="216"/>
        <v>0</v>
      </c>
      <c r="AB159" s="76">
        <f t="shared" si="217"/>
        <v>0</v>
      </c>
      <c r="AC159" s="76">
        <f t="shared" si="218"/>
        <v>0</v>
      </c>
      <c r="AD159" s="76" t="str">
        <f t="shared" si="219"/>
        <v/>
      </c>
      <c r="AE159" s="76">
        <f t="shared" si="220"/>
        <v>0</v>
      </c>
      <c r="AF159" s="76" t="str">
        <f t="shared" si="221"/>
        <v/>
      </c>
      <c r="AG159" s="76">
        <f t="shared" si="222"/>
        <v>0</v>
      </c>
      <c r="AH159" s="76">
        <f t="shared" si="223"/>
        <v>0</v>
      </c>
      <c r="AI159" s="76" t="str">
        <f t="shared" si="224"/>
        <v/>
      </c>
      <c r="AJ159" s="76">
        <f t="shared" si="225"/>
        <v>0</v>
      </c>
      <c r="AK159" s="76">
        <f t="shared" si="226"/>
        <v>0</v>
      </c>
      <c r="AL159" s="76">
        <f t="shared" si="227"/>
        <v>0</v>
      </c>
      <c r="AM159" s="76">
        <f t="shared" si="228"/>
        <v>0</v>
      </c>
      <c r="AN159" s="76" t="str">
        <f t="shared" si="229"/>
        <v/>
      </c>
      <c r="AO159" s="76" t="str">
        <f t="shared" si="230"/>
        <v/>
      </c>
      <c r="AP159" s="76">
        <f t="shared" si="231"/>
        <v>0</v>
      </c>
      <c r="AQ159" s="76">
        <f t="shared" si="232"/>
        <v>0</v>
      </c>
      <c r="AR159" s="76" t="str">
        <f t="shared" si="233"/>
        <v/>
      </c>
      <c r="AS159" s="76">
        <f t="shared" si="234"/>
        <v>0</v>
      </c>
      <c r="AT159" s="76" t="str">
        <f t="shared" si="235"/>
        <v/>
      </c>
      <c r="AU159" s="76">
        <f t="shared" si="236"/>
        <v>0</v>
      </c>
      <c r="AV159" s="76" t="str">
        <f t="shared" si="237"/>
        <v/>
      </c>
      <c r="AW159" s="76">
        <f t="shared" si="238"/>
        <v>0</v>
      </c>
      <c r="AX159" s="76" t="str">
        <f t="shared" si="239"/>
        <v/>
      </c>
      <c r="AY159" s="76">
        <f t="shared" si="240"/>
        <v>0</v>
      </c>
      <c r="AZ159" s="76" t="str">
        <f t="shared" si="241"/>
        <v/>
      </c>
      <c r="BA159" s="76">
        <f t="shared" si="242"/>
        <v>0</v>
      </c>
      <c r="BB159" s="76" t="str">
        <f t="shared" si="243"/>
        <v/>
      </c>
      <c r="BC159" s="76">
        <f t="shared" si="244"/>
        <v>0</v>
      </c>
      <c r="BD159" s="76">
        <f t="shared" si="245"/>
        <v>0</v>
      </c>
      <c r="BE159" s="76" t="str">
        <f t="shared" si="246"/>
        <v/>
      </c>
      <c r="BF159" s="76" t="str">
        <f t="shared" si="247"/>
        <v/>
      </c>
      <c r="BG159" s="76" t="str">
        <f t="shared" si="248"/>
        <v/>
      </c>
      <c r="BH159" s="76" t="str">
        <f t="shared" si="249"/>
        <v/>
      </c>
      <c r="BI159" s="76" t="str">
        <f t="shared" si="250"/>
        <v/>
      </c>
      <c r="BJ159" s="76" t="str">
        <f t="shared" si="251"/>
        <v/>
      </c>
      <c r="BK159" s="76" t="str">
        <f t="shared" si="252"/>
        <v/>
      </c>
      <c r="BL159" s="76" t="str">
        <f t="shared" si="253"/>
        <v/>
      </c>
      <c r="BM159" s="76" t="str">
        <f t="shared" si="254"/>
        <v/>
      </c>
      <c r="BN159" s="76" t="str">
        <f t="shared" si="255"/>
        <v/>
      </c>
      <c r="BO159" s="76" t="str">
        <f t="shared" si="256"/>
        <v/>
      </c>
      <c r="BP159" s="76" t="str">
        <f t="shared" si="257"/>
        <v/>
      </c>
      <c r="BQ159" s="76" t="str">
        <f t="shared" si="258"/>
        <v/>
      </c>
      <c r="BR159" s="76" t="str">
        <f t="shared" si="259"/>
        <v/>
      </c>
      <c r="BS159" s="76" t="str">
        <f t="shared" si="260"/>
        <v/>
      </c>
      <c r="BT159" s="76" t="str">
        <f t="shared" si="261"/>
        <v/>
      </c>
      <c r="BU159" s="76" t="str">
        <f t="shared" si="262"/>
        <v/>
      </c>
    </row>
    <row r="160" spans="1:73" ht="30" customHeight="1">
      <c r="A160" s="75" t="str">
        <f t="shared" si="192"/>
        <v/>
      </c>
      <c r="B160" s="63"/>
      <c r="C160" s="66" t="s">
        <v>1456</v>
      </c>
      <c r="D160" s="77" t="str">
        <f t="shared" si="193"/>
        <v/>
      </c>
      <c r="E160" s="72" t="str">
        <f t="shared" si="194"/>
        <v/>
      </c>
      <c r="F160" s="73" t="str">
        <f t="shared" si="195"/>
        <v/>
      </c>
      <c r="G160" s="74" t="str">
        <f t="shared" si="196"/>
        <v/>
      </c>
      <c r="H160" s="75" t="str">
        <f t="shared" si="197"/>
        <v/>
      </c>
      <c r="I160" s="75" t="str">
        <f t="shared" si="198"/>
        <v/>
      </c>
      <c r="J160" s="73" t="str">
        <f t="shared" si="199"/>
        <v/>
      </c>
      <c r="K160" s="76" t="str">
        <f t="shared" si="200"/>
        <v/>
      </c>
      <c r="L160" s="76" t="str">
        <f t="shared" si="201"/>
        <v/>
      </c>
      <c r="M160" s="76" t="str">
        <f t="shared" si="202"/>
        <v/>
      </c>
      <c r="N160" s="76" t="str">
        <f t="shared" si="203"/>
        <v/>
      </c>
      <c r="O160" s="76" t="str">
        <f t="shared" si="204"/>
        <v/>
      </c>
      <c r="P160" s="76" t="str">
        <f t="shared" si="205"/>
        <v/>
      </c>
      <c r="Q160" s="76">
        <f t="shared" si="206"/>
        <v>0</v>
      </c>
      <c r="R160" s="76">
        <f t="shared" si="207"/>
        <v>0</v>
      </c>
      <c r="S160" s="76">
        <f t="shared" si="208"/>
        <v>0</v>
      </c>
      <c r="T160" s="76">
        <f t="shared" si="209"/>
        <v>0</v>
      </c>
      <c r="U160" s="76" t="str">
        <f t="shared" si="210"/>
        <v/>
      </c>
      <c r="V160" s="76" t="str">
        <f t="shared" si="211"/>
        <v/>
      </c>
      <c r="W160" s="76">
        <f t="shared" si="212"/>
        <v>0</v>
      </c>
      <c r="X160" s="76" t="str">
        <f t="shared" si="213"/>
        <v/>
      </c>
      <c r="Y160" s="76">
        <f t="shared" si="214"/>
        <v>0</v>
      </c>
      <c r="Z160" s="76" t="str">
        <f t="shared" si="215"/>
        <v/>
      </c>
      <c r="AA160" s="76">
        <f t="shared" si="216"/>
        <v>0</v>
      </c>
      <c r="AB160" s="76">
        <f t="shared" si="217"/>
        <v>0</v>
      </c>
      <c r="AC160" s="76">
        <f t="shared" si="218"/>
        <v>0</v>
      </c>
      <c r="AD160" s="76" t="str">
        <f t="shared" si="219"/>
        <v/>
      </c>
      <c r="AE160" s="76">
        <f t="shared" si="220"/>
        <v>0</v>
      </c>
      <c r="AF160" s="76" t="str">
        <f t="shared" si="221"/>
        <v/>
      </c>
      <c r="AG160" s="76">
        <f t="shared" si="222"/>
        <v>0</v>
      </c>
      <c r="AH160" s="76">
        <f t="shared" si="223"/>
        <v>0</v>
      </c>
      <c r="AI160" s="76" t="str">
        <f t="shared" si="224"/>
        <v/>
      </c>
      <c r="AJ160" s="76">
        <f t="shared" si="225"/>
        <v>0</v>
      </c>
      <c r="AK160" s="76">
        <f t="shared" si="226"/>
        <v>0</v>
      </c>
      <c r="AL160" s="76">
        <f t="shared" si="227"/>
        <v>0</v>
      </c>
      <c r="AM160" s="76">
        <f t="shared" si="228"/>
        <v>0</v>
      </c>
      <c r="AN160" s="76" t="str">
        <f t="shared" si="229"/>
        <v/>
      </c>
      <c r="AO160" s="76" t="str">
        <f t="shared" si="230"/>
        <v/>
      </c>
      <c r="AP160" s="76">
        <f t="shared" si="231"/>
        <v>0</v>
      </c>
      <c r="AQ160" s="76">
        <f t="shared" si="232"/>
        <v>0</v>
      </c>
      <c r="AR160" s="76" t="str">
        <f t="shared" si="233"/>
        <v/>
      </c>
      <c r="AS160" s="76">
        <f t="shared" si="234"/>
        <v>0</v>
      </c>
      <c r="AT160" s="76" t="str">
        <f t="shared" si="235"/>
        <v/>
      </c>
      <c r="AU160" s="76">
        <f t="shared" si="236"/>
        <v>0</v>
      </c>
      <c r="AV160" s="76" t="str">
        <f t="shared" si="237"/>
        <v/>
      </c>
      <c r="AW160" s="76">
        <f t="shared" si="238"/>
        <v>0</v>
      </c>
      <c r="AX160" s="76" t="str">
        <f t="shared" si="239"/>
        <v/>
      </c>
      <c r="AY160" s="76">
        <f t="shared" si="240"/>
        <v>0</v>
      </c>
      <c r="AZ160" s="76" t="str">
        <f t="shared" si="241"/>
        <v/>
      </c>
      <c r="BA160" s="76">
        <f t="shared" si="242"/>
        <v>0</v>
      </c>
      <c r="BB160" s="76" t="str">
        <f t="shared" si="243"/>
        <v/>
      </c>
      <c r="BC160" s="76">
        <f t="shared" si="244"/>
        <v>0</v>
      </c>
      <c r="BD160" s="76">
        <f t="shared" si="245"/>
        <v>0</v>
      </c>
      <c r="BE160" s="76" t="str">
        <f t="shared" si="246"/>
        <v/>
      </c>
      <c r="BF160" s="76" t="str">
        <f t="shared" si="247"/>
        <v/>
      </c>
      <c r="BG160" s="76" t="str">
        <f t="shared" si="248"/>
        <v/>
      </c>
      <c r="BH160" s="76" t="str">
        <f t="shared" si="249"/>
        <v/>
      </c>
      <c r="BI160" s="76" t="str">
        <f t="shared" si="250"/>
        <v/>
      </c>
      <c r="BJ160" s="76" t="str">
        <f t="shared" si="251"/>
        <v/>
      </c>
      <c r="BK160" s="76" t="str">
        <f t="shared" si="252"/>
        <v/>
      </c>
      <c r="BL160" s="76" t="str">
        <f t="shared" si="253"/>
        <v/>
      </c>
      <c r="BM160" s="76" t="str">
        <f t="shared" si="254"/>
        <v/>
      </c>
      <c r="BN160" s="76" t="str">
        <f t="shared" si="255"/>
        <v/>
      </c>
      <c r="BO160" s="76" t="str">
        <f t="shared" si="256"/>
        <v/>
      </c>
      <c r="BP160" s="76" t="str">
        <f t="shared" si="257"/>
        <v/>
      </c>
      <c r="BQ160" s="76" t="str">
        <f t="shared" si="258"/>
        <v/>
      </c>
      <c r="BR160" s="76" t="str">
        <f t="shared" si="259"/>
        <v/>
      </c>
      <c r="BS160" s="76" t="str">
        <f t="shared" si="260"/>
        <v/>
      </c>
      <c r="BT160" s="76" t="str">
        <f t="shared" si="261"/>
        <v/>
      </c>
      <c r="BU160" s="76" t="str">
        <f t="shared" si="262"/>
        <v/>
      </c>
    </row>
    <row r="161" spans="1:73" ht="30" customHeight="1">
      <c r="A161" s="75" t="str">
        <f t="shared" si="192"/>
        <v/>
      </c>
      <c r="B161" s="63"/>
      <c r="C161" s="66" t="s">
        <v>1456</v>
      </c>
      <c r="D161" s="77" t="str">
        <f t="shared" si="193"/>
        <v/>
      </c>
      <c r="E161" s="72" t="str">
        <f t="shared" si="194"/>
        <v/>
      </c>
      <c r="F161" s="73" t="str">
        <f t="shared" si="195"/>
        <v/>
      </c>
      <c r="G161" s="74" t="str">
        <f t="shared" si="196"/>
        <v/>
      </c>
      <c r="H161" s="75" t="str">
        <f t="shared" si="197"/>
        <v/>
      </c>
      <c r="I161" s="75" t="str">
        <f t="shared" si="198"/>
        <v/>
      </c>
      <c r="J161" s="73" t="str">
        <f t="shared" si="199"/>
        <v/>
      </c>
      <c r="K161" s="76" t="str">
        <f t="shared" si="200"/>
        <v/>
      </c>
      <c r="L161" s="76" t="str">
        <f t="shared" si="201"/>
        <v/>
      </c>
      <c r="M161" s="76" t="str">
        <f t="shared" si="202"/>
        <v/>
      </c>
      <c r="N161" s="76" t="str">
        <f t="shared" si="203"/>
        <v/>
      </c>
      <c r="O161" s="76" t="str">
        <f t="shared" si="204"/>
        <v/>
      </c>
      <c r="P161" s="76" t="str">
        <f t="shared" si="205"/>
        <v/>
      </c>
      <c r="Q161" s="76">
        <f t="shared" si="206"/>
        <v>0</v>
      </c>
      <c r="R161" s="76">
        <f t="shared" si="207"/>
        <v>0</v>
      </c>
      <c r="S161" s="76">
        <f t="shared" si="208"/>
        <v>0</v>
      </c>
      <c r="T161" s="76">
        <f t="shared" si="209"/>
        <v>0</v>
      </c>
      <c r="U161" s="76" t="str">
        <f t="shared" si="210"/>
        <v/>
      </c>
      <c r="V161" s="76" t="str">
        <f t="shared" si="211"/>
        <v/>
      </c>
      <c r="W161" s="76">
        <f t="shared" si="212"/>
        <v>0</v>
      </c>
      <c r="X161" s="76" t="str">
        <f t="shared" si="213"/>
        <v/>
      </c>
      <c r="Y161" s="76">
        <f t="shared" si="214"/>
        <v>0</v>
      </c>
      <c r="Z161" s="76" t="str">
        <f t="shared" si="215"/>
        <v/>
      </c>
      <c r="AA161" s="76">
        <f t="shared" si="216"/>
        <v>0</v>
      </c>
      <c r="AB161" s="76">
        <f t="shared" si="217"/>
        <v>0</v>
      </c>
      <c r="AC161" s="76">
        <f t="shared" si="218"/>
        <v>0</v>
      </c>
      <c r="AD161" s="76" t="str">
        <f t="shared" si="219"/>
        <v/>
      </c>
      <c r="AE161" s="76">
        <f t="shared" si="220"/>
        <v>0</v>
      </c>
      <c r="AF161" s="76" t="str">
        <f t="shared" si="221"/>
        <v/>
      </c>
      <c r="AG161" s="76">
        <f t="shared" si="222"/>
        <v>0</v>
      </c>
      <c r="AH161" s="76">
        <f t="shared" si="223"/>
        <v>0</v>
      </c>
      <c r="AI161" s="76" t="str">
        <f t="shared" si="224"/>
        <v/>
      </c>
      <c r="AJ161" s="76">
        <f t="shared" si="225"/>
        <v>0</v>
      </c>
      <c r="AK161" s="76">
        <f t="shared" si="226"/>
        <v>0</v>
      </c>
      <c r="AL161" s="76">
        <f t="shared" si="227"/>
        <v>0</v>
      </c>
      <c r="AM161" s="76">
        <f t="shared" si="228"/>
        <v>0</v>
      </c>
      <c r="AN161" s="76" t="str">
        <f t="shared" si="229"/>
        <v/>
      </c>
      <c r="AO161" s="76" t="str">
        <f t="shared" si="230"/>
        <v/>
      </c>
      <c r="AP161" s="76">
        <f t="shared" si="231"/>
        <v>0</v>
      </c>
      <c r="AQ161" s="76">
        <f t="shared" si="232"/>
        <v>0</v>
      </c>
      <c r="AR161" s="76" t="str">
        <f t="shared" si="233"/>
        <v/>
      </c>
      <c r="AS161" s="76">
        <f t="shared" si="234"/>
        <v>0</v>
      </c>
      <c r="AT161" s="76" t="str">
        <f t="shared" si="235"/>
        <v/>
      </c>
      <c r="AU161" s="76">
        <f t="shared" si="236"/>
        <v>0</v>
      </c>
      <c r="AV161" s="76" t="str">
        <f t="shared" si="237"/>
        <v/>
      </c>
      <c r="AW161" s="76">
        <f t="shared" si="238"/>
        <v>0</v>
      </c>
      <c r="AX161" s="76" t="str">
        <f t="shared" si="239"/>
        <v/>
      </c>
      <c r="AY161" s="76">
        <f t="shared" si="240"/>
        <v>0</v>
      </c>
      <c r="AZ161" s="76" t="str">
        <f t="shared" si="241"/>
        <v/>
      </c>
      <c r="BA161" s="76">
        <f t="shared" si="242"/>
        <v>0</v>
      </c>
      <c r="BB161" s="76" t="str">
        <f t="shared" si="243"/>
        <v/>
      </c>
      <c r="BC161" s="76">
        <f t="shared" si="244"/>
        <v>0</v>
      </c>
      <c r="BD161" s="76">
        <f t="shared" si="245"/>
        <v>0</v>
      </c>
      <c r="BE161" s="76" t="str">
        <f t="shared" si="246"/>
        <v/>
      </c>
      <c r="BF161" s="76" t="str">
        <f t="shared" si="247"/>
        <v/>
      </c>
      <c r="BG161" s="76" t="str">
        <f t="shared" si="248"/>
        <v/>
      </c>
      <c r="BH161" s="76" t="str">
        <f t="shared" si="249"/>
        <v/>
      </c>
      <c r="BI161" s="76" t="str">
        <f t="shared" si="250"/>
        <v/>
      </c>
      <c r="BJ161" s="76" t="str">
        <f t="shared" si="251"/>
        <v/>
      </c>
      <c r="BK161" s="76" t="str">
        <f t="shared" si="252"/>
        <v/>
      </c>
      <c r="BL161" s="76" t="str">
        <f t="shared" si="253"/>
        <v/>
      </c>
      <c r="BM161" s="76" t="str">
        <f t="shared" si="254"/>
        <v/>
      </c>
      <c r="BN161" s="76" t="str">
        <f t="shared" si="255"/>
        <v/>
      </c>
      <c r="BO161" s="76" t="str">
        <f t="shared" si="256"/>
        <v/>
      </c>
      <c r="BP161" s="76" t="str">
        <f t="shared" si="257"/>
        <v/>
      </c>
      <c r="BQ161" s="76" t="str">
        <f t="shared" si="258"/>
        <v/>
      </c>
      <c r="BR161" s="76" t="str">
        <f t="shared" si="259"/>
        <v/>
      </c>
      <c r="BS161" s="76" t="str">
        <f t="shared" si="260"/>
        <v/>
      </c>
      <c r="BT161" s="76" t="str">
        <f t="shared" si="261"/>
        <v/>
      </c>
      <c r="BU161" s="76" t="str">
        <f t="shared" si="262"/>
        <v/>
      </c>
    </row>
    <row r="162" spans="1:73" ht="30" customHeight="1">
      <c r="A162" s="75" t="str">
        <f t="shared" si="192"/>
        <v/>
      </c>
      <c r="B162" s="63"/>
      <c r="C162" s="66" t="s">
        <v>1456</v>
      </c>
      <c r="D162" s="77" t="str">
        <f t="shared" si="193"/>
        <v/>
      </c>
      <c r="E162" s="72" t="str">
        <f t="shared" si="194"/>
        <v/>
      </c>
      <c r="F162" s="73" t="str">
        <f t="shared" si="195"/>
        <v/>
      </c>
      <c r="G162" s="74" t="str">
        <f t="shared" si="196"/>
        <v/>
      </c>
      <c r="H162" s="75" t="str">
        <f t="shared" si="197"/>
        <v/>
      </c>
      <c r="I162" s="75" t="str">
        <f t="shared" si="198"/>
        <v/>
      </c>
      <c r="J162" s="73" t="str">
        <f t="shared" si="199"/>
        <v/>
      </c>
      <c r="K162" s="76" t="str">
        <f t="shared" si="200"/>
        <v/>
      </c>
      <c r="L162" s="76" t="str">
        <f t="shared" si="201"/>
        <v/>
      </c>
      <c r="M162" s="76" t="str">
        <f t="shared" si="202"/>
        <v/>
      </c>
      <c r="N162" s="76" t="str">
        <f t="shared" si="203"/>
        <v/>
      </c>
      <c r="O162" s="76" t="str">
        <f t="shared" si="204"/>
        <v/>
      </c>
      <c r="P162" s="76" t="str">
        <f t="shared" si="205"/>
        <v/>
      </c>
      <c r="Q162" s="76">
        <f t="shared" si="206"/>
        <v>0</v>
      </c>
      <c r="R162" s="76">
        <f t="shared" si="207"/>
        <v>0</v>
      </c>
      <c r="S162" s="76">
        <f t="shared" si="208"/>
        <v>0</v>
      </c>
      <c r="T162" s="76">
        <f t="shared" si="209"/>
        <v>0</v>
      </c>
      <c r="U162" s="76" t="str">
        <f t="shared" si="210"/>
        <v/>
      </c>
      <c r="V162" s="76" t="str">
        <f t="shared" si="211"/>
        <v/>
      </c>
      <c r="W162" s="76">
        <f t="shared" si="212"/>
        <v>0</v>
      </c>
      <c r="X162" s="76" t="str">
        <f t="shared" si="213"/>
        <v/>
      </c>
      <c r="Y162" s="76">
        <f t="shared" si="214"/>
        <v>0</v>
      </c>
      <c r="Z162" s="76" t="str">
        <f t="shared" si="215"/>
        <v/>
      </c>
      <c r="AA162" s="76">
        <f t="shared" si="216"/>
        <v>0</v>
      </c>
      <c r="AB162" s="76">
        <f t="shared" si="217"/>
        <v>0</v>
      </c>
      <c r="AC162" s="76">
        <f t="shared" si="218"/>
        <v>0</v>
      </c>
      <c r="AD162" s="76" t="str">
        <f t="shared" si="219"/>
        <v/>
      </c>
      <c r="AE162" s="76">
        <f t="shared" si="220"/>
        <v>0</v>
      </c>
      <c r="AF162" s="76" t="str">
        <f t="shared" si="221"/>
        <v/>
      </c>
      <c r="AG162" s="76">
        <f t="shared" si="222"/>
        <v>0</v>
      </c>
      <c r="AH162" s="76">
        <f t="shared" si="223"/>
        <v>0</v>
      </c>
      <c r="AI162" s="76" t="str">
        <f t="shared" si="224"/>
        <v/>
      </c>
      <c r="AJ162" s="76">
        <f t="shared" si="225"/>
        <v>0</v>
      </c>
      <c r="AK162" s="76">
        <f t="shared" si="226"/>
        <v>0</v>
      </c>
      <c r="AL162" s="76">
        <f t="shared" si="227"/>
        <v>0</v>
      </c>
      <c r="AM162" s="76">
        <f t="shared" si="228"/>
        <v>0</v>
      </c>
      <c r="AN162" s="76" t="str">
        <f t="shared" si="229"/>
        <v/>
      </c>
      <c r="AO162" s="76" t="str">
        <f t="shared" si="230"/>
        <v/>
      </c>
      <c r="AP162" s="76">
        <f t="shared" si="231"/>
        <v>0</v>
      </c>
      <c r="AQ162" s="76">
        <f t="shared" si="232"/>
        <v>0</v>
      </c>
      <c r="AR162" s="76" t="str">
        <f t="shared" si="233"/>
        <v/>
      </c>
      <c r="AS162" s="76">
        <f t="shared" si="234"/>
        <v>0</v>
      </c>
      <c r="AT162" s="76" t="str">
        <f t="shared" si="235"/>
        <v/>
      </c>
      <c r="AU162" s="76">
        <f t="shared" si="236"/>
        <v>0</v>
      </c>
      <c r="AV162" s="76" t="str">
        <f t="shared" si="237"/>
        <v/>
      </c>
      <c r="AW162" s="76">
        <f t="shared" si="238"/>
        <v>0</v>
      </c>
      <c r="AX162" s="76" t="str">
        <f t="shared" si="239"/>
        <v/>
      </c>
      <c r="AY162" s="76">
        <f t="shared" si="240"/>
        <v>0</v>
      </c>
      <c r="AZ162" s="76" t="str">
        <f t="shared" si="241"/>
        <v/>
      </c>
      <c r="BA162" s="76">
        <f t="shared" si="242"/>
        <v>0</v>
      </c>
      <c r="BB162" s="76" t="str">
        <f t="shared" si="243"/>
        <v/>
      </c>
      <c r="BC162" s="76">
        <f t="shared" si="244"/>
        <v>0</v>
      </c>
      <c r="BD162" s="76">
        <f t="shared" si="245"/>
        <v>0</v>
      </c>
      <c r="BE162" s="76" t="str">
        <f t="shared" si="246"/>
        <v/>
      </c>
      <c r="BF162" s="76" t="str">
        <f t="shared" si="247"/>
        <v/>
      </c>
      <c r="BG162" s="76" t="str">
        <f t="shared" si="248"/>
        <v/>
      </c>
      <c r="BH162" s="76" t="str">
        <f t="shared" si="249"/>
        <v/>
      </c>
      <c r="BI162" s="76" t="str">
        <f t="shared" si="250"/>
        <v/>
      </c>
      <c r="BJ162" s="76" t="str">
        <f t="shared" si="251"/>
        <v/>
      </c>
      <c r="BK162" s="76" t="str">
        <f t="shared" si="252"/>
        <v/>
      </c>
      <c r="BL162" s="76" t="str">
        <f t="shared" si="253"/>
        <v/>
      </c>
      <c r="BM162" s="76" t="str">
        <f t="shared" si="254"/>
        <v/>
      </c>
      <c r="BN162" s="76" t="str">
        <f t="shared" si="255"/>
        <v/>
      </c>
      <c r="BO162" s="76" t="str">
        <f t="shared" si="256"/>
        <v/>
      </c>
      <c r="BP162" s="76" t="str">
        <f t="shared" si="257"/>
        <v/>
      </c>
      <c r="BQ162" s="76" t="str">
        <f t="shared" si="258"/>
        <v/>
      </c>
      <c r="BR162" s="76" t="str">
        <f t="shared" si="259"/>
        <v/>
      </c>
      <c r="BS162" s="76" t="str">
        <f t="shared" si="260"/>
        <v/>
      </c>
      <c r="BT162" s="76" t="str">
        <f t="shared" si="261"/>
        <v/>
      </c>
      <c r="BU162" s="76" t="str">
        <f t="shared" si="262"/>
        <v/>
      </c>
    </row>
    <row r="163" spans="1:73" ht="30" customHeight="1">
      <c r="A163" s="75" t="str">
        <f t="shared" si="192"/>
        <v/>
      </c>
      <c r="B163" s="63"/>
      <c r="C163" s="66" t="s">
        <v>1456</v>
      </c>
      <c r="D163" s="77" t="str">
        <f t="shared" si="193"/>
        <v/>
      </c>
      <c r="E163" s="72" t="str">
        <f t="shared" si="194"/>
        <v/>
      </c>
      <c r="F163" s="73" t="str">
        <f t="shared" si="195"/>
        <v/>
      </c>
      <c r="G163" s="74" t="str">
        <f t="shared" si="196"/>
        <v/>
      </c>
      <c r="H163" s="75" t="str">
        <f t="shared" si="197"/>
        <v/>
      </c>
      <c r="I163" s="75" t="str">
        <f t="shared" si="198"/>
        <v/>
      </c>
      <c r="J163" s="73" t="str">
        <f t="shared" si="199"/>
        <v/>
      </c>
      <c r="K163" s="76" t="str">
        <f t="shared" si="200"/>
        <v/>
      </c>
      <c r="L163" s="76" t="str">
        <f t="shared" si="201"/>
        <v/>
      </c>
      <c r="M163" s="76" t="str">
        <f t="shared" si="202"/>
        <v/>
      </c>
      <c r="N163" s="76" t="str">
        <f t="shared" si="203"/>
        <v/>
      </c>
      <c r="O163" s="76" t="str">
        <f t="shared" si="204"/>
        <v/>
      </c>
      <c r="P163" s="76" t="str">
        <f t="shared" si="205"/>
        <v/>
      </c>
      <c r="Q163" s="76">
        <f t="shared" si="206"/>
        <v>0</v>
      </c>
      <c r="R163" s="76">
        <f t="shared" si="207"/>
        <v>0</v>
      </c>
      <c r="S163" s="76">
        <f t="shared" si="208"/>
        <v>0</v>
      </c>
      <c r="T163" s="76">
        <f t="shared" si="209"/>
        <v>0</v>
      </c>
      <c r="U163" s="76" t="str">
        <f t="shared" si="210"/>
        <v/>
      </c>
      <c r="V163" s="76" t="str">
        <f t="shared" si="211"/>
        <v/>
      </c>
      <c r="W163" s="76">
        <f t="shared" si="212"/>
        <v>0</v>
      </c>
      <c r="X163" s="76" t="str">
        <f t="shared" si="213"/>
        <v/>
      </c>
      <c r="Y163" s="76">
        <f t="shared" si="214"/>
        <v>0</v>
      </c>
      <c r="Z163" s="76" t="str">
        <f t="shared" si="215"/>
        <v/>
      </c>
      <c r="AA163" s="76">
        <f t="shared" si="216"/>
        <v>0</v>
      </c>
      <c r="AB163" s="76">
        <f t="shared" si="217"/>
        <v>0</v>
      </c>
      <c r="AC163" s="76">
        <f t="shared" si="218"/>
        <v>0</v>
      </c>
      <c r="AD163" s="76" t="str">
        <f t="shared" si="219"/>
        <v/>
      </c>
      <c r="AE163" s="76">
        <f t="shared" si="220"/>
        <v>0</v>
      </c>
      <c r="AF163" s="76" t="str">
        <f t="shared" si="221"/>
        <v/>
      </c>
      <c r="AG163" s="76">
        <f t="shared" si="222"/>
        <v>0</v>
      </c>
      <c r="AH163" s="76">
        <f t="shared" si="223"/>
        <v>0</v>
      </c>
      <c r="AI163" s="76" t="str">
        <f t="shared" si="224"/>
        <v/>
      </c>
      <c r="AJ163" s="76">
        <f t="shared" si="225"/>
        <v>0</v>
      </c>
      <c r="AK163" s="76">
        <f t="shared" si="226"/>
        <v>0</v>
      </c>
      <c r="AL163" s="76">
        <f t="shared" si="227"/>
        <v>0</v>
      </c>
      <c r="AM163" s="76">
        <f t="shared" si="228"/>
        <v>0</v>
      </c>
      <c r="AN163" s="76" t="str">
        <f t="shared" si="229"/>
        <v/>
      </c>
      <c r="AO163" s="76" t="str">
        <f t="shared" si="230"/>
        <v/>
      </c>
      <c r="AP163" s="76">
        <f t="shared" si="231"/>
        <v>0</v>
      </c>
      <c r="AQ163" s="76">
        <f t="shared" si="232"/>
        <v>0</v>
      </c>
      <c r="AR163" s="76" t="str">
        <f t="shared" si="233"/>
        <v/>
      </c>
      <c r="AS163" s="76">
        <f t="shared" si="234"/>
        <v>0</v>
      </c>
      <c r="AT163" s="76" t="str">
        <f t="shared" si="235"/>
        <v/>
      </c>
      <c r="AU163" s="76">
        <f t="shared" si="236"/>
        <v>0</v>
      </c>
      <c r="AV163" s="76" t="str">
        <f t="shared" si="237"/>
        <v/>
      </c>
      <c r="AW163" s="76">
        <f t="shared" si="238"/>
        <v>0</v>
      </c>
      <c r="AX163" s="76" t="str">
        <f t="shared" si="239"/>
        <v/>
      </c>
      <c r="AY163" s="76">
        <f t="shared" si="240"/>
        <v>0</v>
      </c>
      <c r="AZ163" s="76" t="str">
        <f t="shared" si="241"/>
        <v/>
      </c>
      <c r="BA163" s="76">
        <f t="shared" si="242"/>
        <v>0</v>
      </c>
      <c r="BB163" s="76" t="str">
        <f t="shared" si="243"/>
        <v/>
      </c>
      <c r="BC163" s="76">
        <f t="shared" si="244"/>
        <v>0</v>
      </c>
      <c r="BD163" s="76">
        <f t="shared" si="245"/>
        <v>0</v>
      </c>
      <c r="BE163" s="76" t="str">
        <f t="shared" si="246"/>
        <v/>
      </c>
      <c r="BF163" s="76" t="str">
        <f t="shared" si="247"/>
        <v/>
      </c>
      <c r="BG163" s="76" t="str">
        <f t="shared" si="248"/>
        <v/>
      </c>
      <c r="BH163" s="76" t="str">
        <f t="shared" si="249"/>
        <v/>
      </c>
      <c r="BI163" s="76" t="str">
        <f t="shared" si="250"/>
        <v/>
      </c>
      <c r="BJ163" s="76" t="str">
        <f t="shared" si="251"/>
        <v/>
      </c>
      <c r="BK163" s="76" t="str">
        <f t="shared" si="252"/>
        <v/>
      </c>
      <c r="BL163" s="76" t="str">
        <f t="shared" si="253"/>
        <v/>
      </c>
      <c r="BM163" s="76" t="str">
        <f t="shared" si="254"/>
        <v/>
      </c>
      <c r="BN163" s="76" t="str">
        <f t="shared" si="255"/>
        <v/>
      </c>
      <c r="BO163" s="76" t="str">
        <f t="shared" si="256"/>
        <v/>
      </c>
      <c r="BP163" s="76" t="str">
        <f t="shared" si="257"/>
        <v/>
      </c>
      <c r="BQ163" s="76" t="str">
        <f t="shared" si="258"/>
        <v/>
      </c>
      <c r="BR163" s="76" t="str">
        <f t="shared" si="259"/>
        <v/>
      </c>
      <c r="BS163" s="76" t="str">
        <f t="shared" si="260"/>
        <v/>
      </c>
      <c r="BT163" s="76" t="str">
        <f t="shared" si="261"/>
        <v/>
      </c>
      <c r="BU163" s="76" t="str">
        <f t="shared" si="262"/>
        <v/>
      </c>
    </row>
    <row r="164" spans="1:73" ht="30" customHeight="1">
      <c r="A164" s="75" t="str">
        <f t="shared" si="192"/>
        <v/>
      </c>
      <c r="B164" s="63"/>
      <c r="C164" s="66" t="s">
        <v>1456</v>
      </c>
      <c r="D164" s="77" t="str">
        <f t="shared" si="193"/>
        <v/>
      </c>
      <c r="E164" s="72" t="str">
        <f t="shared" si="194"/>
        <v/>
      </c>
      <c r="F164" s="73" t="str">
        <f t="shared" si="195"/>
        <v/>
      </c>
      <c r="G164" s="74" t="str">
        <f t="shared" si="196"/>
        <v/>
      </c>
      <c r="H164" s="75" t="str">
        <f t="shared" si="197"/>
        <v/>
      </c>
      <c r="I164" s="75" t="str">
        <f t="shared" si="198"/>
        <v/>
      </c>
      <c r="J164" s="73" t="str">
        <f t="shared" si="199"/>
        <v/>
      </c>
      <c r="K164" s="76" t="str">
        <f t="shared" si="200"/>
        <v/>
      </c>
      <c r="L164" s="76" t="str">
        <f t="shared" si="201"/>
        <v/>
      </c>
      <c r="M164" s="76" t="str">
        <f t="shared" si="202"/>
        <v/>
      </c>
      <c r="N164" s="76" t="str">
        <f t="shared" si="203"/>
        <v/>
      </c>
      <c r="O164" s="76" t="str">
        <f t="shared" si="204"/>
        <v/>
      </c>
      <c r="P164" s="76" t="str">
        <f t="shared" si="205"/>
        <v/>
      </c>
      <c r="Q164" s="76">
        <f t="shared" si="206"/>
        <v>0</v>
      </c>
      <c r="R164" s="76">
        <f t="shared" si="207"/>
        <v>0</v>
      </c>
      <c r="S164" s="76">
        <f t="shared" si="208"/>
        <v>0</v>
      </c>
      <c r="T164" s="76">
        <f t="shared" si="209"/>
        <v>0</v>
      </c>
      <c r="U164" s="76" t="str">
        <f t="shared" si="210"/>
        <v/>
      </c>
      <c r="V164" s="76" t="str">
        <f t="shared" si="211"/>
        <v/>
      </c>
      <c r="W164" s="76">
        <f t="shared" si="212"/>
        <v>0</v>
      </c>
      <c r="X164" s="76" t="str">
        <f t="shared" si="213"/>
        <v/>
      </c>
      <c r="Y164" s="76">
        <f t="shared" si="214"/>
        <v>0</v>
      </c>
      <c r="Z164" s="76" t="str">
        <f t="shared" si="215"/>
        <v/>
      </c>
      <c r="AA164" s="76">
        <f t="shared" si="216"/>
        <v>0</v>
      </c>
      <c r="AB164" s="76">
        <f t="shared" si="217"/>
        <v>0</v>
      </c>
      <c r="AC164" s="76">
        <f t="shared" si="218"/>
        <v>0</v>
      </c>
      <c r="AD164" s="76" t="str">
        <f t="shared" si="219"/>
        <v/>
      </c>
      <c r="AE164" s="76">
        <f t="shared" si="220"/>
        <v>0</v>
      </c>
      <c r="AF164" s="76" t="str">
        <f t="shared" si="221"/>
        <v/>
      </c>
      <c r="AG164" s="76">
        <f t="shared" si="222"/>
        <v>0</v>
      </c>
      <c r="AH164" s="76">
        <f t="shared" si="223"/>
        <v>0</v>
      </c>
      <c r="AI164" s="76" t="str">
        <f t="shared" si="224"/>
        <v/>
      </c>
      <c r="AJ164" s="76">
        <f t="shared" si="225"/>
        <v>0</v>
      </c>
      <c r="AK164" s="76">
        <f t="shared" si="226"/>
        <v>0</v>
      </c>
      <c r="AL164" s="76">
        <f t="shared" si="227"/>
        <v>0</v>
      </c>
      <c r="AM164" s="76">
        <f t="shared" si="228"/>
        <v>0</v>
      </c>
      <c r="AN164" s="76" t="str">
        <f t="shared" si="229"/>
        <v/>
      </c>
      <c r="AO164" s="76" t="str">
        <f t="shared" si="230"/>
        <v/>
      </c>
      <c r="AP164" s="76">
        <f t="shared" si="231"/>
        <v>0</v>
      </c>
      <c r="AQ164" s="76">
        <f t="shared" si="232"/>
        <v>0</v>
      </c>
      <c r="AR164" s="76" t="str">
        <f t="shared" si="233"/>
        <v/>
      </c>
      <c r="AS164" s="76">
        <f t="shared" si="234"/>
        <v>0</v>
      </c>
      <c r="AT164" s="76" t="str">
        <f t="shared" si="235"/>
        <v/>
      </c>
      <c r="AU164" s="76">
        <f t="shared" si="236"/>
        <v>0</v>
      </c>
      <c r="AV164" s="76" t="str">
        <f t="shared" si="237"/>
        <v/>
      </c>
      <c r="AW164" s="76">
        <f t="shared" si="238"/>
        <v>0</v>
      </c>
      <c r="AX164" s="76" t="str">
        <f t="shared" si="239"/>
        <v/>
      </c>
      <c r="AY164" s="76">
        <f t="shared" si="240"/>
        <v>0</v>
      </c>
      <c r="AZ164" s="76" t="str">
        <f t="shared" si="241"/>
        <v/>
      </c>
      <c r="BA164" s="76">
        <f t="shared" si="242"/>
        <v>0</v>
      </c>
      <c r="BB164" s="76" t="str">
        <f t="shared" si="243"/>
        <v/>
      </c>
      <c r="BC164" s="76">
        <f t="shared" si="244"/>
        <v>0</v>
      </c>
      <c r="BD164" s="76">
        <f t="shared" si="245"/>
        <v>0</v>
      </c>
      <c r="BE164" s="76" t="str">
        <f t="shared" si="246"/>
        <v/>
      </c>
      <c r="BF164" s="76" t="str">
        <f t="shared" si="247"/>
        <v/>
      </c>
      <c r="BG164" s="76" t="str">
        <f t="shared" si="248"/>
        <v/>
      </c>
      <c r="BH164" s="76" t="str">
        <f t="shared" si="249"/>
        <v/>
      </c>
      <c r="BI164" s="76" t="str">
        <f t="shared" si="250"/>
        <v/>
      </c>
      <c r="BJ164" s="76" t="str">
        <f t="shared" si="251"/>
        <v/>
      </c>
      <c r="BK164" s="76" t="str">
        <f t="shared" si="252"/>
        <v/>
      </c>
      <c r="BL164" s="76" t="str">
        <f t="shared" si="253"/>
        <v/>
      </c>
      <c r="BM164" s="76" t="str">
        <f t="shared" si="254"/>
        <v/>
      </c>
      <c r="BN164" s="76" t="str">
        <f t="shared" si="255"/>
        <v/>
      </c>
      <c r="BO164" s="76" t="str">
        <f t="shared" si="256"/>
        <v/>
      </c>
      <c r="BP164" s="76" t="str">
        <f t="shared" si="257"/>
        <v/>
      </c>
      <c r="BQ164" s="76" t="str">
        <f t="shared" si="258"/>
        <v/>
      </c>
      <c r="BR164" s="76" t="str">
        <f t="shared" si="259"/>
        <v/>
      </c>
      <c r="BS164" s="76" t="str">
        <f t="shared" si="260"/>
        <v/>
      </c>
      <c r="BT164" s="76" t="str">
        <f t="shared" si="261"/>
        <v/>
      </c>
      <c r="BU164" s="76" t="str">
        <f t="shared" si="262"/>
        <v/>
      </c>
    </row>
    <row r="165" spans="1:73" ht="30" customHeight="1">
      <c r="A165" s="75" t="str">
        <f t="shared" si="192"/>
        <v/>
      </c>
      <c r="B165" s="63"/>
      <c r="C165" s="66" t="s">
        <v>1456</v>
      </c>
      <c r="D165" s="77" t="str">
        <f t="shared" si="193"/>
        <v/>
      </c>
      <c r="E165" s="72" t="str">
        <f t="shared" si="194"/>
        <v/>
      </c>
      <c r="F165" s="73" t="str">
        <f t="shared" si="195"/>
        <v/>
      </c>
      <c r="G165" s="74" t="str">
        <f t="shared" si="196"/>
        <v/>
      </c>
      <c r="H165" s="75" t="str">
        <f t="shared" si="197"/>
        <v/>
      </c>
      <c r="I165" s="75" t="str">
        <f t="shared" si="198"/>
        <v/>
      </c>
      <c r="J165" s="73" t="str">
        <f t="shared" si="199"/>
        <v/>
      </c>
      <c r="K165" s="76" t="str">
        <f t="shared" si="200"/>
        <v/>
      </c>
      <c r="L165" s="76" t="str">
        <f t="shared" si="201"/>
        <v/>
      </c>
      <c r="M165" s="76" t="str">
        <f t="shared" si="202"/>
        <v/>
      </c>
      <c r="N165" s="76" t="str">
        <f t="shared" si="203"/>
        <v/>
      </c>
      <c r="O165" s="76" t="str">
        <f t="shared" si="204"/>
        <v/>
      </c>
      <c r="P165" s="76" t="str">
        <f t="shared" si="205"/>
        <v/>
      </c>
      <c r="Q165" s="76">
        <f t="shared" si="206"/>
        <v>0</v>
      </c>
      <c r="R165" s="76">
        <f t="shared" si="207"/>
        <v>0</v>
      </c>
      <c r="S165" s="76">
        <f t="shared" si="208"/>
        <v>0</v>
      </c>
      <c r="T165" s="76">
        <f t="shared" si="209"/>
        <v>0</v>
      </c>
      <c r="U165" s="76" t="str">
        <f t="shared" si="210"/>
        <v/>
      </c>
      <c r="V165" s="76" t="str">
        <f t="shared" si="211"/>
        <v/>
      </c>
      <c r="W165" s="76">
        <f t="shared" si="212"/>
        <v>0</v>
      </c>
      <c r="X165" s="76" t="str">
        <f t="shared" si="213"/>
        <v/>
      </c>
      <c r="Y165" s="76">
        <f t="shared" si="214"/>
        <v>0</v>
      </c>
      <c r="Z165" s="76" t="str">
        <f t="shared" si="215"/>
        <v/>
      </c>
      <c r="AA165" s="76">
        <f t="shared" si="216"/>
        <v>0</v>
      </c>
      <c r="AB165" s="76">
        <f t="shared" si="217"/>
        <v>0</v>
      </c>
      <c r="AC165" s="76">
        <f t="shared" si="218"/>
        <v>0</v>
      </c>
      <c r="AD165" s="76" t="str">
        <f t="shared" si="219"/>
        <v/>
      </c>
      <c r="AE165" s="76">
        <f t="shared" si="220"/>
        <v>0</v>
      </c>
      <c r="AF165" s="76" t="str">
        <f t="shared" si="221"/>
        <v/>
      </c>
      <c r="AG165" s="76">
        <f t="shared" si="222"/>
        <v>0</v>
      </c>
      <c r="AH165" s="76">
        <f t="shared" si="223"/>
        <v>0</v>
      </c>
      <c r="AI165" s="76" t="str">
        <f t="shared" si="224"/>
        <v/>
      </c>
      <c r="AJ165" s="76">
        <f t="shared" si="225"/>
        <v>0</v>
      </c>
      <c r="AK165" s="76">
        <f t="shared" si="226"/>
        <v>0</v>
      </c>
      <c r="AL165" s="76">
        <f t="shared" si="227"/>
        <v>0</v>
      </c>
      <c r="AM165" s="76">
        <f t="shared" si="228"/>
        <v>0</v>
      </c>
      <c r="AN165" s="76" t="str">
        <f t="shared" si="229"/>
        <v/>
      </c>
      <c r="AO165" s="76" t="str">
        <f t="shared" si="230"/>
        <v/>
      </c>
      <c r="AP165" s="76">
        <f t="shared" si="231"/>
        <v>0</v>
      </c>
      <c r="AQ165" s="76">
        <f t="shared" si="232"/>
        <v>0</v>
      </c>
      <c r="AR165" s="76" t="str">
        <f t="shared" si="233"/>
        <v/>
      </c>
      <c r="AS165" s="76">
        <f t="shared" si="234"/>
        <v>0</v>
      </c>
      <c r="AT165" s="76" t="str">
        <f t="shared" si="235"/>
        <v/>
      </c>
      <c r="AU165" s="76">
        <f t="shared" si="236"/>
        <v>0</v>
      </c>
      <c r="AV165" s="76" t="str">
        <f t="shared" si="237"/>
        <v/>
      </c>
      <c r="AW165" s="76">
        <f t="shared" si="238"/>
        <v>0</v>
      </c>
      <c r="AX165" s="76" t="str">
        <f t="shared" si="239"/>
        <v/>
      </c>
      <c r="AY165" s="76">
        <f t="shared" si="240"/>
        <v>0</v>
      </c>
      <c r="AZ165" s="76" t="str">
        <f t="shared" si="241"/>
        <v/>
      </c>
      <c r="BA165" s="76">
        <f t="shared" si="242"/>
        <v>0</v>
      </c>
      <c r="BB165" s="76" t="str">
        <f t="shared" si="243"/>
        <v/>
      </c>
      <c r="BC165" s="76">
        <f t="shared" si="244"/>
        <v>0</v>
      </c>
      <c r="BD165" s="76">
        <f t="shared" si="245"/>
        <v>0</v>
      </c>
      <c r="BE165" s="76" t="str">
        <f t="shared" si="246"/>
        <v/>
      </c>
      <c r="BF165" s="76" t="str">
        <f t="shared" si="247"/>
        <v/>
      </c>
      <c r="BG165" s="76" t="str">
        <f t="shared" si="248"/>
        <v/>
      </c>
      <c r="BH165" s="76" t="str">
        <f t="shared" si="249"/>
        <v/>
      </c>
      <c r="BI165" s="76" t="str">
        <f t="shared" si="250"/>
        <v/>
      </c>
      <c r="BJ165" s="76" t="str">
        <f t="shared" si="251"/>
        <v/>
      </c>
      <c r="BK165" s="76" t="str">
        <f t="shared" si="252"/>
        <v/>
      </c>
      <c r="BL165" s="76" t="str">
        <f t="shared" si="253"/>
        <v/>
      </c>
      <c r="BM165" s="76" t="str">
        <f t="shared" si="254"/>
        <v/>
      </c>
      <c r="BN165" s="76" t="str">
        <f t="shared" si="255"/>
        <v/>
      </c>
      <c r="BO165" s="76" t="str">
        <f t="shared" si="256"/>
        <v/>
      </c>
      <c r="BP165" s="76" t="str">
        <f t="shared" si="257"/>
        <v/>
      </c>
      <c r="BQ165" s="76" t="str">
        <f t="shared" si="258"/>
        <v/>
      </c>
      <c r="BR165" s="76" t="str">
        <f t="shared" si="259"/>
        <v/>
      </c>
      <c r="BS165" s="76" t="str">
        <f t="shared" si="260"/>
        <v/>
      </c>
      <c r="BT165" s="76" t="str">
        <f t="shared" si="261"/>
        <v/>
      </c>
      <c r="BU165" s="76" t="str">
        <f t="shared" si="262"/>
        <v/>
      </c>
    </row>
    <row r="166" spans="1:73" ht="30" customHeight="1">
      <c r="A166" s="75" t="str">
        <f t="shared" si="192"/>
        <v/>
      </c>
      <c r="B166" s="63"/>
      <c r="C166" s="66" t="s">
        <v>1456</v>
      </c>
      <c r="D166" s="77" t="str">
        <f t="shared" si="193"/>
        <v/>
      </c>
      <c r="E166" s="72" t="str">
        <f t="shared" si="194"/>
        <v/>
      </c>
      <c r="F166" s="73" t="str">
        <f t="shared" si="195"/>
        <v/>
      </c>
      <c r="G166" s="74" t="str">
        <f t="shared" si="196"/>
        <v/>
      </c>
      <c r="H166" s="75" t="str">
        <f t="shared" si="197"/>
        <v/>
      </c>
      <c r="I166" s="75" t="str">
        <f t="shared" si="198"/>
        <v/>
      </c>
      <c r="J166" s="73" t="str">
        <f t="shared" si="199"/>
        <v/>
      </c>
      <c r="K166" s="76" t="str">
        <f t="shared" si="200"/>
        <v/>
      </c>
      <c r="L166" s="76" t="str">
        <f t="shared" si="201"/>
        <v/>
      </c>
      <c r="M166" s="76" t="str">
        <f t="shared" si="202"/>
        <v/>
      </c>
      <c r="N166" s="76" t="str">
        <f t="shared" si="203"/>
        <v/>
      </c>
      <c r="O166" s="76" t="str">
        <f t="shared" si="204"/>
        <v/>
      </c>
      <c r="P166" s="76" t="str">
        <f t="shared" si="205"/>
        <v/>
      </c>
      <c r="Q166" s="76">
        <f t="shared" si="206"/>
        <v>0</v>
      </c>
      <c r="R166" s="76">
        <f t="shared" si="207"/>
        <v>0</v>
      </c>
      <c r="S166" s="76">
        <f t="shared" si="208"/>
        <v>0</v>
      </c>
      <c r="T166" s="76">
        <f t="shared" si="209"/>
        <v>0</v>
      </c>
      <c r="U166" s="76" t="str">
        <f t="shared" si="210"/>
        <v/>
      </c>
      <c r="V166" s="76" t="str">
        <f t="shared" si="211"/>
        <v/>
      </c>
      <c r="W166" s="76">
        <f t="shared" si="212"/>
        <v>0</v>
      </c>
      <c r="X166" s="76" t="str">
        <f t="shared" si="213"/>
        <v/>
      </c>
      <c r="Y166" s="76">
        <f t="shared" si="214"/>
        <v>0</v>
      </c>
      <c r="Z166" s="76" t="str">
        <f t="shared" si="215"/>
        <v/>
      </c>
      <c r="AA166" s="76">
        <f t="shared" si="216"/>
        <v>0</v>
      </c>
      <c r="AB166" s="76">
        <f t="shared" si="217"/>
        <v>0</v>
      </c>
      <c r="AC166" s="76">
        <f t="shared" si="218"/>
        <v>0</v>
      </c>
      <c r="AD166" s="76" t="str">
        <f t="shared" si="219"/>
        <v/>
      </c>
      <c r="AE166" s="76">
        <f t="shared" si="220"/>
        <v>0</v>
      </c>
      <c r="AF166" s="76" t="str">
        <f t="shared" si="221"/>
        <v/>
      </c>
      <c r="AG166" s="76">
        <f t="shared" si="222"/>
        <v>0</v>
      </c>
      <c r="AH166" s="76">
        <f t="shared" si="223"/>
        <v>0</v>
      </c>
      <c r="AI166" s="76" t="str">
        <f t="shared" si="224"/>
        <v/>
      </c>
      <c r="AJ166" s="76">
        <f t="shared" si="225"/>
        <v>0</v>
      </c>
      <c r="AK166" s="76">
        <f t="shared" si="226"/>
        <v>0</v>
      </c>
      <c r="AL166" s="76">
        <f t="shared" si="227"/>
        <v>0</v>
      </c>
      <c r="AM166" s="76">
        <f t="shared" si="228"/>
        <v>0</v>
      </c>
      <c r="AN166" s="76" t="str">
        <f t="shared" si="229"/>
        <v/>
      </c>
      <c r="AO166" s="76" t="str">
        <f t="shared" si="230"/>
        <v/>
      </c>
      <c r="AP166" s="76">
        <f t="shared" si="231"/>
        <v>0</v>
      </c>
      <c r="AQ166" s="76">
        <f t="shared" si="232"/>
        <v>0</v>
      </c>
      <c r="AR166" s="76" t="str">
        <f t="shared" si="233"/>
        <v/>
      </c>
      <c r="AS166" s="76">
        <f t="shared" si="234"/>
        <v>0</v>
      </c>
      <c r="AT166" s="76" t="str">
        <f t="shared" si="235"/>
        <v/>
      </c>
      <c r="AU166" s="76">
        <f t="shared" si="236"/>
        <v>0</v>
      </c>
      <c r="AV166" s="76" t="str">
        <f t="shared" si="237"/>
        <v/>
      </c>
      <c r="AW166" s="76">
        <f t="shared" si="238"/>
        <v>0</v>
      </c>
      <c r="AX166" s="76" t="str">
        <f t="shared" si="239"/>
        <v/>
      </c>
      <c r="AY166" s="76">
        <f t="shared" si="240"/>
        <v>0</v>
      </c>
      <c r="AZ166" s="76" t="str">
        <f t="shared" si="241"/>
        <v/>
      </c>
      <c r="BA166" s="76">
        <f t="shared" si="242"/>
        <v>0</v>
      </c>
      <c r="BB166" s="76" t="str">
        <f t="shared" si="243"/>
        <v/>
      </c>
      <c r="BC166" s="76">
        <f t="shared" si="244"/>
        <v>0</v>
      </c>
      <c r="BD166" s="76">
        <f t="shared" si="245"/>
        <v>0</v>
      </c>
      <c r="BE166" s="76" t="str">
        <f t="shared" si="246"/>
        <v/>
      </c>
      <c r="BF166" s="76" t="str">
        <f t="shared" si="247"/>
        <v/>
      </c>
      <c r="BG166" s="76" t="str">
        <f t="shared" si="248"/>
        <v/>
      </c>
      <c r="BH166" s="76" t="str">
        <f t="shared" si="249"/>
        <v/>
      </c>
      <c r="BI166" s="76" t="str">
        <f t="shared" si="250"/>
        <v/>
      </c>
      <c r="BJ166" s="76" t="str">
        <f t="shared" si="251"/>
        <v/>
      </c>
      <c r="BK166" s="76" t="str">
        <f t="shared" si="252"/>
        <v/>
      </c>
      <c r="BL166" s="76" t="str">
        <f t="shared" si="253"/>
        <v/>
      </c>
      <c r="BM166" s="76" t="str">
        <f t="shared" si="254"/>
        <v/>
      </c>
      <c r="BN166" s="76" t="str">
        <f t="shared" si="255"/>
        <v/>
      </c>
      <c r="BO166" s="76" t="str">
        <f t="shared" si="256"/>
        <v/>
      </c>
      <c r="BP166" s="76" t="str">
        <f t="shared" si="257"/>
        <v/>
      </c>
      <c r="BQ166" s="76" t="str">
        <f t="shared" si="258"/>
        <v/>
      </c>
      <c r="BR166" s="76" t="str">
        <f t="shared" si="259"/>
        <v/>
      </c>
      <c r="BS166" s="76" t="str">
        <f t="shared" si="260"/>
        <v/>
      </c>
      <c r="BT166" s="76" t="str">
        <f t="shared" si="261"/>
        <v/>
      </c>
      <c r="BU166" s="76" t="str">
        <f t="shared" si="262"/>
        <v/>
      </c>
    </row>
    <row r="167" spans="1:73" ht="30" customHeight="1">
      <c r="A167" s="75" t="str">
        <f t="shared" si="192"/>
        <v/>
      </c>
      <c r="B167" s="63"/>
      <c r="C167" s="66" t="s">
        <v>1456</v>
      </c>
      <c r="D167" s="77" t="str">
        <f t="shared" si="193"/>
        <v/>
      </c>
      <c r="E167" s="72" t="str">
        <f t="shared" si="194"/>
        <v/>
      </c>
      <c r="F167" s="73" t="str">
        <f t="shared" si="195"/>
        <v/>
      </c>
      <c r="G167" s="74" t="str">
        <f t="shared" si="196"/>
        <v/>
      </c>
      <c r="H167" s="75" t="str">
        <f t="shared" si="197"/>
        <v/>
      </c>
      <c r="I167" s="75" t="str">
        <f t="shared" si="198"/>
        <v/>
      </c>
      <c r="J167" s="73" t="str">
        <f t="shared" si="199"/>
        <v/>
      </c>
      <c r="K167" s="76" t="str">
        <f t="shared" si="200"/>
        <v/>
      </c>
      <c r="L167" s="76" t="str">
        <f t="shared" si="201"/>
        <v/>
      </c>
      <c r="M167" s="76" t="str">
        <f t="shared" si="202"/>
        <v/>
      </c>
      <c r="N167" s="76" t="str">
        <f t="shared" si="203"/>
        <v/>
      </c>
      <c r="O167" s="76" t="str">
        <f t="shared" si="204"/>
        <v/>
      </c>
      <c r="P167" s="76" t="str">
        <f t="shared" si="205"/>
        <v/>
      </c>
      <c r="Q167" s="76">
        <f t="shared" si="206"/>
        <v>0</v>
      </c>
      <c r="R167" s="76">
        <f t="shared" si="207"/>
        <v>0</v>
      </c>
      <c r="S167" s="76">
        <f t="shared" si="208"/>
        <v>0</v>
      </c>
      <c r="T167" s="76">
        <f t="shared" si="209"/>
        <v>0</v>
      </c>
      <c r="U167" s="76" t="str">
        <f t="shared" si="210"/>
        <v/>
      </c>
      <c r="V167" s="76" t="str">
        <f t="shared" si="211"/>
        <v/>
      </c>
      <c r="W167" s="76">
        <f t="shared" si="212"/>
        <v>0</v>
      </c>
      <c r="X167" s="76" t="str">
        <f t="shared" si="213"/>
        <v/>
      </c>
      <c r="Y167" s="76">
        <f t="shared" si="214"/>
        <v>0</v>
      </c>
      <c r="Z167" s="76" t="str">
        <f t="shared" si="215"/>
        <v/>
      </c>
      <c r="AA167" s="76">
        <f t="shared" si="216"/>
        <v>0</v>
      </c>
      <c r="AB167" s="76">
        <f t="shared" si="217"/>
        <v>0</v>
      </c>
      <c r="AC167" s="76">
        <f t="shared" si="218"/>
        <v>0</v>
      </c>
      <c r="AD167" s="76" t="str">
        <f t="shared" si="219"/>
        <v/>
      </c>
      <c r="AE167" s="76">
        <f t="shared" si="220"/>
        <v>0</v>
      </c>
      <c r="AF167" s="76" t="str">
        <f t="shared" si="221"/>
        <v/>
      </c>
      <c r="AG167" s="76">
        <f t="shared" si="222"/>
        <v>0</v>
      </c>
      <c r="AH167" s="76">
        <f t="shared" si="223"/>
        <v>0</v>
      </c>
      <c r="AI167" s="76" t="str">
        <f t="shared" si="224"/>
        <v/>
      </c>
      <c r="AJ167" s="76">
        <f t="shared" si="225"/>
        <v>0</v>
      </c>
      <c r="AK167" s="76">
        <f t="shared" si="226"/>
        <v>0</v>
      </c>
      <c r="AL167" s="76">
        <f t="shared" si="227"/>
        <v>0</v>
      </c>
      <c r="AM167" s="76">
        <f t="shared" si="228"/>
        <v>0</v>
      </c>
      <c r="AN167" s="76" t="str">
        <f t="shared" si="229"/>
        <v/>
      </c>
      <c r="AO167" s="76" t="str">
        <f t="shared" si="230"/>
        <v/>
      </c>
      <c r="AP167" s="76">
        <f t="shared" si="231"/>
        <v>0</v>
      </c>
      <c r="AQ167" s="76">
        <f t="shared" si="232"/>
        <v>0</v>
      </c>
      <c r="AR167" s="76" t="str">
        <f t="shared" si="233"/>
        <v/>
      </c>
      <c r="AS167" s="76">
        <f t="shared" si="234"/>
        <v>0</v>
      </c>
      <c r="AT167" s="76" t="str">
        <f t="shared" si="235"/>
        <v/>
      </c>
      <c r="AU167" s="76">
        <f t="shared" si="236"/>
        <v>0</v>
      </c>
      <c r="AV167" s="76" t="str">
        <f t="shared" si="237"/>
        <v/>
      </c>
      <c r="AW167" s="76">
        <f t="shared" si="238"/>
        <v>0</v>
      </c>
      <c r="AX167" s="76" t="str">
        <f t="shared" si="239"/>
        <v/>
      </c>
      <c r="AY167" s="76">
        <f t="shared" si="240"/>
        <v>0</v>
      </c>
      <c r="AZ167" s="76" t="str">
        <f t="shared" si="241"/>
        <v/>
      </c>
      <c r="BA167" s="76">
        <f t="shared" si="242"/>
        <v>0</v>
      </c>
      <c r="BB167" s="76" t="str">
        <f t="shared" si="243"/>
        <v/>
      </c>
      <c r="BC167" s="76">
        <f t="shared" si="244"/>
        <v>0</v>
      </c>
      <c r="BD167" s="76">
        <f t="shared" si="245"/>
        <v>0</v>
      </c>
      <c r="BE167" s="76" t="str">
        <f t="shared" si="246"/>
        <v/>
      </c>
      <c r="BF167" s="76" t="str">
        <f t="shared" si="247"/>
        <v/>
      </c>
      <c r="BG167" s="76" t="str">
        <f t="shared" si="248"/>
        <v/>
      </c>
      <c r="BH167" s="76" t="str">
        <f t="shared" si="249"/>
        <v/>
      </c>
      <c r="BI167" s="76" t="str">
        <f t="shared" si="250"/>
        <v/>
      </c>
      <c r="BJ167" s="76" t="str">
        <f t="shared" si="251"/>
        <v/>
      </c>
      <c r="BK167" s="76" t="str">
        <f t="shared" si="252"/>
        <v/>
      </c>
      <c r="BL167" s="76" t="str">
        <f t="shared" si="253"/>
        <v/>
      </c>
      <c r="BM167" s="76" t="str">
        <f t="shared" si="254"/>
        <v/>
      </c>
      <c r="BN167" s="76" t="str">
        <f t="shared" si="255"/>
        <v/>
      </c>
      <c r="BO167" s="76" t="str">
        <f t="shared" si="256"/>
        <v/>
      </c>
      <c r="BP167" s="76" t="str">
        <f t="shared" si="257"/>
        <v/>
      </c>
      <c r="BQ167" s="76" t="str">
        <f t="shared" si="258"/>
        <v/>
      </c>
      <c r="BR167" s="76" t="str">
        <f t="shared" si="259"/>
        <v/>
      </c>
      <c r="BS167" s="76" t="str">
        <f t="shared" si="260"/>
        <v/>
      </c>
      <c r="BT167" s="76" t="str">
        <f t="shared" si="261"/>
        <v/>
      </c>
      <c r="BU167" s="76" t="str">
        <f t="shared" si="262"/>
        <v/>
      </c>
    </row>
    <row r="168" spans="1:73" ht="30" customHeight="1">
      <c r="A168" s="75" t="str">
        <f t="shared" si="192"/>
        <v/>
      </c>
      <c r="B168" s="63"/>
      <c r="C168" s="66" t="s">
        <v>1456</v>
      </c>
      <c r="D168" s="77" t="str">
        <f t="shared" si="193"/>
        <v/>
      </c>
      <c r="E168" s="72" t="str">
        <f t="shared" si="194"/>
        <v/>
      </c>
      <c r="F168" s="73" t="str">
        <f t="shared" si="195"/>
        <v/>
      </c>
      <c r="G168" s="74" t="str">
        <f t="shared" si="196"/>
        <v/>
      </c>
      <c r="H168" s="75" t="str">
        <f t="shared" si="197"/>
        <v/>
      </c>
      <c r="I168" s="75" t="str">
        <f t="shared" si="198"/>
        <v/>
      </c>
      <c r="J168" s="73" t="str">
        <f t="shared" si="199"/>
        <v/>
      </c>
      <c r="K168" s="76" t="str">
        <f t="shared" si="200"/>
        <v/>
      </c>
      <c r="L168" s="76" t="str">
        <f t="shared" si="201"/>
        <v/>
      </c>
      <c r="M168" s="76" t="str">
        <f t="shared" si="202"/>
        <v/>
      </c>
      <c r="N168" s="76" t="str">
        <f t="shared" si="203"/>
        <v/>
      </c>
      <c r="O168" s="76" t="str">
        <f t="shared" si="204"/>
        <v/>
      </c>
      <c r="P168" s="76" t="str">
        <f t="shared" si="205"/>
        <v/>
      </c>
      <c r="Q168" s="76">
        <f t="shared" si="206"/>
        <v>0</v>
      </c>
      <c r="R168" s="76">
        <f t="shared" si="207"/>
        <v>0</v>
      </c>
      <c r="S168" s="76">
        <f t="shared" si="208"/>
        <v>0</v>
      </c>
      <c r="T168" s="76">
        <f t="shared" si="209"/>
        <v>0</v>
      </c>
      <c r="U168" s="76" t="str">
        <f t="shared" si="210"/>
        <v/>
      </c>
      <c r="V168" s="76" t="str">
        <f t="shared" si="211"/>
        <v/>
      </c>
      <c r="W168" s="76">
        <f t="shared" si="212"/>
        <v>0</v>
      </c>
      <c r="X168" s="76" t="str">
        <f t="shared" si="213"/>
        <v/>
      </c>
      <c r="Y168" s="76">
        <f t="shared" si="214"/>
        <v>0</v>
      </c>
      <c r="Z168" s="76" t="str">
        <f t="shared" si="215"/>
        <v/>
      </c>
      <c r="AA168" s="76">
        <f t="shared" si="216"/>
        <v>0</v>
      </c>
      <c r="AB168" s="76">
        <f t="shared" si="217"/>
        <v>0</v>
      </c>
      <c r="AC168" s="76">
        <f t="shared" si="218"/>
        <v>0</v>
      </c>
      <c r="AD168" s="76" t="str">
        <f t="shared" si="219"/>
        <v/>
      </c>
      <c r="AE168" s="76">
        <f t="shared" si="220"/>
        <v>0</v>
      </c>
      <c r="AF168" s="76" t="str">
        <f t="shared" si="221"/>
        <v/>
      </c>
      <c r="AG168" s="76">
        <f t="shared" si="222"/>
        <v>0</v>
      </c>
      <c r="AH168" s="76">
        <f t="shared" si="223"/>
        <v>0</v>
      </c>
      <c r="AI168" s="76" t="str">
        <f t="shared" si="224"/>
        <v/>
      </c>
      <c r="AJ168" s="76">
        <f t="shared" si="225"/>
        <v>0</v>
      </c>
      <c r="AK168" s="76">
        <f t="shared" si="226"/>
        <v>0</v>
      </c>
      <c r="AL168" s="76">
        <f t="shared" si="227"/>
        <v>0</v>
      </c>
      <c r="AM168" s="76">
        <f t="shared" si="228"/>
        <v>0</v>
      </c>
      <c r="AN168" s="76" t="str">
        <f t="shared" si="229"/>
        <v/>
      </c>
      <c r="AO168" s="76" t="str">
        <f t="shared" si="230"/>
        <v/>
      </c>
      <c r="AP168" s="76">
        <f t="shared" si="231"/>
        <v>0</v>
      </c>
      <c r="AQ168" s="76">
        <f t="shared" si="232"/>
        <v>0</v>
      </c>
      <c r="AR168" s="76" t="str">
        <f t="shared" si="233"/>
        <v/>
      </c>
      <c r="AS168" s="76">
        <f t="shared" si="234"/>
        <v>0</v>
      </c>
      <c r="AT168" s="76" t="str">
        <f t="shared" si="235"/>
        <v/>
      </c>
      <c r="AU168" s="76">
        <f t="shared" si="236"/>
        <v>0</v>
      </c>
      <c r="AV168" s="76" t="str">
        <f t="shared" si="237"/>
        <v/>
      </c>
      <c r="AW168" s="76">
        <f t="shared" si="238"/>
        <v>0</v>
      </c>
      <c r="AX168" s="76" t="str">
        <f t="shared" si="239"/>
        <v/>
      </c>
      <c r="AY168" s="76">
        <f t="shared" si="240"/>
        <v>0</v>
      </c>
      <c r="AZ168" s="76" t="str">
        <f t="shared" si="241"/>
        <v/>
      </c>
      <c r="BA168" s="76">
        <f t="shared" si="242"/>
        <v>0</v>
      </c>
      <c r="BB168" s="76" t="str">
        <f t="shared" si="243"/>
        <v/>
      </c>
      <c r="BC168" s="76">
        <f t="shared" si="244"/>
        <v>0</v>
      </c>
      <c r="BD168" s="76">
        <f t="shared" si="245"/>
        <v>0</v>
      </c>
      <c r="BE168" s="76" t="str">
        <f t="shared" si="246"/>
        <v/>
      </c>
      <c r="BF168" s="76" t="str">
        <f t="shared" si="247"/>
        <v/>
      </c>
      <c r="BG168" s="76" t="str">
        <f t="shared" si="248"/>
        <v/>
      </c>
      <c r="BH168" s="76" t="str">
        <f t="shared" si="249"/>
        <v/>
      </c>
      <c r="BI168" s="76" t="str">
        <f t="shared" si="250"/>
        <v/>
      </c>
      <c r="BJ168" s="76" t="str">
        <f t="shared" si="251"/>
        <v/>
      </c>
      <c r="BK168" s="76" t="str">
        <f t="shared" si="252"/>
        <v/>
      </c>
      <c r="BL168" s="76" t="str">
        <f t="shared" si="253"/>
        <v/>
      </c>
      <c r="BM168" s="76" t="str">
        <f t="shared" si="254"/>
        <v/>
      </c>
      <c r="BN168" s="76" t="str">
        <f t="shared" si="255"/>
        <v/>
      </c>
      <c r="BO168" s="76" t="str">
        <f t="shared" si="256"/>
        <v/>
      </c>
      <c r="BP168" s="76" t="str">
        <f t="shared" si="257"/>
        <v/>
      </c>
      <c r="BQ168" s="76" t="str">
        <f t="shared" si="258"/>
        <v/>
      </c>
      <c r="BR168" s="76" t="str">
        <f t="shared" si="259"/>
        <v/>
      </c>
      <c r="BS168" s="76" t="str">
        <f t="shared" si="260"/>
        <v/>
      </c>
      <c r="BT168" s="76" t="str">
        <f t="shared" si="261"/>
        <v/>
      </c>
      <c r="BU168" s="76" t="str">
        <f t="shared" si="262"/>
        <v/>
      </c>
    </row>
    <row r="169" spans="1:73" ht="30" customHeight="1">
      <c r="A169" s="75" t="str">
        <f t="shared" si="192"/>
        <v/>
      </c>
      <c r="B169" s="63"/>
      <c r="C169" s="66" t="s">
        <v>1456</v>
      </c>
      <c r="D169" s="77" t="str">
        <f t="shared" si="193"/>
        <v/>
      </c>
      <c r="E169" s="72" t="str">
        <f t="shared" si="194"/>
        <v/>
      </c>
      <c r="F169" s="73" t="str">
        <f t="shared" si="195"/>
        <v/>
      </c>
      <c r="G169" s="74" t="str">
        <f t="shared" si="196"/>
        <v/>
      </c>
      <c r="H169" s="75" t="str">
        <f t="shared" si="197"/>
        <v/>
      </c>
      <c r="I169" s="75" t="str">
        <f t="shared" si="198"/>
        <v/>
      </c>
      <c r="J169" s="73" t="str">
        <f t="shared" si="199"/>
        <v/>
      </c>
      <c r="K169" s="76" t="str">
        <f t="shared" si="200"/>
        <v/>
      </c>
      <c r="L169" s="76" t="str">
        <f t="shared" si="201"/>
        <v/>
      </c>
      <c r="M169" s="76" t="str">
        <f t="shared" si="202"/>
        <v/>
      </c>
      <c r="N169" s="76" t="str">
        <f t="shared" si="203"/>
        <v/>
      </c>
      <c r="O169" s="76" t="str">
        <f t="shared" si="204"/>
        <v/>
      </c>
      <c r="P169" s="76" t="str">
        <f t="shared" si="205"/>
        <v/>
      </c>
      <c r="Q169" s="76">
        <f t="shared" si="206"/>
        <v>0</v>
      </c>
      <c r="R169" s="76">
        <f t="shared" si="207"/>
        <v>0</v>
      </c>
      <c r="S169" s="76">
        <f t="shared" si="208"/>
        <v>0</v>
      </c>
      <c r="T169" s="76">
        <f t="shared" si="209"/>
        <v>0</v>
      </c>
      <c r="U169" s="76" t="str">
        <f t="shared" si="210"/>
        <v/>
      </c>
      <c r="V169" s="76" t="str">
        <f t="shared" si="211"/>
        <v/>
      </c>
      <c r="W169" s="76">
        <f t="shared" si="212"/>
        <v>0</v>
      </c>
      <c r="X169" s="76" t="str">
        <f t="shared" si="213"/>
        <v/>
      </c>
      <c r="Y169" s="76">
        <f t="shared" si="214"/>
        <v>0</v>
      </c>
      <c r="Z169" s="76" t="str">
        <f t="shared" si="215"/>
        <v/>
      </c>
      <c r="AA169" s="76">
        <f t="shared" si="216"/>
        <v>0</v>
      </c>
      <c r="AB169" s="76">
        <f t="shared" si="217"/>
        <v>0</v>
      </c>
      <c r="AC169" s="76">
        <f t="shared" si="218"/>
        <v>0</v>
      </c>
      <c r="AD169" s="76" t="str">
        <f t="shared" si="219"/>
        <v/>
      </c>
      <c r="AE169" s="76">
        <f t="shared" si="220"/>
        <v>0</v>
      </c>
      <c r="AF169" s="76" t="str">
        <f t="shared" si="221"/>
        <v/>
      </c>
      <c r="AG169" s="76">
        <f t="shared" si="222"/>
        <v>0</v>
      </c>
      <c r="AH169" s="76">
        <f t="shared" si="223"/>
        <v>0</v>
      </c>
      <c r="AI169" s="76" t="str">
        <f t="shared" si="224"/>
        <v/>
      </c>
      <c r="AJ169" s="76">
        <f t="shared" si="225"/>
        <v>0</v>
      </c>
      <c r="AK169" s="76">
        <f t="shared" si="226"/>
        <v>0</v>
      </c>
      <c r="AL169" s="76">
        <f t="shared" si="227"/>
        <v>0</v>
      </c>
      <c r="AM169" s="76">
        <f t="shared" si="228"/>
        <v>0</v>
      </c>
      <c r="AN169" s="76" t="str">
        <f t="shared" si="229"/>
        <v/>
      </c>
      <c r="AO169" s="76" t="str">
        <f t="shared" si="230"/>
        <v/>
      </c>
      <c r="AP169" s="76">
        <f t="shared" si="231"/>
        <v>0</v>
      </c>
      <c r="AQ169" s="76">
        <f t="shared" si="232"/>
        <v>0</v>
      </c>
      <c r="AR169" s="76" t="str">
        <f t="shared" si="233"/>
        <v/>
      </c>
      <c r="AS169" s="76">
        <f t="shared" si="234"/>
        <v>0</v>
      </c>
      <c r="AT169" s="76" t="str">
        <f t="shared" si="235"/>
        <v/>
      </c>
      <c r="AU169" s="76">
        <f t="shared" si="236"/>
        <v>0</v>
      </c>
      <c r="AV169" s="76" t="str">
        <f t="shared" si="237"/>
        <v/>
      </c>
      <c r="AW169" s="76">
        <f t="shared" si="238"/>
        <v>0</v>
      </c>
      <c r="AX169" s="76" t="str">
        <f t="shared" si="239"/>
        <v/>
      </c>
      <c r="AY169" s="76">
        <f t="shared" si="240"/>
        <v>0</v>
      </c>
      <c r="AZ169" s="76" t="str">
        <f t="shared" si="241"/>
        <v/>
      </c>
      <c r="BA169" s="76">
        <f t="shared" si="242"/>
        <v>0</v>
      </c>
      <c r="BB169" s="76" t="str">
        <f t="shared" si="243"/>
        <v/>
      </c>
      <c r="BC169" s="76">
        <f t="shared" si="244"/>
        <v>0</v>
      </c>
      <c r="BD169" s="76">
        <f t="shared" si="245"/>
        <v>0</v>
      </c>
      <c r="BE169" s="76" t="str">
        <f t="shared" si="246"/>
        <v/>
      </c>
      <c r="BF169" s="76" t="str">
        <f t="shared" si="247"/>
        <v/>
      </c>
      <c r="BG169" s="76" t="str">
        <f t="shared" si="248"/>
        <v/>
      </c>
      <c r="BH169" s="76" t="str">
        <f t="shared" si="249"/>
        <v/>
      </c>
      <c r="BI169" s="76" t="str">
        <f t="shared" si="250"/>
        <v/>
      </c>
      <c r="BJ169" s="76" t="str">
        <f t="shared" si="251"/>
        <v/>
      </c>
      <c r="BK169" s="76" t="str">
        <f t="shared" si="252"/>
        <v/>
      </c>
      <c r="BL169" s="76" t="str">
        <f t="shared" si="253"/>
        <v/>
      </c>
      <c r="BM169" s="76" t="str">
        <f t="shared" si="254"/>
        <v/>
      </c>
      <c r="BN169" s="76" t="str">
        <f t="shared" si="255"/>
        <v/>
      </c>
      <c r="BO169" s="76" t="str">
        <f t="shared" si="256"/>
        <v/>
      </c>
      <c r="BP169" s="76" t="str">
        <f t="shared" si="257"/>
        <v/>
      </c>
      <c r="BQ169" s="76" t="str">
        <f t="shared" si="258"/>
        <v/>
      </c>
      <c r="BR169" s="76" t="str">
        <f t="shared" si="259"/>
        <v/>
      </c>
      <c r="BS169" s="76" t="str">
        <f t="shared" si="260"/>
        <v/>
      </c>
      <c r="BT169" s="76" t="str">
        <f t="shared" si="261"/>
        <v/>
      </c>
      <c r="BU169" s="76" t="str">
        <f t="shared" si="262"/>
        <v/>
      </c>
    </row>
    <row r="170" spans="1:73" ht="30" customHeight="1">
      <c r="A170" s="75" t="str">
        <f t="shared" si="192"/>
        <v/>
      </c>
      <c r="B170" s="63"/>
      <c r="C170" s="66" t="s">
        <v>1456</v>
      </c>
      <c r="D170" s="77" t="str">
        <f t="shared" si="193"/>
        <v/>
      </c>
      <c r="E170" s="72" t="str">
        <f t="shared" si="194"/>
        <v/>
      </c>
      <c r="F170" s="73" t="str">
        <f t="shared" si="195"/>
        <v/>
      </c>
      <c r="G170" s="74" t="str">
        <f t="shared" si="196"/>
        <v/>
      </c>
      <c r="H170" s="75" t="str">
        <f t="shared" si="197"/>
        <v/>
      </c>
      <c r="I170" s="75" t="str">
        <f t="shared" si="198"/>
        <v/>
      </c>
      <c r="J170" s="73" t="str">
        <f t="shared" si="199"/>
        <v/>
      </c>
      <c r="K170" s="76" t="str">
        <f t="shared" si="200"/>
        <v/>
      </c>
      <c r="L170" s="76" t="str">
        <f t="shared" si="201"/>
        <v/>
      </c>
      <c r="M170" s="76" t="str">
        <f t="shared" si="202"/>
        <v/>
      </c>
      <c r="N170" s="76" t="str">
        <f t="shared" si="203"/>
        <v/>
      </c>
      <c r="O170" s="76" t="str">
        <f t="shared" si="204"/>
        <v/>
      </c>
      <c r="P170" s="76" t="str">
        <f t="shared" si="205"/>
        <v/>
      </c>
      <c r="Q170" s="76">
        <f t="shared" si="206"/>
        <v>0</v>
      </c>
      <c r="R170" s="76">
        <f t="shared" si="207"/>
        <v>0</v>
      </c>
      <c r="S170" s="76">
        <f t="shared" si="208"/>
        <v>0</v>
      </c>
      <c r="T170" s="76">
        <f t="shared" si="209"/>
        <v>0</v>
      </c>
      <c r="U170" s="76" t="str">
        <f t="shared" si="210"/>
        <v/>
      </c>
      <c r="V170" s="76" t="str">
        <f t="shared" si="211"/>
        <v/>
      </c>
      <c r="W170" s="76">
        <f t="shared" si="212"/>
        <v>0</v>
      </c>
      <c r="X170" s="76" t="str">
        <f t="shared" si="213"/>
        <v/>
      </c>
      <c r="Y170" s="76">
        <f t="shared" si="214"/>
        <v>0</v>
      </c>
      <c r="Z170" s="76" t="str">
        <f t="shared" si="215"/>
        <v/>
      </c>
      <c r="AA170" s="76">
        <f t="shared" si="216"/>
        <v>0</v>
      </c>
      <c r="AB170" s="76">
        <f t="shared" si="217"/>
        <v>0</v>
      </c>
      <c r="AC170" s="76">
        <f t="shared" si="218"/>
        <v>0</v>
      </c>
      <c r="AD170" s="76" t="str">
        <f t="shared" si="219"/>
        <v/>
      </c>
      <c r="AE170" s="76">
        <f t="shared" si="220"/>
        <v>0</v>
      </c>
      <c r="AF170" s="76" t="str">
        <f t="shared" si="221"/>
        <v/>
      </c>
      <c r="AG170" s="76">
        <f t="shared" si="222"/>
        <v>0</v>
      </c>
      <c r="AH170" s="76">
        <f t="shared" si="223"/>
        <v>0</v>
      </c>
      <c r="AI170" s="76" t="str">
        <f t="shared" si="224"/>
        <v/>
      </c>
      <c r="AJ170" s="76">
        <f t="shared" si="225"/>
        <v>0</v>
      </c>
      <c r="AK170" s="76">
        <f t="shared" si="226"/>
        <v>0</v>
      </c>
      <c r="AL170" s="76">
        <f t="shared" si="227"/>
        <v>0</v>
      </c>
      <c r="AM170" s="76">
        <f t="shared" si="228"/>
        <v>0</v>
      </c>
      <c r="AN170" s="76" t="str">
        <f t="shared" si="229"/>
        <v/>
      </c>
      <c r="AO170" s="76" t="str">
        <f t="shared" si="230"/>
        <v/>
      </c>
      <c r="AP170" s="76">
        <f t="shared" si="231"/>
        <v>0</v>
      </c>
      <c r="AQ170" s="76">
        <f t="shared" si="232"/>
        <v>0</v>
      </c>
      <c r="AR170" s="76" t="str">
        <f t="shared" si="233"/>
        <v/>
      </c>
      <c r="AS170" s="76">
        <f t="shared" si="234"/>
        <v>0</v>
      </c>
      <c r="AT170" s="76" t="str">
        <f t="shared" si="235"/>
        <v/>
      </c>
      <c r="AU170" s="76">
        <f t="shared" si="236"/>
        <v>0</v>
      </c>
      <c r="AV170" s="76" t="str">
        <f t="shared" si="237"/>
        <v/>
      </c>
      <c r="AW170" s="76">
        <f t="shared" si="238"/>
        <v>0</v>
      </c>
      <c r="AX170" s="76" t="str">
        <f t="shared" si="239"/>
        <v/>
      </c>
      <c r="AY170" s="76">
        <f t="shared" si="240"/>
        <v>0</v>
      </c>
      <c r="AZ170" s="76" t="str">
        <f t="shared" si="241"/>
        <v/>
      </c>
      <c r="BA170" s="76">
        <f t="shared" si="242"/>
        <v>0</v>
      </c>
      <c r="BB170" s="76" t="str">
        <f t="shared" si="243"/>
        <v/>
      </c>
      <c r="BC170" s="76">
        <f t="shared" si="244"/>
        <v>0</v>
      </c>
      <c r="BD170" s="76">
        <f t="shared" si="245"/>
        <v>0</v>
      </c>
      <c r="BE170" s="76" t="str">
        <f t="shared" si="246"/>
        <v/>
      </c>
      <c r="BF170" s="76" t="str">
        <f t="shared" si="247"/>
        <v/>
      </c>
      <c r="BG170" s="76" t="str">
        <f t="shared" si="248"/>
        <v/>
      </c>
      <c r="BH170" s="76" t="str">
        <f t="shared" si="249"/>
        <v/>
      </c>
      <c r="BI170" s="76" t="str">
        <f t="shared" si="250"/>
        <v/>
      </c>
      <c r="BJ170" s="76" t="str">
        <f t="shared" si="251"/>
        <v/>
      </c>
      <c r="BK170" s="76" t="str">
        <f t="shared" si="252"/>
        <v/>
      </c>
      <c r="BL170" s="76" t="str">
        <f t="shared" si="253"/>
        <v/>
      </c>
      <c r="BM170" s="76" t="str">
        <f t="shared" si="254"/>
        <v/>
      </c>
      <c r="BN170" s="76" t="str">
        <f t="shared" si="255"/>
        <v/>
      </c>
      <c r="BO170" s="76" t="str">
        <f t="shared" si="256"/>
        <v/>
      </c>
      <c r="BP170" s="76" t="str">
        <f t="shared" si="257"/>
        <v/>
      </c>
      <c r="BQ170" s="76" t="str">
        <f t="shared" si="258"/>
        <v/>
      </c>
      <c r="BR170" s="76" t="str">
        <f t="shared" si="259"/>
        <v/>
      </c>
      <c r="BS170" s="76" t="str">
        <f t="shared" si="260"/>
        <v/>
      </c>
      <c r="BT170" s="76" t="str">
        <f t="shared" si="261"/>
        <v/>
      </c>
      <c r="BU170" s="76" t="str">
        <f t="shared" si="262"/>
        <v/>
      </c>
    </row>
    <row r="171" spans="1:73" ht="30" customHeight="1">
      <c r="A171" s="75" t="str">
        <f t="shared" si="192"/>
        <v/>
      </c>
      <c r="B171" s="63"/>
      <c r="C171" s="66" t="s">
        <v>1456</v>
      </c>
      <c r="D171" s="77" t="str">
        <f t="shared" si="193"/>
        <v/>
      </c>
      <c r="E171" s="72" t="str">
        <f t="shared" si="194"/>
        <v/>
      </c>
      <c r="F171" s="73" t="str">
        <f t="shared" si="195"/>
        <v/>
      </c>
      <c r="G171" s="74" t="str">
        <f t="shared" si="196"/>
        <v/>
      </c>
      <c r="H171" s="75" t="str">
        <f t="shared" si="197"/>
        <v/>
      </c>
      <c r="I171" s="75" t="str">
        <f t="shared" si="198"/>
        <v/>
      </c>
      <c r="J171" s="73" t="str">
        <f t="shared" si="199"/>
        <v/>
      </c>
      <c r="K171" s="76" t="str">
        <f t="shared" si="200"/>
        <v/>
      </c>
      <c r="L171" s="76" t="str">
        <f t="shared" si="201"/>
        <v/>
      </c>
      <c r="M171" s="76" t="str">
        <f t="shared" si="202"/>
        <v/>
      </c>
      <c r="N171" s="76" t="str">
        <f t="shared" si="203"/>
        <v/>
      </c>
      <c r="O171" s="76" t="str">
        <f t="shared" si="204"/>
        <v/>
      </c>
      <c r="P171" s="76" t="str">
        <f t="shared" si="205"/>
        <v/>
      </c>
      <c r="Q171" s="76">
        <f t="shared" si="206"/>
        <v>0</v>
      </c>
      <c r="R171" s="76">
        <f t="shared" si="207"/>
        <v>0</v>
      </c>
      <c r="S171" s="76">
        <f t="shared" si="208"/>
        <v>0</v>
      </c>
      <c r="T171" s="76">
        <f t="shared" si="209"/>
        <v>0</v>
      </c>
      <c r="U171" s="76" t="str">
        <f t="shared" si="210"/>
        <v/>
      </c>
      <c r="V171" s="76" t="str">
        <f t="shared" si="211"/>
        <v/>
      </c>
      <c r="W171" s="76">
        <f t="shared" si="212"/>
        <v>0</v>
      </c>
      <c r="X171" s="76" t="str">
        <f t="shared" si="213"/>
        <v/>
      </c>
      <c r="Y171" s="76">
        <f t="shared" si="214"/>
        <v>0</v>
      </c>
      <c r="Z171" s="76" t="str">
        <f t="shared" si="215"/>
        <v/>
      </c>
      <c r="AA171" s="76">
        <f t="shared" si="216"/>
        <v>0</v>
      </c>
      <c r="AB171" s="76">
        <f t="shared" si="217"/>
        <v>0</v>
      </c>
      <c r="AC171" s="76">
        <f t="shared" si="218"/>
        <v>0</v>
      </c>
      <c r="AD171" s="76" t="str">
        <f t="shared" si="219"/>
        <v/>
      </c>
      <c r="AE171" s="76">
        <f t="shared" si="220"/>
        <v>0</v>
      </c>
      <c r="AF171" s="76" t="str">
        <f t="shared" si="221"/>
        <v/>
      </c>
      <c r="AG171" s="76">
        <f t="shared" si="222"/>
        <v>0</v>
      </c>
      <c r="AH171" s="76">
        <f t="shared" si="223"/>
        <v>0</v>
      </c>
      <c r="AI171" s="76" t="str">
        <f t="shared" si="224"/>
        <v/>
      </c>
      <c r="AJ171" s="76">
        <f t="shared" si="225"/>
        <v>0</v>
      </c>
      <c r="AK171" s="76">
        <f t="shared" si="226"/>
        <v>0</v>
      </c>
      <c r="AL171" s="76">
        <f t="shared" si="227"/>
        <v>0</v>
      </c>
      <c r="AM171" s="76">
        <f t="shared" si="228"/>
        <v>0</v>
      </c>
      <c r="AN171" s="76" t="str">
        <f t="shared" si="229"/>
        <v/>
      </c>
      <c r="AO171" s="76" t="str">
        <f t="shared" si="230"/>
        <v/>
      </c>
      <c r="AP171" s="76">
        <f t="shared" si="231"/>
        <v>0</v>
      </c>
      <c r="AQ171" s="76">
        <f t="shared" si="232"/>
        <v>0</v>
      </c>
      <c r="AR171" s="76" t="str">
        <f t="shared" si="233"/>
        <v/>
      </c>
      <c r="AS171" s="76">
        <f t="shared" si="234"/>
        <v>0</v>
      </c>
      <c r="AT171" s="76" t="str">
        <f t="shared" si="235"/>
        <v/>
      </c>
      <c r="AU171" s="76">
        <f t="shared" si="236"/>
        <v>0</v>
      </c>
      <c r="AV171" s="76" t="str">
        <f t="shared" si="237"/>
        <v/>
      </c>
      <c r="AW171" s="76">
        <f t="shared" si="238"/>
        <v>0</v>
      </c>
      <c r="AX171" s="76" t="str">
        <f t="shared" si="239"/>
        <v/>
      </c>
      <c r="AY171" s="76">
        <f t="shared" si="240"/>
        <v>0</v>
      </c>
      <c r="AZ171" s="76" t="str">
        <f t="shared" si="241"/>
        <v/>
      </c>
      <c r="BA171" s="76">
        <f t="shared" si="242"/>
        <v>0</v>
      </c>
      <c r="BB171" s="76" t="str">
        <f t="shared" si="243"/>
        <v/>
      </c>
      <c r="BC171" s="76">
        <f t="shared" si="244"/>
        <v>0</v>
      </c>
      <c r="BD171" s="76">
        <f t="shared" si="245"/>
        <v>0</v>
      </c>
      <c r="BE171" s="76" t="str">
        <f t="shared" si="246"/>
        <v/>
      </c>
      <c r="BF171" s="76" t="str">
        <f t="shared" si="247"/>
        <v/>
      </c>
      <c r="BG171" s="76" t="str">
        <f t="shared" si="248"/>
        <v/>
      </c>
      <c r="BH171" s="76" t="str">
        <f t="shared" si="249"/>
        <v/>
      </c>
      <c r="BI171" s="76" t="str">
        <f t="shared" si="250"/>
        <v/>
      </c>
      <c r="BJ171" s="76" t="str">
        <f t="shared" si="251"/>
        <v/>
      </c>
      <c r="BK171" s="76" t="str">
        <f t="shared" si="252"/>
        <v/>
      </c>
      <c r="BL171" s="76" t="str">
        <f t="shared" si="253"/>
        <v/>
      </c>
      <c r="BM171" s="76" t="str">
        <f t="shared" si="254"/>
        <v/>
      </c>
      <c r="BN171" s="76" t="str">
        <f t="shared" si="255"/>
        <v/>
      </c>
      <c r="BO171" s="76" t="str">
        <f t="shared" si="256"/>
        <v/>
      </c>
      <c r="BP171" s="76" t="str">
        <f t="shared" si="257"/>
        <v/>
      </c>
      <c r="BQ171" s="76" t="str">
        <f t="shared" si="258"/>
        <v/>
      </c>
      <c r="BR171" s="76" t="str">
        <f t="shared" si="259"/>
        <v/>
      </c>
      <c r="BS171" s="76" t="str">
        <f t="shared" si="260"/>
        <v/>
      </c>
      <c r="BT171" s="76" t="str">
        <f t="shared" si="261"/>
        <v/>
      </c>
      <c r="BU171" s="76" t="str">
        <f t="shared" si="262"/>
        <v/>
      </c>
    </row>
    <row r="172" spans="1:73" ht="30" customHeight="1">
      <c r="A172" s="75" t="str">
        <f t="shared" si="192"/>
        <v/>
      </c>
      <c r="B172" s="63"/>
      <c r="C172" s="66" t="s">
        <v>1456</v>
      </c>
      <c r="D172" s="77" t="str">
        <f t="shared" si="193"/>
        <v/>
      </c>
      <c r="E172" s="72" t="str">
        <f t="shared" si="194"/>
        <v/>
      </c>
      <c r="F172" s="73" t="str">
        <f t="shared" si="195"/>
        <v/>
      </c>
      <c r="G172" s="74" t="str">
        <f t="shared" si="196"/>
        <v/>
      </c>
      <c r="H172" s="75" t="str">
        <f t="shared" si="197"/>
        <v/>
      </c>
      <c r="I172" s="75" t="str">
        <f t="shared" si="198"/>
        <v/>
      </c>
      <c r="J172" s="73" t="str">
        <f t="shared" si="199"/>
        <v/>
      </c>
      <c r="K172" s="76" t="str">
        <f t="shared" si="200"/>
        <v/>
      </c>
      <c r="L172" s="76" t="str">
        <f t="shared" si="201"/>
        <v/>
      </c>
      <c r="M172" s="76" t="str">
        <f t="shared" si="202"/>
        <v/>
      </c>
      <c r="N172" s="76" t="str">
        <f t="shared" si="203"/>
        <v/>
      </c>
      <c r="O172" s="76" t="str">
        <f t="shared" si="204"/>
        <v/>
      </c>
      <c r="P172" s="76" t="str">
        <f t="shared" si="205"/>
        <v/>
      </c>
      <c r="Q172" s="76">
        <f t="shared" si="206"/>
        <v>0</v>
      </c>
      <c r="R172" s="76">
        <f t="shared" si="207"/>
        <v>0</v>
      </c>
      <c r="S172" s="76">
        <f t="shared" si="208"/>
        <v>0</v>
      </c>
      <c r="T172" s="76">
        <f t="shared" si="209"/>
        <v>0</v>
      </c>
      <c r="U172" s="76" t="str">
        <f t="shared" si="210"/>
        <v/>
      </c>
      <c r="V172" s="76" t="str">
        <f t="shared" si="211"/>
        <v/>
      </c>
      <c r="W172" s="76">
        <f t="shared" si="212"/>
        <v>0</v>
      </c>
      <c r="X172" s="76" t="str">
        <f t="shared" si="213"/>
        <v/>
      </c>
      <c r="Y172" s="76">
        <f t="shared" si="214"/>
        <v>0</v>
      </c>
      <c r="Z172" s="76" t="str">
        <f t="shared" si="215"/>
        <v/>
      </c>
      <c r="AA172" s="76">
        <f t="shared" si="216"/>
        <v>0</v>
      </c>
      <c r="AB172" s="76">
        <f t="shared" si="217"/>
        <v>0</v>
      </c>
      <c r="AC172" s="76">
        <f t="shared" si="218"/>
        <v>0</v>
      </c>
      <c r="AD172" s="76" t="str">
        <f t="shared" si="219"/>
        <v/>
      </c>
      <c r="AE172" s="76">
        <f t="shared" si="220"/>
        <v>0</v>
      </c>
      <c r="AF172" s="76" t="str">
        <f t="shared" si="221"/>
        <v/>
      </c>
      <c r="AG172" s="76">
        <f t="shared" si="222"/>
        <v>0</v>
      </c>
      <c r="AH172" s="76">
        <f t="shared" si="223"/>
        <v>0</v>
      </c>
      <c r="AI172" s="76" t="str">
        <f t="shared" si="224"/>
        <v/>
      </c>
      <c r="AJ172" s="76">
        <f t="shared" si="225"/>
        <v>0</v>
      </c>
      <c r="AK172" s="76">
        <f t="shared" si="226"/>
        <v>0</v>
      </c>
      <c r="AL172" s="76">
        <f t="shared" si="227"/>
        <v>0</v>
      </c>
      <c r="AM172" s="76">
        <f t="shared" si="228"/>
        <v>0</v>
      </c>
      <c r="AN172" s="76" t="str">
        <f t="shared" si="229"/>
        <v/>
      </c>
      <c r="AO172" s="76" t="str">
        <f t="shared" si="230"/>
        <v/>
      </c>
      <c r="AP172" s="76">
        <f t="shared" si="231"/>
        <v>0</v>
      </c>
      <c r="AQ172" s="76">
        <f t="shared" si="232"/>
        <v>0</v>
      </c>
      <c r="AR172" s="76" t="str">
        <f t="shared" si="233"/>
        <v/>
      </c>
      <c r="AS172" s="76">
        <f t="shared" si="234"/>
        <v>0</v>
      </c>
      <c r="AT172" s="76" t="str">
        <f t="shared" si="235"/>
        <v/>
      </c>
      <c r="AU172" s="76">
        <f t="shared" si="236"/>
        <v>0</v>
      </c>
      <c r="AV172" s="76" t="str">
        <f t="shared" si="237"/>
        <v/>
      </c>
      <c r="AW172" s="76">
        <f t="shared" si="238"/>
        <v>0</v>
      </c>
      <c r="AX172" s="76" t="str">
        <f t="shared" si="239"/>
        <v/>
      </c>
      <c r="AY172" s="76">
        <f t="shared" si="240"/>
        <v>0</v>
      </c>
      <c r="AZ172" s="76" t="str">
        <f t="shared" si="241"/>
        <v/>
      </c>
      <c r="BA172" s="76">
        <f t="shared" si="242"/>
        <v>0</v>
      </c>
      <c r="BB172" s="76" t="str">
        <f t="shared" si="243"/>
        <v/>
      </c>
      <c r="BC172" s="76">
        <f t="shared" si="244"/>
        <v>0</v>
      </c>
      <c r="BD172" s="76">
        <f t="shared" si="245"/>
        <v>0</v>
      </c>
      <c r="BE172" s="76" t="str">
        <f t="shared" si="246"/>
        <v/>
      </c>
      <c r="BF172" s="76" t="str">
        <f t="shared" si="247"/>
        <v/>
      </c>
      <c r="BG172" s="76" t="str">
        <f t="shared" si="248"/>
        <v/>
      </c>
      <c r="BH172" s="76" t="str">
        <f t="shared" si="249"/>
        <v/>
      </c>
      <c r="BI172" s="76" t="str">
        <f t="shared" si="250"/>
        <v/>
      </c>
      <c r="BJ172" s="76" t="str">
        <f t="shared" si="251"/>
        <v/>
      </c>
      <c r="BK172" s="76" t="str">
        <f t="shared" si="252"/>
        <v/>
      </c>
      <c r="BL172" s="76" t="str">
        <f t="shared" si="253"/>
        <v/>
      </c>
      <c r="BM172" s="76" t="str">
        <f t="shared" si="254"/>
        <v/>
      </c>
      <c r="BN172" s="76" t="str">
        <f t="shared" si="255"/>
        <v/>
      </c>
      <c r="BO172" s="76" t="str">
        <f t="shared" si="256"/>
        <v/>
      </c>
      <c r="BP172" s="76" t="str">
        <f t="shared" si="257"/>
        <v/>
      </c>
      <c r="BQ172" s="76" t="str">
        <f t="shared" si="258"/>
        <v/>
      </c>
      <c r="BR172" s="76" t="str">
        <f t="shared" si="259"/>
        <v/>
      </c>
      <c r="BS172" s="76" t="str">
        <f t="shared" si="260"/>
        <v/>
      </c>
      <c r="BT172" s="76" t="str">
        <f t="shared" si="261"/>
        <v/>
      </c>
      <c r="BU172" s="76" t="str">
        <f t="shared" si="262"/>
        <v/>
      </c>
    </row>
    <row r="173" spans="1:73" ht="30" customHeight="1">
      <c r="A173" s="75" t="str">
        <f t="shared" si="192"/>
        <v/>
      </c>
      <c r="B173" s="63"/>
      <c r="C173" s="66" t="s">
        <v>1456</v>
      </c>
      <c r="D173" s="77" t="str">
        <f t="shared" si="193"/>
        <v/>
      </c>
      <c r="E173" s="72" t="str">
        <f t="shared" si="194"/>
        <v/>
      </c>
      <c r="F173" s="73" t="str">
        <f t="shared" si="195"/>
        <v/>
      </c>
      <c r="G173" s="74" t="str">
        <f t="shared" si="196"/>
        <v/>
      </c>
      <c r="H173" s="75" t="str">
        <f t="shared" si="197"/>
        <v/>
      </c>
      <c r="I173" s="75" t="str">
        <f t="shared" si="198"/>
        <v/>
      </c>
      <c r="J173" s="73" t="str">
        <f t="shared" si="199"/>
        <v/>
      </c>
      <c r="K173" s="76" t="str">
        <f t="shared" si="200"/>
        <v/>
      </c>
      <c r="L173" s="76" t="str">
        <f t="shared" si="201"/>
        <v/>
      </c>
      <c r="M173" s="76" t="str">
        <f t="shared" si="202"/>
        <v/>
      </c>
      <c r="N173" s="76" t="str">
        <f t="shared" si="203"/>
        <v/>
      </c>
      <c r="O173" s="76" t="str">
        <f t="shared" si="204"/>
        <v/>
      </c>
      <c r="P173" s="76" t="str">
        <f t="shared" si="205"/>
        <v/>
      </c>
      <c r="Q173" s="76">
        <f t="shared" si="206"/>
        <v>0</v>
      </c>
      <c r="R173" s="76">
        <f t="shared" si="207"/>
        <v>0</v>
      </c>
      <c r="S173" s="76">
        <f t="shared" si="208"/>
        <v>0</v>
      </c>
      <c r="T173" s="76">
        <f t="shared" si="209"/>
        <v>0</v>
      </c>
      <c r="U173" s="76" t="str">
        <f t="shared" si="210"/>
        <v/>
      </c>
      <c r="V173" s="76" t="str">
        <f t="shared" si="211"/>
        <v/>
      </c>
      <c r="W173" s="76">
        <f t="shared" si="212"/>
        <v>0</v>
      </c>
      <c r="X173" s="76" t="str">
        <f t="shared" si="213"/>
        <v/>
      </c>
      <c r="Y173" s="76">
        <f t="shared" si="214"/>
        <v>0</v>
      </c>
      <c r="Z173" s="76" t="str">
        <f t="shared" si="215"/>
        <v/>
      </c>
      <c r="AA173" s="76">
        <f t="shared" si="216"/>
        <v>0</v>
      </c>
      <c r="AB173" s="76">
        <f t="shared" si="217"/>
        <v>0</v>
      </c>
      <c r="AC173" s="76">
        <f t="shared" si="218"/>
        <v>0</v>
      </c>
      <c r="AD173" s="76" t="str">
        <f t="shared" si="219"/>
        <v/>
      </c>
      <c r="AE173" s="76">
        <f t="shared" si="220"/>
        <v>0</v>
      </c>
      <c r="AF173" s="76" t="str">
        <f t="shared" si="221"/>
        <v/>
      </c>
      <c r="AG173" s="76">
        <f t="shared" si="222"/>
        <v>0</v>
      </c>
      <c r="AH173" s="76">
        <f t="shared" si="223"/>
        <v>0</v>
      </c>
      <c r="AI173" s="76" t="str">
        <f t="shared" si="224"/>
        <v/>
      </c>
      <c r="AJ173" s="76">
        <f t="shared" si="225"/>
        <v>0</v>
      </c>
      <c r="AK173" s="76">
        <f t="shared" si="226"/>
        <v>0</v>
      </c>
      <c r="AL173" s="76">
        <f t="shared" si="227"/>
        <v>0</v>
      </c>
      <c r="AM173" s="76">
        <f t="shared" si="228"/>
        <v>0</v>
      </c>
      <c r="AN173" s="76" t="str">
        <f t="shared" si="229"/>
        <v/>
      </c>
      <c r="AO173" s="76" t="str">
        <f t="shared" si="230"/>
        <v/>
      </c>
      <c r="AP173" s="76">
        <f t="shared" si="231"/>
        <v>0</v>
      </c>
      <c r="AQ173" s="76">
        <f t="shared" si="232"/>
        <v>0</v>
      </c>
      <c r="AR173" s="76" t="str">
        <f t="shared" si="233"/>
        <v/>
      </c>
      <c r="AS173" s="76">
        <f t="shared" si="234"/>
        <v>0</v>
      </c>
      <c r="AT173" s="76" t="str">
        <f t="shared" si="235"/>
        <v/>
      </c>
      <c r="AU173" s="76">
        <f t="shared" si="236"/>
        <v>0</v>
      </c>
      <c r="AV173" s="76" t="str">
        <f t="shared" si="237"/>
        <v/>
      </c>
      <c r="AW173" s="76">
        <f t="shared" si="238"/>
        <v>0</v>
      </c>
      <c r="AX173" s="76" t="str">
        <f t="shared" si="239"/>
        <v/>
      </c>
      <c r="AY173" s="76">
        <f t="shared" si="240"/>
        <v>0</v>
      </c>
      <c r="AZ173" s="76" t="str">
        <f t="shared" si="241"/>
        <v/>
      </c>
      <c r="BA173" s="76">
        <f t="shared" si="242"/>
        <v>0</v>
      </c>
      <c r="BB173" s="76" t="str">
        <f t="shared" si="243"/>
        <v/>
      </c>
      <c r="BC173" s="76">
        <f t="shared" si="244"/>
        <v>0</v>
      </c>
      <c r="BD173" s="76">
        <f t="shared" si="245"/>
        <v>0</v>
      </c>
      <c r="BE173" s="76" t="str">
        <f t="shared" si="246"/>
        <v/>
      </c>
      <c r="BF173" s="76" t="str">
        <f t="shared" si="247"/>
        <v/>
      </c>
      <c r="BG173" s="76" t="str">
        <f t="shared" si="248"/>
        <v/>
      </c>
      <c r="BH173" s="76" t="str">
        <f t="shared" si="249"/>
        <v/>
      </c>
      <c r="BI173" s="76" t="str">
        <f t="shared" si="250"/>
        <v/>
      </c>
      <c r="BJ173" s="76" t="str">
        <f t="shared" si="251"/>
        <v/>
      </c>
      <c r="BK173" s="76" t="str">
        <f t="shared" si="252"/>
        <v/>
      </c>
      <c r="BL173" s="76" t="str">
        <f t="shared" si="253"/>
        <v/>
      </c>
      <c r="BM173" s="76" t="str">
        <f t="shared" si="254"/>
        <v/>
      </c>
      <c r="BN173" s="76" t="str">
        <f t="shared" si="255"/>
        <v/>
      </c>
      <c r="BO173" s="76" t="str">
        <f t="shared" si="256"/>
        <v/>
      </c>
      <c r="BP173" s="76" t="str">
        <f t="shared" si="257"/>
        <v/>
      </c>
      <c r="BQ173" s="76" t="str">
        <f t="shared" si="258"/>
        <v/>
      </c>
      <c r="BR173" s="76" t="str">
        <f t="shared" si="259"/>
        <v/>
      </c>
      <c r="BS173" s="76" t="str">
        <f t="shared" si="260"/>
        <v/>
      </c>
      <c r="BT173" s="76" t="str">
        <f t="shared" si="261"/>
        <v/>
      </c>
      <c r="BU173" s="76" t="str">
        <f t="shared" si="262"/>
        <v/>
      </c>
    </row>
    <row r="174" spans="1:73" ht="30" customHeight="1">
      <c r="A174" s="75" t="str">
        <f t="shared" si="192"/>
        <v/>
      </c>
      <c r="B174" s="63"/>
      <c r="C174" s="66" t="s">
        <v>1456</v>
      </c>
      <c r="D174" s="77" t="str">
        <f t="shared" si="193"/>
        <v/>
      </c>
      <c r="E174" s="72" t="str">
        <f t="shared" si="194"/>
        <v/>
      </c>
      <c r="F174" s="73" t="str">
        <f t="shared" si="195"/>
        <v/>
      </c>
      <c r="G174" s="74" t="str">
        <f t="shared" si="196"/>
        <v/>
      </c>
      <c r="H174" s="75" t="str">
        <f t="shared" si="197"/>
        <v/>
      </c>
      <c r="I174" s="75" t="str">
        <f t="shared" si="198"/>
        <v/>
      </c>
      <c r="J174" s="73" t="str">
        <f t="shared" si="199"/>
        <v/>
      </c>
      <c r="K174" s="76" t="str">
        <f t="shared" si="200"/>
        <v/>
      </c>
      <c r="L174" s="76" t="str">
        <f t="shared" si="201"/>
        <v/>
      </c>
      <c r="M174" s="76" t="str">
        <f t="shared" si="202"/>
        <v/>
      </c>
      <c r="N174" s="76" t="str">
        <f t="shared" si="203"/>
        <v/>
      </c>
      <c r="O174" s="76" t="str">
        <f t="shared" si="204"/>
        <v/>
      </c>
      <c r="P174" s="76" t="str">
        <f t="shared" si="205"/>
        <v/>
      </c>
      <c r="Q174" s="76">
        <f t="shared" si="206"/>
        <v>0</v>
      </c>
      <c r="R174" s="76">
        <f t="shared" si="207"/>
        <v>0</v>
      </c>
      <c r="S174" s="76">
        <f t="shared" si="208"/>
        <v>0</v>
      </c>
      <c r="T174" s="76">
        <f t="shared" si="209"/>
        <v>0</v>
      </c>
      <c r="U174" s="76" t="str">
        <f t="shared" si="210"/>
        <v/>
      </c>
      <c r="V174" s="76" t="str">
        <f t="shared" si="211"/>
        <v/>
      </c>
      <c r="W174" s="76">
        <f t="shared" si="212"/>
        <v>0</v>
      </c>
      <c r="X174" s="76" t="str">
        <f t="shared" si="213"/>
        <v/>
      </c>
      <c r="Y174" s="76">
        <f t="shared" si="214"/>
        <v>0</v>
      </c>
      <c r="Z174" s="76" t="str">
        <f t="shared" si="215"/>
        <v/>
      </c>
      <c r="AA174" s="76">
        <f t="shared" si="216"/>
        <v>0</v>
      </c>
      <c r="AB174" s="76">
        <f t="shared" si="217"/>
        <v>0</v>
      </c>
      <c r="AC174" s="76">
        <f t="shared" si="218"/>
        <v>0</v>
      </c>
      <c r="AD174" s="76" t="str">
        <f t="shared" si="219"/>
        <v/>
      </c>
      <c r="AE174" s="76">
        <f t="shared" si="220"/>
        <v>0</v>
      </c>
      <c r="AF174" s="76" t="str">
        <f t="shared" si="221"/>
        <v/>
      </c>
      <c r="AG174" s="76">
        <f t="shared" si="222"/>
        <v>0</v>
      </c>
      <c r="AH174" s="76">
        <f t="shared" si="223"/>
        <v>0</v>
      </c>
      <c r="AI174" s="76" t="str">
        <f t="shared" si="224"/>
        <v/>
      </c>
      <c r="AJ174" s="76">
        <f t="shared" si="225"/>
        <v>0</v>
      </c>
      <c r="AK174" s="76">
        <f t="shared" si="226"/>
        <v>0</v>
      </c>
      <c r="AL174" s="76">
        <f t="shared" si="227"/>
        <v>0</v>
      </c>
      <c r="AM174" s="76">
        <f t="shared" si="228"/>
        <v>0</v>
      </c>
      <c r="AN174" s="76" t="str">
        <f t="shared" si="229"/>
        <v/>
      </c>
      <c r="AO174" s="76" t="str">
        <f t="shared" si="230"/>
        <v/>
      </c>
      <c r="AP174" s="76">
        <f t="shared" si="231"/>
        <v>0</v>
      </c>
      <c r="AQ174" s="76">
        <f t="shared" si="232"/>
        <v>0</v>
      </c>
      <c r="AR174" s="76" t="str">
        <f t="shared" si="233"/>
        <v/>
      </c>
      <c r="AS174" s="76">
        <f t="shared" si="234"/>
        <v>0</v>
      </c>
      <c r="AT174" s="76" t="str">
        <f t="shared" si="235"/>
        <v/>
      </c>
      <c r="AU174" s="76">
        <f t="shared" si="236"/>
        <v>0</v>
      </c>
      <c r="AV174" s="76" t="str">
        <f t="shared" si="237"/>
        <v/>
      </c>
      <c r="AW174" s="76">
        <f t="shared" si="238"/>
        <v>0</v>
      </c>
      <c r="AX174" s="76" t="str">
        <f t="shared" si="239"/>
        <v/>
      </c>
      <c r="AY174" s="76">
        <f t="shared" si="240"/>
        <v>0</v>
      </c>
      <c r="AZ174" s="76" t="str">
        <f t="shared" si="241"/>
        <v/>
      </c>
      <c r="BA174" s="76">
        <f t="shared" si="242"/>
        <v>0</v>
      </c>
      <c r="BB174" s="76" t="str">
        <f t="shared" si="243"/>
        <v/>
      </c>
      <c r="BC174" s="76">
        <f t="shared" si="244"/>
        <v>0</v>
      </c>
      <c r="BD174" s="76">
        <f t="shared" si="245"/>
        <v>0</v>
      </c>
      <c r="BE174" s="76" t="str">
        <f t="shared" si="246"/>
        <v/>
      </c>
      <c r="BF174" s="76" t="str">
        <f t="shared" si="247"/>
        <v/>
      </c>
      <c r="BG174" s="76" t="str">
        <f t="shared" si="248"/>
        <v/>
      </c>
      <c r="BH174" s="76" t="str">
        <f t="shared" si="249"/>
        <v/>
      </c>
      <c r="BI174" s="76" t="str">
        <f t="shared" si="250"/>
        <v/>
      </c>
      <c r="BJ174" s="76" t="str">
        <f t="shared" si="251"/>
        <v/>
      </c>
      <c r="BK174" s="76" t="str">
        <f t="shared" si="252"/>
        <v/>
      </c>
      <c r="BL174" s="76" t="str">
        <f t="shared" si="253"/>
        <v/>
      </c>
      <c r="BM174" s="76" t="str">
        <f t="shared" si="254"/>
        <v/>
      </c>
      <c r="BN174" s="76" t="str">
        <f t="shared" si="255"/>
        <v/>
      </c>
      <c r="BO174" s="76" t="str">
        <f t="shared" si="256"/>
        <v/>
      </c>
      <c r="BP174" s="76" t="str">
        <f t="shared" si="257"/>
        <v/>
      </c>
      <c r="BQ174" s="76" t="str">
        <f t="shared" si="258"/>
        <v/>
      </c>
      <c r="BR174" s="76" t="str">
        <f t="shared" si="259"/>
        <v/>
      </c>
      <c r="BS174" s="76" t="str">
        <f t="shared" si="260"/>
        <v/>
      </c>
      <c r="BT174" s="76" t="str">
        <f t="shared" si="261"/>
        <v/>
      </c>
      <c r="BU174" s="76" t="str">
        <f t="shared" si="262"/>
        <v/>
      </c>
    </row>
    <row r="175" spans="1:73" ht="30" customHeight="1">
      <c r="A175" s="75" t="str">
        <f t="shared" si="192"/>
        <v/>
      </c>
      <c r="B175" s="63"/>
      <c r="C175" s="66" t="s">
        <v>1456</v>
      </c>
      <c r="D175" s="77" t="str">
        <f t="shared" si="193"/>
        <v/>
      </c>
      <c r="E175" s="72" t="str">
        <f t="shared" si="194"/>
        <v/>
      </c>
      <c r="F175" s="73" t="str">
        <f t="shared" si="195"/>
        <v/>
      </c>
      <c r="G175" s="74" t="str">
        <f t="shared" si="196"/>
        <v/>
      </c>
      <c r="H175" s="75" t="str">
        <f t="shared" si="197"/>
        <v/>
      </c>
      <c r="I175" s="75" t="str">
        <f t="shared" si="198"/>
        <v/>
      </c>
      <c r="J175" s="73" t="str">
        <f t="shared" si="199"/>
        <v/>
      </c>
      <c r="K175" s="76" t="str">
        <f t="shared" si="200"/>
        <v/>
      </c>
      <c r="L175" s="76" t="str">
        <f t="shared" si="201"/>
        <v/>
      </c>
      <c r="M175" s="76" t="str">
        <f t="shared" si="202"/>
        <v/>
      </c>
      <c r="N175" s="76" t="str">
        <f t="shared" si="203"/>
        <v/>
      </c>
      <c r="O175" s="76" t="str">
        <f t="shared" si="204"/>
        <v/>
      </c>
      <c r="P175" s="76" t="str">
        <f t="shared" si="205"/>
        <v/>
      </c>
      <c r="Q175" s="76">
        <f t="shared" si="206"/>
        <v>0</v>
      </c>
      <c r="R175" s="76">
        <f t="shared" si="207"/>
        <v>0</v>
      </c>
      <c r="S175" s="76">
        <f t="shared" si="208"/>
        <v>0</v>
      </c>
      <c r="T175" s="76">
        <f t="shared" si="209"/>
        <v>0</v>
      </c>
      <c r="U175" s="76" t="str">
        <f t="shared" si="210"/>
        <v/>
      </c>
      <c r="V175" s="76" t="str">
        <f t="shared" si="211"/>
        <v/>
      </c>
      <c r="W175" s="76">
        <f t="shared" si="212"/>
        <v>0</v>
      </c>
      <c r="X175" s="76" t="str">
        <f t="shared" si="213"/>
        <v/>
      </c>
      <c r="Y175" s="76">
        <f t="shared" si="214"/>
        <v>0</v>
      </c>
      <c r="Z175" s="76" t="str">
        <f t="shared" si="215"/>
        <v/>
      </c>
      <c r="AA175" s="76">
        <f t="shared" si="216"/>
        <v>0</v>
      </c>
      <c r="AB175" s="76">
        <f t="shared" si="217"/>
        <v>0</v>
      </c>
      <c r="AC175" s="76">
        <f t="shared" si="218"/>
        <v>0</v>
      </c>
      <c r="AD175" s="76" t="str">
        <f t="shared" si="219"/>
        <v/>
      </c>
      <c r="AE175" s="76">
        <f t="shared" si="220"/>
        <v>0</v>
      </c>
      <c r="AF175" s="76" t="str">
        <f t="shared" si="221"/>
        <v/>
      </c>
      <c r="AG175" s="76">
        <f t="shared" si="222"/>
        <v>0</v>
      </c>
      <c r="AH175" s="76">
        <f t="shared" si="223"/>
        <v>0</v>
      </c>
      <c r="AI175" s="76" t="str">
        <f t="shared" si="224"/>
        <v/>
      </c>
      <c r="AJ175" s="76">
        <f t="shared" si="225"/>
        <v>0</v>
      </c>
      <c r="AK175" s="76">
        <f t="shared" si="226"/>
        <v>0</v>
      </c>
      <c r="AL175" s="76">
        <f t="shared" si="227"/>
        <v>0</v>
      </c>
      <c r="AM175" s="76">
        <f t="shared" si="228"/>
        <v>0</v>
      </c>
      <c r="AN175" s="76" t="str">
        <f t="shared" si="229"/>
        <v/>
      </c>
      <c r="AO175" s="76" t="str">
        <f t="shared" si="230"/>
        <v/>
      </c>
      <c r="AP175" s="76">
        <f t="shared" si="231"/>
        <v>0</v>
      </c>
      <c r="AQ175" s="76">
        <f t="shared" si="232"/>
        <v>0</v>
      </c>
      <c r="AR175" s="76" t="str">
        <f t="shared" si="233"/>
        <v/>
      </c>
      <c r="AS175" s="76">
        <f t="shared" si="234"/>
        <v>0</v>
      </c>
      <c r="AT175" s="76" t="str">
        <f t="shared" si="235"/>
        <v/>
      </c>
      <c r="AU175" s="76">
        <f t="shared" si="236"/>
        <v>0</v>
      </c>
      <c r="AV175" s="76" t="str">
        <f t="shared" si="237"/>
        <v/>
      </c>
      <c r="AW175" s="76">
        <f t="shared" si="238"/>
        <v>0</v>
      </c>
      <c r="AX175" s="76" t="str">
        <f t="shared" si="239"/>
        <v/>
      </c>
      <c r="AY175" s="76">
        <f t="shared" si="240"/>
        <v>0</v>
      </c>
      <c r="AZ175" s="76" t="str">
        <f t="shared" si="241"/>
        <v/>
      </c>
      <c r="BA175" s="76">
        <f t="shared" si="242"/>
        <v>0</v>
      </c>
      <c r="BB175" s="76" t="str">
        <f t="shared" si="243"/>
        <v/>
      </c>
      <c r="BC175" s="76">
        <f t="shared" si="244"/>
        <v>0</v>
      </c>
      <c r="BD175" s="76">
        <f t="shared" si="245"/>
        <v>0</v>
      </c>
      <c r="BE175" s="76" t="str">
        <f t="shared" si="246"/>
        <v/>
      </c>
      <c r="BF175" s="76" t="str">
        <f t="shared" si="247"/>
        <v/>
      </c>
      <c r="BG175" s="76" t="str">
        <f t="shared" si="248"/>
        <v/>
      </c>
      <c r="BH175" s="76" t="str">
        <f t="shared" si="249"/>
        <v/>
      </c>
      <c r="BI175" s="76" t="str">
        <f t="shared" si="250"/>
        <v/>
      </c>
      <c r="BJ175" s="76" t="str">
        <f t="shared" si="251"/>
        <v/>
      </c>
      <c r="BK175" s="76" t="str">
        <f t="shared" si="252"/>
        <v/>
      </c>
      <c r="BL175" s="76" t="str">
        <f t="shared" si="253"/>
        <v/>
      </c>
      <c r="BM175" s="76" t="str">
        <f t="shared" si="254"/>
        <v/>
      </c>
      <c r="BN175" s="76" t="str">
        <f t="shared" si="255"/>
        <v/>
      </c>
      <c r="BO175" s="76" t="str">
        <f t="shared" si="256"/>
        <v/>
      </c>
      <c r="BP175" s="76" t="str">
        <f t="shared" si="257"/>
        <v/>
      </c>
      <c r="BQ175" s="76" t="str">
        <f t="shared" si="258"/>
        <v/>
      </c>
      <c r="BR175" s="76" t="str">
        <f t="shared" si="259"/>
        <v/>
      </c>
      <c r="BS175" s="76" t="str">
        <f t="shared" si="260"/>
        <v/>
      </c>
      <c r="BT175" s="76" t="str">
        <f t="shared" si="261"/>
        <v/>
      </c>
      <c r="BU175" s="76" t="str">
        <f t="shared" si="262"/>
        <v/>
      </c>
    </row>
    <row r="176" spans="1:73" ht="30" customHeight="1">
      <c r="A176" s="75" t="str">
        <f t="shared" si="192"/>
        <v/>
      </c>
      <c r="B176" s="63"/>
      <c r="C176" s="66" t="s">
        <v>1456</v>
      </c>
      <c r="D176" s="77" t="str">
        <f t="shared" si="193"/>
        <v/>
      </c>
      <c r="E176" s="72" t="str">
        <f t="shared" si="194"/>
        <v/>
      </c>
      <c r="F176" s="73" t="str">
        <f t="shared" si="195"/>
        <v/>
      </c>
      <c r="G176" s="74" t="str">
        <f t="shared" si="196"/>
        <v/>
      </c>
      <c r="H176" s="75" t="str">
        <f t="shared" si="197"/>
        <v/>
      </c>
      <c r="I176" s="75" t="str">
        <f t="shared" si="198"/>
        <v/>
      </c>
      <c r="J176" s="73" t="str">
        <f t="shared" si="199"/>
        <v/>
      </c>
      <c r="K176" s="76" t="str">
        <f t="shared" si="200"/>
        <v/>
      </c>
      <c r="L176" s="76" t="str">
        <f t="shared" si="201"/>
        <v/>
      </c>
      <c r="M176" s="76" t="str">
        <f t="shared" si="202"/>
        <v/>
      </c>
      <c r="N176" s="76" t="str">
        <f t="shared" si="203"/>
        <v/>
      </c>
      <c r="O176" s="76" t="str">
        <f t="shared" si="204"/>
        <v/>
      </c>
      <c r="P176" s="76" t="str">
        <f t="shared" si="205"/>
        <v/>
      </c>
      <c r="Q176" s="76">
        <f t="shared" ref="Q176:Q200" si="263">IF(B176="",0,SUMPRODUCT(($BV$11:$AGG$11="Gluten")*($BV$12:$AGG$12="INFO")*(COUNTIF($P176,"*"&amp;$BV$13:$AGG$13&amp;"*")&gt;0)*1))</f>
        <v>0</v>
      </c>
      <c r="R176" s="76">
        <f t="shared" ref="R176:R200" si="264">IF(B176="",0,SUMPRODUCT(($BV$11:$AGG$11="Gluten")*($BV$12:$AGG$12="EXCL")*(COUNTIF($P176,"*"&amp;$BV$13:$AGG$13&amp;"*")&gt;0)*1))</f>
        <v>0</v>
      </c>
      <c r="S176" s="76">
        <f t="shared" ref="S176:S200" si="265">IF(B176="",0,SUMPRODUCT(($BV$11:$AGG$11="Gluten")*($BV$12:$AGG$12="ALERTE")*(COUNTIF($P176,"*"&amp;$BV$13:$AGG$13&amp;"*")&gt;0)*1))</f>
        <v>0</v>
      </c>
      <c r="T176" s="76">
        <f t="shared" ref="T176:T200" si="266">IF(B176="",0,SUMPRODUCT(($BV$11:$AGG$11="Gluten")*($BV$12:$AGG$12="SUSP")*(COUNTIF($P176,"*"&amp;$BV$13:$AGG$13&amp;"*")&gt;0)*1))</f>
        <v>0</v>
      </c>
      <c r="U176" s="76" t="str">
        <f t="shared" si="210"/>
        <v/>
      </c>
      <c r="V176" s="76" t="str">
        <f t="shared" si="211"/>
        <v/>
      </c>
      <c r="W176" s="76">
        <f t="shared" ref="W176:W200" si="267">IF(B176="",0,SUMPRODUCT(($BV$11:$AGG$11="Crustaces")*($BV$12:$AGG$12="ALERTE")*(COUNTIF($P176,"*"&amp;$BV$13:$AGG$13&amp;"*")&gt;0)*1))</f>
        <v>0</v>
      </c>
      <c r="X176" s="76" t="str">
        <f t="shared" si="213"/>
        <v/>
      </c>
      <c r="Y176" s="76">
        <f t="shared" ref="Y176:Y200" si="268">IF(B176="",0,SUMPRODUCT(($BV$11:$AGG$11="Oeufs")*($BV$12:$AGG$12="ALERTE")*(COUNTIF($P176,"*"&amp;$BV$13:$AGG$13&amp;"*")&gt;0)*1))</f>
        <v>0</v>
      </c>
      <c r="Z176" s="76" t="str">
        <f t="shared" si="215"/>
        <v/>
      </c>
      <c r="AA176" s="76">
        <f t="shared" ref="AA176:AA200" si="269">IF(B176="",0,SUMPRODUCT(($BV$11:$AGG$11="Poissons")*($BV$12:$AGG$12="INFO")*(COUNTIF($P176,"*"&amp;$BV$13:$AGG$13&amp;"*")&gt;0)*1))</f>
        <v>0</v>
      </c>
      <c r="AB176" s="76">
        <f t="shared" ref="AB176:AB200" si="270">IF(B176="",0,SUMPRODUCT(($BV$11:$AGG$11="Poissons")*($BV$12:$AGG$12="EXCL")*(COUNTIF($P176,"*"&amp;$BV$13:$AGG$13&amp;"*")&gt;0)*1))</f>
        <v>0</v>
      </c>
      <c r="AC176" s="76">
        <f t="shared" ref="AC176:AC200" si="271">IF(B176="",0,SUMPRODUCT(($BV$11:$AGG$11="Poissons")*($BV$12:$AGG$12="ALERTE")*(COUNTIF($P176,"*"&amp;$BV$13:$AGG$13&amp;"*")&gt;0)*1))</f>
        <v>0</v>
      </c>
      <c r="AD176" s="76" t="str">
        <f t="shared" si="219"/>
        <v/>
      </c>
      <c r="AE176" s="76">
        <f t="shared" ref="AE176:AE200" si="272">IF(B176="",0,SUMPRODUCT(($BV$11:$AGG$11="Arachides")*($BV$12:$AGG$12="ALERTE")*(COUNTIF($P176,"*"&amp;$BV$13:$AGG$13&amp;"*")&gt;0)*1))</f>
        <v>0</v>
      </c>
      <c r="AF176" s="76" t="str">
        <f t="shared" si="221"/>
        <v/>
      </c>
      <c r="AG176" s="76">
        <f t="shared" ref="AG176:AG200" si="273">IF(B176="",0,SUMPRODUCT(($BV$11:$AGG$11="Soja")*($BV$12:$AGG$12="INFO")*(COUNTIF($P176,"*"&amp;$BV$13:$AGG$13&amp;"*")&gt;0)*1))</f>
        <v>0</v>
      </c>
      <c r="AH176" s="76">
        <f t="shared" ref="AH176:AH200" si="274">IF(B176="",0,SUMPRODUCT(($BV$11:$AGG$11="Soja")*($BV$12:$AGG$12="ALERTE")*(COUNTIF($P176,"*"&amp;$BV$13:$AGG$13&amp;"*")&gt;0)*1))</f>
        <v>0</v>
      </c>
      <c r="AI176" s="76" t="str">
        <f t="shared" si="224"/>
        <v/>
      </c>
      <c r="AJ176" s="76">
        <f t="shared" ref="AJ176:AJ200" si="275">IF(B176="",0,SUMPRODUCT(($BV$11:$AGG$11="Lait")*($BV$12:$AGG$12="INFO")*(COUNTIF($P176,"*"&amp;$BV$13:$AGG$13&amp;"*")&gt;0)*1))</f>
        <v>0</v>
      </c>
      <c r="AK176" s="76">
        <f t="shared" ref="AK176:AK200" si="276">IF(B176="",0,SUMPRODUCT(($BV$11:$AGG$11="Lait")*($BV$12:$AGG$12="EXCL")*(COUNTIF($P176,"*"&amp;$BV$13:$AGG$13&amp;"*")&gt;0)*1))</f>
        <v>0</v>
      </c>
      <c r="AL176" s="76">
        <f t="shared" ref="AL176:AL200" si="277">IF(B176="",0,SUMPRODUCT(($BV$11:$AGG$11="Lait")*($BV$12:$AGG$12="ALERTE")*(COUNTIF($P176,"*"&amp;$BV$13:$AGG$13&amp;"*")&gt;0)*1))</f>
        <v>0</v>
      </c>
      <c r="AM176" s="76">
        <f t="shared" ref="AM176:AM200" si="278">IF(B176="",0,SUMPRODUCT(($BV$11:$AGG$11="Lait")*($BV$12:$AGG$12="SUSP")*(COUNTIF($P176,"*"&amp;$BV$13:$AGG$13&amp;"*")&gt;0)*1))</f>
        <v>0</v>
      </c>
      <c r="AN176" s="76" t="str">
        <f t="shared" si="229"/>
        <v/>
      </c>
      <c r="AO176" s="76" t="str">
        <f t="shared" si="230"/>
        <v/>
      </c>
      <c r="AP176" s="76">
        <f t="shared" ref="AP176:AP200" si="279">IF(B176="",0,SUMPRODUCT(($BV$11:$AGG$11="Fruits a coque")*($BV$12:$AGG$12="EXCL")*(COUNTIF($P176,"*"&amp;$BV$13:$AGG$13&amp;"*")&gt;0)*1))</f>
        <v>0</v>
      </c>
      <c r="AQ176" s="76">
        <f t="shared" ref="AQ176:AQ200" si="280">IF(B176="",0,SUMPRODUCT(($BV$11:$AGG$11="Fruits a coque")*($BV$12:$AGG$12="ALERTE")*(COUNTIF($P176,"*"&amp;$BV$13:$AGG$13&amp;"*")&gt;0)*1))</f>
        <v>0</v>
      </c>
      <c r="AR176" s="76" t="str">
        <f t="shared" si="233"/>
        <v/>
      </c>
      <c r="AS176" s="76">
        <f t="shared" ref="AS176:AS200" si="281">IF(B176="",0,SUMPRODUCT(($BV$11:$AGG$11="Celeri")*($BV$12:$AGG$12="ALERTE")*(COUNTIF($P176,"*"&amp;$BV$13:$AGG$13&amp;"*")&gt;0)*1))</f>
        <v>0</v>
      </c>
      <c r="AT176" s="76" t="str">
        <f t="shared" si="235"/>
        <v/>
      </c>
      <c r="AU176" s="76">
        <f t="shared" ref="AU176:AU200" si="282">IF(B176="",0,SUMPRODUCT(($BV$11:$AGG$11="Moutarde")*($BV$12:$AGG$12="ALERTE")*(COUNTIF($P176,"*"&amp;$BV$13:$AGG$13&amp;"*")&gt;0)*1))</f>
        <v>0</v>
      </c>
      <c r="AV176" s="76" t="str">
        <f t="shared" si="237"/>
        <v/>
      </c>
      <c r="AW176" s="76">
        <f t="shared" ref="AW176:AW200" si="283">IF(B176="",0,SUMPRODUCT(($BV$11:$AGG$11="Sesame")*($BV$12:$AGG$12="ALERTE")*(COUNTIF($P176,"*"&amp;$BV$13:$AGG$13&amp;"*")&gt;0)*1))</f>
        <v>0</v>
      </c>
      <c r="AX176" s="76" t="str">
        <f t="shared" si="239"/>
        <v/>
      </c>
      <c r="AY176" s="76">
        <f t="shared" ref="AY176:AY200" si="284">IF(B176="",0,SUMPRODUCT(($BV$11:$AGG$11="Sulfites")*($BV$12:$AGG$12="ALERTE")*(COUNTIF($P176,"*"&amp;$BV$13:$AGG$13&amp;"*")&gt;0)*1))</f>
        <v>0</v>
      </c>
      <c r="AZ176" s="76" t="str">
        <f t="shared" si="241"/>
        <v/>
      </c>
      <c r="BA176" s="76">
        <f t="shared" ref="BA176:BA200" si="285">IF(B176="",0,SUMPRODUCT(($BV$11:$AGG$11="Lupin")*($BV$12:$AGG$12="ALERTE")*(COUNTIF($P176,"*"&amp;$BV$13:$AGG$13&amp;"*")&gt;0)*1))</f>
        <v>0</v>
      </c>
      <c r="BB176" s="76" t="str">
        <f t="shared" si="243"/>
        <v/>
      </c>
      <c r="BC176" s="76">
        <f t="shared" ref="BC176:BC200" si="286">IF(B176="",0,SUMPRODUCT(($BV$11:$AGG$11="Mollusques")*($BV$12:$AGG$12="EXCL")*(COUNTIF($P176,"*"&amp;$BV$13:$AGG$13&amp;"*")&gt;0)*1))</f>
        <v>0</v>
      </c>
      <c r="BD176" s="76">
        <f t="shared" ref="BD176:BD200" si="287">IF(B176="",0,SUMPRODUCT(($BV$11:$AGG$11="Mollusques")*($BV$12:$AGG$12="ALERTE")*(COUNTIF($P176,"*"&amp;$BV$13:$AGG$13&amp;"*")&gt;0)*1))</f>
        <v>0</v>
      </c>
      <c r="BE176" s="76" t="str">
        <f t="shared" si="246"/>
        <v/>
      </c>
      <c r="BF176" s="76" t="str">
        <f t="shared" si="247"/>
        <v/>
      </c>
      <c r="BG176" s="76" t="str">
        <f t="shared" si="248"/>
        <v/>
      </c>
      <c r="BH176" s="76" t="str">
        <f t="shared" si="249"/>
        <v/>
      </c>
      <c r="BI176" s="76" t="str">
        <f t="shared" si="250"/>
        <v/>
      </c>
      <c r="BJ176" s="76" t="str">
        <f t="shared" si="251"/>
        <v/>
      </c>
      <c r="BK176" s="76" t="str">
        <f t="shared" si="252"/>
        <v/>
      </c>
      <c r="BL176" s="76" t="str">
        <f t="shared" si="253"/>
        <v/>
      </c>
      <c r="BM176" s="76" t="str">
        <f t="shared" si="254"/>
        <v/>
      </c>
      <c r="BN176" s="76" t="str">
        <f t="shared" si="255"/>
        <v/>
      </c>
      <c r="BO176" s="76" t="str">
        <f t="shared" si="256"/>
        <v/>
      </c>
      <c r="BP176" s="76" t="str">
        <f t="shared" si="257"/>
        <v/>
      </c>
      <c r="BQ176" s="76" t="str">
        <f t="shared" si="258"/>
        <v/>
      </c>
      <c r="BR176" s="76" t="str">
        <f t="shared" si="259"/>
        <v/>
      </c>
      <c r="BS176" s="76" t="str">
        <f t="shared" si="260"/>
        <v/>
      </c>
      <c r="BT176" s="76" t="str">
        <f t="shared" si="261"/>
        <v/>
      </c>
      <c r="BU176" s="76" t="str">
        <f t="shared" si="262"/>
        <v/>
      </c>
    </row>
    <row r="177" spans="1:73" ht="30" customHeight="1">
      <c r="A177" s="75" t="str">
        <f t="shared" si="192"/>
        <v/>
      </c>
      <c r="B177" s="63"/>
      <c r="C177" s="66" t="s">
        <v>1456</v>
      </c>
      <c r="D177" s="77" t="str">
        <f t="shared" si="193"/>
        <v/>
      </c>
      <c r="E177" s="72" t="str">
        <f t="shared" si="194"/>
        <v/>
      </c>
      <c r="F177" s="73" t="str">
        <f t="shared" si="195"/>
        <v/>
      </c>
      <c r="G177" s="74" t="str">
        <f t="shared" si="196"/>
        <v/>
      </c>
      <c r="H177" s="75" t="str">
        <f t="shared" si="197"/>
        <v/>
      </c>
      <c r="I177" s="75" t="str">
        <f t="shared" si="198"/>
        <v/>
      </c>
      <c r="J177" s="73" t="str">
        <f t="shared" si="199"/>
        <v/>
      </c>
      <c r="K177" s="76" t="str">
        <f t="shared" si="200"/>
        <v/>
      </c>
      <c r="L177" s="76" t="str">
        <f t="shared" si="201"/>
        <v/>
      </c>
      <c r="M177" s="76" t="str">
        <f t="shared" si="202"/>
        <v/>
      </c>
      <c r="N177" s="76" t="str">
        <f t="shared" si="203"/>
        <v/>
      </c>
      <c r="O177" s="76" t="str">
        <f t="shared" si="204"/>
        <v/>
      </c>
      <c r="P177" s="76" t="str">
        <f t="shared" si="205"/>
        <v/>
      </c>
      <c r="Q177" s="76">
        <f t="shared" si="263"/>
        <v>0</v>
      </c>
      <c r="R177" s="76">
        <f t="shared" si="264"/>
        <v>0</v>
      </c>
      <c r="S177" s="76">
        <f t="shared" si="265"/>
        <v>0</v>
      </c>
      <c r="T177" s="76">
        <f t="shared" si="266"/>
        <v>0</v>
      </c>
      <c r="U177" s="76" t="str">
        <f t="shared" si="210"/>
        <v/>
      </c>
      <c r="V177" s="76" t="str">
        <f t="shared" si="211"/>
        <v/>
      </c>
      <c r="W177" s="76">
        <f t="shared" si="267"/>
        <v>0</v>
      </c>
      <c r="X177" s="76" t="str">
        <f t="shared" si="213"/>
        <v/>
      </c>
      <c r="Y177" s="76">
        <f t="shared" si="268"/>
        <v>0</v>
      </c>
      <c r="Z177" s="76" t="str">
        <f t="shared" si="215"/>
        <v/>
      </c>
      <c r="AA177" s="76">
        <f t="shared" si="269"/>
        <v>0</v>
      </c>
      <c r="AB177" s="76">
        <f t="shared" si="270"/>
        <v>0</v>
      </c>
      <c r="AC177" s="76">
        <f t="shared" si="271"/>
        <v>0</v>
      </c>
      <c r="AD177" s="76" t="str">
        <f t="shared" si="219"/>
        <v/>
      </c>
      <c r="AE177" s="76">
        <f t="shared" si="272"/>
        <v>0</v>
      </c>
      <c r="AF177" s="76" t="str">
        <f t="shared" si="221"/>
        <v/>
      </c>
      <c r="AG177" s="76">
        <f t="shared" si="273"/>
        <v>0</v>
      </c>
      <c r="AH177" s="76">
        <f t="shared" si="274"/>
        <v>0</v>
      </c>
      <c r="AI177" s="76" t="str">
        <f t="shared" si="224"/>
        <v/>
      </c>
      <c r="AJ177" s="76">
        <f t="shared" si="275"/>
        <v>0</v>
      </c>
      <c r="AK177" s="76">
        <f t="shared" si="276"/>
        <v>0</v>
      </c>
      <c r="AL177" s="76">
        <f t="shared" si="277"/>
        <v>0</v>
      </c>
      <c r="AM177" s="76">
        <f t="shared" si="278"/>
        <v>0</v>
      </c>
      <c r="AN177" s="76" t="str">
        <f t="shared" si="229"/>
        <v/>
      </c>
      <c r="AO177" s="76" t="str">
        <f t="shared" si="230"/>
        <v/>
      </c>
      <c r="AP177" s="76">
        <f t="shared" si="279"/>
        <v>0</v>
      </c>
      <c r="AQ177" s="76">
        <f t="shared" si="280"/>
        <v>0</v>
      </c>
      <c r="AR177" s="76" t="str">
        <f t="shared" si="233"/>
        <v/>
      </c>
      <c r="AS177" s="76">
        <f t="shared" si="281"/>
        <v>0</v>
      </c>
      <c r="AT177" s="76" t="str">
        <f t="shared" si="235"/>
        <v/>
      </c>
      <c r="AU177" s="76">
        <f t="shared" si="282"/>
        <v>0</v>
      </c>
      <c r="AV177" s="76" t="str">
        <f t="shared" si="237"/>
        <v/>
      </c>
      <c r="AW177" s="76">
        <f t="shared" si="283"/>
        <v>0</v>
      </c>
      <c r="AX177" s="76" t="str">
        <f t="shared" si="239"/>
        <v/>
      </c>
      <c r="AY177" s="76">
        <f t="shared" si="284"/>
        <v>0</v>
      </c>
      <c r="AZ177" s="76" t="str">
        <f t="shared" si="241"/>
        <v/>
      </c>
      <c r="BA177" s="76">
        <f t="shared" si="285"/>
        <v>0</v>
      </c>
      <c r="BB177" s="76" t="str">
        <f t="shared" si="243"/>
        <v/>
      </c>
      <c r="BC177" s="76">
        <f t="shared" si="286"/>
        <v>0</v>
      </c>
      <c r="BD177" s="76">
        <f t="shared" si="287"/>
        <v>0</v>
      </c>
      <c r="BE177" s="76" t="str">
        <f t="shared" si="246"/>
        <v/>
      </c>
      <c r="BF177" s="76" t="str">
        <f t="shared" si="247"/>
        <v/>
      </c>
      <c r="BG177" s="76" t="str">
        <f t="shared" si="248"/>
        <v/>
      </c>
      <c r="BH177" s="76" t="str">
        <f t="shared" si="249"/>
        <v/>
      </c>
      <c r="BI177" s="76" t="str">
        <f t="shared" si="250"/>
        <v/>
      </c>
      <c r="BJ177" s="76" t="str">
        <f t="shared" si="251"/>
        <v/>
      </c>
      <c r="BK177" s="76" t="str">
        <f t="shared" si="252"/>
        <v/>
      </c>
      <c r="BL177" s="76" t="str">
        <f t="shared" si="253"/>
        <v/>
      </c>
      <c r="BM177" s="76" t="str">
        <f t="shared" si="254"/>
        <v/>
      </c>
      <c r="BN177" s="76" t="str">
        <f t="shared" si="255"/>
        <v/>
      </c>
      <c r="BO177" s="76" t="str">
        <f t="shared" si="256"/>
        <v/>
      </c>
      <c r="BP177" s="76" t="str">
        <f t="shared" si="257"/>
        <v/>
      </c>
      <c r="BQ177" s="76" t="str">
        <f t="shared" si="258"/>
        <v/>
      </c>
      <c r="BR177" s="76" t="str">
        <f t="shared" si="259"/>
        <v/>
      </c>
      <c r="BS177" s="76" t="str">
        <f t="shared" si="260"/>
        <v/>
      </c>
      <c r="BT177" s="76" t="str">
        <f t="shared" si="261"/>
        <v/>
      </c>
      <c r="BU177" s="76" t="str">
        <f t="shared" si="262"/>
        <v/>
      </c>
    </row>
    <row r="178" spans="1:73" ht="30" customHeight="1">
      <c r="A178" s="75" t="str">
        <f t="shared" si="192"/>
        <v/>
      </c>
      <c r="B178" s="63"/>
      <c r="C178" s="66" t="s">
        <v>1456</v>
      </c>
      <c r="D178" s="77" t="str">
        <f t="shared" si="193"/>
        <v/>
      </c>
      <c r="E178" s="72" t="str">
        <f t="shared" si="194"/>
        <v/>
      </c>
      <c r="F178" s="73" t="str">
        <f t="shared" si="195"/>
        <v/>
      </c>
      <c r="G178" s="74" t="str">
        <f t="shared" si="196"/>
        <v/>
      </c>
      <c r="H178" s="75" t="str">
        <f t="shared" si="197"/>
        <v/>
      </c>
      <c r="I178" s="75" t="str">
        <f t="shared" si="198"/>
        <v/>
      </c>
      <c r="J178" s="73" t="str">
        <f t="shared" si="199"/>
        <v/>
      </c>
      <c r="K178" s="76" t="str">
        <f t="shared" si="200"/>
        <v/>
      </c>
      <c r="L178" s="76" t="str">
        <f t="shared" si="201"/>
        <v/>
      </c>
      <c r="M178" s="76" t="str">
        <f t="shared" si="202"/>
        <v/>
      </c>
      <c r="N178" s="76" t="str">
        <f t="shared" si="203"/>
        <v/>
      </c>
      <c r="O178" s="76" t="str">
        <f t="shared" si="204"/>
        <v/>
      </c>
      <c r="P178" s="76" t="str">
        <f t="shared" si="205"/>
        <v/>
      </c>
      <c r="Q178" s="76">
        <f t="shared" si="263"/>
        <v>0</v>
      </c>
      <c r="R178" s="76">
        <f t="shared" si="264"/>
        <v>0</v>
      </c>
      <c r="S178" s="76">
        <f t="shared" si="265"/>
        <v>0</v>
      </c>
      <c r="T178" s="76">
        <f t="shared" si="266"/>
        <v>0</v>
      </c>
      <c r="U178" s="76" t="str">
        <f t="shared" si="210"/>
        <v/>
      </c>
      <c r="V178" s="76" t="str">
        <f t="shared" si="211"/>
        <v/>
      </c>
      <c r="W178" s="76">
        <f t="shared" si="267"/>
        <v>0</v>
      </c>
      <c r="X178" s="76" t="str">
        <f t="shared" si="213"/>
        <v/>
      </c>
      <c r="Y178" s="76">
        <f t="shared" si="268"/>
        <v>0</v>
      </c>
      <c r="Z178" s="76" t="str">
        <f t="shared" si="215"/>
        <v/>
      </c>
      <c r="AA178" s="76">
        <f t="shared" si="269"/>
        <v>0</v>
      </c>
      <c r="AB178" s="76">
        <f t="shared" si="270"/>
        <v>0</v>
      </c>
      <c r="AC178" s="76">
        <f t="shared" si="271"/>
        <v>0</v>
      </c>
      <c r="AD178" s="76" t="str">
        <f t="shared" si="219"/>
        <v/>
      </c>
      <c r="AE178" s="76">
        <f t="shared" si="272"/>
        <v>0</v>
      </c>
      <c r="AF178" s="76" t="str">
        <f t="shared" si="221"/>
        <v/>
      </c>
      <c r="AG178" s="76">
        <f t="shared" si="273"/>
        <v>0</v>
      </c>
      <c r="AH178" s="76">
        <f t="shared" si="274"/>
        <v>0</v>
      </c>
      <c r="AI178" s="76" t="str">
        <f t="shared" si="224"/>
        <v/>
      </c>
      <c r="AJ178" s="76">
        <f t="shared" si="275"/>
        <v>0</v>
      </c>
      <c r="AK178" s="76">
        <f t="shared" si="276"/>
        <v>0</v>
      </c>
      <c r="AL178" s="76">
        <f t="shared" si="277"/>
        <v>0</v>
      </c>
      <c r="AM178" s="76">
        <f t="shared" si="278"/>
        <v>0</v>
      </c>
      <c r="AN178" s="76" t="str">
        <f t="shared" si="229"/>
        <v/>
      </c>
      <c r="AO178" s="76" t="str">
        <f t="shared" si="230"/>
        <v/>
      </c>
      <c r="AP178" s="76">
        <f t="shared" si="279"/>
        <v>0</v>
      </c>
      <c r="AQ178" s="76">
        <f t="shared" si="280"/>
        <v>0</v>
      </c>
      <c r="AR178" s="76" t="str">
        <f t="shared" si="233"/>
        <v/>
      </c>
      <c r="AS178" s="76">
        <f t="shared" si="281"/>
        <v>0</v>
      </c>
      <c r="AT178" s="76" t="str">
        <f t="shared" si="235"/>
        <v/>
      </c>
      <c r="AU178" s="76">
        <f t="shared" si="282"/>
        <v>0</v>
      </c>
      <c r="AV178" s="76" t="str">
        <f t="shared" si="237"/>
        <v/>
      </c>
      <c r="AW178" s="76">
        <f t="shared" si="283"/>
        <v>0</v>
      </c>
      <c r="AX178" s="76" t="str">
        <f t="shared" si="239"/>
        <v/>
      </c>
      <c r="AY178" s="76">
        <f t="shared" si="284"/>
        <v>0</v>
      </c>
      <c r="AZ178" s="76" t="str">
        <f t="shared" si="241"/>
        <v/>
      </c>
      <c r="BA178" s="76">
        <f t="shared" si="285"/>
        <v>0</v>
      </c>
      <c r="BB178" s="76" t="str">
        <f t="shared" si="243"/>
        <v/>
      </c>
      <c r="BC178" s="76">
        <f t="shared" si="286"/>
        <v>0</v>
      </c>
      <c r="BD178" s="76">
        <f t="shared" si="287"/>
        <v>0</v>
      </c>
      <c r="BE178" s="76" t="str">
        <f t="shared" si="246"/>
        <v/>
      </c>
      <c r="BF178" s="76" t="str">
        <f t="shared" si="247"/>
        <v/>
      </c>
      <c r="BG178" s="76" t="str">
        <f t="shared" si="248"/>
        <v/>
      </c>
      <c r="BH178" s="76" t="str">
        <f t="shared" si="249"/>
        <v/>
      </c>
      <c r="BI178" s="76" t="str">
        <f t="shared" si="250"/>
        <v/>
      </c>
      <c r="BJ178" s="76" t="str">
        <f t="shared" si="251"/>
        <v/>
      </c>
      <c r="BK178" s="76" t="str">
        <f t="shared" si="252"/>
        <v/>
      </c>
      <c r="BL178" s="76" t="str">
        <f t="shared" si="253"/>
        <v/>
      </c>
      <c r="BM178" s="76" t="str">
        <f t="shared" si="254"/>
        <v/>
      </c>
      <c r="BN178" s="76" t="str">
        <f t="shared" si="255"/>
        <v/>
      </c>
      <c r="BO178" s="76" t="str">
        <f t="shared" si="256"/>
        <v/>
      </c>
      <c r="BP178" s="76" t="str">
        <f t="shared" si="257"/>
        <v/>
      </c>
      <c r="BQ178" s="76" t="str">
        <f t="shared" si="258"/>
        <v/>
      </c>
      <c r="BR178" s="76" t="str">
        <f t="shared" si="259"/>
        <v/>
      </c>
      <c r="BS178" s="76" t="str">
        <f t="shared" si="260"/>
        <v/>
      </c>
      <c r="BT178" s="76" t="str">
        <f t="shared" si="261"/>
        <v/>
      </c>
      <c r="BU178" s="76" t="str">
        <f t="shared" si="262"/>
        <v/>
      </c>
    </row>
    <row r="179" spans="1:73" ht="30" customHeight="1">
      <c r="A179" s="75" t="str">
        <f t="shared" si="192"/>
        <v/>
      </c>
      <c r="B179" s="63"/>
      <c r="C179" s="66" t="s">
        <v>1456</v>
      </c>
      <c r="D179" s="77" t="str">
        <f t="shared" si="193"/>
        <v/>
      </c>
      <c r="E179" s="72" t="str">
        <f t="shared" si="194"/>
        <v/>
      </c>
      <c r="F179" s="73" t="str">
        <f t="shared" si="195"/>
        <v/>
      </c>
      <c r="G179" s="74" t="str">
        <f t="shared" si="196"/>
        <v/>
      </c>
      <c r="H179" s="75" t="str">
        <f t="shared" si="197"/>
        <v/>
      </c>
      <c r="I179" s="75" t="str">
        <f t="shared" si="198"/>
        <v/>
      </c>
      <c r="J179" s="73" t="str">
        <f t="shared" si="199"/>
        <v/>
      </c>
      <c r="K179" s="76" t="str">
        <f t="shared" si="200"/>
        <v/>
      </c>
      <c r="L179" s="76" t="str">
        <f t="shared" si="201"/>
        <v/>
      </c>
      <c r="M179" s="76" t="str">
        <f t="shared" si="202"/>
        <v/>
      </c>
      <c r="N179" s="76" t="str">
        <f t="shared" si="203"/>
        <v/>
      </c>
      <c r="O179" s="76" t="str">
        <f t="shared" si="204"/>
        <v/>
      </c>
      <c r="P179" s="76" t="str">
        <f t="shared" si="205"/>
        <v/>
      </c>
      <c r="Q179" s="76">
        <f t="shared" si="263"/>
        <v>0</v>
      </c>
      <c r="R179" s="76">
        <f t="shared" si="264"/>
        <v>0</v>
      </c>
      <c r="S179" s="76">
        <f t="shared" si="265"/>
        <v>0</v>
      </c>
      <c r="T179" s="76">
        <f t="shared" si="266"/>
        <v>0</v>
      </c>
      <c r="U179" s="76" t="str">
        <f t="shared" si="210"/>
        <v/>
      </c>
      <c r="V179" s="76" t="str">
        <f t="shared" si="211"/>
        <v/>
      </c>
      <c r="W179" s="76">
        <f t="shared" si="267"/>
        <v>0</v>
      </c>
      <c r="X179" s="76" t="str">
        <f t="shared" si="213"/>
        <v/>
      </c>
      <c r="Y179" s="76">
        <f t="shared" si="268"/>
        <v>0</v>
      </c>
      <c r="Z179" s="76" t="str">
        <f t="shared" si="215"/>
        <v/>
      </c>
      <c r="AA179" s="76">
        <f t="shared" si="269"/>
        <v>0</v>
      </c>
      <c r="AB179" s="76">
        <f t="shared" si="270"/>
        <v>0</v>
      </c>
      <c r="AC179" s="76">
        <f t="shared" si="271"/>
        <v>0</v>
      </c>
      <c r="AD179" s="76" t="str">
        <f t="shared" si="219"/>
        <v/>
      </c>
      <c r="AE179" s="76">
        <f t="shared" si="272"/>
        <v>0</v>
      </c>
      <c r="AF179" s="76" t="str">
        <f t="shared" si="221"/>
        <v/>
      </c>
      <c r="AG179" s="76">
        <f t="shared" si="273"/>
        <v>0</v>
      </c>
      <c r="AH179" s="76">
        <f t="shared" si="274"/>
        <v>0</v>
      </c>
      <c r="AI179" s="76" t="str">
        <f t="shared" si="224"/>
        <v/>
      </c>
      <c r="AJ179" s="76">
        <f t="shared" si="275"/>
        <v>0</v>
      </c>
      <c r="AK179" s="76">
        <f t="shared" si="276"/>
        <v>0</v>
      </c>
      <c r="AL179" s="76">
        <f t="shared" si="277"/>
        <v>0</v>
      </c>
      <c r="AM179" s="76">
        <f t="shared" si="278"/>
        <v>0</v>
      </c>
      <c r="AN179" s="76" t="str">
        <f t="shared" si="229"/>
        <v/>
      </c>
      <c r="AO179" s="76" t="str">
        <f t="shared" si="230"/>
        <v/>
      </c>
      <c r="AP179" s="76">
        <f t="shared" si="279"/>
        <v>0</v>
      </c>
      <c r="AQ179" s="76">
        <f t="shared" si="280"/>
        <v>0</v>
      </c>
      <c r="AR179" s="76" t="str">
        <f t="shared" si="233"/>
        <v/>
      </c>
      <c r="AS179" s="76">
        <f t="shared" si="281"/>
        <v>0</v>
      </c>
      <c r="AT179" s="76" t="str">
        <f t="shared" si="235"/>
        <v/>
      </c>
      <c r="AU179" s="76">
        <f t="shared" si="282"/>
        <v>0</v>
      </c>
      <c r="AV179" s="76" t="str">
        <f t="shared" si="237"/>
        <v/>
      </c>
      <c r="AW179" s="76">
        <f t="shared" si="283"/>
        <v>0</v>
      </c>
      <c r="AX179" s="76" t="str">
        <f t="shared" si="239"/>
        <v/>
      </c>
      <c r="AY179" s="76">
        <f t="shared" si="284"/>
        <v>0</v>
      </c>
      <c r="AZ179" s="76" t="str">
        <f t="shared" si="241"/>
        <v/>
      </c>
      <c r="BA179" s="76">
        <f t="shared" si="285"/>
        <v>0</v>
      </c>
      <c r="BB179" s="76" t="str">
        <f t="shared" si="243"/>
        <v/>
      </c>
      <c r="BC179" s="76">
        <f t="shared" si="286"/>
        <v>0</v>
      </c>
      <c r="BD179" s="76">
        <f t="shared" si="287"/>
        <v>0</v>
      </c>
      <c r="BE179" s="76" t="str">
        <f t="shared" si="246"/>
        <v/>
      </c>
      <c r="BF179" s="76" t="str">
        <f t="shared" si="247"/>
        <v/>
      </c>
      <c r="BG179" s="76" t="str">
        <f t="shared" si="248"/>
        <v/>
      </c>
      <c r="BH179" s="76" t="str">
        <f t="shared" si="249"/>
        <v/>
      </c>
      <c r="BI179" s="76" t="str">
        <f t="shared" si="250"/>
        <v/>
      </c>
      <c r="BJ179" s="76" t="str">
        <f t="shared" si="251"/>
        <v/>
      </c>
      <c r="BK179" s="76" t="str">
        <f t="shared" si="252"/>
        <v/>
      </c>
      <c r="BL179" s="76" t="str">
        <f t="shared" si="253"/>
        <v/>
      </c>
      <c r="BM179" s="76" t="str">
        <f t="shared" si="254"/>
        <v/>
      </c>
      <c r="BN179" s="76" t="str">
        <f t="shared" si="255"/>
        <v/>
      </c>
      <c r="BO179" s="76" t="str">
        <f t="shared" si="256"/>
        <v/>
      </c>
      <c r="BP179" s="76" t="str">
        <f t="shared" si="257"/>
        <v/>
      </c>
      <c r="BQ179" s="76" t="str">
        <f t="shared" si="258"/>
        <v/>
      </c>
      <c r="BR179" s="76" t="str">
        <f t="shared" si="259"/>
        <v/>
      </c>
      <c r="BS179" s="76" t="str">
        <f t="shared" si="260"/>
        <v/>
      </c>
      <c r="BT179" s="76" t="str">
        <f t="shared" si="261"/>
        <v/>
      </c>
      <c r="BU179" s="76" t="str">
        <f t="shared" si="262"/>
        <v/>
      </c>
    </row>
    <row r="180" spans="1:73" ht="30" customHeight="1">
      <c r="A180" s="75" t="str">
        <f t="shared" si="192"/>
        <v/>
      </c>
      <c r="B180" s="63"/>
      <c r="C180" s="66" t="s">
        <v>1456</v>
      </c>
      <c r="D180" s="77" t="str">
        <f t="shared" si="193"/>
        <v/>
      </c>
      <c r="E180" s="72" t="str">
        <f t="shared" si="194"/>
        <v/>
      </c>
      <c r="F180" s="73" t="str">
        <f t="shared" si="195"/>
        <v/>
      </c>
      <c r="G180" s="74" t="str">
        <f t="shared" si="196"/>
        <v/>
      </c>
      <c r="H180" s="75" t="str">
        <f t="shared" si="197"/>
        <v/>
      </c>
      <c r="I180" s="75" t="str">
        <f t="shared" si="198"/>
        <v/>
      </c>
      <c r="J180" s="73" t="str">
        <f t="shared" si="199"/>
        <v/>
      </c>
      <c r="K180" s="76" t="str">
        <f t="shared" si="200"/>
        <v/>
      </c>
      <c r="L180" s="76" t="str">
        <f t="shared" si="201"/>
        <v/>
      </c>
      <c r="M180" s="76" t="str">
        <f t="shared" si="202"/>
        <v/>
      </c>
      <c r="N180" s="76" t="str">
        <f t="shared" si="203"/>
        <v/>
      </c>
      <c r="O180" s="76" t="str">
        <f t="shared" si="204"/>
        <v/>
      </c>
      <c r="P180" s="76" t="str">
        <f t="shared" si="205"/>
        <v/>
      </c>
      <c r="Q180" s="76">
        <f t="shared" si="263"/>
        <v>0</v>
      </c>
      <c r="R180" s="76">
        <f t="shared" si="264"/>
        <v>0</v>
      </c>
      <c r="S180" s="76">
        <f t="shared" si="265"/>
        <v>0</v>
      </c>
      <c r="T180" s="76">
        <f t="shared" si="266"/>
        <v>0</v>
      </c>
      <c r="U180" s="76" t="str">
        <f t="shared" si="210"/>
        <v/>
      </c>
      <c r="V180" s="76" t="str">
        <f t="shared" si="211"/>
        <v/>
      </c>
      <c r="W180" s="76">
        <f t="shared" si="267"/>
        <v>0</v>
      </c>
      <c r="X180" s="76" t="str">
        <f t="shared" si="213"/>
        <v/>
      </c>
      <c r="Y180" s="76">
        <f t="shared" si="268"/>
        <v>0</v>
      </c>
      <c r="Z180" s="76" t="str">
        <f t="shared" si="215"/>
        <v/>
      </c>
      <c r="AA180" s="76">
        <f t="shared" si="269"/>
        <v>0</v>
      </c>
      <c r="AB180" s="76">
        <f t="shared" si="270"/>
        <v>0</v>
      </c>
      <c r="AC180" s="76">
        <f t="shared" si="271"/>
        <v>0</v>
      </c>
      <c r="AD180" s="76" t="str">
        <f t="shared" si="219"/>
        <v/>
      </c>
      <c r="AE180" s="76">
        <f t="shared" si="272"/>
        <v>0</v>
      </c>
      <c r="AF180" s="76" t="str">
        <f t="shared" si="221"/>
        <v/>
      </c>
      <c r="AG180" s="76">
        <f t="shared" si="273"/>
        <v>0</v>
      </c>
      <c r="AH180" s="76">
        <f t="shared" si="274"/>
        <v>0</v>
      </c>
      <c r="AI180" s="76" t="str">
        <f t="shared" si="224"/>
        <v/>
      </c>
      <c r="AJ180" s="76">
        <f t="shared" si="275"/>
        <v>0</v>
      </c>
      <c r="AK180" s="76">
        <f t="shared" si="276"/>
        <v>0</v>
      </c>
      <c r="AL180" s="76">
        <f t="shared" si="277"/>
        <v>0</v>
      </c>
      <c r="AM180" s="76">
        <f t="shared" si="278"/>
        <v>0</v>
      </c>
      <c r="AN180" s="76" t="str">
        <f t="shared" si="229"/>
        <v/>
      </c>
      <c r="AO180" s="76" t="str">
        <f t="shared" si="230"/>
        <v/>
      </c>
      <c r="AP180" s="76">
        <f t="shared" si="279"/>
        <v>0</v>
      </c>
      <c r="AQ180" s="76">
        <f t="shared" si="280"/>
        <v>0</v>
      </c>
      <c r="AR180" s="76" t="str">
        <f t="shared" si="233"/>
        <v/>
      </c>
      <c r="AS180" s="76">
        <f t="shared" si="281"/>
        <v>0</v>
      </c>
      <c r="AT180" s="76" t="str">
        <f t="shared" si="235"/>
        <v/>
      </c>
      <c r="AU180" s="76">
        <f t="shared" si="282"/>
        <v>0</v>
      </c>
      <c r="AV180" s="76" t="str">
        <f t="shared" si="237"/>
        <v/>
      </c>
      <c r="AW180" s="76">
        <f t="shared" si="283"/>
        <v>0</v>
      </c>
      <c r="AX180" s="76" t="str">
        <f t="shared" si="239"/>
        <v/>
      </c>
      <c r="AY180" s="76">
        <f t="shared" si="284"/>
        <v>0</v>
      </c>
      <c r="AZ180" s="76" t="str">
        <f t="shared" si="241"/>
        <v/>
      </c>
      <c r="BA180" s="76">
        <f t="shared" si="285"/>
        <v>0</v>
      </c>
      <c r="BB180" s="76" t="str">
        <f t="shared" si="243"/>
        <v/>
      </c>
      <c r="BC180" s="76">
        <f t="shared" si="286"/>
        <v>0</v>
      </c>
      <c r="BD180" s="76">
        <f t="shared" si="287"/>
        <v>0</v>
      </c>
      <c r="BE180" s="76" t="str">
        <f t="shared" si="246"/>
        <v/>
      </c>
      <c r="BF180" s="76" t="str">
        <f t="shared" si="247"/>
        <v/>
      </c>
      <c r="BG180" s="76" t="str">
        <f t="shared" si="248"/>
        <v/>
      </c>
      <c r="BH180" s="76" t="str">
        <f t="shared" si="249"/>
        <v/>
      </c>
      <c r="BI180" s="76" t="str">
        <f t="shared" si="250"/>
        <v/>
      </c>
      <c r="BJ180" s="76" t="str">
        <f t="shared" si="251"/>
        <v/>
      </c>
      <c r="BK180" s="76" t="str">
        <f t="shared" si="252"/>
        <v/>
      </c>
      <c r="BL180" s="76" t="str">
        <f t="shared" si="253"/>
        <v/>
      </c>
      <c r="BM180" s="76" t="str">
        <f t="shared" si="254"/>
        <v/>
      </c>
      <c r="BN180" s="76" t="str">
        <f t="shared" si="255"/>
        <v/>
      </c>
      <c r="BO180" s="76" t="str">
        <f t="shared" si="256"/>
        <v/>
      </c>
      <c r="BP180" s="76" t="str">
        <f t="shared" si="257"/>
        <v/>
      </c>
      <c r="BQ180" s="76" t="str">
        <f t="shared" si="258"/>
        <v/>
      </c>
      <c r="BR180" s="76" t="str">
        <f t="shared" si="259"/>
        <v/>
      </c>
      <c r="BS180" s="76" t="str">
        <f t="shared" si="260"/>
        <v/>
      </c>
      <c r="BT180" s="76" t="str">
        <f t="shared" si="261"/>
        <v/>
      </c>
      <c r="BU180" s="76" t="str">
        <f t="shared" si="262"/>
        <v/>
      </c>
    </row>
    <row r="181" spans="1:73" ht="30" customHeight="1">
      <c r="A181" s="75" t="str">
        <f t="shared" si="192"/>
        <v/>
      </c>
      <c r="B181" s="63"/>
      <c r="C181" s="66" t="s">
        <v>1456</v>
      </c>
      <c r="D181" s="77" t="str">
        <f t="shared" si="193"/>
        <v/>
      </c>
      <c r="E181" s="72" t="str">
        <f t="shared" si="194"/>
        <v/>
      </c>
      <c r="F181" s="73" t="str">
        <f t="shared" si="195"/>
        <v/>
      </c>
      <c r="G181" s="74" t="str">
        <f t="shared" si="196"/>
        <v/>
      </c>
      <c r="H181" s="75" t="str">
        <f t="shared" si="197"/>
        <v/>
      </c>
      <c r="I181" s="75" t="str">
        <f t="shared" si="198"/>
        <v/>
      </c>
      <c r="J181" s="73" t="str">
        <f t="shared" si="199"/>
        <v/>
      </c>
      <c r="K181" s="76" t="str">
        <f t="shared" si="200"/>
        <v/>
      </c>
      <c r="L181" s="76" t="str">
        <f t="shared" si="201"/>
        <v/>
      </c>
      <c r="M181" s="76" t="str">
        <f t="shared" si="202"/>
        <v/>
      </c>
      <c r="N181" s="76" t="str">
        <f t="shared" si="203"/>
        <v/>
      </c>
      <c r="O181" s="76" t="str">
        <f t="shared" si="204"/>
        <v/>
      </c>
      <c r="P181" s="76" t="str">
        <f t="shared" si="205"/>
        <v/>
      </c>
      <c r="Q181" s="76">
        <f t="shared" si="263"/>
        <v>0</v>
      </c>
      <c r="R181" s="76">
        <f t="shared" si="264"/>
        <v>0</v>
      </c>
      <c r="S181" s="76">
        <f t="shared" si="265"/>
        <v>0</v>
      </c>
      <c r="T181" s="76">
        <f t="shared" si="266"/>
        <v>0</v>
      </c>
      <c r="U181" s="76" t="str">
        <f t="shared" si="210"/>
        <v/>
      </c>
      <c r="V181" s="76" t="str">
        <f t="shared" si="211"/>
        <v/>
      </c>
      <c r="W181" s="76">
        <f t="shared" si="267"/>
        <v>0</v>
      </c>
      <c r="X181" s="76" t="str">
        <f t="shared" si="213"/>
        <v/>
      </c>
      <c r="Y181" s="76">
        <f t="shared" si="268"/>
        <v>0</v>
      </c>
      <c r="Z181" s="76" t="str">
        <f t="shared" si="215"/>
        <v/>
      </c>
      <c r="AA181" s="76">
        <f t="shared" si="269"/>
        <v>0</v>
      </c>
      <c r="AB181" s="76">
        <f t="shared" si="270"/>
        <v>0</v>
      </c>
      <c r="AC181" s="76">
        <f t="shared" si="271"/>
        <v>0</v>
      </c>
      <c r="AD181" s="76" t="str">
        <f t="shared" si="219"/>
        <v/>
      </c>
      <c r="AE181" s="76">
        <f t="shared" si="272"/>
        <v>0</v>
      </c>
      <c r="AF181" s="76" t="str">
        <f t="shared" si="221"/>
        <v/>
      </c>
      <c r="AG181" s="76">
        <f t="shared" si="273"/>
        <v>0</v>
      </c>
      <c r="AH181" s="76">
        <f t="shared" si="274"/>
        <v>0</v>
      </c>
      <c r="AI181" s="76" t="str">
        <f t="shared" si="224"/>
        <v/>
      </c>
      <c r="AJ181" s="76">
        <f t="shared" si="275"/>
        <v>0</v>
      </c>
      <c r="AK181" s="76">
        <f t="shared" si="276"/>
        <v>0</v>
      </c>
      <c r="AL181" s="76">
        <f t="shared" si="277"/>
        <v>0</v>
      </c>
      <c r="AM181" s="76">
        <f t="shared" si="278"/>
        <v>0</v>
      </c>
      <c r="AN181" s="76" t="str">
        <f t="shared" si="229"/>
        <v/>
      </c>
      <c r="AO181" s="76" t="str">
        <f t="shared" si="230"/>
        <v/>
      </c>
      <c r="AP181" s="76">
        <f t="shared" si="279"/>
        <v>0</v>
      </c>
      <c r="AQ181" s="76">
        <f t="shared" si="280"/>
        <v>0</v>
      </c>
      <c r="AR181" s="76" t="str">
        <f t="shared" si="233"/>
        <v/>
      </c>
      <c r="AS181" s="76">
        <f t="shared" si="281"/>
        <v>0</v>
      </c>
      <c r="AT181" s="76" t="str">
        <f t="shared" si="235"/>
        <v/>
      </c>
      <c r="AU181" s="76">
        <f t="shared" si="282"/>
        <v>0</v>
      </c>
      <c r="AV181" s="76" t="str">
        <f t="shared" si="237"/>
        <v/>
      </c>
      <c r="AW181" s="76">
        <f t="shared" si="283"/>
        <v>0</v>
      </c>
      <c r="AX181" s="76" t="str">
        <f t="shared" si="239"/>
        <v/>
      </c>
      <c r="AY181" s="76">
        <f t="shared" si="284"/>
        <v>0</v>
      </c>
      <c r="AZ181" s="76" t="str">
        <f t="shared" si="241"/>
        <v/>
      </c>
      <c r="BA181" s="76">
        <f t="shared" si="285"/>
        <v>0</v>
      </c>
      <c r="BB181" s="76" t="str">
        <f t="shared" si="243"/>
        <v/>
      </c>
      <c r="BC181" s="76">
        <f t="shared" si="286"/>
        <v>0</v>
      </c>
      <c r="BD181" s="76">
        <f t="shared" si="287"/>
        <v>0</v>
      </c>
      <c r="BE181" s="76" t="str">
        <f t="shared" si="246"/>
        <v/>
      </c>
      <c r="BF181" s="76" t="str">
        <f t="shared" si="247"/>
        <v/>
      </c>
      <c r="BG181" s="76" t="str">
        <f t="shared" si="248"/>
        <v/>
      </c>
      <c r="BH181" s="76" t="str">
        <f t="shared" si="249"/>
        <v/>
      </c>
      <c r="BI181" s="76" t="str">
        <f t="shared" si="250"/>
        <v/>
      </c>
      <c r="BJ181" s="76" t="str">
        <f t="shared" si="251"/>
        <v/>
      </c>
      <c r="BK181" s="76" t="str">
        <f t="shared" si="252"/>
        <v/>
      </c>
      <c r="BL181" s="76" t="str">
        <f t="shared" si="253"/>
        <v/>
      </c>
      <c r="BM181" s="76" t="str">
        <f t="shared" si="254"/>
        <v/>
      </c>
      <c r="BN181" s="76" t="str">
        <f t="shared" si="255"/>
        <v/>
      </c>
      <c r="BO181" s="76" t="str">
        <f t="shared" si="256"/>
        <v/>
      </c>
      <c r="BP181" s="76" t="str">
        <f t="shared" si="257"/>
        <v/>
      </c>
      <c r="BQ181" s="76" t="str">
        <f t="shared" si="258"/>
        <v/>
      </c>
      <c r="BR181" s="76" t="str">
        <f t="shared" si="259"/>
        <v/>
      </c>
      <c r="BS181" s="76" t="str">
        <f t="shared" si="260"/>
        <v/>
      </c>
      <c r="BT181" s="76" t="str">
        <f t="shared" si="261"/>
        <v/>
      </c>
      <c r="BU181" s="76" t="str">
        <f t="shared" si="262"/>
        <v/>
      </c>
    </row>
    <row r="182" spans="1:73" ht="30" customHeight="1">
      <c r="A182" s="75" t="str">
        <f t="shared" si="192"/>
        <v/>
      </c>
      <c r="B182" s="63"/>
      <c r="C182" s="66" t="s">
        <v>1456</v>
      </c>
      <c r="D182" s="77" t="str">
        <f t="shared" si="193"/>
        <v/>
      </c>
      <c r="E182" s="72" t="str">
        <f t="shared" si="194"/>
        <v/>
      </c>
      <c r="F182" s="73" t="str">
        <f t="shared" si="195"/>
        <v/>
      </c>
      <c r="G182" s="74" t="str">
        <f t="shared" si="196"/>
        <v/>
      </c>
      <c r="H182" s="75" t="str">
        <f t="shared" si="197"/>
        <v/>
      </c>
      <c r="I182" s="75" t="str">
        <f t="shared" si="198"/>
        <v/>
      </c>
      <c r="J182" s="73" t="str">
        <f t="shared" si="199"/>
        <v/>
      </c>
      <c r="K182" s="76" t="str">
        <f t="shared" si="200"/>
        <v/>
      </c>
      <c r="L182" s="76" t="str">
        <f t="shared" si="201"/>
        <v/>
      </c>
      <c r="M182" s="76" t="str">
        <f t="shared" si="202"/>
        <v/>
      </c>
      <c r="N182" s="76" t="str">
        <f t="shared" si="203"/>
        <v/>
      </c>
      <c r="O182" s="76" t="str">
        <f t="shared" si="204"/>
        <v/>
      </c>
      <c r="P182" s="76" t="str">
        <f t="shared" si="205"/>
        <v/>
      </c>
      <c r="Q182" s="76">
        <f t="shared" si="263"/>
        <v>0</v>
      </c>
      <c r="R182" s="76">
        <f t="shared" si="264"/>
        <v>0</v>
      </c>
      <c r="S182" s="76">
        <f t="shared" si="265"/>
        <v>0</v>
      </c>
      <c r="T182" s="76">
        <f t="shared" si="266"/>
        <v>0</v>
      </c>
      <c r="U182" s="76" t="str">
        <f t="shared" si="210"/>
        <v/>
      </c>
      <c r="V182" s="76" t="str">
        <f t="shared" si="211"/>
        <v/>
      </c>
      <c r="W182" s="76">
        <f t="shared" si="267"/>
        <v>0</v>
      </c>
      <c r="X182" s="76" t="str">
        <f t="shared" si="213"/>
        <v/>
      </c>
      <c r="Y182" s="76">
        <f t="shared" si="268"/>
        <v>0</v>
      </c>
      <c r="Z182" s="76" t="str">
        <f t="shared" si="215"/>
        <v/>
      </c>
      <c r="AA182" s="76">
        <f t="shared" si="269"/>
        <v>0</v>
      </c>
      <c r="AB182" s="76">
        <f t="shared" si="270"/>
        <v>0</v>
      </c>
      <c r="AC182" s="76">
        <f t="shared" si="271"/>
        <v>0</v>
      </c>
      <c r="AD182" s="76" t="str">
        <f t="shared" si="219"/>
        <v/>
      </c>
      <c r="AE182" s="76">
        <f t="shared" si="272"/>
        <v>0</v>
      </c>
      <c r="AF182" s="76" t="str">
        <f t="shared" si="221"/>
        <v/>
      </c>
      <c r="AG182" s="76">
        <f t="shared" si="273"/>
        <v>0</v>
      </c>
      <c r="AH182" s="76">
        <f t="shared" si="274"/>
        <v>0</v>
      </c>
      <c r="AI182" s="76" t="str">
        <f t="shared" si="224"/>
        <v/>
      </c>
      <c r="AJ182" s="76">
        <f t="shared" si="275"/>
        <v>0</v>
      </c>
      <c r="AK182" s="76">
        <f t="shared" si="276"/>
        <v>0</v>
      </c>
      <c r="AL182" s="76">
        <f t="shared" si="277"/>
        <v>0</v>
      </c>
      <c r="AM182" s="76">
        <f t="shared" si="278"/>
        <v>0</v>
      </c>
      <c r="AN182" s="76" t="str">
        <f t="shared" si="229"/>
        <v/>
      </c>
      <c r="AO182" s="76" t="str">
        <f t="shared" si="230"/>
        <v/>
      </c>
      <c r="AP182" s="76">
        <f t="shared" si="279"/>
        <v>0</v>
      </c>
      <c r="AQ182" s="76">
        <f t="shared" si="280"/>
        <v>0</v>
      </c>
      <c r="AR182" s="76" t="str">
        <f t="shared" si="233"/>
        <v/>
      </c>
      <c r="AS182" s="76">
        <f t="shared" si="281"/>
        <v>0</v>
      </c>
      <c r="AT182" s="76" t="str">
        <f t="shared" si="235"/>
        <v/>
      </c>
      <c r="AU182" s="76">
        <f t="shared" si="282"/>
        <v>0</v>
      </c>
      <c r="AV182" s="76" t="str">
        <f t="shared" si="237"/>
        <v/>
      </c>
      <c r="AW182" s="76">
        <f t="shared" si="283"/>
        <v>0</v>
      </c>
      <c r="AX182" s="76" t="str">
        <f t="shared" si="239"/>
        <v/>
      </c>
      <c r="AY182" s="76">
        <f t="shared" si="284"/>
        <v>0</v>
      </c>
      <c r="AZ182" s="76" t="str">
        <f t="shared" si="241"/>
        <v/>
      </c>
      <c r="BA182" s="76">
        <f t="shared" si="285"/>
        <v>0</v>
      </c>
      <c r="BB182" s="76" t="str">
        <f t="shared" si="243"/>
        <v/>
      </c>
      <c r="BC182" s="76">
        <f t="shared" si="286"/>
        <v>0</v>
      </c>
      <c r="BD182" s="76">
        <f t="shared" si="287"/>
        <v>0</v>
      </c>
      <c r="BE182" s="76" t="str">
        <f t="shared" si="246"/>
        <v/>
      </c>
      <c r="BF182" s="76" t="str">
        <f t="shared" si="247"/>
        <v/>
      </c>
      <c r="BG182" s="76" t="str">
        <f t="shared" si="248"/>
        <v/>
      </c>
      <c r="BH182" s="76" t="str">
        <f t="shared" si="249"/>
        <v/>
      </c>
      <c r="BI182" s="76" t="str">
        <f t="shared" si="250"/>
        <v/>
      </c>
      <c r="BJ182" s="76" t="str">
        <f t="shared" si="251"/>
        <v/>
      </c>
      <c r="BK182" s="76" t="str">
        <f t="shared" si="252"/>
        <v/>
      </c>
      <c r="BL182" s="76" t="str">
        <f t="shared" si="253"/>
        <v/>
      </c>
      <c r="BM182" s="76" t="str">
        <f t="shared" si="254"/>
        <v/>
      </c>
      <c r="BN182" s="76" t="str">
        <f t="shared" si="255"/>
        <v/>
      </c>
      <c r="BO182" s="76" t="str">
        <f t="shared" si="256"/>
        <v/>
      </c>
      <c r="BP182" s="76" t="str">
        <f t="shared" si="257"/>
        <v/>
      </c>
      <c r="BQ182" s="76" t="str">
        <f t="shared" si="258"/>
        <v/>
      </c>
      <c r="BR182" s="76" t="str">
        <f t="shared" si="259"/>
        <v/>
      </c>
      <c r="BS182" s="76" t="str">
        <f t="shared" si="260"/>
        <v/>
      </c>
      <c r="BT182" s="76" t="str">
        <f t="shared" si="261"/>
        <v/>
      </c>
      <c r="BU182" s="76" t="str">
        <f t="shared" si="262"/>
        <v/>
      </c>
    </row>
    <row r="183" spans="1:73" ht="30" customHeight="1">
      <c r="A183" s="75" t="str">
        <f t="shared" si="192"/>
        <v/>
      </c>
      <c r="B183" s="63"/>
      <c r="C183" s="66" t="s">
        <v>1456</v>
      </c>
      <c r="D183" s="77" t="str">
        <f t="shared" si="193"/>
        <v/>
      </c>
      <c r="E183" s="72" t="str">
        <f t="shared" si="194"/>
        <v/>
      </c>
      <c r="F183" s="73" t="str">
        <f t="shared" si="195"/>
        <v/>
      </c>
      <c r="G183" s="74" t="str">
        <f t="shared" si="196"/>
        <v/>
      </c>
      <c r="H183" s="75" t="str">
        <f t="shared" si="197"/>
        <v/>
      </c>
      <c r="I183" s="75" t="str">
        <f t="shared" si="198"/>
        <v/>
      </c>
      <c r="J183" s="73" t="str">
        <f t="shared" si="199"/>
        <v/>
      </c>
      <c r="K183" s="76" t="str">
        <f t="shared" si="200"/>
        <v/>
      </c>
      <c r="L183" s="76" t="str">
        <f t="shared" si="201"/>
        <v/>
      </c>
      <c r="M183" s="76" t="str">
        <f t="shared" si="202"/>
        <v/>
      </c>
      <c r="N183" s="76" t="str">
        <f t="shared" si="203"/>
        <v/>
      </c>
      <c r="O183" s="76" t="str">
        <f t="shared" si="204"/>
        <v/>
      </c>
      <c r="P183" s="76" t="str">
        <f t="shared" si="205"/>
        <v/>
      </c>
      <c r="Q183" s="76">
        <f t="shared" si="263"/>
        <v>0</v>
      </c>
      <c r="R183" s="76">
        <f t="shared" si="264"/>
        <v>0</v>
      </c>
      <c r="S183" s="76">
        <f t="shared" si="265"/>
        <v>0</v>
      </c>
      <c r="T183" s="76">
        <f t="shared" si="266"/>
        <v>0</v>
      </c>
      <c r="U183" s="76" t="str">
        <f t="shared" si="210"/>
        <v/>
      </c>
      <c r="V183" s="76" t="str">
        <f t="shared" si="211"/>
        <v/>
      </c>
      <c r="W183" s="76">
        <f t="shared" si="267"/>
        <v>0</v>
      </c>
      <c r="X183" s="76" t="str">
        <f t="shared" si="213"/>
        <v/>
      </c>
      <c r="Y183" s="76">
        <f t="shared" si="268"/>
        <v>0</v>
      </c>
      <c r="Z183" s="76" t="str">
        <f t="shared" si="215"/>
        <v/>
      </c>
      <c r="AA183" s="76">
        <f t="shared" si="269"/>
        <v>0</v>
      </c>
      <c r="AB183" s="76">
        <f t="shared" si="270"/>
        <v>0</v>
      </c>
      <c r="AC183" s="76">
        <f t="shared" si="271"/>
        <v>0</v>
      </c>
      <c r="AD183" s="76" t="str">
        <f t="shared" si="219"/>
        <v/>
      </c>
      <c r="AE183" s="76">
        <f t="shared" si="272"/>
        <v>0</v>
      </c>
      <c r="AF183" s="76" t="str">
        <f t="shared" si="221"/>
        <v/>
      </c>
      <c r="AG183" s="76">
        <f t="shared" si="273"/>
        <v>0</v>
      </c>
      <c r="AH183" s="76">
        <f t="shared" si="274"/>
        <v>0</v>
      </c>
      <c r="AI183" s="76" t="str">
        <f t="shared" si="224"/>
        <v/>
      </c>
      <c r="AJ183" s="76">
        <f t="shared" si="275"/>
        <v>0</v>
      </c>
      <c r="AK183" s="76">
        <f t="shared" si="276"/>
        <v>0</v>
      </c>
      <c r="AL183" s="76">
        <f t="shared" si="277"/>
        <v>0</v>
      </c>
      <c r="AM183" s="76">
        <f t="shared" si="278"/>
        <v>0</v>
      </c>
      <c r="AN183" s="76" t="str">
        <f t="shared" si="229"/>
        <v/>
      </c>
      <c r="AO183" s="76" t="str">
        <f t="shared" si="230"/>
        <v/>
      </c>
      <c r="AP183" s="76">
        <f t="shared" si="279"/>
        <v>0</v>
      </c>
      <c r="AQ183" s="76">
        <f t="shared" si="280"/>
        <v>0</v>
      </c>
      <c r="AR183" s="76" t="str">
        <f t="shared" si="233"/>
        <v/>
      </c>
      <c r="AS183" s="76">
        <f t="shared" si="281"/>
        <v>0</v>
      </c>
      <c r="AT183" s="76" t="str">
        <f t="shared" si="235"/>
        <v/>
      </c>
      <c r="AU183" s="76">
        <f t="shared" si="282"/>
        <v>0</v>
      </c>
      <c r="AV183" s="76" t="str">
        <f t="shared" si="237"/>
        <v/>
      </c>
      <c r="AW183" s="76">
        <f t="shared" si="283"/>
        <v>0</v>
      </c>
      <c r="AX183" s="76" t="str">
        <f t="shared" si="239"/>
        <v/>
      </c>
      <c r="AY183" s="76">
        <f t="shared" si="284"/>
        <v>0</v>
      </c>
      <c r="AZ183" s="76" t="str">
        <f t="shared" si="241"/>
        <v/>
      </c>
      <c r="BA183" s="76">
        <f t="shared" si="285"/>
        <v>0</v>
      </c>
      <c r="BB183" s="76" t="str">
        <f t="shared" si="243"/>
        <v/>
      </c>
      <c r="BC183" s="76">
        <f t="shared" si="286"/>
        <v>0</v>
      </c>
      <c r="BD183" s="76">
        <f t="shared" si="287"/>
        <v>0</v>
      </c>
      <c r="BE183" s="76" t="str">
        <f t="shared" si="246"/>
        <v/>
      </c>
      <c r="BF183" s="76" t="str">
        <f t="shared" si="247"/>
        <v/>
      </c>
      <c r="BG183" s="76" t="str">
        <f t="shared" si="248"/>
        <v/>
      </c>
      <c r="BH183" s="76" t="str">
        <f t="shared" si="249"/>
        <v/>
      </c>
      <c r="BI183" s="76" t="str">
        <f t="shared" si="250"/>
        <v/>
      </c>
      <c r="BJ183" s="76" t="str">
        <f t="shared" si="251"/>
        <v/>
      </c>
      <c r="BK183" s="76" t="str">
        <f t="shared" si="252"/>
        <v/>
      </c>
      <c r="BL183" s="76" t="str">
        <f t="shared" si="253"/>
        <v/>
      </c>
      <c r="BM183" s="76" t="str">
        <f t="shared" si="254"/>
        <v/>
      </c>
      <c r="BN183" s="76" t="str">
        <f t="shared" si="255"/>
        <v/>
      </c>
      <c r="BO183" s="76" t="str">
        <f t="shared" si="256"/>
        <v/>
      </c>
      <c r="BP183" s="76" t="str">
        <f t="shared" si="257"/>
        <v/>
      </c>
      <c r="BQ183" s="76" t="str">
        <f t="shared" si="258"/>
        <v/>
      </c>
      <c r="BR183" s="76" t="str">
        <f t="shared" si="259"/>
        <v/>
      </c>
      <c r="BS183" s="76" t="str">
        <f t="shared" si="260"/>
        <v/>
      </c>
      <c r="BT183" s="76" t="str">
        <f t="shared" si="261"/>
        <v/>
      </c>
      <c r="BU183" s="76" t="str">
        <f t="shared" si="262"/>
        <v/>
      </c>
    </row>
    <row r="184" spans="1:73" ht="30" customHeight="1">
      <c r="A184" s="75" t="str">
        <f t="shared" si="192"/>
        <v/>
      </c>
      <c r="B184" s="63"/>
      <c r="C184" s="66" t="s">
        <v>1456</v>
      </c>
      <c r="D184" s="77" t="str">
        <f t="shared" si="193"/>
        <v/>
      </c>
      <c r="E184" s="72" t="str">
        <f t="shared" si="194"/>
        <v/>
      </c>
      <c r="F184" s="73" t="str">
        <f t="shared" si="195"/>
        <v/>
      </c>
      <c r="G184" s="74" t="str">
        <f t="shared" si="196"/>
        <v/>
      </c>
      <c r="H184" s="75" t="str">
        <f t="shared" si="197"/>
        <v/>
      </c>
      <c r="I184" s="75" t="str">
        <f t="shared" si="198"/>
        <v/>
      </c>
      <c r="J184" s="73" t="str">
        <f t="shared" si="199"/>
        <v/>
      </c>
      <c r="K184" s="76" t="str">
        <f t="shared" si="200"/>
        <v/>
      </c>
      <c r="L184" s="76" t="str">
        <f t="shared" si="201"/>
        <v/>
      </c>
      <c r="M184" s="76" t="str">
        <f t="shared" si="202"/>
        <v/>
      </c>
      <c r="N184" s="76" t="str">
        <f t="shared" si="203"/>
        <v/>
      </c>
      <c r="O184" s="76" t="str">
        <f t="shared" si="204"/>
        <v/>
      </c>
      <c r="P184" s="76" t="str">
        <f t="shared" si="205"/>
        <v/>
      </c>
      <c r="Q184" s="76">
        <f t="shared" si="263"/>
        <v>0</v>
      </c>
      <c r="R184" s="76">
        <f t="shared" si="264"/>
        <v>0</v>
      </c>
      <c r="S184" s="76">
        <f t="shared" si="265"/>
        <v>0</v>
      </c>
      <c r="T184" s="76">
        <f t="shared" si="266"/>
        <v>0</v>
      </c>
      <c r="U184" s="76" t="str">
        <f t="shared" si="210"/>
        <v/>
      </c>
      <c r="V184" s="76" t="str">
        <f t="shared" si="211"/>
        <v/>
      </c>
      <c r="W184" s="76">
        <f t="shared" si="267"/>
        <v>0</v>
      </c>
      <c r="X184" s="76" t="str">
        <f t="shared" si="213"/>
        <v/>
      </c>
      <c r="Y184" s="76">
        <f t="shared" si="268"/>
        <v>0</v>
      </c>
      <c r="Z184" s="76" t="str">
        <f t="shared" si="215"/>
        <v/>
      </c>
      <c r="AA184" s="76">
        <f t="shared" si="269"/>
        <v>0</v>
      </c>
      <c r="AB184" s="76">
        <f t="shared" si="270"/>
        <v>0</v>
      </c>
      <c r="AC184" s="76">
        <f t="shared" si="271"/>
        <v>0</v>
      </c>
      <c r="AD184" s="76" t="str">
        <f t="shared" si="219"/>
        <v/>
      </c>
      <c r="AE184" s="76">
        <f t="shared" si="272"/>
        <v>0</v>
      </c>
      <c r="AF184" s="76" t="str">
        <f t="shared" si="221"/>
        <v/>
      </c>
      <c r="AG184" s="76">
        <f t="shared" si="273"/>
        <v>0</v>
      </c>
      <c r="AH184" s="76">
        <f t="shared" si="274"/>
        <v>0</v>
      </c>
      <c r="AI184" s="76" t="str">
        <f t="shared" si="224"/>
        <v/>
      </c>
      <c r="AJ184" s="76">
        <f t="shared" si="275"/>
        <v>0</v>
      </c>
      <c r="AK184" s="76">
        <f t="shared" si="276"/>
        <v>0</v>
      </c>
      <c r="AL184" s="76">
        <f t="shared" si="277"/>
        <v>0</v>
      </c>
      <c r="AM184" s="76">
        <f t="shared" si="278"/>
        <v>0</v>
      </c>
      <c r="AN184" s="76" t="str">
        <f t="shared" si="229"/>
        <v/>
      </c>
      <c r="AO184" s="76" t="str">
        <f t="shared" si="230"/>
        <v/>
      </c>
      <c r="AP184" s="76">
        <f t="shared" si="279"/>
        <v>0</v>
      </c>
      <c r="AQ184" s="76">
        <f t="shared" si="280"/>
        <v>0</v>
      </c>
      <c r="AR184" s="76" t="str">
        <f t="shared" si="233"/>
        <v/>
      </c>
      <c r="AS184" s="76">
        <f t="shared" si="281"/>
        <v>0</v>
      </c>
      <c r="AT184" s="76" t="str">
        <f t="shared" si="235"/>
        <v/>
      </c>
      <c r="AU184" s="76">
        <f t="shared" si="282"/>
        <v>0</v>
      </c>
      <c r="AV184" s="76" t="str">
        <f t="shared" si="237"/>
        <v/>
      </c>
      <c r="AW184" s="76">
        <f t="shared" si="283"/>
        <v>0</v>
      </c>
      <c r="AX184" s="76" t="str">
        <f t="shared" si="239"/>
        <v/>
      </c>
      <c r="AY184" s="76">
        <f t="shared" si="284"/>
        <v>0</v>
      </c>
      <c r="AZ184" s="76" t="str">
        <f t="shared" si="241"/>
        <v/>
      </c>
      <c r="BA184" s="76">
        <f t="shared" si="285"/>
        <v>0</v>
      </c>
      <c r="BB184" s="76" t="str">
        <f t="shared" si="243"/>
        <v/>
      </c>
      <c r="BC184" s="76">
        <f t="shared" si="286"/>
        <v>0</v>
      </c>
      <c r="BD184" s="76">
        <f t="shared" si="287"/>
        <v>0</v>
      </c>
      <c r="BE184" s="76" t="str">
        <f t="shared" si="246"/>
        <v/>
      </c>
      <c r="BF184" s="76" t="str">
        <f t="shared" si="247"/>
        <v/>
      </c>
      <c r="BG184" s="76" t="str">
        <f t="shared" si="248"/>
        <v/>
      </c>
      <c r="BH184" s="76" t="str">
        <f t="shared" si="249"/>
        <v/>
      </c>
      <c r="BI184" s="76" t="str">
        <f t="shared" si="250"/>
        <v/>
      </c>
      <c r="BJ184" s="76" t="str">
        <f t="shared" si="251"/>
        <v/>
      </c>
      <c r="BK184" s="76" t="str">
        <f t="shared" si="252"/>
        <v/>
      </c>
      <c r="BL184" s="76" t="str">
        <f t="shared" si="253"/>
        <v/>
      </c>
      <c r="BM184" s="76" t="str">
        <f t="shared" si="254"/>
        <v/>
      </c>
      <c r="BN184" s="76" t="str">
        <f t="shared" si="255"/>
        <v/>
      </c>
      <c r="BO184" s="76" t="str">
        <f t="shared" si="256"/>
        <v/>
      </c>
      <c r="BP184" s="76" t="str">
        <f t="shared" si="257"/>
        <v/>
      </c>
      <c r="BQ184" s="76" t="str">
        <f t="shared" si="258"/>
        <v/>
      </c>
      <c r="BR184" s="76" t="str">
        <f t="shared" si="259"/>
        <v/>
      </c>
      <c r="BS184" s="76" t="str">
        <f t="shared" si="260"/>
        <v/>
      </c>
      <c r="BT184" s="76" t="str">
        <f t="shared" si="261"/>
        <v/>
      </c>
      <c r="BU184" s="76" t="str">
        <f t="shared" si="262"/>
        <v/>
      </c>
    </row>
    <row r="185" spans="1:73" ht="30" customHeight="1">
      <c r="A185" s="75" t="str">
        <f t="shared" si="192"/>
        <v/>
      </c>
      <c r="B185" s="63"/>
      <c r="C185" s="66" t="s">
        <v>1456</v>
      </c>
      <c r="D185" s="77" t="str">
        <f t="shared" si="193"/>
        <v/>
      </c>
      <c r="E185" s="72" t="str">
        <f t="shared" si="194"/>
        <v/>
      </c>
      <c r="F185" s="73" t="str">
        <f t="shared" si="195"/>
        <v/>
      </c>
      <c r="G185" s="74" t="str">
        <f t="shared" si="196"/>
        <v/>
      </c>
      <c r="H185" s="75" t="str">
        <f t="shared" si="197"/>
        <v/>
      </c>
      <c r="I185" s="75" t="str">
        <f t="shared" si="198"/>
        <v/>
      </c>
      <c r="J185" s="73" t="str">
        <f t="shared" si="199"/>
        <v/>
      </c>
      <c r="K185" s="76" t="str">
        <f t="shared" si="200"/>
        <v/>
      </c>
      <c r="L185" s="76" t="str">
        <f t="shared" si="201"/>
        <v/>
      </c>
      <c r="M185" s="76" t="str">
        <f t="shared" si="202"/>
        <v/>
      </c>
      <c r="N185" s="76" t="str">
        <f t="shared" si="203"/>
        <v/>
      </c>
      <c r="O185" s="76" t="str">
        <f t="shared" si="204"/>
        <v/>
      </c>
      <c r="P185" s="76" t="str">
        <f t="shared" si="205"/>
        <v/>
      </c>
      <c r="Q185" s="76">
        <f t="shared" si="263"/>
        <v>0</v>
      </c>
      <c r="R185" s="76">
        <f t="shared" si="264"/>
        <v>0</v>
      </c>
      <c r="S185" s="76">
        <f t="shared" si="265"/>
        <v>0</v>
      </c>
      <c r="T185" s="76">
        <f t="shared" si="266"/>
        <v>0</v>
      </c>
      <c r="U185" s="76" t="str">
        <f t="shared" si="210"/>
        <v/>
      </c>
      <c r="V185" s="76" t="str">
        <f t="shared" si="211"/>
        <v/>
      </c>
      <c r="W185" s="76">
        <f t="shared" si="267"/>
        <v>0</v>
      </c>
      <c r="X185" s="76" t="str">
        <f t="shared" si="213"/>
        <v/>
      </c>
      <c r="Y185" s="76">
        <f t="shared" si="268"/>
        <v>0</v>
      </c>
      <c r="Z185" s="76" t="str">
        <f t="shared" si="215"/>
        <v/>
      </c>
      <c r="AA185" s="76">
        <f t="shared" si="269"/>
        <v>0</v>
      </c>
      <c r="AB185" s="76">
        <f t="shared" si="270"/>
        <v>0</v>
      </c>
      <c r="AC185" s="76">
        <f t="shared" si="271"/>
        <v>0</v>
      </c>
      <c r="AD185" s="76" t="str">
        <f t="shared" si="219"/>
        <v/>
      </c>
      <c r="AE185" s="76">
        <f t="shared" si="272"/>
        <v>0</v>
      </c>
      <c r="AF185" s="76" t="str">
        <f t="shared" si="221"/>
        <v/>
      </c>
      <c r="AG185" s="76">
        <f t="shared" si="273"/>
        <v>0</v>
      </c>
      <c r="AH185" s="76">
        <f t="shared" si="274"/>
        <v>0</v>
      </c>
      <c r="AI185" s="76" t="str">
        <f t="shared" si="224"/>
        <v/>
      </c>
      <c r="AJ185" s="76">
        <f t="shared" si="275"/>
        <v>0</v>
      </c>
      <c r="AK185" s="76">
        <f t="shared" si="276"/>
        <v>0</v>
      </c>
      <c r="AL185" s="76">
        <f t="shared" si="277"/>
        <v>0</v>
      </c>
      <c r="AM185" s="76">
        <f t="shared" si="278"/>
        <v>0</v>
      </c>
      <c r="AN185" s="76" t="str">
        <f t="shared" si="229"/>
        <v/>
      </c>
      <c r="AO185" s="76" t="str">
        <f t="shared" si="230"/>
        <v/>
      </c>
      <c r="AP185" s="76">
        <f t="shared" si="279"/>
        <v>0</v>
      </c>
      <c r="AQ185" s="76">
        <f t="shared" si="280"/>
        <v>0</v>
      </c>
      <c r="AR185" s="76" t="str">
        <f t="shared" si="233"/>
        <v/>
      </c>
      <c r="AS185" s="76">
        <f t="shared" si="281"/>
        <v>0</v>
      </c>
      <c r="AT185" s="76" t="str">
        <f t="shared" si="235"/>
        <v/>
      </c>
      <c r="AU185" s="76">
        <f t="shared" si="282"/>
        <v>0</v>
      </c>
      <c r="AV185" s="76" t="str">
        <f t="shared" si="237"/>
        <v/>
      </c>
      <c r="AW185" s="76">
        <f t="shared" si="283"/>
        <v>0</v>
      </c>
      <c r="AX185" s="76" t="str">
        <f t="shared" si="239"/>
        <v/>
      </c>
      <c r="AY185" s="76">
        <f t="shared" si="284"/>
        <v>0</v>
      </c>
      <c r="AZ185" s="76" t="str">
        <f t="shared" si="241"/>
        <v/>
      </c>
      <c r="BA185" s="76">
        <f t="shared" si="285"/>
        <v>0</v>
      </c>
      <c r="BB185" s="76" t="str">
        <f t="shared" si="243"/>
        <v/>
      </c>
      <c r="BC185" s="76">
        <f t="shared" si="286"/>
        <v>0</v>
      </c>
      <c r="BD185" s="76">
        <f t="shared" si="287"/>
        <v>0</v>
      </c>
      <c r="BE185" s="76" t="str">
        <f t="shared" si="246"/>
        <v/>
      </c>
      <c r="BF185" s="76" t="str">
        <f t="shared" si="247"/>
        <v/>
      </c>
      <c r="BG185" s="76" t="str">
        <f t="shared" si="248"/>
        <v/>
      </c>
      <c r="BH185" s="76" t="str">
        <f t="shared" si="249"/>
        <v/>
      </c>
      <c r="BI185" s="76" t="str">
        <f t="shared" si="250"/>
        <v/>
      </c>
      <c r="BJ185" s="76" t="str">
        <f t="shared" si="251"/>
        <v/>
      </c>
      <c r="BK185" s="76" t="str">
        <f t="shared" si="252"/>
        <v/>
      </c>
      <c r="BL185" s="76" t="str">
        <f t="shared" si="253"/>
        <v/>
      </c>
      <c r="BM185" s="76" t="str">
        <f t="shared" si="254"/>
        <v/>
      </c>
      <c r="BN185" s="76" t="str">
        <f t="shared" si="255"/>
        <v/>
      </c>
      <c r="BO185" s="76" t="str">
        <f t="shared" si="256"/>
        <v/>
      </c>
      <c r="BP185" s="76" t="str">
        <f t="shared" si="257"/>
        <v/>
      </c>
      <c r="BQ185" s="76" t="str">
        <f t="shared" si="258"/>
        <v/>
      </c>
      <c r="BR185" s="76" t="str">
        <f t="shared" si="259"/>
        <v/>
      </c>
      <c r="BS185" s="76" t="str">
        <f t="shared" si="260"/>
        <v/>
      </c>
      <c r="BT185" s="76" t="str">
        <f t="shared" si="261"/>
        <v/>
      </c>
      <c r="BU185" s="76" t="str">
        <f t="shared" si="262"/>
        <v/>
      </c>
    </row>
    <row r="186" spans="1:73" ht="30" customHeight="1">
      <c r="A186" s="75" t="str">
        <f t="shared" si="192"/>
        <v/>
      </c>
      <c r="B186" s="63"/>
      <c r="C186" s="66" t="s">
        <v>1456</v>
      </c>
      <c r="D186" s="77" t="str">
        <f t="shared" si="193"/>
        <v/>
      </c>
      <c r="E186" s="72" t="str">
        <f t="shared" si="194"/>
        <v/>
      </c>
      <c r="F186" s="73" t="str">
        <f t="shared" si="195"/>
        <v/>
      </c>
      <c r="G186" s="74" t="str">
        <f t="shared" si="196"/>
        <v/>
      </c>
      <c r="H186" s="75" t="str">
        <f t="shared" si="197"/>
        <v/>
      </c>
      <c r="I186" s="75" t="str">
        <f t="shared" si="198"/>
        <v/>
      </c>
      <c r="J186" s="73" t="str">
        <f t="shared" si="199"/>
        <v/>
      </c>
      <c r="K186" s="76" t="str">
        <f t="shared" si="200"/>
        <v/>
      </c>
      <c r="L186" s="76" t="str">
        <f t="shared" si="201"/>
        <v/>
      </c>
      <c r="M186" s="76" t="str">
        <f t="shared" si="202"/>
        <v/>
      </c>
      <c r="N186" s="76" t="str">
        <f t="shared" si="203"/>
        <v/>
      </c>
      <c r="O186" s="76" t="str">
        <f t="shared" si="204"/>
        <v/>
      </c>
      <c r="P186" s="76" t="str">
        <f t="shared" si="205"/>
        <v/>
      </c>
      <c r="Q186" s="76">
        <f t="shared" si="263"/>
        <v>0</v>
      </c>
      <c r="R186" s="76">
        <f t="shared" si="264"/>
        <v>0</v>
      </c>
      <c r="S186" s="76">
        <f t="shared" si="265"/>
        <v>0</v>
      </c>
      <c r="T186" s="76">
        <f t="shared" si="266"/>
        <v>0</v>
      </c>
      <c r="U186" s="76" t="str">
        <f t="shared" si="210"/>
        <v/>
      </c>
      <c r="V186" s="76" t="str">
        <f t="shared" si="211"/>
        <v/>
      </c>
      <c r="W186" s="76">
        <f t="shared" si="267"/>
        <v>0</v>
      </c>
      <c r="X186" s="76" t="str">
        <f t="shared" si="213"/>
        <v/>
      </c>
      <c r="Y186" s="76">
        <f t="shared" si="268"/>
        <v>0</v>
      </c>
      <c r="Z186" s="76" t="str">
        <f t="shared" si="215"/>
        <v/>
      </c>
      <c r="AA186" s="76">
        <f t="shared" si="269"/>
        <v>0</v>
      </c>
      <c r="AB186" s="76">
        <f t="shared" si="270"/>
        <v>0</v>
      </c>
      <c r="AC186" s="76">
        <f t="shared" si="271"/>
        <v>0</v>
      </c>
      <c r="AD186" s="76" t="str">
        <f t="shared" si="219"/>
        <v/>
      </c>
      <c r="AE186" s="76">
        <f t="shared" si="272"/>
        <v>0</v>
      </c>
      <c r="AF186" s="76" t="str">
        <f t="shared" si="221"/>
        <v/>
      </c>
      <c r="AG186" s="76">
        <f t="shared" si="273"/>
        <v>0</v>
      </c>
      <c r="AH186" s="76">
        <f t="shared" si="274"/>
        <v>0</v>
      </c>
      <c r="AI186" s="76" t="str">
        <f t="shared" si="224"/>
        <v/>
      </c>
      <c r="AJ186" s="76">
        <f t="shared" si="275"/>
        <v>0</v>
      </c>
      <c r="AK186" s="76">
        <f t="shared" si="276"/>
        <v>0</v>
      </c>
      <c r="AL186" s="76">
        <f t="shared" si="277"/>
        <v>0</v>
      </c>
      <c r="AM186" s="76">
        <f t="shared" si="278"/>
        <v>0</v>
      </c>
      <c r="AN186" s="76" t="str">
        <f t="shared" si="229"/>
        <v/>
      </c>
      <c r="AO186" s="76" t="str">
        <f t="shared" si="230"/>
        <v/>
      </c>
      <c r="AP186" s="76">
        <f t="shared" si="279"/>
        <v>0</v>
      </c>
      <c r="AQ186" s="76">
        <f t="shared" si="280"/>
        <v>0</v>
      </c>
      <c r="AR186" s="76" t="str">
        <f t="shared" si="233"/>
        <v/>
      </c>
      <c r="AS186" s="76">
        <f t="shared" si="281"/>
        <v>0</v>
      </c>
      <c r="AT186" s="76" t="str">
        <f t="shared" si="235"/>
        <v/>
      </c>
      <c r="AU186" s="76">
        <f t="shared" si="282"/>
        <v>0</v>
      </c>
      <c r="AV186" s="76" t="str">
        <f t="shared" si="237"/>
        <v/>
      </c>
      <c r="AW186" s="76">
        <f t="shared" si="283"/>
        <v>0</v>
      </c>
      <c r="AX186" s="76" t="str">
        <f t="shared" si="239"/>
        <v/>
      </c>
      <c r="AY186" s="76">
        <f t="shared" si="284"/>
        <v>0</v>
      </c>
      <c r="AZ186" s="76" t="str">
        <f t="shared" si="241"/>
        <v/>
      </c>
      <c r="BA186" s="76">
        <f t="shared" si="285"/>
        <v>0</v>
      </c>
      <c r="BB186" s="76" t="str">
        <f t="shared" si="243"/>
        <v/>
      </c>
      <c r="BC186" s="76">
        <f t="shared" si="286"/>
        <v>0</v>
      </c>
      <c r="BD186" s="76">
        <f t="shared" si="287"/>
        <v>0</v>
      </c>
      <c r="BE186" s="76" t="str">
        <f t="shared" si="246"/>
        <v/>
      </c>
      <c r="BF186" s="76" t="str">
        <f t="shared" si="247"/>
        <v/>
      </c>
      <c r="BG186" s="76" t="str">
        <f t="shared" si="248"/>
        <v/>
      </c>
      <c r="BH186" s="76" t="str">
        <f t="shared" si="249"/>
        <v/>
      </c>
      <c r="BI186" s="76" t="str">
        <f t="shared" si="250"/>
        <v/>
      </c>
      <c r="BJ186" s="76" t="str">
        <f t="shared" si="251"/>
        <v/>
      </c>
      <c r="BK186" s="76" t="str">
        <f t="shared" si="252"/>
        <v/>
      </c>
      <c r="BL186" s="76" t="str">
        <f t="shared" si="253"/>
        <v/>
      </c>
      <c r="BM186" s="76" t="str">
        <f t="shared" si="254"/>
        <v/>
      </c>
      <c r="BN186" s="76" t="str">
        <f t="shared" si="255"/>
        <v/>
      </c>
      <c r="BO186" s="76" t="str">
        <f t="shared" si="256"/>
        <v/>
      </c>
      <c r="BP186" s="76" t="str">
        <f t="shared" si="257"/>
        <v/>
      </c>
      <c r="BQ186" s="76" t="str">
        <f t="shared" si="258"/>
        <v/>
      </c>
      <c r="BR186" s="76" t="str">
        <f t="shared" si="259"/>
        <v/>
      </c>
      <c r="BS186" s="76" t="str">
        <f t="shared" si="260"/>
        <v/>
      </c>
      <c r="BT186" s="76" t="str">
        <f t="shared" si="261"/>
        <v/>
      </c>
      <c r="BU186" s="76" t="str">
        <f t="shared" si="262"/>
        <v/>
      </c>
    </row>
    <row r="187" spans="1:73" ht="30" customHeight="1">
      <c r="A187" s="75" t="str">
        <f t="shared" si="192"/>
        <v/>
      </c>
      <c r="B187" s="63"/>
      <c r="C187" s="66" t="s">
        <v>1456</v>
      </c>
      <c r="D187" s="77" t="str">
        <f t="shared" si="193"/>
        <v/>
      </c>
      <c r="E187" s="72" t="str">
        <f t="shared" si="194"/>
        <v/>
      </c>
      <c r="F187" s="73" t="str">
        <f t="shared" si="195"/>
        <v/>
      </c>
      <c r="G187" s="74" t="str">
        <f t="shared" si="196"/>
        <v/>
      </c>
      <c r="H187" s="75" t="str">
        <f t="shared" si="197"/>
        <v/>
      </c>
      <c r="I187" s="75" t="str">
        <f t="shared" si="198"/>
        <v/>
      </c>
      <c r="J187" s="73" t="str">
        <f t="shared" si="199"/>
        <v/>
      </c>
      <c r="K187" s="76" t="str">
        <f t="shared" si="200"/>
        <v/>
      </c>
      <c r="L187" s="76" t="str">
        <f t="shared" si="201"/>
        <v/>
      </c>
      <c r="M187" s="76" t="str">
        <f t="shared" si="202"/>
        <v/>
      </c>
      <c r="N187" s="76" t="str">
        <f t="shared" si="203"/>
        <v/>
      </c>
      <c r="O187" s="76" t="str">
        <f t="shared" si="204"/>
        <v/>
      </c>
      <c r="P187" s="76" t="str">
        <f t="shared" si="205"/>
        <v/>
      </c>
      <c r="Q187" s="76">
        <f t="shared" si="263"/>
        <v>0</v>
      </c>
      <c r="R187" s="76">
        <f t="shared" si="264"/>
        <v>0</v>
      </c>
      <c r="S187" s="76">
        <f t="shared" si="265"/>
        <v>0</v>
      </c>
      <c r="T187" s="76">
        <f t="shared" si="266"/>
        <v>0</v>
      </c>
      <c r="U187" s="76" t="str">
        <f t="shared" si="210"/>
        <v/>
      </c>
      <c r="V187" s="76" t="str">
        <f t="shared" si="211"/>
        <v/>
      </c>
      <c r="W187" s="76">
        <f t="shared" si="267"/>
        <v>0</v>
      </c>
      <c r="X187" s="76" t="str">
        <f t="shared" si="213"/>
        <v/>
      </c>
      <c r="Y187" s="76">
        <f t="shared" si="268"/>
        <v>0</v>
      </c>
      <c r="Z187" s="76" t="str">
        <f t="shared" si="215"/>
        <v/>
      </c>
      <c r="AA187" s="76">
        <f t="shared" si="269"/>
        <v>0</v>
      </c>
      <c r="AB187" s="76">
        <f t="shared" si="270"/>
        <v>0</v>
      </c>
      <c r="AC187" s="76">
        <f t="shared" si="271"/>
        <v>0</v>
      </c>
      <c r="AD187" s="76" t="str">
        <f t="shared" si="219"/>
        <v/>
      </c>
      <c r="AE187" s="76">
        <f t="shared" si="272"/>
        <v>0</v>
      </c>
      <c r="AF187" s="76" t="str">
        <f t="shared" si="221"/>
        <v/>
      </c>
      <c r="AG187" s="76">
        <f t="shared" si="273"/>
        <v>0</v>
      </c>
      <c r="AH187" s="76">
        <f t="shared" si="274"/>
        <v>0</v>
      </c>
      <c r="AI187" s="76" t="str">
        <f t="shared" si="224"/>
        <v/>
      </c>
      <c r="AJ187" s="76">
        <f t="shared" si="275"/>
        <v>0</v>
      </c>
      <c r="AK187" s="76">
        <f t="shared" si="276"/>
        <v>0</v>
      </c>
      <c r="AL187" s="76">
        <f t="shared" si="277"/>
        <v>0</v>
      </c>
      <c r="AM187" s="76">
        <f t="shared" si="278"/>
        <v>0</v>
      </c>
      <c r="AN187" s="76" t="str">
        <f t="shared" si="229"/>
        <v/>
      </c>
      <c r="AO187" s="76" t="str">
        <f t="shared" si="230"/>
        <v/>
      </c>
      <c r="AP187" s="76">
        <f t="shared" si="279"/>
        <v>0</v>
      </c>
      <c r="AQ187" s="76">
        <f t="shared" si="280"/>
        <v>0</v>
      </c>
      <c r="AR187" s="76" t="str">
        <f t="shared" si="233"/>
        <v/>
      </c>
      <c r="AS187" s="76">
        <f t="shared" si="281"/>
        <v>0</v>
      </c>
      <c r="AT187" s="76" t="str">
        <f t="shared" si="235"/>
        <v/>
      </c>
      <c r="AU187" s="76">
        <f t="shared" si="282"/>
        <v>0</v>
      </c>
      <c r="AV187" s="76" t="str">
        <f t="shared" si="237"/>
        <v/>
      </c>
      <c r="AW187" s="76">
        <f t="shared" si="283"/>
        <v>0</v>
      </c>
      <c r="AX187" s="76" t="str">
        <f t="shared" si="239"/>
        <v/>
      </c>
      <c r="AY187" s="76">
        <f t="shared" si="284"/>
        <v>0</v>
      </c>
      <c r="AZ187" s="76" t="str">
        <f t="shared" si="241"/>
        <v/>
      </c>
      <c r="BA187" s="76">
        <f t="shared" si="285"/>
        <v>0</v>
      </c>
      <c r="BB187" s="76" t="str">
        <f t="shared" si="243"/>
        <v/>
      </c>
      <c r="BC187" s="76">
        <f t="shared" si="286"/>
        <v>0</v>
      </c>
      <c r="BD187" s="76">
        <f t="shared" si="287"/>
        <v>0</v>
      </c>
      <c r="BE187" s="76" t="str">
        <f t="shared" si="246"/>
        <v/>
      </c>
      <c r="BF187" s="76" t="str">
        <f t="shared" si="247"/>
        <v/>
      </c>
      <c r="BG187" s="76" t="str">
        <f t="shared" si="248"/>
        <v/>
      </c>
      <c r="BH187" s="76" t="str">
        <f t="shared" si="249"/>
        <v/>
      </c>
      <c r="BI187" s="76" t="str">
        <f t="shared" si="250"/>
        <v/>
      </c>
      <c r="BJ187" s="76" t="str">
        <f t="shared" si="251"/>
        <v/>
      </c>
      <c r="BK187" s="76" t="str">
        <f t="shared" si="252"/>
        <v/>
      </c>
      <c r="BL187" s="76" t="str">
        <f t="shared" si="253"/>
        <v/>
      </c>
      <c r="BM187" s="76" t="str">
        <f t="shared" si="254"/>
        <v/>
      </c>
      <c r="BN187" s="76" t="str">
        <f t="shared" si="255"/>
        <v/>
      </c>
      <c r="BO187" s="76" t="str">
        <f t="shared" si="256"/>
        <v/>
      </c>
      <c r="BP187" s="76" t="str">
        <f t="shared" si="257"/>
        <v/>
      </c>
      <c r="BQ187" s="76" t="str">
        <f t="shared" si="258"/>
        <v/>
      </c>
      <c r="BR187" s="76" t="str">
        <f t="shared" si="259"/>
        <v/>
      </c>
      <c r="BS187" s="76" t="str">
        <f t="shared" si="260"/>
        <v/>
      </c>
      <c r="BT187" s="76" t="str">
        <f t="shared" si="261"/>
        <v/>
      </c>
      <c r="BU187" s="76" t="str">
        <f t="shared" si="262"/>
        <v/>
      </c>
    </row>
    <row r="188" spans="1:73" ht="30" customHeight="1">
      <c r="A188" s="75" t="str">
        <f t="shared" si="192"/>
        <v/>
      </c>
      <c r="B188" s="63"/>
      <c r="C188" s="66" t="s">
        <v>1456</v>
      </c>
      <c r="D188" s="77" t="str">
        <f t="shared" si="193"/>
        <v/>
      </c>
      <c r="E188" s="72" t="str">
        <f t="shared" si="194"/>
        <v/>
      </c>
      <c r="F188" s="73" t="str">
        <f t="shared" si="195"/>
        <v/>
      </c>
      <c r="G188" s="74" t="str">
        <f t="shared" si="196"/>
        <v/>
      </c>
      <c r="H188" s="75" t="str">
        <f t="shared" si="197"/>
        <v/>
      </c>
      <c r="I188" s="75" t="str">
        <f t="shared" si="198"/>
        <v/>
      </c>
      <c r="J188" s="73" t="str">
        <f t="shared" si="199"/>
        <v/>
      </c>
      <c r="K188" s="76" t="str">
        <f t="shared" si="200"/>
        <v/>
      </c>
      <c r="L188" s="76" t="str">
        <f t="shared" si="201"/>
        <v/>
      </c>
      <c r="M188" s="76" t="str">
        <f t="shared" si="202"/>
        <v/>
      </c>
      <c r="N188" s="76" t="str">
        <f t="shared" si="203"/>
        <v/>
      </c>
      <c r="O188" s="76" t="str">
        <f t="shared" si="204"/>
        <v/>
      </c>
      <c r="P188" s="76" t="str">
        <f t="shared" si="205"/>
        <v/>
      </c>
      <c r="Q188" s="76">
        <f t="shared" si="263"/>
        <v>0</v>
      </c>
      <c r="R188" s="76">
        <f t="shared" si="264"/>
        <v>0</v>
      </c>
      <c r="S188" s="76">
        <f t="shared" si="265"/>
        <v>0</v>
      </c>
      <c r="T188" s="76">
        <f t="shared" si="266"/>
        <v>0</v>
      </c>
      <c r="U188" s="76" t="str">
        <f t="shared" si="210"/>
        <v/>
      </c>
      <c r="V188" s="76" t="str">
        <f t="shared" si="211"/>
        <v/>
      </c>
      <c r="W188" s="76">
        <f t="shared" si="267"/>
        <v>0</v>
      </c>
      <c r="X188" s="76" t="str">
        <f t="shared" si="213"/>
        <v/>
      </c>
      <c r="Y188" s="76">
        <f t="shared" si="268"/>
        <v>0</v>
      </c>
      <c r="Z188" s="76" t="str">
        <f t="shared" si="215"/>
        <v/>
      </c>
      <c r="AA188" s="76">
        <f t="shared" si="269"/>
        <v>0</v>
      </c>
      <c r="AB188" s="76">
        <f t="shared" si="270"/>
        <v>0</v>
      </c>
      <c r="AC188" s="76">
        <f t="shared" si="271"/>
        <v>0</v>
      </c>
      <c r="AD188" s="76" t="str">
        <f t="shared" si="219"/>
        <v/>
      </c>
      <c r="AE188" s="76">
        <f t="shared" si="272"/>
        <v>0</v>
      </c>
      <c r="AF188" s="76" t="str">
        <f t="shared" si="221"/>
        <v/>
      </c>
      <c r="AG188" s="76">
        <f t="shared" si="273"/>
        <v>0</v>
      </c>
      <c r="AH188" s="76">
        <f t="shared" si="274"/>
        <v>0</v>
      </c>
      <c r="AI188" s="76" t="str">
        <f t="shared" si="224"/>
        <v/>
      </c>
      <c r="AJ188" s="76">
        <f t="shared" si="275"/>
        <v>0</v>
      </c>
      <c r="AK188" s="76">
        <f t="shared" si="276"/>
        <v>0</v>
      </c>
      <c r="AL188" s="76">
        <f t="shared" si="277"/>
        <v>0</v>
      </c>
      <c r="AM188" s="76">
        <f t="shared" si="278"/>
        <v>0</v>
      </c>
      <c r="AN188" s="76" t="str">
        <f t="shared" si="229"/>
        <v/>
      </c>
      <c r="AO188" s="76" t="str">
        <f t="shared" si="230"/>
        <v/>
      </c>
      <c r="AP188" s="76">
        <f t="shared" si="279"/>
        <v>0</v>
      </c>
      <c r="AQ188" s="76">
        <f t="shared" si="280"/>
        <v>0</v>
      </c>
      <c r="AR188" s="76" t="str">
        <f t="shared" si="233"/>
        <v/>
      </c>
      <c r="AS188" s="76">
        <f t="shared" si="281"/>
        <v>0</v>
      </c>
      <c r="AT188" s="76" t="str">
        <f t="shared" si="235"/>
        <v/>
      </c>
      <c r="AU188" s="76">
        <f t="shared" si="282"/>
        <v>0</v>
      </c>
      <c r="AV188" s="76" t="str">
        <f t="shared" si="237"/>
        <v/>
      </c>
      <c r="AW188" s="76">
        <f t="shared" si="283"/>
        <v>0</v>
      </c>
      <c r="AX188" s="76" t="str">
        <f t="shared" si="239"/>
        <v/>
      </c>
      <c r="AY188" s="76">
        <f t="shared" si="284"/>
        <v>0</v>
      </c>
      <c r="AZ188" s="76" t="str">
        <f t="shared" si="241"/>
        <v/>
      </c>
      <c r="BA188" s="76">
        <f t="shared" si="285"/>
        <v>0</v>
      </c>
      <c r="BB188" s="76" t="str">
        <f t="shared" si="243"/>
        <v/>
      </c>
      <c r="BC188" s="76">
        <f t="shared" si="286"/>
        <v>0</v>
      </c>
      <c r="BD188" s="76">
        <f t="shared" si="287"/>
        <v>0</v>
      </c>
      <c r="BE188" s="76" t="str">
        <f t="shared" si="246"/>
        <v/>
      </c>
      <c r="BF188" s="76" t="str">
        <f t="shared" si="247"/>
        <v/>
      </c>
      <c r="BG188" s="76" t="str">
        <f t="shared" si="248"/>
        <v/>
      </c>
      <c r="BH188" s="76" t="str">
        <f t="shared" si="249"/>
        <v/>
      </c>
      <c r="BI188" s="76" t="str">
        <f t="shared" si="250"/>
        <v/>
      </c>
      <c r="BJ188" s="76" t="str">
        <f t="shared" si="251"/>
        <v/>
      </c>
      <c r="BK188" s="76" t="str">
        <f t="shared" si="252"/>
        <v/>
      </c>
      <c r="BL188" s="76" t="str">
        <f t="shared" si="253"/>
        <v/>
      </c>
      <c r="BM188" s="76" t="str">
        <f t="shared" si="254"/>
        <v/>
      </c>
      <c r="BN188" s="76" t="str">
        <f t="shared" si="255"/>
        <v/>
      </c>
      <c r="BO188" s="76" t="str">
        <f t="shared" si="256"/>
        <v/>
      </c>
      <c r="BP188" s="76" t="str">
        <f t="shared" si="257"/>
        <v/>
      </c>
      <c r="BQ188" s="76" t="str">
        <f t="shared" si="258"/>
        <v/>
      </c>
      <c r="BR188" s="76" t="str">
        <f t="shared" si="259"/>
        <v/>
      </c>
      <c r="BS188" s="76" t="str">
        <f t="shared" si="260"/>
        <v/>
      </c>
      <c r="BT188" s="76" t="str">
        <f t="shared" si="261"/>
        <v/>
      </c>
      <c r="BU188" s="76" t="str">
        <f t="shared" si="262"/>
        <v/>
      </c>
    </row>
    <row r="189" spans="1:73" ht="30" customHeight="1">
      <c r="A189" s="75" t="str">
        <f t="shared" si="192"/>
        <v/>
      </c>
      <c r="B189" s="63"/>
      <c r="C189" s="66" t="s">
        <v>1456</v>
      </c>
      <c r="D189" s="77" t="str">
        <f t="shared" si="193"/>
        <v/>
      </c>
      <c r="E189" s="72" t="str">
        <f t="shared" si="194"/>
        <v/>
      </c>
      <c r="F189" s="73" t="str">
        <f t="shared" si="195"/>
        <v/>
      </c>
      <c r="G189" s="74" t="str">
        <f t="shared" si="196"/>
        <v/>
      </c>
      <c r="H189" s="75" t="str">
        <f t="shared" si="197"/>
        <v/>
      </c>
      <c r="I189" s="75" t="str">
        <f t="shared" si="198"/>
        <v/>
      </c>
      <c r="J189" s="73" t="str">
        <f t="shared" si="199"/>
        <v/>
      </c>
      <c r="K189" s="76" t="str">
        <f t="shared" si="200"/>
        <v/>
      </c>
      <c r="L189" s="76" t="str">
        <f t="shared" si="201"/>
        <v/>
      </c>
      <c r="M189" s="76" t="str">
        <f t="shared" si="202"/>
        <v/>
      </c>
      <c r="N189" s="76" t="str">
        <f t="shared" si="203"/>
        <v/>
      </c>
      <c r="O189" s="76" t="str">
        <f t="shared" si="204"/>
        <v/>
      </c>
      <c r="P189" s="76" t="str">
        <f t="shared" si="205"/>
        <v/>
      </c>
      <c r="Q189" s="76">
        <f t="shared" si="263"/>
        <v>0</v>
      </c>
      <c r="R189" s="76">
        <f t="shared" si="264"/>
        <v>0</v>
      </c>
      <c r="S189" s="76">
        <f t="shared" si="265"/>
        <v>0</v>
      </c>
      <c r="T189" s="76">
        <f t="shared" si="266"/>
        <v>0</v>
      </c>
      <c r="U189" s="76" t="str">
        <f t="shared" si="210"/>
        <v/>
      </c>
      <c r="V189" s="76" t="str">
        <f t="shared" si="211"/>
        <v/>
      </c>
      <c r="W189" s="76">
        <f t="shared" si="267"/>
        <v>0</v>
      </c>
      <c r="X189" s="76" t="str">
        <f t="shared" si="213"/>
        <v/>
      </c>
      <c r="Y189" s="76">
        <f t="shared" si="268"/>
        <v>0</v>
      </c>
      <c r="Z189" s="76" t="str">
        <f t="shared" si="215"/>
        <v/>
      </c>
      <c r="AA189" s="76">
        <f t="shared" si="269"/>
        <v>0</v>
      </c>
      <c r="AB189" s="76">
        <f t="shared" si="270"/>
        <v>0</v>
      </c>
      <c r="AC189" s="76">
        <f t="shared" si="271"/>
        <v>0</v>
      </c>
      <c r="AD189" s="76" t="str">
        <f t="shared" si="219"/>
        <v/>
      </c>
      <c r="AE189" s="76">
        <f t="shared" si="272"/>
        <v>0</v>
      </c>
      <c r="AF189" s="76" t="str">
        <f t="shared" si="221"/>
        <v/>
      </c>
      <c r="AG189" s="76">
        <f t="shared" si="273"/>
        <v>0</v>
      </c>
      <c r="AH189" s="76">
        <f t="shared" si="274"/>
        <v>0</v>
      </c>
      <c r="AI189" s="76" t="str">
        <f t="shared" si="224"/>
        <v/>
      </c>
      <c r="AJ189" s="76">
        <f t="shared" si="275"/>
        <v>0</v>
      </c>
      <c r="AK189" s="76">
        <f t="shared" si="276"/>
        <v>0</v>
      </c>
      <c r="AL189" s="76">
        <f t="shared" si="277"/>
        <v>0</v>
      </c>
      <c r="AM189" s="76">
        <f t="shared" si="278"/>
        <v>0</v>
      </c>
      <c r="AN189" s="76" t="str">
        <f t="shared" si="229"/>
        <v/>
      </c>
      <c r="AO189" s="76" t="str">
        <f t="shared" si="230"/>
        <v/>
      </c>
      <c r="AP189" s="76">
        <f t="shared" si="279"/>
        <v>0</v>
      </c>
      <c r="AQ189" s="76">
        <f t="shared" si="280"/>
        <v>0</v>
      </c>
      <c r="AR189" s="76" t="str">
        <f t="shared" si="233"/>
        <v/>
      </c>
      <c r="AS189" s="76">
        <f t="shared" si="281"/>
        <v>0</v>
      </c>
      <c r="AT189" s="76" t="str">
        <f t="shared" si="235"/>
        <v/>
      </c>
      <c r="AU189" s="76">
        <f t="shared" si="282"/>
        <v>0</v>
      </c>
      <c r="AV189" s="76" t="str">
        <f t="shared" si="237"/>
        <v/>
      </c>
      <c r="AW189" s="76">
        <f t="shared" si="283"/>
        <v>0</v>
      </c>
      <c r="AX189" s="76" t="str">
        <f t="shared" si="239"/>
        <v/>
      </c>
      <c r="AY189" s="76">
        <f t="shared" si="284"/>
        <v>0</v>
      </c>
      <c r="AZ189" s="76" t="str">
        <f t="shared" si="241"/>
        <v/>
      </c>
      <c r="BA189" s="76">
        <f t="shared" si="285"/>
        <v>0</v>
      </c>
      <c r="BB189" s="76" t="str">
        <f t="shared" si="243"/>
        <v/>
      </c>
      <c r="BC189" s="76">
        <f t="shared" si="286"/>
        <v>0</v>
      </c>
      <c r="BD189" s="76">
        <f t="shared" si="287"/>
        <v>0</v>
      </c>
      <c r="BE189" s="76" t="str">
        <f t="shared" si="246"/>
        <v/>
      </c>
      <c r="BF189" s="76" t="str">
        <f t="shared" si="247"/>
        <v/>
      </c>
      <c r="BG189" s="76" t="str">
        <f t="shared" si="248"/>
        <v/>
      </c>
      <c r="BH189" s="76" t="str">
        <f t="shared" si="249"/>
        <v/>
      </c>
      <c r="BI189" s="76" t="str">
        <f t="shared" si="250"/>
        <v/>
      </c>
      <c r="BJ189" s="76" t="str">
        <f t="shared" si="251"/>
        <v/>
      </c>
      <c r="BK189" s="76" t="str">
        <f t="shared" si="252"/>
        <v/>
      </c>
      <c r="BL189" s="76" t="str">
        <f t="shared" si="253"/>
        <v/>
      </c>
      <c r="BM189" s="76" t="str">
        <f t="shared" si="254"/>
        <v/>
      </c>
      <c r="BN189" s="76" t="str">
        <f t="shared" si="255"/>
        <v/>
      </c>
      <c r="BO189" s="76" t="str">
        <f t="shared" si="256"/>
        <v/>
      </c>
      <c r="BP189" s="76" t="str">
        <f t="shared" si="257"/>
        <v/>
      </c>
      <c r="BQ189" s="76" t="str">
        <f t="shared" si="258"/>
        <v/>
      </c>
      <c r="BR189" s="76" t="str">
        <f t="shared" si="259"/>
        <v/>
      </c>
      <c r="BS189" s="76" t="str">
        <f t="shared" si="260"/>
        <v/>
      </c>
      <c r="BT189" s="76" t="str">
        <f t="shared" si="261"/>
        <v/>
      </c>
      <c r="BU189" s="76" t="str">
        <f t="shared" si="262"/>
        <v/>
      </c>
    </row>
    <row r="190" spans="1:73" ht="30" customHeight="1">
      <c r="A190" s="75" t="str">
        <f t="shared" si="192"/>
        <v/>
      </c>
      <c r="B190" s="63"/>
      <c r="C190" s="66" t="s">
        <v>1456</v>
      </c>
      <c r="D190" s="77" t="str">
        <f t="shared" si="193"/>
        <v/>
      </c>
      <c r="E190" s="72" t="str">
        <f t="shared" si="194"/>
        <v/>
      </c>
      <c r="F190" s="73" t="str">
        <f t="shared" si="195"/>
        <v/>
      </c>
      <c r="G190" s="74" t="str">
        <f t="shared" si="196"/>
        <v/>
      </c>
      <c r="H190" s="75" t="str">
        <f t="shared" si="197"/>
        <v/>
      </c>
      <c r="I190" s="75" t="str">
        <f t="shared" si="198"/>
        <v/>
      </c>
      <c r="J190" s="73" t="str">
        <f t="shared" si="199"/>
        <v/>
      </c>
      <c r="K190" s="76" t="str">
        <f t="shared" si="200"/>
        <v/>
      </c>
      <c r="L190" s="76" t="str">
        <f t="shared" si="201"/>
        <v/>
      </c>
      <c r="M190" s="76" t="str">
        <f t="shared" si="202"/>
        <v/>
      </c>
      <c r="N190" s="76" t="str">
        <f t="shared" si="203"/>
        <v/>
      </c>
      <c r="O190" s="76" t="str">
        <f t="shared" si="204"/>
        <v/>
      </c>
      <c r="P190" s="76" t="str">
        <f t="shared" si="205"/>
        <v/>
      </c>
      <c r="Q190" s="76">
        <f t="shared" si="263"/>
        <v>0</v>
      </c>
      <c r="R190" s="76">
        <f t="shared" si="264"/>
        <v>0</v>
      </c>
      <c r="S190" s="76">
        <f t="shared" si="265"/>
        <v>0</v>
      </c>
      <c r="T190" s="76">
        <f t="shared" si="266"/>
        <v>0</v>
      </c>
      <c r="U190" s="76" t="str">
        <f t="shared" si="210"/>
        <v/>
      </c>
      <c r="V190" s="76" t="str">
        <f t="shared" si="211"/>
        <v/>
      </c>
      <c r="W190" s="76">
        <f t="shared" si="267"/>
        <v>0</v>
      </c>
      <c r="X190" s="76" t="str">
        <f t="shared" si="213"/>
        <v/>
      </c>
      <c r="Y190" s="76">
        <f t="shared" si="268"/>
        <v>0</v>
      </c>
      <c r="Z190" s="76" t="str">
        <f t="shared" si="215"/>
        <v/>
      </c>
      <c r="AA190" s="76">
        <f t="shared" si="269"/>
        <v>0</v>
      </c>
      <c r="AB190" s="76">
        <f t="shared" si="270"/>
        <v>0</v>
      </c>
      <c r="AC190" s="76">
        <f t="shared" si="271"/>
        <v>0</v>
      </c>
      <c r="AD190" s="76" t="str">
        <f t="shared" si="219"/>
        <v/>
      </c>
      <c r="AE190" s="76">
        <f t="shared" si="272"/>
        <v>0</v>
      </c>
      <c r="AF190" s="76" t="str">
        <f t="shared" si="221"/>
        <v/>
      </c>
      <c r="AG190" s="76">
        <f t="shared" si="273"/>
        <v>0</v>
      </c>
      <c r="AH190" s="76">
        <f t="shared" si="274"/>
        <v>0</v>
      </c>
      <c r="AI190" s="76" t="str">
        <f t="shared" si="224"/>
        <v/>
      </c>
      <c r="AJ190" s="76">
        <f t="shared" si="275"/>
        <v>0</v>
      </c>
      <c r="AK190" s="76">
        <f t="shared" si="276"/>
        <v>0</v>
      </c>
      <c r="AL190" s="76">
        <f t="shared" si="277"/>
        <v>0</v>
      </c>
      <c r="AM190" s="76">
        <f t="shared" si="278"/>
        <v>0</v>
      </c>
      <c r="AN190" s="76" t="str">
        <f t="shared" si="229"/>
        <v/>
      </c>
      <c r="AO190" s="76" t="str">
        <f t="shared" si="230"/>
        <v/>
      </c>
      <c r="AP190" s="76">
        <f t="shared" si="279"/>
        <v>0</v>
      </c>
      <c r="AQ190" s="76">
        <f t="shared" si="280"/>
        <v>0</v>
      </c>
      <c r="AR190" s="76" t="str">
        <f t="shared" si="233"/>
        <v/>
      </c>
      <c r="AS190" s="76">
        <f t="shared" si="281"/>
        <v>0</v>
      </c>
      <c r="AT190" s="76" t="str">
        <f t="shared" si="235"/>
        <v/>
      </c>
      <c r="AU190" s="76">
        <f t="shared" si="282"/>
        <v>0</v>
      </c>
      <c r="AV190" s="76" t="str">
        <f t="shared" si="237"/>
        <v/>
      </c>
      <c r="AW190" s="76">
        <f t="shared" si="283"/>
        <v>0</v>
      </c>
      <c r="AX190" s="76" t="str">
        <f t="shared" si="239"/>
        <v/>
      </c>
      <c r="AY190" s="76">
        <f t="shared" si="284"/>
        <v>0</v>
      </c>
      <c r="AZ190" s="76" t="str">
        <f t="shared" si="241"/>
        <v/>
      </c>
      <c r="BA190" s="76">
        <f t="shared" si="285"/>
        <v>0</v>
      </c>
      <c r="BB190" s="76" t="str">
        <f t="shared" si="243"/>
        <v/>
      </c>
      <c r="BC190" s="76">
        <f t="shared" si="286"/>
        <v>0</v>
      </c>
      <c r="BD190" s="76">
        <f t="shared" si="287"/>
        <v>0</v>
      </c>
      <c r="BE190" s="76" t="str">
        <f t="shared" si="246"/>
        <v/>
      </c>
      <c r="BF190" s="76" t="str">
        <f t="shared" si="247"/>
        <v/>
      </c>
      <c r="BG190" s="76" t="str">
        <f t="shared" si="248"/>
        <v/>
      </c>
      <c r="BH190" s="76" t="str">
        <f t="shared" si="249"/>
        <v/>
      </c>
      <c r="BI190" s="76" t="str">
        <f t="shared" si="250"/>
        <v/>
      </c>
      <c r="BJ190" s="76" t="str">
        <f t="shared" si="251"/>
        <v/>
      </c>
      <c r="BK190" s="76" t="str">
        <f t="shared" si="252"/>
        <v/>
      </c>
      <c r="BL190" s="76" t="str">
        <f t="shared" si="253"/>
        <v/>
      </c>
      <c r="BM190" s="76" t="str">
        <f t="shared" si="254"/>
        <v/>
      </c>
      <c r="BN190" s="76" t="str">
        <f t="shared" si="255"/>
        <v/>
      </c>
      <c r="BO190" s="76" t="str">
        <f t="shared" si="256"/>
        <v/>
      </c>
      <c r="BP190" s="76" t="str">
        <f t="shared" si="257"/>
        <v/>
      </c>
      <c r="BQ190" s="76" t="str">
        <f t="shared" si="258"/>
        <v/>
      </c>
      <c r="BR190" s="76" t="str">
        <f t="shared" si="259"/>
        <v/>
      </c>
      <c r="BS190" s="76" t="str">
        <f t="shared" si="260"/>
        <v/>
      </c>
      <c r="BT190" s="76" t="str">
        <f t="shared" si="261"/>
        <v/>
      </c>
      <c r="BU190" s="76" t="str">
        <f t="shared" si="262"/>
        <v/>
      </c>
    </row>
    <row r="191" spans="1:73" ht="30" customHeight="1">
      <c r="A191" s="75" t="str">
        <f t="shared" si="192"/>
        <v/>
      </c>
      <c r="B191" s="63"/>
      <c r="C191" s="66" t="s">
        <v>1456</v>
      </c>
      <c r="D191" s="77" t="str">
        <f t="shared" si="193"/>
        <v/>
      </c>
      <c r="E191" s="72" t="str">
        <f t="shared" si="194"/>
        <v/>
      </c>
      <c r="F191" s="73" t="str">
        <f t="shared" si="195"/>
        <v/>
      </c>
      <c r="G191" s="74" t="str">
        <f t="shared" si="196"/>
        <v/>
      </c>
      <c r="H191" s="75" t="str">
        <f t="shared" si="197"/>
        <v/>
      </c>
      <c r="I191" s="75" t="str">
        <f t="shared" si="198"/>
        <v/>
      </c>
      <c r="J191" s="73" t="str">
        <f t="shared" si="199"/>
        <v/>
      </c>
      <c r="K191" s="76" t="str">
        <f t="shared" si="200"/>
        <v/>
      </c>
      <c r="L191" s="76" t="str">
        <f t="shared" si="201"/>
        <v/>
      </c>
      <c r="M191" s="76" t="str">
        <f t="shared" si="202"/>
        <v/>
      </c>
      <c r="N191" s="76" t="str">
        <f t="shared" si="203"/>
        <v/>
      </c>
      <c r="O191" s="76" t="str">
        <f t="shared" si="204"/>
        <v/>
      </c>
      <c r="P191" s="76" t="str">
        <f t="shared" si="205"/>
        <v/>
      </c>
      <c r="Q191" s="76">
        <f t="shared" si="263"/>
        <v>0</v>
      </c>
      <c r="R191" s="76">
        <f t="shared" si="264"/>
        <v>0</v>
      </c>
      <c r="S191" s="76">
        <f t="shared" si="265"/>
        <v>0</v>
      </c>
      <c r="T191" s="76">
        <f t="shared" si="266"/>
        <v>0</v>
      </c>
      <c r="U191" s="76" t="str">
        <f t="shared" si="210"/>
        <v/>
      </c>
      <c r="V191" s="76" t="str">
        <f t="shared" si="211"/>
        <v/>
      </c>
      <c r="W191" s="76">
        <f t="shared" si="267"/>
        <v>0</v>
      </c>
      <c r="X191" s="76" t="str">
        <f t="shared" si="213"/>
        <v/>
      </c>
      <c r="Y191" s="76">
        <f t="shared" si="268"/>
        <v>0</v>
      </c>
      <c r="Z191" s="76" t="str">
        <f t="shared" si="215"/>
        <v/>
      </c>
      <c r="AA191" s="76">
        <f t="shared" si="269"/>
        <v>0</v>
      </c>
      <c r="AB191" s="76">
        <f t="shared" si="270"/>
        <v>0</v>
      </c>
      <c r="AC191" s="76">
        <f t="shared" si="271"/>
        <v>0</v>
      </c>
      <c r="AD191" s="76" t="str">
        <f t="shared" si="219"/>
        <v/>
      </c>
      <c r="AE191" s="76">
        <f t="shared" si="272"/>
        <v>0</v>
      </c>
      <c r="AF191" s="76" t="str">
        <f t="shared" si="221"/>
        <v/>
      </c>
      <c r="AG191" s="76">
        <f t="shared" si="273"/>
        <v>0</v>
      </c>
      <c r="AH191" s="76">
        <f t="shared" si="274"/>
        <v>0</v>
      </c>
      <c r="AI191" s="76" t="str">
        <f t="shared" si="224"/>
        <v/>
      </c>
      <c r="AJ191" s="76">
        <f t="shared" si="275"/>
        <v>0</v>
      </c>
      <c r="AK191" s="76">
        <f t="shared" si="276"/>
        <v>0</v>
      </c>
      <c r="AL191" s="76">
        <f t="shared" si="277"/>
        <v>0</v>
      </c>
      <c r="AM191" s="76">
        <f t="shared" si="278"/>
        <v>0</v>
      </c>
      <c r="AN191" s="76" t="str">
        <f t="shared" si="229"/>
        <v/>
      </c>
      <c r="AO191" s="76" t="str">
        <f t="shared" si="230"/>
        <v/>
      </c>
      <c r="AP191" s="76">
        <f t="shared" si="279"/>
        <v>0</v>
      </c>
      <c r="AQ191" s="76">
        <f t="shared" si="280"/>
        <v>0</v>
      </c>
      <c r="AR191" s="76" t="str">
        <f t="shared" si="233"/>
        <v/>
      </c>
      <c r="AS191" s="76">
        <f t="shared" si="281"/>
        <v>0</v>
      </c>
      <c r="AT191" s="76" t="str">
        <f t="shared" si="235"/>
        <v/>
      </c>
      <c r="AU191" s="76">
        <f t="shared" si="282"/>
        <v>0</v>
      </c>
      <c r="AV191" s="76" t="str">
        <f t="shared" si="237"/>
        <v/>
      </c>
      <c r="AW191" s="76">
        <f t="shared" si="283"/>
        <v>0</v>
      </c>
      <c r="AX191" s="76" t="str">
        <f t="shared" si="239"/>
        <v/>
      </c>
      <c r="AY191" s="76">
        <f t="shared" si="284"/>
        <v>0</v>
      </c>
      <c r="AZ191" s="76" t="str">
        <f t="shared" si="241"/>
        <v/>
      </c>
      <c r="BA191" s="76">
        <f t="shared" si="285"/>
        <v>0</v>
      </c>
      <c r="BB191" s="76" t="str">
        <f t="shared" si="243"/>
        <v/>
      </c>
      <c r="BC191" s="76">
        <f t="shared" si="286"/>
        <v>0</v>
      </c>
      <c r="BD191" s="76">
        <f t="shared" si="287"/>
        <v>0</v>
      </c>
      <c r="BE191" s="76" t="str">
        <f t="shared" si="246"/>
        <v/>
      </c>
      <c r="BF191" s="76" t="str">
        <f t="shared" si="247"/>
        <v/>
      </c>
      <c r="BG191" s="76" t="str">
        <f t="shared" si="248"/>
        <v/>
      </c>
      <c r="BH191" s="76" t="str">
        <f t="shared" si="249"/>
        <v/>
      </c>
      <c r="BI191" s="76" t="str">
        <f t="shared" si="250"/>
        <v/>
      </c>
      <c r="BJ191" s="76" t="str">
        <f t="shared" si="251"/>
        <v/>
      </c>
      <c r="BK191" s="76" t="str">
        <f t="shared" si="252"/>
        <v/>
      </c>
      <c r="BL191" s="76" t="str">
        <f t="shared" si="253"/>
        <v/>
      </c>
      <c r="BM191" s="76" t="str">
        <f t="shared" si="254"/>
        <v/>
      </c>
      <c r="BN191" s="76" t="str">
        <f t="shared" si="255"/>
        <v/>
      </c>
      <c r="BO191" s="76" t="str">
        <f t="shared" si="256"/>
        <v/>
      </c>
      <c r="BP191" s="76" t="str">
        <f t="shared" si="257"/>
        <v/>
      </c>
      <c r="BQ191" s="76" t="str">
        <f t="shared" si="258"/>
        <v/>
      </c>
      <c r="BR191" s="76" t="str">
        <f t="shared" si="259"/>
        <v/>
      </c>
      <c r="BS191" s="76" t="str">
        <f t="shared" si="260"/>
        <v/>
      </c>
      <c r="BT191" s="76" t="str">
        <f t="shared" si="261"/>
        <v/>
      </c>
      <c r="BU191" s="76" t="str">
        <f t="shared" si="262"/>
        <v/>
      </c>
    </row>
    <row r="192" spans="1:73" ht="30" customHeight="1">
      <c r="A192" s="75" t="str">
        <f t="shared" si="192"/>
        <v/>
      </c>
      <c r="B192" s="63"/>
      <c r="C192" s="66" t="s">
        <v>1456</v>
      </c>
      <c r="D192" s="77" t="str">
        <f t="shared" si="193"/>
        <v/>
      </c>
      <c r="E192" s="72" t="str">
        <f t="shared" si="194"/>
        <v/>
      </c>
      <c r="F192" s="73" t="str">
        <f t="shared" si="195"/>
        <v/>
      </c>
      <c r="G192" s="74" t="str">
        <f t="shared" si="196"/>
        <v/>
      </c>
      <c r="H192" s="75" t="str">
        <f t="shared" si="197"/>
        <v/>
      </c>
      <c r="I192" s="75" t="str">
        <f t="shared" si="198"/>
        <v/>
      </c>
      <c r="J192" s="73" t="str">
        <f t="shared" si="199"/>
        <v/>
      </c>
      <c r="K192" s="76" t="str">
        <f t="shared" si="200"/>
        <v/>
      </c>
      <c r="L192" s="76" t="str">
        <f t="shared" si="201"/>
        <v/>
      </c>
      <c r="M192" s="76" t="str">
        <f t="shared" si="202"/>
        <v/>
      </c>
      <c r="N192" s="76" t="str">
        <f t="shared" si="203"/>
        <v/>
      </c>
      <c r="O192" s="76" t="str">
        <f t="shared" si="204"/>
        <v/>
      </c>
      <c r="P192" s="76" t="str">
        <f t="shared" si="205"/>
        <v/>
      </c>
      <c r="Q192" s="76">
        <f t="shared" si="263"/>
        <v>0</v>
      </c>
      <c r="R192" s="76">
        <f t="shared" si="264"/>
        <v>0</v>
      </c>
      <c r="S192" s="76">
        <f t="shared" si="265"/>
        <v>0</v>
      </c>
      <c r="T192" s="76">
        <f t="shared" si="266"/>
        <v>0</v>
      </c>
      <c r="U192" s="76" t="str">
        <f t="shared" si="210"/>
        <v/>
      </c>
      <c r="V192" s="76" t="str">
        <f t="shared" si="211"/>
        <v/>
      </c>
      <c r="W192" s="76">
        <f t="shared" si="267"/>
        <v>0</v>
      </c>
      <c r="X192" s="76" t="str">
        <f t="shared" si="213"/>
        <v/>
      </c>
      <c r="Y192" s="76">
        <f t="shared" si="268"/>
        <v>0</v>
      </c>
      <c r="Z192" s="76" t="str">
        <f t="shared" si="215"/>
        <v/>
      </c>
      <c r="AA192" s="76">
        <f t="shared" si="269"/>
        <v>0</v>
      </c>
      <c r="AB192" s="76">
        <f t="shared" si="270"/>
        <v>0</v>
      </c>
      <c r="AC192" s="76">
        <f t="shared" si="271"/>
        <v>0</v>
      </c>
      <c r="AD192" s="76" t="str">
        <f t="shared" si="219"/>
        <v/>
      </c>
      <c r="AE192" s="76">
        <f t="shared" si="272"/>
        <v>0</v>
      </c>
      <c r="AF192" s="76" t="str">
        <f t="shared" si="221"/>
        <v/>
      </c>
      <c r="AG192" s="76">
        <f t="shared" si="273"/>
        <v>0</v>
      </c>
      <c r="AH192" s="76">
        <f t="shared" si="274"/>
        <v>0</v>
      </c>
      <c r="AI192" s="76" t="str">
        <f t="shared" si="224"/>
        <v/>
      </c>
      <c r="AJ192" s="76">
        <f t="shared" si="275"/>
        <v>0</v>
      </c>
      <c r="AK192" s="76">
        <f t="shared" si="276"/>
        <v>0</v>
      </c>
      <c r="AL192" s="76">
        <f t="shared" si="277"/>
        <v>0</v>
      </c>
      <c r="AM192" s="76">
        <f t="shared" si="278"/>
        <v>0</v>
      </c>
      <c r="AN192" s="76" t="str">
        <f t="shared" si="229"/>
        <v/>
      </c>
      <c r="AO192" s="76" t="str">
        <f t="shared" si="230"/>
        <v/>
      </c>
      <c r="AP192" s="76">
        <f t="shared" si="279"/>
        <v>0</v>
      </c>
      <c r="AQ192" s="76">
        <f t="shared" si="280"/>
        <v>0</v>
      </c>
      <c r="AR192" s="76" t="str">
        <f t="shared" si="233"/>
        <v/>
      </c>
      <c r="AS192" s="76">
        <f t="shared" si="281"/>
        <v>0</v>
      </c>
      <c r="AT192" s="76" t="str">
        <f t="shared" si="235"/>
        <v/>
      </c>
      <c r="AU192" s="76">
        <f t="shared" si="282"/>
        <v>0</v>
      </c>
      <c r="AV192" s="76" t="str">
        <f t="shared" si="237"/>
        <v/>
      </c>
      <c r="AW192" s="76">
        <f t="shared" si="283"/>
        <v>0</v>
      </c>
      <c r="AX192" s="76" t="str">
        <f t="shared" si="239"/>
        <v/>
      </c>
      <c r="AY192" s="76">
        <f t="shared" si="284"/>
        <v>0</v>
      </c>
      <c r="AZ192" s="76" t="str">
        <f t="shared" si="241"/>
        <v/>
      </c>
      <c r="BA192" s="76">
        <f t="shared" si="285"/>
        <v>0</v>
      </c>
      <c r="BB192" s="76" t="str">
        <f t="shared" si="243"/>
        <v/>
      </c>
      <c r="BC192" s="76">
        <f t="shared" si="286"/>
        <v>0</v>
      </c>
      <c r="BD192" s="76">
        <f t="shared" si="287"/>
        <v>0</v>
      </c>
      <c r="BE192" s="76" t="str">
        <f t="shared" si="246"/>
        <v/>
      </c>
      <c r="BF192" s="76" t="str">
        <f t="shared" si="247"/>
        <v/>
      </c>
      <c r="BG192" s="76" t="str">
        <f t="shared" si="248"/>
        <v/>
      </c>
      <c r="BH192" s="76" t="str">
        <f t="shared" si="249"/>
        <v/>
      </c>
      <c r="BI192" s="76" t="str">
        <f t="shared" si="250"/>
        <v/>
      </c>
      <c r="BJ192" s="76" t="str">
        <f t="shared" si="251"/>
        <v/>
      </c>
      <c r="BK192" s="76" t="str">
        <f t="shared" si="252"/>
        <v/>
      </c>
      <c r="BL192" s="76" t="str">
        <f t="shared" si="253"/>
        <v/>
      </c>
      <c r="BM192" s="76" t="str">
        <f t="shared" si="254"/>
        <v/>
      </c>
      <c r="BN192" s="76" t="str">
        <f t="shared" si="255"/>
        <v/>
      </c>
      <c r="BO192" s="76" t="str">
        <f t="shared" si="256"/>
        <v/>
      </c>
      <c r="BP192" s="76" t="str">
        <f t="shared" si="257"/>
        <v/>
      </c>
      <c r="BQ192" s="76" t="str">
        <f t="shared" si="258"/>
        <v/>
      </c>
      <c r="BR192" s="76" t="str">
        <f t="shared" si="259"/>
        <v/>
      </c>
      <c r="BS192" s="76" t="str">
        <f t="shared" si="260"/>
        <v/>
      </c>
      <c r="BT192" s="76" t="str">
        <f t="shared" si="261"/>
        <v/>
      </c>
      <c r="BU192" s="76" t="str">
        <f t="shared" si="262"/>
        <v/>
      </c>
    </row>
    <row r="193" spans="1:867" ht="30" customHeight="1">
      <c r="A193" s="75" t="str">
        <f t="shared" si="192"/>
        <v/>
      </c>
      <c r="B193" s="63"/>
      <c r="C193" s="66" t="s">
        <v>1456</v>
      </c>
      <c r="D193" s="77" t="str">
        <f t="shared" si="193"/>
        <v/>
      </c>
      <c r="E193" s="72" t="str">
        <f t="shared" si="194"/>
        <v/>
      </c>
      <c r="F193" s="73" t="str">
        <f t="shared" si="195"/>
        <v/>
      </c>
      <c r="G193" s="74" t="str">
        <f t="shared" si="196"/>
        <v/>
      </c>
      <c r="H193" s="75" t="str">
        <f t="shared" si="197"/>
        <v/>
      </c>
      <c r="I193" s="75" t="str">
        <f t="shared" si="198"/>
        <v/>
      </c>
      <c r="J193" s="73" t="str">
        <f t="shared" si="199"/>
        <v/>
      </c>
      <c r="K193" s="76" t="str">
        <f t="shared" si="200"/>
        <v/>
      </c>
      <c r="L193" s="76" t="str">
        <f t="shared" si="201"/>
        <v/>
      </c>
      <c r="M193" s="76" t="str">
        <f t="shared" si="202"/>
        <v/>
      </c>
      <c r="N193" s="76" t="str">
        <f t="shared" si="203"/>
        <v/>
      </c>
      <c r="O193" s="76" t="str">
        <f t="shared" si="204"/>
        <v/>
      </c>
      <c r="P193" s="76" t="str">
        <f t="shared" si="205"/>
        <v/>
      </c>
      <c r="Q193" s="76">
        <f t="shared" si="263"/>
        <v>0</v>
      </c>
      <c r="R193" s="76">
        <f t="shared" si="264"/>
        <v>0</v>
      </c>
      <c r="S193" s="76">
        <f t="shared" si="265"/>
        <v>0</v>
      </c>
      <c r="T193" s="76">
        <f t="shared" si="266"/>
        <v>0</v>
      </c>
      <c r="U193" s="76" t="str">
        <f t="shared" si="210"/>
        <v/>
      </c>
      <c r="V193" s="76" t="str">
        <f t="shared" si="211"/>
        <v/>
      </c>
      <c r="W193" s="76">
        <f t="shared" si="267"/>
        <v>0</v>
      </c>
      <c r="X193" s="76" t="str">
        <f t="shared" si="213"/>
        <v/>
      </c>
      <c r="Y193" s="76">
        <f t="shared" si="268"/>
        <v>0</v>
      </c>
      <c r="Z193" s="76" t="str">
        <f t="shared" si="215"/>
        <v/>
      </c>
      <c r="AA193" s="76">
        <f t="shared" si="269"/>
        <v>0</v>
      </c>
      <c r="AB193" s="76">
        <f t="shared" si="270"/>
        <v>0</v>
      </c>
      <c r="AC193" s="76">
        <f t="shared" si="271"/>
        <v>0</v>
      </c>
      <c r="AD193" s="76" t="str">
        <f t="shared" si="219"/>
        <v/>
      </c>
      <c r="AE193" s="76">
        <f t="shared" si="272"/>
        <v>0</v>
      </c>
      <c r="AF193" s="76" t="str">
        <f t="shared" si="221"/>
        <v/>
      </c>
      <c r="AG193" s="76">
        <f t="shared" si="273"/>
        <v>0</v>
      </c>
      <c r="AH193" s="76">
        <f t="shared" si="274"/>
        <v>0</v>
      </c>
      <c r="AI193" s="76" t="str">
        <f t="shared" si="224"/>
        <v/>
      </c>
      <c r="AJ193" s="76">
        <f t="shared" si="275"/>
        <v>0</v>
      </c>
      <c r="AK193" s="76">
        <f t="shared" si="276"/>
        <v>0</v>
      </c>
      <c r="AL193" s="76">
        <f t="shared" si="277"/>
        <v>0</v>
      </c>
      <c r="AM193" s="76">
        <f t="shared" si="278"/>
        <v>0</v>
      </c>
      <c r="AN193" s="76" t="str">
        <f t="shared" si="229"/>
        <v/>
      </c>
      <c r="AO193" s="76" t="str">
        <f t="shared" si="230"/>
        <v/>
      </c>
      <c r="AP193" s="76">
        <f t="shared" si="279"/>
        <v>0</v>
      </c>
      <c r="AQ193" s="76">
        <f t="shared" si="280"/>
        <v>0</v>
      </c>
      <c r="AR193" s="76" t="str">
        <f t="shared" si="233"/>
        <v/>
      </c>
      <c r="AS193" s="76">
        <f t="shared" si="281"/>
        <v>0</v>
      </c>
      <c r="AT193" s="76" t="str">
        <f t="shared" si="235"/>
        <v/>
      </c>
      <c r="AU193" s="76">
        <f t="shared" si="282"/>
        <v>0</v>
      </c>
      <c r="AV193" s="76" t="str">
        <f t="shared" si="237"/>
        <v/>
      </c>
      <c r="AW193" s="76">
        <f t="shared" si="283"/>
        <v>0</v>
      </c>
      <c r="AX193" s="76" t="str">
        <f t="shared" si="239"/>
        <v/>
      </c>
      <c r="AY193" s="76">
        <f t="shared" si="284"/>
        <v>0</v>
      </c>
      <c r="AZ193" s="76" t="str">
        <f t="shared" si="241"/>
        <v/>
      </c>
      <c r="BA193" s="76">
        <f t="shared" si="285"/>
        <v>0</v>
      </c>
      <c r="BB193" s="76" t="str">
        <f t="shared" si="243"/>
        <v/>
      </c>
      <c r="BC193" s="76">
        <f t="shared" si="286"/>
        <v>0</v>
      </c>
      <c r="BD193" s="76">
        <f t="shared" si="287"/>
        <v>0</v>
      </c>
      <c r="BE193" s="76" t="str">
        <f t="shared" si="246"/>
        <v/>
      </c>
      <c r="BF193" s="76" t="str">
        <f t="shared" si="247"/>
        <v/>
      </c>
      <c r="BG193" s="76" t="str">
        <f t="shared" si="248"/>
        <v/>
      </c>
      <c r="BH193" s="76" t="str">
        <f t="shared" si="249"/>
        <v/>
      </c>
      <c r="BI193" s="76" t="str">
        <f t="shared" si="250"/>
        <v/>
      </c>
      <c r="BJ193" s="76" t="str">
        <f t="shared" si="251"/>
        <v/>
      </c>
      <c r="BK193" s="76" t="str">
        <f t="shared" si="252"/>
        <v/>
      </c>
      <c r="BL193" s="76" t="str">
        <f t="shared" si="253"/>
        <v/>
      </c>
      <c r="BM193" s="76" t="str">
        <f t="shared" si="254"/>
        <v/>
      </c>
      <c r="BN193" s="76" t="str">
        <f t="shared" si="255"/>
        <v/>
      </c>
      <c r="BO193" s="76" t="str">
        <f t="shared" si="256"/>
        <v/>
      </c>
      <c r="BP193" s="76" t="str">
        <f t="shared" si="257"/>
        <v/>
      </c>
      <c r="BQ193" s="76" t="str">
        <f t="shared" si="258"/>
        <v/>
      </c>
      <c r="BR193" s="76" t="str">
        <f t="shared" si="259"/>
        <v/>
      </c>
      <c r="BS193" s="76" t="str">
        <f t="shared" si="260"/>
        <v/>
      </c>
      <c r="BT193" s="76" t="str">
        <f t="shared" si="261"/>
        <v/>
      </c>
      <c r="BU193" s="76" t="str">
        <f t="shared" si="262"/>
        <v/>
      </c>
    </row>
    <row r="194" spans="1:867" ht="30" customHeight="1">
      <c r="A194" s="75" t="str">
        <f t="shared" si="192"/>
        <v/>
      </c>
      <c r="B194" s="63"/>
      <c r="C194" s="66" t="s">
        <v>1456</v>
      </c>
      <c r="D194" s="77" t="str">
        <f t="shared" si="193"/>
        <v/>
      </c>
      <c r="E194" s="72" t="str">
        <f t="shared" si="194"/>
        <v/>
      </c>
      <c r="F194" s="73" t="str">
        <f t="shared" si="195"/>
        <v/>
      </c>
      <c r="G194" s="74" t="str">
        <f t="shared" si="196"/>
        <v/>
      </c>
      <c r="H194" s="75" t="str">
        <f t="shared" si="197"/>
        <v/>
      </c>
      <c r="I194" s="75" t="str">
        <f t="shared" si="198"/>
        <v/>
      </c>
      <c r="J194" s="73" t="str">
        <f t="shared" si="199"/>
        <v/>
      </c>
      <c r="K194" s="76" t="str">
        <f t="shared" si="200"/>
        <v/>
      </c>
      <c r="L194" s="76" t="str">
        <f t="shared" si="201"/>
        <v/>
      </c>
      <c r="M194" s="76" t="str">
        <f t="shared" si="202"/>
        <v/>
      </c>
      <c r="N194" s="76" t="str">
        <f t="shared" si="203"/>
        <v/>
      </c>
      <c r="O194" s="76" t="str">
        <f t="shared" si="204"/>
        <v/>
      </c>
      <c r="P194" s="76" t="str">
        <f t="shared" si="205"/>
        <v/>
      </c>
      <c r="Q194" s="76">
        <f t="shared" si="263"/>
        <v>0</v>
      </c>
      <c r="R194" s="76">
        <f t="shared" si="264"/>
        <v>0</v>
      </c>
      <c r="S194" s="76">
        <f t="shared" si="265"/>
        <v>0</v>
      </c>
      <c r="T194" s="76">
        <f t="shared" si="266"/>
        <v>0</v>
      </c>
      <c r="U194" s="76" t="str">
        <f t="shared" si="210"/>
        <v/>
      </c>
      <c r="V194" s="76" t="str">
        <f t="shared" si="211"/>
        <v/>
      </c>
      <c r="W194" s="76">
        <f t="shared" si="267"/>
        <v>0</v>
      </c>
      <c r="X194" s="76" t="str">
        <f t="shared" si="213"/>
        <v/>
      </c>
      <c r="Y194" s="76">
        <f t="shared" si="268"/>
        <v>0</v>
      </c>
      <c r="Z194" s="76" t="str">
        <f t="shared" si="215"/>
        <v/>
      </c>
      <c r="AA194" s="76">
        <f t="shared" si="269"/>
        <v>0</v>
      </c>
      <c r="AB194" s="76">
        <f t="shared" si="270"/>
        <v>0</v>
      </c>
      <c r="AC194" s="76">
        <f t="shared" si="271"/>
        <v>0</v>
      </c>
      <c r="AD194" s="76" t="str">
        <f t="shared" si="219"/>
        <v/>
      </c>
      <c r="AE194" s="76">
        <f t="shared" si="272"/>
        <v>0</v>
      </c>
      <c r="AF194" s="76" t="str">
        <f t="shared" si="221"/>
        <v/>
      </c>
      <c r="AG194" s="76">
        <f t="shared" si="273"/>
        <v>0</v>
      </c>
      <c r="AH194" s="76">
        <f t="shared" si="274"/>
        <v>0</v>
      </c>
      <c r="AI194" s="76" t="str">
        <f t="shared" si="224"/>
        <v/>
      </c>
      <c r="AJ194" s="76">
        <f t="shared" si="275"/>
        <v>0</v>
      </c>
      <c r="AK194" s="76">
        <f t="shared" si="276"/>
        <v>0</v>
      </c>
      <c r="AL194" s="76">
        <f t="shared" si="277"/>
        <v>0</v>
      </c>
      <c r="AM194" s="76">
        <f t="shared" si="278"/>
        <v>0</v>
      </c>
      <c r="AN194" s="76" t="str">
        <f t="shared" si="229"/>
        <v/>
      </c>
      <c r="AO194" s="76" t="str">
        <f t="shared" si="230"/>
        <v/>
      </c>
      <c r="AP194" s="76">
        <f t="shared" si="279"/>
        <v>0</v>
      </c>
      <c r="AQ194" s="76">
        <f t="shared" si="280"/>
        <v>0</v>
      </c>
      <c r="AR194" s="76" t="str">
        <f t="shared" si="233"/>
        <v/>
      </c>
      <c r="AS194" s="76">
        <f t="shared" si="281"/>
        <v>0</v>
      </c>
      <c r="AT194" s="76" t="str">
        <f t="shared" si="235"/>
        <v/>
      </c>
      <c r="AU194" s="76">
        <f t="shared" si="282"/>
        <v>0</v>
      </c>
      <c r="AV194" s="76" t="str">
        <f t="shared" si="237"/>
        <v/>
      </c>
      <c r="AW194" s="76">
        <f t="shared" si="283"/>
        <v>0</v>
      </c>
      <c r="AX194" s="76" t="str">
        <f t="shared" si="239"/>
        <v/>
      </c>
      <c r="AY194" s="76">
        <f t="shared" si="284"/>
        <v>0</v>
      </c>
      <c r="AZ194" s="76" t="str">
        <f t="shared" si="241"/>
        <v/>
      </c>
      <c r="BA194" s="76">
        <f t="shared" si="285"/>
        <v>0</v>
      </c>
      <c r="BB194" s="76" t="str">
        <f t="shared" si="243"/>
        <v/>
      </c>
      <c r="BC194" s="76">
        <f t="shared" si="286"/>
        <v>0</v>
      </c>
      <c r="BD194" s="76">
        <f t="shared" si="287"/>
        <v>0</v>
      </c>
      <c r="BE194" s="76" t="str">
        <f t="shared" si="246"/>
        <v/>
      </c>
      <c r="BF194" s="76" t="str">
        <f t="shared" si="247"/>
        <v/>
      </c>
      <c r="BG194" s="76" t="str">
        <f t="shared" si="248"/>
        <v/>
      </c>
      <c r="BH194" s="76" t="str">
        <f t="shared" si="249"/>
        <v/>
      </c>
      <c r="BI194" s="76" t="str">
        <f t="shared" si="250"/>
        <v/>
      </c>
      <c r="BJ194" s="76" t="str">
        <f t="shared" si="251"/>
        <v/>
      </c>
      <c r="BK194" s="76" t="str">
        <f t="shared" si="252"/>
        <v/>
      </c>
      <c r="BL194" s="76" t="str">
        <f t="shared" si="253"/>
        <v/>
      </c>
      <c r="BM194" s="76" t="str">
        <f t="shared" si="254"/>
        <v/>
      </c>
      <c r="BN194" s="76" t="str">
        <f t="shared" si="255"/>
        <v/>
      </c>
      <c r="BO194" s="76" t="str">
        <f t="shared" si="256"/>
        <v/>
      </c>
      <c r="BP194" s="76" t="str">
        <f t="shared" si="257"/>
        <v/>
      </c>
      <c r="BQ194" s="76" t="str">
        <f t="shared" si="258"/>
        <v/>
      </c>
      <c r="BR194" s="76" t="str">
        <f t="shared" si="259"/>
        <v/>
      </c>
      <c r="BS194" s="76" t="str">
        <f t="shared" si="260"/>
        <v/>
      </c>
      <c r="BT194" s="76" t="str">
        <f t="shared" si="261"/>
        <v/>
      </c>
      <c r="BU194" s="76" t="str">
        <f t="shared" si="262"/>
        <v/>
      </c>
    </row>
    <row r="195" spans="1:867" ht="30" customHeight="1">
      <c r="A195" s="75" t="str">
        <f t="shared" si="192"/>
        <v/>
      </c>
      <c r="B195" s="63"/>
      <c r="C195" s="66" t="s">
        <v>1456</v>
      </c>
      <c r="D195" s="77" t="str">
        <f t="shared" si="193"/>
        <v/>
      </c>
      <c r="E195" s="72" t="str">
        <f t="shared" si="194"/>
        <v/>
      </c>
      <c r="F195" s="73" t="str">
        <f t="shared" si="195"/>
        <v/>
      </c>
      <c r="G195" s="74" t="str">
        <f t="shared" si="196"/>
        <v/>
      </c>
      <c r="H195" s="75" t="str">
        <f t="shared" si="197"/>
        <v/>
      </c>
      <c r="I195" s="75" t="str">
        <f t="shared" si="198"/>
        <v/>
      </c>
      <c r="J195" s="73" t="str">
        <f t="shared" si="199"/>
        <v/>
      </c>
      <c r="K195" s="76" t="str">
        <f t="shared" si="200"/>
        <v/>
      </c>
      <c r="L195" s="76" t="str">
        <f t="shared" si="201"/>
        <v/>
      </c>
      <c r="M195" s="76" t="str">
        <f t="shared" si="202"/>
        <v/>
      </c>
      <c r="N195" s="76" t="str">
        <f t="shared" si="203"/>
        <v/>
      </c>
      <c r="O195" s="76" t="str">
        <f t="shared" si="204"/>
        <v/>
      </c>
      <c r="P195" s="76" t="str">
        <f t="shared" si="205"/>
        <v/>
      </c>
      <c r="Q195" s="76">
        <f t="shared" si="263"/>
        <v>0</v>
      </c>
      <c r="R195" s="76">
        <f t="shared" si="264"/>
        <v>0</v>
      </c>
      <c r="S195" s="76">
        <f t="shared" si="265"/>
        <v>0</v>
      </c>
      <c r="T195" s="76">
        <f t="shared" si="266"/>
        <v>0</v>
      </c>
      <c r="U195" s="76" t="str">
        <f t="shared" si="210"/>
        <v/>
      </c>
      <c r="V195" s="76" t="str">
        <f t="shared" si="211"/>
        <v/>
      </c>
      <c r="W195" s="76">
        <f t="shared" si="267"/>
        <v>0</v>
      </c>
      <c r="X195" s="76" t="str">
        <f t="shared" si="213"/>
        <v/>
      </c>
      <c r="Y195" s="76">
        <f t="shared" si="268"/>
        <v>0</v>
      </c>
      <c r="Z195" s="76" t="str">
        <f t="shared" si="215"/>
        <v/>
      </c>
      <c r="AA195" s="76">
        <f t="shared" si="269"/>
        <v>0</v>
      </c>
      <c r="AB195" s="76">
        <f t="shared" si="270"/>
        <v>0</v>
      </c>
      <c r="AC195" s="76">
        <f t="shared" si="271"/>
        <v>0</v>
      </c>
      <c r="AD195" s="76" t="str">
        <f t="shared" si="219"/>
        <v/>
      </c>
      <c r="AE195" s="76">
        <f t="shared" si="272"/>
        <v>0</v>
      </c>
      <c r="AF195" s="76" t="str">
        <f t="shared" si="221"/>
        <v/>
      </c>
      <c r="AG195" s="76">
        <f t="shared" si="273"/>
        <v>0</v>
      </c>
      <c r="AH195" s="76">
        <f t="shared" si="274"/>
        <v>0</v>
      </c>
      <c r="AI195" s="76" t="str">
        <f t="shared" si="224"/>
        <v/>
      </c>
      <c r="AJ195" s="76">
        <f t="shared" si="275"/>
        <v>0</v>
      </c>
      <c r="AK195" s="76">
        <f t="shared" si="276"/>
        <v>0</v>
      </c>
      <c r="AL195" s="76">
        <f t="shared" si="277"/>
        <v>0</v>
      </c>
      <c r="AM195" s="76">
        <f t="shared" si="278"/>
        <v>0</v>
      </c>
      <c r="AN195" s="76" t="str">
        <f t="shared" si="229"/>
        <v/>
      </c>
      <c r="AO195" s="76" t="str">
        <f t="shared" si="230"/>
        <v/>
      </c>
      <c r="AP195" s="76">
        <f t="shared" si="279"/>
        <v>0</v>
      </c>
      <c r="AQ195" s="76">
        <f t="shared" si="280"/>
        <v>0</v>
      </c>
      <c r="AR195" s="76" t="str">
        <f t="shared" si="233"/>
        <v/>
      </c>
      <c r="AS195" s="76">
        <f t="shared" si="281"/>
        <v>0</v>
      </c>
      <c r="AT195" s="76" t="str">
        <f t="shared" si="235"/>
        <v/>
      </c>
      <c r="AU195" s="76">
        <f t="shared" si="282"/>
        <v>0</v>
      </c>
      <c r="AV195" s="76" t="str">
        <f t="shared" si="237"/>
        <v/>
      </c>
      <c r="AW195" s="76">
        <f t="shared" si="283"/>
        <v>0</v>
      </c>
      <c r="AX195" s="76" t="str">
        <f t="shared" si="239"/>
        <v/>
      </c>
      <c r="AY195" s="76">
        <f t="shared" si="284"/>
        <v>0</v>
      </c>
      <c r="AZ195" s="76" t="str">
        <f t="shared" si="241"/>
        <v/>
      </c>
      <c r="BA195" s="76">
        <f t="shared" si="285"/>
        <v>0</v>
      </c>
      <c r="BB195" s="76" t="str">
        <f t="shared" si="243"/>
        <v/>
      </c>
      <c r="BC195" s="76">
        <f t="shared" si="286"/>
        <v>0</v>
      </c>
      <c r="BD195" s="76">
        <f t="shared" si="287"/>
        <v>0</v>
      </c>
      <c r="BE195" s="76" t="str">
        <f t="shared" si="246"/>
        <v/>
      </c>
      <c r="BF195" s="76" t="str">
        <f t="shared" si="247"/>
        <v/>
      </c>
      <c r="BG195" s="76" t="str">
        <f t="shared" si="248"/>
        <v/>
      </c>
      <c r="BH195" s="76" t="str">
        <f t="shared" si="249"/>
        <v/>
      </c>
      <c r="BI195" s="76" t="str">
        <f t="shared" si="250"/>
        <v/>
      </c>
      <c r="BJ195" s="76" t="str">
        <f t="shared" si="251"/>
        <v/>
      </c>
      <c r="BK195" s="76" t="str">
        <f t="shared" si="252"/>
        <v/>
      </c>
      <c r="BL195" s="76" t="str">
        <f t="shared" si="253"/>
        <v/>
      </c>
      <c r="BM195" s="76" t="str">
        <f t="shared" si="254"/>
        <v/>
      </c>
      <c r="BN195" s="76" t="str">
        <f t="shared" si="255"/>
        <v/>
      </c>
      <c r="BO195" s="76" t="str">
        <f t="shared" si="256"/>
        <v/>
      </c>
      <c r="BP195" s="76" t="str">
        <f t="shared" si="257"/>
        <v/>
      </c>
      <c r="BQ195" s="76" t="str">
        <f t="shared" si="258"/>
        <v/>
      </c>
      <c r="BR195" s="76" t="str">
        <f t="shared" si="259"/>
        <v/>
      </c>
      <c r="BS195" s="76" t="str">
        <f t="shared" si="260"/>
        <v/>
      </c>
      <c r="BT195" s="76" t="str">
        <f t="shared" si="261"/>
        <v/>
      </c>
      <c r="BU195" s="76" t="str">
        <f t="shared" si="262"/>
        <v/>
      </c>
    </row>
    <row r="196" spans="1:867" ht="30" customHeight="1">
      <c r="A196" s="75" t="str">
        <f t="shared" si="192"/>
        <v/>
      </c>
      <c r="B196" s="63"/>
      <c r="C196" s="66" t="s">
        <v>1456</v>
      </c>
      <c r="D196" s="77" t="str">
        <f t="shared" si="193"/>
        <v/>
      </c>
      <c r="E196" s="72" t="str">
        <f t="shared" si="194"/>
        <v/>
      </c>
      <c r="F196" s="73" t="str">
        <f t="shared" si="195"/>
        <v/>
      </c>
      <c r="G196" s="74" t="str">
        <f t="shared" si="196"/>
        <v/>
      </c>
      <c r="H196" s="75" t="str">
        <f t="shared" si="197"/>
        <v/>
      </c>
      <c r="I196" s="75" t="str">
        <f t="shared" si="198"/>
        <v/>
      </c>
      <c r="J196" s="73" t="str">
        <f t="shared" si="199"/>
        <v/>
      </c>
      <c r="K196" s="76" t="str">
        <f t="shared" si="200"/>
        <v/>
      </c>
      <c r="L196" s="76" t="str">
        <f t="shared" si="201"/>
        <v/>
      </c>
      <c r="M196" s="76" t="str">
        <f t="shared" si="202"/>
        <v/>
      </c>
      <c r="N196" s="76" t="str">
        <f t="shared" si="203"/>
        <v/>
      </c>
      <c r="O196" s="76" t="str">
        <f t="shared" si="204"/>
        <v/>
      </c>
      <c r="P196" s="76" t="str">
        <f t="shared" si="205"/>
        <v/>
      </c>
      <c r="Q196" s="76">
        <f t="shared" si="263"/>
        <v>0</v>
      </c>
      <c r="R196" s="76">
        <f t="shared" si="264"/>
        <v>0</v>
      </c>
      <c r="S196" s="76">
        <f t="shared" si="265"/>
        <v>0</v>
      </c>
      <c r="T196" s="76">
        <f t="shared" si="266"/>
        <v>0</v>
      </c>
      <c r="U196" s="76" t="str">
        <f t="shared" si="210"/>
        <v/>
      </c>
      <c r="V196" s="76" t="str">
        <f t="shared" si="211"/>
        <v/>
      </c>
      <c r="W196" s="76">
        <f t="shared" si="267"/>
        <v>0</v>
      </c>
      <c r="X196" s="76" t="str">
        <f t="shared" si="213"/>
        <v/>
      </c>
      <c r="Y196" s="76">
        <f t="shared" si="268"/>
        <v>0</v>
      </c>
      <c r="Z196" s="76" t="str">
        <f t="shared" si="215"/>
        <v/>
      </c>
      <c r="AA196" s="76">
        <f t="shared" si="269"/>
        <v>0</v>
      </c>
      <c r="AB196" s="76">
        <f t="shared" si="270"/>
        <v>0</v>
      </c>
      <c r="AC196" s="76">
        <f t="shared" si="271"/>
        <v>0</v>
      </c>
      <c r="AD196" s="76" t="str">
        <f t="shared" si="219"/>
        <v/>
      </c>
      <c r="AE196" s="76">
        <f t="shared" si="272"/>
        <v>0</v>
      </c>
      <c r="AF196" s="76" t="str">
        <f t="shared" si="221"/>
        <v/>
      </c>
      <c r="AG196" s="76">
        <f t="shared" si="273"/>
        <v>0</v>
      </c>
      <c r="AH196" s="76">
        <f t="shared" si="274"/>
        <v>0</v>
      </c>
      <c r="AI196" s="76" t="str">
        <f t="shared" si="224"/>
        <v/>
      </c>
      <c r="AJ196" s="76">
        <f t="shared" si="275"/>
        <v>0</v>
      </c>
      <c r="AK196" s="76">
        <f t="shared" si="276"/>
        <v>0</v>
      </c>
      <c r="AL196" s="76">
        <f t="shared" si="277"/>
        <v>0</v>
      </c>
      <c r="AM196" s="76">
        <f t="shared" si="278"/>
        <v>0</v>
      </c>
      <c r="AN196" s="76" t="str">
        <f t="shared" si="229"/>
        <v/>
      </c>
      <c r="AO196" s="76" t="str">
        <f t="shared" si="230"/>
        <v/>
      </c>
      <c r="AP196" s="76">
        <f t="shared" si="279"/>
        <v>0</v>
      </c>
      <c r="AQ196" s="76">
        <f t="shared" si="280"/>
        <v>0</v>
      </c>
      <c r="AR196" s="76" t="str">
        <f t="shared" si="233"/>
        <v/>
      </c>
      <c r="AS196" s="76">
        <f t="shared" si="281"/>
        <v>0</v>
      </c>
      <c r="AT196" s="76" t="str">
        <f t="shared" si="235"/>
        <v/>
      </c>
      <c r="AU196" s="76">
        <f t="shared" si="282"/>
        <v>0</v>
      </c>
      <c r="AV196" s="76" t="str">
        <f t="shared" si="237"/>
        <v/>
      </c>
      <c r="AW196" s="76">
        <f t="shared" si="283"/>
        <v>0</v>
      </c>
      <c r="AX196" s="76" t="str">
        <f t="shared" si="239"/>
        <v/>
      </c>
      <c r="AY196" s="76">
        <f t="shared" si="284"/>
        <v>0</v>
      </c>
      <c r="AZ196" s="76" t="str">
        <f t="shared" si="241"/>
        <v/>
      </c>
      <c r="BA196" s="76">
        <f t="shared" si="285"/>
        <v>0</v>
      </c>
      <c r="BB196" s="76" t="str">
        <f t="shared" si="243"/>
        <v/>
      </c>
      <c r="BC196" s="76">
        <f t="shared" si="286"/>
        <v>0</v>
      </c>
      <c r="BD196" s="76">
        <f t="shared" si="287"/>
        <v>0</v>
      </c>
      <c r="BE196" s="76" t="str">
        <f t="shared" si="246"/>
        <v/>
      </c>
      <c r="BF196" s="76" t="str">
        <f t="shared" si="247"/>
        <v/>
      </c>
      <c r="BG196" s="76" t="str">
        <f t="shared" si="248"/>
        <v/>
      </c>
      <c r="BH196" s="76" t="str">
        <f t="shared" si="249"/>
        <v/>
      </c>
      <c r="BI196" s="76" t="str">
        <f t="shared" si="250"/>
        <v/>
      </c>
      <c r="BJ196" s="76" t="str">
        <f t="shared" si="251"/>
        <v/>
      </c>
      <c r="BK196" s="76" t="str">
        <f t="shared" si="252"/>
        <v/>
      </c>
      <c r="BL196" s="76" t="str">
        <f t="shared" si="253"/>
        <v/>
      </c>
      <c r="BM196" s="76" t="str">
        <f t="shared" si="254"/>
        <v/>
      </c>
      <c r="BN196" s="76" t="str">
        <f t="shared" si="255"/>
        <v/>
      </c>
      <c r="BO196" s="76" t="str">
        <f t="shared" si="256"/>
        <v/>
      </c>
      <c r="BP196" s="76" t="str">
        <f t="shared" si="257"/>
        <v/>
      </c>
      <c r="BQ196" s="76" t="str">
        <f t="shared" si="258"/>
        <v/>
      </c>
      <c r="BR196" s="76" t="str">
        <f t="shared" si="259"/>
        <v/>
      </c>
      <c r="BS196" s="76" t="str">
        <f t="shared" si="260"/>
        <v/>
      </c>
      <c r="BT196" s="76" t="str">
        <f t="shared" si="261"/>
        <v/>
      </c>
      <c r="BU196" s="76" t="str">
        <f t="shared" si="262"/>
        <v/>
      </c>
    </row>
    <row r="197" spans="1:867" ht="30" customHeight="1">
      <c r="A197" s="75" t="str">
        <f t="shared" si="192"/>
        <v/>
      </c>
      <c r="B197" s="63"/>
      <c r="C197" s="66" t="s">
        <v>1456</v>
      </c>
      <c r="D197" s="77" t="str">
        <f t="shared" si="193"/>
        <v/>
      </c>
      <c r="E197" s="72" t="str">
        <f t="shared" si="194"/>
        <v/>
      </c>
      <c r="F197" s="73" t="str">
        <f t="shared" si="195"/>
        <v/>
      </c>
      <c r="G197" s="74" t="str">
        <f t="shared" si="196"/>
        <v/>
      </c>
      <c r="H197" s="75" t="str">
        <f t="shared" si="197"/>
        <v/>
      </c>
      <c r="I197" s="75" t="str">
        <f t="shared" si="198"/>
        <v/>
      </c>
      <c r="J197" s="73" t="str">
        <f t="shared" si="199"/>
        <v/>
      </c>
      <c r="K197" s="76" t="str">
        <f t="shared" si="200"/>
        <v/>
      </c>
      <c r="L197" s="76" t="str">
        <f t="shared" si="201"/>
        <v/>
      </c>
      <c r="M197" s="76" t="str">
        <f t="shared" si="202"/>
        <v/>
      </c>
      <c r="N197" s="76" t="str">
        <f t="shared" si="203"/>
        <v/>
      </c>
      <c r="O197" s="76" t="str">
        <f t="shared" si="204"/>
        <v/>
      </c>
      <c r="P197" s="76" t="str">
        <f t="shared" si="205"/>
        <v/>
      </c>
      <c r="Q197" s="76">
        <f t="shared" si="263"/>
        <v>0</v>
      </c>
      <c r="R197" s="76">
        <f t="shared" si="264"/>
        <v>0</v>
      </c>
      <c r="S197" s="76">
        <f t="shared" si="265"/>
        <v>0</v>
      </c>
      <c r="T197" s="76">
        <f t="shared" si="266"/>
        <v>0</v>
      </c>
      <c r="U197" s="76" t="str">
        <f t="shared" si="210"/>
        <v/>
      </c>
      <c r="V197" s="76" t="str">
        <f t="shared" si="211"/>
        <v/>
      </c>
      <c r="W197" s="76">
        <f t="shared" si="267"/>
        <v>0</v>
      </c>
      <c r="X197" s="76" t="str">
        <f t="shared" si="213"/>
        <v/>
      </c>
      <c r="Y197" s="76">
        <f t="shared" si="268"/>
        <v>0</v>
      </c>
      <c r="Z197" s="76" t="str">
        <f t="shared" si="215"/>
        <v/>
      </c>
      <c r="AA197" s="76">
        <f t="shared" si="269"/>
        <v>0</v>
      </c>
      <c r="AB197" s="76">
        <f t="shared" si="270"/>
        <v>0</v>
      </c>
      <c r="AC197" s="76">
        <f t="shared" si="271"/>
        <v>0</v>
      </c>
      <c r="AD197" s="76" t="str">
        <f t="shared" si="219"/>
        <v/>
      </c>
      <c r="AE197" s="76">
        <f t="shared" si="272"/>
        <v>0</v>
      </c>
      <c r="AF197" s="76" t="str">
        <f t="shared" si="221"/>
        <v/>
      </c>
      <c r="AG197" s="76">
        <f t="shared" si="273"/>
        <v>0</v>
      </c>
      <c r="AH197" s="76">
        <f t="shared" si="274"/>
        <v>0</v>
      </c>
      <c r="AI197" s="76" t="str">
        <f t="shared" si="224"/>
        <v/>
      </c>
      <c r="AJ197" s="76">
        <f t="shared" si="275"/>
        <v>0</v>
      </c>
      <c r="AK197" s="76">
        <f t="shared" si="276"/>
        <v>0</v>
      </c>
      <c r="AL197" s="76">
        <f t="shared" si="277"/>
        <v>0</v>
      </c>
      <c r="AM197" s="76">
        <f t="shared" si="278"/>
        <v>0</v>
      </c>
      <c r="AN197" s="76" t="str">
        <f t="shared" si="229"/>
        <v/>
      </c>
      <c r="AO197" s="76" t="str">
        <f t="shared" si="230"/>
        <v/>
      </c>
      <c r="AP197" s="76">
        <f t="shared" si="279"/>
        <v>0</v>
      </c>
      <c r="AQ197" s="76">
        <f t="shared" si="280"/>
        <v>0</v>
      </c>
      <c r="AR197" s="76" t="str">
        <f t="shared" si="233"/>
        <v/>
      </c>
      <c r="AS197" s="76">
        <f t="shared" si="281"/>
        <v>0</v>
      </c>
      <c r="AT197" s="76" t="str">
        <f t="shared" si="235"/>
        <v/>
      </c>
      <c r="AU197" s="76">
        <f t="shared" si="282"/>
        <v>0</v>
      </c>
      <c r="AV197" s="76" t="str">
        <f t="shared" si="237"/>
        <v/>
      </c>
      <c r="AW197" s="76">
        <f t="shared" si="283"/>
        <v>0</v>
      </c>
      <c r="AX197" s="76" t="str">
        <f t="shared" si="239"/>
        <v/>
      </c>
      <c r="AY197" s="76">
        <f t="shared" si="284"/>
        <v>0</v>
      </c>
      <c r="AZ197" s="76" t="str">
        <f t="shared" si="241"/>
        <v/>
      </c>
      <c r="BA197" s="76">
        <f t="shared" si="285"/>
        <v>0</v>
      </c>
      <c r="BB197" s="76" t="str">
        <f t="shared" si="243"/>
        <v/>
      </c>
      <c r="BC197" s="76">
        <f t="shared" si="286"/>
        <v>0</v>
      </c>
      <c r="BD197" s="76">
        <f t="shared" si="287"/>
        <v>0</v>
      </c>
      <c r="BE197" s="76" t="str">
        <f t="shared" si="246"/>
        <v/>
      </c>
      <c r="BF197" s="76" t="str">
        <f t="shared" si="247"/>
        <v/>
      </c>
      <c r="BG197" s="76" t="str">
        <f t="shared" si="248"/>
        <v/>
      </c>
      <c r="BH197" s="76" t="str">
        <f t="shared" si="249"/>
        <v/>
      </c>
      <c r="BI197" s="76" t="str">
        <f t="shared" si="250"/>
        <v/>
      </c>
      <c r="BJ197" s="76" t="str">
        <f t="shared" si="251"/>
        <v/>
      </c>
      <c r="BK197" s="76" t="str">
        <f t="shared" si="252"/>
        <v/>
      </c>
      <c r="BL197" s="76" t="str">
        <f t="shared" si="253"/>
        <v/>
      </c>
      <c r="BM197" s="76" t="str">
        <f t="shared" si="254"/>
        <v/>
      </c>
      <c r="BN197" s="76" t="str">
        <f t="shared" si="255"/>
        <v/>
      </c>
      <c r="BO197" s="76" t="str">
        <f t="shared" si="256"/>
        <v/>
      </c>
      <c r="BP197" s="76" t="str">
        <f t="shared" si="257"/>
        <v/>
      </c>
      <c r="BQ197" s="76" t="str">
        <f t="shared" si="258"/>
        <v/>
      </c>
      <c r="BR197" s="76" t="str">
        <f t="shared" si="259"/>
        <v/>
      </c>
      <c r="BS197" s="76" t="str">
        <f t="shared" si="260"/>
        <v/>
      </c>
      <c r="BT197" s="76" t="str">
        <f t="shared" si="261"/>
        <v/>
      </c>
      <c r="BU197" s="76" t="str">
        <f t="shared" si="262"/>
        <v/>
      </c>
    </row>
    <row r="198" spans="1:867" ht="30" customHeight="1">
      <c r="A198" s="75" t="str">
        <f t="shared" si="192"/>
        <v/>
      </c>
      <c r="B198" s="63"/>
      <c r="C198" s="66" t="s">
        <v>1456</v>
      </c>
      <c r="D198" s="77" t="str">
        <f t="shared" si="193"/>
        <v/>
      </c>
      <c r="E198" s="72" t="str">
        <f t="shared" si="194"/>
        <v/>
      </c>
      <c r="F198" s="73" t="str">
        <f t="shared" si="195"/>
        <v/>
      </c>
      <c r="G198" s="74" t="str">
        <f t="shared" si="196"/>
        <v/>
      </c>
      <c r="H198" s="75" t="str">
        <f t="shared" si="197"/>
        <v/>
      </c>
      <c r="I198" s="75" t="str">
        <f t="shared" si="198"/>
        <v/>
      </c>
      <c r="J198" s="73" t="str">
        <f t="shared" si="199"/>
        <v/>
      </c>
      <c r="K198" s="76" t="str">
        <f t="shared" si="200"/>
        <v/>
      </c>
      <c r="L198" s="76" t="str">
        <f t="shared" si="201"/>
        <v/>
      </c>
      <c r="M198" s="76" t="str">
        <f t="shared" si="202"/>
        <v/>
      </c>
      <c r="N198" s="76" t="str">
        <f t="shared" si="203"/>
        <v/>
      </c>
      <c r="O198" s="76" t="str">
        <f t="shared" si="204"/>
        <v/>
      </c>
      <c r="P198" s="76" t="str">
        <f t="shared" si="205"/>
        <v/>
      </c>
      <c r="Q198" s="76">
        <f t="shared" si="263"/>
        <v>0</v>
      </c>
      <c r="R198" s="76">
        <f t="shared" si="264"/>
        <v>0</v>
      </c>
      <c r="S198" s="76">
        <f t="shared" si="265"/>
        <v>0</v>
      </c>
      <c r="T198" s="76">
        <f t="shared" si="266"/>
        <v>0</v>
      </c>
      <c r="U198" s="76" t="str">
        <f t="shared" si="210"/>
        <v/>
      </c>
      <c r="V198" s="76" t="str">
        <f t="shared" si="211"/>
        <v/>
      </c>
      <c r="W198" s="76">
        <f t="shared" si="267"/>
        <v>0</v>
      </c>
      <c r="X198" s="76" t="str">
        <f t="shared" si="213"/>
        <v/>
      </c>
      <c r="Y198" s="76">
        <f t="shared" si="268"/>
        <v>0</v>
      </c>
      <c r="Z198" s="76" t="str">
        <f t="shared" si="215"/>
        <v/>
      </c>
      <c r="AA198" s="76">
        <f t="shared" si="269"/>
        <v>0</v>
      </c>
      <c r="AB198" s="76">
        <f t="shared" si="270"/>
        <v>0</v>
      </c>
      <c r="AC198" s="76">
        <f t="shared" si="271"/>
        <v>0</v>
      </c>
      <c r="AD198" s="76" t="str">
        <f t="shared" si="219"/>
        <v/>
      </c>
      <c r="AE198" s="76">
        <f t="shared" si="272"/>
        <v>0</v>
      </c>
      <c r="AF198" s="76" t="str">
        <f t="shared" si="221"/>
        <v/>
      </c>
      <c r="AG198" s="76">
        <f t="shared" si="273"/>
        <v>0</v>
      </c>
      <c r="AH198" s="76">
        <f t="shared" si="274"/>
        <v>0</v>
      </c>
      <c r="AI198" s="76" t="str">
        <f t="shared" si="224"/>
        <v/>
      </c>
      <c r="AJ198" s="76">
        <f t="shared" si="275"/>
        <v>0</v>
      </c>
      <c r="AK198" s="76">
        <f t="shared" si="276"/>
        <v>0</v>
      </c>
      <c r="AL198" s="76">
        <f t="shared" si="277"/>
        <v>0</v>
      </c>
      <c r="AM198" s="76">
        <f t="shared" si="278"/>
        <v>0</v>
      </c>
      <c r="AN198" s="76" t="str">
        <f t="shared" si="229"/>
        <v/>
      </c>
      <c r="AO198" s="76" t="str">
        <f t="shared" si="230"/>
        <v/>
      </c>
      <c r="AP198" s="76">
        <f t="shared" si="279"/>
        <v>0</v>
      </c>
      <c r="AQ198" s="76">
        <f t="shared" si="280"/>
        <v>0</v>
      </c>
      <c r="AR198" s="76" t="str">
        <f t="shared" si="233"/>
        <v/>
      </c>
      <c r="AS198" s="76">
        <f t="shared" si="281"/>
        <v>0</v>
      </c>
      <c r="AT198" s="76" t="str">
        <f t="shared" si="235"/>
        <v/>
      </c>
      <c r="AU198" s="76">
        <f t="shared" si="282"/>
        <v>0</v>
      </c>
      <c r="AV198" s="76" t="str">
        <f t="shared" si="237"/>
        <v/>
      </c>
      <c r="AW198" s="76">
        <f t="shared" si="283"/>
        <v>0</v>
      </c>
      <c r="AX198" s="76" t="str">
        <f t="shared" si="239"/>
        <v/>
      </c>
      <c r="AY198" s="76">
        <f t="shared" si="284"/>
        <v>0</v>
      </c>
      <c r="AZ198" s="76" t="str">
        <f t="shared" si="241"/>
        <v/>
      </c>
      <c r="BA198" s="76">
        <f t="shared" si="285"/>
        <v>0</v>
      </c>
      <c r="BB198" s="76" t="str">
        <f t="shared" si="243"/>
        <v/>
      </c>
      <c r="BC198" s="76">
        <f t="shared" si="286"/>
        <v>0</v>
      </c>
      <c r="BD198" s="76">
        <f t="shared" si="287"/>
        <v>0</v>
      </c>
      <c r="BE198" s="76" t="str">
        <f t="shared" si="246"/>
        <v/>
      </c>
      <c r="BF198" s="76" t="str">
        <f t="shared" si="247"/>
        <v/>
      </c>
      <c r="BG198" s="76" t="str">
        <f t="shared" si="248"/>
        <v/>
      </c>
      <c r="BH198" s="76" t="str">
        <f t="shared" si="249"/>
        <v/>
      </c>
      <c r="BI198" s="76" t="str">
        <f t="shared" si="250"/>
        <v/>
      </c>
      <c r="BJ198" s="76" t="str">
        <f t="shared" si="251"/>
        <v/>
      </c>
      <c r="BK198" s="76" t="str">
        <f t="shared" si="252"/>
        <v/>
      </c>
      <c r="BL198" s="76" t="str">
        <f t="shared" si="253"/>
        <v/>
      </c>
      <c r="BM198" s="76" t="str">
        <f t="shared" si="254"/>
        <v/>
      </c>
      <c r="BN198" s="76" t="str">
        <f t="shared" si="255"/>
        <v/>
      </c>
      <c r="BO198" s="76" t="str">
        <f t="shared" si="256"/>
        <v/>
      </c>
      <c r="BP198" s="76" t="str">
        <f t="shared" si="257"/>
        <v/>
      </c>
      <c r="BQ198" s="76" t="str">
        <f t="shared" si="258"/>
        <v/>
      </c>
      <c r="BR198" s="76" t="str">
        <f t="shared" si="259"/>
        <v/>
      </c>
      <c r="BS198" s="76" t="str">
        <f t="shared" si="260"/>
        <v/>
      </c>
      <c r="BT198" s="76" t="str">
        <f t="shared" si="261"/>
        <v/>
      </c>
      <c r="BU198" s="76" t="str">
        <f t="shared" si="262"/>
        <v/>
      </c>
    </row>
    <row r="199" spans="1:867" ht="30" customHeight="1">
      <c r="A199" s="75" t="str">
        <f t="shared" si="192"/>
        <v/>
      </c>
      <c r="B199" s="63"/>
      <c r="C199" s="66" t="s">
        <v>1456</v>
      </c>
      <c r="D199" s="77" t="str">
        <f t="shared" si="193"/>
        <v/>
      </c>
      <c r="E199" s="72" t="str">
        <f t="shared" si="194"/>
        <v/>
      </c>
      <c r="F199" s="73" t="str">
        <f t="shared" si="195"/>
        <v/>
      </c>
      <c r="G199" s="74" t="str">
        <f t="shared" si="196"/>
        <v/>
      </c>
      <c r="H199" s="75" t="str">
        <f t="shared" si="197"/>
        <v/>
      </c>
      <c r="I199" s="75" t="str">
        <f t="shared" si="198"/>
        <v/>
      </c>
      <c r="J199" s="73" t="str">
        <f t="shared" si="199"/>
        <v/>
      </c>
      <c r="K199" s="76" t="str">
        <f t="shared" si="200"/>
        <v/>
      </c>
      <c r="L199" s="76" t="str">
        <f t="shared" si="201"/>
        <v/>
      </c>
      <c r="M199" s="76" t="str">
        <f t="shared" si="202"/>
        <v/>
      </c>
      <c r="N199" s="76" t="str">
        <f t="shared" si="203"/>
        <v/>
      </c>
      <c r="O199" s="76" t="str">
        <f t="shared" si="204"/>
        <v/>
      </c>
      <c r="P199" s="76" t="str">
        <f t="shared" si="205"/>
        <v/>
      </c>
      <c r="Q199" s="76">
        <f t="shared" si="263"/>
        <v>0</v>
      </c>
      <c r="R199" s="76">
        <f t="shared" si="264"/>
        <v>0</v>
      </c>
      <c r="S199" s="76">
        <f t="shared" si="265"/>
        <v>0</v>
      </c>
      <c r="T199" s="76">
        <f t="shared" si="266"/>
        <v>0</v>
      </c>
      <c r="U199" s="76" t="str">
        <f t="shared" si="210"/>
        <v/>
      </c>
      <c r="V199" s="76" t="str">
        <f t="shared" si="211"/>
        <v/>
      </c>
      <c r="W199" s="76">
        <f t="shared" si="267"/>
        <v>0</v>
      </c>
      <c r="X199" s="76" t="str">
        <f t="shared" si="213"/>
        <v/>
      </c>
      <c r="Y199" s="76">
        <f t="shared" si="268"/>
        <v>0</v>
      </c>
      <c r="Z199" s="76" t="str">
        <f t="shared" si="215"/>
        <v/>
      </c>
      <c r="AA199" s="76">
        <f t="shared" si="269"/>
        <v>0</v>
      </c>
      <c r="AB199" s="76">
        <f t="shared" si="270"/>
        <v>0</v>
      </c>
      <c r="AC199" s="76">
        <f t="shared" si="271"/>
        <v>0</v>
      </c>
      <c r="AD199" s="76" t="str">
        <f t="shared" si="219"/>
        <v/>
      </c>
      <c r="AE199" s="76">
        <f t="shared" si="272"/>
        <v>0</v>
      </c>
      <c r="AF199" s="76" t="str">
        <f t="shared" si="221"/>
        <v/>
      </c>
      <c r="AG199" s="76">
        <f t="shared" si="273"/>
        <v>0</v>
      </c>
      <c r="AH199" s="76">
        <f t="shared" si="274"/>
        <v>0</v>
      </c>
      <c r="AI199" s="76" t="str">
        <f t="shared" si="224"/>
        <v/>
      </c>
      <c r="AJ199" s="76">
        <f t="shared" si="275"/>
        <v>0</v>
      </c>
      <c r="AK199" s="76">
        <f t="shared" si="276"/>
        <v>0</v>
      </c>
      <c r="AL199" s="76">
        <f t="shared" si="277"/>
        <v>0</v>
      </c>
      <c r="AM199" s="76">
        <f t="shared" si="278"/>
        <v>0</v>
      </c>
      <c r="AN199" s="76" t="str">
        <f t="shared" si="229"/>
        <v/>
      </c>
      <c r="AO199" s="76" t="str">
        <f t="shared" si="230"/>
        <v/>
      </c>
      <c r="AP199" s="76">
        <f t="shared" si="279"/>
        <v>0</v>
      </c>
      <c r="AQ199" s="76">
        <f t="shared" si="280"/>
        <v>0</v>
      </c>
      <c r="AR199" s="76" t="str">
        <f t="shared" si="233"/>
        <v/>
      </c>
      <c r="AS199" s="76">
        <f t="shared" si="281"/>
        <v>0</v>
      </c>
      <c r="AT199" s="76" t="str">
        <f t="shared" si="235"/>
        <v/>
      </c>
      <c r="AU199" s="76">
        <f t="shared" si="282"/>
        <v>0</v>
      </c>
      <c r="AV199" s="76" t="str">
        <f t="shared" si="237"/>
        <v/>
      </c>
      <c r="AW199" s="76">
        <f t="shared" si="283"/>
        <v>0</v>
      </c>
      <c r="AX199" s="76" t="str">
        <f t="shared" si="239"/>
        <v/>
      </c>
      <c r="AY199" s="76">
        <f t="shared" si="284"/>
        <v>0</v>
      </c>
      <c r="AZ199" s="76" t="str">
        <f t="shared" si="241"/>
        <v/>
      </c>
      <c r="BA199" s="76">
        <f t="shared" si="285"/>
        <v>0</v>
      </c>
      <c r="BB199" s="76" t="str">
        <f t="shared" si="243"/>
        <v/>
      </c>
      <c r="BC199" s="76">
        <f t="shared" si="286"/>
        <v>0</v>
      </c>
      <c r="BD199" s="76">
        <f t="shared" si="287"/>
        <v>0</v>
      </c>
      <c r="BE199" s="76" t="str">
        <f t="shared" si="246"/>
        <v/>
      </c>
      <c r="BF199" s="76" t="str">
        <f t="shared" si="247"/>
        <v/>
      </c>
      <c r="BG199" s="76" t="str">
        <f t="shared" si="248"/>
        <v/>
      </c>
      <c r="BH199" s="76" t="str">
        <f t="shared" si="249"/>
        <v/>
      </c>
      <c r="BI199" s="76" t="str">
        <f t="shared" si="250"/>
        <v/>
      </c>
      <c r="BJ199" s="76" t="str">
        <f t="shared" si="251"/>
        <v/>
      </c>
      <c r="BK199" s="76" t="str">
        <f t="shared" si="252"/>
        <v/>
      </c>
      <c r="BL199" s="76" t="str">
        <f t="shared" si="253"/>
        <v/>
      </c>
      <c r="BM199" s="76" t="str">
        <f t="shared" si="254"/>
        <v/>
      </c>
      <c r="BN199" s="76" t="str">
        <f t="shared" si="255"/>
        <v/>
      </c>
      <c r="BO199" s="76" t="str">
        <f t="shared" si="256"/>
        <v/>
      </c>
      <c r="BP199" s="76" t="str">
        <f t="shared" si="257"/>
        <v/>
      </c>
      <c r="BQ199" s="76" t="str">
        <f t="shared" si="258"/>
        <v/>
      </c>
      <c r="BR199" s="76" t="str">
        <f t="shared" si="259"/>
        <v/>
      </c>
      <c r="BS199" s="76" t="str">
        <f t="shared" si="260"/>
        <v/>
      </c>
      <c r="BT199" s="76" t="str">
        <f t="shared" si="261"/>
        <v/>
      </c>
      <c r="BU199" s="76" t="str">
        <f t="shared" si="262"/>
        <v/>
      </c>
    </row>
    <row r="200" spans="1:867" ht="30" customHeight="1">
      <c r="A200" s="75" t="str">
        <f t="shared" si="192"/>
        <v/>
      </c>
      <c r="B200" s="63"/>
      <c r="C200" s="66" t="s">
        <v>1456</v>
      </c>
      <c r="D200" s="77" t="str">
        <f t="shared" si="193"/>
        <v/>
      </c>
      <c r="E200" s="72" t="str">
        <f t="shared" si="194"/>
        <v/>
      </c>
      <c r="F200" s="73" t="str">
        <f t="shared" si="195"/>
        <v/>
      </c>
      <c r="G200" s="74" t="str">
        <f t="shared" si="196"/>
        <v/>
      </c>
      <c r="H200" s="75" t="str">
        <f t="shared" si="197"/>
        <v/>
      </c>
      <c r="I200" s="75" t="str">
        <f t="shared" si="198"/>
        <v/>
      </c>
      <c r="J200" s="73" t="str">
        <f t="shared" si="199"/>
        <v/>
      </c>
      <c r="K200" s="76" t="str">
        <f t="shared" si="200"/>
        <v/>
      </c>
      <c r="L200" s="76" t="str">
        <f t="shared" si="201"/>
        <v/>
      </c>
      <c r="M200" s="76" t="str">
        <f t="shared" si="202"/>
        <v/>
      </c>
      <c r="N200" s="76" t="str">
        <f t="shared" si="203"/>
        <v/>
      </c>
      <c r="O200" s="76" t="str">
        <f t="shared" si="204"/>
        <v/>
      </c>
      <c r="P200" s="76" t="str">
        <f t="shared" si="205"/>
        <v/>
      </c>
      <c r="Q200" s="76">
        <f t="shared" si="263"/>
        <v>0</v>
      </c>
      <c r="R200" s="76">
        <f t="shared" si="264"/>
        <v>0</v>
      </c>
      <c r="S200" s="76">
        <f t="shared" si="265"/>
        <v>0</v>
      </c>
      <c r="T200" s="76">
        <f t="shared" si="266"/>
        <v>0</v>
      </c>
      <c r="U200" s="76" t="str">
        <f t="shared" si="210"/>
        <v/>
      </c>
      <c r="V200" s="76" t="str">
        <f t="shared" si="211"/>
        <v/>
      </c>
      <c r="W200" s="76">
        <f t="shared" si="267"/>
        <v>0</v>
      </c>
      <c r="X200" s="76" t="str">
        <f t="shared" si="213"/>
        <v/>
      </c>
      <c r="Y200" s="76">
        <f t="shared" si="268"/>
        <v>0</v>
      </c>
      <c r="Z200" s="76" t="str">
        <f t="shared" si="215"/>
        <v/>
      </c>
      <c r="AA200" s="76">
        <f t="shared" si="269"/>
        <v>0</v>
      </c>
      <c r="AB200" s="76">
        <f t="shared" si="270"/>
        <v>0</v>
      </c>
      <c r="AC200" s="76">
        <f t="shared" si="271"/>
        <v>0</v>
      </c>
      <c r="AD200" s="76" t="str">
        <f t="shared" si="219"/>
        <v/>
      </c>
      <c r="AE200" s="76">
        <f t="shared" si="272"/>
        <v>0</v>
      </c>
      <c r="AF200" s="76" t="str">
        <f t="shared" si="221"/>
        <v/>
      </c>
      <c r="AG200" s="76">
        <f t="shared" si="273"/>
        <v>0</v>
      </c>
      <c r="AH200" s="76">
        <f t="shared" si="274"/>
        <v>0</v>
      </c>
      <c r="AI200" s="76" t="str">
        <f t="shared" si="224"/>
        <v/>
      </c>
      <c r="AJ200" s="76">
        <f t="shared" si="275"/>
        <v>0</v>
      </c>
      <c r="AK200" s="76">
        <f t="shared" si="276"/>
        <v>0</v>
      </c>
      <c r="AL200" s="76">
        <f t="shared" si="277"/>
        <v>0</v>
      </c>
      <c r="AM200" s="76">
        <f t="shared" si="278"/>
        <v>0</v>
      </c>
      <c r="AN200" s="76" t="str">
        <f t="shared" si="229"/>
        <v/>
      </c>
      <c r="AO200" s="76" t="str">
        <f t="shared" si="230"/>
        <v/>
      </c>
      <c r="AP200" s="76">
        <f t="shared" si="279"/>
        <v>0</v>
      </c>
      <c r="AQ200" s="76">
        <f t="shared" si="280"/>
        <v>0</v>
      </c>
      <c r="AR200" s="76" t="str">
        <f t="shared" si="233"/>
        <v/>
      </c>
      <c r="AS200" s="76">
        <f t="shared" si="281"/>
        <v>0</v>
      </c>
      <c r="AT200" s="76" t="str">
        <f t="shared" si="235"/>
        <v/>
      </c>
      <c r="AU200" s="76">
        <f t="shared" si="282"/>
        <v>0</v>
      </c>
      <c r="AV200" s="76" t="str">
        <f t="shared" si="237"/>
        <v/>
      </c>
      <c r="AW200" s="76">
        <f t="shared" si="283"/>
        <v>0</v>
      </c>
      <c r="AX200" s="76" t="str">
        <f t="shared" si="239"/>
        <v/>
      </c>
      <c r="AY200" s="76">
        <f t="shared" si="284"/>
        <v>0</v>
      </c>
      <c r="AZ200" s="76" t="str">
        <f t="shared" si="241"/>
        <v/>
      </c>
      <c r="BA200" s="76">
        <f t="shared" si="285"/>
        <v>0</v>
      </c>
      <c r="BB200" s="76" t="str">
        <f t="shared" si="243"/>
        <v/>
      </c>
      <c r="BC200" s="76">
        <f t="shared" si="286"/>
        <v>0</v>
      </c>
      <c r="BD200" s="76">
        <f t="shared" si="287"/>
        <v>0</v>
      </c>
      <c r="BE200" s="76" t="str">
        <f t="shared" si="246"/>
        <v/>
      </c>
      <c r="BF200" s="76" t="str">
        <f t="shared" si="247"/>
        <v/>
      </c>
      <c r="BG200" s="76" t="str">
        <f t="shared" si="248"/>
        <v/>
      </c>
      <c r="BH200" s="76" t="str">
        <f t="shared" si="249"/>
        <v/>
      </c>
      <c r="BI200" s="76" t="str">
        <f t="shared" si="250"/>
        <v/>
      </c>
      <c r="BJ200" s="76" t="str">
        <f t="shared" si="251"/>
        <v/>
      </c>
      <c r="BK200" s="76" t="str">
        <f t="shared" si="252"/>
        <v/>
      </c>
      <c r="BL200" s="76" t="str">
        <f t="shared" si="253"/>
        <v/>
      </c>
      <c r="BM200" s="76" t="str">
        <f t="shared" si="254"/>
        <v/>
      </c>
      <c r="BN200" s="76" t="str">
        <f t="shared" si="255"/>
        <v/>
      </c>
      <c r="BO200" s="76" t="str">
        <f t="shared" si="256"/>
        <v/>
      </c>
      <c r="BP200" s="76" t="str">
        <f t="shared" si="257"/>
        <v/>
      </c>
      <c r="BQ200" s="76" t="str">
        <f t="shared" si="258"/>
        <v/>
      </c>
      <c r="BR200" s="76" t="str">
        <f t="shared" si="259"/>
        <v/>
      </c>
      <c r="BS200" s="76" t="str">
        <f t="shared" si="260"/>
        <v/>
      </c>
      <c r="BT200" s="76" t="str">
        <f t="shared" si="261"/>
        <v/>
      </c>
      <c r="BU200" s="76" t="str">
        <f t="shared" si="262"/>
        <v/>
      </c>
    </row>
    <row r="201" spans="1:867">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UU201" s="70"/>
      <c r="UV201" s="70"/>
      <c r="UW201" s="70"/>
      <c r="UX201" s="70"/>
      <c r="UY201" s="70"/>
      <c r="UZ201" s="70"/>
      <c r="VA201" s="70"/>
      <c r="VB201" s="70"/>
      <c r="VC201" s="70"/>
      <c r="VD201" s="70"/>
      <c r="VE201" s="70"/>
      <c r="VF201" s="70"/>
      <c r="VG201" s="70"/>
      <c r="VH201" s="70"/>
      <c r="VI201" s="70"/>
      <c r="VJ201" s="70"/>
      <c r="VK201" s="70"/>
      <c r="VL201" s="70"/>
      <c r="VM201" s="70"/>
      <c r="VN201" s="70"/>
      <c r="VO201" s="70"/>
      <c r="VP201" s="70"/>
      <c r="VQ201" s="70"/>
      <c r="VR201" s="70"/>
      <c r="VS201" s="70"/>
      <c r="VT201" s="70"/>
      <c r="VU201" s="70"/>
      <c r="VV201" s="70"/>
      <c r="VW201" s="70"/>
      <c r="VX201" s="70"/>
      <c r="VY201" s="70"/>
      <c r="VZ201" s="70"/>
      <c r="WA201" s="70"/>
      <c r="WB201" s="70"/>
      <c r="WC201" s="70"/>
      <c r="WD201" s="70"/>
      <c r="WE201" s="70"/>
      <c r="WF201" s="70"/>
      <c r="WG201" s="70"/>
      <c r="WH201" s="70"/>
      <c r="WI201" s="70"/>
      <c r="WJ201" s="70"/>
      <c r="WK201" s="70"/>
      <c r="WL201" s="70"/>
      <c r="WM201" s="70"/>
      <c r="WN201" s="70"/>
      <c r="WO201" s="70"/>
      <c r="WP201" s="70"/>
      <c r="WQ201" s="70"/>
      <c r="WR201" s="70"/>
      <c r="WS201" s="70"/>
      <c r="WT201" s="70"/>
      <c r="WU201" s="70"/>
      <c r="WV201" s="70"/>
      <c r="WW201" s="70"/>
      <c r="WX201" s="70"/>
      <c r="WY201" s="70"/>
      <c r="WZ201" s="70"/>
      <c r="XA201" s="70"/>
      <c r="XB201" s="70"/>
      <c r="XC201" s="70"/>
      <c r="XD201" s="70"/>
      <c r="XE201" s="70"/>
      <c r="XF201" s="70"/>
      <c r="XG201" s="70"/>
      <c r="XH201" s="70"/>
      <c r="XI201" s="70"/>
      <c r="XJ201" s="70"/>
      <c r="XK201" s="70"/>
      <c r="XL201" s="70"/>
      <c r="XM201" s="70"/>
      <c r="XN201" s="70"/>
      <c r="XO201" s="70"/>
      <c r="XP201" s="70"/>
      <c r="XQ201" s="70"/>
      <c r="XR201" s="70"/>
      <c r="XS201" s="70"/>
      <c r="XT201" s="70"/>
      <c r="XU201" s="70"/>
      <c r="XV201" s="70"/>
      <c r="XW201" s="70"/>
      <c r="XX201" s="70"/>
      <c r="XY201" s="70"/>
      <c r="XZ201" s="70"/>
      <c r="YA201" s="70"/>
      <c r="YB201" s="70"/>
      <c r="YC201" s="70"/>
      <c r="YD201" s="70"/>
      <c r="YE201" s="70"/>
      <c r="YF201" s="70"/>
      <c r="YG201" s="70"/>
      <c r="YH201" s="70"/>
      <c r="YI201" s="70"/>
      <c r="YJ201" s="70"/>
      <c r="YK201" s="70"/>
      <c r="YL201" s="70"/>
      <c r="YM201" s="70"/>
      <c r="YN201" s="70"/>
      <c r="YO201" s="70"/>
      <c r="YP201" s="70"/>
      <c r="YQ201" s="70"/>
      <c r="YR201" s="70"/>
      <c r="YS201" s="70"/>
      <c r="YT201" s="70"/>
      <c r="YU201" s="70"/>
      <c r="YV201" s="70"/>
      <c r="YW201" s="70"/>
      <c r="YX201" s="70"/>
      <c r="YY201" s="70"/>
      <c r="YZ201" s="70"/>
      <c r="ZA201" s="70"/>
      <c r="ZB201" s="70"/>
      <c r="ZC201" s="70"/>
      <c r="ZD201" s="70"/>
      <c r="ZE201" s="70"/>
      <c r="ZF201" s="70"/>
      <c r="ZG201" s="70"/>
      <c r="ZH201" s="70"/>
      <c r="ZI201" s="70"/>
      <c r="ZJ201" s="70"/>
      <c r="ZK201" s="70"/>
      <c r="ZL201" s="70"/>
      <c r="ZM201" s="70"/>
      <c r="ZN201" s="70"/>
      <c r="ZO201" s="70"/>
      <c r="ZP201" s="70"/>
      <c r="ZQ201" s="70"/>
      <c r="ZR201" s="70"/>
      <c r="ZS201" s="70"/>
      <c r="ZT201" s="70"/>
      <c r="ZU201" s="70"/>
      <c r="ZV201" s="70"/>
      <c r="ZW201" s="70"/>
      <c r="ZX201" s="70"/>
      <c r="ZY201" s="70"/>
      <c r="ZZ201" s="70"/>
      <c r="AAA201" s="70"/>
      <c r="AAB201" s="70"/>
      <c r="AAC201" s="70"/>
      <c r="AAD201" s="70"/>
      <c r="AAE201" s="70"/>
      <c r="AAF201" s="70"/>
      <c r="AAG201" s="70"/>
      <c r="AAH201" s="70"/>
      <c r="AAI201" s="70"/>
      <c r="AAJ201" s="70"/>
      <c r="AAK201" s="70"/>
      <c r="AAL201" s="70"/>
      <c r="AAM201" s="70"/>
      <c r="AAN201" s="70"/>
      <c r="AAO201" s="70"/>
      <c r="AAP201" s="70"/>
      <c r="AAQ201" s="70"/>
      <c r="AAR201" s="70"/>
      <c r="AAS201" s="70"/>
      <c r="AAT201" s="70"/>
      <c r="AAU201" s="70"/>
      <c r="AAV201" s="70"/>
      <c r="AAW201" s="70"/>
      <c r="AAX201" s="70"/>
      <c r="AAY201" s="70"/>
      <c r="AAZ201" s="70"/>
      <c r="ABA201" s="70"/>
      <c r="ABB201" s="70"/>
      <c r="ABC201" s="70"/>
      <c r="ABD201" s="70"/>
      <c r="ABE201" s="70"/>
      <c r="ABF201" s="70"/>
      <c r="ABG201" s="70"/>
      <c r="ABH201" s="70"/>
      <c r="ABI201" s="70"/>
      <c r="ABJ201" s="70"/>
      <c r="ABK201" s="70"/>
      <c r="ABL201" s="70"/>
      <c r="ABM201" s="70"/>
      <c r="ABN201" s="70"/>
      <c r="ABO201" s="70"/>
      <c r="ABP201" s="70"/>
      <c r="ABQ201" s="70"/>
      <c r="ABR201" s="70"/>
      <c r="ABS201" s="70"/>
      <c r="ABT201" s="70"/>
      <c r="ABU201" s="70"/>
      <c r="ABV201" s="70"/>
      <c r="ABW201" s="70"/>
      <c r="ABX201" s="70"/>
      <c r="ABY201" s="70"/>
      <c r="ABZ201" s="70"/>
      <c r="ACA201" s="70"/>
      <c r="ACB201" s="70"/>
      <c r="ACC201" s="70"/>
      <c r="ACD201" s="70"/>
      <c r="ACE201" s="70"/>
      <c r="ACF201" s="70"/>
      <c r="ACG201" s="70"/>
      <c r="ACH201" s="70"/>
      <c r="ACI201" s="70"/>
      <c r="ACJ201" s="70"/>
      <c r="ACK201" s="70"/>
      <c r="ACL201" s="70"/>
      <c r="ACM201" s="70"/>
      <c r="ACN201" s="70"/>
      <c r="ACO201" s="70"/>
      <c r="ACP201" s="70"/>
      <c r="ACQ201" s="70"/>
      <c r="ACR201" s="70"/>
      <c r="ACS201" s="70"/>
      <c r="ACT201" s="70"/>
      <c r="ACU201" s="70"/>
      <c r="ACV201" s="70"/>
      <c r="ACW201" s="70"/>
      <c r="ACX201" s="70"/>
      <c r="ACY201" s="70"/>
      <c r="ACZ201" s="70"/>
      <c r="ADA201" s="70"/>
      <c r="ADB201" s="70"/>
      <c r="ADC201" s="70"/>
      <c r="ADD201" s="70"/>
      <c r="ADE201" s="70"/>
      <c r="ADF201" s="70"/>
      <c r="ADG201" s="70"/>
      <c r="ADH201" s="70"/>
      <c r="ADI201" s="70"/>
      <c r="ADJ201" s="70"/>
      <c r="ADK201" s="70"/>
      <c r="ADL201" s="70"/>
      <c r="ADM201" s="70"/>
      <c r="ADN201" s="70"/>
      <c r="ADO201" s="70"/>
      <c r="ADP201" s="70"/>
      <c r="ADQ201" s="70"/>
      <c r="ADR201" s="70"/>
      <c r="ADS201" s="70"/>
      <c r="ADT201" s="70"/>
      <c r="ADU201" s="70"/>
      <c r="ADV201" s="70"/>
      <c r="ADW201" s="70"/>
      <c r="ADX201" s="70"/>
      <c r="ADY201" s="70"/>
      <c r="ADZ201" s="70"/>
      <c r="AEA201" s="70"/>
      <c r="AEB201" s="70"/>
      <c r="AEC201" s="70"/>
      <c r="AED201" s="70"/>
      <c r="AEE201" s="70"/>
      <c r="AEF201" s="70"/>
      <c r="AEG201" s="70"/>
      <c r="AEH201" s="70"/>
      <c r="AEI201" s="70"/>
      <c r="AEJ201" s="70"/>
      <c r="AEK201" s="70"/>
      <c r="AEL201" s="70"/>
      <c r="AEM201" s="70"/>
      <c r="AEN201" s="70"/>
      <c r="AEO201" s="70"/>
      <c r="AEP201" s="70"/>
      <c r="AEQ201" s="70"/>
      <c r="AER201" s="70"/>
      <c r="AES201" s="70"/>
      <c r="AET201" s="70"/>
      <c r="AEU201" s="70"/>
      <c r="AEV201" s="70"/>
      <c r="AEW201" s="70"/>
      <c r="AEX201" s="70"/>
      <c r="AEY201" s="70"/>
      <c r="AEZ201" s="70"/>
      <c r="AFA201" s="70"/>
      <c r="AFB201" s="70"/>
      <c r="AFC201" s="70"/>
      <c r="AFD201" s="70"/>
      <c r="AFE201" s="70"/>
      <c r="AFF201" s="70"/>
      <c r="AFG201" s="70"/>
      <c r="AFH201" s="70"/>
      <c r="AFI201" s="70"/>
      <c r="AFJ201" s="70"/>
      <c r="AFK201" s="70"/>
      <c r="AFL201" s="70"/>
      <c r="AFM201" s="70"/>
      <c r="AFN201" s="70"/>
      <c r="AFO201" s="70"/>
      <c r="AFP201" s="70"/>
      <c r="AFQ201" s="70"/>
      <c r="AFR201" s="70"/>
      <c r="AFS201" s="70"/>
      <c r="AFT201" s="70"/>
      <c r="AFU201" s="70"/>
      <c r="AFV201" s="70"/>
      <c r="AFW201" s="70"/>
      <c r="AFX201" s="70"/>
      <c r="AFY201" s="70"/>
      <c r="AFZ201" s="70"/>
      <c r="AGA201" s="70"/>
      <c r="AGB201" s="70"/>
      <c r="AGC201" s="70"/>
      <c r="AGD201" s="70"/>
      <c r="AGE201" s="70"/>
      <c r="AGF201" s="70"/>
      <c r="AGG201" s="70"/>
      <c r="AGH201" s="70"/>
      <c r="AGI201" s="70"/>
    </row>
  </sheetData>
  <mergeCells count="2">
    <mergeCell ref="A1:J1"/>
    <mergeCell ref="A9:J9"/>
  </mergeCells>
  <phoneticPr fontId="167" type="noConversion"/>
  <conditionalFormatting sqref="E16:E200">
    <cfRule type="expression" dxfId="29" priority="1">
      <formula>ISNUMBER(SEARCH("⚠",E16))</formula>
    </cfRule>
  </conditionalFormatting>
  <conditionalFormatting sqref="G16:G200">
    <cfRule type="expression" dxfId="28" priority="2">
      <formula>ISNUMBER(SEARCH("suspicion",G16))</formula>
    </cfRule>
    <cfRule type="expression" dxfId="27" priority="3">
      <formula>ISNUMBER(SEARCH("info",G16))</formula>
    </cfRule>
  </conditionalFormatting>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9257E-81A0-4380-B417-5E0956FC5BE1}">
  <dimension ref="B1:AB60"/>
  <sheetViews>
    <sheetView zoomScaleNormal="100" workbookViewId="0">
      <selection activeCell="E17" sqref="E17"/>
    </sheetView>
  </sheetViews>
  <sheetFormatPr baseColWidth="10" defaultColWidth="9.140625" defaultRowHeight="15"/>
  <cols>
    <col min="1" max="1" width="6.85546875" style="37" customWidth="1"/>
    <col min="2" max="2" width="33.140625" style="37" customWidth="1"/>
    <col min="3" max="3" width="35.42578125" style="37" customWidth="1"/>
    <col min="4" max="8" width="18" style="37" customWidth="1"/>
    <col min="9" max="9" width="25.42578125" style="37" customWidth="1"/>
    <col min="10" max="10" width="9.140625" style="37"/>
    <col min="11" max="16" width="25.7109375" style="37" customWidth="1"/>
    <col min="17" max="17" width="9.140625" style="37"/>
    <col min="18" max="21" width="20.7109375" style="37" customWidth="1"/>
    <col min="22" max="22" width="19.28515625" style="37" customWidth="1"/>
    <col min="23" max="26" width="20.7109375" style="37" customWidth="1"/>
    <col min="27" max="16384" width="9.140625" style="37"/>
  </cols>
  <sheetData>
    <row r="1" spans="2:28" ht="26.1" customHeight="1">
      <c r="B1" s="651" t="s">
        <v>1144</v>
      </c>
      <c r="C1" s="651"/>
      <c r="D1" s="651"/>
      <c r="E1" s="651"/>
      <c r="F1" s="651"/>
      <c r="G1" s="651"/>
      <c r="H1" s="651"/>
      <c r="I1" s="651"/>
      <c r="K1" s="652" t="s">
        <v>1145</v>
      </c>
      <c r="L1" s="652"/>
      <c r="M1" s="652"/>
      <c r="N1" s="652"/>
      <c r="O1" s="652"/>
      <c r="P1" s="652"/>
      <c r="R1" s="653" t="s">
        <v>1146</v>
      </c>
      <c r="S1" s="653"/>
      <c r="T1" s="653"/>
      <c r="U1" s="653"/>
      <c r="V1" s="653"/>
      <c r="W1" s="653"/>
      <c r="X1" s="653"/>
      <c r="Y1" s="653"/>
      <c r="Z1" s="653"/>
    </row>
    <row r="2" spans="2:28" ht="26.1" customHeight="1">
      <c r="B2" s="651"/>
      <c r="C2" s="651"/>
      <c r="D2" s="651"/>
      <c r="E2" s="651"/>
      <c r="F2" s="651"/>
      <c r="G2" s="651"/>
      <c r="H2" s="651"/>
      <c r="I2" s="651"/>
      <c r="K2" s="652"/>
      <c r="L2" s="652"/>
      <c r="M2" s="652"/>
      <c r="N2" s="652"/>
      <c r="O2" s="652"/>
      <c r="P2" s="652"/>
      <c r="R2" s="653"/>
      <c r="S2" s="653"/>
      <c r="T2" s="653"/>
      <c r="U2" s="653"/>
      <c r="V2" s="653"/>
      <c r="W2" s="653"/>
      <c r="X2" s="653"/>
      <c r="Y2" s="653"/>
      <c r="Z2" s="653"/>
      <c r="AB2" s="38" t="s">
        <v>1147</v>
      </c>
    </row>
    <row r="3" spans="2:28" ht="27.95" customHeight="1">
      <c r="B3" s="654" t="s">
        <v>1148</v>
      </c>
      <c r="C3" s="654"/>
      <c r="D3" s="654"/>
      <c r="E3" s="654"/>
      <c r="F3" s="654"/>
      <c r="G3" s="654"/>
      <c r="H3" s="654"/>
      <c r="I3" s="654"/>
      <c r="K3" s="655" t="s">
        <v>1149</v>
      </c>
      <c r="L3" s="655"/>
      <c r="M3" s="655"/>
      <c r="N3" s="655"/>
      <c r="O3" s="655"/>
      <c r="P3" s="655"/>
      <c r="R3" s="656" t="s">
        <v>1150</v>
      </c>
      <c r="S3" s="656"/>
      <c r="T3" s="656"/>
      <c r="U3" s="656"/>
      <c r="V3" s="656"/>
      <c r="W3" s="656"/>
      <c r="X3" s="656"/>
      <c r="Y3" s="656"/>
      <c r="Z3" s="656"/>
    </row>
    <row r="4" spans="2:28" ht="27.95" customHeight="1">
      <c r="B4" s="654"/>
      <c r="C4" s="654"/>
      <c r="D4" s="654"/>
      <c r="E4" s="654"/>
      <c r="F4" s="654"/>
      <c r="G4" s="654"/>
      <c r="H4" s="654"/>
      <c r="I4" s="654"/>
      <c r="K4" s="39"/>
      <c r="L4" s="39"/>
      <c r="M4" s="39"/>
      <c r="N4" s="39"/>
      <c r="O4" s="39"/>
      <c r="P4" s="39"/>
      <c r="R4" s="39"/>
      <c r="S4" s="39"/>
      <c r="T4" s="39"/>
      <c r="U4" s="39"/>
      <c r="V4" s="39"/>
      <c r="W4" s="39"/>
      <c r="X4" s="39"/>
      <c r="Y4" s="39"/>
      <c r="Z4" s="39"/>
    </row>
    <row r="5" spans="2:28" ht="24" customHeight="1">
      <c r="B5" s="40" t="s">
        <v>1151</v>
      </c>
      <c r="C5" s="649" t="s">
        <v>1152</v>
      </c>
      <c r="D5" s="649"/>
      <c r="E5" s="649" t="s">
        <v>1153</v>
      </c>
      <c r="F5" s="649"/>
      <c r="G5" s="649" t="s">
        <v>1154</v>
      </c>
      <c r="H5" s="649"/>
      <c r="I5" s="649"/>
      <c r="K5" s="41" t="s">
        <v>1155</v>
      </c>
      <c r="L5" s="41" t="s">
        <v>1156</v>
      </c>
      <c r="M5" s="41" t="s">
        <v>1157</v>
      </c>
      <c r="N5" s="41" t="s">
        <v>1158</v>
      </c>
      <c r="O5" s="41" t="s">
        <v>1159</v>
      </c>
      <c r="P5" s="41" t="s">
        <v>1160</v>
      </c>
      <c r="R5" s="648" t="s">
        <v>1161</v>
      </c>
      <c r="S5" s="648"/>
      <c r="T5" s="648"/>
      <c r="U5" s="648"/>
      <c r="V5" s="648"/>
      <c r="W5" s="648"/>
      <c r="X5" s="648"/>
      <c r="Y5" s="648"/>
      <c r="Z5" s="648"/>
    </row>
    <row r="6" spans="2:28" ht="24" customHeight="1">
      <c r="B6" s="40" t="s">
        <v>1162</v>
      </c>
      <c r="C6" s="649" t="s">
        <v>1163</v>
      </c>
      <c r="D6" s="649"/>
      <c r="E6" s="649" t="s">
        <v>1163</v>
      </c>
      <c r="F6" s="649"/>
      <c r="G6" s="650" t="s">
        <v>1164</v>
      </c>
      <c r="H6" s="650"/>
      <c r="I6" s="650"/>
      <c r="K6" s="41" t="s">
        <v>1165</v>
      </c>
      <c r="L6" s="41" t="s">
        <v>1166</v>
      </c>
      <c r="M6" s="41" t="s">
        <v>1167</v>
      </c>
      <c r="N6" s="41" t="s">
        <v>1168</v>
      </c>
      <c r="O6" s="41" t="s">
        <v>1169</v>
      </c>
      <c r="P6" s="41" t="s">
        <v>1170</v>
      </c>
      <c r="R6" s="39"/>
      <c r="S6" s="39"/>
      <c r="T6" s="39"/>
      <c r="U6" s="39"/>
      <c r="V6" s="39"/>
      <c r="W6" s="39"/>
      <c r="X6" s="39"/>
      <c r="Y6" s="39"/>
      <c r="Z6" s="39"/>
    </row>
    <row r="7" spans="2:28" ht="15" customHeight="1">
      <c r="B7" s="64" t="s">
        <v>1455</v>
      </c>
      <c r="C7" s="39"/>
      <c r="D7" s="39"/>
      <c r="E7" s="39"/>
      <c r="F7" s="39"/>
      <c r="G7" s="39"/>
      <c r="H7" s="39"/>
      <c r="I7" s="39"/>
      <c r="K7" s="39"/>
      <c r="L7" s="39"/>
      <c r="M7" s="39"/>
      <c r="N7" s="39"/>
      <c r="O7" s="39"/>
      <c r="P7" s="39"/>
      <c r="R7" s="635" t="s">
        <v>1171</v>
      </c>
      <c r="S7" s="635"/>
      <c r="T7" s="635"/>
      <c r="U7" s="635" t="s">
        <v>1172</v>
      </c>
      <c r="V7" s="635"/>
      <c r="W7" s="635"/>
      <c r="X7" s="635" t="s">
        <v>1173</v>
      </c>
      <c r="Y7" s="635"/>
      <c r="Z7" s="635"/>
    </row>
    <row r="8" spans="2:28" ht="24" customHeight="1">
      <c r="B8" s="645" t="s">
        <v>1174</v>
      </c>
      <c r="C8" s="645"/>
      <c r="D8" s="645"/>
      <c r="E8" s="645"/>
      <c r="F8" s="645"/>
      <c r="G8" s="645"/>
      <c r="H8" s="645"/>
      <c r="I8" s="645"/>
      <c r="K8" s="646" t="s">
        <v>1175</v>
      </c>
      <c r="L8" s="646"/>
      <c r="M8" s="646"/>
      <c r="N8" s="646"/>
      <c r="O8" s="646"/>
      <c r="P8" s="646"/>
      <c r="R8" s="635"/>
      <c r="S8" s="635"/>
      <c r="T8" s="635"/>
      <c r="U8" s="635"/>
      <c r="V8" s="635"/>
      <c r="W8" s="635"/>
      <c r="X8" s="635"/>
      <c r="Y8" s="635"/>
      <c r="Z8" s="635"/>
    </row>
    <row r="9" spans="2:28" ht="36" customHeight="1">
      <c r="B9" s="42" t="s">
        <v>1165</v>
      </c>
      <c r="C9" s="614" t="s">
        <v>1176</v>
      </c>
      <c r="D9" s="614"/>
      <c r="E9" s="614"/>
      <c r="F9" s="614"/>
      <c r="G9" s="614"/>
      <c r="H9" s="614"/>
      <c r="I9" s="614"/>
      <c r="K9" s="647" t="s">
        <v>1177</v>
      </c>
      <c r="L9" s="647"/>
      <c r="M9" s="647"/>
      <c r="N9" s="637" t="s">
        <v>1178</v>
      </c>
      <c r="O9" s="637"/>
      <c r="P9" s="637"/>
      <c r="R9" s="635"/>
      <c r="S9" s="635"/>
      <c r="T9" s="635"/>
      <c r="U9" s="635"/>
      <c r="V9" s="635"/>
      <c r="W9" s="635"/>
      <c r="X9" s="635"/>
      <c r="Y9" s="635"/>
      <c r="Z9" s="635"/>
    </row>
    <row r="10" spans="2:28" ht="36" customHeight="1">
      <c r="B10" s="42" t="s">
        <v>1179</v>
      </c>
      <c r="C10" s="614" t="s">
        <v>1180</v>
      </c>
      <c r="D10" s="614"/>
      <c r="E10" s="614"/>
      <c r="F10" s="614"/>
      <c r="G10" s="614"/>
      <c r="H10" s="614"/>
      <c r="I10" s="614"/>
      <c r="K10" s="644" t="s">
        <v>1181</v>
      </c>
      <c r="L10" s="644"/>
      <c r="M10" s="644"/>
      <c r="N10" s="639" t="s">
        <v>1182</v>
      </c>
      <c r="O10" s="639"/>
      <c r="P10" s="639"/>
      <c r="R10" s="635"/>
      <c r="S10" s="635"/>
      <c r="T10" s="635"/>
      <c r="U10" s="635"/>
      <c r="V10" s="635"/>
      <c r="W10" s="635"/>
      <c r="X10" s="635"/>
      <c r="Y10" s="635"/>
      <c r="Z10" s="635"/>
    </row>
    <row r="11" spans="2:28" ht="39.950000000000003" customHeight="1">
      <c r="B11" s="42" t="s">
        <v>1183</v>
      </c>
      <c r="C11" s="614" t="s">
        <v>1184</v>
      </c>
      <c r="D11" s="614"/>
      <c r="E11" s="614"/>
      <c r="F11" s="614"/>
      <c r="G11" s="614"/>
      <c r="H11" s="614"/>
      <c r="I11" s="614"/>
      <c r="K11" s="644"/>
      <c r="L11" s="644"/>
      <c r="M11" s="644"/>
      <c r="N11" s="639"/>
      <c r="O11" s="639"/>
      <c r="P11" s="639"/>
      <c r="R11" s="39"/>
      <c r="S11" s="39"/>
      <c r="T11" s="39"/>
      <c r="U11" s="39"/>
      <c r="V11" s="39"/>
      <c r="W11" s="39"/>
      <c r="X11" s="39"/>
      <c r="Y11" s="39"/>
      <c r="Z11" s="39"/>
    </row>
    <row r="12" spans="2:28" ht="42" customHeight="1">
      <c r="B12" s="42" t="s">
        <v>1185</v>
      </c>
      <c r="C12" s="614" t="s">
        <v>1186</v>
      </c>
      <c r="D12" s="614"/>
      <c r="E12" s="614"/>
      <c r="F12" s="614"/>
      <c r="G12" s="614"/>
      <c r="H12" s="614"/>
      <c r="I12" s="614"/>
      <c r="K12" s="644"/>
      <c r="L12" s="644"/>
      <c r="M12" s="644"/>
      <c r="N12" s="639"/>
      <c r="O12" s="639"/>
      <c r="P12" s="639"/>
      <c r="R12" s="640" t="s">
        <v>1187</v>
      </c>
      <c r="S12" s="640"/>
      <c r="T12" s="640"/>
      <c r="U12" s="640"/>
      <c r="V12" s="39"/>
      <c r="W12" s="641" t="s">
        <v>1188</v>
      </c>
      <c r="X12" s="641"/>
      <c r="Y12" s="641"/>
      <c r="Z12" s="641"/>
    </row>
    <row r="13" spans="2:28" ht="33.950000000000003" customHeight="1">
      <c r="B13" s="42" t="s">
        <v>1189</v>
      </c>
      <c r="C13" s="614" t="s">
        <v>1190</v>
      </c>
      <c r="D13" s="614"/>
      <c r="E13" s="614"/>
      <c r="F13" s="614"/>
      <c r="G13" s="614"/>
      <c r="H13" s="614"/>
      <c r="I13" s="614"/>
      <c r="K13" s="644"/>
      <c r="L13" s="644"/>
      <c r="M13" s="644"/>
      <c r="N13" s="639"/>
      <c r="O13" s="639"/>
      <c r="P13" s="639"/>
      <c r="R13" s="640"/>
      <c r="S13" s="640"/>
      <c r="T13" s="640"/>
      <c r="U13" s="640"/>
      <c r="V13" s="39"/>
      <c r="W13" s="641"/>
      <c r="X13" s="641"/>
      <c r="Y13" s="641"/>
      <c r="Z13" s="641"/>
    </row>
    <row r="14" spans="2:28" ht="36" customHeight="1">
      <c r="B14" s="42" t="s">
        <v>1191</v>
      </c>
      <c r="C14" s="614" t="s">
        <v>1192</v>
      </c>
      <c r="D14" s="614"/>
      <c r="E14" s="614"/>
      <c r="F14" s="614"/>
      <c r="G14" s="614"/>
      <c r="H14" s="614"/>
      <c r="I14" s="614"/>
      <c r="K14" s="644"/>
      <c r="L14" s="644"/>
      <c r="M14" s="644"/>
      <c r="N14" s="639"/>
      <c r="O14" s="639"/>
      <c r="P14" s="639"/>
      <c r="R14" s="640"/>
      <c r="S14" s="640"/>
      <c r="T14" s="640"/>
      <c r="U14" s="640"/>
      <c r="V14" s="39"/>
      <c r="W14" s="641"/>
      <c r="X14" s="641"/>
      <c r="Y14" s="641"/>
      <c r="Z14" s="641"/>
    </row>
    <row r="15" spans="2:28" ht="33.950000000000003" customHeight="1">
      <c r="B15" s="42" t="s">
        <v>1193</v>
      </c>
      <c r="C15" s="614" t="s">
        <v>1194</v>
      </c>
      <c r="D15" s="614"/>
      <c r="E15" s="614"/>
      <c r="F15" s="614"/>
      <c r="G15" s="614"/>
      <c r="H15" s="614"/>
      <c r="I15" s="614"/>
      <c r="K15" s="644"/>
      <c r="L15" s="644"/>
      <c r="M15" s="644"/>
      <c r="N15" s="639"/>
      <c r="O15" s="639"/>
      <c r="P15" s="639"/>
      <c r="R15" s="640"/>
      <c r="S15" s="640"/>
      <c r="T15" s="640"/>
      <c r="U15" s="640"/>
      <c r="V15" s="39"/>
      <c r="W15" s="641"/>
      <c r="X15" s="641"/>
      <c r="Y15" s="641"/>
      <c r="Z15" s="641"/>
    </row>
    <row r="16" spans="2:28" ht="27.95" customHeight="1">
      <c r="B16" s="42" t="s">
        <v>1195</v>
      </c>
      <c r="C16" s="614" t="s">
        <v>1196</v>
      </c>
      <c r="D16" s="614"/>
      <c r="E16" s="614"/>
      <c r="F16" s="614"/>
      <c r="G16" s="614"/>
      <c r="H16" s="614"/>
      <c r="I16" s="614"/>
      <c r="K16" s="39"/>
      <c r="L16" s="39"/>
      <c r="M16" s="39"/>
      <c r="N16" s="39"/>
      <c r="O16" s="39"/>
      <c r="P16" s="39"/>
      <c r="R16" s="640"/>
      <c r="S16" s="640"/>
      <c r="T16" s="640"/>
      <c r="U16" s="640"/>
      <c r="V16" s="39"/>
      <c r="W16" s="641"/>
      <c r="X16" s="641"/>
      <c r="Y16" s="641"/>
      <c r="Z16" s="641"/>
    </row>
    <row r="17" spans="2:26" ht="15" customHeight="1">
      <c r="B17" s="39"/>
      <c r="C17" s="39"/>
      <c r="D17" s="39"/>
      <c r="E17" s="39"/>
      <c r="F17" s="39"/>
      <c r="G17" s="39"/>
      <c r="H17" s="39"/>
      <c r="I17" s="39"/>
      <c r="K17" s="642" t="s">
        <v>1197</v>
      </c>
      <c r="L17" s="642"/>
      <c r="M17" s="642"/>
      <c r="N17" s="642"/>
      <c r="O17" s="642"/>
      <c r="P17" s="642"/>
      <c r="R17" s="39"/>
      <c r="S17" s="39"/>
      <c r="T17" s="39"/>
      <c r="U17" s="39"/>
      <c r="V17" s="39"/>
      <c r="W17" s="39"/>
      <c r="X17" s="39"/>
      <c r="Y17" s="39"/>
      <c r="Z17" s="39"/>
    </row>
    <row r="18" spans="2:26" ht="21.95" customHeight="1">
      <c r="B18" s="643" t="s">
        <v>1198</v>
      </c>
      <c r="C18" s="643"/>
      <c r="D18" s="643"/>
      <c r="E18" s="643"/>
      <c r="F18" s="643"/>
      <c r="G18" s="643"/>
      <c r="H18" s="643"/>
      <c r="I18" s="643"/>
      <c r="K18" s="642"/>
      <c r="L18" s="642"/>
      <c r="M18" s="642"/>
      <c r="N18" s="642"/>
      <c r="O18" s="642"/>
      <c r="P18" s="642"/>
      <c r="R18" s="633" t="s">
        <v>1199</v>
      </c>
      <c r="S18" s="633"/>
      <c r="T18" s="633"/>
      <c r="U18" s="633"/>
      <c r="V18" s="633"/>
      <c r="W18" s="633"/>
      <c r="X18" s="633"/>
      <c r="Y18" s="633"/>
      <c r="Z18" s="633"/>
    </row>
    <row r="19" spans="2:26" ht="30" customHeight="1">
      <c r="B19" s="43" t="s">
        <v>1086</v>
      </c>
      <c r="C19" s="44" t="s">
        <v>1200</v>
      </c>
      <c r="D19" s="614" t="s">
        <v>1201</v>
      </c>
      <c r="E19" s="614"/>
      <c r="F19" s="614"/>
      <c r="G19" s="614"/>
      <c r="H19" s="614"/>
      <c r="I19" s="614"/>
      <c r="K19" s="39"/>
      <c r="L19" s="39"/>
      <c r="M19" s="39"/>
      <c r="N19" s="39"/>
      <c r="O19" s="39"/>
      <c r="P19" s="39"/>
      <c r="R19" s="39"/>
      <c r="S19" s="39"/>
      <c r="T19" s="39"/>
      <c r="U19" s="39"/>
      <c r="V19" s="39"/>
      <c r="W19" s="39"/>
      <c r="X19" s="39"/>
      <c r="Y19" s="39"/>
      <c r="Z19" s="39"/>
    </row>
    <row r="20" spans="2:26" ht="30" customHeight="1">
      <c r="B20" s="43" t="s">
        <v>1088</v>
      </c>
      <c r="C20" s="44" t="s">
        <v>1202</v>
      </c>
      <c r="D20" s="614" t="s">
        <v>1203</v>
      </c>
      <c r="E20" s="614"/>
      <c r="F20" s="614"/>
      <c r="G20" s="614"/>
      <c r="H20" s="614"/>
      <c r="I20" s="614"/>
      <c r="K20" s="634" t="s">
        <v>1204</v>
      </c>
      <c r="L20" s="634"/>
      <c r="M20" s="634"/>
      <c r="N20" s="634"/>
      <c r="O20" s="634"/>
      <c r="P20" s="634"/>
      <c r="R20" s="635" t="s">
        <v>1205</v>
      </c>
      <c r="S20" s="635"/>
      <c r="T20" s="635"/>
      <c r="U20" s="635" t="s">
        <v>1206</v>
      </c>
      <c r="V20" s="635"/>
      <c r="W20" s="635"/>
      <c r="X20" s="635" t="s">
        <v>1207</v>
      </c>
      <c r="Y20" s="635"/>
      <c r="Z20" s="635"/>
    </row>
    <row r="21" spans="2:26" ht="30" customHeight="1">
      <c r="B21" s="43" t="s">
        <v>1090</v>
      </c>
      <c r="C21" s="44" t="s">
        <v>1208</v>
      </c>
      <c r="D21" s="614" t="s">
        <v>1209</v>
      </c>
      <c r="E21" s="614"/>
      <c r="F21" s="614"/>
      <c r="G21" s="614"/>
      <c r="H21" s="614"/>
      <c r="I21" s="614"/>
      <c r="K21" s="636" t="s">
        <v>1210</v>
      </c>
      <c r="L21" s="636"/>
      <c r="M21" s="636"/>
      <c r="N21" s="637" t="s">
        <v>1211</v>
      </c>
      <c r="O21" s="637"/>
      <c r="P21" s="637"/>
      <c r="R21" s="635"/>
      <c r="S21" s="635"/>
      <c r="T21" s="635"/>
      <c r="U21" s="635"/>
      <c r="V21" s="635"/>
      <c r="W21" s="635"/>
      <c r="X21" s="635"/>
      <c r="Y21" s="635"/>
      <c r="Z21" s="635"/>
    </row>
    <row r="22" spans="2:26" ht="33.950000000000003" customHeight="1">
      <c r="B22" s="43" t="s">
        <v>1092</v>
      </c>
      <c r="C22" s="44" t="s">
        <v>1212</v>
      </c>
      <c r="D22" s="614" t="s">
        <v>1213</v>
      </c>
      <c r="E22" s="614"/>
      <c r="F22" s="614"/>
      <c r="G22" s="614"/>
      <c r="H22" s="614"/>
      <c r="I22" s="614"/>
      <c r="K22" s="638" t="s">
        <v>1214</v>
      </c>
      <c r="L22" s="638"/>
      <c r="M22" s="638"/>
      <c r="N22" s="639" t="s">
        <v>1215</v>
      </c>
      <c r="O22" s="639"/>
      <c r="P22" s="639"/>
      <c r="R22" s="635"/>
      <c r="S22" s="635"/>
      <c r="T22" s="635"/>
      <c r="U22" s="635"/>
      <c r="V22" s="635"/>
      <c r="W22" s="635"/>
      <c r="X22" s="635"/>
      <c r="Y22" s="635"/>
      <c r="Z22" s="635"/>
    </row>
    <row r="23" spans="2:26" ht="30" customHeight="1">
      <c r="B23" s="43" t="s">
        <v>1094</v>
      </c>
      <c r="C23" s="44" t="s">
        <v>1216</v>
      </c>
      <c r="D23" s="614" t="s">
        <v>1217</v>
      </c>
      <c r="E23" s="614"/>
      <c r="F23" s="614"/>
      <c r="G23" s="614"/>
      <c r="H23" s="614"/>
      <c r="I23" s="614"/>
      <c r="K23" s="638"/>
      <c r="L23" s="638"/>
      <c r="M23" s="638"/>
      <c r="N23" s="639"/>
      <c r="O23" s="639"/>
      <c r="P23" s="639"/>
      <c r="R23" s="635"/>
      <c r="S23" s="635"/>
      <c r="T23" s="635"/>
      <c r="U23" s="635"/>
      <c r="V23" s="635"/>
      <c r="W23" s="635"/>
      <c r="X23" s="635"/>
      <c r="Y23" s="635"/>
      <c r="Z23" s="635"/>
    </row>
    <row r="24" spans="2:26" ht="15" customHeight="1">
      <c r="B24" s="39"/>
      <c r="C24" s="39"/>
      <c r="D24" s="39"/>
      <c r="E24" s="39"/>
      <c r="F24" s="39"/>
      <c r="G24" s="39"/>
      <c r="H24" s="39"/>
      <c r="I24" s="39"/>
      <c r="K24" s="638"/>
      <c r="L24" s="638"/>
      <c r="M24" s="638"/>
      <c r="N24" s="639"/>
      <c r="O24" s="639"/>
      <c r="P24" s="639"/>
      <c r="R24" s="39"/>
      <c r="S24" s="39"/>
      <c r="T24" s="39"/>
      <c r="U24" s="39"/>
      <c r="V24" s="39"/>
      <c r="W24" s="39"/>
      <c r="X24" s="39"/>
      <c r="Y24" s="39"/>
      <c r="Z24" s="39"/>
    </row>
    <row r="25" spans="2:26" ht="15" customHeight="1">
      <c r="B25" s="39"/>
      <c r="C25" s="39"/>
      <c r="D25" s="39"/>
      <c r="E25" s="39"/>
      <c r="F25" s="39"/>
      <c r="G25" s="39"/>
      <c r="H25" s="39"/>
      <c r="I25" s="39"/>
      <c r="K25" s="638"/>
      <c r="L25" s="638"/>
      <c r="M25" s="638"/>
      <c r="N25" s="639"/>
      <c r="O25" s="639"/>
      <c r="P25" s="639"/>
      <c r="R25" s="640" t="s">
        <v>1218</v>
      </c>
      <c r="S25" s="640"/>
      <c r="T25" s="640"/>
      <c r="U25" s="640"/>
      <c r="V25" s="39"/>
      <c r="W25" s="641" t="s">
        <v>1219</v>
      </c>
      <c r="X25" s="641"/>
      <c r="Y25" s="641"/>
      <c r="Z25" s="641"/>
    </row>
    <row r="26" spans="2:26" ht="24" customHeight="1">
      <c r="B26" s="631" t="s">
        <v>1220</v>
      </c>
      <c r="C26" s="631"/>
      <c r="D26" s="631"/>
      <c r="E26" s="631"/>
      <c r="F26" s="631"/>
      <c r="G26" s="631"/>
      <c r="H26" s="631"/>
      <c r="I26" s="631"/>
      <c r="K26" s="638"/>
      <c r="L26" s="638"/>
      <c r="M26" s="638"/>
      <c r="N26" s="639"/>
      <c r="O26" s="639"/>
      <c r="P26" s="639"/>
      <c r="R26" s="640"/>
      <c r="S26" s="640"/>
      <c r="T26" s="640"/>
      <c r="U26" s="640"/>
      <c r="V26" s="39"/>
      <c r="W26" s="641"/>
      <c r="X26" s="641"/>
      <c r="Y26" s="641"/>
      <c r="Z26" s="641"/>
    </row>
    <row r="27" spans="2:26" ht="39.950000000000003" customHeight="1">
      <c r="B27" s="45" t="s">
        <v>1165</v>
      </c>
      <c r="C27" s="614" t="s">
        <v>1221</v>
      </c>
      <c r="D27" s="614"/>
      <c r="E27" s="614"/>
      <c r="F27" s="614"/>
      <c r="G27" s="614"/>
      <c r="H27" s="614"/>
      <c r="I27" s="614"/>
      <c r="K27" s="638"/>
      <c r="L27" s="638"/>
      <c r="M27" s="638"/>
      <c r="N27" s="639"/>
      <c r="O27" s="639"/>
      <c r="P27" s="639"/>
      <c r="R27" s="640"/>
      <c r="S27" s="640"/>
      <c r="T27" s="640"/>
      <c r="U27" s="640"/>
      <c r="V27" s="39"/>
      <c r="W27" s="641"/>
      <c r="X27" s="641"/>
      <c r="Y27" s="641"/>
      <c r="Z27" s="641"/>
    </row>
    <row r="28" spans="2:26" ht="33.950000000000003" customHeight="1">
      <c r="B28" s="45" t="s">
        <v>1222</v>
      </c>
      <c r="C28" s="614" t="s">
        <v>1223</v>
      </c>
      <c r="D28" s="614"/>
      <c r="E28" s="614"/>
      <c r="F28" s="614"/>
      <c r="G28" s="614"/>
      <c r="H28" s="614"/>
      <c r="I28" s="614"/>
      <c r="K28" s="638"/>
      <c r="L28" s="638"/>
      <c r="M28" s="638"/>
      <c r="N28" s="639"/>
      <c r="O28" s="639"/>
      <c r="P28" s="639"/>
      <c r="R28" s="640"/>
      <c r="S28" s="640"/>
      <c r="T28" s="640"/>
      <c r="U28" s="640"/>
      <c r="V28" s="39"/>
      <c r="W28" s="641"/>
      <c r="X28" s="641"/>
      <c r="Y28" s="641"/>
      <c r="Z28" s="641"/>
    </row>
    <row r="29" spans="2:26" ht="33.950000000000003" customHeight="1">
      <c r="B29" s="45" t="s">
        <v>1224</v>
      </c>
      <c r="C29" s="614" t="s">
        <v>1225</v>
      </c>
      <c r="D29" s="614"/>
      <c r="E29" s="614"/>
      <c r="F29" s="614"/>
      <c r="G29" s="614"/>
      <c r="H29" s="614"/>
      <c r="I29" s="614"/>
      <c r="K29" s="632" t="s">
        <v>1226</v>
      </c>
      <c r="L29" s="632"/>
      <c r="M29" s="632"/>
      <c r="N29" s="632"/>
      <c r="O29" s="632"/>
      <c r="P29" s="632"/>
      <c r="R29" s="640"/>
      <c r="S29" s="640"/>
      <c r="T29" s="640"/>
      <c r="U29" s="640"/>
      <c r="V29" s="39"/>
      <c r="W29" s="641"/>
      <c r="X29" s="641"/>
      <c r="Y29" s="641"/>
      <c r="Z29" s="641"/>
    </row>
    <row r="30" spans="2:26" ht="38.1" customHeight="1">
      <c r="B30" s="45" t="s">
        <v>1227</v>
      </c>
      <c r="C30" s="614" t="s">
        <v>1228</v>
      </c>
      <c r="D30" s="614"/>
      <c r="E30" s="614"/>
      <c r="F30" s="614"/>
      <c r="G30" s="614"/>
      <c r="H30" s="614"/>
      <c r="I30" s="614"/>
      <c r="K30" s="632"/>
      <c r="L30" s="632"/>
      <c r="M30" s="632"/>
      <c r="N30" s="632"/>
      <c r="O30" s="632"/>
      <c r="P30" s="632"/>
      <c r="R30" s="39"/>
      <c r="S30" s="39"/>
      <c r="T30" s="39"/>
      <c r="U30" s="39"/>
      <c r="V30" s="39"/>
      <c r="W30" s="39"/>
      <c r="X30" s="39"/>
      <c r="Y30" s="39"/>
      <c r="Z30" s="39"/>
    </row>
    <row r="31" spans="2:26" ht="39.950000000000003" customHeight="1">
      <c r="B31" s="45" t="s">
        <v>1229</v>
      </c>
      <c r="C31" s="614" t="s">
        <v>1230</v>
      </c>
      <c r="D31" s="614"/>
      <c r="E31" s="614"/>
      <c r="F31" s="614"/>
      <c r="G31" s="614"/>
      <c r="H31" s="614"/>
      <c r="I31" s="614"/>
      <c r="K31" s="39"/>
      <c r="L31" s="39"/>
      <c r="M31" s="39"/>
      <c r="N31" s="39"/>
      <c r="O31" s="39"/>
      <c r="P31" s="39"/>
      <c r="R31" s="627" t="s">
        <v>1231</v>
      </c>
      <c r="S31" s="627"/>
      <c r="T31" s="627"/>
      <c r="U31" s="627"/>
      <c r="V31" s="627"/>
      <c r="W31" s="627"/>
      <c r="X31" s="627"/>
      <c r="Y31" s="627"/>
      <c r="Z31" s="627"/>
    </row>
    <row r="32" spans="2:26" ht="38.1" customHeight="1">
      <c r="B32" s="45" t="s">
        <v>1232</v>
      </c>
      <c r="C32" s="614" t="s">
        <v>1233</v>
      </c>
      <c r="D32" s="614"/>
      <c r="E32" s="614"/>
      <c r="F32" s="614"/>
      <c r="G32" s="614"/>
      <c r="H32" s="614"/>
      <c r="I32" s="614"/>
      <c r="K32" s="628" t="s">
        <v>1234</v>
      </c>
      <c r="L32" s="628"/>
      <c r="M32" s="628"/>
      <c r="N32" s="628"/>
      <c r="O32" s="628"/>
      <c r="P32" s="628"/>
      <c r="R32" s="627"/>
      <c r="S32" s="627"/>
      <c r="T32" s="627"/>
      <c r="U32" s="627"/>
      <c r="V32" s="627"/>
      <c r="W32" s="627"/>
      <c r="X32" s="627"/>
      <c r="Y32" s="627"/>
      <c r="Z32" s="627"/>
    </row>
    <row r="33" spans="2:26" ht="33.950000000000003" customHeight="1">
      <c r="B33" s="45" t="s">
        <v>1235</v>
      </c>
      <c r="C33" s="614" t="s">
        <v>1236</v>
      </c>
      <c r="D33" s="614"/>
      <c r="E33" s="614"/>
      <c r="F33" s="614"/>
      <c r="G33" s="614"/>
      <c r="H33" s="614"/>
      <c r="I33" s="614"/>
      <c r="K33" s="46" t="s">
        <v>1237</v>
      </c>
      <c r="L33" s="46" t="s">
        <v>1238</v>
      </c>
      <c r="M33" s="629" t="s">
        <v>1239</v>
      </c>
      <c r="N33" s="629"/>
      <c r="O33" s="629"/>
      <c r="P33" s="629"/>
      <c r="R33" s="627"/>
      <c r="S33" s="627"/>
      <c r="T33" s="627"/>
      <c r="U33" s="627"/>
      <c r="V33" s="627"/>
      <c r="W33" s="627"/>
      <c r="X33" s="627"/>
      <c r="Y33" s="627"/>
      <c r="Z33" s="627"/>
    </row>
    <row r="34" spans="2:26" ht="38.1" customHeight="1">
      <c r="B34" s="45" t="s">
        <v>1240</v>
      </c>
      <c r="C34" s="614" t="s">
        <v>1241</v>
      </c>
      <c r="D34" s="614"/>
      <c r="E34" s="614"/>
      <c r="F34" s="614"/>
      <c r="G34" s="614"/>
      <c r="H34" s="614"/>
      <c r="I34" s="614"/>
      <c r="K34" s="47" t="s">
        <v>1086</v>
      </c>
      <c r="L34" s="48" t="s">
        <v>1242</v>
      </c>
      <c r="M34" s="619" t="s">
        <v>1243</v>
      </c>
      <c r="N34" s="619"/>
      <c r="O34" s="619"/>
      <c r="P34" s="619"/>
      <c r="R34" s="39"/>
      <c r="S34" s="39"/>
      <c r="T34" s="39"/>
      <c r="U34" s="39"/>
      <c r="V34" s="39"/>
      <c r="W34" s="39"/>
      <c r="X34" s="39"/>
      <c r="Y34" s="39"/>
      <c r="Z34" s="39"/>
    </row>
    <row r="35" spans="2:26" ht="33.950000000000003" customHeight="1">
      <c r="B35" s="45" t="s">
        <v>1193</v>
      </c>
      <c r="C35" s="614" t="s">
        <v>1244</v>
      </c>
      <c r="D35" s="614"/>
      <c r="E35" s="614"/>
      <c r="F35" s="614"/>
      <c r="G35" s="614"/>
      <c r="H35" s="614"/>
      <c r="I35" s="614"/>
      <c r="K35" s="47" t="s">
        <v>1088</v>
      </c>
      <c r="L35" s="48" t="s">
        <v>1245</v>
      </c>
      <c r="M35" s="619" t="s">
        <v>1246</v>
      </c>
      <c r="N35" s="619"/>
      <c r="O35" s="619"/>
      <c r="P35" s="619"/>
      <c r="R35" s="630" t="s">
        <v>1247</v>
      </c>
      <c r="S35" s="630"/>
      <c r="T35" s="630"/>
      <c r="U35" s="630"/>
      <c r="V35" s="630"/>
      <c r="W35" s="630"/>
      <c r="X35" s="630"/>
      <c r="Y35" s="630"/>
      <c r="Z35" s="630"/>
    </row>
    <row r="36" spans="2:26" ht="32.1" customHeight="1">
      <c r="B36" s="45" t="s">
        <v>1195</v>
      </c>
      <c r="C36" s="614" t="s">
        <v>1248</v>
      </c>
      <c r="D36" s="614"/>
      <c r="E36" s="614"/>
      <c r="F36" s="614"/>
      <c r="G36" s="614"/>
      <c r="H36" s="614"/>
      <c r="I36" s="614"/>
      <c r="K36" s="47" t="s">
        <v>1090</v>
      </c>
      <c r="L36" s="48" t="s">
        <v>1249</v>
      </c>
      <c r="M36" s="619" t="s">
        <v>1250</v>
      </c>
      <c r="N36" s="619"/>
      <c r="O36" s="619"/>
      <c r="P36" s="619"/>
      <c r="R36" s="626" t="s">
        <v>1251</v>
      </c>
      <c r="S36" s="626"/>
      <c r="T36" s="626"/>
      <c r="U36" s="626"/>
      <c r="V36" s="626"/>
      <c r="W36" s="626"/>
      <c r="X36" s="626"/>
      <c r="Y36" s="626"/>
      <c r="Z36" s="626"/>
    </row>
    <row r="37" spans="2:26" ht="15" customHeight="1">
      <c r="B37" s="39"/>
      <c r="C37" s="39"/>
      <c r="D37" s="39"/>
      <c r="E37" s="39"/>
      <c r="F37" s="39"/>
      <c r="G37" s="39"/>
      <c r="H37" s="39"/>
      <c r="I37" s="39"/>
      <c r="K37" s="47" t="s">
        <v>1092</v>
      </c>
      <c r="L37" s="48" t="s">
        <v>1252</v>
      </c>
      <c r="M37" s="619" t="s">
        <v>1253</v>
      </c>
      <c r="N37" s="619"/>
      <c r="O37" s="619"/>
      <c r="P37" s="619"/>
      <c r="R37" s="39"/>
      <c r="S37" s="39"/>
      <c r="T37" s="39"/>
      <c r="U37" s="39"/>
      <c r="V37" s="39"/>
      <c r="W37" s="39"/>
      <c r="X37" s="39"/>
      <c r="Y37" s="39"/>
      <c r="Z37" s="39"/>
    </row>
    <row r="38" spans="2:26" ht="21.95" customHeight="1">
      <c r="B38" s="620" t="s">
        <v>1254</v>
      </c>
      <c r="C38" s="620"/>
      <c r="D38" s="620"/>
      <c r="E38" s="620"/>
      <c r="F38" s="620"/>
      <c r="G38" s="620"/>
      <c r="H38" s="620"/>
      <c r="I38" s="620"/>
      <c r="K38" s="39"/>
      <c r="L38" s="39"/>
      <c r="M38" s="39"/>
      <c r="N38" s="39"/>
      <c r="O38" s="39"/>
      <c r="P38" s="39"/>
      <c r="R38" s="39"/>
      <c r="S38" s="39"/>
      <c r="T38" s="39"/>
      <c r="U38" s="39"/>
      <c r="V38" s="39"/>
      <c r="W38" s="39"/>
      <c r="X38" s="39"/>
      <c r="Y38" s="39"/>
      <c r="Z38" s="39"/>
    </row>
    <row r="39" spans="2:26" ht="24" customHeight="1">
      <c r="B39" s="621" t="s">
        <v>1255</v>
      </c>
      <c r="C39" s="621"/>
      <c r="D39" s="621"/>
      <c r="E39" s="621"/>
      <c r="F39" s="621"/>
      <c r="G39" s="621"/>
      <c r="H39" s="621"/>
      <c r="I39" s="621"/>
      <c r="K39" s="622" t="s">
        <v>1256</v>
      </c>
      <c r="L39" s="622"/>
      <c r="M39" s="622"/>
      <c r="N39" s="623" t="s">
        <v>1257</v>
      </c>
      <c r="O39" s="623"/>
      <c r="P39" s="623"/>
    </row>
    <row r="40" spans="2:26" ht="24" customHeight="1">
      <c r="B40" s="621"/>
      <c r="C40" s="621"/>
      <c r="D40" s="621"/>
      <c r="E40" s="621"/>
      <c r="F40" s="621"/>
      <c r="G40" s="621"/>
      <c r="H40" s="621"/>
      <c r="I40" s="621"/>
      <c r="K40" s="624" t="s">
        <v>1258</v>
      </c>
      <c r="L40" s="624"/>
      <c r="M40" s="624"/>
      <c r="N40" s="625" t="s">
        <v>1259</v>
      </c>
      <c r="O40" s="625"/>
      <c r="P40" s="625"/>
    </row>
    <row r="41" spans="2:26" ht="24" customHeight="1">
      <c r="B41" s="621"/>
      <c r="C41" s="621"/>
      <c r="D41" s="621"/>
      <c r="E41" s="621"/>
      <c r="F41" s="621"/>
      <c r="G41" s="621"/>
      <c r="H41" s="621"/>
      <c r="I41" s="621"/>
      <c r="K41" s="624"/>
      <c r="L41" s="624"/>
      <c r="M41" s="624"/>
      <c r="N41" s="625"/>
      <c r="O41" s="625"/>
      <c r="P41" s="625"/>
    </row>
    <row r="42" spans="2:26">
      <c r="B42" s="39"/>
      <c r="C42" s="39"/>
      <c r="D42" s="39"/>
      <c r="E42" s="39"/>
      <c r="F42" s="39"/>
      <c r="G42" s="39"/>
      <c r="H42" s="39"/>
      <c r="I42" s="39"/>
      <c r="K42" s="624"/>
      <c r="L42" s="624"/>
      <c r="M42" s="624"/>
      <c r="N42" s="625"/>
      <c r="O42" s="625"/>
      <c r="P42" s="625"/>
    </row>
    <row r="43" spans="2:26">
      <c r="B43" s="39"/>
      <c r="C43" s="39"/>
      <c r="D43" s="39"/>
      <c r="E43" s="39"/>
      <c r="F43" s="39"/>
      <c r="G43" s="39"/>
      <c r="H43" s="39"/>
      <c r="I43" s="39"/>
      <c r="K43" s="624"/>
      <c r="L43" s="624"/>
      <c r="M43" s="624"/>
      <c r="N43" s="625"/>
      <c r="O43" s="625"/>
      <c r="P43" s="625"/>
    </row>
    <row r="44" spans="2:26" ht="24" customHeight="1">
      <c r="B44" s="616" t="s">
        <v>1260</v>
      </c>
      <c r="C44" s="616"/>
      <c r="D44" s="616"/>
      <c r="E44" s="616"/>
      <c r="F44" s="616"/>
      <c r="G44" s="616"/>
      <c r="H44" s="616"/>
      <c r="I44" s="616"/>
      <c r="K44" s="39"/>
      <c r="L44" s="39"/>
      <c r="M44" s="39"/>
      <c r="N44" s="39"/>
      <c r="O44" s="39"/>
      <c r="P44" s="39"/>
    </row>
    <row r="45" spans="2:26" ht="21.95" customHeight="1">
      <c r="B45" s="49" t="s">
        <v>1237</v>
      </c>
      <c r="C45" s="49" t="s">
        <v>1238</v>
      </c>
      <c r="D45" s="617" t="s">
        <v>1261</v>
      </c>
      <c r="E45" s="617"/>
      <c r="F45" s="617"/>
      <c r="G45" s="617"/>
      <c r="H45" s="617"/>
      <c r="I45" s="617"/>
      <c r="K45" s="618" t="s">
        <v>1262</v>
      </c>
      <c r="L45" s="618"/>
      <c r="M45" s="618"/>
      <c r="N45" s="618"/>
      <c r="O45" s="618"/>
      <c r="P45" s="618"/>
    </row>
    <row r="46" spans="2:26" ht="33.950000000000003" customHeight="1">
      <c r="B46" s="50" t="s">
        <v>1086</v>
      </c>
      <c r="C46" s="51" t="s">
        <v>1242</v>
      </c>
      <c r="D46" s="614" t="s">
        <v>1263</v>
      </c>
      <c r="E46" s="614"/>
      <c r="F46" s="614"/>
      <c r="G46" s="614"/>
      <c r="H46" s="614"/>
      <c r="I46" s="614"/>
    </row>
    <row r="47" spans="2:26" ht="33.950000000000003" customHeight="1">
      <c r="B47" s="50" t="s">
        <v>1088</v>
      </c>
      <c r="C47" s="51" t="s">
        <v>1245</v>
      </c>
      <c r="D47" s="614" t="s">
        <v>1264</v>
      </c>
      <c r="E47" s="614"/>
      <c r="F47" s="614"/>
      <c r="G47" s="614"/>
      <c r="H47" s="614"/>
      <c r="I47" s="614"/>
    </row>
    <row r="48" spans="2:26" ht="38.1" customHeight="1">
      <c r="B48" s="50" t="s">
        <v>1090</v>
      </c>
      <c r="C48" s="51" t="s">
        <v>1249</v>
      </c>
      <c r="D48" s="614" t="s">
        <v>1265</v>
      </c>
      <c r="E48" s="614"/>
      <c r="F48" s="614"/>
      <c r="G48" s="614"/>
      <c r="H48" s="614"/>
      <c r="I48" s="614"/>
    </row>
    <row r="49" spans="2:9" ht="33.950000000000003" customHeight="1">
      <c r="B49" s="50" t="s">
        <v>1092</v>
      </c>
      <c r="C49" s="51" t="s">
        <v>1252</v>
      </c>
      <c r="D49" s="614" t="s">
        <v>1266</v>
      </c>
      <c r="E49" s="614"/>
      <c r="F49" s="614"/>
      <c r="G49" s="614"/>
      <c r="H49" s="614"/>
      <c r="I49" s="614"/>
    </row>
    <row r="50" spans="2:9">
      <c r="B50" s="52"/>
      <c r="C50" s="39"/>
      <c r="D50" s="39"/>
      <c r="E50" s="39"/>
      <c r="F50" s="39"/>
      <c r="G50" s="39"/>
      <c r="H50" s="39"/>
      <c r="I50" s="39"/>
    </row>
    <row r="51" spans="2:9" ht="21.95" customHeight="1">
      <c r="B51" s="615" t="s">
        <v>1267</v>
      </c>
      <c r="C51" s="615"/>
      <c r="D51" s="615"/>
      <c r="E51" s="615"/>
      <c r="F51" s="615"/>
      <c r="G51" s="615"/>
      <c r="H51" s="615"/>
      <c r="I51" s="615"/>
    </row>
    <row r="52" spans="2:9" ht="21.95" customHeight="1">
      <c r="B52" s="615"/>
      <c r="C52" s="615"/>
      <c r="D52" s="615"/>
      <c r="E52" s="615"/>
      <c r="F52" s="615"/>
      <c r="G52" s="615"/>
      <c r="H52" s="615"/>
      <c r="I52" s="615"/>
    </row>
    <row r="53" spans="2:9">
      <c r="B53" s="39"/>
      <c r="C53" s="39"/>
      <c r="D53" s="39"/>
      <c r="E53" s="39"/>
      <c r="F53" s="39"/>
      <c r="G53" s="39"/>
      <c r="H53" s="39"/>
      <c r="I53" s="39"/>
    </row>
    <row r="54" spans="2:9">
      <c r="B54" s="39"/>
      <c r="C54" s="39"/>
      <c r="D54" s="39"/>
      <c r="E54" s="39"/>
      <c r="F54" s="39"/>
      <c r="G54" s="39"/>
      <c r="H54" s="39"/>
      <c r="I54" s="39"/>
    </row>
    <row r="55" spans="2:9">
      <c r="B55" s="39"/>
      <c r="C55" s="39"/>
      <c r="D55" s="39"/>
      <c r="E55" s="39"/>
      <c r="F55" s="39"/>
      <c r="G55" s="39"/>
      <c r="H55" s="39"/>
      <c r="I55" s="39"/>
    </row>
    <row r="56" spans="2:9">
      <c r="B56" s="39"/>
      <c r="C56" s="39"/>
      <c r="D56" s="39"/>
      <c r="E56" s="39"/>
      <c r="F56" s="39"/>
      <c r="G56" s="39"/>
      <c r="H56" s="39"/>
      <c r="I56" s="39"/>
    </row>
    <row r="57" spans="2:9">
      <c r="B57" s="39"/>
      <c r="C57" s="39"/>
      <c r="D57" s="39"/>
      <c r="E57" s="39"/>
      <c r="F57" s="39"/>
      <c r="G57" s="39"/>
      <c r="H57" s="39"/>
      <c r="I57" s="39"/>
    </row>
    <row r="58" spans="2:9">
      <c r="B58" s="39"/>
      <c r="C58" s="39"/>
      <c r="D58" s="39"/>
      <c r="E58" s="39"/>
      <c r="F58" s="39"/>
      <c r="G58" s="39"/>
      <c r="H58" s="39"/>
      <c r="I58" s="39"/>
    </row>
    <row r="59" spans="2:9">
      <c r="B59" s="39"/>
      <c r="C59" s="39"/>
      <c r="D59" s="39"/>
      <c r="E59" s="39"/>
      <c r="F59" s="39"/>
      <c r="G59" s="39"/>
      <c r="H59" s="39"/>
      <c r="I59" s="39"/>
    </row>
    <row r="60" spans="2:9">
      <c r="B60" s="39"/>
      <c r="C60" s="39"/>
      <c r="D60" s="39"/>
      <c r="E60" s="39"/>
      <c r="F60" s="39"/>
      <c r="G60" s="39"/>
      <c r="H60" s="39"/>
      <c r="I60" s="39"/>
    </row>
  </sheetData>
  <mergeCells count="85">
    <mergeCell ref="R5:Z5"/>
    <mergeCell ref="C6:D6"/>
    <mergeCell ref="E6:F6"/>
    <mergeCell ref="G6:I6"/>
    <mergeCell ref="B1:I2"/>
    <mergeCell ref="K1:P2"/>
    <mergeCell ref="R1:Z2"/>
    <mergeCell ref="B3:I4"/>
    <mergeCell ref="K3:P3"/>
    <mergeCell ref="R3:Z3"/>
    <mergeCell ref="C5:D5"/>
    <mergeCell ref="E5:F5"/>
    <mergeCell ref="G5:I5"/>
    <mergeCell ref="R12:U16"/>
    <mergeCell ref="W12:Z16"/>
    <mergeCell ref="C13:I13"/>
    <mergeCell ref="C14:I14"/>
    <mergeCell ref="C15:I15"/>
    <mergeCell ref="C16:I16"/>
    <mergeCell ref="K10:M15"/>
    <mergeCell ref="R7:T10"/>
    <mergeCell ref="U7:W10"/>
    <mergeCell ref="X7:Z10"/>
    <mergeCell ref="B8:I8"/>
    <mergeCell ref="K8:P8"/>
    <mergeCell ref="C9:I9"/>
    <mergeCell ref="K9:M9"/>
    <mergeCell ref="N9:P9"/>
    <mergeCell ref="C10:I10"/>
    <mergeCell ref="K17:P18"/>
    <mergeCell ref="B18:I18"/>
    <mergeCell ref="N10:P15"/>
    <mergeCell ref="C11:I11"/>
    <mergeCell ref="C12:I12"/>
    <mergeCell ref="R18:Z18"/>
    <mergeCell ref="D19:I19"/>
    <mergeCell ref="D20:I20"/>
    <mergeCell ref="K20:P20"/>
    <mergeCell ref="R20:T23"/>
    <mergeCell ref="U20:W23"/>
    <mergeCell ref="X20:Z23"/>
    <mergeCell ref="D21:I21"/>
    <mergeCell ref="K21:M21"/>
    <mergeCell ref="N21:P21"/>
    <mergeCell ref="D22:I22"/>
    <mergeCell ref="K22:M28"/>
    <mergeCell ref="N22:P28"/>
    <mergeCell ref="D23:I23"/>
    <mergeCell ref="R25:U29"/>
    <mergeCell ref="W25:Z29"/>
    <mergeCell ref="B26:I26"/>
    <mergeCell ref="C27:I27"/>
    <mergeCell ref="C28:I28"/>
    <mergeCell ref="C29:I29"/>
    <mergeCell ref="K29:P30"/>
    <mergeCell ref="C30:I30"/>
    <mergeCell ref="C36:I36"/>
    <mergeCell ref="M36:P36"/>
    <mergeCell ref="R36:Z36"/>
    <mergeCell ref="C31:I31"/>
    <mergeCell ref="R31:Z33"/>
    <mergeCell ref="C32:I32"/>
    <mergeCell ref="K32:P32"/>
    <mergeCell ref="C33:I33"/>
    <mergeCell ref="M33:P33"/>
    <mergeCell ref="C34:I34"/>
    <mergeCell ref="M34:P34"/>
    <mergeCell ref="C35:I35"/>
    <mergeCell ref="M35:P35"/>
    <mergeCell ref="R35:Z35"/>
    <mergeCell ref="M37:P37"/>
    <mergeCell ref="B38:I38"/>
    <mergeCell ref="B39:I41"/>
    <mergeCell ref="K39:M39"/>
    <mergeCell ref="N39:P39"/>
    <mergeCell ref="K40:M43"/>
    <mergeCell ref="N40:P43"/>
    <mergeCell ref="D49:I49"/>
    <mergeCell ref="B51:I52"/>
    <mergeCell ref="B44:I44"/>
    <mergeCell ref="D45:I45"/>
    <mergeCell ref="K45:P45"/>
    <mergeCell ref="D46:I46"/>
    <mergeCell ref="D47:I47"/>
    <mergeCell ref="D48:I48"/>
  </mergeCells>
  <hyperlinks>
    <hyperlink ref="AB2" r:id="rId1" xr:uid="{4A5C0E16-5603-45A7-ADA8-3A0E8287325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86ED-6020-4B6C-A97C-C426B6957588}">
  <dimension ref="B1:AF40"/>
  <sheetViews>
    <sheetView zoomScaleNormal="100" workbookViewId="0">
      <selection activeCell="W3" sqref="W3"/>
    </sheetView>
  </sheetViews>
  <sheetFormatPr baseColWidth="10" defaultColWidth="9.140625" defaultRowHeight="15"/>
  <cols>
    <col min="1" max="1" width="9.140625" style="37"/>
    <col min="2" max="2" width="16" style="37" customWidth="1"/>
    <col min="3" max="7" width="18" style="37" customWidth="1"/>
    <col min="8" max="8" width="16" style="37" customWidth="1"/>
    <col min="9" max="11" width="18" style="37" customWidth="1"/>
    <col min="12" max="12" width="9.140625" style="37"/>
    <col min="13" max="21" width="15" style="37" customWidth="1"/>
    <col min="22" max="22" width="9.140625" style="37"/>
    <col min="23" max="32" width="16" style="37" customWidth="1"/>
    <col min="33" max="16384" width="9.140625" style="37"/>
  </cols>
  <sheetData>
    <row r="1" spans="2:32" ht="27.95" customHeight="1">
      <c r="B1" s="683" t="s">
        <v>1268</v>
      </c>
      <c r="C1" s="683"/>
      <c r="D1" s="683"/>
      <c r="E1" s="683"/>
      <c r="F1" s="683"/>
      <c r="G1" s="683"/>
      <c r="H1" s="683"/>
      <c r="I1" s="683"/>
      <c r="J1" s="683"/>
      <c r="K1" s="683"/>
      <c r="M1" s="684" t="s">
        <v>1269</v>
      </c>
      <c r="N1" s="684"/>
      <c r="O1" s="684"/>
      <c r="P1" s="684"/>
      <c r="Q1" s="684"/>
      <c r="R1" s="684"/>
      <c r="S1" s="684"/>
      <c r="T1" s="684"/>
      <c r="U1" s="684"/>
      <c r="W1" s="683" t="s">
        <v>1270</v>
      </c>
      <c r="X1" s="683"/>
      <c r="Y1" s="683"/>
      <c r="Z1" s="683"/>
      <c r="AA1" s="683"/>
      <c r="AB1" s="683"/>
      <c r="AC1" s="683"/>
      <c r="AD1" s="683"/>
      <c r="AE1" s="683"/>
      <c r="AF1" s="683"/>
    </row>
    <row r="2" spans="2:32" ht="24" customHeight="1">
      <c r="B2" s="685" t="s">
        <v>1271</v>
      </c>
      <c r="C2" s="685"/>
      <c r="D2" s="685"/>
      <c r="E2" s="685"/>
      <c r="F2" s="685"/>
      <c r="G2" s="685"/>
      <c r="H2" s="685"/>
      <c r="I2" s="685"/>
      <c r="J2" s="685"/>
      <c r="K2" s="685"/>
      <c r="M2" s="686" t="s">
        <v>1272</v>
      </c>
      <c r="N2" s="686"/>
      <c r="O2" s="686"/>
      <c r="P2" s="686"/>
      <c r="Q2" s="686"/>
      <c r="R2" s="686"/>
      <c r="S2" s="686"/>
      <c r="T2" s="686"/>
      <c r="U2" s="686"/>
      <c r="W2" s="685" t="s">
        <v>1273</v>
      </c>
      <c r="X2" s="685"/>
      <c r="Y2" s="685"/>
      <c r="Z2" s="685"/>
      <c r="AA2" s="685"/>
      <c r="AB2" s="685"/>
      <c r="AC2" s="685"/>
      <c r="AD2" s="685"/>
      <c r="AE2" s="685"/>
      <c r="AF2" s="685"/>
    </row>
    <row r="3" spans="2:32" ht="15.75">
      <c r="B3" s="64" t="s">
        <v>1455</v>
      </c>
      <c r="C3" s="39"/>
      <c r="D3" s="39"/>
      <c r="E3" s="39"/>
      <c r="F3" s="39"/>
      <c r="G3" s="39"/>
      <c r="H3" s="39"/>
      <c r="I3" s="39"/>
      <c r="J3" s="39"/>
      <c r="K3" s="39"/>
      <c r="M3" s="64" t="s">
        <v>1455</v>
      </c>
      <c r="W3" s="64" t="s">
        <v>1455</v>
      </c>
      <c r="X3" s="39"/>
      <c r="Y3" s="39"/>
      <c r="Z3" s="39"/>
      <c r="AA3" s="39"/>
      <c r="AB3" s="39"/>
      <c r="AC3" s="39"/>
      <c r="AD3" s="39"/>
      <c r="AE3" s="39"/>
      <c r="AF3" s="39"/>
    </row>
    <row r="4" spans="2:32" ht="21.95" customHeight="1">
      <c r="B4" s="657" t="s">
        <v>1274</v>
      </c>
      <c r="C4" s="657"/>
      <c r="D4" s="657"/>
      <c r="E4" s="657"/>
      <c r="F4" s="657"/>
      <c r="G4" s="657"/>
      <c r="H4" s="657"/>
      <c r="I4" s="657"/>
      <c r="J4" s="657"/>
      <c r="K4" s="657"/>
      <c r="M4" s="687" t="s">
        <v>1275</v>
      </c>
      <c r="N4" s="687"/>
      <c r="O4" s="687"/>
      <c r="P4" s="687"/>
      <c r="Q4" s="687"/>
      <c r="R4" s="687"/>
      <c r="S4" s="687"/>
      <c r="T4" s="687"/>
      <c r="U4" s="687"/>
      <c r="W4" s="657" t="s">
        <v>1276</v>
      </c>
      <c r="X4" s="657"/>
      <c r="Y4" s="657"/>
      <c r="Z4" s="657"/>
      <c r="AA4" s="657"/>
      <c r="AB4" s="657"/>
      <c r="AC4" s="657"/>
      <c r="AD4" s="657"/>
      <c r="AE4" s="657"/>
      <c r="AF4" s="657"/>
    </row>
    <row r="5" spans="2:32" ht="21.95" customHeight="1">
      <c r="B5" s="688" t="s">
        <v>1277</v>
      </c>
      <c r="C5" s="688"/>
      <c r="D5" s="688"/>
      <c r="E5" s="688"/>
      <c r="F5" s="688"/>
      <c r="G5" s="689" t="s">
        <v>1278</v>
      </c>
      <c r="H5" s="689"/>
      <c r="I5" s="689"/>
      <c r="J5" s="689"/>
      <c r="K5" s="689"/>
      <c r="W5" s="690" t="s">
        <v>1279</v>
      </c>
      <c r="X5" s="690"/>
      <c r="Y5" s="681" t="s">
        <v>1280</v>
      </c>
      <c r="Z5" s="681"/>
      <c r="AA5" s="691" t="s">
        <v>1281</v>
      </c>
      <c r="AB5" s="691"/>
      <c r="AC5" s="690" t="s">
        <v>1282</v>
      </c>
      <c r="AD5" s="690"/>
      <c r="AE5" s="681" t="s">
        <v>1283</v>
      </c>
      <c r="AF5" s="681"/>
    </row>
    <row r="6" spans="2:32" ht="72" customHeight="1">
      <c r="B6" s="658" t="s">
        <v>1284</v>
      </c>
      <c r="C6" s="658"/>
      <c r="D6" s="658"/>
      <c r="E6" s="658"/>
      <c r="F6" s="658"/>
      <c r="G6" s="658" t="s">
        <v>1285</v>
      </c>
      <c r="H6" s="658"/>
      <c r="I6" s="658"/>
      <c r="J6" s="658"/>
      <c r="K6" s="658"/>
      <c r="M6" s="680" t="s">
        <v>1286</v>
      </c>
      <c r="N6" s="680"/>
      <c r="O6" s="680" t="s">
        <v>1287</v>
      </c>
      <c r="P6" s="680"/>
      <c r="Q6" s="680" t="s">
        <v>1288</v>
      </c>
      <c r="R6" s="680"/>
      <c r="S6" s="680" t="s">
        <v>1289</v>
      </c>
      <c r="T6" s="680"/>
      <c r="U6" s="680" t="s">
        <v>1290</v>
      </c>
      <c r="W6" s="690"/>
      <c r="X6" s="690"/>
      <c r="Y6" s="681"/>
      <c r="Z6" s="681"/>
      <c r="AA6" s="691"/>
      <c r="AB6" s="691"/>
      <c r="AC6" s="690"/>
      <c r="AD6" s="690"/>
      <c r="AE6" s="681"/>
      <c r="AF6" s="681"/>
    </row>
    <row r="7" spans="2:32" ht="15" customHeight="1">
      <c r="B7" s="658"/>
      <c r="C7" s="658"/>
      <c r="D7" s="658"/>
      <c r="E7" s="658"/>
      <c r="F7" s="658"/>
      <c r="G7" s="658"/>
      <c r="H7" s="658"/>
      <c r="I7" s="658"/>
      <c r="J7" s="658"/>
      <c r="K7" s="658"/>
      <c r="M7" s="680"/>
      <c r="N7" s="680"/>
      <c r="O7" s="680"/>
      <c r="P7" s="680"/>
      <c r="Q7" s="680"/>
      <c r="R7" s="680"/>
      <c r="S7" s="680"/>
      <c r="T7" s="680"/>
      <c r="U7" s="680"/>
      <c r="W7" s="690"/>
      <c r="X7" s="690"/>
      <c r="Y7" s="681"/>
      <c r="Z7" s="681"/>
      <c r="AA7" s="691"/>
      <c r="AB7" s="691"/>
      <c r="AC7" s="690"/>
      <c r="AD7" s="690"/>
      <c r="AE7" s="681"/>
      <c r="AF7" s="681"/>
    </row>
    <row r="8" spans="2:32">
      <c r="B8" s="658"/>
      <c r="C8" s="658"/>
      <c r="D8" s="658"/>
      <c r="E8" s="658"/>
      <c r="F8" s="658"/>
      <c r="G8" s="658"/>
      <c r="H8" s="658"/>
      <c r="I8" s="658"/>
      <c r="J8" s="658"/>
      <c r="K8" s="658"/>
      <c r="M8" s="680"/>
      <c r="N8" s="680"/>
      <c r="O8" s="680"/>
      <c r="P8" s="680"/>
      <c r="Q8" s="680"/>
      <c r="R8" s="680"/>
      <c r="S8" s="680"/>
      <c r="T8" s="680"/>
      <c r="U8" s="680"/>
      <c r="W8" s="39"/>
      <c r="X8" s="39"/>
      <c r="Y8" s="39"/>
      <c r="Z8" s="39"/>
      <c r="AA8" s="39"/>
      <c r="AB8" s="39"/>
      <c r="AC8" s="39"/>
      <c r="AD8" s="39"/>
      <c r="AE8" s="39"/>
      <c r="AF8" s="39"/>
    </row>
    <row r="9" spans="2:32" ht="17.25" customHeight="1">
      <c r="B9" s="658"/>
      <c r="C9" s="658"/>
      <c r="D9" s="658"/>
      <c r="E9" s="658"/>
      <c r="F9" s="658"/>
      <c r="G9" s="658"/>
      <c r="H9" s="658"/>
      <c r="I9" s="658"/>
      <c r="J9" s="658"/>
      <c r="K9" s="658"/>
      <c r="M9" s="680"/>
      <c r="N9" s="680"/>
      <c r="O9" s="680"/>
      <c r="P9" s="680"/>
      <c r="Q9" s="680"/>
      <c r="R9" s="680"/>
      <c r="S9" s="680"/>
      <c r="T9" s="680"/>
      <c r="U9" s="680"/>
      <c r="W9" s="682" t="s">
        <v>1291</v>
      </c>
      <c r="X9" s="682"/>
      <c r="Y9" s="682"/>
      <c r="Z9" s="682"/>
      <c r="AA9" s="682"/>
      <c r="AB9" s="682" t="s">
        <v>1292</v>
      </c>
      <c r="AC9" s="682"/>
      <c r="AD9" s="682"/>
      <c r="AE9" s="682"/>
      <c r="AF9" s="682"/>
    </row>
    <row r="10" spans="2:32" ht="15" customHeight="1">
      <c r="B10" s="658"/>
      <c r="C10" s="658"/>
      <c r="D10" s="658"/>
      <c r="E10" s="658"/>
      <c r="F10" s="658"/>
      <c r="G10" s="658"/>
      <c r="H10" s="658"/>
      <c r="I10" s="658"/>
      <c r="J10" s="658"/>
      <c r="K10" s="658"/>
      <c r="W10" s="676" t="s">
        <v>1293</v>
      </c>
      <c r="X10" s="676"/>
      <c r="Y10" s="676"/>
      <c r="Z10" s="676"/>
      <c r="AA10" s="676"/>
      <c r="AB10" s="677" t="s">
        <v>1294</v>
      </c>
      <c r="AC10" s="677"/>
      <c r="AD10" s="677"/>
      <c r="AE10" s="677"/>
      <c r="AF10" s="677"/>
    </row>
    <row r="11" spans="2:32" ht="15.75">
      <c r="B11" s="39"/>
      <c r="C11" s="39"/>
      <c r="D11" s="39"/>
      <c r="E11" s="39"/>
      <c r="F11" s="39"/>
      <c r="G11" s="39"/>
      <c r="H11" s="39"/>
      <c r="I11" s="39"/>
      <c r="J11" s="39"/>
      <c r="K11" s="39"/>
      <c r="M11" s="678" t="s">
        <v>1295</v>
      </c>
      <c r="N11" s="678"/>
      <c r="O11" s="678"/>
      <c r="P11" s="678"/>
      <c r="Q11" s="55"/>
      <c r="R11" s="679" t="s">
        <v>1296</v>
      </c>
      <c r="S11" s="679"/>
      <c r="T11" s="679"/>
      <c r="U11" s="679"/>
      <c r="W11" s="676"/>
      <c r="X11" s="676"/>
      <c r="Y11" s="676"/>
      <c r="Z11" s="676"/>
      <c r="AA11" s="676"/>
      <c r="AB11" s="677"/>
      <c r="AC11" s="677"/>
      <c r="AD11" s="677"/>
      <c r="AE11" s="677"/>
      <c r="AF11" s="677"/>
    </row>
    <row r="12" spans="2:32" ht="21.95" customHeight="1">
      <c r="B12" s="657" t="s">
        <v>1297</v>
      </c>
      <c r="C12" s="657"/>
      <c r="D12" s="657"/>
      <c r="E12" s="657"/>
      <c r="F12" s="657"/>
      <c r="G12" s="657"/>
      <c r="H12" s="657"/>
      <c r="I12" s="657"/>
      <c r="J12" s="657"/>
      <c r="K12" s="657"/>
      <c r="M12" s="674" t="s">
        <v>1298</v>
      </c>
      <c r="N12" s="674"/>
      <c r="O12" s="674"/>
      <c r="P12" s="674"/>
      <c r="Q12" s="55"/>
      <c r="R12" s="675" t="s">
        <v>1299</v>
      </c>
      <c r="S12" s="675"/>
      <c r="T12" s="675"/>
      <c r="U12" s="675"/>
      <c r="W12" s="676"/>
      <c r="X12" s="676"/>
      <c r="Y12" s="676"/>
      <c r="Z12" s="676"/>
      <c r="AA12" s="676"/>
      <c r="AB12" s="677"/>
      <c r="AC12" s="677"/>
      <c r="AD12" s="677"/>
      <c r="AE12" s="677"/>
      <c r="AF12" s="677"/>
    </row>
    <row r="13" spans="2:32" ht="21.95" customHeight="1">
      <c r="B13" s="53" t="s">
        <v>1300</v>
      </c>
      <c r="C13" s="53" t="s">
        <v>1301</v>
      </c>
      <c r="D13" s="53"/>
      <c r="E13" s="53"/>
      <c r="F13" s="53"/>
      <c r="G13" s="53"/>
      <c r="H13" s="54" t="s">
        <v>1302</v>
      </c>
      <c r="I13" s="54"/>
      <c r="J13" s="54"/>
      <c r="K13" s="54"/>
      <c r="M13" s="674"/>
      <c r="N13" s="674"/>
      <c r="O13" s="674"/>
      <c r="P13" s="674"/>
      <c r="Q13" s="55"/>
      <c r="R13" s="675"/>
      <c r="S13" s="675"/>
      <c r="T13" s="675"/>
      <c r="U13" s="675"/>
      <c r="W13" s="676"/>
      <c r="X13" s="676"/>
      <c r="Y13" s="676"/>
      <c r="Z13" s="676"/>
      <c r="AA13" s="676"/>
      <c r="AB13" s="677"/>
      <c r="AC13" s="677"/>
      <c r="AD13" s="677"/>
      <c r="AE13" s="677"/>
      <c r="AF13" s="677"/>
    </row>
    <row r="14" spans="2:32" ht="33.950000000000003" customHeight="1">
      <c r="B14" s="56" t="s">
        <v>1303</v>
      </c>
      <c r="C14" s="658" t="s">
        <v>1304</v>
      </c>
      <c r="D14" s="658"/>
      <c r="E14" s="658"/>
      <c r="F14" s="658"/>
      <c r="G14" s="658"/>
      <c r="H14" s="658" t="s">
        <v>1305</v>
      </c>
      <c r="I14" s="658"/>
      <c r="J14" s="658"/>
      <c r="K14" s="658"/>
      <c r="M14" s="674"/>
      <c r="N14" s="674"/>
      <c r="O14" s="674"/>
      <c r="P14" s="674"/>
      <c r="Q14" s="55"/>
      <c r="R14" s="675"/>
      <c r="S14" s="675"/>
      <c r="T14" s="675"/>
      <c r="U14" s="675"/>
      <c r="W14" s="676"/>
      <c r="X14" s="676"/>
      <c r="Y14" s="676"/>
      <c r="Z14" s="676"/>
      <c r="AA14" s="676"/>
      <c r="AB14" s="677"/>
      <c r="AC14" s="677"/>
      <c r="AD14" s="677"/>
      <c r="AE14" s="677"/>
      <c r="AF14" s="677"/>
    </row>
    <row r="15" spans="2:32" ht="33.950000000000003" customHeight="1">
      <c r="B15" s="56" t="s">
        <v>1306</v>
      </c>
      <c r="C15" s="658" t="s">
        <v>1307</v>
      </c>
      <c r="D15" s="658"/>
      <c r="E15" s="658"/>
      <c r="F15" s="658"/>
      <c r="G15" s="658"/>
      <c r="H15" s="658" t="s">
        <v>1308</v>
      </c>
      <c r="I15" s="658"/>
      <c r="J15" s="658"/>
      <c r="K15" s="658"/>
      <c r="M15" s="674"/>
      <c r="N15" s="674"/>
      <c r="O15" s="674"/>
      <c r="P15" s="674"/>
      <c r="Q15" s="55"/>
      <c r="R15" s="675"/>
      <c r="S15" s="675"/>
      <c r="T15" s="675"/>
      <c r="U15" s="675"/>
      <c r="W15" s="39"/>
      <c r="X15" s="39"/>
      <c r="Y15" s="39"/>
      <c r="Z15" s="39"/>
      <c r="AA15" s="39"/>
      <c r="AB15" s="39"/>
      <c r="AC15" s="39"/>
      <c r="AD15" s="39"/>
      <c r="AE15" s="39"/>
      <c r="AF15" s="39"/>
    </row>
    <row r="16" spans="2:32" ht="32.1" customHeight="1">
      <c r="B16" s="56" t="s">
        <v>1309</v>
      </c>
      <c r="C16" s="658" t="s">
        <v>1310</v>
      </c>
      <c r="D16" s="658"/>
      <c r="E16" s="658"/>
      <c r="F16" s="658"/>
      <c r="G16" s="658"/>
      <c r="H16" s="658" t="s">
        <v>1311</v>
      </c>
      <c r="I16" s="658"/>
      <c r="J16" s="658"/>
      <c r="K16" s="658"/>
      <c r="M16" s="674"/>
      <c r="N16" s="674"/>
      <c r="O16" s="674"/>
      <c r="P16" s="674"/>
      <c r="Q16" s="55"/>
      <c r="R16" s="675"/>
      <c r="S16" s="675"/>
      <c r="T16" s="675"/>
      <c r="U16" s="675"/>
      <c r="W16" s="657" t="s">
        <v>1312</v>
      </c>
      <c r="X16" s="657"/>
      <c r="Y16" s="657"/>
      <c r="Z16" s="657"/>
      <c r="AA16" s="657"/>
      <c r="AB16" s="657"/>
      <c r="AC16" s="657"/>
      <c r="AD16" s="657"/>
      <c r="AE16" s="657"/>
      <c r="AF16" s="657"/>
    </row>
    <row r="17" spans="2:32" ht="33.950000000000003" customHeight="1">
      <c r="B17" s="56" t="s">
        <v>1313</v>
      </c>
      <c r="C17" s="658" t="s">
        <v>1314</v>
      </c>
      <c r="D17" s="658"/>
      <c r="E17" s="658"/>
      <c r="F17" s="658"/>
      <c r="G17" s="658"/>
      <c r="H17" s="658" t="s">
        <v>1315</v>
      </c>
      <c r="I17" s="658"/>
      <c r="J17" s="658"/>
      <c r="K17" s="658"/>
      <c r="W17" s="670" t="s">
        <v>10</v>
      </c>
      <c r="X17" s="670"/>
      <c r="Y17" s="672" t="s">
        <v>1316</v>
      </c>
      <c r="Z17" s="672"/>
      <c r="AA17" s="669" t="s">
        <v>1317</v>
      </c>
      <c r="AB17" s="669"/>
      <c r="AC17" s="670" t="s">
        <v>16</v>
      </c>
      <c r="AD17" s="670"/>
      <c r="AE17" s="672" t="s">
        <v>6</v>
      </c>
      <c r="AF17" s="672"/>
    </row>
    <row r="18" spans="2:32" ht="39.950000000000003" customHeight="1">
      <c r="B18" s="56" t="s">
        <v>1318</v>
      </c>
      <c r="C18" s="658" t="s">
        <v>1319</v>
      </c>
      <c r="D18" s="658"/>
      <c r="E18" s="658"/>
      <c r="F18" s="658"/>
      <c r="G18" s="658"/>
      <c r="H18" s="658" t="s">
        <v>1320</v>
      </c>
      <c r="I18" s="658"/>
      <c r="J18" s="658"/>
      <c r="K18" s="658"/>
      <c r="M18" s="673" t="s">
        <v>1321</v>
      </c>
      <c r="N18" s="673"/>
      <c r="O18" s="673"/>
      <c r="P18" s="673"/>
      <c r="Q18" s="673"/>
      <c r="R18" s="673"/>
      <c r="S18" s="673"/>
      <c r="T18" s="673"/>
      <c r="U18" s="673"/>
      <c r="W18" s="669" t="s">
        <v>18</v>
      </c>
      <c r="X18" s="669"/>
      <c r="Y18" s="670" t="s">
        <v>11</v>
      </c>
      <c r="Z18" s="670"/>
      <c r="AA18" s="672" t="s">
        <v>1322</v>
      </c>
      <c r="AB18" s="672"/>
      <c r="AC18" s="669" t="s">
        <v>1323</v>
      </c>
      <c r="AD18" s="669"/>
      <c r="AE18" s="670" t="s">
        <v>14</v>
      </c>
      <c r="AF18" s="670"/>
    </row>
    <row r="19" spans="2:32" ht="33.950000000000003" customHeight="1">
      <c r="B19" s="56" t="s">
        <v>1324</v>
      </c>
      <c r="C19" s="658" t="s">
        <v>1325</v>
      </c>
      <c r="D19" s="658"/>
      <c r="E19" s="658"/>
      <c r="F19" s="658"/>
      <c r="G19" s="658"/>
      <c r="H19" s="658" t="s">
        <v>1326</v>
      </c>
      <c r="I19" s="658"/>
      <c r="J19" s="658"/>
      <c r="K19" s="658"/>
      <c r="M19" s="667" t="s">
        <v>10</v>
      </c>
      <c r="N19" s="667"/>
      <c r="O19" s="667" t="s">
        <v>1316</v>
      </c>
      <c r="P19" s="667"/>
      <c r="Q19" s="667" t="s">
        <v>1317</v>
      </c>
      <c r="R19" s="667"/>
      <c r="S19" s="667" t="s">
        <v>16</v>
      </c>
      <c r="T19" s="667"/>
      <c r="U19" s="671" t="s">
        <v>1327</v>
      </c>
      <c r="W19" s="672" t="s">
        <v>1328</v>
      </c>
      <c r="X19" s="672"/>
      <c r="Y19" s="669" t="s">
        <v>19</v>
      </c>
      <c r="Z19" s="669"/>
      <c r="AA19" s="670" t="s">
        <v>12</v>
      </c>
      <c r="AB19" s="670"/>
      <c r="AC19" s="672" t="s">
        <v>13</v>
      </c>
      <c r="AD19" s="672"/>
      <c r="AE19" s="39"/>
      <c r="AF19" s="39"/>
    </row>
    <row r="20" spans="2:32" ht="32.1" customHeight="1">
      <c r="B20" s="56" t="s">
        <v>1329</v>
      </c>
      <c r="C20" s="658" t="s">
        <v>1330</v>
      </c>
      <c r="D20" s="658"/>
      <c r="E20" s="658"/>
      <c r="F20" s="658"/>
      <c r="G20" s="658"/>
      <c r="H20" s="658" t="s">
        <v>1331</v>
      </c>
      <c r="I20" s="658"/>
      <c r="J20" s="658"/>
      <c r="K20" s="658"/>
      <c r="M20" s="667"/>
      <c r="N20" s="667"/>
      <c r="O20" s="667"/>
      <c r="P20" s="667"/>
      <c r="Q20" s="667"/>
      <c r="R20" s="667"/>
      <c r="S20" s="667"/>
      <c r="T20" s="667"/>
      <c r="U20" s="671"/>
      <c r="W20" s="39"/>
      <c r="X20" s="39"/>
      <c r="Y20" s="39"/>
      <c r="Z20" s="39"/>
      <c r="AA20" s="39"/>
      <c r="AB20" s="39"/>
      <c r="AC20" s="39"/>
      <c r="AD20" s="39"/>
      <c r="AE20" s="39"/>
      <c r="AF20" s="39"/>
    </row>
    <row r="21" spans="2:32" ht="15.75">
      <c r="B21" s="39"/>
      <c r="C21" s="39"/>
      <c r="D21" s="39"/>
      <c r="E21" s="39"/>
      <c r="F21" s="39"/>
      <c r="G21" s="39"/>
      <c r="H21" s="39"/>
      <c r="I21" s="39"/>
      <c r="J21" s="39"/>
      <c r="K21" s="39"/>
      <c r="M21" s="667" t="s">
        <v>6</v>
      </c>
      <c r="N21" s="667"/>
      <c r="O21" s="667" t="s">
        <v>18</v>
      </c>
      <c r="P21" s="667"/>
      <c r="Q21" s="667" t="s">
        <v>11</v>
      </c>
      <c r="R21" s="667"/>
      <c r="S21" s="667" t="s">
        <v>1322</v>
      </c>
      <c r="T21" s="667"/>
      <c r="U21" s="671"/>
      <c r="W21" s="657" t="s">
        <v>1332</v>
      </c>
      <c r="X21" s="657"/>
      <c r="Y21" s="657"/>
      <c r="Z21" s="657"/>
      <c r="AA21" s="657"/>
      <c r="AB21" s="657"/>
      <c r="AC21" s="657"/>
      <c r="AD21" s="657"/>
      <c r="AE21" s="657"/>
      <c r="AF21" s="657"/>
    </row>
    <row r="22" spans="2:32" ht="21.95" customHeight="1">
      <c r="B22" s="657" t="s">
        <v>1333</v>
      </c>
      <c r="C22" s="657"/>
      <c r="D22" s="657"/>
      <c r="E22" s="657"/>
      <c r="F22" s="657"/>
      <c r="G22" s="657"/>
      <c r="H22" s="657"/>
      <c r="I22" s="657"/>
      <c r="J22" s="657"/>
      <c r="K22" s="657"/>
      <c r="M22" s="667"/>
      <c r="N22" s="667"/>
      <c r="O22" s="667"/>
      <c r="P22" s="667"/>
      <c r="Q22" s="667"/>
      <c r="R22" s="667"/>
      <c r="S22" s="667"/>
      <c r="T22" s="667"/>
      <c r="U22" s="671"/>
      <c r="W22" s="668" t="s">
        <v>1334</v>
      </c>
      <c r="X22" s="668"/>
      <c r="Y22" s="668"/>
      <c r="Z22" s="668" t="s">
        <v>1335</v>
      </c>
      <c r="AA22" s="668"/>
      <c r="AB22" s="668"/>
      <c r="AC22" s="668" t="s">
        <v>1336</v>
      </c>
      <c r="AD22" s="668"/>
      <c r="AE22" s="668"/>
      <c r="AF22" s="668"/>
    </row>
    <row r="23" spans="2:32" ht="24" customHeight="1">
      <c r="B23" s="665" t="s">
        <v>1337</v>
      </c>
      <c r="C23" s="665"/>
      <c r="D23" s="666" t="s">
        <v>1338</v>
      </c>
      <c r="E23" s="666"/>
      <c r="F23" s="665" t="s">
        <v>1339</v>
      </c>
      <c r="G23" s="665"/>
      <c r="H23" s="666" t="s">
        <v>1340</v>
      </c>
      <c r="I23" s="666"/>
      <c r="J23" s="665" t="s">
        <v>1341</v>
      </c>
      <c r="K23" s="665"/>
      <c r="M23" s="667" t="s">
        <v>1323</v>
      </c>
      <c r="N23" s="667"/>
      <c r="O23" s="667" t="s">
        <v>14</v>
      </c>
      <c r="P23" s="667"/>
      <c r="Q23" s="667" t="s">
        <v>1328</v>
      </c>
      <c r="R23" s="667"/>
      <c r="S23" s="667" t="s">
        <v>19</v>
      </c>
      <c r="T23" s="667"/>
      <c r="U23" s="671"/>
      <c r="W23" s="668"/>
      <c r="X23" s="668"/>
      <c r="Y23" s="668"/>
      <c r="Z23" s="668"/>
      <c r="AA23" s="668"/>
      <c r="AB23" s="668"/>
      <c r="AC23" s="668"/>
      <c r="AD23" s="668"/>
      <c r="AE23" s="668"/>
      <c r="AF23" s="668"/>
    </row>
    <row r="24" spans="2:32" ht="24" customHeight="1">
      <c r="B24" s="666" t="s">
        <v>1342</v>
      </c>
      <c r="C24" s="666"/>
      <c r="D24" s="665" t="s">
        <v>1343</v>
      </c>
      <c r="E24" s="665"/>
      <c r="F24" s="666" t="s">
        <v>1344</v>
      </c>
      <c r="G24" s="666"/>
      <c r="H24" s="665" t="s">
        <v>1345</v>
      </c>
      <c r="I24" s="665"/>
      <c r="J24" s="666" t="s">
        <v>1346</v>
      </c>
      <c r="K24" s="666"/>
      <c r="M24" s="667"/>
      <c r="N24" s="667"/>
      <c r="O24" s="667"/>
      <c r="P24" s="667"/>
      <c r="Q24" s="667"/>
      <c r="R24" s="667"/>
      <c r="S24" s="667"/>
      <c r="T24" s="667"/>
      <c r="U24" s="671"/>
      <c r="W24" s="39"/>
      <c r="X24" s="39"/>
      <c r="Y24" s="39"/>
      <c r="Z24" s="39"/>
      <c r="AA24" s="39"/>
      <c r="AB24" s="39"/>
      <c r="AC24" s="39"/>
      <c r="AD24" s="39"/>
      <c r="AE24" s="39"/>
      <c r="AF24" s="39"/>
    </row>
    <row r="25" spans="2:32" ht="24" customHeight="1">
      <c r="B25" s="665" t="s">
        <v>1347</v>
      </c>
      <c r="C25" s="665"/>
      <c r="D25" s="666" t="s">
        <v>1348</v>
      </c>
      <c r="E25" s="666"/>
      <c r="F25" s="665" t="s">
        <v>1349</v>
      </c>
      <c r="G25" s="665"/>
      <c r="H25" s="666" t="s">
        <v>1350</v>
      </c>
      <c r="I25" s="666"/>
      <c r="J25" s="39"/>
      <c r="K25" s="39"/>
      <c r="N25" s="667" t="s">
        <v>12</v>
      </c>
      <c r="O25" s="667"/>
      <c r="Q25" s="667" t="s">
        <v>13</v>
      </c>
      <c r="R25" s="667"/>
      <c r="U25" s="671"/>
      <c r="W25" s="657" t="s">
        <v>1351</v>
      </c>
      <c r="X25" s="657"/>
      <c r="Y25" s="657"/>
      <c r="Z25" s="657"/>
      <c r="AA25" s="657"/>
      <c r="AB25" s="657"/>
      <c r="AC25" s="657"/>
      <c r="AD25" s="657"/>
      <c r="AE25" s="657"/>
      <c r="AF25" s="657"/>
    </row>
    <row r="26" spans="2:32">
      <c r="B26" s="39"/>
      <c r="C26" s="39"/>
      <c r="D26" s="39"/>
      <c r="E26" s="39"/>
      <c r="F26" s="39"/>
      <c r="G26" s="39"/>
      <c r="H26" s="39"/>
      <c r="I26" s="39"/>
      <c r="J26" s="39"/>
      <c r="K26" s="39"/>
      <c r="N26" s="667"/>
      <c r="O26" s="667"/>
      <c r="Q26" s="667"/>
      <c r="R26" s="667"/>
      <c r="U26" s="671"/>
      <c r="W26" s="662" t="s">
        <v>1352</v>
      </c>
      <c r="X26" s="662"/>
      <c r="Y26" s="662"/>
      <c r="Z26" s="662"/>
      <c r="AA26" s="662"/>
      <c r="AB26" s="662"/>
      <c r="AC26" s="662"/>
      <c r="AD26" s="662"/>
      <c r="AE26" s="662"/>
      <c r="AF26" s="662"/>
    </row>
    <row r="27" spans="2:32" ht="21.95" customHeight="1">
      <c r="B27" s="657" t="s">
        <v>1353</v>
      </c>
      <c r="C27" s="657"/>
      <c r="D27" s="657"/>
      <c r="E27" s="657"/>
      <c r="F27" s="657"/>
      <c r="G27" s="657"/>
      <c r="H27" s="657"/>
      <c r="I27" s="657"/>
      <c r="J27" s="657"/>
      <c r="K27" s="657"/>
      <c r="W27" s="659" t="s">
        <v>1354</v>
      </c>
      <c r="X27" s="659"/>
      <c r="Y27" s="659"/>
      <c r="Z27" s="659"/>
      <c r="AA27" s="659"/>
      <c r="AB27" s="659"/>
      <c r="AC27" s="659"/>
      <c r="AD27" s="659"/>
      <c r="AE27" s="659"/>
      <c r="AF27" s="659"/>
    </row>
    <row r="28" spans="2:32" ht="21.95" customHeight="1">
      <c r="B28" s="57" t="s">
        <v>1355</v>
      </c>
      <c r="C28" s="663"/>
      <c r="D28" s="663" t="s">
        <v>1237</v>
      </c>
      <c r="E28" s="663"/>
      <c r="F28" s="663" t="s">
        <v>1238</v>
      </c>
      <c r="G28" s="663"/>
      <c r="H28" s="663" t="s">
        <v>1356</v>
      </c>
      <c r="I28" s="663"/>
      <c r="J28" s="663" t="s">
        <v>1357</v>
      </c>
      <c r="K28" s="663"/>
      <c r="M28" s="664" t="s">
        <v>1358</v>
      </c>
      <c r="N28" s="664"/>
      <c r="O28" s="664"/>
      <c r="P28" s="664"/>
      <c r="Q28" s="664"/>
      <c r="R28" s="664"/>
      <c r="S28" s="664"/>
      <c r="T28" s="664"/>
      <c r="U28" s="664"/>
    </row>
    <row r="29" spans="2:32" ht="27.95" customHeight="1">
      <c r="B29" s="58" t="s">
        <v>1359</v>
      </c>
      <c r="C29" s="661"/>
      <c r="D29" s="658" t="s">
        <v>1360</v>
      </c>
      <c r="E29" s="658"/>
      <c r="F29" s="658" t="s">
        <v>1361</v>
      </c>
      <c r="G29" s="658"/>
      <c r="H29" s="658" t="s">
        <v>1362</v>
      </c>
      <c r="I29" s="658"/>
      <c r="J29" s="658" t="s">
        <v>1363</v>
      </c>
      <c r="K29" s="658"/>
      <c r="M29" s="664"/>
      <c r="N29" s="664"/>
      <c r="O29" s="664"/>
      <c r="P29" s="664"/>
      <c r="Q29" s="664"/>
      <c r="R29" s="664"/>
      <c r="S29" s="664"/>
      <c r="T29" s="664"/>
      <c r="U29" s="664"/>
    </row>
    <row r="30" spans="2:32" ht="27.95" customHeight="1">
      <c r="B30" s="58" t="s">
        <v>1364</v>
      </c>
      <c r="C30" s="661"/>
      <c r="D30" s="658" t="s">
        <v>1365</v>
      </c>
      <c r="E30" s="658"/>
      <c r="F30" s="658" t="s">
        <v>1366</v>
      </c>
      <c r="G30" s="658"/>
      <c r="H30" s="658" t="s">
        <v>1367</v>
      </c>
      <c r="I30" s="658"/>
      <c r="J30" s="658" t="s">
        <v>1368</v>
      </c>
      <c r="K30" s="658"/>
      <c r="M30" s="664"/>
      <c r="N30" s="664"/>
      <c r="O30" s="664"/>
      <c r="P30" s="664"/>
      <c r="Q30" s="664"/>
      <c r="R30" s="664"/>
      <c r="S30" s="664"/>
      <c r="T30" s="664"/>
      <c r="U30" s="664"/>
    </row>
    <row r="31" spans="2:32" ht="27.95" customHeight="1">
      <c r="B31" s="58" t="s">
        <v>1369</v>
      </c>
      <c r="C31" s="661"/>
      <c r="D31" s="658" t="s">
        <v>1370</v>
      </c>
      <c r="E31" s="658"/>
      <c r="F31" s="658" t="s">
        <v>1371</v>
      </c>
      <c r="G31" s="658"/>
      <c r="H31" s="658" t="s">
        <v>1372</v>
      </c>
      <c r="I31" s="658"/>
      <c r="J31" s="658" t="s">
        <v>1373</v>
      </c>
      <c r="K31" s="658"/>
    </row>
    <row r="32" spans="2:32" ht="27.95" customHeight="1">
      <c r="B32" s="58" t="s">
        <v>1364</v>
      </c>
      <c r="C32" s="661"/>
      <c r="D32" s="658" t="s">
        <v>1374</v>
      </c>
      <c r="E32" s="658"/>
      <c r="F32" s="658" t="s">
        <v>1375</v>
      </c>
      <c r="G32" s="658"/>
      <c r="H32" s="658" t="s">
        <v>1376</v>
      </c>
      <c r="I32" s="658"/>
      <c r="J32" s="658" t="s">
        <v>1377</v>
      </c>
      <c r="K32" s="658"/>
      <c r="M32" s="660" t="s">
        <v>1378</v>
      </c>
      <c r="N32" s="660"/>
      <c r="O32" s="660"/>
      <c r="P32" s="660"/>
      <c r="Q32" s="660"/>
      <c r="R32" s="660"/>
      <c r="S32" s="660"/>
      <c r="T32" s="660"/>
      <c r="U32" s="660"/>
    </row>
    <row r="33" spans="2:21" ht="27.95" customHeight="1">
      <c r="B33" s="58" t="s">
        <v>1379</v>
      </c>
      <c r="C33" s="661"/>
      <c r="D33" s="658" t="s">
        <v>1380</v>
      </c>
      <c r="E33" s="658"/>
      <c r="F33" s="658" t="s">
        <v>1381</v>
      </c>
      <c r="G33" s="658"/>
      <c r="H33" s="658" t="s">
        <v>1382</v>
      </c>
      <c r="I33" s="658"/>
      <c r="J33" s="658" t="s">
        <v>1383</v>
      </c>
      <c r="K33" s="658"/>
      <c r="M33" s="660" t="s">
        <v>1354</v>
      </c>
      <c r="N33" s="660"/>
      <c r="O33" s="660"/>
      <c r="P33" s="660"/>
      <c r="Q33" s="660"/>
      <c r="R33" s="660"/>
      <c r="S33" s="660"/>
      <c r="T33" s="660"/>
      <c r="U33" s="660"/>
    </row>
    <row r="34" spans="2:21">
      <c r="B34" s="39"/>
      <c r="C34" s="39"/>
      <c r="D34" s="39"/>
      <c r="E34" s="39"/>
      <c r="F34" s="39"/>
      <c r="G34" s="39"/>
      <c r="H34" s="39"/>
      <c r="I34" s="39"/>
      <c r="J34" s="39"/>
      <c r="K34" s="39"/>
    </row>
    <row r="35" spans="2:21" ht="21.95" customHeight="1">
      <c r="B35" s="657" t="s">
        <v>1384</v>
      </c>
      <c r="C35" s="657"/>
      <c r="D35" s="657"/>
      <c r="E35" s="657"/>
      <c r="F35" s="657"/>
      <c r="G35" s="657"/>
      <c r="H35" s="657"/>
      <c r="I35" s="657"/>
      <c r="J35" s="657"/>
      <c r="K35" s="657"/>
    </row>
    <row r="36" spans="2:21" ht="24" customHeight="1">
      <c r="B36" s="658" t="s">
        <v>1385</v>
      </c>
      <c r="C36" s="658"/>
      <c r="D36" s="658"/>
      <c r="E36" s="658"/>
      <c r="F36" s="658"/>
      <c r="G36" s="658"/>
      <c r="H36" s="658"/>
      <c r="I36" s="658"/>
      <c r="J36" s="658"/>
      <c r="K36" s="658"/>
    </row>
    <row r="37" spans="2:21" ht="24" customHeight="1">
      <c r="B37" s="659" t="s">
        <v>1354</v>
      </c>
      <c r="C37" s="659"/>
      <c r="D37" s="659"/>
      <c r="E37" s="659"/>
      <c r="F37" s="659"/>
      <c r="G37" s="659"/>
      <c r="H37" s="659"/>
      <c r="I37" s="659"/>
      <c r="J37" s="659"/>
      <c r="K37" s="659"/>
    </row>
    <row r="38" spans="2:21">
      <c r="B38" s="39"/>
      <c r="C38" s="39"/>
      <c r="D38" s="39"/>
      <c r="E38" s="39"/>
      <c r="F38" s="39"/>
      <c r="G38" s="39"/>
      <c r="H38" s="39"/>
      <c r="I38" s="39"/>
      <c r="J38" s="39"/>
      <c r="K38" s="39"/>
    </row>
    <row r="39" spans="2:21" ht="26.1" customHeight="1">
      <c r="B39" s="659" t="s">
        <v>1386</v>
      </c>
      <c r="C39" s="659"/>
      <c r="D39" s="659"/>
      <c r="E39" s="659"/>
      <c r="F39" s="659"/>
      <c r="G39" s="659"/>
      <c r="H39" s="659"/>
      <c r="I39" s="659"/>
      <c r="J39" s="659"/>
      <c r="K39" s="659"/>
    </row>
    <row r="40" spans="2:21">
      <c r="B40" s="39"/>
      <c r="C40" s="39"/>
      <c r="D40" s="39"/>
      <c r="E40" s="39"/>
      <c r="F40" s="39"/>
      <c r="G40" s="39"/>
      <c r="H40" s="39"/>
      <c r="I40" s="39"/>
      <c r="J40" s="39"/>
      <c r="K40" s="39"/>
    </row>
  </sheetData>
  <mergeCells count="131">
    <mergeCell ref="AE5:AF7"/>
    <mergeCell ref="U6:U9"/>
    <mergeCell ref="W9:AA9"/>
    <mergeCell ref="AB9:AF9"/>
    <mergeCell ref="B1:K1"/>
    <mergeCell ref="M1:U1"/>
    <mergeCell ref="W1:AF1"/>
    <mergeCell ref="B2:K2"/>
    <mergeCell ref="M2:U2"/>
    <mergeCell ref="W2:AF2"/>
    <mergeCell ref="B4:K4"/>
    <mergeCell ref="M4:U4"/>
    <mergeCell ref="W4:AF4"/>
    <mergeCell ref="O6:P9"/>
    <mergeCell ref="Q6:R9"/>
    <mergeCell ref="S6:T9"/>
    <mergeCell ref="B5:F5"/>
    <mergeCell ref="G5:K5"/>
    <mergeCell ref="W5:X7"/>
    <mergeCell ref="Y5:Z7"/>
    <mergeCell ref="AA5:AB7"/>
    <mergeCell ref="AC5:AD7"/>
    <mergeCell ref="W16:AF16"/>
    <mergeCell ref="C17:G17"/>
    <mergeCell ref="H17:K17"/>
    <mergeCell ref="W17:X17"/>
    <mergeCell ref="Y17:Z17"/>
    <mergeCell ref="AA17:AB17"/>
    <mergeCell ref="AC17:AD17"/>
    <mergeCell ref="AE17:AF17"/>
    <mergeCell ref="B12:K12"/>
    <mergeCell ref="M12:P16"/>
    <mergeCell ref="R12:U16"/>
    <mergeCell ref="C14:G14"/>
    <mergeCell ref="H14:K14"/>
    <mergeCell ref="C15:G15"/>
    <mergeCell ref="H15:K15"/>
    <mergeCell ref="C16:G16"/>
    <mergeCell ref="H16:K16"/>
    <mergeCell ref="W10:AA14"/>
    <mergeCell ref="AB10:AF14"/>
    <mergeCell ref="M11:P11"/>
    <mergeCell ref="R11:U11"/>
    <mergeCell ref="B6:F10"/>
    <mergeCell ref="G6:K10"/>
    <mergeCell ref="M6:N9"/>
    <mergeCell ref="AC18:AD18"/>
    <mergeCell ref="AE18:AF18"/>
    <mergeCell ref="C19:G19"/>
    <mergeCell ref="H19:K19"/>
    <mergeCell ref="M19:N20"/>
    <mergeCell ref="O19:P20"/>
    <mergeCell ref="Q19:R20"/>
    <mergeCell ref="S19:T20"/>
    <mergeCell ref="U19:U26"/>
    <mergeCell ref="W19:X19"/>
    <mergeCell ref="C18:G18"/>
    <mergeCell ref="H18:K18"/>
    <mergeCell ref="M18:U18"/>
    <mergeCell ref="W18:X18"/>
    <mergeCell ref="Y18:Z18"/>
    <mergeCell ref="AA18:AB18"/>
    <mergeCell ref="Y19:Z19"/>
    <mergeCell ref="AA19:AB19"/>
    <mergeCell ref="AC19:AD19"/>
    <mergeCell ref="C20:G20"/>
    <mergeCell ref="H20:K20"/>
    <mergeCell ref="M21:N22"/>
    <mergeCell ref="O21:P22"/>
    <mergeCell ref="Q21:R22"/>
    <mergeCell ref="S21:T22"/>
    <mergeCell ref="W21:AF21"/>
    <mergeCell ref="W22:Y23"/>
    <mergeCell ref="Z22:AB23"/>
    <mergeCell ref="AC22:AF23"/>
    <mergeCell ref="B23:C23"/>
    <mergeCell ref="D23:E23"/>
    <mergeCell ref="F23:G23"/>
    <mergeCell ref="H23:I23"/>
    <mergeCell ref="J23:K23"/>
    <mergeCell ref="M23:N24"/>
    <mergeCell ref="O23:P24"/>
    <mergeCell ref="Q23:R24"/>
    <mergeCell ref="S23:T24"/>
    <mergeCell ref="B24:C24"/>
    <mergeCell ref="D24:E24"/>
    <mergeCell ref="F24:G24"/>
    <mergeCell ref="H24:I24"/>
    <mergeCell ref="J24:K24"/>
    <mergeCell ref="B22:K22"/>
    <mergeCell ref="W25:AF25"/>
    <mergeCell ref="W26:AF26"/>
    <mergeCell ref="B27:K27"/>
    <mergeCell ref="W27:AF27"/>
    <mergeCell ref="C28:D28"/>
    <mergeCell ref="E28:G28"/>
    <mergeCell ref="H28:I28"/>
    <mergeCell ref="J28:K28"/>
    <mergeCell ref="M28:U30"/>
    <mergeCell ref="C29:D29"/>
    <mergeCell ref="B25:C25"/>
    <mergeCell ref="D25:E25"/>
    <mergeCell ref="F25:G25"/>
    <mergeCell ref="H25:I25"/>
    <mergeCell ref="N25:O26"/>
    <mergeCell ref="Q25:R26"/>
    <mergeCell ref="C31:D31"/>
    <mergeCell ref="E31:G31"/>
    <mergeCell ref="H31:I31"/>
    <mergeCell ref="J31:K31"/>
    <mergeCell ref="C32:D32"/>
    <mergeCell ref="E32:G32"/>
    <mergeCell ref="H32:I32"/>
    <mergeCell ref="J32:K32"/>
    <mergeCell ref="E29:G29"/>
    <mergeCell ref="H29:I29"/>
    <mergeCell ref="J29:K29"/>
    <mergeCell ref="C30:D30"/>
    <mergeCell ref="E30:G30"/>
    <mergeCell ref="H30:I30"/>
    <mergeCell ref="J30:K30"/>
    <mergeCell ref="B35:K35"/>
    <mergeCell ref="B36:K36"/>
    <mergeCell ref="B37:K37"/>
    <mergeCell ref="B39:K39"/>
    <mergeCell ref="M32:U32"/>
    <mergeCell ref="C33:D33"/>
    <mergeCell ref="E33:G33"/>
    <mergeCell ref="H33:I33"/>
    <mergeCell ref="J33:K33"/>
    <mergeCell ref="M33:U3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B4085-7997-4955-982C-4F1507554591}">
  <dimension ref="A1:I113"/>
  <sheetViews>
    <sheetView workbookViewId="0">
      <selection activeCell="G25" sqref="G25"/>
    </sheetView>
  </sheetViews>
  <sheetFormatPr baseColWidth="10" defaultRowHeight="15"/>
  <cols>
    <col min="1" max="1" width="8" customWidth="1"/>
    <col min="2" max="2" width="50.5703125" customWidth="1"/>
    <col min="3" max="3" width="23.140625" customWidth="1"/>
  </cols>
  <sheetData>
    <row r="1" spans="1:9">
      <c r="A1" s="184"/>
      <c r="B1" s="184"/>
      <c r="C1" s="184"/>
      <c r="D1" s="184"/>
      <c r="E1" s="184"/>
      <c r="F1" s="184"/>
      <c r="G1" s="184"/>
      <c r="H1" s="184"/>
      <c r="I1" s="184"/>
    </row>
    <row r="2" spans="1:9">
      <c r="A2" s="184"/>
      <c r="B2" s="184"/>
      <c r="C2" s="184"/>
      <c r="D2" s="184"/>
      <c r="E2" s="184"/>
      <c r="F2" s="184"/>
      <c r="G2" s="184"/>
      <c r="H2" s="184"/>
      <c r="I2" s="184"/>
    </row>
    <row r="3" spans="1:9" ht="18.75">
      <c r="A3" s="184"/>
      <c r="B3" s="563" t="s">
        <v>2556</v>
      </c>
      <c r="C3" s="184"/>
      <c r="D3" s="184"/>
      <c r="E3" s="184"/>
      <c r="F3" s="184"/>
      <c r="G3" s="184"/>
      <c r="H3" s="184"/>
      <c r="I3" s="184"/>
    </row>
    <row r="4" spans="1:9">
      <c r="A4" s="184"/>
      <c r="B4" s="184"/>
      <c r="C4" s="184"/>
      <c r="D4" s="184"/>
      <c r="E4" s="184"/>
      <c r="F4" s="184"/>
      <c r="G4" s="184"/>
      <c r="H4" s="184"/>
      <c r="I4" s="184"/>
    </row>
    <row r="5" spans="1:9">
      <c r="A5" s="184"/>
      <c r="B5" s="184" t="s">
        <v>2557</v>
      </c>
      <c r="C5" s="184"/>
      <c r="D5" s="184"/>
      <c r="E5" s="184"/>
      <c r="F5" s="184"/>
      <c r="G5" s="184"/>
      <c r="H5" s="184"/>
      <c r="I5" s="184"/>
    </row>
    <row r="6" spans="1:9">
      <c r="A6" s="184"/>
      <c r="B6" s="184"/>
      <c r="C6" s="184"/>
      <c r="D6" s="184"/>
      <c r="E6" s="184"/>
      <c r="F6" s="184"/>
      <c r="G6" s="184"/>
      <c r="H6" s="184"/>
      <c r="I6" s="184"/>
    </row>
    <row r="7" spans="1:9" ht="23.25">
      <c r="A7" s="184"/>
      <c r="B7" s="564" t="s">
        <v>2558</v>
      </c>
      <c r="C7" s="184"/>
      <c r="D7" s="184"/>
      <c r="E7" s="184"/>
      <c r="F7" s="184"/>
      <c r="G7" s="184"/>
      <c r="H7" s="184"/>
      <c r="I7" s="184"/>
    </row>
    <row r="8" spans="1:9">
      <c r="A8" s="184"/>
      <c r="B8" s="184"/>
      <c r="C8" s="184"/>
      <c r="D8" s="184"/>
      <c r="E8" s="184"/>
      <c r="F8" s="184"/>
      <c r="G8" s="184"/>
      <c r="H8" s="184"/>
      <c r="I8" s="184"/>
    </row>
    <row r="9" spans="1:9" ht="18">
      <c r="A9" s="184"/>
      <c r="B9" s="565" t="s">
        <v>2559</v>
      </c>
      <c r="C9" s="184"/>
      <c r="D9" s="184"/>
      <c r="E9" s="184"/>
      <c r="F9" s="184"/>
      <c r="G9" s="184"/>
      <c r="H9" s="184"/>
      <c r="I9" s="184"/>
    </row>
    <row r="10" spans="1:9">
      <c r="A10" s="184"/>
      <c r="B10" s="567" t="s">
        <v>2560</v>
      </c>
      <c r="C10" s="184"/>
      <c r="D10" s="184"/>
      <c r="E10" s="184"/>
      <c r="F10" s="184"/>
      <c r="G10" s="184"/>
      <c r="H10" s="184"/>
      <c r="I10" s="184"/>
    </row>
    <row r="11" spans="1:9">
      <c r="A11" s="184"/>
      <c r="B11" s="567" t="s">
        <v>2561</v>
      </c>
      <c r="C11" s="184"/>
      <c r="D11" s="184"/>
      <c r="E11" s="184"/>
      <c r="F11" s="184"/>
      <c r="G11" s="184"/>
      <c r="H11" s="184"/>
      <c r="I11" s="184"/>
    </row>
    <row r="12" spans="1:9">
      <c r="A12" s="184"/>
      <c r="B12" s="567" t="s">
        <v>2562</v>
      </c>
      <c r="C12" s="184"/>
      <c r="D12" s="184"/>
      <c r="E12" s="184"/>
      <c r="F12" s="184"/>
      <c r="G12" s="184"/>
      <c r="H12" s="184"/>
      <c r="I12" s="184"/>
    </row>
    <row r="13" spans="1:9">
      <c r="A13" s="184"/>
      <c r="B13" s="567" t="s">
        <v>2563</v>
      </c>
      <c r="C13" s="184"/>
      <c r="D13" s="184"/>
      <c r="E13" s="184"/>
      <c r="F13" s="184"/>
      <c r="G13" s="184"/>
      <c r="H13" s="184"/>
      <c r="I13" s="184"/>
    </row>
    <row r="14" spans="1:9">
      <c r="A14" s="184"/>
      <c r="B14" s="567" t="s">
        <v>2564</v>
      </c>
      <c r="C14" s="184"/>
      <c r="D14" s="184"/>
      <c r="E14" s="184"/>
      <c r="F14" s="184"/>
      <c r="G14" s="184"/>
      <c r="H14" s="184"/>
      <c r="I14" s="184"/>
    </row>
    <row r="15" spans="1:9">
      <c r="A15" s="184"/>
      <c r="B15" s="184"/>
      <c r="C15" s="184"/>
      <c r="D15" s="184"/>
      <c r="E15" s="184"/>
      <c r="F15" s="184"/>
      <c r="G15" s="184"/>
      <c r="H15" s="184"/>
      <c r="I15" s="184"/>
    </row>
    <row r="16" spans="1:9" ht="18">
      <c r="A16" s="184"/>
      <c r="B16" s="565" t="s">
        <v>2565</v>
      </c>
      <c r="C16" s="184"/>
      <c r="D16" s="184"/>
      <c r="E16" s="184"/>
      <c r="F16" s="184"/>
      <c r="G16" s="184"/>
      <c r="H16" s="184"/>
      <c r="I16" s="184"/>
    </row>
    <row r="17" spans="1:9">
      <c r="A17" s="184"/>
      <c r="B17" s="567" t="s">
        <v>2566</v>
      </c>
      <c r="C17" s="184"/>
      <c r="D17" s="184"/>
      <c r="E17" s="184"/>
      <c r="F17" s="184"/>
      <c r="G17" s="184"/>
      <c r="H17" s="184"/>
      <c r="I17" s="184"/>
    </row>
    <row r="18" spans="1:9">
      <c r="A18" s="184"/>
      <c r="B18" s="566" t="s">
        <v>2567</v>
      </c>
      <c r="C18" s="184"/>
      <c r="D18" s="184"/>
      <c r="E18" s="184"/>
      <c r="F18" s="184"/>
      <c r="G18" s="184"/>
      <c r="H18" s="184"/>
      <c r="I18" s="184"/>
    </row>
    <row r="19" spans="1:9">
      <c r="A19" s="184"/>
      <c r="B19" s="567" t="s">
        <v>2568</v>
      </c>
      <c r="C19" s="184"/>
      <c r="D19" s="184"/>
      <c r="E19" s="184"/>
      <c r="F19" s="184"/>
      <c r="G19" s="184"/>
      <c r="H19" s="184"/>
      <c r="I19" s="184"/>
    </row>
    <row r="20" spans="1:9">
      <c r="A20" s="184"/>
      <c r="B20" s="566" t="s">
        <v>2569</v>
      </c>
      <c r="C20" s="184"/>
      <c r="D20" s="184"/>
      <c r="E20" s="184"/>
      <c r="F20" s="184"/>
      <c r="G20" s="184"/>
      <c r="H20" s="184"/>
      <c r="I20" s="184"/>
    </row>
    <row r="21" spans="1:9">
      <c r="A21" s="184"/>
      <c r="B21" s="566" t="s">
        <v>2570</v>
      </c>
      <c r="C21" s="184"/>
      <c r="D21" s="184"/>
      <c r="E21" s="184"/>
      <c r="F21" s="184"/>
      <c r="G21" s="184"/>
      <c r="H21" s="184"/>
      <c r="I21" s="184"/>
    </row>
    <row r="22" spans="1:9">
      <c r="A22" s="184"/>
      <c r="B22" s="184"/>
      <c r="C22" s="184"/>
      <c r="D22" s="184"/>
      <c r="E22" s="184"/>
      <c r="F22" s="184"/>
      <c r="G22" s="184"/>
      <c r="H22" s="184"/>
      <c r="I22" s="184"/>
    </row>
    <row r="23" spans="1:9" ht="23.25">
      <c r="A23" s="184"/>
      <c r="B23" s="564" t="s">
        <v>2571</v>
      </c>
      <c r="C23" s="184"/>
      <c r="D23" s="184"/>
      <c r="E23" s="184"/>
      <c r="F23" s="184"/>
      <c r="G23" s="184"/>
      <c r="H23" s="184"/>
      <c r="I23" s="184"/>
    </row>
    <row r="24" spans="1:9">
      <c r="A24" s="184"/>
      <c r="B24" s="184"/>
      <c r="C24" s="184"/>
      <c r="D24" s="184"/>
      <c r="E24" s="184"/>
      <c r="F24" s="184"/>
      <c r="G24" s="184"/>
      <c r="H24" s="184"/>
      <c r="I24" s="184"/>
    </row>
    <row r="25" spans="1:9" ht="18">
      <c r="A25" s="184"/>
      <c r="B25" s="565" t="s">
        <v>2559</v>
      </c>
      <c r="C25" s="184"/>
      <c r="D25" s="184"/>
      <c r="E25" s="184"/>
      <c r="F25" s="184"/>
      <c r="G25" s="184"/>
      <c r="H25" s="184"/>
      <c r="I25" s="184"/>
    </row>
    <row r="26" spans="1:9">
      <c r="A26" s="184"/>
      <c r="B26" s="567" t="s">
        <v>2572</v>
      </c>
      <c r="C26" s="184"/>
      <c r="D26" s="184"/>
      <c r="E26" s="184"/>
      <c r="F26" s="184"/>
      <c r="G26" s="184"/>
      <c r="H26" s="184"/>
      <c r="I26" s="184"/>
    </row>
    <row r="27" spans="1:9">
      <c r="A27" s="184"/>
      <c r="B27" s="566" t="s">
        <v>2573</v>
      </c>
      <c r="C27" s="184"/>
      <c r="D27" s="184"/>
      <c r="E27" s="184"/>
      <c r="F27" s="184"/>
      <c r="G27" s="184"/>
      <c r="H27" s="184"/>
      <c r="I27" s="184"/>
    </row>
    <row r="28" spans="1:9">
      <c r="A28" s="184"/>
      <c r="B28" s="566" t="s">
        <v>2574</v>
      </c>
      <c r="C28" s="184"/>
      <c r="D28" s="184"/>
      <c r="E28" s="184"/>
      <c r="F28" s="184"/>
      <c r="G28" s="184"/>
      <c r="H28" s="184"/>
      <c r="I28" s="184"/>
    </row>
    <row r="29" spans="1:9">
      <c r="A29" s="184"/>
      <c r="B29" s="566" t="s">
        <v>2575</v>
      </c>
      <c r="C29" s="184"/>
      <c r="D29" s="184"/>
      <c r="E29" s="184"/>
      <c r="F29" s="184"/>
      <c r="G29" s="184"/>
      <c r="H29" s="184"/>
      <c r="I29" s="184"/>
    </row>
    <row r="30" spans="1:9">
      <c r="A30" s="184"/>
      <c r="B30" s="568" t="s">
        <v>2576</v>
      </c>
      <c r="C30" s="184"/>
      <c r="D30" s="184"/>
      <c r="E30" s="184"/>
      <c r="F30" s="184"/>
      <c r="G30" s="184"/>
      <c r="H30" s="184"/>
      <c r="I30" s="184"/>
    </row>
    <row r="31" spans="1:9">
      <c r="A31" s="184"/>
      <c r="B31" s="566" t="s">
        <v>2577</v>
      </c>
      <c r="C31" s="184"/>
      <c r="D31" s="184"/>
      <c r="E31" s="184"/>
      <c r="F31" s="184"/>
      <c r="G31" s="184"/>
      <c r="H31" s="184"/>
      <c r="I31" s="184"/>
    </row>
    <row r="32" spans="1:9">
      <c r="A32" s="184"/>
      <c r="B32" s="184"/>
      <c r="C32" s="184"/>
      <c r="D32" s="184"/>
      <c r="E32" s="184"/>
      <c r="F32" s="184"/>
      <c r="G32" s="184"/>
      <c r="H32" s="184"/>
      <c r="I32" s="184"/>
    </row>
    <row r="33" spans="1:9" ht="18">
      <c r="A33" s="184"/>
      <c r="B33" s="565" t="s">
        <v>2565</v>
      </c>
      <c r="C33" s="184"/>
      <c r="D33" s="184"/>
      <c r="E33" s="184"/>
      <c r="F33" s="184"/>
      <c r="G33" s="184"/>
      <c r="H33" s="184"/>
      <c r="I33" s="184"/>
    </row>
    <row r="34" spans="1:9">
      <c r="A34" s="184"/>
      <c r="B34" s="566" t="s">
        <v>2578</v>
      </c>
      <c r="C34" s="184"/>
      <c r="D34" s="184"/>
      <c r="E34" s="184"/>
      <c r="F34" s="184"/>
      <c r="G34" s="184"/>
      <c r="H34" s="184"/>
      <c r="I34" s="184"/>
    </row>
    <row r="35" spans="1:9">
      <c r="A35" s="184"/>
      <c r="B35" s="566" t="s">
        <v>2579</v>
      </c>
      <c r="C35" s="184"/>
      <c r="D35" s="184"/>
      <c r="E35" s="184"/>
      <c r="F35" s="184"/>
      <c r="G35" s="184"/>
      <c r="H35" s="184"/>
      <c r="I35" s="184"/>
    </row>
    <row r="36" spans="1:9">
      <c r="A36" s="184"/>
      <c r="B36" s="567" t="s">
        <v>2580</v>
      </c>
      <c r="C36" s="184"/>
      <c r="D36" s="184"/>
      <c r="E36" s="184"/>
      <c r="F36" s="184"/>
      <c r="G36" s="184"/>
      <c r="H36" s="184"/>
      <c r="I36" s="184"/>
    </row>
    <row r="37" spans="1:9">
      <c r="A37" s="184"/>
      <c r="B37" s="566" t="s">
        <v>2581</v>
      </c>
      <c r="C37" s="184"/>
      <c r="D37" s="184"/>
      <c r="E37" s="184"/>
      <c r="F37" s="184"/>
      <c r="G37" s="184"/>
      <c r="H37" s="184"/>
      <c r="I37" s="184"/>
    </row>
    <row r="38" spans="1:9">
      <c r="A38" s="184"/>
      <c r="B38" s="566" t="s">
        <v>2582</v>
      </c>
      <c r="C38" s="184"/>
      <c r="D38" s="184"/>
      <c r="E38" s="184"/>
      <c r="F38" s="184"/>
      <c r="G38" s="184"/>
      <c r="H38" s="184"/>
      <c r="I38" s="184"/>
    </row>
    <row r="39" spans="1:9">
      <c r="A39" s="184"/>
      <c r="B39" s="184"/>
      <c r="C39" s="184"/>
      <c r="D39" s="184"/>
      <c r="E39" s="184"/>
      <c r="F39" s="184"/>
      <c r="G39" s="184"/>
      <c r="H39" s="184"/>
      <c r="I39" s="184"/>
    </row>
    <row r="40" spans="1:9" ht="23.25">
      <c r="A40" s="184"/>
      <c r="B40" s="564" t="s">
        <v>2583</v>
      </c>
      <c r="C40" s="184"/>
      <c r="D40" s="184"/>
      <c r="E40" s="184"/>
      <c r="F40" s="184"/>
      <c r="G40" s="184"/>
      <c r="H40" s="184"/>
      <c r="I40" s="184"/>
    </row>
    <row r="41" spans="1:9">
      <c r="A41" s="184"/>
      <c r="B41" s="184" t="s">
        <v>2584</v>
      </c>
      <c r="C41" s="184"/>
      <c r="D41" s="184"/>
      <c r="E41" s="184"/>
      <c r="F41" s="184"/>
      <c r="G41" s="184"/>
      <c r="H41" s="184"/>
      <c r="I41" s="184"/>
    </row>
    <row r="42" spans="1:9">
      <c r="A42" s="184"/>
      <c r="B42" s="184" t="s">
        <v>2585</v>
      </c>
      <c r="C42" s="184"/>
      <c r="D42" s="184"/>
      <c r="E42" s="184"/>
      <c r="F42" s="184"/>
      <c r="G42" s="184"/>
      <c r="H42" s="184"/>
      <c r="I42" s="184"/>
    </row>
    <row r="43" spans="1:9">
      <c r="A43" s="184"/>
      <c r="B43" s="566"/>
      <c r="C43" s="184"/>
      <c r="D43" s="184"/>
      <c r="E43" s="184"/>
      <c r="F43" s="184"/>
      <c r="G43" s="184"/>
      <c r="H43" s="184"/>
      <c r="I43" s="184"/>
    </row>
    <row r="44" spans="1:9">
      <c r="A44" s="184"/>
      <c r="B44" s="567" t="s">
        <v>2586</v>
      </c>
      <c r="C44" s="184"/>
      <c r="D44" s="184"/>
      <c r="E44" s="184"/>
      <c r="F44" s="184"/>
      <c r="G44" s="184"/>
      <c r="H44" s="184"/>
      <c r="I44" s="184"/>
    </row>
    <row r="45" spans="1:9">
      <c r="A45" s="184"/>
      <c r="B45" s="566" t="s">
        <v>2587</v>
      </c>
      <c r="C45" s="184"/>
      <c r="D45" s="184"/>
      <c r="E45" s="184"/>
      <c r="F45" s="184"/>
      <c r="G45" s="184"/>
      <c r="H45" s="184"/>
      <c r="I45" s="184"/>
    </row>
    <row r="46" spans="1:9">
      <c r="A46" s="184"/>
      <c r="B46" s="184"/>
      <c r="C46" s="184"/>
      <c r="D46" s="184"/>
      <c r="E46" s="184"/>
      <c r="F46" s="184"/>
      <c r="G46" s="184"/>
      <c r="H46" s="184"/>
      <c r="I46" s="184"/>
    </row>
    <row r="47" spans="1:9">
      <c r="A47" s="184"/>
      <c r="B47" s="184" t="s">
        <v>2588</v>
      </c>
      <c r="C47" s="184"/>
      <c r="D47" s="184"/>
      <c r="E47" s="184"/>
      <c r="F47" s="184"/>
      <c r="G47" s="184"/>
      <c r="H47" s="184"/>
      <c r="I47" s="184"/>
    </row>
    <row r="48" spans="1:9">
      <c r="A48" s="184"/>
      <c r="B48" s="566" t="s">
        <v>2589</v>
      </c>
      <c r="C48" s="184"/>
      <c r="D48" s="184"/>
      <c r="E48" s="184"/>
      <c r="F48" s="184"/>
      <c r="G48" s="184"/>
      <c r="H48" s="184"/>
      <c r="I48" s="184"/>
    </row>
    <row r="49" spans="1:9">
      <c r="A49" s="184"/>
      <c r="B49" s="566" t="s">
        <v>2590</v>
      </c>
      <c r="C49" s="184"/>
      <c r="D49" s="184"/>
      <c r="E49" s="184"/>
      <c r="F49" s="184"/>
      <c r="G49" s="184"/>
      <c r="H49" s="184"/>
      <c r="I49" s="184"/>
    </row>
    <row r="50" spans="1:9">
      <c r="A50" s="184"/>
      <c r="B50" s="566" t="s">
        <v>2591</v>
      </c>
      <c r="C50" s="184"/>
      <c r="D50" s="184"/>
      <c r="E50" s="184"/>
      <c r="F50" s="184"/>
      <c r="G50" s="184"/>
      <c r="H50" s="184"/>
      <c r="I50" s="184"/>
    </row>
    <row r="51" spans="1:9">
      <c r="A51" s="184"/>
      <c r="B51" s="566" t="s">
        <v>2592</v>
      </c>
      <c r="C51" s="184"/>
      <c r="D51" s="184"/>
      <c r="E51" s="184"/>
      <c r="F51" s="184"/>
      <c r="G51" s="184"/>
      <c r="H51" s="184"/>
      <c r="I51" s="184"/>
    </row>
    <row r="52" spans="1:9">
      <c r="A52" s="184"/>
      <c r="B52" s="566" t="s">
        <v>2593</v>
      </c>
      <c r="C52" s="184"/>
      <c r="D52" s="184"/>
      <c r="E52" s="184"/>
      <c r="F52" s="184"/>
      <c r="G52" s="184"/>
      <c r="H52" s="184"/>
      <c r="I52" s="184"/>
    </row>
    <row r="53" spans="1:9">
      <c r="A53" s="184"/>
      <c r="B53" s="184" t="s">
        <v>2594</v>
      </c>
      <c r="C53" s="184"/>
      <c r="D53" s="184"/>
      <c r="E53" s="184"/>
      <c r="F53" s="184"/>
      <c r="G53" s="184"/>
      <c r="H53" s="184"/>
      <c r="I53" s="184"/>
    </row>
    <row r="54" spans="1:9">
      <c r="A54" s="184"/>
      <c r="B54" s="184"/>
      <c r="C54" s="184"/>
      <c r="D54" s="184"/>
      <c r="E54" s="184"/>
      <c r="F54" s="184"/>
      <c r="G54" s="184"/>
      <c r="H54" s="184"/>
      <c r="I54" s="184"/>
    </row>
    <row r="55" spans="1:9" ht="23.25">
      <c r="A55" s="184"/>
      <c r="B55" s="564" t="s">
        <v>2595</v>
      </c>
      <c r="C55" s="184"/>
      <c r="D55" s="184"/>
      <c r="E55" s="184"/>
      <c r="F55" s="184"/>
      <c r="G55" s="184"/>
      <c r="H55" s="184"/>
      <c r="I55" s="184"/>
    </row>
    <row r="56" spans="1:9">
      <c r="A56" s="184"/>
      <c r="B56" s="184"/>
      <c r="C56" s="184"/>
      <c r="D56" s="184"/>
      <c r="E56" s="184"/>
      <c r="F56" s="184"/>
      <c r="G56" s="184"/>
      <c r="H56" s="184"/>
      <c r="I56" s="184"/>
    </row>
    <row r="57" spans="1:9" ht="18">
      <c r="A57" s="184"/>
      <c r="B57" s="565" t="s">
        <v>2596</v>
      </c>
      <c r="C57" s="184"/>
      <c r="D57" s="184"/>
      <c r="E57" s="184"/>
      <c r="F57" s="184"/>
      <c r="G57" s="184"/>
      <c r="H57" s="184"/>
      <c r="I57" s="184"/>
    </row>
    <row r="58" spans="1:9">
      <c r="A58" s="184"/>
      <c r="B58" s="567" t="s">
        <v>2597</v>
      </c>
      <c r="C58" s="184"/>
      <c r="D58" s="184"/>
      <c r="E58" s="184"/>
      <c r="F58" s="184"/>
      <c r="G58" s="184"/>
      <c r="H58" s="184"/>
      <c r="I58" s="184"/>
    </row>
    <row r="59" spans="1:9">
      <c r="A59" s="184"/>
      <c r="B59" s="567" t="s">
        <v>2598</v>
      </c>
      <c r="C59" s="184"/>
      <c r="D59" s="184"/>
      <c r="E59" s="184"/>
      <c r="F59" s="184"/>
      <c r="G59" s="184"/>
      <c r="H59" s="184"/>
      <c r="I59" s="184"/>
    </row>
    <row r="60" spans="1:9">
      <c r="A60" s="184"/>
      <c r="B60" s="567" t="s">
        <v>2599</v>
      </c>
      <c r="C60" s="184"/>
      <c r="D60" s="184"/>
      <c r="E60" s="184"/>
      <c r="F60" s="184"/>
      <c r="G60" s="184"/>
      <c r="H60" s="184"/>
      <c r="I60" s="184"/>
    </row>
    <row r="61" spans="1:9">
      <c r="A61" s="184"/>
      <c r="B61" s="567" t="s">
        <v>2600</v>
      </c>
      <c r="C61" s="184"/>
      <c r="D61" s="184"/>
      <c r="E61" s="184"/>
      <c r="F61" s="184"/>
      <c r="G61" s="184"/>
      <c r="H61" s="184"/>
      <c r="I61" s="184"/>
    </row>
    <row r="62" spans="1:9">
      <c r="A62" s="184"/>
      <c r="B62" s="184" t="s">
        <v>2601</v>
      </c>
      <c r="C62" s="184"/>
      <c r="D62" s="184"/>
      <c r="E62" s="184"/>
      <c r="F62" s="184"/>
      <c r="G62" s="184"/>
      <c r="H62" s="184"/>
      <c r="I62" s="184"/>
    </row>
    <row r="63" spans="1:9">
      <c r="A63" s="184"/>
      <c r="B63" s="184"/>
      <c r="C63" s="184"/>
      <c r="D63" s="184"/>
      <c r="E63" s="184"/>
      <c r="F63" s="184"/>
      <c r="G63" s="184"/>
      <c r="H63" s="184"/>
      <c r="I63" s="184"/>
    </row>
    <row r="64" spans="1:9" ht="18">
      <c r="A64" s="184"/>
      <c r="B64" s="565" t="s">
        <v>2596</v>
      </c>
      <c r="C64" s="184"/>
      <c r="D64" s="184"/>
      <c r="E64" s="184"/>
      <c r="F64" s="184"/>
      <c r="G64" s="184"/>
      <c r="H64" s="184"/>
      <c r="I64" s="184"/>
    </row>
    <row r="65" spans="1:9">
      <c r="A65" s="184"/>
      <c r="B65" s="567" t="s">
        <v>2602</v>
      </c>
      <c r="C65" s="184"/>
      <c r="D65" s="184"/>
      <c r="E65" s="184"/>
      <c r="F65" s="184"/>
      <c r="G65" s="184"/>
      <c r="H65" s="184"/>
      <c r="I65" s="184"/>
    </row>
    <row r="66" spans="1:9">
      <c r="A66" s="184"/>
      <c r="B66" s="567" t="s">
        <v>2603</v>
      </c>
      <c r="C66" s="184"/>
      <c r="D66" s="184"/>
      <c r="E66" s="184"/>
      <c r="F66" s="184"/>
      <c r="G66" s="184"/>
      <c r="H66" s="184"/>
      <c r="I66" s="184"/>
    </row>
    <row r="67" spans="1:9">
      <c r="A67" s="184"/>
      <c r="B67" s="567" t="s">
        <v>2604</v>
      </c>
      <c r="C67" s="184"/>
      <c r="D67" s="184"/>
      <c r="E67" s="184"/>
      <c r="F67" s="184"/>
      <c r="G67" s="184"/>
      <c r="H67" s="184"/>
      <c r="I67" s="184"/>
    </row>
    <row r="68" spans="1:9">
      <c r="A68" s="184"/>
      <c r="B68" s="567" t="s">
        <v>2605</v>
      </c>
      <c r="C68" s="184"/>
      <c r="D68" s="184"/>
      <c r="E68" s="184"/>
      <c r="F68" s="184"/>
      <c r="G68" s="184"/>
      <c r="H68" s="184"/>
      <c r="I68" s="184"/>
    </row>
    <row r="69" spans="1:9">
      <c r="A69" s="184"/>
      <c r="B69" s="184" t="s">
        <v>2606</v>
      </c>
      <c r="C69" s="184"/>
      <c r="D69" s="184"/>
      <c r="E69" s="184"/>
      <c r="F69" s="184"/>
      <c r="G69" s="184"/>
      <c r="H69" s="184"/>
      <c r="I69" s="184"/>
    </row>
    <row r="70" spans="1:9">
      <c r="A70" s="184"/>
      <c r="B70" s="184"/>
      <c r="C70" s="184"/>
      <c r="D70" s="184"/>
      <c r="E70" s="184"/>
      <c r="F70" s="184"/>
      <c r="G70" s="184"/>
      <c r="H70" s="184"/>
      <c r="I70" s="184"/>
    </row>
    <row r="71" spans="1:9" ht="23.25">
      <c r="A71" s="184"/>
      <c r="B71" s="564" t="s">
        <v>2607</v>
      </c>
      <c r="C71" s="184"/>
      <c r="D71" s="184"/>
      <c r="E71" s="184"/>
      <c r="F71" s="184"/>
      <c r="G71" s="184"/>
      <c r="H71" s="184"/>
      <c r="I71" s="184"/>
    </row>
    <row r="72" spans="1:9">
      <c r="A72" s="184"/>
      <c r="B72" s="184" t="s">
        <v>2608</v>
      </c>
      <c r="C72" s="184"/>
      <c r="D72" s="184"/>
      <c r="E72" s="184"/>
      <c r="F72" s="184"/>
      <c r="G72" s="184"/>
      <c r="H72" s="184"/>
      <c r="I72" s="184"/>
    </row>
    <row r="73" spans="1:9">
      <c r="A73" s="184"/>
      <c r="B73" s="567" t="s">
        <v>2609</v>
      </c>
      <c r="C73" s="184"/>
      <c r="D73" s="184"/>
      <c r="E73" s="184"/>
      <c r="F73" s="184"/>
      <c r="G73" s="184"/>
      <c r="H73" s="184"/>
      <c r="I73" s="184"/>
    </row>
    <row r="74" spans="1:9">
      <c r="A74" s="184"/>
      <c r="B74" s="567" t="s">
        <v>2610</v>
      </c>
      <c r="C74" s="184"/>
      <c r="D74" s="184"/>
      <c r="E74" s="184"/>
      <c r="F74" s="184"/>
      <c r="G74" s="184"/>
      <c r="H74" s="184"/>
      <c r="I74" s="184"/>
    </row>
    <row r="75" spans="1:9">
      <c r="A75" s="184"/>
      <c r="B75" s="567" t="s">
        <v>2611</v>
      </c>
      <c r="C75" s="184"/>
      <c r="D75" s="184"/>
      <c r="E75" s="184"/>
      <c r="F75" s="184"/>
      <c r="G75" s="184"/>
      <c r="H75" s="184"/>
      <c r="I75" s="184"/>
    </row>
    <row r="76" spans="1:9">
      <c r="A76" s="184"/>
      <c r="B76" s="184"/>
      <c r="C76" s="184"/>
      <c r="D76" s="184"/>
      <c r="E76" s="184"/>
      <c r="F76" s="184"/>
      <c r="G76" s="184"/>
      <c r="H76" s="184"/>
      <c r="I76" s="184"/>
    </row>
    <row r="77" spans="1:9">
      <c r="A77" s="184"/>
      <c r="B77" s="184" t="s">
        <v>2612</v>
      </c>
      <c r="C77" s="184"/>
      <c r="D77" s="184"/>
      <c r="E77" s="184"/>
      <c r="F77" s="184"/>
      <c r="G77" s="184"/>
      <c r="H77" s="184"/>
      <c r="I77" s="184"/>
    </row>
    <row r="78" spans="1:9">
      <c r="A78" s="184"/>
      <c r="B78" s="566" t="s">
        <v>2613</v>
      </c>
      <c r="C78" s="184"/>
      <c r="D78" s="184"/>
      <c r="E78" s="184"/>
      <c r="F78" s="184"/>
      <c r="G78" s="184"/>
      <c r="H78" s="184"/>
      <c r="I78" s="184"/>
    </row>
    <row r="79" spans="1:9">
      <c r="A79" s="184"/>
      <c r="B79" s="566" t="s">
        <v>2614</v>
      </c>
      <c r="C79" s="184"/>
      <c r="D79" s="184"/>
      <c r="E79" s="184"/>
      <c r="F79" s="184"/>
      <c r="G79" s="184"/>
      <c r="H79" s="184"/>
      <c r="I79" s="184"/>
    </row>
    <row r="80" spans="1:9">
      <c r="A80" s="184"/>
      <c r="B80" s="566" t="s">
        <v>2615</v>
      </c>
      <c r="C80" s="184"/>
      <c r="D80" s="184"/>
      <c r="E80" s="184"/>
      <c r="F80" s="184"/>
      <c r="G80" s="184"/>
      <c r="H80" s="184"/>
      <c r="I80" s="184"/>
    </row>
    <row r="81" spans="1:9">
      <c r="A81" s="184"/>
      <c r="B81" s="566" t="s">
        <v>2616</v>
      </c>
      <c r="C81" s="184"/>
      <c r="D81" s="184"/>
      <c r="E81" s="184"/>
      <c r="F81" s="184"/>
      <c r="G81" s="184"/>
      <c r="H81" s="184"/>
      <c r="I81" s="184"/>
    </row>
    <row r="82" spans="1:9">
      <c r="A82" s="184"/>
      <c r="B82" s="184"/>
      <c r="C82" s="184"/>
      <c r="D82" s="184"/>
      <c r="E82" s="184"/>
      <c r="F82" s="184"/>
      <c r="G82" s="184"/>
      <c r="H82" s="184"/>
      <c r="I82" s="184"/>
    </row>
    <row r="83" spans="1:9">
      <c r="A83" s="184"/>
      <c r="B83" s="184"/>
      <c r="C83" s="184"/>
      <c r="D83" s="184"/>
      <c r="E83" s="184"/>
      <c r="F83" s="184"/>
      <c r="G83" s="184"/>
      <c r="H83" s="184"/>
      <c r="I83" s="184"/>
    </row>
    <row r="84" spans="1:9">
      <c r="A84" s="184"/>
      <c r="B84" s="575" t="s">
        <v>2617</v>
      </c>
      <c r="C84" s="575" t="s">
        <v>2618</v>
      </c>
      <c r="D84" s="575" t="s">
        <v>2619</v>
      </c>
      <c r="E84" s="575" t="s">
        <v>2620</v>
      </c>
      <c r="F84" s="184"/>
      <c r="G84" s="184"/>
      <c r="H84" s="184"/>
      <c r="I84" s="184"/>
    </row>
    <row r="85" spans="1:9">
      <c r="A85" s="184"/>
      <c r="B85" s="569" t="s">
        <v>2621</v>
      </c>
      <c r="C85" s="570" t="s">
        <v>2622</v>
      </c>
      <c r="D85" s="569" t="s">
        <v>2623</v>
      </c>
      <c r="E85" s="569" t="s">
        <v>2624</v>
      </c>
      <c r="F85" s="184"/>
      <c r="G85" s="184"/>
      <c r="H85" s="184"/>
      <c r="I85" s="184"/>
    </row>
    <row r="86" spans="1:9">
      <c r="A86" s="184"/>
      <c r="B86" s="569" t="s">
        <v>2625</v>
      </c>
      <c r="C86" s="569" t="s">
        <v>2623</v>
      </c>
      <c r="D86" s="570" t="s">
        <v>2622</v>
      </c>
      <c r="E86" s="569" t="s">
        <v>2624</v>
      </c>
      <c r="F86" s="184"/>
      <c r="G86" s="184"/>
      <c r="H86" s="184"/>
      <c r="I86" s="184"/>
    </row>
    <row r="87" spans="1:9">
      <c r="A87" s="184"/>
      <c r="B87" s="569" t="s">
        <v>2626</v>
      </c>
      <c r="C87" s="569" t="s">
        <v>2627</v>
      </c>
      <c r="D87" s="570" t="s">
        <v>2622</v>
      </c>
      <c r="E87" s="569" t="s">
        <v>2624</v>
      </c>
      <c r="F87" s="184"/>
      <c r="G87" s="184"/>
      <c r="H87" s="184"/>
      <c r="I87" s="184"/>
    </row>
    <row r="88" spans="1:9" ht="30">
      <c r="A88" s="184"/>
      <c r="B88" s="569" t="s">
        <v>2628</v>
      </c>
      <c r="C88" s="570" t="s">
        <v>2629</v>
      </c>
      <c r="D88" s="569" t="s">
        <v>2630</v>
      </c>
      <c r="E88" s="569" t="s">
        <v>2630</v>
      </c>
      <c r="F88" s="184"/>
      <c r="G88" s="184"/>
      <c r="H88" s="184"/>
      <c r="I88" s="184"/>
    </row>
    <row r="89" spans="1:9">
      <c r="A89" s="184"/>
      <c r="B89" s="569" t="s">
        <v>2631</v>
      </c>
      <c r="C89" s="569" t="s">
        <v>2632</v>
      </c>
      <c r="D89" s="570" t="s">
        <v>2633</v>
      </c>
      <c r="E89" s="570" t="s">
        <v>2633</v>
      </c>
      <c r="F89" s="184"/>
      <c r="G89" s="184"/>
      <c r="H89" s="184"/>
      <c r="I89" s="184"/>
    </row>
    <row r="90" spans="1:9">
      <c r="A90" s="184"/>
      <c r="B90" s="569" t="s">
        <v>2634</v>
      </c>
      <c r="C90" s="570" t="s">
        <v>2622</v>
      </c>
      <c r="D90" s="569" t="s">
        <v>2623</v>
      </c>
      <c r="E90" s="569" t="s">
        <v>2623</v>
      </c>
      <c r="F90" s="184"/>
      <c r="G90" s="184"/>
      <c r="H90" s="184"/>
      <c r="I90" s="184"/>
    </row>
    <row r="91" spans="1:9">
      <c r="A91" s="184"/>
      <c r="B91" s="569" t="s">
        <v>2635</v>
      </c>
      <c r="C91" s="570" t="s">
        <v>2622</v>
      </c>
      <c r="D91" s="569" t="s">
        <v>2624</v>
      </c>
      <c r="E91" s="569" t="s">
        <v>2624</v>
      </c>
      <c r="F91" s="184"/>
      <c r="G91" s="184"/>
      <c r="H91" s="184"/>
      <c r="I91" s="184"/>
    </row>
    <row r="92" spans="1:9" ht="30">
      <c r="A92" s="184"/>
      <c r="B92" s="569" t="s">
        <v>2636</v>
      </c>
      <c r="C92" s="570" t="s">
        <v>1028</v>
      </c>
      <c r="D92" s="569" t="s">
        <v>2637</v>
      </c>
      <c r="E92" s="569" t="s">
        <v>2638</v>
      </c>
      <c r="F92" s="184"/>
      <c r="G92" s="184"/>
      <c r="H92" s="184"/>
      <c r="I92" s="184"/>
    </row>
    <row r="93" spans="1:9">
      <c r="A93" s="184"/>
      <c r="B93" s="569" t="s">
        <v>2639</v>
      </c>
      <c r="C93" s="569" t="s">
        <v>2623</v>
      </c>
      <c r="D93" s="570" t="s">
        <v>2624</v>
      </c>
      <c r="E93" s="570" t="s">
        <v>2622</v>
      </c>
      <c r="F93" s="184"/>
      <c r="G93" s="184"/>
      <c r="H93" s="184"/>
      <c r="I93" s="184"/>
    </row>
    <row r="94" spans="1:9">
      <c r="A94" s="184"/>
      <c r="B94" s="569" t="s">
        <v>2640</v>
      </c>
      <c r="C94" s="570" t="s">
        <v>1028</v>
      </c>
      <c r="D94" s="569" t="s">
        <v>2641</v>
      </c>
      <c r="E94" s="570" t="s">
        <v>1028</v>
      </c>
      <c r="F94" s="184"/>
      <c r="G94" s="184"/>
      <c r="H94" s="184"/>
      <c r="I94" s="184"/>
    </row>
    <row r="95" spans="1:9">
      <c r="A95" s="184"/>
      <c r="B95" s="184"/>
      <c r="C95" s="184"/>
      <c r="D95" s="184"/>
      <c r="E95" s="184"/>
      <c r="F95" s="184"/>
      <c r="G95" s="184"/>
      <c r="H95" s="184"/>
      <c r="I95" s="184"/>
    </row>
    <row r="96" spans="1:9">
      <c r="A96" s="184"/>
      <c r="B96" s="184"/>
      <c r="C96" s="184"/>
      <c r="D96" s="184"/>
      <c r="E96" s="184"/>
      <c r="F96" s="184"/>
      <c r="G96" s="184"/>
      <c r="H96" s="184"/>
      <c r="I96" s="184"/>
    </row>
    <row r="97" spans="1:9" ht="15.75">
      <c r="A97" s="184"/>
      <c r="B97" s="571" t="s">
        <v>2647</v>
      </c>
      <c r="C97" s="184"/>
      <c r="D97" s="184"/>
      <c r="E97" s="184"/>
      <c r="F97" s="184"/>
      <c r="G97" s="184"/>
      <c r="H97" s="184"/>
      <c r="I97" s="184"/>
    </row>
    <row r="98" spans="1:9">
      <c r="A98" s="184"/>
      <c r="B98" s="572" t="s">
        <v>2642</v>
      </c>
      <c r="C98" s="572" t="s">
        <v>2643</v>
      </c>
      <c r="D98" s="184"/>
      <c r="E98" s="184"/>
      <c r="F98" s="184"/>
      <c r="G98" s="184"/>
      <c r="H98" s="184"/>
      <c r="I98" s="184"/>
    </row>
    <row r="99" spans="1:9">
      <c r="A99" s="184"/>
      <c r="B99" s="573" t="s">
        <v>2618</v>
      </c>
      <c r="C99" s="181" t="s">
        <v>2644</v>
      </c>
      <c r="D99" s="184"/>
      <c r="E99" s="184"/>
      <c r="F99" s="184"/>
      <c r="G99" s="184"/>
      <c r="H99" s="184"/>
      <c r="I99" s="184"/>
    </row>
    <row r="100" spans="1:9">
      <c r="A100" s="184"/>
      <c r="B100" s="573" t="s">
        <v>2619</v>
      </c>
      <c r="C100" s="181" t="s">
        <v>2645</v>
      </c>
      <c r="D100" s="184"/>
      <c r="E100" s="184"/>
      <c r="F100" s="184"/>
      <c r="G100" s="184"/>
      <c r="H100" s="184"/>
      <c r="I100" s="184"/>
    </row>
    <row r="101" spans="1:9">
      <c r="A101" s="184"/>
      <c r="B101" s="573" t="s">
        <v>2620</v>
      </c>
      <c r="C101" s="181" t="s">
        <v>2646</v>
      </c>
      <c r="D101" s="184"/>
      <c r="E101" s="184"/>
      <c r="F101" s="184"/>
      <c r="G101" s="184"/>
      <c r="H101" s="184"/>
      <c r="I101" s="184"/>
    </row>
    <row r="102" spans="1:9">
      <c r="A102" s="184"/>
      <c r="B102" s="184"/>
      <c r="C102" s="184"/>
      <c r="D102" s="184"/>
      <c r="E102" s="184"/>
      <c r="F102" s="184"/>
      <c r="G102" s="184"/>
      <c r="H102" s="184"/>
      <c r="I102" s="184"/>
    </row>
    <row r="103" spans="1:9" ht="15.75">
      <c r="A103" s="184"/>
      <c r="B103" s="571" t="s">
        <v>2648</v>
      </c>
      <c r="C103" s="184"/>
      <c r="D103" s="184"/>
      <c r="E103" s="184"/>
      <c r="F103" s="184"/>
      <c r="G103" s="184"/>
      <c r="H103" s="184"/>
      <c r="I103" s="184"/>
    </row>
    <row r="104" spans="1:9">
      <c r="A104" s="184"/>
      <c r="B104" s="184"/>
      <c r="C104" s="184"/>
      <c r="D104" s="184"/>
      <c r="E104" s="184"/>
      <c r="F104" s="184"/>
      <c r="G104" s="184"/>
      <c r="H104" s="184"/>
      <c r="I104" s="184"/>
    </row>
    <row r="105" spans="1:9">
      <c r="A105" s="184"/>
      <c r="B105" s="572" t="s">
        <v>2649</v>
      </c>
      <c r="C105" s="572" t="s">
        <v>2650</v>
      </c>
      <c r="D105" s="184"/>
      <c r="E105" s="184"/>
      <c r="F105" s="184"/>
      <c r="G105" s="184"/>
      <c r="H105" s="184"/>
      <c r="I105" s="184"/>
    </row>
    <row r="106" spans="1:9">
      <c r="A106" s="184"/>
      <c r="B106" s="181" t="s">
        <v>2651</v>
      </c>
      <c r="C106" s="573" t="s">
        <v>2618</v>
      </c>
      <c r="D106" s="184"/>
      <c r="E106" s="184"/>
      <c r="F106" s="184"/>
      <c r="G106" s="184"/>
      <c r="H106" s="184"/>
      <c r="I106" s="184"/>
    </row>
    <row r="107" spans="1:9">
      <c r="A107" s="184"/>
      <c r="B107" s="181" t="s">
        <v>2652</v>
      </c>
      <c r="C107" s="573" t="s">
        <v>2620</v>
      </c>
      <c r="D107" s="184"/>
      <c r="E107" s="184"/>
      <c r="F107" s="184"/>
      <c r="G107" s="184"/>
      <c r="H107" s="184"/>
      <c r="I107" s="184"/>
    </row>
    <row r="108" spans="1:9">
      <c r="A108" s="184"/>
      <c r="B108" s="181" t="s">
        <v>2653</v>
      </c>
      <c r="C108" s="573" t="s">
        <v>2619</v>
      </c>
      <c r="D108" s="184"/>
      <c r="E108" s="184"/>
      <c r="F108" s="184"/>
      <c r="G108" s="184"/>
      <c r="H108" s="184"/>
      <c r="I108" s="184"/>
    </row>
    <row r="109" spans="1:9">
      <c r="A109" s="184"/>
      <c r="B109" s="184"/>
      <c r="C109" s="184"/>
      <c r="D109" s="184"/>
      <c r="E109" s="184"/>
      <c r="F109" s="184"/>
      <c r="G109" s="184"/>
      <c r="H109" s="184"/>
      <c r="I109" s="184"/>
    </row>
    <row r="110" spans="1:9">
      <c r="A110" s="184"/>
      <c r="B110" s="574" t="s">
        <v>2654</v>
      </c>
      <c r="C110" s="184"/>
      <c r="D110" s="184"/>
      <c r="E110" s="184"/>
      <c r="F110" s="184"/>
      <c r="G110" s="184"/>
      <c r="H110" s="184"/>
      <c r="I110" s="184"/>
    </row>
    <row r="111" spans="1:9">
      <c r="A111" s="184"/>
      <c r="B111" s="574" t="s">
        <v>2655</v>
      </c>
      <c r="C111" s="184"/>
      <c r="D111" s="184"/>
      <c r="E111" s="184"/>
      <c r="F111" s="184"/>
      <c r="G111" s="184"/>
      <c r="H111" s="184"/>
      <c r="I111" s="184"/>
    </row>
    <row r="112" spans="1:9">
      <c r="A112" s="184"/>
      <c r="B112" s="184"/>
      <c r="C112" s="184"/>
      <c r="D112" s="184"/>
      <c r="E112" s="184"/>
      <c r="F112" s="184"/>
      <c r="G112" s="184"/>
      <c r="H112" s="184"/>
      <c r="I112" s="184"/>
    </row>
    <row r="113" spans="1:9">
      <c r="A113" s="184"/>
      <c r="B113" s="184"/>
      <c r="C113" s="184"/>
      <c r="D113" s="184"/>
      <c r="E113" s="184"/>
      <c r="F113" s="184"/>
      <c r="G113" s="184"/>
      <c r="H113" s="184"/>
      <c r="I113" s="18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6EE-D5B0-48D4-9097-4123DB532464}">
  <dimension ref="A1:BF244"/>
  <sheetViews>
    <sheetView zoomScaleNormal="100" workbookViewId="0">
      <selection activeCell="C1" sqref="C1"/>
    </sheetView>
  </sheetViews>
  <sheetFormatPr baseColWidth="10" defaultRowHeight="15.75"/>
  <cols>
    <col min="1" max="1" width="3" style="110" customWidth="1"/>
    <col min="2" max="2" width="4.140625" style="110" customWidth="1"/>
    <col min="3" max="3" width="13.28515625" style="110" customWidth="1"/>
    <col min="4" max="4" width="21.28515625" style="110" customWidth="1"/>
    <col min="5" max="8" width="13.28515625" style="110" customWidth="1"/>
    <col min="9" max="9" width="17.140625" style="110" customWidth="1"/>
    <col min="10" max="10" width="19" style="110" customWidth="1"/>
    <col min="11" max="12" width="16.7109375" style="110" customWidth="1"/>
    <col min="13" max="13" width="18.28515625" style="110" customWidth="1"/>
    <col min="14" max="16" width="16.7109375" style="110" customWidth="1"/>
    <col min="17" max="21" width="11.42578125" style="110"/>
    <col min="22" max="22" width="13.7109375" style="110" customWidth="1"/>
    <col min="23" max="23" width="21.7109375" style="110" customWidth="1"/>
    <col min="24" max="27" width="13.7109375" style="110" customWidth="1"/>
    <col min="28" max="28" width="16.7109375" style="110" customWidth="1"/>
    <col min="29" max="29" width="18.7109375" style="110" customWidth="1"/>
    <col min="30" max="31" width="16.7109375" style="110" customWidth="1"/>
    <col min="32" max="32" width="18.7109375" style="110" customWidth="1"/>
    <col min="33" max="35" width="16.7109375" style="110" customWidth="1"/>
    <col min="36" max="36" width="11.7109375" style="110" customWidth="1"/>
    <col min="37" max="37" width="14.42578125" style="110" customWidth="1"/>
    <col min="38" max="38" width="13.7109375" style="110" customWidth="1"/>
    <col min="39" max="39" width="21.7109375" style="110" customWidth="1"/>
    <col min="40" max="43" width="13.7109375" style="110" customWidth="1"/>
    <col min="44" max="44" width="16.7109375" style="110" customWidth="1"/>
    <col min="45" max="45" width="18.7109375" style="110" customWidth="1"/>
    <col min="46" max="47" width="16.7109375" style="110" customWidth="1"/>
    <col min="48" max="48" width="18.7109375" style="110" customWidth="1"/>
    <col min="49" max="51" width="16.7109375" style="110" customWidth="1"/>
    <col min="52" max="52" width="11.7109375" style="110" customWidth="1"/>
    <col min="53" max="57" width="11.42578125" style="110"/>
    <col min="58" max="58" width="80.28515625" style="110" customWidth="1"/>
    <col min="59" max="16384" width="11.42578125" style="110"/>
  </cols>
  <sheetData>
    <row r="1" spans="1:58" s="88" customFormat="1" thickTop="1">
      <c r="A1" s="80" t="str">
        <f>ADDRESS(ROW(),COLUMN(),4)</f>
        <v>A1</v>
      </c>
      <c r="B1" s="81"/>
      <c r="C1" s="82" t="str">
        <f t="shared" ref="C1:T1" si="0">SUBSTITUTE(ADDRESS(1,COLUMN(),4),"1","")</f>
        <v>C</v>
      </c>
      <c r="D1" s="82" t="str">
        <f t="shared" si="0"/>
        <v>D</v>
      </c>
      <c r="E1" s="82" t="str">
        <f t="shared" si="0"/>
        <v>E</v>
      </c>
      <c r="F1" s="82" t="str">
        <f t="shared" si="0"/>
        <v>F</v>
      </c>
      <c r="G1" s="82" t="str">
        <f t="shared" si="0"/>
        <v>G</v>
      </c>
      <c r="H1" s="82" t="str">
        <f t="shared" si="0"/>
        <v>H</v>
      </c>
      <c r="I1" s="82" t="str">
        <f t="shared" si="0"/>
        <v>I</v>
      </c>
      <c r="J1" s="82" t="str">
        <f t="shared" si="0"/>
        <v>J</v>
      </c>
      <c r="K1" s="82" t="str">
        <f t="shared" si="0"/>
        <v>K</v>
      </c>
      <c r="L1" s="82" t="str">
        <f t="shared" si="0"/>
        <v>L</v>
      </c>
      <c r="M1" s="82" t="str">
        <f t="shared" si="0"/>
        <v>M</v>
      </c>
      <c r="N1" s="82" t="str">
        <f t="shared" si="0"/>
        <v>N</v>
      </c>
      <c r="O1" s="82" t="str">
        <f t="shared" si="0"/>
        <v>O</v>
      </c>
      <c r="P1" s="82" t="str">
        <f t="shared" si="0"/>
        <v>P</v>
      </c>
      <c r="Q1" s="82" t="str">
        <f t="shared" si="0"/>
        <v>Q</v>
      </c>
      <c r="R1" s="82" t="str">
        <f t="shared" si="0"/>
        <v>R</v>
      </c>
      <c r="S1" s="82" t="str">
        <f t="shared" si="0"/>
        <v>S</v>
      </c>
      <c r="T1" s="82" t="str">
        <f t="shared" si="0"/>
        <v>T</v>
      </c>
      <c r="U1" s="83"/>
      <c r="V1" s="82" t="str">
        <f t="shared" ref="V1:AJ1" si="1">SUBSTITUTE(ADDRESS(1,COLUMN(),4),"1","")</f>
        <v>V</v>
      </c>
      <c r="W1" s="82" t="str">
        <f t="shared" si="1"/>
        <v>W</v>
      </c>
      <c r="X1" s="82" t="str">
        <f t="shared" si="1"/>
        <v>X</v>
      </c>
      <c r="Y1" s="82" t="str">
        <f t="shared" si="1"/>
        <v>Y</v>
      </c>
      <c r="Z1" s="82" t="str">
        <f t="shared" si="1"/>
        <v>Z</v>
      </c>
      <c r="AA1" s="82" t="str">
        <f t="shared" si="1"/>
        <v>AA</v>
      </c>
      <c r="AB1" s="82" t="str">
        <f t="shared" si="1"/>
        <v>AB</v>
      </c>
      <c r="AC1" s="82" t="str">
        <f t="shared" si="1"/>
        <v>AC</v>
      </c>
      <c r="AD1" s="82" t="str">
        <f t="shared" si="1"/>
        <v>AD</v>
      </c>
      <c r="AE1" s="82" t="str">
        <f t="shared" si="1"/>
        <v>AE</v>
      </c>
      <c r="AF1" s="82" t="str">
        <f t="shared" si="1"/>
        <v>AF</v>
      </c>
      <c r="AG1" s="82" t="str">
        <f t="shared" si="1"/>
        <v>AG</v>
      </c>
      <c r="AH1" s="82" t="str">
        <f t="shared" si="1"/>
        <v>AH</v>
      </c>
      <c r="AI1" s="82" t="str">
        <f t="shared" si="1"/>
        <v>AI</v>
      </c>
      <c r="AJ1" s="82" t="str">
        <f t="shared" si="1"/>
        <v>AJ</v>
      </c>
      <c r="AK1" s="84"/>
      <c r="AL1" s="82" t="str">
        <f t="shared" ref="AL1:AZ1" si="2">SUBSTITUTE(ADDRESS(1,COLUMN(),4),"1","")</f>
        <v>AL</v>
      </c>
      <c r="AM1" s="82" t="str">
        <f t="shared" si="2"/>
        <v>AM</v>
      </c>
      <c r="AN1" s="82" t="str">
        <f t="shared" si="2"/>
        <v>AN</v>
      </c>
      <c r="AO1" s="82" t="str">
        <f t="shared" si="2"/>
        <v>AO</v>
      </c>
      <c r="AP1" s="82" t="str">
        <f t="shared" si="2"/>
        <v>AP</v>
      </c>
      <c r="AQ1" s="82" t="str">
        <f t="shared" si="2"/>
        <v>AQ</v>
      </c>
      <c r="AR1" s="82" t="str">
        <f t="shared" si="2"/>
        <v>AR</v>
      </c>
      <c r="AS1" s="82" t="str">
        <f t="shared" si="2"/>
        <v>AS</v>
      </c>
      <c r="AT1" s="82" t="str">
        <f t="shared" si="2"/>
        <v>AT</v>
      </c>
      <c r="AU1" s="82" t="str">
        <f t="shared" si="2"/>
        <v>AU</v>
      </c>
      <c r="AV1" s="82" t="str">
        <f t="shared" si="2"/>
        <v>AV</v>
      </c>
      <c r="AW1" s="82" t="str">
        <f t="shared" si="2"/>
        <v>AW</v>
      </c>
      <c r="AX1" s="82" t="str">
        <f t="shared" si="2"/>
        <v>AX</v>
      </c>
      <c r="AY1" s="82" t="str">
        <f t="shared" si="2"/>
        <v>AY</v>
      </c>
      <c r="AZ1" s="82" t="str">
        <f t="shared" si="2"/>
        <v>AZ</v>
      </c>
      <c r="BA1" s="84"/>
      <c r="BB1" s="84"/>
      <c r="BC1" s="84"/>
      <c r="BD1" s="85">
        <v>1</v>
      </c>
      <c r="BE1" s="86" t="str">
        <f>SUBSTITUTE(ADDRESS(1,COLUMN(),4),"1","")</f>
        <v>BE</v>
      </c>
      <c r="BF1" s="87" t="str">
        <f>SUBSTITUTE(ADDRESS(1,COLUMN(),4),"1","")</f>
        <v>BF</v>
      </c>
    </row>
    <row r="2" spans="1:58" s="88" customFormat="1" ht="15">
      <c r="A2" s="81"/>
      <c r="B2" s="81"/>
      <c r="C2" s="89">
        <f t="shared" ref="C2:AZ2" ca="1" si="3">INDEX(CELL("largeur",C2),1,1)</f>
        <v>13</v>
      </c>
      <c r="D2" s="89">
        <f t="shared" ca="1" si="3"/>
        <v>21</v>
      </c>
      <c r="E2" s="89">
        <f t="shared" ca="1" si="3"/>
        <v>13</v>
      </c>
      <c r="F2" s="89">
        <f t="shared" ca="1" si="3"/>
        <v>13</v>
      </c>
      <c r="G2" s="89">
        <f t="shared" ca="1" si="3"/>
        <v>13</v>
      </c>
      <c r="H2" s="89">
        <f t="shared" ca="1" si="3"/>
        <v>13</v>
      </c>
      <c r="I2" s="89">
        <f t="shared" ca="1" si="3"/>
        <v>16</v>
      </c>
      <c r="J2" s="89">
        <f t="shared" ca="1" si="3"/>
        <v>18</v>
      </c>
      <c r="K2" s="89">
        <f t="shared" ca="1" si="3"/>
        <v>16</v>
      </c>
      <c r="L2" s="89">
        <f t="shared" ca="1" si="3"/>
        <v>16</v>
      </c>
      <c r="M2" s="89">
        <f t="shared" ca="1" si="3"/>
        <v>18</v>
      </c>
      <c r="N2" s="89">
        <f t="shared" ca="1" si="3"/>
        <v>16</v>
      </c>
      <c r="O2" s="89">
        <f t="shared" ca="1" si="3"/>
        <v>16</v>
      </c>
      <c r="P2" s="89">
        <f t="shared" ca="1" si="3"/>
        <v>16</v>
      </c>
      <c r="Q2" s="89">
        <f t="shared" ca="1" si="3"/>
        <v>11</v>
      </c>
      <c r="R2" s="89">
        <f t="shared" ca="1" si="3"/>
        <v>11</v>
      </c>
      <c r="S2" s="89">
        <f t="shared" ca="1" si="3"/>
        <v>11</v>
      </c>
      <c r="T2" s="89">
        <f t="shared" ca="1" si="3"/>
        <v>11</v>
      </c>
      <c r="U2" s="83">
        <f t="shared" ca="1" si="3"/>
        <v>11</v>
      </c>
      <c r="V2" s="89">
        <f t="shared" ca="1" si="3"/>
        <v>13</v>
      </c>
      <c r="W2" s="89">
        <f t="shared" ca="1" si="3"/>
        <v>21</v>
      </c>
      <c r="X2" s="89">
        <f t="shared" ca="1" si="3"/>
        <v>13</v>
      </c>
      <c r="Y2" s="89">
        <f t="shared" ca="1" si="3"/>
        <v>13</v>
      </c>
      <c r="Z2" s="89">
        <f t="shared" ca="1" si="3"/>
        <v>13</v>
      </c>
      <c r="AA2" s="89">
        <f t="shared" ca="1" si="3"/>
        <v>13</v>
      </c>
      <c r="AB2" s="89">
        <f t="shared" ca="1" si="3"/>
        <v>16</v>
      </c>
      <c r="AC2" s="89">
        <f t="shared" ca="1" si="3"/>
        <v>18</v>
      </c>
      <c r="AD2" s="89">
        <f t="shared" ca="1" si="3"/>
        <v>16</v>
      </c>
      <c r="AE2" s="89">
        <f t="shared" ca="1" si="3"/>
        <v>16</v>
      </c>
      <c r="AF2" s="89">
        <f t="shared" ca="1" si="3"/>
        <v>18</v>
      </c>
      <c r="AG2" s="89">
        <f t="shared" ca="1" si="3"/>
        <v>16</v>
      </c>
      <c r="AH2" s="89">
        <f t="shared" ca="1" si="3"/>
        <v>16</v>
      </c>
      <c r="AI2" s="89">
        <f t="shared" ca="1" si="3"/>
        <v>16</v>
      </c>
      <c r="AJ2" s="89">
        <f t="shared" ca="1" si="3"/>
        <v>11</v>
      </c>
      <c r="AK2" s="84">
        <f t="shared" ca="1" si="3"/>
        <v>14</v>
      </c>
      <c r="AL2" s="89">
        <f t="shared" ca="1" si="3"/>
        <v>13</v>
      </c>
      <c r="AM2" s="89">
        <f t="shared" ca="1" si="3"/>
        <v>21</v>
      </c>
      <c r="AN2" s="89">
        <f t="shared" ca="1" si="3"/>
        <v>13</v>
      </c>
      <c r="AO2" s="89">
        <f t="shared" ca="1" si="3"/>
        <v>13</v>
      </c>
      <c r="AP2" s="89">
        <f t="shared" ca="1" si="3"/>
        <v>13</v>
      </c>
      <c r="AQ2" s="89">
        <f t="shared" ca="1" si="3"/>
        <v>13</v>
      </c>
      <c r="AR2" s="89">
        <f t="shared" ca="1" si="3"/>
        <v>16</v>
      </c>
      <c r="AS2" s="89">
        <f t="shared" ca="1" si="3"/>
        <v>18</v>
      </c>
      <c r="AT2" s="89">
        <f t="shared" ca="1" si="3"/>
        <v>16</v>
      </c>
      <c r="AU2" s="89">
        <f t="shared" ca="1" si="3"/>
        <v>16</v>
      </c>
      <c r="AV2" s="89">
        <f t="shared" ca="1" si="3"/>
        <v>18</v>
      </c>
      <c r="AW2" s="89">
        <f t="shared" ca="1" si="3"/>
        <v>16</v>
      </c>
      <c r="AX2" s="89">
        <f t="shared" ca="1" si="3"/>
        <v>16</v>
      </c>
      <c r="AY2" s="89">
        <f t="shared" ca="1" si="3"/>
        <v>16</v>
      </c>
      <c r="AZ2" s="89">
        <f t="shared" ca="1" si="3"/>
        <v>11</v>
      </c>
      <c r="BA2" s="84"/>
      <c r="BB2" s="84"/>
      <c r="BC2" s="84"/>
      <c r="BD2" s="85">
        <v>1</v>
      </c>
      <c r="BE2" s="90" t="s">
        <v>1458</v>
      </c>
      <c r="BF2" s="91"/>
    </row>
    <row r="3" spans="1:58" s="88" customFormat="1">
      <c r="A3" s="81"/>
      <c r="B3" s="81"/>
      <c r="C3" s="92">
        <v>13</v>
      </c>
      <c r="D3" s="92">
        <v>21</v>
      </c>
      <c r="E3" s="92">
        <v>13</v>
      </c>
      <c r="F3" s="92">
        <v>13</v>
      </c>
      <c r="G3" s="92">
        <v>13</v>
      </c>
      <c r="H3" s="92">
        <v>13</v>
      </c>
      <c r="I3" s="92">
        <v>16</v>
      </c>
      <c r="J3" s="92">
        <v>18</v>
      </c>
      <c r="K3" s="92">
        <v>16</v>
      </c>
      <c r="L3" s="92">
        <v>16</v>
      </c>
      <c r="M3" s="92">
        <v>18</v>
      </c>
      <c r="N3" s="92">
        <v>16</v>
      </c>
      <c r="O3" s="92">
        <v>16</v>
      </c>
      <c r="P3" s="92">
        <v>16</v>
      </c>
      <c r="Q3" s="92">
        <v>11</v>
      </c>
      <c r="R3" s="92">
        <v>11</v>
      </c>
      <c r="S3" s="92">
        <v>11</v>
      </c>
      <c r="T3" s="92">
        <v>11</v>
      </c>
      <c r="U3" s="83"/>
      <c r="V3" s="92">
        <v>13</v>
      </c>
      <c r="W3" s="92">
        <v>21</v>
      </c>
      <c r="X3" s="92">
        <v>13</v>
      </c>
      <c r="Y3" s="92">
        <v>13</v>
      </c>
      <c r="Z3" s="92">
        <v>13</v>
      </c>
      <c r="AA3" s="92">
        <v>13</v>
      </c>
      <c r="AB3" s="92">
        <v>16</v>
      </c>
      <c r="AC3" s="92">
        <v>18</v>
      </c>
      <c r="AD3" s="92">
        <v>16</v>
      </c>
      <c r="AE3" s="92">
        <v>16</v>
      </c>
      <c r="AF3" s="92">
        <v>18</v>
      </c>
      <c r="AG3" s="92">
        <v>16</v>
      </c>
      <c r="AH3" s="92">
        <v>16</v>
      </c>
      <c r="AI3" s="92">
        <v>16</v>
      </c>
      <c r="AJ3" s="92">
        <v>11</v>
      </c>
      <c r="AK3" s="84"/>
      <c r="AL3" s="92">
        <v>13</v>
      </c>
      <c r="AM3" s="92">
        <v>21</v>
      </c>
      <c r="AN3" s="92">
        <v>13</v>
      </c>
      <c r="AO3" s="92">
        <v>13</v>
      </c>
      <c r="AP3" s="92">
        <v>13</v>
      </c>
      <c r="AQ3" s="92">
        <v>13</v>
      </c>
      <c r="AR3" s="92">
        <v>16</v>
      </c>
      <c r="AS3" s="92">
        <v>18</v>
      </c>
      <c r="AT3" s="92">
        <v>16</v>
      </c>
      <c r="AU3" s="92">
        <v>16</v>
      </c>
      <c r="AV3" s="92">
        <v>18</v>
      </c>
      <c r="AW3" s="92">
        <v>16</v>
      </c>
      <c r="AX3" s="92">
        <v>16</v>
      </c>
      <c r="AY3" s="92">
        <v>16</v>
      </c>
      <c r="AZ3" s="92">
        <v>11</v>
      </c>
      <c r="BA3" s="84"/>
      <c r="BB3" s="84"/>
      <c r="BC3" s="84"/>
      <c r="BD3" s="85">
        <v>1</v>
      </c>
      <c r="BE3" s="93">
        <f ca="1">COUNTA(A1:BD244) + COUNTBLANK(A1:BD244)</f>
        <v>13668</v>
      </c>
      <c r="BF3" s="94" t="str">
        <f>"cellules entre -cells -celdas  "&amp;" " &amp;A1&amp;" et  "&amp;BD244</f>
        <v>cellules entre -cells -celdas   A1 et  BD244</v>
      </c>
    </row>
    <row r="4" spans="1:58" s="88" customFormat="1" ht="21" customHeight="1">
      <c r="A4" s="81"/>
      <c r="B4" s="81"/>
      <c r="C4" s="95" t="s">
        <v>1459</v>
      </c>
      <c r="D4" s="81"/>
      <c r="E4" s="81"/>
      <c r="F4" s="81"/>
      <c r="G4" s="81"/>
      <c r="H4" s="81"/>
      <c r="I4" s="81"/>
      <c r="J4" s="81"/>
      <c r="K4" s="81"/>
      <c r="L4" s="81"/>
      <c r="M4" s="81"/>
      <c r="N4" s="81"/>
      <c r="O4" s="81"/>
      <c r="P4" s="81"/>
      <c r="Q4" s="81"/>
      <c r="R4" s="83"/>
      <c r="S4" s="83"/>
      <c r="T4" s="83"/>
      <c r="U4" s="83"/>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5">
        <v>1</v>
      </c>
      <c r="BE4" s="93">
        <f ca="1">COUNTA(A1:BD244)</f>
        <v>1436</v>
      </c>
      <c r="BF4" s="94" t="s">
        <v>1460</v>
      </c>
    </row>
    <row r="5" spans="1:58" s="88" customFormat="1" ht="21" customHeight="1">
      <c r="A5" s="81"/>
      <c r="B5" s="81"/>
      <c r="C5" s="96" t="s">
        <v>1461</v>
      </c>
      <c r="D5" s="97" t="str">
        <f ca="1">CELL("nomfichier")</f>
        <v>D:\Données\1.UPRT\0-UPRT.fait\1-UPRT.FR-SITE-WEB\ff-fiches-fabrications\ff.fiches.fabrication.2023\ffr.restaurant.2023\[3.MOTEURS_ALLERGENES.13.Avril.2026.13h30..xlsx]Moteur.1.Pédagogiques</v>
      </c>
      <c r="E5" s="81"/>
      <c r="F5" s="81"/>
      <c r="G5" s="81"/>
      <c r="H5" s="81"/>
      <c r="I5" s="81"/>
      <c r="J5" s="81"/>
      <c r="K5" s="81"/>
      <c r="L5" s="81"/>
      <c r="M5" s="81"/>
      <c r="N5" s="81"/>
      <c r="O5" s="81"/>
      <c r="P5" s="81"/>
      <c r="Q5" s="81"/>
      <c r="R5" s="83"/>
      <c r="S5" s="83"/>
      <c r="T5" s="83"/>
      <c r="U5" s="83"/>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98" t="s">
        <v>1462</v>
      </c>
      <c r="BC5" s="80" t="str">
        <f>BD244</f>
        <v>BD244</v>
      </c>
      <c r="BD5" s="85">
        <v>1</v>
      </c>
      <c r="BE5" s="93">
        <f ca="1">COUNTBLANK(A1:BD244)</f>
        <v>12232</v>
      </c>
      <c r="BF5" s="94" t="s">
        <v>1463</v>
      </c>
    </row>
    <row r="6" spans="1:58" s="88" customFormat="1" ht="30" customHeight="1">
      <c r="A6" s="81"/>
      <c r="B6" s="81"/>
      <c r="C6" s="99" t="s">
        <v>1464</v>
      </c>
      <c r="D6" s="81"/>
      <c r="E6" s="81"/>
      <c r="F6" s="81"/>
      <c r="G6" s="81"/>
      <c r="H6" s="81"/>
      <c r="I6" s="81"/>
      <c r="J6" s="81"/>
      <c r="K6" s="81"/>
      <c r="L6" s="81"/>
      <c r="M6" s="81"/>
      <c r="N6" s="81"/>
      <c r="O6" s="81"/>
      <c r="P6" s="81"/>
      <c r="Q6" s="81"/>
      <c r="R6" s="83"/>
      <c r="S6" s="83"/>
      <c r="T6" s="83"/>
      <c r="U6" s="83"/>
      <c r="V6" s="99" t="s">
        <v>1465</v>
      </c>
      <c r="W6" s="84"/>
      <c r="X6" s="84"/>
      <c r="Y6" s="84"/>
      <c r="Z6" s="84"/>
      <c r="AA6" s="84"/>
      <c r="AB6" s="84"/>
      <c r="AC6" s="84"/>
      <c r="AD6" s="84"/>
      <c r="AE6" s="84"/>
      <c r="AF6" s="84"/>
      <c r="AG6" s="84"/>
      <c r="AH6" s="84"/>
      <c r="AI6" s="84"/>
      <c r="AJ6" s="84"/>
      <c r="AK6" s="84"/>
      <c r="AL6" s="99" t="s">
        <v>1466</v>
      </c>
      <c r="AM6" s="84"/>
      <c r="AN6" s="84"/>
      <c r="AO6" s="84"/>
      <c r="AP6" s="84"/>
      <c r="AQ6" s="84"/>
      <c r="AR6" s="84"/>
      <c r="AS6" s="84"/>
      <c r="AT6" s="84"/>
      <c r="AU6" s="84"/>
      <c r="AV6" s="84"/>
      <c r="AW6" s="84"/>
      <c r="AX6" s="84"/>
      <c r="AY6" s="84"/>
      <c r="AZ6" s="84"/>
      <c r="BA6" s="84"/>
      <c r="BB6" s="84"/>
      <c r="BC6" s="84"/>
      <c r="BD6" s="85">
        <v>1</v>
      </c>
      <c r="BE6" s="93">
        <f>SUM(BD1:BD242)+2</f>
        <v>238</v>
      </c>
      <c r="BF6" s="94" t="s">
        <v>1467</v>
      </c>
    </row>
    <row r="7" spans="1:58" s="88" customFormat="1" ht="30" customHeight="1">
      <c r="A7" s="81"/>
      <c r="B7" s="81"/>
      <c r="C7" s="99" t="s">
        <v>1468</v>
      </c>
      <c r="D7" s="83"/>
      <c r="E7" s="83"/>
      <c r="F7" s="83"/>
      <c r="G7" s="83"/>
      <c r="H7" s="83"/>
      <c r="I7" s="83"/>
      <c r="J7" s="83"/>
      <c r="K7" s="83"/>
      <c r="L7" s="83"/>
      <c r="M7" s="83"/>
      <c r="N7" s="83"/>
      <c r="O7" s="83"/>
      <c r="P7" s="83"/>
      <c r="Q7" s="81"/>
      <c r="R7" s="83"/>
      <c r="S7" s="83"/>
      <c r="T7" s="83"/>
      <c r="U7" s="83"/>
      <c r="V7" s="99" t="s">
        <v>1469</v>
      </c>
      <c r="W7" s="83"/>
      <c r="X7" s="83"/>
      <c r="Y7" s="83"/>
      <c r="Z7" s="83"/>
      <c r="AA7" s="83"/>
      <c r="AB7" s="83"/>
      <c r="AC7" s="83"/>
      <c r="AD7" s="83"/>
      <c r="AE7" s="83"/>
      <c r="AF7" s="84"/>
      <c r="AG7" s="83"/>
      <c r="AH7" s="83"/>
      <c r="AI7" s="83"/>
      <c r="AJ7" s="83"/>
      <c r="AK7" s="83"/>
      <c r="AL7" s="99" t="s">
        <v>1470</v>
      </c>
      <c r="AM7" s="83"/>
      <c r="AN7" s="83"/>
      <c r="AO7" s="83"/>
      <c r="AP7" s="83"/>
      <c r="AQ7" s="83"/>
      <c r="AR7" s="83"/>
      <c r="AS7" s="84"/>
      <c r="AT7" s="84"/>
      <c r="AU7" s="84"/>
      <c r="AV7" s="84"/>
      <c r="AW7" s="84"/>
      <c r="AX7" s="84"/>
      <c r="AY7" s="84"/>
      <c r="AZ7" s="84"/>
      <c r="BA7" s="84"/>
      <c r="BB7" s="84"/>
      <c r="BC7" s="84"/>
      <c r="BD7" s="85">
        <v>1</v>
      </c>
      <c r="BE7" s="93">
        <f>SUM(A244:BC244)+1</f>
        <v>56</v>
      </c>
      <c r="BF7" s="94" t="s">
        <v>1471</v>
      </c>
    </row>
    <row r="8" spans="1:58" s="88" customFormat="1" ht="30" customHeight="1">
      <c r="A8" s="81"/>
      <c r="B8" s="81"/>
      <c r="C8" s="99" t="s">
        <v>1472</v>
      </c>
      <c r="D8" s="100"/>
      <c r="E8" s="100"/>
      <c r="F8" s="100"/>
      <c r="G8" s="100"/>
      <c r="H8" s="100"/>
      <c r="I8" s="100"/>
      <c r="J8" s="100"/>
      <c r="K8" s="100"/>
      <c r="L8" s="83"/>
      <c r="M8" s="83"/>
      <c r="N8" s="83"/>
      <c r="O8" s="83"/>
      <c r="P8" s="83"/>
      <c r="Q8" s="81"/>
      <c r="R8" s="83"/>
      <c r="S8" s="83"/>
      <c r="T8" s="83"/>
      <c r="U8" s="83"/>
      <c r="V8" s="99" t="s">
        <v>1473</v>
      </c>
      <c r="W8" s="100"/>
      <c r="X8" s="100"/>
      <c r="Y8" s="100"/>
      <c r="Z8" s="100"/>
      <c r="AA8" s="100"/>
      <c r="AB8" s="100"/>
      <c r="AC8" s="100"/>
      <c r="AD8" s="100"/>
      <c r="AE8" s="83"/>
      <c r="AF8" s="84"/>
      <c r="AG8" s="83"/>
      <c r="AH8" s="83"/>
      <c r="AI8" s="83"/>
      <c r="AJ8" s="83"/>
      <c r="AK8" s="83"/>
      <c r="AL8" s="99" t="s">
        <v>1474</v>
      </c>
      <c r="AM8" s="100"/>
      <c r="AN8" s="100"/>
      <c r="AO8" s="100"/>
      <c r="AP8" s="100"/>
      <c r="AQ8" s="100"/>
      <c r="AR8" s="100"/>
      <c r="AS8" s="84"/>
      <c r="AT8" s="84"/>
      <c r="AU8" s="84"/>
      <c r="AV8" s="84"/>
      <c r="AW8" s="84"/>
      <c r="AX8" s="84"/>
      <c r="AY8" s="84"/>
      <c r="AZ8" s="84"/>
      <c r="BA8" s="84"/>
      <c r="BB8" s="84"/>
      <c r="BC8" s="84"/>
      <c r="BD8" s="85">
        <v>1</v>
      </c>
    </row>
    <row r="9" spans="1:58" s="88" customFormat="1" ht="30" customHeight="1">
      <c r="A9" s="81"/>
      <c r="B9" s="81"/>
      <c r="C9" s="99" t="s">
        <v>1475</v>
      </c>
      <c r="D9" s="100"/>
      <c r="E9" s="100"/>
      <c r="F9" s="100"/>
      <c r="G9" s="100"/>
      <c r="H9" s="100"/>
      <c r="I9" s="100"/>
      <c r="J9" s="100"/>
      <c r="K9" s="100"/>
      <c r="L9" s="83"/>
      <c r="M9" s="83"/>
      <c r="N9" s="83"/>
      <c r="O9" s="83"/>
      <c r="P9" s="83"/>
      <c r="Q9" s="83"/>
      <c r="R9" s="83"/>
      <c r="S9" s="83"/>
      <c r="T9" s="83"/>
      <c r="U9" s="83"/>
      <c r="V9" s="99" t="s">
        <v>1476</v>
      </c>
      <c r="W9" s="100"/>
      <c r="X9" s="100"/>
      <c r="Y9" s="100"/>
      <c r="Z9" s="100"/>
      <c r="AA9" s="100"/>
      <c r="AB9" s="100"/>
      <c r="AC9" s="100"/>
      <c r="AD9" s="100"/>
      <c r="AE9" s="83"/>
      <c r="AF9" s="84"/>
      <c r="AG9" s="83"/>
      <c r="AH9" s="83"/>
      <c r="AI9" s="83"/>
      <c r="AJ9" s="83"/>
      <c r="AK9" s="83"/>
      <c r="AL9" s="99" t="s">
        <v>1477</v>
      </c>
      <c r="AM9" s="100"/>
      <c r="AN9" s="100"/>
      <c r="AO9" s="100"/>
      <c r="AP9" s="100"/>
      <c r="AQ9" s="100"/>
      <c r="AR9" s="100"/>
      <c r="AS9" s="84"/>
      <c r="AT9" s="84"/>
      <c r="AU9" s="84"/>
      <c r="AV9" s="84"/>
      <c r="AW9" s="84"/>
      <c r="AX9" s="84"/>
      <c r="AY9" s="84"/>
      <c r="AZ9" s="84"/>
      <c r="BA9" s="84"/>
      <c r="BB9" s="84"/>
      <c r="BC9" s="84"/>
      <c r="BD9" s="85">
        <v>1</v>
      </c>
    </row>
    <row r="10" spans="1:58" s="88" customFormat="1" ht="30" customHeight="1">
      <c r="A10" s="81"/>
      <c r="B10" s="81"/>
      <c r="C10" s="99"/>
      <c r="D10" s="101"/>
      <c r="E10" s="101"/>
      <c r="F10" s="101"/>
      <c r="G10" s="101"/>
      <c r="H10" s="101"/>
      <c r="I10" s="101"/>
      <c r="J10" s="101"/>
      <c r="K10" s="101"/>
      <c r="L10" s="101"/>
      <c r="M10" s="101"/>
      <c r="N10" s="101"/>
      <c r="O10" s="101"/>
      <c r="P10" s="101"/>
      <c r="Q10" s="101"/>
      <c r="R10" s="101"/>
      <c r="S10" s="101"/>
      <c r="T10" s="101"/>
      <c r="U10" s="101"/>
      <c r="V10" s="99"/>
      <c r="W10" s="101"/>
      <c r="X10" s="101"/>
      <c r="Y10" s="101"/>
      <c r="Z10" s="101"/>
      <c r="AA10" s="101"/>
      <c r="AB10" s="101"/>
      <c r="AC10" s="101"/>
      <c r="AD10" s="101"/>
      <c r="AE10" s="101"/>
      <c r="AF10" s="84"/>
      <c r="AG10" s="101"/>
      <c r="AH10" s="101"/>
      <c r="AI10" s="101"/>
      <c r="AJ10" s="101"/>
      <c r="AK10" s="101"/>
      <c r="AL10" s="99"/>
      <c r="AM10" s="101"/>
      <c r="AN10" s="101"/>
      <c r="AO10" s="101"/>
      <c r="AP10" s="101"/>
      <c r="AQ10" s="101"/>
      <c r="AR10" s="101"/>
      <c r="AS10" s="84"/>
      <c r="AT10" s="84"/>
      <c r="AU10" s="84"/>
      <c r="AV10" s="84"/>
      <c r="AW10" s="84"/>
      <c r="AX10" s="84"/>
      <c r="AY10" s="84"/>
      <c r="AZ10" s="84"/>
      <c r="BA10" s="84"/>
      <c r="BB10" s="84"/>
      <c r="BC10" s="84"/>
      <c r="BD10" s="85">
        <v>1</v>
      </c>
    </row>
    <row r="11" spans="1:58" s="88" customFormat="1" ht="30" customHeight="1">
      <c r="A11" s="81"/>
      <c r="B11" s="81"/>
      <c r="C11" s="99" t="s">
        <v>1478</v>
      </c>
      <c r="D11" s="101"/>
      <c r="E11" s="101"/>
      <c r="F11" s="101"/>
      <c r="G11" s="101"/>
      <c r="H11" s="101"/>
      <c r="I11" s="101"/>
      <c r="J11" s="101"/>
      <c r="K11" s="101"/>
      <c r="L11" s="101"/>
      <c r="M11" s="101"/>
      <c r="N11" s="101"/>
      <c r="O11" s="101"/>
      <c r="P11" s="101"/>
      <c r="Q11" s="101"/>
      <c r="R11" s="101"/>
      <c r="S11" s="101"/>
      <c r="T11" s="101"/>
      <c r="U11" s="101"/>
      <c r="V11" s="99" t="s">
        <v>1479</v>
      </c>
      <c r="W11" s="101"/>
      <c r="X11" s="101"/>
      <c r="Y11" s="101"/>
      <c r="Z11" s="101"/>
      <c r="AA11" s="101"/>
      <c r="AB11" s="101"/>
      <c r="AC11" s="101"/>
      <c r="AD11" s="101"/>
      <c r="AE11" s="101"/>
      <c r="AF11" s="84"/>
      <c r="AG11" s="101"/>
      <c r="AH11" s="101"/>
      <c r="AI11" s="101"/>
      <c r="AJ11" s="101"/>
      <c r="AK11" s="101"/>
      <c r="AL11" s="99" t="s">
        <v>1480</v>
      </c>
      <c r="AM11" s="101"/>
      <c r="AN11" s="101"/>
      <c r="AO11" s="101"/>
      <c r="AP11" s="101"/>
      <c r="AQ11" s="101"/>
      <c r="AR11" s="101"/>
      <c r="AS11" s="84"/>
      <c r="AT11" s="84"/>
      <c r="AU11" s="84"/>
      <c r="AV11" s="84"/>
      <c r="AW11" s="84"/>
      <c r="AX11" s="84"/>
      <c r="AY11" s="84"/>
      <c r="AZ11" s="84"/>
      <c r="BA11" s="84"/>
      <c r="BB11" s="84"/>
      <c r="BC11" s="84"/>
      <c r="BD11" s="85">
        <v>1</v>
      </c>
    </row>
    <row r="12" spans="1:58" s="88" customFormat="1" ht="30" customHeight="1">
      <c r="A12" s="81"/>
      <c r="B12" s="81"/>
      <c r="C12" s="99" t="s">
        <v>1481</v>
      </c>
      <c r="D12" s="101"/>
      <c r="E12" s="101"/>
      <c r="F12" s="101"/>
      <c r="G12" s="101"/>
      <c r="H12" s="101"/>
      <c r="I12" s="101"/>
      <c r="J12" s="101"/>
      <c r="K12" s="101"/>
      <c r="L12" s="101"/>
      <c r="M12" s="101"/>
      <c r="N12" s="101"/>
      <c r="O12" s="101"/>
      <c r="P12" s="101"/>
      <c r="Q12" s="101"/>
      <c r="R12" s="101"/>
      <c r="S12" s="101"/>
      <c r="T12" s="101"/>
      <c r="U12" s="101"/>
      <c r="V12" s="99" t="s">
        <v>1482</v>
      </c>
      <c r="W12" s="101"/>
      <c r="X12" s="101"/>
      <c r="Y12" s="101"/>
      <c r="Z12" s="101"/>
      <c r="AA12" s="101"/>
      <c r="AB12" s="101"/>
      <c r="AC12" s="101"/>
      <c r="AD12" s="101"/>
      <c r="AE12" s="101"/>
      <c r="AF12" s="84"/>
      <c r="AG12" s="101"/>
      <c r="AH12" s="101"/>
      <c r="AI12" s="101"/>
      <c r="AJ12" s="101"/>
      <c r="AK12" s="101"/>
      <c r="AL12" s="99" t="s">
        <v>1483</v>
      </c>
      <c r="AM12" s="101"/>
      <c r="AN12" s="101"/>
      <c r="AO12" s="101"/>
      <c r="AP12" s="101"/>
      <c r="AQ12" s="101"/>
      <c r="AR12" s="101"/>
      <c r="AS12" s="84"/>
      <c r="AT12" s="84"/>
      <c r="AU12" s="84"/>
      <c r="AV12" s="84"/>
      <c r="AW12" s="84"/>
      <c r="AX12" s="84"/>
      <c r="AY12" s="84"/>
      <c r="AZ12" s="84"/>
      <c r="BA12" s="84"/>
      <c r="BB12" s="84"/>
      <c r="BC12" s="84"/>
      <c r="BD12" s="85">
        <v>1</v>
      </c>
    </row>
    <row r="13" spans="1:58" s="88" customFormat="1" ht="30" customHeight="1">
      <c r="A13" s="81"/>
      <c r="B13" s="81"/>
      <c r="C13" s="99"/>
      <c r="D13" s="101"/>
      <c r="E13" s="101"/>
      <c r="F13" s="101"/>
      <c r="G13" s="101"/>
      <c r="H13" s="101"/>
      <c r="I13" s="101"/>
      <c r="J13" s="101"/>
      <c r="K13" s="101"/>
      <c r="L13" s="101"/>
      <c r="M13" s="101"/>
      <c r="N13" s="101"/>
      <c r="O13" s="101"/>
      <c r="P13" s="101"/>
      <c r="Q13" s="101"/>
      <c r="R13" s="101"/>
      <c r="S13" s="101"/>
      <c r="T13" s="101"/>
      <c r="U13" s="101"/>
      <c r="V13" s="99"/>
      <c r="W13" s="101"/>
      <c r="X13" s="101"/>
      <c r="Y13" s="101"/>
      <c r="Z13" s="101"/>
      <c r="AA13" s="101"/>
      <c r="AB13" s="101"/>
      <c r="AC13" s="101"/>
      <c r="AD13" s="101"/>
      <c r="AE13" s="101"/>
      <c r="AF13" s="84"/>
      <c r="AG13" s="101"/>
      <c r="AH13" s="101"/>
      <c r="AI13" s="101"/>
      <c r="AJ13" s="101"/>
      <c r="AK13" s="101"/>
      <c r="AL13" s="99"/>
      <c r="AM13" s="101"/>
      <c r="AN13" s="101"/>
      <c r="AO13" s="101"/>
      <c r="AP13" s="101"/>
      <c r="AQ13" s="101"/>
      <c r="AR13" s="101"/>
      <c r="AS13" s="84"/>
      <c r="AT13" s="84"/>
      <c r="AU13" s="84"/>
      <c r="AV13" s="84"/>
      <c r="AW13" s="84"/>
      <c r="AX13" s="84"/>
      <c r="AY13" s="84"/>
      <c r="AZ13" s="84"/>
      <c r="BA13" s="84"/>
      <c r="BB13" s="84"/>
      <c r="BC13" s="84"/>
      <c r="BD13" s="85">
        <v>1</v>
      </c>
    </row>
    <row r="14" spans="1:58" s="88" customFormat="1" ht="30" customHeight="1">
      <c r="A14" s="81"/>
      <c r="B14" s="81"/>
      <c r="C14" s="99" t="s">
        <v>1484</v>
      </c>
      <c r="D14" s="101"/>
      <c r="E14" s="101"/>
      <c r="F14" s="101"/>
      <c r="G14" s="101"/>
      <c r="H14" s="101"/>
      <c r="I14" s="101"/>
      <c r="J14" s="101"/>
      <c r="K14" s="101"/>
      <c r="L14" s="101"/>
      <c r="M14" s="101"/>
      <c r="N14" s="101"/>
      <c r="O14" s="101"/>
      <c r="P14" s="101"/>
      <c r="Q14" s="101"/>
      <c r="R14" s="101"/>
      <c r="S14" s="101"/>
      <c r="T14" s="101"/>
      <c r="U14" s="101"/>
      <c r="V14" s="99" t="s">
        <v>1485</v>
      </c>
      <c r="W14" s="101"/>
      <c r="X14" s="101"/>
      <c r="Y14" s="101"/>
      <c r="Z14" s="101"/>
      <c r="AA14" s="101"/>
      <c r="AB14" s="101"/>
      <c r="AC14" s="101"/>
      <c r="AD14" s="101"/>
      <c r="AE14" s="101"/>
      <c r="AF14" s="84"/>
      <c r="AG14" s="101"/>
      <c r="AH14" s="101"/>
      <c r="AI14" s="101"/>
      <c r="AJ14" s="101"/>
      <c r="AK14" s="101"/>
      <c r="AL14" s="99" t="s">
        <v>1486</v>
      </c>
      <c r="AM14" s="101"/>
      <c r="AN14" s="101"/>
      <c r="AO14" s="101"/>
      <c r="AP14" s="101"/>
      <c r="AQ14" s="101"/>
      <c r="AR14" s="101"/>
      <c r="AS14" s="84"/>
      <c r="AT14" s="84"/>
      <c r="AU14" s="84"/>
      <c r="AV14" s="84"/>
      <c r="AW14" s="84"/>
      <c r="AX14" s="84"/>
      <c r="AY14" s="84"/>
      <c r="AZ14" s="84"/>
      <c r="BA14" s="84"/>
      <c r="BB14" s="84"/>
      <c r="BC14" s="84"/>
      <c r="BD14" s="85">
        <v>1</v>
      </c>
    </row>
    <row r="15" spans="1:58" s="88" customFormat="1" ht="30" customHeight="1">
      <c r="A15" s="81"/>
      <c r="B15" s="81"/>
      <c r="C15" s="99" t="s">
        <v>1487</v>
      </c>
      <c r="D15" s="101"/>
      <c r="E15" s="101"/>
      <c r="F15" s="101"/>
      <c r="G15" s="101"/>
      <c r="H15" s="101"/>
      <c r="I15" s="101"/>
      <c r="J15" s="101"/>
      <c r="K15" s="101"/>
      <c r="L15" s="101"/>
      <c r="M15" s="101"/>
      <c r="N15" s="101"/>
      <c r="O15" s="101"/>
      <c r="P15" s="101"/>
      <c r="Q15" s="101"/>
      <c r="R15" s="101"/>
      <c r="S15" s="101"/>
      <c r="T15" s="101"/>
      <c r="U15" s="101"/>
      <c r="V15" s="99" t="s">
        <v>1488</v>
      </c>
      <c r="W15" s="101"/>
      <c r="X15" s="101"/>
      <c r="Y15" s="101"/>
      <c r="Z15" s="101"/>
      <c r="AA15" s="101"/>
      <c r="AB15" s="101"/>
      <c r="AC15" s="101"/>
      <c r="AD15" s="101"/>
      <c r="AE15" s="101"/>
      <c r="AF15" s="84"/>
      <c r="AG15" s="101"/>
      <c r="AH15" s="101"/>
      <c r="AI15" s="101"/>
      <c r="AJ15" s="101"/>
      <c r="AK15" s="101"/>
      <c r="AL15" s="99" t="s">
        <v>1489</v>
      </c>
      <c r="AM15" s="101"/>
      <c r="AN15" s="101"/>
      <c r="AO15" s="101"/>
      <c r="AP15" s="101"/>
      <c r="AQ15" s="101"/>
      <c r="AR15" s="101"/>
      <c r="AS15" s="84"/>
      <c r="AT15" s="84"/>
      <c r="AU15" s="84"/>
      <c r="AV15" s="84"/>
      <c r="AW15" s="84"/>
      <c r="AX15" s="84"/>
      <c r="AY15" s="84"/>
      <c r="AZ15" s="84"/>
      <c r="BA15" s="84"/>
      <c r="BB15" s="84"/>
      <c r="BC15" s="84"/>
      <c r="BD15" s="85">
        <v>1</v>
      </c>
    </row>
    <row r="16" spans="1:58" s="88" customFormat="1" ht="30" customHeight="1">
      <c r="A16" s="81"/>
      <c r="B16" s="81"/>
      <c r="C16" s="99"/>
      <c r="D16" s="101"/>
      <c r="E16" s="101"/>
      <c r="F16" s="101"/>
      <c r="G16" s="101"/>
      <c r="H16" s="101"/>
      <c r="I16" s="101"/>
      <c r="J16" s="101"/>
      <c r="K16" s="101"/>
      <c r="L16" s="101"/>
      <c r="M16" s="101"/>
      <c r="N16" s="101"/>
      <c r="O16" s="101"/>
      <c r="P16" s="101"/>
      <c r="Q16" s="101"/>
      <c r="R16" s="101"/>
      <c r="S16" s="101"/>
      <c r="T16" s="101"/>
      <c r="U16" s="101"/>
      <c r="V16" s="99"/>
      <c r="W16" s="101"/>
      <c r="X16" s="101"/>
      <c r="Y16" s="101"/>
      <c r="Z16" s="101"/>
      <c r="AA16" s="101"/>
      <c r="AB16" s="101"/>
      <c r="AC16" s="101"/>
      <c r="AD16" s="101"/>
      <c r="AE16" s="101"/>
      <c r="AF16" s="84"/>
      <c r="AG16" s="101"/>
      <c r="AH16" s="101"/>
      <c r="AI16" s="101"/>
      <c r="AJ16" s="101"/>
      <c r="AK16" s="101"/>
      <c r="AL16" s="99"/>
      <c r="AM16" s="101"/>
      <c r="AN16" s="101"/>
      <c r="AO16" s="101"/>
      <c r="AP16" s="101"/>
      <c r="AQ16" s="101"/>
      <c r="AR16" s="101"/>
      <c r="AS16" s="84"/>
      <c r="AT16" s="84"/>
      <c r="AU16" s="84"/>
      <c r="AV16" s="84"/>
      <c r="AW16" s="84"/>
      <c r="AX16" s="84"/>
      <c r="AY16" s="84"/>
      <c r="AZ16" s="84"/>
      <c r="BA16" s="84"/>
      <c r="BB16" s="84"/>
      <c r="BC16" s="84"/>
      <c r="BD16" s="85">
        <v>1</v>
      </c>
    </row>
    <row r="17" spans="1:56" s="88" customFormat="1" ht="30" customHeight="1">
      <c r="A17" s="81"/>
      <c r="B17" s="81"/>
      <c r="C17" s="99" t="s">
        <v>1490</v>
      </c>
      <c r="D17" s="101"/>
      <c r="E17" s="101"/>
      <c r="F17" s="101"/>
      <c r="G17" s="101"/>
      <c r="H17" s="101"/>
      <c r="I17" s="101"/>
      <c r="J17" s="101"/>
      <c r="K17" s="101"/>
      <c r="L17" s="101"/>
      <c r="M17" s="101"/>
      <c r="N17" s="101"/>
      <c r="O17" s="101"/>
      <c r="P17" s="101"/>
      <c r="Q17" s="101"/>
      <c r="R17" s="101"/>
      <c r="S17" s="101"/>
      <c r="T17" s="101"/>
      <c r="U17" s="101"/>
      <c r="V17" s="99" t="s">
        <v>1491</v>
      </c>
      <c r="W17" s="101"/>
      <c r="X17" s="101"/>
      <c r="Y17" s="101"/>
      <c r="Z17" s="101"/>
      <c r="AA17" s="101"/>
      <c r="AB17" s="101"/>
      <c r="AC17" s="101"/>
      <c r="AD17" s="101"/>
      <c r="AE17" s="101"/>
      <c r="AF17" s="84"/>
      <c r="AG17" s="101"/>
      <c r="AH17" s="101"/>
      <c r="AI17" s="101"/>
      <c r="AJ17" s="101"/>
      <c r="AK17" s="101"/>
      <c r="AL17" s="99" t="s">
        <v>1492</v>
      </c>
      <c r="AM17" s="101"/>
      <c r="AN17" s="101"/>
      <c r="AO17" s="101"/>
      <c r="AP17" s="101"/>
      <c r="AQ17" s="101"/>
      <c r="AR17" s="101"/>
      <c r="AS17" s="84"/>
      <c r="AT17" s="84"/>
      <c r="AU17" s="84"/>
      <c r="AV17" s="84"/>
      <c r="AW17" s="84"/>
      <c r="AX17" s="84"/>
      <c r="AY17" s="84"/>
      <c r="AZ17" s="84"/>
      <c r="BA17" s="84"/>
      <c r="BB17" s="84"/>
      <c r="BC17" s="84"/>
      <c r="BD17" s="85">
        <v>1</v>
      </c>
    </row>
    <row r="18" spans="1:56" s="88" customFormat="1" ht="30" customHeight="1">
      <c r="A18" s="81"/>
      <c r="B18" s="81"/>
      <c r="C18" s="99" t="s">
        <v>1493</v>
      </c>
      <c r="D18" s="101"/>
      <c r="E18" s="101"/>
      <c r="F18" s="101"/>
      <c r="G18" s="101"/>
      <c r="H18" s="101"/>
      <c r="I18" s="101"/>
      <c r="J18" s="101"/>
      <c r="K18" s="101"/>
      <c r="L18" s="101"/>
      <c r="M18" s="101"/>
      <c r="N18" s="101"/>
      <c r="O18" s="101"/>
      <c r="P18" s="101"/>
      <c r="Q18" s="101"/>
      <c r="R18" s="101"/>
      <c r="S18" s="101"/>
      <c r="T18" s="101"/>
      <c r="U18" s="101"/>
      <c r="V18" s="99" t="s">
        <v>1494</v>
      </c>
      <c r="W18" s="101"/>
      <c r="X18" s="101"/>
      <c r="Y18" s="101"/>
      <c r="Z18" s="101"/>
      <c r="AA18" s="101"/>
      <c r="AB18" s="101"/>
      <c r="AC18" s="101"/>
      <c r="AD18" s="101"/>
      <c r="AE18" s="101"/>
      <c r="AF18" s="84"/>
      <c r="AG18" s="101"/>
      <c r="AH18" s="101"/>
      <c r="AI18" s="101"/>
      <c r="AJ18" s="101"/>
      <c r="AK18" s="101"/>
      <c r="AL18" s="99" t="s">
        <v>1495</v>
      </c>
      <c r="AM18" s="101"/>
      <c r="AN18" s="101"/>
      <c r="AO18" s="101"/>
      <c r="AP18" s="101"/>
      <c r="AQ18" s="101"/>
      <c r="AR18" s="101"/>
      <c r="AS18" s="84"/>
      <c r="AT18" s="84"/>
      <c r="AU18" s="84"/>
      <c r="AV18" s="84"/>
      <c r="AW18" s="84"/>
      <c r="AX18" s="84"/>
      <c r="AY18" s="84"/>
      <c r="AZ18" s="84"/>
      <c r="BA18" s="84"/>
      <c r="BB18" s="84"/>
      <c r="BC18" s="84"/>
      <c r="BD18" s="85">
        <v>1</v>
      </c>
    </row>
    <row r="19" spans="1:56" s="88" customFormat="1" ht="30" customHeight="1">
      <c r="A19" s="81"/>
      <c r="B19" s="81"/>
      <c r="C19" s="99"/>
      <c r="D19" s="101"/>
      <c r="E19" s="101"/>
      <c r="F19" s="101"/>
      <c r="G19" s="101"/>
      <c r="H19" s="101"/>
      <c r="I19" s="101"/>
      <c r="J19" s="101"/>
      <c r="K19" s="101"/>
      <c r="L19" s="101"/>
      <c r="M19" s="101"/>
      <c r="N19" s="101"/>
      <c r="O19" s="101"/>
      <c r="P19" s="101"/>
      <c r="Q19" s="101"/>
      <c r="R19" s="101"/>
      <c r="S19" s="101"/>
      <c r="T19" s="101"/>
      <c r="U19" s="101"/>
      <c r="V19" s="99"/>
      <c r="W19" s="101"/>
      <c r="X19" s="101"/>
      <c r="Y19" s="101"/>
      <c r="Z19" s="101"/>
      <c r="AA19" s="101"/>
      <c r="AB19" s="101"/>
      <c r="AC19" s="101"/>
      <c r="AD19" s="101"/>
      <c r="AE19" s="101"/>
      <c r="AF19" s="84"/>
      <c r="AG19" s="101"/>
      <c r="AH19" s="101"/>
      <c r="AI19" s="101"/>
      <c r="AJ19" s="101"/>
      <c r="AK19" s="101"/>
      <c r="AL19" s="99"/>
      <c r="AM19" s="101"/>
      <c r="AN19" s="101"/>
      <c r="AO19" s="101"/>
      <c r="AP19" s="101"/>
      <c r="AQ19" s="101"/>
      <c r="AR19" s="101"/>
      <c r="AS19" s="84"/>
      <c r="AT19" s="84"/>
      <c r="AU19" s="84"/>
      <c r="AV19" s="84"/>
      <c r="AW19" s="84"/>
      <c r="AX19" s="84"/>
      <c r="AY19" s="84"/>
      <c r="AZ19" s="84"/>
      <c r="BA19" s="84"/>
      <c r="BB19" s="84"/>
      <c r="BC19" s="84"/>
      <c r="BD19" s="85">
        <v>1</v>
      </c>
    </row>
    <row r="20" spans="1:56" s="88" customFormat="1" ht="30" customHeight="1">
      <c r="A20" s="81"/>
      <c r="B20" s="81"/>
      <c r="C20" s="102" t="s">
        <v>1496</v>
      </c>
      <c r="D20" s="101"/>
      <c r="E20" s="101"/>
      <c r="F20" s="101"/>
      <c r="G20" s="101"/>
      <c r="H20" s="101"/>
      <c r="I20" s="101"/>
      <c r="J20" s="101"/>
      <c r="K20" s="101"/>
      <c r="L20" s="101"/>
      <c r="M20" s="101"/>
      <c r="N20" s="101"/>
      <c r="O20" s="101"/>
      <c r="P20" s="101"/>
      <c r="Q20" s="101"/>
      <c r="R20" s="101"/>
      <c r="S20" s="101"/>
      <c r="T20" s="101"/>
      <c r="U20" s="101"/>
      <c r="V20" s="102" t="s">
        <v>1497</v>
      </c>
      <c r="W20" s="101"/>
      <c r="X20" s="101"/>
      <c r="Y20" s="101"/>
      <c r="Z20" s="101"/>
      <c r="AA20" s="101"/>
      <c r="AB20" s="101"/>
      <c r="AC20" s="101"/>
      <c r="AD20" s="101"/>
      <c r="AE20" s="101"/>
      <c r="AF20" s="84"/>
      <c r="AG20" s="101"/>
      <c r="AH20" s="101"/>
      <c r="AI20" s="101"/>
      <c r="AJ20" s="101"/>
      <c r="AK20" s="101"/>
      <c r="AL20" s="102" t="s">
        <v>1498</v>
      </c>
      <c r="AM20" s="101"/>
      <c r="AN20" s="101"/>
      <c r="AO20" s="101"/>
      <c r="AP20" s="101"/>
      <c r="AQ20" s="101"/>
      <c r="AR20" s="101"/>
      <c r="AS20" s="84"/>
      <c r="AT20" s="84"/>
      <c r="AU20" s="84"/>
      <c r="AV20" s="84"/>
      <c r="AW20" s="84"/>
      <c r="AX20" s="84"/>
      <c r="AY20" s="84"/>
      <c r="AZ20" s="84"/>
      <c r="BA20" s="84"/>
      <c r="BB20" s="84"/>
      <c r="BC20" s="84"/>
      <c r="BD20" s="85">
        <v>1</v>
      </c>
    </row>
    <row r="21" spans="1:56" s="88" customFormat="1" ht="30" customHeight="1">
      <c r="A21" s="81"/>
      <c r="B21" s="81"/>
      <c r="C21" s="102" t="s">
        <v>1499</v>
      </c>
      <c r="D21" s="101"/>
      <c r="E21" s="101"/>
      <c r="F21" s="101"/>
      <c r="G21" s="101"/>
      <c r="H21" s="101"/>
      <c r="I21" s="101"/>
      <c r="J21" s="101"/>
      <c r="K21" s="101"/>
      <c r="L21" s="101"/>
      <c r="M21" s="101"/>
      <c r="N21" s="101"/>
      <c r="O21" s="101"/>
      <c r="P21" s="101"/>
      <c r="Q21" s="101"/>
      <c r="R21" s="101"/>
      <c r="S21" s="101"/>
      <c r="T21" s="101"/>
      <c r="U21" s="101"/>
      <c r="V21" s="102" t="s">
        <v>1500</v>
      </c>
      <c r="W21" s="101"/>
      <c r="X21" s="101"/>
      <c r="Y21" s="101"/>
      <c r="Z21" s="101"/>
      <c r="AA21" s="101"/>
      <c r="AB21" s="101"/>
      <c r="AC21" s="101"/>
      <c r="AD21" s="101"/>
      <c r="AE21" s="101"/>
      <c r="AF21" s="84"/>
      <c r="AG21" s="101"/>
      <c r="AH21" s="101"/>
      <c r="AI21" s="101"/>
      <c r="AJ21" s="101"/>
      <c r="AK21" s="101"/>
      <c r="AL21" s="102" t="s">
        <v>1501</v>
      </c>
      <c r="AM21" s="101"/>
      <c r="AN21" s="101"/>
      <c r="AO21" s="101"/>
      <c r="AP21" s="101"/>
      <c r="AQ21" s="101"/>
      <c r="AR21" s="101"/>
      <c r="AS21" s="84"/>
      <c r="AT21" s="84"/>
      <c r="AU21" s="84"/>
      <c r="AV21" s="84"/>
      <c r="AW21" s="84"/>
      <c r="AX21" s="84"/>
      <c r="AY21" s="84"/>
      <c r="AZ21" s="84"/>
      <c r="BA21" s="84"/>
      <c r="BB21" s="84"/>
      <c r="BC21" s="84"/>
      <c r="BD21" s="85"/>
    </row>
    <row r="22" spans="1:56" s="88" customFormat="1" ht="30" customHeight="1">
      <c r="A22" s="81"/>
      <c r="B22" s="81"/>
      <c r="C22" s="102" t="s">
        <v>1502</v>
      </c>
      <c r="D22" s="101"/>
      <c r="E22" s="101"/>
      <c r="F22" s="101"/>
      <c r="G22" s="101"/>
      <c r="H22" s="101"/>
      <c r="I22" s="101"/>
      <c r="J22" s="101"/>
      <c r="K22" s="101"/>
      <c r="L22" s="101"/>
      <c r="M22" s="101"/>
      <c r="N22" s="101"/>
      <c r="O22" s="101"/>
      <c r="P22" s="101"/>
      <c r="Q22" s="101"/>
      <c r="R22" s="101"/>
      <c r="S22" s="101"/>
      <c r="T22" s="101"/>
      <c r="U22" s="101"/>
      <c r="V22" s="102" t="s">
        <v>1503</v>
      </c>
      <c r="W22" s="101"/>
      <c r="X22" s="101"/>
      <c r="Y22" s="101"/>
      <c r="Z22" s="101"/>
      <c r="AA22" s="101"/>
      <c r="AB22" s="101"/>
      <c r="AC22" s="101"/>
      <c r="AD22" s="101"/>
      <c r="AE22" s="101"/>
      <c r="AF22" s="84"/>
      <c r="AG22" s="101"/>
      <c r="AH22" s="101"/>
      <c r="AI22" s="101"/>
      <c r="AJ22" s="101"/>
      <c r="AK22" s="101"/>
      <c r="AL22" s="102" t="s">
        <v>1504</v>
      </c>
      <c r="AM22" s="101"/>
      <c r="AN22" s="101"/>
      <c r="AO22" s="101"/>
      <c r="AP22" s="101"/>
      <c r="AQ22" s="101"/>
      <c r="AR22" s="101"/>
      <c r="AS22" s="84"/>
      <c r="AT22" s="84"/>
      <c r="AU22" s="84"/>
      <c r="AV22" s="84"/>
      <c r="AW22" s="84"/>
      <c r="AX22" s="84"/>
      <c r="AY22" s="84"/>
      <c r="AZ22" s="84"/>
      <c r="BA22" s="84"/>
      <c r="BB22" s="84"/>
      <c r="BC22" s="84"/>
      <c r="BD22" s="85"/>
    </row>
    <row r="23" spans="1:56" s="88" customFormat="1" ht="30" customHeight="1">
      <c r="A23" s="81"/>
      <c r="B23" s="81"/>
      <c r="C23" s="102"/>
      <c r="D23" s="101"/>
      <c r="E23" s="101"/>
      <c r="F23" s="101"/>
      <c r="G23" s="101"/>
      <c r="H23" s="101"/>
      <c r="I23" s="101"/>
      <c r="J23" s="101"/>
      <c r="K23" s="101"/>
      <c r="L23" s="101"/>
      <c r="M23" s="101"/>
      <c r="N23" s="101"/>
      <c r="O23" s="101"/>
      <c r="P23" s="101"/>
      <c r="Q23" s="101"/>
      <c r="R23" s="101"/>
      <c r="S23" s="101"/>
      <c r="T23" s="101"/>
      <c r="U23" s="101"/>
      <c r="V23" s="102"/>
      <c r="W23" s="101"/>
      <c r="X23" s="101"/>
      <c r="Y23" s="101"/>
      <c r="Z23" s="101"/>
      <c r="AA23" s="101"/>
      <c r="AB23" s="101"/>
      <c r="AC23" s="101"/>
      <c r="AD23" s="101"/>
      <c r="AE23" s="101"/>
      <c r="AF23" s="84"/>
      <c r="AG23" s="101"/>
      <c r="AH23" s="101"/>
      <c r="AI23" s="101"/>
      <c r="AJ23" s="101"/>
      <c r="AK23" s="101"/>
      <c r="AL23" s="102"/>
      <c r="AM23" s="101"/>
      <c r="AN23" s="101"/>
      <c r="AO23" s="101"/>
      <c r="AP23" s="101"/>
      <c r="AQ23" s="101"/>
      <c r="AR23" s="101"/>
      <c r="AS23" s="84"/>
      <c r="AT23" s="84"/>
      <c r="AU23" s="84"/>
      <c r="AV23" s="84"/>
      <c r="AW23" s="84"/>
      <c r="AX23" s="84"/>
      <c r="AY23" s="84"/>
      <c r="AZ23" s="84"/>
      <c r="BA23" s="84"/>
      <c r="BB23" s="84"/>
      <c r="BC23" s="84"/>
      <c r="BD23" s="85"/>
    </row>
    <row r="24" spans="1:56" s="88" customFormat="1" ht="30" customHeight="1">
      <c r="A24" s="81"/>
      <c r="B24" s="81"/>
      <c r="C24" s="102" t="s">
        <v>1505</v>
      </c>
      <c r="D24" s="101"/>
      <c r="E24" s="101"/>
      <c r="F24" s="101"/>
      <c r="G24" s="101"/>
      <c r="H24" s="101"/>
      <c r="I24" s="101"/>
      <c r="J24" s="101"/>
      <c r="K24" s="101"/>
      <c r="L24" s="101"/>
      <c r="M24" s="101"/>
      <c r="N24" s="101"/>
      <c r="O24" s="101"/>
      <c r="P24" s="101"/>
      <c r="Q24" s="101"/>
      <c r="R24" s="101"/>
      <c r="S24" s="101"/>
      <c r="T24" s="101"/>
      <c r="U24" s="101"/>
      <c r="V24" s="102" t="s">
        <v>1506</v>
      </c>
      <c r="W24" s="101"/>
      <c r="X24" s="101"/>
      <c r="Y24" s="101"/>
      <c r="Z24" s="101"/>
      <c r="AA24" s="101"/>
      <c r="AB24" s="101"/>
      <c r="AC24" s="101"/>
      <c r="AD24" s="101"/>
      <c r="AE24" s="101"/>
      <c r="AF24" s="84"/>
      <c r="AG24" s="101"/>
      <c r="AH24" s="101"/>
      <c r="AI24" s="101"/>
      <c r="AJ24" s="101"/>
      <c r="AK24" s="101"/>
      <c r="AL24" s="102" t="s">
        <v>1507</v>
      </c>
      <c r="AM24" s="101"/>
      <c r="AN24" s="101"/>
      <c r="AO24" s="101"/>
      <c r="AP24" s="101"/>
      <c r="AQ24" s="101"/>
      <c r="AR24" s="101"/>
      <c r="AS24" s="84"/>
      <c r="AT24" s="84"/>
      <c r="AU24" s="84"/>
      <c r="AV24" s="84"/>
      <c r="AW24" s="84"/>
      <c r="AX24" s="84"/>
      <c r="AY24" s="84"/>
      <c r="AZ24" s="84"/>
      <c r="BA24" s="84"/>
      <c r="BB24" s="84"/>
      <c r="BC24" s="84"/>
      <c r="BD24" s="85"/>
    </row>
    <row r="25" spans="1:56" s="88" customFormat="1" ht="30" customHeight="1">
      <c r="A25" s="81"/>
      <c r="B25" s="81"/>
      <c r="C25" s="102" t="s">
        <v>1508</v>
      </c>
      <c r="D25" s="101"/>
      <c r="E25" s="101"/>
      <c r="F25" s="101"/>
      <c r="G25" s="101"/>
      <c r="H25" s="101"/>
      <c r="I25" s="101"/>
      <c r="J25" s="101"/>
      <c r="K25" s="101"/>
      <c r="L25" s="101"/>
      <c r="M25" s="101"/>
      <c r="N25" s="101"/>
      <c r="O25" s="101"/>
      <c r="P25" s="101"/>
      <c r="Q25" s="101"/>
      <c r="R25" s="101"/>
      <c r="S25" s="101"/>
      <c r="T25" s="101"/>
      <c r="U25" s="101"/>
      <c r="V25" s="102" t="s">
        <v>1509</v>
      </c>
      <c r="W25" s="101"/>
      <c r="X25" s="101"/>
      <c r="Y25" s="101"/>
      <c r="Z25" s="101"/>
      <c r="AA25" s="101"/>
      <c r="AB25" s="101"/>
      <c r="AC25" s="101"/>
      <c r="AD25" s="101"/>
      <c r="AE25" s="101"/>
      <c r="AF25" s="84"/>
      <c r="AG25" s="101"/>
      <c r="AH25" s="101"/>
      <c r="AI25" s="101"/>
      <c r="AJ25" s="101"/>
      <c r="AK25" s="101"/>
      <c r="AL25" s="102" t="s">
        <v>1510</v>
      </c>
      <c r="AM25" s="101"/>
      <c r="AN25" s="101"/>
      <c r="AO25" s="101"/>
      <c r="AP25" s="101"/>
      <c r="AQ25" s="101"/>
      <c r="AR25" s="101"/>
      <c r="AS25" s="84"/>
      <c r="AT25" s="84"/>
      <c r="AU25" s="84"/>
      <c r="AV25" s="84"/>
      <c r="AW25" s="84"/>
      <c r="AX25" s="84"/>
      <c r="AY25" s="84"/>
      <c r="AZ25" s="84"/>
      <c r="BA25" s="84"/>
      <c r="BB25" s="84"/>
      <c r="BC25" s="84"/>
      <c r="BD25" s="85"/>
    </row>
    <row r="26" spans="1:56" s="88" customFormat="1" ht="30" customHeight="1">
      <c r="A26" s="81"/>
      <c r="B26" s="81"/>
      <c r="C26" s="102"/>
      <c r="D26" s="101"/>
      <c r="E26" s="101"/>
      <c r="F26" s="101"/>
      <c r="G26" s="101"/>
      <c r="H26" s="101"/>
      <c r="I26" s="101"/>
      <c r="J26" s="101"/>
      <c r="K26" s="101"/>
      <c r="L26" s="101"/>
      <c r="M26" s="101"/>
      <c r="N26" s="101"/>
      <c r="O26" s="101"/>
      <c r="P26" s="101"/>
      <c r="Q26" s="101"/>
      <c r="R26" s="101"/>
      <c r="S26" s="101"/>
      <c r="T26" s="101"/>
      <c r="U26" s="101"/>
      <c r="V26" s="99"/>
      <c r="W26" s="101"/>
      <c r="X26" s="101"/>
      <c r="Y26" s="101"/>
      <c r="Z26" s="101"/>
      <c r="AA26" s="101"/>
      <c r="AB26" s="101"/>
      <c r="AC26" s="101"/>
      <c r="AD26" s="101"/>
      <c r="AE26" s="101"/>
      <c r="AF26" s="84"/>
      <c r="AG26" s="101"/>
      <c r="AH26" s="101"/>
      <c r="AI26" s="101"/>
      <c r="AJ26" s="101"/>
      <c r="AK26" s="101"/>
      <c r="AL26" s="99"/>
      <c r="AM26" s="101"/>
      <c r="AN26" s="101"/>
      <c r="AO26" s="101"/>
      <c r="AP26" s="101"/>
      <c r="AQ26" s="101"/>
      <c r="AR26" s="101"/>
      <c r="AS26" s="84"/>
      <c r="AT26" s="84"/>
      <c r="AU26" s="84"/>
      <c r="AV26" s="84"/>
      <c r="AW26" s="84"/>
      <c r="AX26" s="84"/>
      <c r="AY26" s="84"/>
      <c r="AZ26" s="84"/>
      <c r="BA26" s="84"/>
      <c r="BB26" s="84"/>
      <c r="BC26" s="84"/>
      <c r="BD26" s="85"/>
    </row>
    <row r="27" spans="1:56" s="88" customFormat="1" ht="30" customHeight="1">
      <c r="A27" s="81"/>
      <c r="B27" s="81"/>
      <c r="C27" s="99" t="s">
        <v>1511</v>
      </c>
      <c r="D27" s="101"/>
      <c r="E27" s="101"/>
      <c r="F27" s="101"/>
      <c r="G27" s="101"/>
      <c r="H27" s="101"/>
      <c r="I27" s="101"/>
      <c r="J27" s="101"/>
      <c r="K27" s="101"/>
      <c r="L27" s="101"/>
      <c r="M27" s="101"/>
      <c r="N27" s="101"/>
      <c r="O27" s="101"/>
      <c r="P27" s="101"/>
      <c r="Q27" s="101"/>
      <c r="R27" s="101"/>
      <c r="S27" s="101"/>
      <c r="T27" s="101"/>
      <c r="U27" s="101"/>
      <c r="V27" s="99" t="s">
        <v>1512</v>
      </c>
      <c r="W27" s="101"/>
      <c r="X27" s="101"/>
      <c r="Y27" s="101"/>
      <c r="Z27" s="101"/>
      <c r="AA27" s="101"/>
      <c r="AB27" s="101"/>
      <c r="AC27" s="101"/>
      <c r="AD27" s="101"/>
      <c r="AE27" s="101"/>
      <c r="AF27" s="84"/>
      <c r="AG27" s="101"/>
      <c r="AH27" s="101"/>
      <c r="AI27" s="101"/>
      <c r="AJ27" s="101"/>
      <c r="AK27" s="101"/>
      <c r="AL27" s="99" t="s">
        <v>1513</v>
      </c>
      <c r="AM27" s="101"/>
      <c r="AN27" s="101"/>
      <c r="AO27" s="101"/>
      <c r="AP27" s="101"/>
      <c r="AQ27" s="101"/>
      <c r="AR27" s="101"/>
      <c r="AS27" s="84"/>
      <c r="AT27" s="84"/>
      <c r="AU27" s="84"/>
      <c r="AV27" s="84"/>
      <c r="AW27" s="84"/>
      <c r="AX27" s="84"/>
      <c r="AY27" s="84"/>
      <c r="AZ27" s="84"/>
      <c r="BA27" s="84"/>
      <c r="BB27" s="84"/>
      <c r="BC27" s="84"/>
      <c r="BD27" s="85">
        <v>1</v>
      </c>
    </row>
    <row r="28" spans="1:56" s="88" customFormat="1" ht="30" customHeight="1">
      <c r="A28" s="81"/>
      <c r="B28" s="81"/>
      <c r="C28" s="99"/>
      <c r="D28" s="101"/>
      <c r="E28" s="101"/>
      <c r="F28" s="101"/>
      <c r="G28" s="101"/>
      <c r="H28" s="101"/>
      <c r="I28" s="101"/>
      <c r="J28" s="101"/>
      <c r="K28" s="101"/>
      <c r="L28" s="101"/>
      <c r="M28" s="101"/>
      <c r="N28" s="101"/>
      <c r="O28" s="101"/>
      <c r="P28" s="101"/>
      <c r="Q28" s="101"/>
      <c r="R28" s="101"/>
      <c r="S28" s="101"/>
      <c r="T28" s="101"/>
      <c r="U28" s="101"/>
      <c r="V28" s="99"/>
      <c r="W28" s="101"/>
      <c r="X28" s="101"/>
      <c r="Y28" s="101"/>
      <c r="Z28" s="101"/>
      <c r="AA28" s="101"/>
      <c r="AB28" s="101"/>
      <c r="AC28" s="101"/>
      <c r="AD28" s="101"/>
      <c r="AE28" s="101"/>
      <c r="AF28" s="84"/>
      <c r="AG28" s="101"/>
      <c r="AH28" s="101"/>
      <c r="AI28" s="101"/>
      <c r="AJ28" s="101"/>
      <c r="AK28" s="101"/>
      <c r="AL28" s="99"/>
      <c r="AM28" s="101"/>
      <c r="AN28" s="101"/>
      <c r="AO28" s="101"/>
      <c r="AP28" s="101"/>
      <c r="AQ28" s="101"/>
      <c r="AR28" s="101"/>
      <c r="AS28" s="84"/>
      <c r="AT28" s="84"/>
      <c r="AU28" s="84"/>
      <c r="AV28" s="84"/>
      <c r="AW28" s="84"/>
      <c r="AX28" s="84"/>
      <c r="AY28" s="84"/>
      <c r="AZ28" s="84"/>
      <c r="BA28" s="84"/>
      <c r="BB28" s="84"/>
      <c r="BC28" s="84"/>
      <c r="BD28" s="85">
        <v>1</v>
      </c>
    </row>
    <row r="29" spans="1:56" s="88" customFormat="1" ht="21" customHeight="1">
      <c r="A29" s="81"/>
      <c r="B29" s="81"/>
      <c r="C29" s="103" t="s">
        <v>1461</v>
      </c>
      <c r="D29" s="104" t="str">
        <f ca="1">CELL("nomfichier")</f>
        <v>D:\Données\1.UPRT\0-UPRT.fait\1-UPRT.FR-SITE-WEB\ff-fiches-fabrications\ff.fiches.fabrication.2023\ffr.restaurant.2023\[3.MOTEURS_ALLERGENES.13.Avril.2026.13h30..xlsx]Moteur.1.Pédagogiques</v>
      </c>
      <c r="E29" s="101"/>
      <c r="F29" s="101"/>
      <c r="G29" s="101"/>
      <c r="H29" s="101"/>
      <c r="I29" s="101"/>
      <c r="J29" s="101"/>
      <c r="K29" s="101"/>
      <c r="L29" s="101"/>
      <c r="M29" s="101"/>
      <c r="N29" s="101"/>
      <c r="O29" s="101"/>
      <c r="P29" s="101"/>
      <c r="Q29" s="101"/>
      <c r="R29" s="101"/>
      <c r="S29" s="101"/>
      <c r="T29" s="101"/>
      <c r="U29" s="101"/>
      <c r="V29" s="99"/>
      <c r="W29" s="101"/>
      <c r="X29" s="101"/>
      <c r="Y29" s="101"/>
      <c r="Z29" s="101"/>
      <c r="AA29" s="101"/>
      <c r="AB29" s="101"/>
      <c r="AC29" s="101"/>
      <c r="AD29" s="101"/>
      <c r="AE29" s="101"/>
      <c r="AF29" s="84"/>
      <c r="AG29" s="101"/>
      <c r="AH29" s="101"/>
      <c r="AI29" s="101"/>
      <c r="AJ29" s="101"/>
      <c r="AK29" s="101"/>
      <c r="AL29" s="99"/>
      <c r="AM29" s="101"/>
      <c r="AN29" s="101"/>
      <c r="AO29" s="101"/>
      <c r="AP29" s="101"/>
      <c r="AQ29" s="101"/>
      <c r="AR29" s="101"/>
      <c r="AS29" s="84"/>
      <c r="AT29" s="84"/>
      <c r="AU29" s="84"/>
      <c r="AV29" s="84"/>
      <c r="AW29" s="84"/>
      <c r="AX29" s="84"/>
      <c r="AY29" s="84"/>
      <c r="AZ29" s="84"/>
      <c r="BA29" s="84"/>
      <c r="BB29" s="84"/>
      <c r="BC29" s="84"/>
      <c r="BD29" s="85">
        <v>1</v>
      </c>
    </row>
    <row r="30" spans="1:56" s="88" customFormat="1" ht="21" customHeight="1">
      <c r="A30" s="81"/>
      <c r="B30" s="81"/>
      <c r="C30" s="104"/>
      <c r="D30" s="104"/>
      <c r="E30" s="101"/>
      <c r="F30" s="101"/>
      <c r="G30" s="101"/>
      <c r="H30" s="101"/>
      <c r="I30" s="101"/>
      <c r="J30" s="101"/>
      <c r="K30" s="101"/>
      <c r="L30" s="101"/>
      <c r="M30" s="101"/>
      <c r="N30" s="101"/>
      <c r="O30" s="101"/>
      <c r="P30" s="101"/>
      <c r="Q30" s="101"/>
      <c r="R30" s="101"/>
      <c r="S30" s="101"/>
      <c r="T30" s="101"/>
      <c r="U30" s="101"/>
      <c r="V30" s="102"/>
      <c r="W30" s="101"/>
      <c r="X30" s="101"/>
      <c r="Y30" s="101"/>
      <c r="Z30" s="101"/>
      <c r="AA30" s="101"/>
      <c r="AB30" s="101"/>
      <c r="AC30" s="101"/>
      <c r="AD30" s="101"/>
      <c r="AE30" s="101"/>
      <c r="AF30" s="84"/>
      <c r="AG30" s="101"/>
      <c r="AH30" s="101"/>
      <c r="AI30" s="101"/>
      <c r="AJ30" s="101"/>
      <c r="AK30" s="101"/>
      <c r="AL30" s="102"/>
      <c r="AM30" s="101"/>
      <c r="AN30" s="101"/>
      <c r="AO30" s="101"/>
      <c r="AP30" s="101"/>
      <c r="AQ30" s="101"/>
      <c r="AR30" s="101"/>
      <c r="AS30" s="84"/>
      <c r="AT30" s="84"/>
      <c r="AU30" s="84"/>
      <c r="AV30" s="84"/>
      <c r="AW30" s="84"/>
      <c r="AX30" s="84"/>
      <c r="AY30" s="84"/>
      <c r="AZ30" s="84"/>
      <c r="BA30" s="84"/>
      <c r="BB30" s="84"/>
      <c r="BC30" s="84"/>
      <c r="BD30" s="85">
        <v>1</v>
      </c>
    </row>
    <row r="31" spans="1:56" s="88" customFormat="1" ht="21" customHeight="1">
      <c r="A31" s="81"/>
      <c r="B31" s="81"/>
      <c r="C31" s="105"/>
      <c r="D31" s="104"/>
      <c r="E31" s="101"/>
      <c r="F31" s="101"/>
      <c r="G31" s="101"/>
      <c r="H31" s="101"/>
      <c r="I31" s="106" t="s">
        <v>1514</v>
      </c>
      <c r="J31" s="107" t="s">
        <v>1515</v>
      </c>
      <c r="K31" s="101"/>
      <c r="L31" s="101"/>
      <c r="M31" s="101"/>
      <c r="N31" s="101"/>
      <c r="O31" s="101"/>
      <c r="P31" s="101"/>
      <c r="Q31" s="101"/>
      <c r="R31" s="101"/>
      <c r="S31" s="101"/>
      <c r="T31" s="101"/>
      <c r="U31" s="101"/>
      <c r="V31" s="99"/>
      <c r="W31" s="101"/>
      <c r="X31" s="101"/>
      <c r="Y31" s="101"/>
      <c r="Z31" s="101"/>
      <c r="AA31" s="101"/>
      <c r="AB31" s="101"/>
      <c r="AC31" s="101"/>
      <c r="AD31" s="101"/>
      <c r="AE31" s="101"/>
      <c r="AF31" s="84"/>
      <c r="AG31" s="101"/>
      <c r="AH31" s="101"/>
      <c r="AI31" s="101"/>
      <c r="AJ31" s="101"/>
      <c r="AK31" s="101"/>
      <c r="AL31" s="99"/>
      <c r="AM31" s="101"/>
      <c r="AN31" s="101"/>
      <c r="AO31" s="101"/>
      <c r="AP31" s="101"/>
      <c r="AQ31" s="101"/>
      <c r="AR31" s="101"/>
      <c r="AS31" s="84"/>
      <c r="AT31" s="84"/>
      <c r="AU31" s="84"/>
      <c r="AV31" s="84"/>
      <c r="AW31" s="84"/>
      <c r="AX31" s="84"/>
      <c r="AY31" s="84"/>
      <c r="AZ31" s="84"/>
      <c r="BA31" s="84"/>
      <c r="BB31" s="84"/>
      <c r="BC31" s="84"/>
      <c r="BD31" s="85">
        <v>1</v>
      </c>
    </row>
    <row r="32" spans="1:56" s="88" customFormat="1" ht="21" customHeight="1">
      <c r="A32" s="81"/>
      <c r="B32" s="81"/>
      <c r="C32" s="104"/>
      <c r="D32" s="104"/>
      <c r="E32" s="101"/>
      <c r="F32" s="101"/>
      <c r="G32" s="101"/>
      <c r="H32" s="101"/>
      <c r="I32" s="101"/>
      <c r="J32" s="101"/>
      <c r="K32" s="101"/>
      <c r="L32" s="101"/>
      <c r="M32" s="101"/>
      <c r="N32" s="101"/>
      <c r="O32" s="101"/>
      <c r="P32" s="101"/>
      <c r="Q32" s="101"/>
      <c r="R32" s="101"/>
      <c r="S32" s="101"/>
      <c r="T32" s="101"/>
      <c r="U32" s="101"/>
      <c r="V32" s="99"/>
      <c r="W32" s="101"/>
      <c r="X32" s="101"/>
      <c r="Y32" s="101"/>
      <c r="Z32" s="101"/>
      <c r="AA32" s="101"/>
      <c r="AB32" s="101"/>
      <c r="AC32" s="101"/>
      <c r="AD32" s="101"/>
      <c r="AE32" s="101"/>
      <c r="AF32" s="84"/>
      <c r="AG32" s="101"/>
      <c r="AH32" s="101"/>
      <c r="AI32" s="101"/>
      <c r="AJ32" s="101"/>
      <c r="AK32" s="101"/>
      <c r="AL32" s="99"/>
      <c r="AM32" s="101"/>
      <c r="AN32" s="101"/>
      <c r="AO32" s="101"/>
      <c r="AP32" s="101"/>
      <c r="AQ32" s="101"/>
      <c r="AR32" s="101"/>
      <c r="AS32" s="84"/>
      <c r="AT32" s="84"/>
      <c r="AU32" s="84"/>
      <c r="AV32" s="84"/>
      <c r="AW32" s="84"/>
      <c r="AX32" s="84"/>
      <c r="AY32" s="84"/>
      <c r="AZ32" s="84"/>
      <c r="BA32" s="84"/>
      <c r="BB32" s="84"/>
      <c r="BC32" s="84"/>
      <c r="BD32" s="85">
        <v>1</v>
      </c>
    </row>
    <row r="33" spans="1:58" s="88" customFormat="1" ht="21" customHeight="1">
      <c r="A33" s="81">
        <v>1</v>
      </c>
      <c r="B33" s="81"/>
      <c r="C33" s="99" t="s">
        <v>1516</v>
      </c>
      <c r="D33" s="101"/>
      <c r="E33" s="101"/>
      <c r="F33" s="101"/>
      <c r="G33" s="101"/>
      <c r="H33" s="101"/>
      <c r="I33" s="101"/>
      <c r="J33" s="101"/>
      <c r="K33" s="101"/>
      <c r="L33" s="101"/>
      <c r="M33" s="101"/>
      <c r="N33" s="101"/>
      <c r="O33" s="101"/>
      <c r="P33" s="101"/>
      <c r="Q33" s="101"/>
      <c r="R33" s="101"/>
      <c r="S33" s="101"/>
      <c r="T33" s="101"/>
      <c r="U33" s="101"/>
      <c r="V33" s="99"/>
      <c r="W33" s="101"/>
      <c r="X33" s="101"/>
      <c r="Y33" s="101"/>
      <c r="Z33" s="101"/>
      <c r="AA33" s="101"/>
      <c r="AB33" s="101"/>
      <c r="AC33" s="101"/>
      <c r="AD33" s="101"/>
      <c r="AE33" s="101"/>
      <c r="AF33" s="84"/>
      <c r="AG33" s="101"/>
      <c r="AH33" s="101"/>
      <c r="AI33" s="101"/>
      <c r="AJ33" s="101"/>
      <c r="AK33" s="101"/>
      <c r="AL33" s="99"/>
      <c r="AM33" s="101"/>
      <c r="AN33" s="101"/>
      <c r="AO33" s="101"/>
      <c r="AP33" s="101"/>
      <c r="AQ33" s="101"/>
      <c r="AR33" s="101"/>
      <c r="AS33" s="84"/>
      <c r="AT33" s="84"/>
      <c r="AU33" s="84"/>
      <c r="AV33" s="84"/>
      <c r="AW33" s="84"/>
      <c r="AX33" s="84"/>
      <c r="AY33" s="84"/>
      <c r="AZ33" s="84"/>
      <c r="BA33" s="84"/>
      <c r="BB33" s="84"/>
      <c r="BC33" s="84"/>
      <c r="BD33" s="85">
        <v>1</v>
      </c>
    </row>
    <row r="34" spans="1:58" s="88" customFormat="1" ht="21" customHeight="1">
      <c r="A34" s="81"/>
      <c r="B34" s="81"/>
      <c r="C34" s="99"/>
      <c r="D34" s="99" t="s">
        <v>1517</v>
      </c>
      <c r="E34" s="101"/>
      <c r="F34" s="101"/>
      <c r="G34" s="101"/>
      <c r="H34" s="101"/>
      <c r="I34" s="101"/>
      <c r="J34" s="101"/>
      <c r="K34" s="101"/>
      <c r="L34" s="101"/>
      <c r="M34" s="101"/>
      <c r="N34" s="101"/>
      <c r="O34" s="101"/>
      <c r="P34" s="101"/>
      <c r="Q34" s="101"/>
      <c r="R34" s="101"/>
      <c r="S34" s="101"/>
      <c r="T34" s="101"/>
      <c r="U34" s="101"/>
      <c r="V34" s="99"/>
      <c r="W34" s="101"/>
      <c r="X34" s="101"/>
      <c r="Y34" s="101"/>
      <c r="Z34" s="101"/>
      <c r="AA34" s="101"/>
      <c r="AB34" s="101"/>
      <c r="AC34" s="101"/>
      <c r="AD34" s="101"/>
      <c r="AE34" s="101"/>
      <c r="AF34" s="84"/>
      <c r="AG34" s="101"/>
      <c r="AH34" s="101"/>
      <c r="AI34" s="101"/>
      <c r="AJ34" s="101"/>
      <c r="AK34" s="101"/>
      <c r="AL34" s="99"/>
      <c r="AM34" s="101"/>
      <c r="AN34" s="101"/>
      <c r="AO34" s="101"/>
      <c r="AP34" s="101"/>
      <c r="AQ34" s="101"/>
      <c r="AR34" s="101"/>
      <c r="AS34" s="84"/>
      <c r="AT34" s="84"/>
      <c r="AU34" s="84"/>
      <c r="AV34" s="84"/>
      <c r="AW34" s="84"/>
      <c r="AX34" s="84"/>
      <c r="AY34" s="84"/>
      <c r="AZ34" s="84"/>
      <c r="BA34" s="84"/>
      <c r="BB34" s="84"/>
      <c r="BC34" s="84"/>
      <c r="BD34" s="85">
        <v>1</v>
      </c>
    </row>
    <row r="35" spans="1:58" ht="21" customHeight="1">
      <c r="A35" s="81">
        <v>1</v>
      </c>
      <c r="B35" s="81">
        <v>1</v>
      </c>
      <c r="C35" s="108" t="s">
        <v>1518</v>
      </c>
      <c r="D35" s="81"/>
      <c r="E35" s="81"/>
      <c r="F35" s="81"/>
      <c r="G35" s="81"/>
      <c r="H35" s="81"/>
      <c r="I35" s="81"/>
      <c r="J35" s="81"/>
      <c r="K35" s="81"/>
      <c r="L35" s="81"/>
      <c r="M35" s="81"/>
      <c r="N35" s="81"/>
      <c r="O35" s="81"/>
      <c r="P35" s="81"/>
      <c r="Q35" s="81"/>
      <c r="R35" s="81">
        <v>1</v>
      </c>
      <c r="S35" s="81">
        <v>1</v>
      </c>
      <c r="T35" s="81"/>
      <c r="U35" s="81"/>
      <c r="V35" s="768"/>
      <c r="W35" s="768"/>
      <c r="X35" s="768"/>
      <c r="Y35" s="768"/>
      <c r="Z35" s="101"/>
      <c r="AA35" s="101"/>
      <c r="AB35" s="101"/>
      <c r="AC35" s="101"/>
      <c r="AD35" s="101"/>
      <c r="AE35" s="101"/>
      <c r="AF35" s="84"/>
      <c r="AG35" s="101"/>
      <c r="AH35" s="101"/>
      <c r="AI35" s="101"/>
      <c r="AJ35" s="101"/>
      <c r="AK35" s="101"/>
      <c r="AL35" s="768"/>
      <c r="AM35" s="768"/>
      <c r="AN35" s="768"/>
      <c r="AO35" s="768"/>
      <c r="AP35" s="101"/>
      <c r="AQ35" s="101"/>
      <c r="AR35" s="101"/>
      <c r="AS35" s="109"/>
      <c r="AT35" s="109"/>
      <c r="AU35" s="109"/>
      <c r="AV35" s="109"/>
      <c r="AW35" s="109"/>
      <c r="AX35" s="109"/>
      <c r="AY35" s="109"/>
      <c r="AZ35" s="109"/>
      <c r="BA35" s="109"/>
      <c r="BB35" s="109"/>
      <c r="BC35" s="109"/>
      <c r="BD35" s="85">
        <v>1</v>
      </c>
      <c r="BE35" s="88"/>
      <c r="BF35" s="88"/>
    </row>
    <row r="36" spans="1:58" ht="21" customHeight="1">
      <c r="A36" s="81"/>
      <c r="B36" s="81"/>
      <c r="C36" s="108" t="s">
        <v>1519</v>
      </c>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5">
        <v>1</v>
      </c>
      <c r="BE36" s="88"/>
      <c r="BF36" s="88"/>
    </row>
    <row r="37" spans="1:58" ht="21" customHeight="1">
      <c r="A37" s="81"/>
      <c r="B37" s="81"/>
      <c r="C37" s="108" t="s">
        <v>1520</v>
      </c>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5">
        <v>1</v>
      </c>
      <c r="BE37" s="88"/>
      <c r="BF37" s="88"/>
    </row>
    <row r="38" spans="1:58" ht="21"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5">
        <v>1</v>
      </c>
      <c r="BE38" s="88"/>
      <c r="BF38" s="88"/>
    </row>
    <row r="39" spans="1:58" ht="21" customHeight="1">
      <c r="B39" s="111" t="s">
        <v>1521</v>
      </c>
      <c r="C39" s="112" t="s">
        <v>1522</v>
      </c>
      <c r="F39" s="112"/>
      <c r="G39" s="112"/>
      <c r="H39" s="112"/>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5">
        <v>1</v>
      </c>
      <c r="BE39" s="88"/>
      <c r="BF39" s="88"/>
    </row>
    <row r="40" spans="1:58" ht="21" customHeight="1" thickBot="1">
      <c r="B40" s="81">
        <v>1</v>
      </c>
      <c r="C40" s="81">
        <v>1</v>
      </c>
      <c r="D40" s="81">
        <v>1</v>
      </c>
      <c r="E40" s="81">
        <v>1</v>
      </c>
      <c r="F40" s="81">
        <v>1</v>
      </c>
      <c r="G40" s="81">
        <v>1</v>
      </c>
      <c r="H40" s="81">
        <v>1</v>
      </c>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5">
        <v>1</v>
      </c>
      <c r="BE40" s="88"/>
      <c r="BF40" s="88"/>
    </row>
    <row r="41" spans="1:58" ht="21" customHeight="1">
      <c r="B41" s="735" t="s">
        <v>1521</v>
      </c>
      <c r="C41" s="769" t="s">
        <v>1523</v>
      </c>
      <c r="D41" s="769"/>
      <c r="E41" s="769"/>
      <c r="F41" s="769"/>
      <c r="G41" s="769"/>
      <c r="H41" s="770"/>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5">
        <v>1</v>
      </c>
      <c r="BE41" s="88"/>
      <c r="BF41" s="88"/>
    </row>
    <row r="42" spans="1:58" ht="21" customHeight="1">
      <c r="B42" s="736"/>
      <c r="D42" s="109"/>
      <c r="E42" s="109"/>
      <c r="F42" s="109"/>
      <c r="G42" s="109"/>
      <c r="H42" s="114"/>
      <c r="I42" s="81"/>
      <c r="J42" s="81"/>
      <c r="K42" s="81"/>
      <c r="L42" s="81"/>
      <c r="M42" s="81"/>
      <c r="N42" s="115" t="s">
        <v>1524</v>
      </c>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5">
        <v>1</v>
      </c>
      <c r="BE42" s="88"/>
      <c r="BF42" s="88"/>
    </row>
    <row r="43" spans="1:58" ht="21" customHeight="1">
      <c r="B43" s="771" t="str">
        <f>C41</f>
        <v>Quelques liens hypertexte internes exemple de formules</v>
      </c>
      <c r="C43" s="116" t="str">
        <f>ADDRESS(ROW(),COLUMN(),4)</f>
        <v>C43</v>
      </c>
      <c r="D43" s="117" t="str">
        <f>_xlfn.UNICHAR(128269)</f>
        <v>🔍</v>
      </c>
      <c r="E43" s="109" t="str">
        <f ca="1">_xlfn.FORMULATEXT(D43)</f>
        <v>=UNICAR(128269)</v>
      </c>
      <c r="F43" s="109"/>
      <c r="G43" s="109"/>
      <c r="H43" s="114"/>
      <c r="I43" s="81"/>
      <c r="J43" s="81">
        <v>1</v>
      </c>
      <c r="K43" s="81"/>
      <c r="L43" s="81"/>
      <c r="M43" s="81"/>
      <c r="N43" s="115" t="s">
        <v>1525</v>
      </c>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5">
        <v>1</v>
      </c>
      <c r="BE43" s="88"/>
      <c r="BF43" s="88"/>
    </row>
    <row r="44" spans="1:58" ht="21" customHeight="1">
      <c r="B44" s="771"/>
      <c r="C44" s="109" t="s">
        <v>1526</v>
      </c>
      <c r="D44" s="117"/>
      <c r="E44" s="109"/>
      <c r="F44" s="109"/>
      <c r="G44" s="109"/>
      <c r="H44" s="114"/>
      <c r="I44" s="81"/>
      <c r="J44" s="81">
        <v>1</v>
      </c>
      <c r="K44" s="81"/>
      <c r="L44" s="81"/>
      <c r="M44" s="81"/>
      <c r="N44" s="115" t="s">
        <v>1527</v>
      </c>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5">
        <v>1</v>
      </c>
      <c r="BE44" s="88"/>
      <c r="BF44" s="88"/>
    </row>
    <row r="45" spans="1:58" ht="21" customHeight="1">
      <c r="B45" s="771"/>
      <c r="C45" s="109" t="s">
        <v>1528</v>
      </c>
      <c r="D45" s="117"/>
      <c r="E45" s="109"/>
      <c r="F45" s="109"/>
      <c r="G45" s="109"/>
      <c r="H45" s="114"/>
      <c r="I45" s="81"/>
      <c r="J45" s="81">
        <v>1</v>
      </c>
      <c r="K45" s="81"/>
      <c r="L45" s="81"/>
      <c r="M45" s="81"/>
      <c r="N45" s="118" t="s">
        <v>1529</v>
      </c>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5">
        <v>1</v>
      </c>
      <c r="BE45" s="88"/>
      <c r="BF45" s="88"/>
    </row>
    <row r="46" spans="1:58" ht="21" customHeight="1">
      <c r="B46" s="771"/>
      <c r="C46" s="119" t="s">
        <v>1530</v>
      </c>
      <c r="D46" s="117"/>
      <c r="E46" s="109"/>
      <c r="F46" s="109"/>
      <c r="G46" s="109"/>
      <c r="H46" s="114"/>
      <c r="I46" s="81"/>
      <c r="J46" s="81">
        <v>1</v>
      </c>
      <c r="K46" s="81"/>
      <c r="L46" s="81"/>
      <c r="M46" s="81"/>
      <c r="N46" s="115" t="s">
        <v>1531</v>
      </c>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5">
        <v>1</v>
      </c>
      <c r="BE46" s="88"/>
      <c r="BF46" s="88"/>
    </row>
    <row r="47" spans="1:58" ht="21" customHeight="1">
      <c r="B47" s="771"/>
      <c r="C47" s="119"/>
      <c r="D47" s="117"/>
      <c r="E47" s="109"/>
      <c r="F47" s="109"/>
      <c r="G47" s="109"/>
      <c r="H47" s="114"/>
      <c r="I47" s="81"/>
      <c r="J47" s="81">
        <v>1</v>
      </c>
      <c r="K47" s="81"/>
      <c r="L47" s="81"/>
      <c r="M47" s="81"/>
      <c r="N47" s="115" t="s">
        <v>1532</v>
      </c>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5">
        <v>1</v>
      </c>
      <c r="BE47" s="88"/>
      <c r="BF47" s="88"/>
    </row>
    <row r="48" spans="1:58" ht="21" customHeight="1">
      <c r="B48" s="771"/>
      <c r="C48" s="773" t="s">
        <v>1533</v>
      </c>
      <c r="D48" s="773"/>
      <c r="E48" s="773"/>
      <c r="F48" s="773"/>
      <c r="G48" s="773"/>
      <c r="H48" s="774"/>
      <c r="I48" s="81"/>
      <c r="J48" s="81">
        <v>1</v>
      </c>
      <c r="K48" s="81">
        <v>1</v>
      </c>
      <c r="L48" s="81">
        <v>1</v>
      </c>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5">
        <v>1</v>
      </c>
      <c r="BE48" s="88"/>
      <c r="BF48" s="88"/>
    </row>
    <row r="49" spans="2:58" ht="21" customHeight="1">
      <c r="B49" s="771"/>
      <c r="C49" s="773"/>
      <c r="D49" s="773"/>
      <c r="E49" s="773"/>
      <c r="F49" s="773"/>
      <c r="G49" s="773"/>
      <c r="H49" s="774"/>
      <c r="I49" s="81"/>
      <c r="J49" s="81">
        <v>1</v>
      </c>
      <c r="K49" s="81">
        <v>1</v>
      </c>
      <c r="L49" s="81">
        <v>1</v>
      </c>
      <c r="M49" s="81"/>
      <c r="N49" s="120" t="s">
        <v>1534</v>
      </c>
      <c r="O49" s="121"/>
      <c r="P49" s="122" t="s">
        <v>1535</v>
      </c>
      <c r="Q49" s="12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5">
        <v>1</v>
      </c>
      <c r="BE49" s="88"/>
      <c r="BF49" s="88"/>
    </row>
    <row r="50" spans="2:58" ht="21" customHeight="1">
      <c r="B50" s="771"/>
      <c r="C50" s="123" t="s">
        <v>1536</v>
      </c>
      <c r="D50" s="109"/>
      <c r="E50" s="109" t="s">
        <v>1537</v>
      </c>
      <c r="F50" s="109"/>
      <c r="G50" s="109"/>
      <c r="H50" s="114"/>
      <c r="I50" s="81"/>
      <c r="J50" s="81">
        <v>1</v>
      </c>
      <c r="K50" s="81">
        <v>1</v>
      </c>
      <c r="L50" s="81">
        <v>1</v>
      </c>
      <c r="M50" s="81"/>
      <c r="N50" s="124" t="s">
        <v>1538</v>
      </c>
      <c r="O50" s="124" t="s">
        <v>1539</v>
      </c>
      <c r="P50" s="124" t="s">
        <v>1540</v>
      </c>
      <c r="Q50" s="121" t="s">
        <v>1541</v>
      </c>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5">
        <v>1</v>
      </c>
    </row>
    <row r="51" spans="2:58" ht="21" customHeight="1">
      <c r="B51" s="771"/>
      <c r="C51" s="125" t="str">
        <f>HYPERLINK("#"&amp;ADDRESS(ROW(C43),COLUMN(C43),4))</f>
        <v>#C43</v>
      </c>
      <c r="D51" s="126" t="str">
        <f ca="1">_xlfn.FORMULATEXT(C51)</f>
        <v>=LIEN_HYPERTEXTE("#"&amp;ADRESSE(LIGNE(C43);COLONNE(C43);4))</v>
      </c>
      <c r="E51" s="126"/>
      <c r="F51" s="126"/>
      <c r="G51" s="126"/>
      <c r="H51" s="127"/>
      <c r="I51" s="81"/>
      <c r="J51" s="81">
        <v>1</v>
      </c>
      <c r="K51" s="81">
        <v>1</v>
      </c>
      <c r="L51" s="81">
        <v>1</v>
      </c>
      <c r="M51" s="81"/>
      <c r="N51" s="121" t="s">
        <v>1542</v>
      </c>
      <c r="O51" s="121" t="s">
        <v>1543</v>
      </c>
      <c r="P51" s="128" t="str">
        <f>N51 &amp; " " &amp; O51</f>
        <v>Robert Spière</v>
      </c>
      <c r="Q51" s="129" t="str">
        <f ca="1">_xlfn.FORMULATEXT(P51)</f>
        <v>=N51 &amp; " " &amp; O51</v>
      </c>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5">
        <v>1</v>
      </c>
    </row>
    <row r="52" spans="2:58" ht="21" customHeight="1">
      <c r="B52" s="771"/>
      <c r="C52" s="130"/>
      <c r="D52" s="126"/>
      <c r="E52" s="126"/>
      <c r="F52" s="126"/>
      <c r="G52" s="126"/>
      <c r="H52" s="127"/>
      <c r="I52" s="81"/>
      <c r="J52" s="81">
        <v>1</v>
      </c>
      <c r="K52" s="81">
        <v>1</v>
      </c>
      <c r="L52" s="81">
        <v>1</v>
      </c>
      <c r="M52" s="81"/>
      <c r="N52" s="121" t="s">
        <v>1544</v>
      </c>
      <c r="O52" s="121" t="s">
        <v>1545</v>
      </c>
      <c r="P52" s="128" t="str">
        <f>_xlfn.CONCAT(N52," ",O52)</f>
        <v>Guillaume Tell</v>
      </c>
      <c r="Q52" s="129" t="str">
        <f ca="1">_xlfn.FORMULATEXT(P52)</f>
        <v>=CONCAT(N52;" ";O52)</v>
      </c>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5">
        <v>1</v>
      </c>
    </row>
    <row r="53" spans="2:58" ht="21" customHeight="1">
      <c r="B53" s="771"/>
      <c r="C53" s="130"/>
      <c r="D53" s="109"/>
      <c r="E53" s="109"/>
      <c r="F53" s="109"/>
      <c r="G53" s="109"/>
      <c r="H53" s="114"/>
      <c r="I53" s="81"/>
      <c r="J53" s="81">
        <v>1</v>
      </c>
      <c r="K53" s="81">
        <v>1</v>
      </c>
      <c r="L53" s="81">
        <v>1</v>
      </c>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5">
        <v>1</v>
      </c>
    </row>
    <row r="54" spans="2:58" ht="21" customHeight="1">
      <c r="B54" s="771"/>
      <c r="C54" s="131" t="str">
        <f>HYPERLINK("#"&amp;ADDRESS(ROW(C43),COLUMN(C43),4)," 🔗 Lien")</f>
        <v xml:space="preserve"> 🔗 Lien</v>
      </c>
      <c r="D54" s="775" t="str">
        <f ca="1">_xlfn.FORMULATEXT(C54)</f>
        <v>=LIEN_HYPERTEXTE("#"&amp;ADRESSE(LIGNE(C43);COLONNE(C43);4);" 🔗 Lien")</v>
      </c>
      <c r="E54" s="775"/>
      <c r="F54" s="775"/>
      <c r="G54" s="775"/>
      <c r="H54" s="776"/>
      <c r="I54" s="81"/>
      <c r="J54" s="81">
        <v>1</v>
      </c>
      <c r="K54" s="81">
        <v>1</v>
      </c>
      <c r="L54" s="81">
        <v>1</v>
      </c>
      <c r="M54" s="81"/>
      <c r="N54" s="124" t="s">
        <v>1546</v>
      </c>
      <c r="O54" s="120" t="s">
        <v>1547</v>
      </c>
      <c r="P54" s="132"/>
      <c r="Q54" s="121" t="s">
        <v>1541</v>
      </c>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5">
        <v>1</v>
      </c>
    </row>
    <row r="55" spans="2:58" ht="21" customHeight="1">
      <c r="B55" s="771"/>
      <c r="C55" s="130"/>
      <c r="D55" s="775"/>
      <c r="E55" s="775"/>
      <c r="F55" s="775"/>
      <c r="G55" s="775"/>
      <c r="H55" s="776"/>
      <c r="I55" s="81"/>
      <c r="J55" s="81">
        <v>1</v>
      </c>
      <c r="K55" s="81">
        <v>1</v>
      </c>
      <c r="L55" s="81">
        <v>1</v>
      </c>
      <c r="M55" s="81"/>
      <c r="N55" s="121" t="s">
        <v>1548</v>
      </c>
      <c r="O55" s="133" t="str">
        <f>LEFT(N55,SEARCH(" ",N55)-1)</f>
        <v>Guillaume</v>
      </c>
      <c r="P55" s="129" t="s">
        <v>1549</v>
      </c>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5">
        <v>1</v>
      </c>
    </row>
    <row r="56" spans="2:58" ht="21" customHeight="1">
      <c r="B56" s="771"/>
      <c r="C56" s="130"/>
      <c r="D56" s="134"/>
      <c r="E56" s="134"/>
      <c r="F56" s="134"/>
      <c r="G56" s="134"/>
      <c r="H56" s="135"/>
      <c r="I56" s="81"/>
      <c r="J56" s="81">
        <v>1</v>
      </c>
      <c r="K56" s="81">
        <v>1</v>
      </c>
      <c r="L56" s="81">
        <v>1</v>
      </c>
      <c r="M56" s="81"/>
      <c r="N56" s="121" t="s">
        <v>1548</v>
      </c>
      <c r="O56" s="133" t="str">
        <f>RIGHT(N56,LEN(N56)-SEARCH(" ",N56))</f>
        <v>Tell</v>
      </c>
      <c r="P56" s="129" t="str">
        <f ca="1">_xlfn.FORMULATEXT(O56)</f>
        <v>=DROITE(N56;NBCAR(N56)-CHERCHE(" ";N56))</v>
      </c>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5">
        <v>1</v>
      </c>
    </row>
    <row r="57" spans="2:58" ht="21" customHeight="1">
      <c r="B57" s="771"/>
      <c r="C57" s="131" t="str">
        <f>HYPERLINK("#"&amp;ADDRESS(ROW(C43),COLUMN(C43),4)," 🔗 ICI")</f>
        <v xml:space="preserve"> 🔗 ICI</v>
      </c>
      <c r="D57" s="777" t="str">
        <f ca="1">_xlfn.FORMULATEXT(C57)</f>
        <v>=LIEN_HYPERTEXTE("#"&amp;ADRESSE(LIGNE(C43);COLONNE(C43);4);" 🔗 ICI")</v>
      </c>
      <c r="E57" s="777"/>
      <c r="F57" s="777"/>
      <c r="G57" s="777"/>
      <c r="H57" s="778"/>
      <c r="I57" s="81"/>
      <c r="J57" s="81">
        <v>1</v>
      </c>
      <c r="K57" s="81">
        <v>1</v>
      </c>
      <c r="L57" s="81">
        <v>1</v>
      </c>
      <c r="M57" s="81"/>
      <c r="N57" s="136" t="s">
        <v>1550</v>
      </c>
      <c r="O57" s="137" t="str">
        <f>LEFT(N57,SEARCH(",",N57)-1)</f>
        <v>Guillaume</v>
      </c>
      <c r="P57" s="129" t="str">
        <f ca="1">_xlfn.FORMULATEXT(O57)</f>
        <v>=GAUCHE(N57;CHERCHE(",";N57)-1)</v>
      </c>
      <c r="Q57" s="129"/>
      <c r="R57" s="121"/>
      <c r="S57" s="121"/>
      <c r="T57" s="12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5">
        <v>1</v>
      </c>
    </row>
    <row r="58" spans="2:58" ht="21" customHeight="1">
      <c r="B58" s="771"/>
      <c r="C58" s="130"/>
      <c r="D58" s="777"/>
      <c r="E58" s="777"/>
      <c r="F58" s="777"/>
      <c r="G58" s="777"/>
      <c r="H58" s="778"/>
      <c r="I58" s="81"/>
      <c r="J58" s="81">
        <v>1</v>
      </c>
      <c r="K58" s="81">
        <v>1</v>
      </c>
      <c r="L58" s="81">
        <v>1</v>
      </c>
      <c r="M58" s="81"/>
      <c r="N58" s="81">
        <v>1</v>
      </c>
      <c r="O58" s="137" t="str">
        <f>RIGHT(N57,LEN(N57)-SEARCH(",",N57))</f>
        <v>Tell</v>
      </c>
      <c r="P58" s="129" t="str">
        <f ca="1">_xlfn.FORMULATEXT(O58)</f>
        <v>=DROITE(N57;NBCAR(N57)-CHERCHE(",";N57))</v>
      </c>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5">
        <v>1</v>
      </c>
    </row>
    <row r="59" spans="2:58" ht="21" customHeight="1">
      <c r="B59" s="771"/>
      <c r="C59" s="130"/>
      <c r="D59" s="129"/>
      <c r="E59" s="129"/>
      <c r="F59" s="129"/>
      <c r="G59" s="129"/>
      <c r="H59" s="138"/>
      <c r="I59" s="81"/>
      <c r="J59" s="81"/>
      <c r="K59" s="81"/>
      <c r="L59" s="81"/>
      <c r="M59" s="81"/>
      <c r="N59" s="81">
        <v>1</v>
      </c>
      <c r="O59" s="121" t="s">
        <v>1551</v>
      </c>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5">
        <v>1</v>
      </c>
    </row>
    <row r="60" spans="2:58" ht="21" customHeight="1">
      <c r="B60" s="771"/>
      <c r="C60" s="139" t="str">
        <f>HYPERLINK("#"&amp;ADDRESS(ROW(C43),COLUMN(C43),4)," 🔗 "&amp;ADDRESS(ROW(C43),COLUMN(C43),4))</f>
        <v xml:space="preserve"> 🔗 C43</v>
      </c>
      <c r="D60" s="777" t="str">
        <f ca="1">_xlfn.FORMULATEXT(C60)</f>
        <v>=LIEN_HYPERTEXTE("#"&amp;ADRESSE(LIGNE(C43);COLONNE(C43);4);" 🔗 "&amp;ADRESSE(LIGNE(C43);COLONNE(C43);4))</v>
      </c>
      <c r="E60" s="777"/>
      <c r="F60" s="777"/>
      <c r="G60" s="777"/>
      <c r="H60" s="778"/>
      <c r="I60" s="81"/>
      <c r="J60" s="81"/>
      <c r="K60" s="81"/>
      <c r="L60" s="81"/>
      <c r="M60" s="81"/>
      <c r="O60" s="81"/>
      <c r="P60" s="140"/>
      <c r="Q60" s="141" t="s">
        <v>1552</v>
      </c>
      <c r="R60" s="142" t="s">
        <v>1553</v>
      </c>
      <c r="S60" s="140"/>
      <c r="T60" s="140"/>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5">
        <v>1</v>
      </c>
    </row>
    <row r="61" spans="2:58" ht="21" customHeight="1">
      <c r="B61" s="771"/>
      <c r="C61" s="130"/>
      <c r="D61" s="777"/>
      <c r="E61" s="777"/>
      <c r="F61" s="777"/>
      <c r="G61" s="777"/>
      <c r="H61" s="778"/>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5">
        <v>1</v>
      </c>
    </row>
    <row r="62" spans="2:58" ht="21" customHeight="1" thickBot="1">
      <c r="B62" s="771"/>
      <c r="C62" s="130"/>
      <c r="D62" s="109"/>
      <c r="E62" s="109"/>
      <c r="F62" s="109"/>
      <c r="G62" s="109"/>
      <c r="H62" s="114"/>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5">
        <v>1</v>
      </c>
    </row>
    <row r="63" spans="2:58" ht="21" customHeight="1">
      <c r="B63" s="771"/>
      <c r="C63" s="139" t="str">
        <f>HYPERLINK("#"&amp;ADDRESS(ROW(C43),COLUMN(C43),4),"◀"&amp;ADDRESS(ROW(C43),COLUMN(C43),4))</f>
        <v>◀C43</v>
      </c>
      <c r="D63" s="779" t="str">
        <f ca="1">_xlfn.FORMULATEXT(C63)</f>
        <v>=LIEN_HYPERTEXTE("#"&amp;ADRESSE(LIGNE(C43);COLONNE(C43);4);"◀"&amp;ADRESSE(LIGNE(C43);COLONNE(C43);4))</v>
      </c>
      <c r="E63" s="779"/>
      <c r="F63" s="779"/>
      <c r="G63" s="779"/>
      <c r="H63" s="780"/>
      <c r="I63" s="81"/>
      <c r="J63" s="143" t="s">
        <v>1554</v>
      </c>
      <c r="K63" s="144"/>
      <c r="L63" s="144"/>
      <c r="M63" s="144"/>
      <c r="N63" s="144"/>
      <c r="O63" s="144"/>
      <c r="P63" s="145"/>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5">
        <v>1</v>
      </c>
    </row>
    <row r="64" spans="2:58" ht="21" customHeight="1">
      <c r="B64" s="771"/>
      <c r="C64" s="130"/>
      <c r="D64" s="779"/>
      <c r="E64" s="779"/>
      <c r="F64" s="779"/>
      <c r="G64" s="779"/>
      <c r="H64" s="780"/>
      <c r="I64" s="81"/>
      <c r="J64" s="146" t="s">
        <v>1555</v>
      </c>
      <c r="K64" s="147"/>
      <c r="L64" s="147"/>
      <c r="M64" s="147"/>
      <c r="N64" s="147"/>
      <c r="O64" s="147"/>
      <c r="P64" s="148"/>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5">
        <v>1</v>
      </c>
    </row>
    <row r="65" spans="2:56" ht="21" customHeight="1">
      <c r="B65" s="771"/>
      <c r="C65" s="130"/>
      <c r="D65" s="134"/>
      <c r="E65" s="134"/>
      <c r="F65" s="134"/>
      <c r="G65" s="134"/>
      <c r="H65" s="135"/>
      <c r="I65" s="81"/>
      <c r="J65" s="146" t="s">
        <v>1556</v>
      </c>
      <c r="K65" s="147"/>
      <c r="L65" s="147"/>
      <c r="M65" s="147"/>
      <c r="N65" s="147"/>
      <c r="O65" s="147"/>
      <c r="P65" s="148"/>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5">
        <v>1</v>
      </c>
    </row>
    <row r="66" spans="2:56" ht="21" customHeight="1">
      <c r="B66" s="771"/>
      <c r="C66" s="139" t="str">
        <f>HYPERLINK("#"&amp;ADDRESS(ROW(C43),COLUMN(C43),4),_xlfn.UNICHAR(128269)&amp;ADDRESS(ROW(C43),COLUMN(C43),4))</f>
        <v>🔍C43</v>
      </c>
      <c r="D66" s="752" t="str">
        <f ca="1">_xlfn.FORMULATEXT(C66)</f>
        <v>=LIEN_HYPERTEXTE("#"&amp;ADRESSE(LIGNE(C43);COLONNE(C43);4);UNICAR(128269)&amp;ADRESSE(LIGNE(C43);COLONNE(C43);4))</v>
      </c>
      <c r="E66" s="752"/>
      <c r="F66" s="752"/>
      <c r="G66" s="752"/>
      <c r="H66" s="753"/>
      <c r="I66" s="81"/>
      <c r="J66" s="146" t="s">
        <v>1557</v>
      </c>
      <c r="K66" s="147"/>
      <c r="L66" s="147"/>
      <c r="M66" s="147"/>
      <c r="N66" s="147"/>
      <c r="O66" s="147"/>
      <c r="P66" s="148"/>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5">
        <v>1</v>
      </c>
    </row>
    <row r="67" spans="2:56" ht="21" customHeight="1">
      <c r="B67" s="771"/>
      <c r="C67" s="130"/>
      <c r="D67" s="752"/>
      <c r="E67" s="752"/>
      <c r="F67" s="752"/>
      <c r="G67" s="752"/>
      <c r="H67" s="753"/>
      <c r="I67" s="81"/>
      <c r="J67" s="151" t="s">
        <v>1558</v>
      </c>
      <c r="K67" s="152"/>
      <c r="L67" s="152"/>
      <c r="M67" s="152"/>
      <c r="N67" s="152"/>
      <c r="O67" s="152"/>
      <c r="P67" s="153"/>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5">
        <v>1</v>
      </c>
    </row>
    <row r="68" spans="2:56" ht="21" customHeight="1">
      <c r="B68" s="771"/>
      <c r="C68" s="130"/>
      <c r="D68" s="149"/>
      <c r="E68" s="149"/>
      <c r="F68" s="149"/>
      <c r="G68" s="149"/>
      <c r="H68" s="150"/>
      <c r="I68" s="81"/>
      <c r="J68" s="154">
        <v>14</v>
      </c>
      <c r="K68" s="155">
        <v>14</v>
      </c>
      <c r="L68" s="155">
        <v>14</v>
      </c>
      <c r="M68" s="155">
        <v>14</v>
      </c>
      <c r="N68" s="155">
        <v>14</v>
      </c>
      <c r="O68" s="155">
        <v>14</v>
      </c>
      <c r="P68" s="156">
        <v>14</v>
      </c>
      <c r="Q68" s="157" t="s">
        <v>1559</v>
      </c>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5">
        <v>1</v>
      </c>
    </row>
    <row r="69" spans="2:56" ht="21" customHeight="1" thickBot="1">
      <c r="B69" s="771"/>
      <c r="C69" s="158"/>
      <c r="D69" s="159" t="s">
        <v>1560</v>
      </c>
      <c r="E69" s="149" t="str">
        <f>C43</f>
        <v>C43</v>
      </c>
      <c r="F69" s="160" t="s">
        <v>1561</v>
      </c>
      <c r="G69" s="149"/>
      <c r="H69" s="150"/>
      <c r="I69" s="81"/>
      <c r="J69" s="161">
        <f t="shared" ref="J69:P69" ca="1" si="4">CELL("largeur",J69)</f>
        <v>18</v>
      </c>
      <c r="K69" s="162">
        <f t="shared" ca="1" si="4"/>
        <v>16</v>
      </c>
      <c r="L69" s="162">
        <f t="shared" ca="1" si="4"/>
        <v>16</v>
      </c>
      <c r="M69" s="162">
        <f t="shared" ca="1" si="4"/>
        <v>18</v>
      </c>
      <c r="N69" s="162">
        <f t="shared" ca="1" si="4"/>
        <v>16</v>
      </c>
      <c r="O69" s="162">
        <f t="shared" ca="1" si="4"/>
        <v>16</v>
      </c>
      <c r="P69" s="163">
        <f t="shared" ca="1" si="4"/>
        <v>16</v>
      </c>
      <c r="Q69" s="157" t="s">
        <v>1562</v>
      </c>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5">
        <v>1</v>
      </c>
    </row>
    <row r="70" spans="2:56" ht="21" customHeight="1">
      <c r="B70" s="771"/>
      <c r="C70" s="754" t="s">
        <v>1563</v>
      </c>
      <c r="D70" s="754"/>
      <c r="E70" s="754"/>
      <c r="F70" s="754"/>
      <c r="G70" s="754"/>
      <c r="H70" s="755"/>
      <c r="I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5">
        <v>1</v>
      </c>
    </row>
    <row r="71" spans="2:56" ht="21" customHeight="1">
      <c r="B71" s="771"/>
      <c r="C71" s="754"/>
      <c r="D71" s="754"/>
      <c r="E71" s="754"/>
      <c r="F71" s="754"/>
      <c r="G71" s="754"/>
      <c r="H71" s="755"/>
      <c r="I71" s="81"/>
      <c r="J71" s="164" t="s">
        <v>1564</v>
      </c>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5">
        <v>1</v>
      </c>
    </row>
    <row r="72" spans="2:56" ht="21" customHeight="1">
      <c r="B72" s="771"/>
      <c r="C72" s="130"/>
      <c r="D72" s="165"/>
      <c r="E72" s="165"/>
      <c r="F72" s="165"/>
      <c r="G72" s="165"/>
      <c r="H72" s="166"/>
      <c r="I72" s="81"/>
      <c r="J72" s="167" t="s">
        <v>1565</v>
      </c>
      <c r="K72" s="81"/>
      <c r="L72" s="81"/>
      <c r="M72" s="81"/>
      <c r="O72" s="168"/>
      <c r="P72" s="169" t="s">
        <v>1566</v>
      </c>
      <c r="Q72" s="142" t="s">
        <v>1567</v>
      </c>
      <c r="R72" s="168"/>
      <c r="S72" s="168"/>
      <c r="T72" s="168"/>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5">
        <v>1</v>
      </c>
    </row>
    <row r="73" spans="2:56" ht="21" customHeight="1" thickBot="1">
      <c r="B73" s="771"/>
      <c r="C73" s="170" t="s">
        <v>1568</v>
      </c>
      <c r="D73" s="165"/>
      <c r="E73" s="165"/>
      <c r="F73" s="165"/>
      <c r="G73" s="165"/>
      <c r="H73" s="166"/>
      <c r="I73" s="81"/>
      <c r="J73" s="171" t="s">
        <v>1569</v>
      </c>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5">
        <v>1</v>
      </c>
    </row>
    <row r="74" spans="2:56" ht="21" customHeight="1">
      <c r="B74" s="771"/>
      <c r="C74" s="172" t="s">
        <v>1570</v>
      </c>
      <c r="D74" s="165"/>
      <c r="E74" s="165"/>
      <c r="F74" s="165"/>
      <c r="G74" s="165"/>
      <c r="H74" s="166"/>
      <c r="I74" s="81"/>
      <c r="J74" s="173" t="s">
        <v>1571</v>
      </c>
      <c r="K74" s="81"/>
      <c r="L74" s="81"/>
      <c r="M74" s="81"/>
      <c r="N74" s="174" t="s">
        <v>1521</v>
      </c>
      <c r="O74" s="756" t="s">
        <v>1572</v>
      </c>
      <c r="P74" s="756"/>
      <c r="Q74" s="756"/>
      <c r="R74" s="756"/>
      <c r="S74" s="757"/>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5">
        <v>1</v>
      </c>
    </row>
    <row r="75" spans="2:56" ht="21" customHeight="1">
      <c r="B75" s="771"/>
      <c r="C75" s="758" t="s">
        <v>1573</v>
      </c>
      <c r="D75" s="758"/>
      <c r="E75" s="758"/>
      <c r="F75" s="758"/>
      <c r="G75" s="758"/>
      <c r="H75" s="759"/>
      <c r="I75" s="81"/>
      <c r="J75" s="175" t="s">
        <v>1574</v>
      </c>
      <c r="K75" s="81"/>
      <c r="L75" s="81"/>
      <c r="M75" s="81"/>
      <c r="N75" s="760">
        <v>3</v>
      </c>
      <c r="O75"/>
      <c r="P75" s="176" t="s">
        <v>1575</v>
      </c>
      <c r="Q75" s="177" t="s">
        <v>1576</v>
      </c>
      <c r="R75" s="178"/>
      <c r="S75" s="179"/>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5">
        <v>1</v>
      </c>
    </row>
    <row r="76" spans="2:56" ht="21" customHeight="1">
      <c r="B76" s="771"/>
      <c r="C76" s="758"/>
      <c r="D76" s="758"/>
      <c r="E76" s="758"/>
      <c r="F76" s="758"/>
      <c r="G76" s="758"/>
      <c r="H76" s="759"/>
      <c r="I76" s="81"/>
      <c r="J76" s="180" t="s">
        <v>1577</v>
      </c>
      <c r="K76" s="81"/>
      <c r="L76" s="81"/>
      <c r="M76" s="81"/>
      <c r="N76" s="760"/>
      <c r="O76" s="181"/>
      <c r="P76" s="181"/>
      <c r="Q76" s="181"/>
      <c r="R76" s="181"/>
      <c r="S76" s="182"/>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5">
        <v>1</v>
      </c>
    </row>
    <row r="77" spans="2:56" ht="21" customHeight="1">
      <c r="B77" s="771"/>
      <c r="C77" s="172"/>
      <c r="D77" s="165"/>
      <c r="E77" s="165"/>
      <c r="F77" s="165"/>
      <c r="G77" s="165"/>
      <c r="H77" s="166"/>
      <c r="I77" s="81"/>
      <c r="J77" s="183" t="s">
        <v>1578</v>
      </c>
      <c r="K77" s="81"/>
      <c r="L77" s="81"/>
      <c r="M77" s="81"/>
      <c r="N77" s="760"/>
      <c r="O77" s="184"/>
      <c r="P77" s="184"/>
      <c r="Q77" s="185" t="s">
        <v>1579</v>
      </c>
      <c r="R77" s="186">
        <v>6</v>
      </c>
      <c r="S77" s="187"/>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5">
        <v>1</v>
      </c>
    </row>
    <row r="78" spans="2:56" ht="21" customHeight="1">
      <c r="B78" s="771"/>
      <c r="C78" s="188" t="str">
        <f>HYPERLINK("# c131",_xlfn.UNICHAR(128269)&amp;" 🔗 Lien")</f>
        <v>🔍 🔗 Lien</v>
      </c>
      <c r="D78" s="189" t="str">
        <f ca="1">_xlfn.FORMULATEXT(C78)</f>
        <v>=LIEN_HYPERTEXTE("# c131";UNICAR(128269)&amp;" 🔗 Lien")</v>
      </c>
      <c r="E78" s="109"/>
      <c r="F78" s="109"/>
      <c r="G78" s="109"/>
      <c r="H78" s="114"/>
      <c r="I78" s="81"/>
      <c r="J78" s="190" t="s">
        <v>1580</v>
      </c>
      <c r="K78" s="81"/>
      <c r="L78" s="81"/>
      <c r="M78" s="81"/>
      <c r="N78" s="760"/>
      <c r="O78" s="184"/>
      <c r="P78" s="184"/>
      <c r="Q78" s="185" t="s">
        <v>1581</v>
      </c>
      <c r="R78" s="186">
        <v>4</v>
      </c>
      <c r="S78" s="187"/>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5">
        <v>1</v>
      </c>
    </row>
    <row r="79" spans="2:56" ht="21" customHeight="1">
      <c r="B79" s="771"/>
      <c r="C79" s="191"/>
      <c r="D79" s="189"/>
      <c r="E79" s="109"/>
      <c r="F79" s="109"/>
      <c r="G79" s="109"/>
      <c r="H79" s="114"/>
      <c r="I79" s="81"/>
      <c r="J79" s="192" t="s">
        <v>1582</v>
      </c>
      <c r="K79" s="81"/>
      <c r="L79" s="81"/>
      <c r="M79" s="81"/>
      <c r="N79" s="760"/>
      <c r="O79" s="184"/>
      <c r="P79" s="184"/>
      <c r="Q79" s="184" t="s">
        <v>1583</v>
      </c>
      <c r="R79" s="193" t="str">
        <f>MID(Q75,R77,R78)</f>
        <v>4522</v>
      </c>
      <c r="S79" s="187"/>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5">
        <v>1</v>
      </c>
    </row>
    <row r="80" spans="2:56" ht="21" customHeight="1">
      <c r="B80" s="771"/>
      <c r="C80" s="188" t="str">
        <f>HYPERLINK("#c131",_xlfn.UNICHAR(128269)&amp;"La bas")</f>
        <v>🔍La bas</v>
      </c>
      <c r="D80" s="189" t="str">
        <f ca="1">_xlfn.FORMULATEXT(C80)</f>
        <v>=LIEN_HYPERTEXTE("#c131";UNICAR(128269)&amp;"La bas")</v>
      </c>
      <c r="E80" s="109"/>
      <c r="F80" s="109"/>
      <c r="G80" s="109"/>
      <c r="H80" s="114"/>
      <c r="I80" s="81"/>
      <c r="J80" s="194" t="s">
        <v>1584</v>
      </c>
      <c r="K80" s="81"/>
      <c r="L80" s="81"/>
      <c r="M80" s="81"/>
      <c r="N80" s="760"/>
      <c r="O80" s="184"/>
      <c r="P80" s="184"/>
      <c r="Q80" s="184"/>
      <c r="R80" s="184"/>
      <c r="S80" s="187"/>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5">
        <v>1</v>
      </c>
    </row>
    <row r="81" spans="2:56" ht="21" customHeight="1">
      <c r="B81" s="771"/>
      <c r="C81" s="191"/>
      <c r="D81" s="189"/>
      <c r="E81" s="109"/>
      <c r="F81" s="109"/>
      <c r="G81" s="109"/>
      <c r="H81" s="114"/>
      <c r="I81" s="81"/>
      <c r="J81" s="195" t="s">
        <v>1585</v>
      </c>
      <c r="K81" s="81"/>
      <c r="L81" s="81"/>
      <c r="M81" s="81"/>
      <c r="N81" s="760"/>
      <c r="O81" s="762" t="s">
        <v>1586</v>
      </c>
      <c r="P81" s="762"/>
      <c r="Q81" s="762"/>
      <c r="R81" s="762"/>
      <c r="S81" s="763"/>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5">
        <v>1</v>
      </c>
    </row>
    <row r="82" spans="2:56" ht="21" customHeight="1">
      <c r="B82" s="771"/>
      <c r="C82" s="196" t="str">
        <f>HYPERLINK("# c131"," 🔗 Cliquez")</f>
        <v xml:space="preserve"> 🔗 Cliquez</v>
      </c>
      <c r="D82" s="189" t="str">
        <f ca="1">_xlfn.FORMULATEXT(C82)</f>
        <v>=LIEN_HYPERTEXTE("# c131";" 🔗 Cliquez")</v>
      </c>
      <c r="E82" s="109"/>
      <c r="F82" s="109"/>
      <c r="G82" s="109"/>
      <c r="H82" s="114"/>
      <c r="I82" s="81"/>
      <c r="J82" s="197" t="s">
        <v>1587</v>
      </c>
      <c r="K82" s="81"/>
      <c r="L82" s="81"/>
      <c r="M82" s="81"/>
      <c r="N82" s="760"/>
      <c r="O82" s="762"/>
      <c r="P82" s="762"/>
      <c r="Q82" s="762"/>
      <c r="R82" s="762"/>
      <c r="S82" s="763"/>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5">
        <v>1</v>
      </c>
    </row>
    <row r="83" spans="2:56" ht="21" customHeight="1">
      <c r="B83" s="771"/>
      <c r="C83" s="109"/>
      <c r="D83" s="109"/>
      <c r="E83" s="109"/>
      <c r="F83" s="109"/>
      <c r="G83" s="109"/>
      <c r="H83" s="114"/>
      <c r="I83" s="81"/>
      <c r="J83" s="198" t="s">
        <v>1588</v>
      </c>
      <c r="K83" s="81"/>
      <c r="L83" s="81"/>
      <c r="M83" s="81"/>
      <c r="N83" s="760"/>
      <c r="O83" s="199">
        <v>11</v>
      </c>
      <c r="P83" s="199">
        <v>11</v>
      </c>
      <c r="Q83" s="199">
        <v>11</v>
      </c>
      <c r="R83" s="199">
        <v>11</v>
      </c>
      <c r="S83" s="200">
        <v>11</v>
      </c>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5">
        <v>1</v>
      </c>
    </row>
    <row r="84" spans="2:56" ht="21" customHeight="1" thickBot="1">
      <c r="B84" s="771"/>
      <c r="C84" s="119" t="s">
        <v>1589</v>
      </c>
      <c r="D84" s="109"/>
      <c r="E84" s="109"/>
      <c r="F84" s="109"/>
      <c r="G84" s="109"/>
      <c r="H84" s="114"/>
      <c r="I84" s="81"/>
      <c r="J84" s="201" t="s">
        <v>1590</v>
      </c>
      <c r="K84" s="81"/>
      <c r="L84" s="81"/>
      <c r="M84" s="81"/>
      <c r="N84" s="761"/>
      <c r="O84" s="162">
        <f ca="1">CELL("largeur",O84)</f>
        <v>16</v>
      </c>
      <c r="P84" s="162">
        <f ca="1">CELL("largeur",P84)</f>
        <v>16</v>
      </c>
      <c r="Q84" s="162">
        <f ca="1">CELL("largeur",Q84)</f>
        <v>11</v>
      </c>
      <c r="R84" s="162">
        <f ca="1">CELL("largeur",R84)</f>
        <v>11</v>
      </c>
      <c r="S84" s="163">
        <f ca="1">CELL("largeur",S84)</f>
        <v>11</v>
      </c>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5">
        <v>1</v>
      </c>
    </row>
    <row r="85" spans="2:56" ht="21" customHeight="1">
      <c r="B85" s="771"/>
      <c r="C85" s="202" t="s">
        <v>1591</v>
      </c>
      <c r="D85" s="109"/>
      <c r="E85" s="109"/>
      <c r="F85" s="109"/>
      <c r="G85" s="109"/>
      <c r="H85" s="114"/>
      <c r="I85" s="81"/>
      <c r="J85" s="203" t="s">
        <v>1592</v>
      </c>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5">
        <v>1</v>
      </c>
    </row>
    <row r="86" spans="2:56" ht="21" customHeight="1">
      <c r="B86" s="771"/>
      <c r="C86" s="204"/>
      <c r="D86" s="109"/>
      <c r="E86" s="109"/>
      <c r="F86" s="109"/>
      <c r="G86" s="109"/>
      <c r="H86" s="114"/>
      <c r="I86" s="81"/>
      <c r="J86" s="205" t="s">
        <v>1593</v>
      </c>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5">
        <v>1</v>
      </c>
    </row>
    <row r="87" spans="2:56" ht="21" customHeight="1">
      <c r="B87" s="771"/>
      <c r="C87" s="206" t="s">
        <v>1594</v>
      </c>
      <c r="D87" s="109"/>
      <c r="E87" s="109"/>
      <c r="F87" s="109"/>
      <c r="G87" s="109"/>
      <c r="H87" s="114"/>
      <c r="I87" s="81"/>
      <c r="J87" s="207" t="s">
        <v>1595</v>
      </c>
      <c r="K87" s="81"/>
      <c r="L87" s="81"/>
      <c r="M87" s="81"/>
      <c r="N87" s="208" t="s">
        <v>1596</v>
      </c>
      <c r="O87" s="764" t="s">
        <v>1597</v>
      </c>
      <c r="P87" s="764"/>
      <c r="Q87" s="764"/>
      <c r="R87" s="764"/>
      <c r="S87" s="764"/>
      <c r="T87" s="764"/>
      <c r="U87" s="764"/>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5">
        <v>1</v>
      </c>
    </row>
    <row r="88" spans="2:56" ht="21" customHeight="1">
      <c r="B88" s="771"/>
      <c r="C88" s="109"/>
      <c r="D88" s="109"/>
      <c r="E88" s="109"/>
      <c r="F88" s="109"/>
      <c r="G88" s="109"/>
      <c r="H88" s="114"/>
      <c r="I88" s="81"/>
      <c r="J88" s="209" t="s">
        <v>1598</v>
      </c>
      <c r="K88" s="81"/>
      <c r="L88" s="81"/>
      <c r="M88" s="81"/>
      <c r="N88" s="208" t="s">
        <v>1596</v>
      </c>
      <c r="O88" s="764" t="s">
        <v>1599</v>
      </c>
      <c r="P88" s="764"/>
      <c r="Q88" s="764"/>
      <c r="R88" s="764"/>
      <c r="S88" s="764"/>
      <c r="T88" s="764"/>
      <c r="U88" s="764"/>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5">
        <v>1</v>
      </c>
    </row>
    <row r="89" spans="2:56" ht="21" customHeight="1">
      <c r="B89" s="771"/>
      <c r="C89" s="109" t="s">
        <v>1600</v>
      </c>
      <c r="D89" s="109" t="s">
        <v>1601</v>
      </c>
      <c r="E89" s="109"/>
      <c r="F89" s="109"/>
      <c r="G89" s="109"/>
      <c r="H89" s="114"/>
      <c r="I89" s="81"/>
      <c r="J89" s="210" t="s">
        <v>1602</v>
      </c>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5">
        <v>1</v>
      </c>
    </row>
    <row r="90" spans="2:56" ht="21" customHeight="1">
      <c r="B90" s="771"/>
      <c r="C90" s="109"/>
      <c r="D90" s="109"/>
      <c r="E90" s="109"/>
      <c r="F90" s="109"/>
      <c r="G90" s="109"/>
      <c r="H90" s="114"/>
      <c r="I90" s="81"/>
      <c r="J90" s="211" t="s">
        <v>1603</v>
      </c>
      <c r="K90" s="81"/>
      <c r="L90" s="81"/>
      <c r="M90" s="81"/>
      <c r="N90" s="212" t="s">
        <v>1604</v>
      </c>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5">
        <v>1</v>
      </c>
    </row>
    <row r="91" spans="2:56" ht="21" customHeight="1">
      <c r="B91" s="771"/>
      <c r="C91" s="109" t="s">
        <v>1605</v>
      </c>
      <c r="D91" s="109"/>
      <c r="E91" s="109"/>
      <c r="F91" s="109"/>
      <c r="G91" s="109"/>
      <c r="H91" s="114"/>
      <c r="I91" s="81"/>
      <c r="J91" s="213" t="s">
        <v>1606</v>
      </c>
      <c r="K91" s="81"/>
      <c r="L91" s="81"/>
      <c r="M91" s="81"/>
      <c r="N91" s="214" t="s">
        <v>1607</v>
      </c>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5">
        <v>1</v>
      </c>
    </row>
    <row r="92" spans="2:56" ht="21" customHeight="1">
      <c r="B92" s="771"/>
      <c r="C92" s="109"/>
      <c r="D92" s="215" t="s">
        <v>1608</v>
      </c>
      <c r="E92" s="109"/>
      <c r="F92" s="215" t="s">
        <v>1609</v>
      </c>
      <c r="G92" s="109"/>
      <c r="H92" s="114" t="s">
        <v>1456</v>
      </c>
      <c r="I92" s="81"/>
      <c r="J92" s="216" t="s">
        <v>1610</v>
      </c>
      <c r="K92" s="81"/>
      <c r="L92" s="81"/>
      <c r="M92" s="81"/>
      <c r="N92" s="214" t="s">
        <v>1611</v>
      </c>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5">
        <v>1</v>
      </c>
    </row>
    <row r="93" spans="2:56" ht="21" customHeight="1">
      <c r="B93" s="771"/>
      <c r="C93" s="109" t="s">
        <v>1612</v>
      </c>
      <c r="D93" s="109"/>
      <c r="E93" s="109"/>
      <c r="F93" s="109"/>
      <c r="G93" s="109"/>
      <c r="H93" s="114"/>
      <c r="I93" s="81"/>
      <c r="J93" s="217" t="s">
        <v>1613</v>
      </c>
      <c r="K93" s="81"/>
      <c r="L93" s="81"/>
      <c r="M93" s="81"/>
      <c r="N93" s="218" t="s">
        <v>1614</v>
      </c>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5">
        <v>1</v>
      </c>
    </row>
    <row r="94" spans="2:56" ht="21" customHeight="1">
      <c r="B94" s="771"/>
      <c r="C94" s="109"/>
      <c r="D94" s="215" t="s">
        <v>1615</v>
      </c>
      <c r="E94" s="109"/>
      <c r="F94" s="215" t="s">
        <v>1616</v>
      </c>
      <c r="G94" s="109"/>
      <c r="H94" s="114"/>
      <c r="I94" s="81"/>
      <c r="J94" s="219" t="s">
        <v>1617</v>
      </c>
      <c r="K94" s="81"/>
      <c r="L94" s="81"/>
      <c r="M94" s="81"/>
      <c r="N94" s="220" t="s">
        <v>1618</v>
      </c>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5">
        <v>1</v>
      </c>
    </row>
    <row r="95" spans="2:56" ht="21" customHeight="1">
      <c r="B95" s="771"/>
      <c r="C95" s="109"/>
      <c r="D95" s="215"/>
      <c r="E95" s="109"/>
      <c r="F95" s="215"/>
      <c r="G95" s="109"/>
      <c r="H95" s="114"/>
      <c r="I95" s="81"/>
      <c r="J95" s="221" t="s">
        <v>1619</v>
      </c>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5">
        <v>1</v>
      </c>
    </row>
    <row r="96" spans="2:56" ht="21" customHeight="1">
      <c r="B96" s="771"/>
      <c r="C96" s="109"/>
      <c r="D96" s="215"/>
      <c r="E96" s="159" t="s">
        <v>1620</v>
      </c>
      <c r="F96" s="215" t="s">
        <v>1621</v>
      </c>
      <c r="G96" s="109"/>
      <c r="H96" s="114"/>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5">
        <v>1</v>
      </c>
    </row>
    <row r="97" spans="1:56" ht="21" customHeight="1">
      <c r="B97" s="771"/>
      <c r="C97" s="109"/>
      <c r="D97" s="215"/>
      <c r="E97" s="109"/>
      <c r="F97" s="215"/>
      <c r="G97" s="109"/>
      <c r="H97" s="114"/>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5">
        <v>1</v>
      </c>
    </row>
    <row r="98" spans="1:56" ht="21" customHeight="1">
      <c r="B98" s="771"/>
      <c r="C98" s="109" t="s">
        <v>1622</v>
      </c>
      <c r="D98" s="215"/>
      <c r="E98" s="109"/>
      <c r="F98" s="215"/>
      <c r="G98" s="109"/>
      <c r="H98" s="114"/>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5">
        <v>1</v>
      </c>
    </row>
    <row r="99" spans="1:56" ht="21" customHeight="1">
      <c r="B99" s="771"/>
      <c r="C99" s="109"/>
      <c r="D99" s="215" t="s">
        <v>1623</v>
      </c>
      <c r="E99" s="109"/>
      <c r="F99" s="215"/>
      <c r="G99" s="109"/>
      <c r="H99" s="114" t="s">
        <v>1456</v>
      </c>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5">
        <v>1</v>
      </c>
    </row>
    <row r="100" spans="1:56" ht="21" customHeight="1" thickBot="1">
      <c r="B100" s="772"/>
      <c r="C100" s="222"/>
      <c r="D100" s="222"/>
      <c r="E100" s="222"/>
      <c r="F100" s="222"/>
      <c r="G100" s="222"/>
      <c r="H100" s="223"/>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5">
        <v>1</v>
      </c>
    </row>
    <row r="101" spans="1:56" ht="21" customHeight="1">
      <c r="A101" s="81">
        <v>1</v>
      </c>
      <c r="B101" s="81"/>
      <c r="C101" s="100"/>
      <c r="D101" s="100"/>
      <c r="E101" s="100"/>
      <c r="F101" s="100"/>
      <c r="G101" s="100"/>
      <c r="H101" s="224"/>
      <c r="I101" s="224"/>
      <c r="J101" s="225" t="s">
        <v>1624</v>
      </c>
      <c r="K101" s="81"/>
      <c r="L101" s="81"/>
      <c r="M101" s="81"/>
      <c r="N101" s="81"/>
      <c r="O101" s="226" t="s">
        <v>1625</v>
      </c>
      <c r="P101" s="164"/>
      <c r="Q101" s="164"/>
      <c r="R101" s="81"/>
      <c r="S101" s="81">
        <v>1</v>
      </c>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5">
        <v>1</v>
      </c>
    </row>
    <row r="102" spans="1:56" ht="21" customHeight="1">
      <c r="A102" s="81">
        <v>1</v>
      </c>
      <c r="B102" s="81"/>
      <c r="C102" s="227" t="s">
        <v>1626</v>
      </c>
      <c r="D102" s="100"/>
      <c r="E102" s="100"/>
      <c r="F102" s="100"/>
      <c r="G102" s="100"/>
      <c r="H102" s="100"/>
      <c r="I102" s="100"/>
      <c r="J102" s="225" t="s">
        <v>1627</v>
      </c>
      <c r="K102" s="81"/>
      <c r="L102" s="81"/>
      <c r="M102" s="81"/>
      <c r="N102" s="81"/>
      <c r="O102" s="765" t="s">
        <v>1628</v>
      </c>
      <c r="P102" s="766" t="s">
        <v>1629</v>
      </c>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5">
        <v>1</v>
      </c>
    </row>
    <row r="103" spans="1:56" ht="21" customHeight="1">
      <c r="A103" s="81">
        <v>1</v>
      </c>
      <c r="B103" s="81"/>
      <c r="C103" s="100" t="s">
        <v>1630</v>
      </c>
      <c r="D103" s="100"/>
      <c r="E103" s="100"/>
      <c r="F103" s="100"/>
      <c r="G103" s="100"/>
      <c r="H103" s="228" t="s">
        <v>1631</v>
      </c>
      <c r="I103" s="229">
        <f>IF(H104=D130,E113/(100-F114)*100)</f>
        <v>2.5</v>
      </c>
      <c r="J103" s="189" t="str">
        <f ca="1">_xlfn.FORMULATEXT(I103)</f>
        <v>=SI(H104=D130;E113/(100-F114)*100)</v>
      </c>
      <c r="K103" s="119"/>
      <c r="L103" s="81">
        <v>1</v>
      </c>
      <c r="M103" s="81">
        <v>1</v>
      </c>
      <c r="N103" s="81"/>
      <c r="O103" s="765"/>
      <c r="P103" s="766"/>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5">
        <v>1</v>
      </c>
    </row>
    <row r="104" spans="1:56" ht="21" customHeight="1">
      <c r="A104" s="81">
        <v>1</v>
      </c>
      <c r="B104" s="81"/>
      <c r="C104" s="100" t="s">
        <v>1632</v>
      </c>
      <c r="D104" s="100"/>
      <c r="E104" s="100"/>
      <c r="F104" s="100"/>
      <c r="G104" s="100"/>
      <c r="H104" s="230" t="s">
        <v>1633</v>
      </c>
      <c r="I104" s="229">
        <f>IF(H113=D130,E113-(E113*F114%))</f>
        <v>0.625</v>
      </c>
      <c r="J104" s="189" t="str">
        <f ca="1">_xlfn.FORMULATEXT(I104)</f>
        <v>=SI(H113=D130;E113-(E113*F114%))</v>
      </c>
      <c r="K104" s="119"/>
      <c r="L104" s="81">
        <v>1</v>
      </c>
      <c r="M104" s="81">
        <v>1</v>
      </c>
      <c r="N104" s="81"/>
      <c r="O104" s="81">
        <v>1</v>
      </c>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5">
        <v>1</v>
      </c>
    </row>
    <row r="105" spans="1:56" ht="21" customHeight="1" thickBot="1">
      <c r="A105" s="81">
        <v>1</v>
      </c>
      <c r="B105" s="81"/>
      <c r="C105" s="81">
        <v>1</v>
      </c>
      <c r="D105" s="81">
        <v>1</v>
      </c>
      <c r="E105" s="81">
        <v>1</v>
      </c>
      <c r="F105" s="81">
        <v>1</v>
      </c>
      <c r="G105" s="81">
        <v>1</v>
      </c>
      <c r="H105" s="81">
        <v>1</v>
      </c>
      <c r="I105" s="81">
        <v>1</v>
      </c>
      <c r="J105" s="231"/>
      <c r="K105" s="81"/>
      <c r="L105" s="81">
        <v>1</v>
      </c>
      <c r="M105" s="81">
        <v>1</v>
      </c>
      <c r="N105" s="81"/>
      <c r="O105" s="767" t="s">
        <v>1634</v>
      </c>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5">
        <v>1</v>
      </c>
    </row>
    <row r="106" spans="1:56" ht="21" customHeight="1">
      <c r="A106" s="81">
        <v>1</v>
      </c>
      <c r="B106" s="735" t="s">
        <v>1521</v>
      </c>
      <c r="C106" s="751" t="s">
        <v>1635</v>
      </c>
      <c r="D106" s="751"/>
      <c r="E106" s="751"/>
      <c r="F106" s="751"/>
      <c r="G106" s="232"/>
      <c r="H106" s="233" t="str">
        <f>E114</f>
        <v>❻ %  de PERTE &gt;</v>
      </c>
      <c r="I106" s="234" t="str">
        <f>_xlfn.UNICHAR(128269)&amp;"Cliquez sur les loupes"</f>
        <v>🔍Cliquez sur les loupes</v>
      </c>
      <c r="J106" s="164"/>
      <c r="K106" s="235" t="s">
        <v>1541</v>
      </c>
      <c r="L106" s="119"/>
      <c r="M106" s="119"/>
      <c r="N106" s="119"/>
      <c r="O106" s="767"/>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5">
        <v>1</v>
      </c>
    </row>
    <row r="107" spans="1:56" ht="21" customHeight="1">
      <c r="A107" s="81">
        <v>1</v>
      </c>
      <c r="B107" s="736"/>
      <c r="C107" s="236"/>
      <c r="D107" s="236"/>
      <c r="E107" s="237"/>
      <c r="F107" s="238" t="s">
        <v>1636</v>
      </c>
      <c r="G107" s="239" t="str">
        <f>IF(F113=D129,"CRU- Brut ou à cuire","CUIT - Net à servir")</f>
        <v>CRU- Brut ou à cuire</v>
      </c>
      <c r="H107" s="240"/>
      <c r="I107" s="241" t="str">
        <f>HYPERLINK("#"&amp;ADDRESS(ROW(G107),COLUMN(G107),4),_xlfn.UNICHAR(128269)&amp;"cellule "&amp;ADDRESS(ROW(G107),COLUMN(G107),4))</f>
        <v>🔍cellule G107</v>
      </c>
      <c r="J107" s="242" t="str">
        <f>G107</f>
        <v>CRU- Brut ou à cuire</v>
      </c>
      <c r="K107" s="189" t="str">
        <f ca="1">_xlfn.FORMULATEXT(G107)</f>
        <v>=SI(F113=D129;"CRU- Brut ou à cuire";"CUIT - Net à servir")</v>
      </c>
      <c r="L107" s="119"/>
      <c r="M107" s="119"/>
      <c r="N107" s="119"/>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5">
        <v>1</v>
      </c>
    </row>
    <row r="108" spans="1:56" ht="21" customHeight="1">
      <c r="A108" s="81">
        <v>1</v>
      </c>
      <c r="B108" s="738">
        <v>3</v>
      </c>
      <c r="C108" s="727" t="str">
        <f>D110</f>
        <v>Sautés en morceaux service au poids</v>
      </c>
      <c r="D108" s="727"/>
      <c r="E108" s="727"/>
      <c r="F108" s="727"/>
      <c r="G108" s="727"/>
      <c r="H108" s="728"/>
      <c r="I108" s="241" t="str">
        <f>HYPERLINK("#"&amp;ADDRESS(ROW(E109),COLUMN(E109),4),_xlfn.UNICHAR(128269)&amp;"cellule "&amp;ADDRESS(ROW(E109),COLUMN(E109),4))</f>
        <v>🔍cellule E109</v>
      </c>
      <c r="J108" s="243">
        <f>E109</f>
        <v>46</v>
      </c>
      <c r="K108" s="189" t="str">
        <f ca="1">_xlfn.FORMULATEXT(E109)</f>
        <v>=ENT(E119/E113)</v>
      </c>
      <c r="L108" s="119"/>
      <c r="M108" s="119"/>
      <c r="N108" s="119"/>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5">
        <v>1</v>
      </c>
    </row>
    <row r="109" spans="1:56" ht="21" customHeight="1">
      <c r="A109" s="81">
        <v>1</v>
      </c>
      <c r="B109" s="738"/>
      <c r="C109" s="244"/>
      <c r="D109" s="245" t="s">
        <v>1637</v>
      </c>
      <c r="E109" s="246">
        <f>INT(E119/E113)</f>
        <v>46</v>
      </c>
      <c r="F109" s="247">
        <f>IF(E109=0,0,IF(E120=0,0,E113))</f>
        <v>1.25</v>
      </c>
      <c r="G109" s="248" t="str">
        <f>IF(F109*E109=0,"1 de",IF(E119=0,0,IF(E113=0,0,IF(F109*E109=E119,"",IF(H109&gt;0,"Plus 1 de")))))</f>
        <v>Plus 1 de</v>
      </c>
      <c r="H109" s="249">
        <f>IF(E113=0,0,IF(F109*E109=E119,"",MOD(E119,E113)))</f>
        <v>0.10000000000000142</v>
      </c>
      <c r="I109" s="241" t="str">
        <f>HYPERLINK("#"&amp;ADDRESS(ROW(F109),COLUMN(F109),4),_xlfn.UNICHAR(128269)&amp;"cellule "&amp;ADDRESS(ROW(F109),COLUMN(F109),4))</f>
        <v>🔍cellule F109</v>
      </c>
      <c r="J109" s="250">
        <f>F109</f>
        <v>1.25</v>
      </c>
      <c r="K109" s="189" t="str">
        <f ca="1">_xlfn.FORMULATEXT(F109)</f>
        <v>=SI(E109=0;0;SI(E120=0;0;E113))</v>
      </c>
      <c r="L109" s="119"/>
      <c r="M109" s="119"/>
      <c r="N109" s="119"/>
      <c r="O109" s="119"/>
      <c r="P109" s="119"/>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5">
        <v>1</v>
      </c>
    </row>
    <row r="110" spans="1:56" ht="21" customHeight="1">
      <c r="A110" s="81">
        <v>1</v>
      </c>
      <c r="B110" s="738"/>
      <c r="C110" s="251" t="s">
        <v>1638</v>
      </c>
      <c r="D110" s="252" t="s">
        <v>1639</v>
      </c>
      <c r="E110" s="253"/>
      <c r="F110" s="119"/>
      <c r="G110" s="119"/>
      <c r="H110" s="254"/>
      <c r="I110" s="241" t="str">
        <f>HYPERLINK("#"&amp;ADDRESS(ROW(G109),COLUMN(G109),4),_xlfn.UNICHAR(128269)&amp;"cellule "&amp;ADDRESS(ROW(G109),COLUMN(G109),4))</f>
        <v>🔍cellule G109</v>
      </c>
      <c r="J110" s="255" t="str">
        <f>HYPERLINK("# G31",G109)</f>
        <v>Plus 1 de</v>
      </c>
      <c r="K110" s="189" t="str">
        <f ca="1">_xlfn.FORMULATEXT(G109)</f>
        <v>=SI(F109*E109=0;"1 de";SI(E119=0;0;SI(E113=0;0;SI(F109*E109=E119;"";SI(H109&gt;0;"Plus 1 de")))))</v>
      </c>
      <c r="L110" s="119"/>
      <c r="M110" s="119"/>
      <c r="N110" s="119"/>
      <c r="O110" s="119"/>
      <c r="P110" s="119"/>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5">
        <v>1</v>
      </c>
    </row>
    <row r="111" spans="1:56" ht="21" customHeight="1">
      <c r="A111" s="81">
        <v>1</v>
      </c>
      <c r="B111" s="738"/>
      <c r="C111" s="119"/>
      <c r="D111" s="119"/>
      <c r="E111" s="256" t="s">
        <v>1640</v>
      </c>
      <c r="F111" s="740" t="s">
        <v>1641</v>
      </c>
      <c r="G111" s="740"/>
      <c r="H111" s="741"/>
      <c r="I111" s="241" t="str">
        <f>HYPERLINK("#"&amp;ADDRESS(ROW(H109),COLUMN(H109),4),_xlfn.UNICHAR(128269)&amp;"cellule "&amp;ADDRESS(ROW(H109),COLUMN(H109),4))</f>
        <v>🔍cellule H109</v>
      </c>
      <c r="J111" s="257">
        <f>H109</f>
        <v>0.10000000000000142</v>
      </c>
      <c r="K111" s="189" t="str">
        <f ca="1">_xlfn.FORMULATEXT(H109)</f>
        <v>=SI(E113=0;0;SI(F109*E109=E119;"";MOD(E119;E113)))</v>
      </c>
      <c r="L111" s="119"/>
      <c r="M111" s="119"/>
      <c r="N111" s="119"/>
      <c r="O111" s="119"/>
      <c r="P111" s="119"/>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5">
        <v>1</v>
      </c>
    </row>
    <row r="112" spans="1:56" ht="21" customHeight="1">
      <c r="A112" s="81">
        <v>1</v>
      </c>
      <c r="B112" s="738"/>
      <c r="C112" s="119"/>
      <c r="D112" s="258"/>
      <c r="E112" s="259"/>
      <c r="F112" s="260" t="s">
        <v>1642</v>
      </c>
      <c r="G112" s="258"/>
      <c r="H112" s="254"/>
      <c r="I112" s="109"/>
      <c r="J112" s="261"/>
      <c r="K112" s="119"/>
      <c r="L112" s="119"/>
      <c r="M112" s="119"/>
      <c r="N112" s="119"/>
      <c r="O112" s="119"/>
      <c r="P112" s="119"/>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5">
        <v>1</v>
      </c>
    </row>
    <row r="113" spans="1:56" ht="21" customHeight="1">
      <c r="A113" s="81">
        <v>1</v>
      </c>
      <c r="B113" s="738"/>
      <c r="C113" s="262"/>
      <c r="D113" s="263" t="s">
        <v>1643</v>
      </c>
      <c r="E113" s="264">
        <v>1.25</v>
      </c>
      <c r="F113" s="265" t="s">
        <v>1631</v>
      </c>
      <c r="G113" s="266">
        <f>IF(F113=D129,E113-(E113*F114%),IF(F113=D130,E113/(100-F114)*100))</f>
        <v>0.625</v>
      </c>
      <c r="H113" s="267" t="str">
        <f>H116</f>
        <v>❺ Kg cuit</v>
      </c>
      <c r="I113" s="241" t="str">
        <f>HYPERLINK("#"&amp;ADDRESS(ROW(G113),COLUMN(G113),4),_xlfn.UNICHAR(128269)&amp;"cellule "&amp;ADDRESS(ROW(G113),COLUMN(G113),4))</f>
        <v>🔍cellule G113</v>
      </c>
      <c r="J113" s="229">
        <f>G113</f>
        <v>0.625</v>
      </c>
      <c r="K113" s="189" t="str">
        <f ca="1">_xlfn.FORMULATEXT(G113)</f>
        <v>=SI(F113=D129;E113-(E113*F114%);SI(F113=D130;E113/(100-F114)*100))</v>
      </c>
      <c r="L113" s="119"/>
      <c r="M113" s="119"/>
      <c r="N113" s="119"/>
      <c r="O113" s="119"/>
      <c r="P113" s="119"/>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5">
        <v>1</v>
      </c>
    </row>
    <row r="114" spans="1:56" ht="21" customHeight="1">
      <c r="A114" s="81">
        <v>1</v>
      </c>
      <c r="B114" s="738"/>
      <c r="C114" s="119"/>
      <c r="D114" s="164"/>
      <c r="E114" s="268" t="str">
        <f>IF(F116=D130,"❻ % de BONI &gt;",IF(F116=D129,"❻ %  de PERTE &gt;",IF(ISBLANK(F114),0)))</f>
        <v>❻ %  de PERTE &gt;</v>
      </c>
      <c r="F114" s="269">
        <v>50</v>
      </c>
      <c r="G114" s="119"/>
      <c r="H114" s="254"/>
      <c r="I114" s="241" t="str">
        <f>HYPERLINK("#"&amp;ADDRESS(ROW(E114),COLUMN(E114),4),_xlfn.UNICHAR(128269)&amp;"cellule "&amp;ADDRESS(ROW(E114),COLUMN(E114),4))</f>
        <v>🔍cellule E114</v>
      </c>
      <c r="J114" s="270" t="str">
        <f>E114</f>
        <v>❻ %  de PERTE &gt;</v>
      </c>
      <c r="K114" s="189" t="str">
        <f ca="1">_xlfn.FORMULATEXT(E114)</f>
        <v>=SI(F116=D130;"❻ % de BONI &gt;";SI(F116=D129;"❻ %  de PERTE &gt;";SI(ESTVIDE(F114);0)))</v>
      </c>
      <c r="L114" s="119"/>
      <c r="M114" s="119"/>
      <c r="N114" s="119"/>
      <c r="O114" s="119"/>
      <c r="P114" s="119"/>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5">
        <v>1</v>
      </c>
    </row>
    <row r="115" spans="1:56" ht="21" customHeight="1">
      <c r="A115" s="81">
        <v>1</v>
      </c>
      <c r="B115" s="738"/>
      <c r="C115" s="119"/>
      <c r="D115" s="119"/>
      <c r="E115" s="119"/>
      <c r="F115" s="119"/>
      <c r="G115" s="119"/>
      <c r="H115" s="254"/>
      <c r="I115" s="109"/>
      <c r="J115" s="261"/>
      <c r="K115" s="119"/>
      <c r="L115" s="119"/>
      <c r="M115" s="119"/>
      <c r="N115" s="119"/>
      <c r="O115" s="119"/>
      <c r="P115" s="119"/>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5">
        <v>1</v>
      </c>
    </row>
    <row r="116" spans="1:56" ht="21" customHeight="1">
      <c r="A116" s="81">
        <v>1</v>
      </c>
      <c r="B116" s="738"/>
      <c r="C116" s="119"/>
      <c r="D116" s="271" t="s">
        <v>1644</v>
      </c>
      <c r="E116" s="272">
        <v>4.8000000000000001E-2</v>
      </c>
      <c r="F116" s="273" t="str">
        <f>F113</f>
        <v>❹ Kg cru</v>
      </c>
      <c r="G116" s="266">
        <f>IF(F116=D129,E116-(E116*F114%),IF(F116=D130,E116/(100-F114)*100))</f>
        <v>2.4E-2</v>
      </c>
      <c r="H116" s="274" t="str">
        <f>IF(F116=D129,D130,D129)</f>
        <v>❺ Kg cuit</v>
      </c>
      <c r="I116" s="241" t="str">
        <f>HYPERLINK("#"&amp;ADDRESS(ROW(G116),COLUMN(G116),4),_xlfn.UNICHAR(128269)&amp;"cellule "&amp;ADDRESS(ROW(G116),COLUMN(G116),4))</f>
        <v>🔍cellule G116</v>
      </c>
      <c r="J116" s="229">
        <f>G116</f>
        <v>2.4E-2</v>
      </c>
      <c r="K116" s="189" t="str">
        <f ca="1">_xlfn.FORMULATEXT(G116)</f>
        <v>=SI(F116=D129;E116-(E116*F114%);SI(F116=D130;E116/(100-F114)*100))</v>
      </c>
      <c r="L116" s="119"/>
      <c r="M116" s="119"/>
      <c r="N116" s="119"/>
      <c r="O116" s="119"/>
      <c r="P116" s="119"/>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5">
        <v>1</v>
      </c>
    </row>
    <row r="117" spans="1:56" ht="21" customHeight="1">
      <c r="A117" s="81">
        <v>1</v>
      </c>
      <c r="B117" s="738"/>
      <c r="C117" s="119"/>
      <c r="D117" s="275" t="s">
        <v>1645</v>
      </c>
      <c r="E117" s="276">
        <v>1200</v>
      </c>
      <c r="F117" s="277" t="s">
        <v>1646</v>
      </c>
      <c r="G117" s="119"/>
      <c r="H117" s="278"/>
      <c r="I117" s="109"/>
      <c r="J117" s="261"/>
      <c r="K117" s="119"/>
      <c r="L117" s="119"/>
      <c r="M117" s="119"/>
      <c r="N117" s="119"/>
      <c r="O117" s="119"/>
      <c r="P117" s="119"/>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5">
        <v>1</v>
      </c>
    </row>
    <row r="118" spans="1:56" ht="21" customHeight="1">
      <c r="A118" s="81">
        <v>1</v>
      </c>
      <c r="B118" s="738"/>
      <c r="C118" s="119"/>
      <c r="D118" s="119"/>
      <c r="E118" s="119"/>
      <c r="F118" s="119"/>
      <c r="G118" s="119"/>
      <c r="H118" s="254"/>
      <c r="I118" s="109"/>
      <c r="J118" s="261"/>
      <c r="K118" s="119"/>
      <c r="L118" s="119"/>
      <c r="M118" s="119"/>
      <c r="N118" s="119"/>
      <c r="O118" s="119"/>
      <c r="P118" s="119"/>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5">
        <v>1</v>
      </c>
    </row>
    <row r="119" spans="1:56" ht="21" customHeight="1">
      <c r="A119" s="81">
        <v>1</v>
      </c>
      <c r="B119" s="738"/>
      <c r="C119" s="119"/>
      <c r="D119" s="279" t="s">
        <v>1647</v>
      </c>
      <c r="E119" s="280">
        <f>IF(E113=0,0,E116*E117)</f>
        <v>57.6</v>
      </c>
      <c r="F119" s="281" t="str">
        <f>F113</f>
        <v>❹ Kg cru</v>
      </c>
      <c r="G119" s="282">
        <f>IF(E113=0,0,G116*E117)</f>
        <v>28.8</v>
      </c>
      <c r="H119" s="283" t="str">
        <f>H116</f>
        <v>❺ Kg cuit</v>
      </c>
      <c r="I119" s="241" t="str">
        <f>HYPERLINK("#"&amp;ADDRESS(ROW(E119),COLUMN(E119),4),_xlfn.UNICHAR(128269)&amp;"cellule "&amp;ADDRESS(ROW(E119),COLUMN(E119),4))</f>
        <v>🔍cellule E119</v>
      </c>
      <c r="J119" s="280">
        <f>E119</f>
        <v>57.6</v>
      </c>
      <c r="K119" s="189" t="str">
        <f ca="1">_xlfn.FORMULATEXT(E119)</f>
        <v>=SI(E113=0;0;E116*E117)</v>
      </c>
      <c r="L119" s="119"/>
      <c r="M119" s="119"/>
      <c r="N119" s="119"/>
      <c r="O119" s="119"/>
      <c r="P119" s="119"/>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5">
        <v>1</v>
      </c>
    </row>
    <row r="120" spans="1:56" ht="21" customHeight="1">
      <c r="A120" s="81">
        <v>1</v>
      </c>
      <c r="B120" s="738"/>
      <c r="C120" s="164"/>
      <c r="D120" s="284" t="s">
        <v>1648</v>
      </c>
      <c r="E120" s="285">
        <f>IF(E113=0,0,IF(MOD(E119,E113)&gt;MOD(E119,E113)/2,INT(E119/E113)+1,INT(E119/E113)))</f>
        <v>47</v>
      </c>
      <c r="F120" s="286" t="s">
        <v>1649</v>
      </c>
      <c r="G120" s="287">
        <f>IF(ISBLANK(E116),0,E113/E116)</f>
        <v>26.041666666666668</v>
      </c>
      <c r="H120" s="254"/>
      <c r="I120" s="241" t="str">
        <f>HYPERLINK("#"&amp;ADDRESS(ROW(E120),COLUMN(E120),4),_xlfn.UNICHAR(128269)&amp;"cellule "&amp;ADDRESS(ROW(E120),COLUMN(E120),4))</f>
        <v>🔍cellule E120</v>
      </c>
      <c r="J120" s="285">
        <f>E120</f>
        <v>47</v>
      </c>
      <c r="K120" s="189" t="str">
        <f ca="1">_xlfn.FORMULATEXT(E120)</f>
        <v>=SI(E113=0;0;SI(MOD(E119;E113)&gt;MOD(E119;E113)/2;ENT(E119/E113)+1;ENT(E119/E113)))</v>
      </c>
      <c r="L120" s="119"/>
      <c r="M120" s="119"/>
      <c r="N120" s="119"/>
      <c r="O120" s="119"/>
      <c r="P120" s="119"/>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5">
        <v>1</v>
      </c>
    </row>
    <row r="121" spans="1:56" ht="21" customHeight="1">
      <c r="A121" s="81">
        <v>1</v>
      </c>
      <c r="B121" s="738"/>
      <c r="C121" s="119"/>
      <c r="D121" s="284"/>
      <c r="E121" s="285"/>
      <c r="F121" s="288"/>
      <c r="G121" s="287"/>
      <c r="H121" s="254"/>
      <c r="I121" s="241" t="str">
        <f>HYPERLINK("#"&amp;ADDRESS(ROW(G120),COLUMN(G120),4),_xlfn.UNICHAR(128269)&amp;"cellule "&amp;ADDRESS(ROW(G120),COLUMN(G120),4))</f>
        <v>🔍cellule G120</v>
      </c>
      <c r="J121" s="287">
        <f>G120</f>
        <v>26.041666666666668</v>
      </c>
      <c r="K121" s="189" t="str">
        <f ca="1">_xlfn.FORMULATEXT(G120)</f>
        <v>=SI(ESTVIDE(E116);0;E113/E116)</v>
      </c>
      <c r="L121" s="119"/>
      <c r="M121" s="119"/>
      <c r="N121" s="119"/>
      <c r="O121" s="119"/>
      <c r="P121" s="119"/>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5">
        <v>1</v>
      </c>
    </row>
    <row r="122" spans="1:56" ht="21" customHeight="1">
      <c r="A122" s="81">
        <v>1</v>
      </c>
      <c r="B122" s="738"/>
      <c r="C122" s="729" t="s">
        <v>1650</v>
      </c>
      <c r="D122" s="729"/>
      <c r="E122" s="729"/>
      <c r="F122" s="729"/>
      <c r="G122" s="729"/>
      <c r="H122" s="730"/>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5">
        <v>1</v>
      </c>
    </row>
    <row r="123" spans="1:56" ht="21" customHeight="1">
      <c r="A123" s="81">
        <v>1</v>
      </c>
      <c r="B123" s="738"/>
      <c r="C123" s="729"/>
      <c r="D123" s="729"/>
      <c r="E123" s="729"/>
      <c r="F123" s="729"/>
      <c r="G123" s="729"/>
      <c r="H123" s="730"/>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5">
        <v>1</v>
      </c>
    </row>
    <row r="124" spans="1:56" ht="21" customHeight="1">
      <c r="A124" s="81">
        <v>1</v>
      </c>
      <c r="B124" s="738"/>
      <c r="C124" s="289" t="s">
        <v>1651</v>
      </c>
      <c r="D124" s="290"/>
      <c r="E124" s="290"/>
      <c r="F124" s="290"/>
      <c r="G124" s="290"/>
      <c r="H124" s="29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5">
        <v>1</v>
      </c>
    </row>
    <row r="125" spans="1:56" ht="21" customHeight="1">
      <c r="A125" s="81">
        <v>1</v>
      </c>
      <c r="B125" s="738"/>
      <c r="C125" s="742" t="s">
        <v>1652</v>
      </c>
      <c r="D125" s="742"/>
      <c r="E125" s="742"/>
      <c r="F125" s="742"/>
      <c r="G125" s="742"/>
      <c r="H125" s="743"/>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5">
        <v>1</v>
      </c>
    </row>
    <row r="126" spans="1:56" ht="21" customHeight="1">
      <c r="A126" s="81">
        <v>1</v>
      </c>
      <c r="B126" s="738"/>
      <c r="C126" s="292" t="s">
        <v>1653</v>
      </c>
      <c r="D126" s="119"/>
      <c r="E126" s="119"/>
      <c r="F126" s="228" t="s">
        <v>1654</v>
      </c>
      <c r="G126" s="119"/>
      <c r="H126" s="254"/>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5">
        <v>1</v>
      </c>
    </row>
    <row r="127" spans="1:56" ht="21" customHeight="1">
      <c r="A127" s="81">
        <v>1</v>
      </c>
      <c r="B127" s="738"/>
      <c r="C127" s="293" t="s">
        <v>1640</v>
      </c>
      <c r="D127" s="119"/>
      <c r="E127" s="119"/>
      <c r="F127" s="294" t="s">
        <v>1655</v>
      </c>
      <c r="G127" s="119"/>
      <c r="H127" s="254"/>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5">
        <v>1</v>
      </c>
    </row>
    <row r="128" spans="1:56" ht="21" customHeight="1">
      <c r="A128" s="81">
        <v>1</v>
      </c>
      <c r="B128" s="738"/>
      <c r="C128" s="295" t="s">
        <v>1656</v>
      </c>
      <c r="D128" s="119"/>
      <c r="E128" s="119"/>
      <c r="F128" s="296" t="s">
        <v>1657</v>
      </c>
      <c r="G128" s="119"/>
      <c r="H128" s="254"/>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5">
        <v>1</v>
      </c>
    </row>
    <row r="129" spans="1:56" ht="21" customHeight="1">
      <c r="A129" s="81">
        <v>1</v>
      </c>
      <c r="B129" s="738"/>
      <c r="C129" s="228"/>
      <c r="D129" s="265" t="s">
        <v>1631</v>
      </c>
      <c r="E129" s="119"/>
      <c r="F129" s="297" t="s">
        <v>1658</v>
      </c>
      <c r="G129" s="119"/>
      <c r="H129" s="254"/>
      <c r="I129" s="81"/>
      <c r="J129" s="81"/>
      <c r="K129" s="81"/>
      <c r="L129" s="81"/>
      <c r="M129" s="81"/>
      <c r="N129" s="81"/>
      <c r="O129" s="81"/>
      <c r="P129" s="81"/>
      <c r="Q129" s="81"/>
      <c r="R129" s="81"/>
      <c r="S129" s="81"/>
      <c r="T129" s="298"/>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5">
        <v>1</v>
      </c>
    </row>
    <row r="130" spans="1:56" ht="21" customHeight="1">
      <c r="A130" s="81">
        <v>1</v>
      </c>
      <c r="B130" s="738"/>
      <c r="C130" s="230"/>
      <c r="D130" s="299" t="s">
        <v>1633</v>
      </c>
      <c r="E130" s="119"/>
      <c r="F130" s="300" t="s">
        <v>1659</v>
      </c>
      <c r="G130" s="119"/>
      <c r="H130" s="254"/>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5">
        <v>1</v>
      </c>
    </row>
    <row r="131" spans="1:56" ht="21" customHeight="1">
      <c r="A131" s="81">
        <v>1</v>
      </c>
      <c r="B131" s="738"/>
      <c r="C131" s="301"/>
      <c r="D131" s="119"/>
      <c r="E131" s="302" t="s">
        <v>1660</v>
      </c>
      <c r="F131" s="300"/>
      <c r="G131" s="301" t="s">
        <v>1661</v>
      </c>
      <c r="H131" s="303" t="str">
        <f>ADDRESS(ROW(F113),COLUMN(F113),4)</f>
        <v>F113</v>
      </c>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5">
        <v>1</v>
      </c>
    </row>
    <row r="132" spans="1:56" ht="21" customHeight="1">
      <c r="A132" s="81">
        <v>1</v>
      </c>
      <c r="B132" s="738"/>
      <c r="C132" s="152" t="s">
        <v>1662</v>
      </c>
      <c r="D132" s="304"/>
      <c r="E132" s="302"/>
      <c r="F132" s="152" t="s">
        <v>1663</v>
      </c>
      <c r="G132" s="119"/>
      <c r="H132" s="254"/>
      <c r="I132" s="81"/>
      <c r="J132" s="81"/>
      <c r="K132" s="81"/>
      <c r="L132" s="81"/>
      <c r="M132" s="81"/>
      <c r="N132" s="81"/>
      <c r="O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5">
        <v>1</v>
      </c>
    </row>
    <row r="133" spans="1:56" ht="21" customHeight="1">
      <c r="A133" s="81">
        <v>1</v>
      </c>
      <c r="B133" s="738"/>
      <c r="C133" s="155">
        <v>11</v>
      </c>
      <c r="D133" s="155">
        <v>11</v>
      </c>
      <c r="E133" s="155">
        <v>11</v>
      </c>
      <c r="F133" s="155">
        <v>11</v>
      </c>
      <c r="G133" s="155">
        <v>11</v>
      </c>
      <c r="H133" s="156">
        <v>11</v>
      </c>
      <c r="I133" s="157" t="s">
        <v>1559</v>
      </c>
      <c r="J133" s="164"/>
      <c r="K133" s="164"/>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5">
        <v>1</v>
      </c>
    </row>
    <row r="134" spans="1:56" ht="21" customHeight="1" thickBot="1">
      <c r="A134" s="81">
        <v>1</v>
      </c>
      <c r="B134" s="739"/>
      <c r="C134" s="162">
        <f t="shared" ref="C134:H134" ca="1" si="5">CELL("largeur",C134)</f>
        <v>13</v>
      </c>
      <c r="D134" s="162">
        <f t="shared" ca="1" si="5"/>
        <v>21</v>
      </c>
      <c r="E134" s="162">
        <f t="shared" ca="1" si="5"/>
        <v>13</v>
      </c>
      <c r="F134" s="162">
        <f t="shared" ca="1" si="5"/>
        <v>13</v>
      </c>
      <c r="G134" s="162">
        <f t="shared" ca="1" si="5"/>
        <v>13</v>
      </c>
      <c r="H134" s="163">
        <f t="shared" ca="1" si="5"/>
        <v>13</v>
      </c>
      <c r="I134" s="157" t="s">
        <v>1562</v>
      </c>
      <c r="J134" s="164"/>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5">
        <v>1</v>
      </c>
    </row>
    <row r="135" spans="1:56" ht="21" customHeight="1">
      <c r="A135" s="81"/>
      <c r="B135" s="81"/>
      <c r="C135" s="81"/>
      <c r="D135" s="81"/>
      <c r="E135" s="81"/>
      <c r="F135" s="81"/>
      <c r="G135" s="81"/>
      <c r="H135" s="81"/>
      <c r="I135" s="81"/>
      <c r="J135" s="81">
        <v>1</v>
      </c>
      <c r="K135" s="305" t="s">
        <v>1624</v>
      </c>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5">
        <v>1</v>
      </c>
    </row>
    <row r="136" spans="1:56" ht="21" customHeight="1" thickBot="1">
      <c r="A136" s="81"/>
      <c r="B136" s="112" t="s">
        <v>1664</v>
      </c>
      <c r="C136" s="112"/>
      <c r="D136" s="81"/>
      <c r="E136" s="81"/>
      <c r="F136" s="81"/>
      <c r="G136" s="81"/>
      <c r="H136" s="81"/>
      <c r="I136" s="306" t="s">
        <v>1665</v>
      </c>
      <c r="J136" s="81"/>
      <c r="K136" s="305" t="s">
        <v>1627</v>
      </c>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5">
        <v>1</v>
      </c>
    </row>
    <row r="137" spans="1:56" ht="21" customHeight="1">
      <c r="A137" s="81">
        <v>1</v>
      </c>
      <c r="B137" s="735" t="s">
        <v>1521</v>
      </c>
      <c r="C137" s="744" t="s">
        <v>1635</v>
      </c>
      <c r="D137" s="744"/>
      <c r="E137" s="744"/>
      <c r="F137" s="744"/>
      <c r="G137" s="307"/>
      <c r="H137" s="308" t="str">
        <f>E145</f>
        <v>❻ Foisonnement</v>
      </c>
      <c r="I137" s="309" t="s">
        <v>1666</v>
      </c>
      <c r="J137" s="164"/>
      <c r="K137" s="164"/>
      <c r="L137" s="235" t="s">
        <v>1541</v>
      </c>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5">
        <v>1</v>
      </c>
    </row>
    <row r="138" spans="1:56" ht="21" customHeight="1">
      <c r="A138" s="81"/>
      <c r="B138" s="736"/>
      <c r="C138" s="310"/>
      <c r="D138" s="310"/>
      <c r="E138" s="311"/>
      <c r="F138" s="312" t="s">
        <v>1667</v>
      </c>
      <c r="G138" s="313" t="str">
        <f>IF(F144=D160,"CRU- Brut ou à cuire","CUIT - Net à servir")</f>
        <v>CUIT - Net à servir</v>
      </c>
      <c r="H138" s="314"/>
      <c r="I138" s="315" t="str">
        <f>HYPERLINK("#"&amp;ADDRESS(ROW(G138),COLUMN(G138),4),"◀"&amp;ADDRESS(ROW(G138),COLUMN(G138),4))</f>
        <v>◀G138</v>
      </c>
      <c r="J138" s="316" t="str">
        <f>G138</f>
        <v>CUIT - Net à servir</v>
      </c>
      <c r="K138" s="189" t="str">
        <f ca="1">_xlfn.FORMULATEXT(G138)</f>
        <v>=SI(F144=D160;"CRU- Brut ou à cuire";"CUIT - Net à servir")</v>
      </c>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5">
        <v>1</v>
      </c>
    </row>
    <row r="139" spans="1:56" ht="21" customHeight="1">
      <c r="A139" s="81"/>
      <c r="B139" s="745">
        <v>3</v>
      </c>
      <c r="C139" s="747" t="str">
        <f>D141</f>
        <v>Semoule (poids cru)</v>
      </c>
      <c r="D139" s="747"/>
      <c r="E139" s="747"/>
      <c r="F139" s="747"/>
      <c r="G139" s="747"/>
      <c r="H139" s="748"/>
      <c r="I139" s="315" t="str">
        <f>HYPERLINK("#"&amp;ADDRESS(ROW(E140),COLUMN(E140),4),"◀"&amp;ADDRESS(ROW(E140),COLUMN(E140),4))</f>
        <v>◀E140</v>
      </c>
      <c r="J139" s="317">
        <f>E140</f>
        <v>5</v>
      </c>
      <c r="K139" s="189" t="str">
        <f ca="1">_xlfn.FORMULATEXT(E140)</f>
        <v>=ENT(E150/E144)</v>
      </c>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5">
        <v>1</v>
      </c>
    </row>
    <row r="140" spans="1:56" ht="21" customHeight="1">
      <c r="A140" s="81"/>
      <c r="B140" s="745"/>
      <c r="C140" s="318"/>
      <c r="D140" s="319" t="s">
        <v>1637</v>
      </c>
      <c r="E140" s="320">
        <f>INT(E150/E144)</f>
        <v>5</v>
      </c>
      <c r="F140" s="321">
        <f>IF(E140=0,0,IF(E151=0,0,E144))</f>
        <v>1</v>
      </c>
      <c r="G140" s="322" t="str">
        <f>IF(F140*E140=0,"1 de",IF(E150=0,0,IF(E144=0,0,IF(F140*E140=E150,"",IF(H140&gt;0,"Plus 1 de")))))</f>
        <v/>
      </c>
      <c r="H140" s="323" t="str">
        <f>IF(E144=0,0,IF(F140*E140=E150,"",MOD(E150,E144)))</f>
        <v/>
      </c>
      <c r="I140" s="315" t="str">
        <f>HYPERLINK("#"&amp;ADDRESS(ROW(F140),COLUMN(F140),4),"◀"&amp;ADDRESS(ROW(F140),COLUMN(F140),4))</f>
        <v>◀F140</v>
      </c>
      <c r="J140" s="324">
        <f>F140</f>
        <v>1</v>
      </c>
      <c r="K140" s="189" t="str">
        <f ca="1">_xlfn.FORMULATEXT(F140)</f>
        <v>=SI(E140=0;0;SI(E151=0;0;E144))</v>
      </c>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5">
        <v>1</v>
      </c>
    </row>
    <row r="141" spans="1:56" ht="21" customHeight="1">
      <c r="A141" s="81"/>
      <c r="B141" s="745"/>
      <c r="C141" s="325" t="s">
        <v>1668</v>
      </c>
      <c r="D141" s="326" t="s">
        <v>1669</v>
      </c>
      <c r="E141" s="253"/>
      <c r="F141" s="119"/>
      <c r="G141" s="119"/>
      <c r="H141" s="254"/>
      <c r="I141" s="315" t="str">
        <f>HYPERLINK("#"&amp;ADDRESS(ROW(G140),COLUMN(G140),4),"◀"&amp;ADDRESS(ROW(G140),COLUMN(G140),4))</f>
        <v>◀G140</v>
      </c>
      <c r="J141" s="327" t="str">
        <f>G140</f>
        <v/>
      </c>
      <c r="K141" s="189" t="str">
        <f ca="1">_xlfn.FORMULATEXT(G140)</f>
        <v>=SI(F140*E140=0;"1 de";SI(E150=0;0;SI(E144=0;0;SI(F140*E140=E150;"";SI(H140&gt;0;"Plus 1 de")))))</v>
      </c>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5">
        <v>1</v>
      </c>
    </row>
    <row r="142" spans="1:56" ht="21" customHeight="1">
      <c r="A142" s="81"/>
      <c r="B142" s="745"/>
      <c r="C142" s="119"/>
      <c r="D142" s="119"/>
      <c r="E142" s="256" t="s">
        <v>1640</v>
      </c>
      <c r="F142" s="740" t="s">
        <v>1641</v>
      </c>
      <c r="G142" s="740"/>
      <c r="H142" s="741"/>
      <c r="I142" s="315" t="str">
        <f>HYPERLINK("#"&amp;ADDRESS(ROW(H140),COLUMN(H140),4),"◀"&amp;ADDRESS(ROW(H140),COLUMN(H140),4))</f>
        <v>◀H140</v>
      </c>
      <c r="J142" s="328" t="str">
        <f>H140</f>
        <v/>
      </c>
      <c r="K142" s="189" t="str">
        <f ca="1">_xlfn.FORMULATEXT(H140)</f>
        <v>=SI(E144=0;0;SI(F140*E140=E150;"";MOD(E150;E144)))</v>
      </c>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5">
        <v>1</v>
      </c>
    </row>
    <row r="143" spans="1:56" ht="21" customHeight="1">
      <c r="A143" s="81"/>
      <c r="B143" s="745"/>
      <c r="C143" s="119"/>
      <c r="D143" s="258"/>
      <c r="E143" s="259"/>
      <c r="F143" s="260" t="s">
        <v>1642</v>
      </c>
      <c r="G143" s="258"/>
      <c r="H143" s="254"/>
      <c r="I143" s="315"/>
      <c r="J143" s="329"/>
      <c r="K143" s="119"/>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5">
        <v>1</v>
      </c>
    </row>
    <row r="144" spans="1:56" ht="21" customHeight="1">
      <c r="A144" s="81"/>
      <c r="B144" s="745"/>
      <c r="C144" s="262"/>
      <c r="D144" s="263" t="s">
        <v>1643</v>
      </c>
      <c r="E144" s="330">
        <v>1</v>
      </c>
      <c r="F144" s="299" t="s">
        <v>1633</v>
      </c>
      <c r="G144" s="266">
        <f>IF(F144=D160,E144*F145,IF(F144=D161,E144/F145))</f>
        <v>0.5</v>
      </c>
      <c r="H144" s="267" t="str">
        <f>H147</f>
        <v>❹ Kg cru</v>
      </c>
      <c r="I144" s="331" t="str">
        <f>HYPERLINK("#"&amp;ADDRESS(ROW(G146),COLUMN(G146),4),"◀"&amp;ADDRESS(ROW(G146),COLUMN(G146),4))</f>
        <v>◀G146</v>
      </c>
      <c r="J144" s="229">
        <f>G144</f>
        <v>0.5</v>
      </c>
      <c r="K144" s="189" t="str">
        <f ca="1">_xlfn.FORMULATEXT(G144)</f>
        <v>=SI(F144=D160;E144*F145;SI(F144=D161;E144/F145))</v>
      </c>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5">
        <v>1</v>
      </c>
    </row>
    <row r="145" spans="1:56" ht="21" customHeight="1">
      <c r="A145" s="81"/>
      <c r="B145" s="745"/>
      <c r="C145" s="119"/>
      <c r="D145" s="164"/>
      <c r="E145" s="332" t="s">
        <v>1657</v>
      </c>
      <c r="F145" s="333">
        <v>2</v>
      </c>
      <c r="G145" s="334" t="str">
        <f>IF(F144=D160,"cru X par","cuit / par")</f>
        <v>cuit / par</v>
      </c>
      <c r="H145" s="335">
        <f>F145</f>
        <v>2</v>
      </c>
      <c r="I145" s="315" t="str">
        <f>HYPERLINK("#"&amp;ADDRESS(ROW(G145),COLUMN(G145),4),"◀"&amp;ADDRESS(ROW(G145),COLUMN(G145),4))</f>
        <v>◀G145</v>
      </c>
      <c r="J145" s="336" t="str">
        <f>G145</f>
        <v>cuit / par</v>
      </c>
      <c r="K145" s="189" t="str">
        <f ca="1">_xlfn.FORMULATEXT(G145)</f>
        <v>=SI(F144=D160;"cru X par";"cuit / par")</v>
      </c>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5">
        <v>1</v>
      </c>
    </row>
    <row r="146" spans="1:56" ht="21" customHeight="1">
      <c r="A146" s="81"/>
      <c r="B146" s="745"/>
      <c r="C146" s="119"/>
      <c r="D146" s="119"/>
      <c r="E146" s="119"/>
      <c r="F146" s="119"/>
      <c r="G146" s="119"/>
      <c r="H146" s="254"/>
      <c r="I146" s="315"/>
      <c r="J146" s="329"/>
      <c r="K146" s="119"/>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5">
        <v>1</v>
      </c>
    </row>
    <row r="147" spans="1:56" ht="21" customHeight="1">
      <c r="A147" s="81"/>
      <c r="B147" s="745"/>
      <c r="C147" s="119"/>
      <c r="D147" s="271" t="s">
        <v>1644</v>
      </c>
      <c r="E147" s="337">
        <v>0.05</v>
      </c>
      <c r="F147" s="273" t="str">
        <f>F144</f>
        <v>❺ Kg cuit</v>
      </c>
      <c r="G147" s="266">
        <f>IF(F144=D160,E147*F145,IF(F144=D161,E147/F145))</f>
        <v>2.5000000000000001E-2</v>
      </c>
      <c r="H147" s="274" t="str">
        <f>IF(F147=D160,D161,D160)</f>
        <v>❹ Kg cru</v>
      </c>
      <c r="I147" s="315" t="str">
        <f>HYPERLINK("#"&amp;ADDRESS(ROW(G147),COLUMN(G147),4),"◀"&amp;ADDRESS(ROW(G147),COLUMN(G147),4))</f>
        <v>◀G147</v>
      </c>
      <c r="J147" s="229">
        <f>G147</f>
        <v>2.5000000000000001E-2</v>
      </c>
      <c r="K147" s="338" t="str">
        <f ca="1">_xlfn.FORMULATEXT(G147)</f>
        <v>=SI(F144=D160;E147*F145;SI(F144=D161;E147/F145))</v>
      </c>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5">
        <v>1</v>
      </c>
    </row>
    <row r="148" spans="1:56" ht="21" customHeight="1">
      <c r="A148" s="81"/>
      <c r="B148" s="745"/>
      <c r="C148" s="119"/>
      <c r="D148" s="275" t="s">
        <v>1645</v>
      </c>
      <c r="E148" s="339">
        <v>100</v>
      </c>
      <c r="F148" s="340" t="s">
        <v>1646</v>
      </c>
      <c r="G148" s="119"/>
      <c r="H148" s="278"/>
      <c r="I148" s="315" t="str">
        <f>HYPERLINK("#"&amp;ADDRESS(ROW(H147),COLUMN(H147),4),"◀"&amp;ADDRESS(ROW(H147),COLUMN(H147),4))</f>
        <v>◀H147</v>
      </c>
      <c r="J148" s="341" t="str">
        <f>H147</f>
        <v>❹ Kg cru</v>
      </c>
      <c r="K148" s="189" t="str">
        <f ca="1">_xlfn.FORMULATEXT(H147)</f>
        <v>=SI(F147=D160;D161;D160)</v>
      </c>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5">
        <v>1</v>
      </c>
    </row>
    <row r="149" spans="1:56" ht="21" customHeight="1">
      <c r="A149" s="81"/>
      <c r="B149" s="745"/>
      <c r="C149" s="119"/>
      <c r="D149" s="119"/>
      <c r="E149" s="119"/>
      <c r="F149" s="119"/>
      <c r="G149" s="119"/>
      <c r="H149" s="254"/>
      <c r="I149" s="315"/>
      <c r="J149" s="329"/>
      <c r="K149" s="119"/>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5">
        <v>1</v>
      </c>
    </row>
    <row r="150" spans="1:56" ht="21" customHeight="1">
      <c r="A150" s="81"/>
      <c r="B150" s="745"/>
      <c r="C150" s="119"/>
      <c r="D150" s="279" t="s">
        <v>1647</v>
      </c>
      <c r="E150" s="280">
        <f>IF(E144=0,0,E147*E148)</f>
        <v>5</v>
      </c>
      <c r="F150" s="281" t="str">
        <f>F144</f>
        <v>❺ Kg cuit</v>
      </c>
      <c r="G150" s="282">
        <f>IF(E144=0,0,G147*E148)</f>
        <v>2.5</v>
      </c>
      <c r="H150" s="283" t="str">
        <f>H147</f>
        <v>❹ Kg cru</v>
      </c>
      <c r="I150" s="315" t="str">
        <f>HYPERLINK("#"&amp;ADDRESS(ROW(E150),COLUMN(E150),4),"◀"&amp;ADDRESS(ROW(E150),COLUMN(E150),4))</f>
        <v>◀E150</v>
      </c>
      <c r="J150" s="280">
        <f>E150</f>
        <v>5</v>
      </c>
      <c r="K150" s="189" t="str">
        <f ca="1">_xlfn.FORMULATEXT(E150)</f>
        <v>=SI(E144=0;0;E147*E148)</v>
      </c>
      <c r="L150" s="81"/>
      <c r="M150" s="342" t="str">
        <f>ADDRESS(ROW(G150),COLUMN(G150),4)</f>
        <v>G150</v>
      </c>
      <c r="N150" s="189" t="str">
        <f ca="1">_xlfn.FORMULATEXT(G150)</f>
        <v>=SI(E144=0;0;G147*E148)</v>
      </c>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5">
        <v>1</v>
      </c>
    </row>
    <row r="151" spans="1:56" ht="21" customHeight="1">
      <c r="A151" s="81"/>
      <c r="B151" s="745"/>
      <c r="C151" s="119"/>
      <c r="D151" s="284" t="s">
        <v>1648</v>
      </c>
      <c r="E151" s="285">
        <f>IF(E144=0,0,IF(MOD(E150,E144)&gt;MOD(E150,E144)/2,INT(E150/E144)+1,INT(E150/E144)))</f>
        <v>5</v>
      </c>
      <c r="F151" s="288" t="s">
        <v>1649</v>
      </c>
      <c r="G151" s="287">
        <f>IF(ISBLANK(E147),0,E144/E147)</f>
        <v>20</v>
      </c>
      <c r="H151" s="254"/>
      <c r="I151" s="315" t="str">
        <f>HYPERLINK("#"&amp;ADDRESS(ROW(E151),COLUMN(E151),4),"◀"&amp;ADDRESS(ROW(E151),COLUMN(E151),4))</f>
        <v>◀E151</v>
      </c>
      <c r="J151" s="285">
        <f>E151</f>
        <v>5</v>
      </c>
      <c r="K151" s="189" t="str">
        <f ca="1">_xlfn.FORMULATEXT(E151)</f>
        <v>=SI(E144=0;0;SI(MOD(E150;E144)&gt;MOD(E150;E144)/2;ENT(E150/E144)+1;ENT(E150/E144)))</v>
      </c>
      <c r="L151" s="81"/>
      <c r="M151" s="81"/>
      <c r="N151" s="81"/>
      <c r="O151" s="81"/>
      <c r="P151" s="81"/>
      <c r="Q151" s="118"/>
      <c r="R151" s="118"/>
      <c r="S151" s="118"/>
      <c r="T151" s="118"/>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5">
        <v>1</v>
      </c>
    </row>
    <row r="152" spans="1:56" ht="21" customHeight="1">
      <c r="A152" s="81"/>
      <c r="B152" s="745"/>
      <c r="C152" s="119"/>
      <c r="D152" s="284"/>
      <c r="E152" s="285"/>
      <c r="F152" s="288"/>
      <c r="G152" s="287"/>
      <c r="H152" s="254"/>
      <c r="I152" s="315" t="str">
        <f>HYPERLINK("#"&amp;ADDRESS(ROW(G151),COLUMN(G151),4),"◀"&amp;ADDRESS(ROW(G151),COLUMN(G151),4))</f>
        <v>◀G151</v>
      </c>
      <c r="J152" s="287">
        <f>G151</f>
        <v>20</v>
      </c>
      <c r="K152" s="189" t="str">
        <f ca="1">_xlfn.FORMULATEXT(G151)</f>
        <v>=SI(ESTVIDE(E147);0;E144/E147)</v>
      </c>
      <c r="L152" s="81"/>
      <c r="M152" s="81"/>
      <c r="N152" s="81"/>
      <c r="O152" s="81"/>
      <c r="P152" s="81"/>
      <c r="Q152" s="118"/>
      <c r="R152" s="118"/>
      <c r="S152" s="118"/>
      <c r="T152" s="118"/>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5">
        <v>1</v>
      </c>
    </row>
    <row r="153" spans="1:56" ht="21" customHeight="1">
      <c r="A153" s="81"/>
      <c r="B153" s="745"/>
      <c r="C153" s="729" t="s">
        <v>1650</v>
      </c>
      <c r="D153" s="729"/>
      <c r="E153" s="729"/>
      <c r="F153" s="729"/>
      <c r="G153" s="729"/>
      <c r="H153" s="730"/>
      <c r="I153" s="81"/>
      <c r="J153" s="81"/>
      <c r="K153" s="81"/>
      <c r="L153" s="81"/>
      <c r="M153" s="81"/>
      <c r="N153" s="81"/>
      <c r="O153" s="81"/>
      <c r="P153" s="81"/>
      <c r="Q153" s="118"/>
      <c r="R153" s="118"/>
      <c r="S153" s="118"/>
      <c r="T153" s="118"/>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5">
        <v>1</v>
      </c>
    </row>
    <row r="154" spans="1:56" ht="21" customHeight="1">
      <c r="A154" s="81"/>
      <c r="B154" s="745"/>
      <c r="C154" s="729"/>
      <c r="D154" s="729"/>
      <c r="E154" s="729"/>
      <c r="F154" s="729"/>
      <c r="G154" s="729"/>
      <c r="H154" s="730"/>
      <c r="I154" s="81"/>
      <c r="J154" s="81"/>
      <c r="K154" s="81"/>
      <c r="L154" s="81"/>
      <c r="M154" s="81"/>
      <c r="N154" s="81"/>
      <c r="O154" s="81"/>
      <c r="P154" s="81"/>
      <c r="Q154" s="118"/>
      <c r="R154" s="118"/>
      <c r="S154" s="118"/>
      <c r="T154" s="118"/>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5">
        <v>1</v>
      </c>
    </row>
    <row r="155" spans="1:56" ht="21" customHeight="1">
      <c r="A155" s="81"/>
      <c r="B155" s="745"/>
      <c r="C155" s="289" t="s">
        <v>1651</v>
      </c>
      <c r="D155" s="290"/>
      <c r="E155" s="290"/>
      <c r="F155" s="290"/>
      <c r="G155" s="290"/>
      <c r="H155" s="291"/>
      <c r="I155" s="81"/>
      <c r="J155" s="81"/>
      <c r="K155" s="81"/>
      <c r="L155" s="81"/>
      <c r="M155" s="81"/>
      <c r="N155" s="81"/>
      <c r="O155" s="81"/>
      <c r="P155" s="81"/>
      <c r="Q155" s="118"/>
      <c r="R155" s="118"/>
      <c r="S155" s="118"/>
      <c r="T155" s="118"/>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5">
        <v>1</v>
      </c>
    </row>
    <row r="156" spans="1:56" ht="21" customHeight="1">
      <c r="A156" s="81"/>
      <c r="B156" s="745"/>
      <c r="C156" s="749" t="s">
        <v>1652</v>
      </c>
      <c r="D156" s="749"/>
      <c r="E156" s="749"/>
      <c r="F156" s="749"/>
      <c r="G156" s="749"/>
      <c r="H156" s="750"/>
      <c r="I156" s="81"/>
      <c r="J156" s="81"/>
      <c r="K156" s="81"/>
      <c r="L156" s="81"/>
      <c r="M156" s="81"/>
      <c r="N156" s="81"/>
      <c r="O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5">
        <v>1</v>
      </c>
    </row>
    <row r="157" spans="1:56" ht="21" customHeight="1">
      <c r="A157" s="81"/>
      <c r="B157" s="745"/>
      <c r="C157" s="292" t="s">
        <v>1653</v>
      </c>
      <c r="D157" s="119"/>
      <c r="E157" s="119"/>
      <c r="F157" s="296" t="s">
        <v>1657</v>
      </c>
      <c r="G157" s="119"/>
      <c r="H157" s="254"/>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5">
        <v>1</v>
      </c>
    </row>
    <row r="158" spans="1:56" ht="21" customHeight="1">
      <c r="A158" s="81"/>
      <c r="B158" s="745"/>
      <c r="C158" s="293" t="s">
        <v>1640</v>
      </c>
      <c r="D158" s="119"/>
      <c r="E158" s="119"/>
      <c r="F158" s="297" t="s">
        <v>1658</v>
      </c>
      <c r="G158" s="119"/>
      <c r="H158" s="254"/>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5">
        <v>1</v>
      </c>
    </row>
    <row r="159" spans="1:56" ht="21" customHeight="1">
      <c r="A159" s="81"/>
      <c r="B159" s="745"/>
      <c r="C159" s="295" t="s">
        <v>1656</v>
      </c>
      <c r="D159" s="119"/>
      <c r="E159" s="119"/>
      <c r="F159" s="300" t="s">
        <v>1659</v>
      </c>
      <c r="G159" s="119"/>
      <c r="H159" s="254"/>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5">
        <v>1</v>
      </c>
    </row>
    <row r="160" spans="1:56" ht="21" customHeight="1">
      <c r="A160" s="81"/>
      <c r="B160" s="745"/>
      <c r="C160" s="228"/>
      <c r="D160" s="265" t="s">
        <v>1631</v>
      </c>
      <c r="E160" s="119"/>
      <c r="F160" s="297"/>
      <c r="G160" s="119"/>
      <c r="H160" s="254"/>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5">
        <v>1</v>
      </c>
    </row>
    <row r="161" spans="1:56" ht="21" customHeight="1">
      <c r="A161" s="81"/>
      <c r="B161" s="745"/>
      <c r="C161" s="230"/>
      <c r="D161" s="299" t="s">
        <v>1633</v>
      </c>
      <c r="E161" s="119"/>
      <c r="F161" s="300"/>
      <c r="G161" s="119"/>
      <c r="H161" s="254"/>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5">
        <v>1</v>
      </c>
    </row>
    <row r="162" spans="1:56" ht="21" customHeight="1">
      <c r="A162" s="81"/>
      <c r="B162" s="745"/>
      <c r="C162" s="301"/>
      <c r="D162" s="119"/>
      <c r="E162" s="302" t="s">
        <v>1660</v>
      </c>
      <c r="F162" s="300"/>
      <c r="G162" s="301" t="s">
        <v>1661</v>
      </c>
      <c r="H162" s="303" t="str">
        <f>ADDRESS(ROW(F144),COLUMN(F144),4)</f>
        <v>F144</v>
      </c>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5">
        <v>1</v>
      </c>
    </row>
    <row r="163" spans="1:56" ht="21" customHeight="1">
      <c r="A163" s="81"/>
      <c r="B163" s="745"/>
      <c r="C163" s="152" t="s">
        <v>1670</v>
      </c>
      <c r="D163" s="304"/>
      <c r="E163" s="302"/>
      <c r="F163" s="152" t="s">
        <v>1671</v>
      </c>
      <c r="G163" s="119"/>
      <c r="H163" s="254"/>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5">
        <v>1</v>
      </c>
    </row>
    <row r="164" spans="1:56" ht="21" customHeight="1">
      <c r="A164" s="81"/>
      <c r="B164" s="745"/>
      <c r="C164" s="155">
        <v>12</v>
      </c>
      <c r="D164" s="155">
        <v>11</v>
      </c>
      <c r="E164" s="155">
        <v>11</v>
      </c>
      <c r="F164" s="155">
        <v>11</v>
      </c>
      <c r="G164" s="155">
        <v>11</v>
      </c>
      <c r="H164" s="156">
        <v>11</v>
      </c>
      <c r="I164" s="157" t="s">
        <v>1559</v>
      </c>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5">
        <v>1</v>
      </c>
    </row>
    <row r="165" spans="1:56" ht="21" customHeight="1" thickBot="1">
      <c r="A165" s="81"/>
      <c r="B165" s="746"/>
      <c r="C165" s="162">
        <f t="shared" ref="C165:H165" ca="1" si="6">CELL("largeur",C165)</f>
        <v>13</v>
      </c>
      <c r="D165" s="162">
        <f t="shared" ca="1" si="6"/>
        <v>21</v>
      </c>
      <c r="E165" s="162">
        <f t="shared" ca="1" si="6"/>
        <v>13</v>
      </c>
      <c r="F165" s="162">
        <f t="shared" ca="1" si="6"/>
        <v>13</v>
      </c>
      <c r="G165" s="162">
        <f t="shared" ca="1" si="6"/>
        <v>13</v>
      </c>
      <c r="H165" s="163">
        <f t="shared" ca="1" si="6"/>
        <v>13</v>
      </c>
      <c r="I165" s="157" t="s">
        <v>1562</v>
      </c>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5">
        <v>1</v>
      </c>
    </row>
    <row r="166" spans="1:56" ht="21" customHeight="1" thickBo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5">
        <v>1</v>
      </c>
    </row>
    <row r="167" spans="1:56" ht="21" customHeight="1">
      <c r="A167" s="81"/>
      <c r="B167" s="735" t="s">
        <v>1521</v>
      </c>
      <c r="C167" s="737" t="s">
        <v>1635</v>
      </c>
      <c r="D167" s="737"/>
      <c r="E167" s="737"/>
      <c r="F167" s="737"/>
      <c r="G167" s="343"/>
      <c r="H167" s="344" t="str">
        <f>F175</f>
        <v>Morceaux</v>
      </c>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5">
        <v>1</v>
      </c>
    </row>
    <row r="168" spans="1:56" ht="21" customHeight="1">
      <c r="A168" s="81"/>
      <c r="B168" s="736"/>
      <c r="C168" s="345"/>
      <c r="D168" s="345"/>
      <c r="E168" s="346"/>
      <c r="F168" s="347" t="s">
        <v>1636</v>
      </c>
      <c r="G168" s="348" t="str">
        <f>G177</f>
        <v>❹ Cru</v>
      </c>
      <c r="H168" s="349"/>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5">
        <v>1</v>
      </c>
    </row>
    <row r="169" spans="1:56" ht="21" customHeight="1">
      <c r="A169" s="81"/>
      <c r="B169" s="725">
        <v>3</v>
      </c>
      <c r="C169" s="727" t="str">
        <f>D173</f>
        <v>Sautés en morceaux service au poids</v>
      </c>
      <c r="D169" s="727"/>
      <c r="E169" s="727"/>
      <c r="F169" s="727"/>
      <c r="G169" s="727"/>
      <c r="H169" s="728"/>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5">
        <v>1</v>
      </c>
    </row>
    <row r="170" spans="1:56" ht="21" customHeight="1">
      <c r="A170" s="81"/>
      <c r="B170" s="725"/>
      <c r="C170" s="350"/>
      <c r="D170" s="351" t="s">
        <v>1637</v>
      </c>
      <c r="E170" s="352">
        <f>IF(E177=0,0,IF(MOD(E184,E177)&gt;MOD(E184,E177)/2,INT(E184/E177)+1,INT(E184/E177)))</f>
        <v>86</v>
      </c>
      <c r="F170" s="353" t="str">
        <f>F174</f>
        <v xml:space="preserve"> GN 1/ 1 = 35 morceaux</v>
      </c>
      <c r="G170" s="354"/>
      <c r="H170" s="355"/>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5">
        <v>1</v>
      </c>
    </row>
    <row r="171" spans="1:56" ht="21" customHeight="1">
      <c r="A171" s="81"/>
      <c r="B171" s="725"/>
      <c r="C171" s="356">
        <f>INT(E184/E177)</f>
        <v>85</v>
      </c>
      <c r="D171" s="357">
        <f>IF(C171=0,0,IF(E170=0,0,E177))</f>
        <v>21</v>
      </c>
      <c r="E171" s="358" t="str">
        <f>F177</f>
        <v>Morceaux</v>
      </c>
      <c r="F171" s="356" t="str">
        <f>IF(D171*C171=0,"1 de",IF(E184=0,0,IF(E177=0,0,IF(D171*C171=E184,"",IF(G171&gt;0,"Plus 1 de")))))</f>
        <v>Plus 1 de</v>
      </c>
      <c r="G171" s="352">
        <f>IF(E177=0,0,IF(D171*C171=E184,"",MOD(E184,E177)))</f>
        <v>15</v>
      </c>
      <c r="H171" s="359" t="str">
        <f>E171</f>
        <v>Morceaux</v>
      </c>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5">
        <v>1</v>
      </c>
    </row>
    <row r="172" spans="1:56" ht="21" customHeight="1">
      <c r="A172" s="81"/>
      <c r="B172" s="725"/>
      <c r="C172" s="360" t="str">
        <f>F184</f>
        <v>Morceaux</v>
      </c>
      <c r="D172" s="361">
        <f>E184</f>
        <v>1800</v>
      </c>
      <c r="E172" s="362" t="str">
        <f>H182</f>
        <v>❹ Cru</v>
      </c>
      <c r="F172" s="363">
        <f>E185</f>
        <v>86.4</v>
      </c>
      <c r="G172" s="362" t="str">
        <f>H183</f>
        <v>❺ Cuit</v>
      </c>
      <c r="H172" s="364">
        <f>E186</f>
        <v>43.2</v>
      </c>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5">
        <v>1</v>
      </c>
    </row>
    <row r="173" spans="1:56" ht="21" customHeight="1">
      <c r="A173" s="81"/>
      <c r="B173" s="725"/>
      <c r="C173" s="251" t="s">
        <v>1638</v>
      </c>
      <c r="D173" s="252" t="s">
        <v>1639</v>
      </c>
      <c r="E173" s="253"/>
      <c r="F173" s="119"/>
      <c r="G173" s="119"/>
      <c r="H173" s="254"/>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5">
        <v>1</v>
      </c>
    </row>
    <row r="174" spans="1:56" ht="21" customHeight="1">
      <c r="A174" s="81"/>
      <c r="B174" s="725"/>
      <c r="C174" s="119"/>
      <c r="D174" s="119"/>
      <c r="E174" s="256" t="s">
        <v>1640</v>
      </c>
      <c r="F174" s="365" t="s">
        <v>1672</v>
      </c>
      <c r="G174" s="365"/>
      <c r="H174" s="366"/>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5">
        <v>1</v>
      </c>
    </row>
    <row r="175" spans="1:56" ht="21" customHeight="1">
      <c r="A175" s="81"/>
      <c r="B175" s="725"/>
      <c r="C175" s="119"/>
      <c r="D175" s="119"/>
      <c r="E175" s="367" t="s">
        <v>1673</v>
      </c>
      <c r="F175" s="368" t="s">
        <v>1674</v>
      </c>
      <c r="G175" s="369" t="s">
        <v>1675</v>
      </c>
      <c r="H175" s="370"/>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5">
        <v>1</v>
      </c>
    </row>
    <row r="176" spans="1:56" ht="21" customHeight="1">
      <c r="A176" s="81"/>
      <c r="B176" s="725"/>
      <c r="C176" s="119"/>
      <c r="D176" s="258"/>
      <c r="E176" s="259"/>
      <c r="F176" s="260"/>
      <c r="G176" s="260" t="s">
        <v>1642</v>
      </c>
      <c r="H176" s="254"/>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5">
        <v>1</v>
      </c>
    </row>
    <row r="177" spans="1:56" ht="21" customHeight="1">
      <c r="A177" s="81"/>
      <c r="B177" s="725"/>
      <c r="C177" s="262"/>
      <c r="D177" s="263" t="s">
        <v>1643</v>
      </c>
      <c r="E177" s="371">
        <v>21</v>
      </c>
      <c r="F177" s="181" t="str">
        <f>F175</f>
        <v>Morceaux</v>
      </c>
      <c r="G177" s="265" t="s">
        <v>1676</v>
      </c>
      <c r="H177" s="372"/>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5">
        <v>1</v>
      </c>
    </row>
    <row r="178" spans="1:56" ht="21" customHeight="1">
      <c r="A178" s="81"/>
      <c r="B178" s="725"/>
      <c r="C178" s="262"/>
      <c r="D178" s="373" t="s">
        <v>1677</v>
      </c>
      <c r="E178" s="272">
        <v>4.8000000000000001E-2</v>
      </c>
      <c r="F178" s="374" t="str">
        <f>G177</f>
        <v>❹ Cru</v>
      </c>
      <c r="G178" s="229">
        <f>IF(F178=E196,E178-(E178*E179%),IF(F178=E197,E178/(100-E179)*100))</f>
        <v>2.4E-2</v>
      </c>
      <c r="H178" s="274" t="str">
        <f>IF(F178=E196,E197,E196)</f>
        <v>❺ Cuit</v>
      </c>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5">
        <v>1</v>
      </c>
    </row>
    <row r="179" spans="1:56" ht="21" customHeight="1">
      <c r="A179" s="81"/>
      <c r="B179" s="725"/>
      <c r="C179" s="119"/>
      <c r="D179" s="375" t="str">
        <f>IF(G177=E197,"❻ % de BONI &gt;",IF(G177=E196,"❻ %  de PERTE &gt;",IF(ISBLANK(E179),0)))</f>
        <v>❻ %  de PERTE &gt;</v>
      </c>
      <c r="E179" s="269">
        <v>50</v>
      </c>
      <c r="F179"/>
      <c r="G179" s="266"/>
      <c r="H179" s="267"/>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5">
        <v>1</v>
      </c>
    </row>
    <row r="180" spans="1:56" ht="21" customHeight="1">
      <c r="A180" s="81"/>
      <c r="B180" s="725"/>
      <c r="C180" s="119"/>
      <c r="D180" s="184"/>
      <c r="E180" s="184"/>
      <c r="F180" s="184"/>
      <c r="G180" s="184"/>
      <c r="H180" s="187"/>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5">
        <v>1</v>
      </c>
    </row>
    <row r="181" spans="1:56" ht="21" customHeight="1">
      <c r="A181" s="81"/>
      <c r="B181" s="725"/>
      <c r="C181" s="119"/>
      <c r="D181" s="376" t="s">
        <v>1645</v>
      </c>
      <c r="E181" s="377">
        <v>1200</v>
      </c>
      <c r="F181" s="378" t="s">
        <v>1646</v>
      </c>
      <c r="G181" s="119"/>
      <c r="H181" s="278"/>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5">
        <v>1</v>
      </c>
    </row>
    <row r="182" spans="1:56" ht="21" customHeight="1">
      <c r="A182" s="81"/>
      <c r="B182" s="725"/>
      <c r="C182" s="119"/>
      <c r="D182" s="271" t="s">
        <v>1678</v>
      </c>
      <c r="E182" s="379">
        <v>1.5</v>
      </c>
      <c r="F182" t="str">
        <f>F175</f>
        <v>Morceaux</v>
      </c>
      <c r="G182" s="380">
        <f>E178*E182</f>
        <v>7.2000000000000008E-2</v>
      </c>
      <c r="H182" s="274" t="str">
        <f>F178</f>
        <v>❹ Cru</v>
      </c>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5">
        <v>1</v>
      </c>
    </row>
    <row r="183" spans="1:56" ht="21" customHeight="1">
      <c r="A183" s="81"/>
      <c r="B183" s="725"/>
      <c r="C183" s="119"/>
      <c r="D183" s="271"/>
      <c r="E183" s="381"/>
      <c r="F183" s="184"/>
      <c r="G183" s="380">
        <f>G178*E182</f>
        <v>3.6000000000000004E-2</v>
      </c>
      <c r="H183" s="274" t="str">
        <f>H178</f>
        <v>❺ Cuit</v>
      </c>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5">
        <v>1</v>
      </c>
    </row>
    <row r="184" spans="1:56" ht="21" customHeight="1">
      <c r="A184" s="81"/>
      <c r="B184" s="725"/>
      <c r="C184" s="119"/>
      <c r="D184" s="279" t="s">
        <v>1647</v>
      </c>
      <c r="E184" s="193">
        <f>E182*E181</f>
        <v>1800</v>
      </c>
      <c r="F184" s="382" t="str">
        <f>F175</f>
        <v>Morceaux</v>
      </c>
      <c r="G184" s="282"/>
      <c r="H184" s="283"/>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5">
        <v>1</v>
      </c>
    </row>
    <row r="185" spans="1:56" ht="21" customHeight="1">
      <c r="A185" s="81"/>
      <c r="B185" s="725"/>
      <c r="C185" s="119"/>
      <c r="D185" s="279"/>
      <c r="E185" s="383">
        <f>G182*E181</f>
        <v>86.4</v>
      </c>
      <c r="F185" s="384" t="str">
        <f>F178</f>
        <v>❹ Cru</v>
      </c>
      <c r="G185" s="282"/>
      <c r="H185" s="283"/>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5">
        <v>1</v>
      </c>
    </row>
    <row r="186" spans="1:56" ht="21" customHeight="1">
      <c r="A186" s="81"/>
      <c r="B186" s="725"/>
      <c r="C186" s="119"/>
      <c r="D186" s="279"/>
      <c r="E186" s="383">
        <f>G183*E181</f>
        <v>43.2</v>
      </c>
      <c r="F186" s="374" t="str">
        <f>H178</f>
        <v>❺ Cuit</v>
      </c>
      <c r="G186" s="282"/>
      <c r="H186" s="283"/>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5">
        <v>1</v>
      </c>
    </row>
    <row r="187" spans="1:56" ht="21" customHeight="1">
      <c r="A187" s="81"/>
      <c r="B187" s="725"/>
      <c r="C187" s="164"/>
      <c r="D187" s="284" t="s">
        <v>1648</v>
      </c>
      <c r="E187" s="285">
        <f>E170</f>
        <v>86</v>
      </c>
      <c r="F187" s="286" t="s">
        <v>1649</v>
      </c>
      <c r="G187" s="287">
        <f>IF(ISBLANK(E182),0,E177/E182)</f>
        <v>14</v>
      </c>
      <c r="H187" s="254"/>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5">
        <v>1</v>
      </c>
    </row>
    <row r="188" spans="1:56" ht="21" customHeight="1">
      <c r="A188" s="81"/>
      <c r="B188" s="725"/>
      <c r="C188" s="119"/>
      <c r="D188" s="284"/>
      <c r="E188" s="285"/>
      <c r="F188" s="288"/>
      <c r="G188" s="287"/>
      <c r="H188" s="254"/>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5">
        <v>1</v>
      </c>
    </row>
    <row r="189" spans="1:56" ht="21" customHeight="1">
      <c r="A189" s="81"/>
      <c r="B189" s="725"/>
      <c r="C189" s="729" t="s">
        <v>1650</v>
      </c>
      <c r="D189" s="729"/>
      <c r="E189" s="729"/>
      <c r="F189" s="729"/>
      <c r="G189" s="729"/>
      <c r="H189" s="730"/>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5">
        <v>1</v>
      </c>
    </row>
    <row r="190" spans="1:56" ht="21" customHeight="1">
      <c r="A190" s="81"/>
      <c r="B190" s="725"/>
      <c r="C190" s="729"/>
      <c r="D190" s="729"/>
      <c r="E190" s="729"/>
      <c r="F190" s="729"/>
      <c r="G190" s="729"/>
      <c r="H190" s="730"/>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5">
        <v>1</v>
      </c>
    </row>
    <row r="191" spans="1:56" ht="21" customHeight="1">
      <c r="A191" s="81"/>
      <c r="B191" s="725"/>
      <c r="C191" s="289" t="s">
        <v>1679</v>
      </c>
      <c r="D191" s="290"/>
      <c r="E191" s="290"/>
      <c r="F191" s="290"/>
      <c r="G191" s="290"/>
      <c r="H191" s="29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5">
        <v>1</v>
      </c>
    </row>
    <row r="192" spans="1:56" ht="21" customHeight="1">
      <c r="A192" s="81"/>
      <c r="B192" s="725"/>
      <c r="C192" s="731" t="s">
        <v>1652</v>
      </c>
      <c r="D192" s="731"/>
      <c r="E192" s="731"/>
      <c r="F192" s="731"/>
      <c r="G192" s="731"/>
      <c r="H192" s="732"/>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5">
        <v>1</v>
      </c>
    </row>
    <row r="193" spans="1:58" ht="21" customHeight="1">
      <c r="A193" s="81"/>
      <c r="B193" s="725"/>
      <c r="C193" s="292" t="s">
        <v>1653</v>
      </c>
      <c r="D193" s="119"/>
      <c r="E193" s="119"/>
      <c r="F193" s="228" t="s">
        <v>1654</v>
      </c>
      <c r="G193" s="119"/>
      <c r="H193" s="254"/>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5">
        <v>1</v>
      </c>
    </row>
    <row r="194" spans="1:58" ht="21" customHeight="1">
      <c r="A194" s="81"/>
      <c r="B194" s="725"/>
      <c r="C194" s="293" t="s">
        <v>1640</v>
      </c>
      <c r="D194" s="119"/>
      <c r="E194" s="119"/>
      <c r="F194" s="294" t="s">
        <v>1655</v>
      </c>
      <c r="G194" s="119"/>
      <c r="H194" s="254"/>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5">
        <v>1</v>
      </c>
    </row>
    <row r="195" spans="1:58" ht="21" customHeight="1">
      <c r="A195" s="81"/>
      <c r="B195" s="725"/>
      <c r="C195" s="295" t="s">
        <v>1656</v>
      </c>
      <c r="D195" s="119"/>
      <c r="E195" s="119"/>
      <c r="F195" s="296" t="s">
        <v>1657</v>
      </c>
      <c r="G195" s="119"/>
      <c r="H195" s="254"/>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5">
        <v>1</v>
      </c>
    </row>
    <row r="196" spans="1:58" ht="21" customHeight="1">
      <c r="A196" s="81"/>
      <c r="B196" s="725"/>
      <c r="C196" s="228"/>
      <c r="D196" s="109"/>
      <c r="E196" s="265" t="s">
        <v>1676</v>
      </c>
      <c r="F196" s="297" t="s">
        <v>1680</v>
      </c>
      <c r="G196" s="119"/>
      <c r="H196" s="254"/>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5">
        <v>1</v>
      </c>
    </row>
    <row r="197" spans="1:58" ht="21" customHeight="1">
      <c r="A197" s="81"/>
      <c r="B197" s="725"/>
      <c r="C197" s="230"/>
      <c r="D197" s="109"/>
      <c r="E197" s="299" t="s">
        <v>1681</v>
      </c>
      <c r="F197" s="385" t="s">
        <v>1659</v>
      </c>
      <c r="G197" s="119"/>
      <c r="H197" s="254"/>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5">
        <v>1</v>
      </c>
    </row>
    <row r="198" spans="1:58" ht="21" customHeight="1">
      <c r="A198" s="81"/>
      <c r="B198" s="725"/>
      <c r="C198" s="230"/>
      <c r="D198" s="386" t="s">
        <v>1682</v>
      </c>
      <c r="E198" s="387" t="str">
        <f>ADDRESS(ROW(G177),COLUMN(G177),4)</f>
        <v>G177</v>
      </c>
      <c r="G198" s="119"/>
      <c r="H198" s="254"/>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5">
        <v>1</v>
      </c>
    </row>
    <row r="199" spans="1:58" ht="21" customHeight="1">
      <c r="A199" s="81"/>
      <c r="B199" s="725"/>
      <c r="C199" s="152" t="s">
        <v>1662</v>
      </c>
      <c r="D199" s="304"/>
      <c r="E199" s="302"/>
      <c r="F199" s="152" t="s">
        <v>1663</v>
      </c>
      <c r="G199" s="119"/>
      <c r="H199" s="254"/>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5">
        <v>1</v>
      </c>
    </row>
    <row r="200" spans="1:58" ht="21" customHeight="1">
      <c r="A200" s="81"/>
      <c r="B200" s="725"/>
      <c r="C200" s="155">
        <v>12</v>
      </c>
      <c r="D200" s="155">
        <v>11</v>
      </c>
      <c r="E200" s="155">
        <v>11</v>
      </c>
      <c r="F200" s="155">
        <v>11</v>
      </c>
      <c r="G200" s="155">
        <v>11</v>
      </c>
      <c r="H200" s="156">
        <v>11</v>
      </c>
      <c r="I200" s="157" t="s">
        <v>1559</v>
      </c>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5">
        <v>1</v>
      </c>
    </row>
    <row r="201" spans="1:58" ht="21" customHeight="1" thickBot="1">
      <c r="A201" s="81"/>
      <c r="B201" s="726"/>
      <c r="C201" s="162">
        <f t="shared" ref="C201:H201" ca="1" si="7">CELL("largeur",C201)</f>
        <v>13</v>
      </c>
      <c r="D201" s="162">
        <f t="shared" ca="1" si="7"/>
        <v>21</v>
      </c>
      <c r="E201" s="162">
        <f t="shared" ca="1" si="7"/>
        <v>13</v>
      </c>
      <c r="F201" s="162">
        <f t="shared" ca="1" si="7"/>
        <v>13</v>
      </c>
      <c r="G201" s="162">
        <f t="shared" ca="1" si="7"/>
        <v>13</v>
      </c>
      <c r="H201" s="163">
        <f t="shared" ca="1" si="7"/>
        <v>13</v>
      </c>
      <c r="I201" s="157" t="s">
        <v>1562</v>
      </c>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5">
        <v>1</v>
      </c>
    </row>
    <row r="202" spans="1:58" ht="21" customHeight="1" thickBo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5">
        <v>1</v>
      </c>
    </row>
    <row r="203" spans="1:58" s="88" customFormat="1" ht="21" customHeight="1">
      <c r="A203" s="81">
        <v>1</v>
      </c>
      <c r="B203" s="113" t="s">
        <v>1521</v>
      </c>
      <c r="C203" s="388"/>
      <c r="D203" s="389"/>
      <c r="E203" s="389"/>
      <c r="F203" s="389"/>
      <c r="G203" s="389"/>
      <c r="H203" s="390"/>
      <c r="I203" s="389"/>
      <c r="J203" s="389"/>
      <c r="K203" s="391" t="s">
        <v>1683</v>
      </c>
      <c r="L203" s="392" t="s">
        <v>1684</v>
      </c>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5">
        <v>1</v>
      </c>
      <c r="BE203" s="110"/>
      <c r="BF203" s="110"/>
    </row>
    <row r="204" spans="1:58" s="88" customFormat="1" ht="21" customHeight="1">
      <c r="A204" s="81">
        <v>1</v>
      </c>
      <c r="B204" s="696">
        <v>3</v>
      </c>
      <c r="C204" s="393" t="str">
        <f>ADDRESS(ROW(),COLUMN(),4)</f>
        <v>C204</v>
      </c>
      <c r="D204" s="394" t="s">
        <v>1685</v>
      </c>
      <c r="E204" s="395"/>
      <c r="F204" s="395"/>
      <c r="G204" s="395"/>
      <c r="H204" s="395"/>
      <c r="I204" s="395"/>
      <c r="J204" s="395"/>
      <c r="K204" s="396"/>
      <c r="L204" s="81">
        <v>1</v>
      </c>
      <c r="M204" s="81">
        <v>1</v>
      </c>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5">
        <v>1</v>
      </c>
      <c r="BE204" s="110"/>
      <c r="BF204" s="110"/>
    </row>
    <row r="205" spans="1:58" s="88" customFormat="1" ht="21" customHeight="1">
      <c r="A205" s="81">
        <v>1</v>
      </c>
      <c r="B205" s="696"/>
      <c r="C205" s="397"/>
      <c r="D205" s="398" t="s">
        <v>1686</v>
      </c>
      <c r="E205" s="399">
        <v>0.44</v>
      </c>
      <c r="F205" s="400"/>
      <c r="G205" s="401" t="s">
        <v>1686</v>
      </c>
      <c r="H205" s="399">
        <v>100</v>
      </c>
      <c r="I205" s="400"/>
      <c r="J205" s="402" t="s">
        <v>1687</v>
      </c>
      <c r="K205" s="403">
        <v>115</v>
      </c>
      <c r="L205" s="115" t="s">
        <v>1624</v>
      </c>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5">
        <v>1</v>
      </c>
      <c r="BE205" s="110"/>
      <c r="BF205" s="110"/>
    </row>
    <row r="206" spans="1:58" s="88" customFormat="1" ht="21" customHeight="1">
      <c r="A206" s="81">
        <v>1</v>
      </c>
      <c r="B206" s="696"/>
      <c r="C206" s="404"/>
      <c r="D206" s="405" t="s">
        <v>1688</v>
      </c>
      <c r="E206" s="406">
        <v>60</v>
      </c>
      <c r="F206" s="400"/>
      <c r="G206" s="405" t="s">
        <v>1689</v>
      </c>
      <c r="H206" s="407">
        <v>10</v>
      </c>
      <c r="I206" s="400"/>
      <c r="J206" s="401" t="s">
        <v>1686</v>
      </c>
      <c r="K206" s="408">
        <v>133</v>
      </c>
      <c r="L206" s="115" t="s">
        <v>1627</v>
      </c>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5">
        <v>1</v>
      </c>
      <c r="BE206" s="110"/>
      <c r="BF206" s="110"/>
    </row>
    <row r="207" spans="1:58" s="88" customFormat="1" ht="21" customHeight="1">
      <c r="A207" s="81">
        <v>1</v>
      </c>
      <c r="B207" s="696"/>
      <c r="C207" s="409"/>
      <c r="D207" s="410" t="s">
        <v>1689</v>
      </c>
      <c r="E207" s="411">
        <f>E205*E206%</f>
        <v>0.26400000000000001</v>
      </c>
      <c r="F207" s="400"/>
      <c r="G207" s="412" t="s">
        <v>1687</v>
      </c>
      <c r="H207" s="411">
        <f>IF(H205=0,0,H205+H206)</f>
        <v>110</v>
      </c>
      <c r="I207" s="400"/>
      <c r="J207" s="410" t="s">
        <v>1689</v>
      </c>
      <c r="K207" s="413">
        <f>IF(K205=0,0,IF(K206=0,0,K205-K206))</f>
        <v>-18</v>
      </c>
      <c r="L207" s="331" t="str">
        <f>HYPERLINK("#"&amp;ADDRESS(ROW(K207),COLUMN(K207),4),"◀"&amp;ADDRESS(ROW(K207),COLUMN(K207),4))</f>
        <v>◀K207</v>
      </c>
      <c r="M207" s="414" t="str">
        <f ca="1">_xlfn.FORMULATEXT(K207)</f>
        <v>=SI(K205=0;0;SI(K206=0;0;K205-K206))</v>
      </c>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5">
        <v>1</v>
      </c>
      <c r="BE207" s="110"/>
      <c r="BF207" s="110"/>
    </row>
    <row r="208" spans="1:58" s="88" customFormat="1" ht="21" customHeight="1">
      <c r="A208" s="81">
        <v>1</v>
      </c>
      <c r="B208" s="696"/>
      <c r="C208" s="415"/>
      <c r="D208" s="412" t="s">
        <v>1687</v>
      </c>
      <c r="E208" s="411">
        <f>((E205*E206)/100)+E205</f>
        <v>0.70399999999999996</v>
      </c>
      <c r="F208" s="400"/>
      <c r="G208" s="416" t="s">
        <v>1688</v>
      </c>
      <c r="H208" s="417">
        <f>IF(H205=0,0,IF(ISBLANK(H205),0,(H206/H205)*100))</f>
        <v>10</v>
      </c>
      <c r="I208" s="400"/>
      <c r="J208" s="416" t="s">
        <v>1688</v>
      </c>
      <c r="K208" s="418">
        <f>IF(K206=0,0,IF(ISBLANK(K206),0,(K207/K206)*100))</f>
        <v>-13.533834586466165</v>
      </c>
      <c r="L208" s="331" t="str">
        <f>HYPERLINK("#"&amp;ADDRESS(ROW(K208),COLUMN(K208),4),"◀"&amp;ADDRESS(ROW(K208),COLUMN(K208),4))</f>
        <v>◀K208</v>
      </c>
      <c r="M208" s="414" t="str">
        <f ca="1">_xlfn.FORMULATEXT(K208)</f>
        <v>=SI(K206=0;0;SI(ESTVIDE(K206);0;(K207/K206)*100))</v>
      </c>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5">
        <v>1</v>
      </c>
      <c r="BE208" s="110"/>
      <c r="BF208" s="110"/>
    </row>
    <row r="209" spans="1:58" s="88" customFormat="1" ht="21" customHeight="1">
      <c r="A209" s="81">
        <v>1</v>
      </c>
      <c r="B209" s="696"/>
      <c r="C209" s="419"/>
      <c r="D209" s="420"/>
      <c r="E209" s="421"/>
      <c r="F209" s="422"/>
      <c r="G209" s="423"/>
      <c r="H209" s="424"/>
      <c r="I209" s="422"/>
      <c r="J209" s="423"/>
      <c r="K209" s="425"/>
      <c r="L209" s="81">
        <v>1</v>
      </c>
      <c r="M209" s="81">
        <v>1</v>
      </c>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5">
        <v>1</v>
      </c>
      <c r="BE209" s="110"/>
      <c r="BF209" s="110"/>
    </row>
    <row r="210" spans="1:58" s="88" customFormat="1" ht="21" customHeight="1">
      <c r="A210" s="81">
        <v>1</v>
      </c>
      <c r="B210" s="696"/>
      <c r="C210" s="397"/>
      <c r="D210" s="401" t="s">
        <v>1686</v>
      </c>
      <c r="E210" s="399">
        <v>5.8970000000000002</v>
      </c>
      <c r="F210" s="400"/>
      <c r="G210" s="402" t="s">
        <v>1687</v>
      </c>
      <c r="H210" s="407">
        <v>9.64</v>
      </c>
      <c r="I210" s="400"/>
      <c r="J210" s="402" t="s">
        <v>1687</v>
      </c>
      <c r="K210" s="403">
        <v>100</v>
      </c>
      <c r="L210" s="81">
        <v>1</v>
      </c>
      <c r="M210" s="81">
        <v>1</v>
      </c>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5">
        <v>1</v>
      </c>
      <c r="BE210" s="110"/>
      <c r="BF210" s="110"/>
    </row>
    <row r="211" spans="1:58" s="88" customFormat="1" ht="21" customHeight="1">
      <c r="A211" s="81">
        <v>1</v>
      </c>
      <c r="B211" s="696"/>
      <c r="C211" s="426"/>
      <c r="D211" s="402" t="s">
        <v>1687</v>
      </c>
      <c r="E211" s="407">
        <v>9.64</v>
      </c>
      <c r="F211" s="400"/>
      <c r="G211" s="405" t="s">
        <v>1688</v>
      </c>
      <c r="H211" s="427">
        <v>63.5</v>
      </c>
      <c r="I211" s="400"/>
      <c r="J211" s="405" t="s">
        <v>1689</v>
      </c>
      <c r="K211" s="403">
        <v>50</v>
      </c>
      <c r="L211" s="81">
        <v>1</v>
      </c>
      <c r="M211" s="81">
        <v>1</v>
      </c>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5">
        <v>1</v>
      </c>
      <c r="BE211" s="110"/>
      <c r="BF211" s="110"/>
    </row>
    <row r="212" spans="1:58" s="88" customFormat="1" ht="21" customHeight="1">
      <c r="A212" s="81">
        <v>1</v>
      </c>
      <c r="B212" s="696"/>
      <c r="C212" s="409"/>
      <c r="D212" s="410" t="s">
        <v>1689</v>
      </c>
      <c r="E212" s="411">
        <f>IF(E210=0,0,IF(E211=0,0,E211-E210))</f>
        <v>3.7430000000000003</v>
      </c>
      <c r="F212" s="400"/>
      <c r="G212" s="410" t="s">
        <v>1689</v>
      </c>
      <c r="H212" s="411">
        <f>H210-H213</f>
        <v>3.7439755351681958</v>
      </c>
      <c r="I212" s="400"/>
      <c r="J212" s="412" t="s">
        <v>1686</v>
      </c>
      <c r="K212" s="413">
        <f>IF(K210=0,0,IF(ISBLANK(K210),0,K210-K211))</f>
        <v>50</v>
      </c>
      <c r="L212" s="331" t="str">
        <f>HYPERLINK("#"&amp;ADDRESS(ROW(E212),COLUMN(E212),4),"◀"&amp;ADDRESS(ROW(E212),COLUMN(E212),4))</f>
        <v>◀E212</v>
      </c>
      <c r="M212" s="414" t="str">
        <f ca="1">_xlfn.FORMULATEXT(E212)</f>
        <v>=SI(E210=0;0;SI(E211=0;0;E211-E210))</v>
      </c>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5">
        <v>1</v>
      </c>
      <c r="BE212" s="110"/>
      <c r="BF212" s="110"/>
    </row>
    <row r="213" spans="1:58" s="88" customFormat="1" ht="21" customHeight="1">
      <c r="A213" s="81">
        <v>1</v>
      </c>
      <c r="B213" s="696"/>
      <c r="C213" s="428"/>
      <c r="D213" s="429" t="s">
        <v>1688</v>
      </c>
      <c r="E213" s="430">
        <f>IF(E210=0,0,IF(ISBLANK(E210),0,(E212/E210)*100))</f>
        <v>63.472952348651859</v>
      </c>
      <c r="F213" s="400"/>
      <c r="G213" s="431" t="s">
        <v>1686</v>
      </c>
      <c r="H213" s="432">
        <f>(H210/(100+H211)*100)</f>
        <v>5.8960244648318048</v>
      </c>
      <c r="I213" s="400"/>
      <c r="J213" s="429" t="s">
        <v>1688</v>
      </c>
      <c r="K213" s="433">
        <f>IF(K212=0,0,IF(ISBLANK(K211),0,(K211/K212)*100))</f>
        <v>100</v>
      </c>
      <c r="L213" s="331" t="str">
        <f>HYPERLINK("#"&amp;ADDRESS(ROW(E213),COLUMN(E213),4),"◀"&amp;ADDRESS(ROW(E213),COLUMN(E213),4))</f>
        <v>◀E213</v>
      </c>
      <c r="M213" s="414" t="str">
        <f ca="1">_xlfn.FORMULATEXT(E213)</f>
        <v>=SI(E210=0;0;SI(ESTVIDE(E210);0;(E212/E210)*100))</v>
      </c>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5">
        <v>1</v>
      </c>
    </row>
    <row r="214" spans="1:58" s="88" customFormat="1" ht="21" customHeight="1">
      <c r="A214" s="81">
        <v>1</v>
      </c>
      <c r="B214" s="696"/>
      <c r="C214" s="733" t="s">
        <v>1690</v>
      </c>
      <c r="D214" s="733"/>
      <c r="E214" s="733"/>
      <c r="F214" s="733"/>
      <c r="G214" s="733"/>
      <c r="H214" s="733"/>
      <c r="I214" s="733"/>
      <c r="J214" s="733"/>
      <c r="K214" s="734"/>
      <c r="L214" s="81">
        <v>1</v>
      </c>
      <c r="M214" s="81">
        <v>1</v>
      </c>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5">
        <v>1</v>
      </c>
    </row>
    <row r="215" spans="1:58" s="88" customFormat="1" ht="21" customHeight="1">
      <c r="A215" s="81"/>
      <c r="B215" s="696"/>
      <c r="C215" s="155">
        <v>12</v>
      </c>
      <c r="D215" s="155">
        <v>11</v>
      </c>
      <c r="E215" s="155">
        <v>11</v>
      </c>
      <c r="F215" s="155">
        <v>11</v>
      </c>
      <c r="G215" s="155">
        <v>11</v>
      </c>
      <c r="H215" s="155">
        <v>11</v>
      </c>
      <c r="I215" s="155">
        <v>11</v>
      </c>
      <c r="J215" s="155">
        <v>11</v>
      </c>
      <c r="K215" s="156">
        <v>11</v>
      </c>
      <c r="L215" s="157" t="s">
        <v>1559</v>
      </c>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5">
        <v>1</v>
      </c>
    </row>
    <row r="216" spans="1:58" s="88" customFormat="1" ht="21" customHeight="1" thickBot="1">
      <c r="A216" s="81"/>
      <c r="B216" s="697"/>
      <c r="C216" s="162">
        <f t="shared" ref="C216:K216" ca="1" si="8">CELL("largeur",C216)</f>
        <v>13</v>
      </c>
      <c r="D216" s="162">
        <f t="shared" ca="1" si="8"/>
        <v>21</v>
      </c>
      <c r="E216" s="162">
        <f t="shared" ca="1" si="8"/>
        <v>13</v>
      </c>
      <c r="F216" s="162">
        <f t="shared" ca="1" si="8"/>
        <v>13</v>
      </c>
      <c r="G216" s="162">
        <f t="shared" ca="1" si="8"/>
        <v>13</v>
      </c>
      <c r="H216" s="162">
        <f t="shared" ca="1" si="8"/>
        <v>13</v>
      </c>
      <c r="I216" s="162">
        <f t="shared" ca="1" si="8"/>
        <v>16</v>
      </c>
      <c r="J216" s="162">
        <f t="shared" ca="1" si="8"/>
        <v>18</v>
      </c>
      <c r="K216" s="163">
        <f t="shared" ca="1" si="8"/>
        <v>16</v>
      </c>
      <c r="L216" s="157" t="s">
        <v>1562</v>
      </c>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5">
        <v>1</v>
      </c>
    </row>
    <row r="217" spans="1:58" s="88" customFormat="1" ht="21" customHeight="1" thickBot="1">
      <c r="A217" s="157"/>
      <c r="B217" s="157"/>
      <c r="C217" s="157"/>
      <c r="D217" s="157"/>
      <c r="E217" s="157"/>
      <c r="F217" s="157"/>
      <c r="G217" s="157"/>
      <c r="H217" s="157"/>
      <c r="I217" s="157"/>
      <c r="J217" s="157"/>
      <c r="K217" s="157"/>
      <c r="L217" s="81"/>
      <c r="M217" s="81">
        <v>1</v>
      </c>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5">
        <v>1</v>
      </c>
    </row>
    <row r="218" spans="1:58" s="88" customFormat="1" ht="21" customHeight="1">
      <c r="A218" s="81"/>
      <c r="B218" s="113" t="s">
        <v>1521</v>
      </c>
      <c r="C218" s="434" t="s">
        <v>1691</v>
      </c>
      <c r="D218" s="435"/>
      <c r="E218" s="435"/>
      <c r="F218" s="435"/>
      <c r="G218" s="435"/>
      <c r="H218" s="435"/>
      <c r="I218" s="435"/>
      <c r="J218" s="435"/>
      <c r="K218" s="436" t="s">
        <v>1692</v>
      </c>
      <c r="L218" s="81"/>
      <c r="M218" s="113" t="s">
        <v>1521</v>
      </c>
      <c r="N218" s="694" t="s">
        <v>1693</v>
      </c>
      <c r="O218" s="694"/>
      <c r="P218" s="694"/>
      <c r="Q218" s="694"/>
      <c r="R218" s="694"/>
      <c r="S218" s="694"/>
      <c r="T218" s="695"/>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5">
        <v>1</v>
      </c>
    </row>
    <row r="219" spans="1:58" s="88" customFormat="1" ht="21" customHeight="1">
      <c r="A219" s="81"/>
      <c r="B219" s="696">
        <v>3</v>
      </c>
      <c r="C219" s="437" t="str">
        <f>ADDRESS(ROW(),COLUMN(),4)</f>
        <v>C219</v>
      </c>
      <c r="D219" s="438"/>
      <c r="E219" s="438"/>
      <c r="F219" s="439"/>
      <c r="G219" s="438"/>
      <c r="H219" s="438"/>
      <c r="I219" s="440"/>
      <c r="J219" s="440"/>
      <c r="K219" s="441"/>
      <c r="L219" s="81"/>
      <c r="M219" s="696">
        <v>3</v>
      </c>
      <c r="N219" s="442" t="str">
        <f>ADDRESS(ROW(),COLUMN(),4)</f>
        <v>N219</v>
      </c>
      <c r="O219" s="394" t="s">
        <v>1685</v>
      </c>
      <c r="P219" s="395"/>
      <c r="Q219" s="395"/>
      <c r="R219" s="395"/>
      <c r="S219" s="395"/>
      <c r="T219" s="396"/>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5">
        <v>1</v>
      </c>
    </row>
    <row r="220" spans="1:58" s="88" customFormat="1" ht="21" customHeight="1">
      <c r="A220" s="81"/>
      <c r="B220" s="696"/>
      <c r="C220" s="439"/>
      <c r="D220" s="443" t="s">
        <v>1694</v>
      </c>
      <c r="E220" s="444">
        <v>1</v>
      </c>
      <c r="F220" s="445"/>
      <c r="G220" s="446" t="s">
        <v>1694</v>
      </c>
      <c r="H220" s="444">
        <v>1</v>
      </c>
      <c r="I220" s="447"/>
      <c r="J220" s="443" t="s">
        <v>1694</v>
      </c>
      <c r="K220" s="448">
        <v>1</v>
      </c>
      <c r="L220" s="81"/>
      <c r="M220" s="696"/>
      <c r="N220" s="698" t="s">
        <v>1695</v>
      </c>
      <c r="O220" s="698"/>
      <c r="P220" s="700" t="s">
        <v>1696</v>
      </c>
      <c r="Q220" s="700"/>
      <c r="R220" s="700"/>
      <c r="S220" s="700"/>
      <c r="T220" s="70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5">
        <v>1</v>
      </c>
    </row>
    <row r="221" spans="1:58" s="88" customFormat="1" ht="21" customHeight="1">
      <c r="A221" s="81"/>
      <c r="B221" s="696"/>
      <c r="C221" s="84"/>
      <c r="D221" s="449" t="s">
        <v>1697</v>
      </c>
      <c r="E221" s="450">
        <v>2</v>
      </c>
      <c r="F221" s="451"/>
      <c r="G221" s="452" t="s">
        <v>1698</v>
      </c>
      <c r="H221" s="450">
        <v>2</v>
      </c>
      <c r="I221" s="453"/>
      <c r="J221" s="449" t="s">
        <v>1699</v>
      </c>
      <c r="K221" s="454">
        <v>50</v>
      </c>
      <c r="L221" s="81"/>
      <c r="M221" s="696"/>
      <c r="N221" s="699"/>
      <c r="O221" s="699"/>
      <c r="P221" s="702"/>
      <c r="Q221" s="702"/>
      <c r="R221" s="702"/>
      <c r="S221" s="702"/>
      <c r="T221" s="703"/>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5">
        <v>1</v>
      </c>
    </row>
    <row r="222" spans="1:58" s="88" customFormat="1" ht="21" customHeight="1">
      <c r="A222" s="81"/>
      <c r="B222" s="696"/>
      <c r="C222" s="84"/>
      <c r="D222" s="455" t="s">
        <v>1700</v>
      </c>
      <c r="E222" s="456">
        <f>IF(E220=0,0,IF(E221=0,0,E221-E220))</f>
        <v>1</v>
      </c>
      <c r="F222" s="451"/>
      <c r="G222" s="455" t="s">
        <v>1701</v>
      </c>
      <c r="H222" s="456">
        <f>IF(H220=0,0,H220+H221)</f>
        <v>3</v>
      </c>
      <c r="I222" s="453"/>
      <c r="J222" s="455" t="s">
        <v>1700</v>
      </c>
      <c r="K222" s="457">
        <f>K223*K221%</f>
        <v>1</v>
      </c>
      <c r="L222" s="81"/>
      <c r="M222" s="696"/>
      <c r="N222" s="704" t="s">
        <v>1702</v>
      </c>
      <c r="O222" s="706">
        <f>SUM(N226:N235)</f>
        <v>0.97000000000000008</v>
      </c>
      <c r="P222" s="708" t="str">
        <f>IF(N225&lt;S225,"Recette incomplète, il manque",IF(N225&gt;S225,"Trop de produits dans la recette",IF(N225=S225,"OK")))</f>
        <v>Recette incomplète, il manque</v>
      </c>
      <c r="Q222" s="708"/>
      <c r="R222" s="708"/>
      <c r="S222" s="708"/>
      <c r="T222" s="710">
        <f>IF(N225=S225,"",IF(N225&lt;S225,S225-N225,IF(N225&gt;S225,N225-S225)))</f>
        <v>2.9999999999999916E-2</v>
      </c>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5">
        <v>1</v>
      </c>
    </row>
    <row r="223" spans="1:58" s="88" customFormat="1" ht="21" customHeight="1">
      <c r="A223" s="81"/>
      <c r="B223" s="696"/>
      <c r="C223" s="458"/>
      <c r="D223" s="459" t="s">
        <v>1703</v>
      </c>
      <c r="E223" s="460">
        <f>IF(E220=0,0,IF(E221=0,0,E222/E221))</f>
        <v>0.5</v>
      </c>
      <c r="F223" s="461"/>
      <c r="G223" s="459" t="s">
        <v>1703</v>
      </c>
      <c r="H223" s="460">
        <f>IF(H220=0,0,H221/H222)</f>
        <v>0.66666666666666663</v>
      </c>
      <c r="I223" s="462"/>
      <c r="J223" s="459" t="s">
        <v>1701</v>
      </c>
      <c r="K223" s="463">
        <f>K220/(100-K221)*100</f>
        <v>2</v>
      </c>
      <c r="L223" s="81"/>
      <c r="M223" s="696"/>
      <c r="N223" s="705"/>
      <c r="O223" s="707"/>
      <c r="P223" s="709"/>
      <c r="Q223" s="709"/>
      <c r="R223" s="709"/>
      <c r="S223" s="709"/>
      <c r="T223" s="71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5">
        <v>1</v>
      </c>
    </row>
    <row r="224" spans="1:58" s="88" customFormat="1" ht="21" customHeight="1">
      <c r="A224" s="81"/>
      <c r="B224" s="696"/>
      <c r="C224" s="439"/>
      <c r="D224" s="464" t="s">
        <v>1697</v>
      </c>
      <c r="E224" s="465">
        <v>2</v>
      </c>
      <c r="F224" s="445"/>
      <c r="G224" s="464" t="s">
        <v>1697</v>
      </c>
      <c r="H224" s="465">
        <v>2</v>
      </c>
      <c r="I224" s="447"/>
      <c r="J224" s="464" t="s">
        <v>1697</v>
      </c>
      <c r="K224" s="466">
        <v>1</v>
      </c>
      <c r="L224" s="81"/>
      <c r="M224" s="696"/>
      <c r="N224" s="467" t="s">
        <v>1704</v>
      </c>
      <c r="O224" s="468"/>
      <c r="P224" s="468"/>
      <c r="Q224" s="468"/>
      <c r="R224" s="469" t="s">
        <v>1705</v>
      </c>
      <c r="S224" s="470" t="s">
        <v>1706</v>
      </c>
      <c r="T224" s="471" t="s">
        <v>1707</v>
      </c>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5">
        <v>1</v>
      </c>
    </row>
    <row r="225" spans="1:58" s="88" customFormat="1" ht="21" customHeight="1">
      <c r="A225" s="81"/>
      <c r="B225" s="696"/>
      <c r="C225" s="84"/>
      <c r="D225" s="472" t="s">
        <v>1694</v>
      </c>
      <c r="E225" s="473">
        <v>1</v>
      </c>
      <c r="F225" s="451"/>
      <c r="G225" s="472" t="s">
        <v>1698</v>
      </c>
      <c r="H225" s="473">
        <v>1</v>
      </c>
      <c r="I225" s="453"/>
      <c r="J225" s="472" t="s">
        <v>1699</v>
      </c>
      <c r="K225" s="474">
        <v>50</v>
      </c>
      <c r="L225" s="81"/>
      <c r="M225" s="696"/>
      <c r="N225" s="475">
        <f>SUM(N226:N235)</f>
        <v>0.97000000000000008</v>
      </c>
      <c r="O225" s="476"/>
      <c r="P225" s="477"/>
      <c r="Q225" s="478" t="s">
        <v>1708</v>
      </c>
      <c r="R225" s="479">
        <v>7</v>
      </c>
      <c r="S225" s="480">
        <v>1</v>
      </c>
      <c r="T225" s="481">
        <f>SUM(T226:T235)</f>
        <v>6.9300000000000006</v>
      </c>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5">
        <v>1</v>
      </c>
    </row>
    <row r="226" spans="1:58" s="88" customFormat="1" ht="21" customHeight="1">
      <c r="A226" s="81"/>
      <c r="B226" s="696"/>
      <c r="C226" s="84"/>
      <c r="D226" s="455" t="s">
        <v>1700</v>
      </c>
      <c r="E226" s="456">
        <f>IF(E224=0,0,IF(E225=0,0,E224-E225))</f>
        <v>1</v>
      </c>
      <c r="F226" s="451"/>
      <c r="G226" s="455" t="s">
        <v>1709</v>
      </c>
      <c r="H226" s="456">
        <f>IF(H224=0,0,IF(H225=0,0,H224-H225))</f>
        <v>1</v>
      </c>
      <c r="I226" s="453"/>
      <c r="J226" s="455" t="s">
        <v>1700</v>
      </c>
      <c r="K226" s="457">
        <f>K224*K225%</f>
        <v>0.5</v>
      </c>
      <c r="L226" s="81"/>
      <c r="M226" s="696"/>
      <c r="N226" s="482">
        <v>0.12</v>
      </c>
      <c r="O226" s="483" t="s">
        <v>1710</v>
      </c>
      <c r="P226" s="483"/>
      <c r="Q226" s="483"/>
      <c r="R226" s="484">
        <f>R225*N226</f>
        <v>0.84</v>
      </c>
      <c r="S226" s="485">
        <v>0</v>
      </c>
      <c r="T226" s="486">
        <f t="shared" ref="T226:T235" si="9">IF(S226=0,R226,IF(R226="","",R226/(100-S226)*100))</f>
        <v>0.84</v>
      </c>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5">
        <v>1</v>
      </c>
    </row>
    <row r="227" spans="1:58" s="88" customFormat="1" ht="21" customHeight="1">
      <c r="A227" s="81"/>
      <c r="B227" s="696"/>
      <c r="C227" s="458"/>
      <c r="D227" s="459" t="s">
        <v>1703</v>
      </c>
      <c r="E227" s="460">
        <f>IF(E224=0,0,E226/E224)</f>
        <v>0.5</v>
      </c>
      <c r="F227" s="461"/>
      <c r="G227" s="459" t="s">
        <v>1703</v>
      </c>
      <c r="H227" s="460">
        <f>IF(H224=0,0,IF(H225=0,0,H225/H224))</f>
        <v>0.5</v>
      </c>
      <c r="I227" s="462"/>
      <c r="J227" s="459" t="s">
        <v>1709</v>
      </c>
      <c r="K227" s="487">
        <f>K224-K226</f>
        <v>0.5</v>
      </c>
      <c r="L227" s="81"/>
      <c r="M227" s="696"/>
      <c r="N227" s="482">
        <v>0.08</v>
      </c>
      <c r="O227" s="483" t="s">
        <v>1711</v>
      </c>
      <c r="P227" s="483"/>
      <c r="Q227" s="483"/>
      <c r="R227" s="488">
        <f>R225*N227</f>
        <v>0.56000000000000005</v>
      </c>
      <c r="S227" s="489">
        <v>0</v>
      </c>
      <c r="T227" s="486">
        <f t="shared" si="9"/>
        <v>0.56000000000000005</v>
      </c>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5">
        <v>1</v>
      </c>
    </row>
    <row r="228" spans="1:58" s="88" customFormat="1" ht="21" customHeight="1">
      <c r="A228" s="81"/>
      <c r="B228" s="696"/>
      <c r="C228" s="712" t="s">
        <v>1690</v>
      </c>
      <c r="D228" s="712"/>
      <c r="E228" s="712"/>
      <c r="F228" s="712"/>
      <c r="G228" s="712"/>
      <c r="H228" s="712"/>
      <c r="I228" s="712"/>
      <c r="J228" s="712"/>
      <c r="K228" s="713"/>
      <c r="L228" s="81"/>
      <c r="M228" s="696"/>
      <c r="N228" s="482">
        <v>0.2</v>
      </c>
      <c r="O228" s="483" t="s">
        <v>1712</v>
      </c>
      <c r="P228" s="483"/>
      <c r="Q228" s="483"/>
      <c r="R228" s="488">
        <f>R225*N228</f>
        <v>1.4000000000000001</v>
      </c>
      <c r="S228" s="489">
        <v>0</v>
      </c>
      <c r="T228" s="486">
        <f t="shared" si="9"/>
        <v>1.4000000000000001</v>
      </c>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5">
        <v>1</v>
      </c>
    </row>
    <row r="229" spans="1:58" s="88" customFormat="1" ht="21" customHeight="1">
      <c r="A229" s="81"/>
      <c r="B229" s="696"/>
      <c r="C229" s="155">
        <v>8</v>
      </c>
      <c r="D229" s="155">
        <v>8</v>
      </c>
      <c r="E229" s="155">
        <v>11</v>
      </c>
      <c r="F229" s="155">
        <v>8</v>
      </c>
      <c r="G229" s="155">
        <v>8</v>
      </c>
      <c r="H229" s="155">
        <v>11</v>
      </c>
      <c r="I229" s="155">
        <v>8</v>
      </c>
      <c r="J229" s="155">
        <v>8</v>
      </c>
      <c r="K229" s="156">
        <v>11</v>
      </c>
      <c r="L229" s="81"/>
      <c r="M229" s="696"/>
      <c r="N229" s="482">
        <v>0.55000000000000004</v>
      </c>
      <c r="O229" s="483" t="s">
        <v>1713</v>
      </c>
      <c r="P229" s="483"/>
      <c r="Q229" s="483"/>
      <c r="R229" s="488">
        <f>R225*N229</f>
        <v>3.8500000000000005</v>
      </c>
      <c r="S229" s="489">
        <v>0</v>
      </c>
      <c r="T229" s="486">
        <f t="shared" si="9"/>
        <v>3.8500000000000005</v>
      </c>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5">
        <v>1</v>
      </c>
    </row>
    <row r="230" spans="1:58" s="88" customFormat="1" ht="21" customHeight="1" thickBot="1">
      <c r="A230" s="81"/>
      <c r="B230" s="697"/>
      <c r="C230" s="162">
        <f t="shared" ref="C230:K230" ca="1" si="10">CELL("largeur",C230)</f>
        <v>13</v>
      </c>
      <c r="D230" s="162">
        <f t="shared" ca="1" si="10"/>
        <v>21</v>
      </c>
      <c r="E230" s="162">
        <f t="shared" ca="1" si="10"/>
        <v>13</v>
      </c>
      <c r="F230" s="162">
        <f t="shared" ca="1" si="10"/>
        <v>13</v>
      </c>
      <c r="G230" s="162">
        <f t="shared" ca="1" si="10"/>
        <v>13</v>
      </c>
      <c r="H230" s="162">
        <f t="shared" ca="1" si="10"/>
        <v>13</v>
      </c>
      <c r="I230" s="162">
        <f t="shared" ca="1" si="10"/>
        <v>16</v>
      </c>
      <c r="J230" s="162">
        <f t="shared" ca="1" si="10"/>
        <v>18</v>
      </c>
      <c r="K230" s="163">
        <f t="shared" ca="1" si="10"/>
        <v>16</v>
      </c>
      <c r="L230" s="81"/>
      <c r="M230" s="696"/>
      <c r="N230" s="482">
        <v>0.02</v>
      </c>
      <c r="O230" s="483" t="s">
        <v>1714</v>
      </c>
      <c r="P230" s="483"/>
      <c r="Q230" s="483"/>
      <c r="R230" s="488">
        <f>R225*N230</f>
        <v>0.14000000000000001</v>
      </c>
      <c r="S230" s="489">
        <v>50</v>
      </c>
      <c r="T230" s="486">
        <f t="shared" si="9"/>
        <v>0.28000000000000003</v>
      </c>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5">
        <v>1</v>
      </c>
    </row>
    <row r="231" spans="1:58" s="88" customFormat="1" ht="21" customHeight="1" thickBot="1">
      <c r="A231" s="81">
        <v>1</v>
      </c>
      <c r="B231" s="81">
        <v>1</v>
      </c>
      <c r="C231" s="81">
        <v>1</v>
      </c>
      <c r="D231" s="81">
        <v>1</v>
      </c>
      <c r="E231" s="81">
        <v>1</v>
      </c>
      <c r="F231" s="81">
        <v>1</v>
      </c>
      <c r="G231" s="81">
        <v>1</v>
      </c>
      <c r="H231" s="81">
        <v>1</v>
      </c>
      <c r="I231" s="81"/>
      <c r="J231" s="81"/>
      <c r="K231" s="81"/>
      <c r="L231" s="81"/>
      <c r="M231" s="696"/>
      <c r="N231" s="482"/>
      <c r="O231" s="483"/>
      <c r="P231" s="483"/>
      <c r="Q231" s="483"/>
      <c r="R231" s="488">
        <f>R225*N231</f>
        <v>0</v>
      </c>
      <c r="S231" s="489"/>
      <c r="T231" s="486">
        <f t="shared" si="9"/>
        <v>0</v>
      </c>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5">
        <v>1</v>
      </c>
    </row>
    <row r="232" spans="1:58" s="88" customFormat="1" ht="21" customHeight="1">
      <c r="A232" s="81">
        <v>1</v>
      </c>
      <c r="B232" s="113" t="s">
        <v>1521</v>
      </c>
      <c r="C232" s="718" t="s">
        <v>1715</v>
      </c>
      <c r="D232" s="718"/>
      <c r="E232" s="718"/>
      <c r="F232" s="718"/>
      <c r="G232" s="718"/>
      <c r="H232" s="719"/>
      <c r="I232" s="81"/>
      <c r="J232" s="81"/>
      <c r="K232" s="81"/>
      <c r="L232" s="81"/>
      <c r="M232" s="696"/>
      <c r="N232" s="482"/>
      <c r="O232" s="483"/>
      <c r="P232" s="483"/>
      <c r="Q232" s="483"/>
      <c r="R232" s="488">
        <f>R225*N232</f>
        <v>0</v>
      </c>
      <c r="S232" s="489"/>
      <c r="T232" s="486">
        <f t="shared" si="9"/>
        <v>0</v>
      </c>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5">
        <v>1</v>
      </c>
    </row>
    <row r="233" spans="1:58" s="88" customFormat="1" ht="21" customHeight="1">
      <c r="A233" s="81">
        <v>1</v>
      </c>
      <c r="B233" s="720">
        <v>3</v>
      </c>
      <c r="C233" s="442" t="str">
        <f>ADDRESS(ROW(),COLUMN(),4)</f>
        <v>C233</v>
      </c>
      <c r="D233" s="394" t="s">
        <v>1685</v>
      </c>
      <c r="E233" s="490"/>
      <c r="F233" s="491"/>
      <c r="G233" s="492"/>
      <c r="H233" s="493"/>
      <c r="I233" s="81"/>
      <c r="J233" s="81"/>
      <c r="K233" s="81"/>
      <c r="L233" s="81"/>
      <c r="M233" s="696"/>
      <c r="N233" s="482"/>
      <c r="O233" s="483"/>
      <c r="P233" s="483"/>
      <c r="Q233" s="483"/>
      <c r="R233" s="488">
        <f>R225*N233</f>
        <v>0</v>
      </c>
      <c r="S233" s="489"/>
      <c r="T233" s="486">
        <f t="shared" si="9"/>
        <v>0</v>
      </c>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5">
        <v>1</v>
      </c>
    </row>
    <row r="234" spans="1:58" s="88" customFormat="1" ht="21" customHeight="1">
      <c r="A234" s="81">
        <v>1</v>
      </c>
      <c r="B234" s="720"/>
      <c r="C234" s="722" t="s">
        <v>1716</v>
      </c>
      <c r="D234" s="722"/>
      <c r="E234" s="495" t="s">
        <v>1717</v>
      </c>
      <c r="F234" s="494" t="s">
        <v>1718</v>
      </c>
      <c r="G234" s="723" t="s">
        <v>1719</v>
      </c>
      <c r="H234" s="724"/>
      <c r="I234" s="81"/>
      <c r="J234" s="81"/>
      <c r="K234" s="81"/>
      <c r="L234" s="81"/>
      <c r="M234" s="696"/>
      <c r="N234" s="482"/>
      <c r="O234" s="483"/>
      <c r="P234" s="483"/>
      <c r="Q234" s="483"/>
      <c r="R234" s="488">
        <f>R225*N234</f>
        <v>0</v>
      </c>
      <c r="S234" s="489"/>
      <c r="T234" s="486">
        <f t="shared" si="9"/>
        <v>0</v>
      </c>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5">
        <v>1</v>
      </c>
    </row>
    <row r="235" spans="1:58" s="88" customFormat="1" ht="21" customHeight="1">
      <c r="A235" s="81">
        <v>1</v>
      </c>
      <c r="B235" s="720"/>
      <c r="C235" s="692">
        <v>20</v>
      </c>
      <c r="D235" s="693">
        <f>C235/100</f>
        <v>0.2</v>
      </c>
      <c r="E235" s="496" t="s">
        <v>1720</v>
      </c>
      <c r="F235" s="497">
        <v>1</v>
      </c>
      <c r="G235" s="498">
        <f>(C235*F235)*10</f>
        <v>200</v>
      </c>
      <c r="H235" s="499">
        <f>G235/1000</f>
        <v>0.2</v>
      </c>
      <c r="I235" s="81"/>
      <c r="J235" s="81"/>
      <c r="K235" s="81"/>
      <c r="L235" s="81"/>
      <c r="M235" s="696"/>
      <c r="N235" s="500"/>
      <c r="O235" s="501"/>
      <c r="P235" s="501"/>
      <c r="Q235" s="501"/>
      <c r="R235" s="502">
        <f>R225*N235</f>
        <v>0</v>
      </c>
      <c r="S235" s="503"/>
      <c r="T235" s="504">
        <f t="shared" si="9"/>
        <v>0</v>
      </c>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5">
        <v>1</v>
      </c>
    </row>
    <row r="236" spans="1:58" s="88" customFormat="1" ht="21" customHeight="1">
      <c r="A236" s="81">
        <v>1</v>
      </c>
      <c r="B236" s="720"/>
      <c r="C236" s="692"/>
      <c r="D236" s="693"/>
      <c r="E236" s="496" t="s">
        <v>155</v>
      </c>
      <c r="F236" s="497">
        <v>1.03</v>
      </c>
      <c r="G236" s="498">
        <f>(C235*F236)*10</f>
        <v>206</v>
      </c>
      <c r="H236" s="499">
        <f>G236/1000</f>
        <v>0.20599999999999999</v>
      </c>
      <c r="I236" s="81"/>
      <c r="J236" s="81"/>
      <c r="K236" s="81"/>
      <c r="L236" s="81"/>
      <c r="M236" s="696"/>
      <c r="N236" s="714" t="s">
        <v>1721</v>
      </c>
      <c r="O236" s="714"/>
      <c r="P236" s="714"/>
      <c r="Q236" s="714"/>
      <c r="R236" s="714"/>
      <c r="S236" s="714"/>
      <c r="T236" s="715"/>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5">
        <v>1</v>
      </c>
    </row>
    <row r="237" spans="1:58" s="88" customFormat="1" ht="21" customHeight="1">
      <c r="A237" s="81">
        <v>1</v>
      </c>
      <c r="B237" s="720"/>
      <c r="C237" s="692"/>
      <c r="D237" s="693"/>
      <c r="E237" s="496" t="s">
        <v>1722</v>
      </c>
      <c r="F237" s="497">
        <v>1.0149999999999999</v>
      </c>
      <c r="G237" s="498">
        <f>(F237*C235)*10</f>
        <v>202.99999999999997</v>
      </c>
      <c r="H237" s="499">
        <f>G237/1000</f>
        <v>0.20299999999999996</v>
      </c>
      <c r="I237" s="81"/>
      <c r="J237" s="81"/>
      <c r="K237" s="81"/>
      <c r="L237" s="81"/>
      <c r="M237" s="696"/>
      <c r="N237" s="505"/>
      <c r="O237" s="505" t="s">
        <v>1723</v>
      </c>
      <c r="P237" s="506"/>
      <c r="Q237" s="507" t="s">
        <v>1724</v>
      </c>
      <c r="R237" s="508"/>
      <c r="S237" s="508"/>
      <c r="T237" s="509"/>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5">
        <v>1</v>
      </c>
    </row>
    <row r="238" spans="1:58" s="88" customFormat="1" ht="21" customHeight="1">
      <c r="A238" s="81">
        <v>1</v>
      </c>
      <c r="B238" s="720"/>
      <c r="C238" s="692"/>
      <c r="D238" s="693"/>
      <c r="E238" s="496" t="s">
        <v>1725</v>
      </c>
      <c r="F238" s="497">
        <v>0.92</v>
      </c>
      <c r="G238" s="498">
        <f>(F238*C235)*10</f>
        <v>184.00000000000003</v>
      </c>
      <c r="H238" s="499">
        <f>G238/1000</f>
        <v>0.18400000000000002</v>
      </c>
      <c r="I238" s="81"/>
      <c r="J238" s="81"/>
      <c r="K238" s="81"/>
      <c r="L238" s="81"/>
      <c r="M238" s="696"/>
      <c r="N238" s="506"/>
      <c r="O238" s="506" t="s">
        <v>1726</v>
      </c>
      <c r="P238" s="506"/>
      <c r="Q238" s="506" t="s">
        <v>1727</v>
      </c>
      <c r="R238" s="508"/>
      <c r="S238" s="506" t="s">
        <v>1706</v>
      </c>
      <c r="T238" s="509"/>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5">
        <v>1</v>
      </c>
    </row>
    <row r="239" spans="1:58" ht="21" customHeight="1">
      <c r="A239" s="81">
        <v>1</v>
      </c>
      <c r="B239" s="720"/>
      <c r="C239" s="692"/>
      <c r="D239" s="693"/>
      <c r="E239" s="496" t="s">
        <v>1728</v>
      </c>
      <c r="F239" s="497">
        <v>0.8</v>
      </c>
      <c r="G239" s="498">
        <f>(F239*C235)*10</f>
        <v>160</v>
      </c>
      <c r="H239" s="499">
        <f>G239/1000</f>
        <v>0.16</v>
      </c>
      <c r="I239" s="81"/>
      <c r="J239" s="81"/>
      <c r="K239" s="81"/>
      <c r="L239" s="81"/>
      <c r="M239" s="696"/>
      <c r="N239" s="155">
        <v>10</v>
      </c>
      <c r="O239" s="155">
        <v>10</v>
      </c>
      <c r="P239" s="155">
        <v>10</v>
      </c>
      <c r="Q239" s="155">
        <v>10</v>
      </c>
      <c r="R239" s="155">
        <v>13</v>
      </c>
      <c r="S239" s="155">
        <v>8</v>
      </c>
      <c r="T239" s="156">
        <v>13</v>
      </c>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5">
        <v>1</v>
      </c>
      <c r="BE239" s="88"/>
      <c r="BF239" s="88"/>
    </row>
    <row r="240" spans="1:58" ht="21" customHeight="1" thickBot="1">
      <c r="A240" s="81">
        <v>1</v>
      </c>
      <c r="B240" s="720"/>
      <c r="C240" s="716" t="s">
        <v>1729</v>
      </c>
      <c r="D240" s="716"/>
      <c r="E240" s="716"/>
      <c r="F240" s="716"/>
      <c r="G240" s="716"/>
      <c r="H240" s="717"/>
      <c r="I240" s="81"/>
      <c r="J240" s="81"/>
      <c r="K240" s="81"/>
      <c r="L240" s="81"/>
      <c r="M240" s="697"/>
      <c r="N240" s="162">
        <f t="shared" ref="N240:T240" ca="1" si="11">CELL("largeur",N240)</f>
        <v>16</v>
      </c>
      <c r="O240" s="162">
        <f t="shared" ca="1" si="11"/>
        <v>16</v>
      </c>
      <c r="P240" s="162">
        <f t="shared" ca="1" si="11"/>
        <v>16</v>
      </c>
      <c r="Q240" s="162">
        <f t="shared" ca="1" si="11"/>
        <v>11</v>
      </c>
      <c r="R240" s="162">
        <f t="shared" ca="1" si="11"/>
        <v>11</v>
      </c>
      <c r="S240" s="162">
        <f t="shared" ca="1" si="11"/>
        <v>11</v>
      </c>
      <c r="T240" s="163">
        <f t="shared" ca="1" si="11"/>
        <v>11</v>
      </c>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5">
        <v>1</v>
      </c>
      <c r="BE240" s="88"/>
      <c r="BF240" s="88"/>
    </row>
    <row r="241" spans="1:58" ht="21" customHeight="1">
      <c r="A241" s="81">
        <v>1</v>
      </c>
      <c r="B241" s="720"/>
      <c r="C241" s="155">
        <v>8</v>
      </c>
      <c r="D241" s="155">
        <v>9</v>
      </c>
      <c r="E241" s="155">
        <v>11</v>
      </c>
      <c r="F241" s="155">
        <v>11</v>
      </c>
      <c r="G241" s="155">
        <v>11</v>
      </c>
      <c r="H241" s="510">
        <v>11</v>
      </c>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5">
        <v>1</v>
      </c>
      <c r="BE241" s="88"/>
      <c r="BF241" s="88"/>
    </row>
    <row r="242" spans="1:58" ht="21" customHeight="1" thickBot="1">
      <c r="A242" s="81">
        <v>1</v>
      </c>
      <c r="B242" s="721"/>
      <c r="C242" s="162">
        <f t="shared" ref="C242:H242" ca="1" si="12">CELL("largeur",C242)</f>
        <v>13</v>
      </c>
      <c r="D242" s="162">
        <f t="shared" ca="1" si="12"/>
        <v>21</v>
      </c>
      <c r="E242" s="162">
        <f t="shared" ca="1" si="12"/>
        <v>13</v>
      </c>
      <c r="F242" s="162">
        <f t="shared" ca="1" si="12"/>
        <v>13</v>
      </c>
      <c r="G242" s="162">
        <f t="shared" ca="1" si="12"/>
        <v>13</v>
      </c>
      <c r="H242" s="511">
        <f t="shared" ca="1" si="12"/>
        <v>13</v>
      </c>
      <c r="I242" s="81"/>
      <c r="J242" s="81"/>
      <c r="K242" s="81"/>
      <c r="L242" s="81"/>
      <c r="M242" s="81"/>
      <c r="N242" s="81"/>
      <c r="O242" s="81"/>
      <c r="P242" s="81"/>
      <c r="Q242" s="81"/>
      <c r="R242" s="81"/>
      <c r="S242" s="81"/>
      <c r="T242" s="81"/>
      <c r="U242" s="81"/>
      <c r="BC242" s="81"/>
      <c r="BD242" s="85">
        <v>1</v>
      </c>
      <c r="BE242" s="88"/>
      <c r="BF242" s="88"/>
    </row>
    <row r="243" spans="1:58" ht="21" customHeight="1">
      <c r="A243" s="81">
        <v>1</v>
      </c>
      <c r="B243" s="81">
        <v>1</v>
      </c>
      <c r="C243" s="81">
        <v>1</v>
      </c>
      <c r="D243" s="81">
        <v>1</v>
      </c>
      <c r="E243" s="81">
        <v>1</v>
      </c>
      <c r="F243" s="81">
        <v>1</v>
      </c>
      <c r="G243" s="81">
        <v>1</v>
      </c>
      <c r="H243" s="81">
        <v>1</v>
      </c>
      <c r="I243" s="81"/>
      <c r="J243" s="81"/>
      <c r="K243" s="81"/>
      <c r="L243" s="81"/>
      <c r="M243" s="81"/>
      <c r="N243" s="81"/>
      <c r="O243" s="81"/>
      <c r="P243" s="81"/>
      <c r="Q243" s="81"/>
      <c r="R243" s="81"/>
      <c r="S243" s="81"/>
      <c r="T243" s="81"/>
      <c r="U243" s="81"/>
      <c r="BC243" s="81"/>
      <c r="BD243" s="512" t="s">
        <v>1730</v>
      </c>
      <c r="BE243" s="88"/>
      <c r="BF243" s="88"/>
    </row>
    <row r="244" spans="1:58">
      <c r="A244" s="85">
        <v>1</v>
      </c>
      <c r="B244" s="85">
        <v>1</v>
      </c>
      <c r="C244" s="85">
        <v>1</v>
      </c>
      <c r="D244" s="85">
        <v>1</v>
      </c>
      <c r="E244" s="85">
        <v>1</v>
      </c>
      <c r="F244" s="85">
        <v>1</v>
      </c>
      <c r="G244" s="85">
        <v>1</v>
      </c>
      <c r="H244" s="85">
        <v>1</v>
      </c>
      <c r="I244" s="85">
        <v>1</v>
      </c>
      <c r="J244" s="85">
        <v>1</v>
      </c>
      <c r="K244" s="85">
        <v>1</v>
      </c>
      <c r="L244" s="85">
        <v>1</v>
      </c>
      <c r="M244" s="85">
        <v>1</v>
      </c>
      <c r="N244" s="85">
        <v>1</v>
      </c>
      <c r="O244" s="85">
        <v>1</v>
      </c>
      <c r="P244" s="85">
        <v>1</v>
      </c>
      <c r="Q244" s="85">
        <v>1</v>
      </c>
      <c r="R244" s="85">
        <v>1</v>
      </c>
      <c r="S244" s="85">
        <v>1</v>
      </c>
      <c r="T244" s="85">
        <v>1</v>
      </c>
      <c r="U244" s="85">
        <v>1</v>
      </c>
      <c r="V244" s="85">
        <v>1</v>
      </c>
      <c r="W244" s="85">
        <v>1</v>
      </c>
      <c r="X244" s="85">
        <v>1</v>
      </c>
      <c r="Y244" s="85">
        <v>1</v>
      </c>
      <c r="Z244" s="85">
        <v>1</v>
      </c>
      <c r="AA244" s="85">
        <v>1</v>
      </c>
      <c r="AB244" s="85">
        <v>1</v>
      </c>
      <c r="AC244" s="85">
        <v>1</v>
      </c>
      <c r="AD244" s="85">
        <v>1</v>
      </c>
      <c r="AE244" s="85">
        <v>1</v>
      </c>
      <c r="AF244" s="85">
        <v>1</v>
      </c>
      <c r="AG244" s="85">
        <v>1</v>
      </c>
      <c r="AH244" s="85">
        <v>1</v>
      </c>
      <c r="AI244" s="85">
        <v>1</v>
      </c>
      <c r="AJ244" s="85">
        <v>1</v>
      </c>
      <c r="AK244" s="85">
        <v>1</v>
      </c>
      <c r="AL244" s="85">
        <v>1</v>
      </c>
      <c r="AM244" s="85">
        <v>1</v>
      </c>
      <c r="AN244" s="85">
        <v>1</v>
      </c>
      <c r="AO244" s="85">
        <v>1</v>
      </c>
      <c r="AP244" s="85">
        <v>1</v>
      </c>
      <c r="AQ244" s="85">
        <v>1</v>
      </c>
      <c r="AR244" s="85">
        <v>1</v>
      </c>
      <c r="AS244" s="85">
        <v>1</v>
      </c>
      <c r="AT244" s="85">
        <v>1</v>
      </c>
      <c r="AU244" s="85">
        <v>1</v>
      </c>
      <c r="AV244" s="85">
        <v>1</v>
      </c>
      <c r="AW244" s="85">
        <v>1</v>
      </c>
      <c r="AX244" s="85">
        <v>1</v>
      </c>
      <c r="AY244" s="85">
        <v>1</v>
      </c>
      <c r="AZ244" s="85">
        <v>1</v>
      </c>
      <c r="BA244" s="85">
        <v>1</v>
      </c>
      <c r="BB244" s="85">
        <v>1</v>
      </c>
      <c r="BC244" s="85">
        <v>1</v>
      </c>
      <c r="BD244" s="513" t="str">
        <f>ADDRESS(ROW(),COLUMN(),4)</f>
        <v>BD244</v>
      </c>
      <c r="BE244" s="88"/>
      <c r="BF244" s="88"/>
    </row>
  </sheetData>
  <mergeCells count="61">
    <mergeCell ref="V35:Y35"/>
    <mergeCell ref="AL35:AO35"/>
    <mergeCell ref="B41:B42"/>
    <mergeCell ref="C41:H41"/>
    <mergeCell ref="B43:B100"/>
    <mergeCell ref="C48:H49"/>
    <mergeCell ref="D54:H55"/>
    <mergeCell ref="D57:H58"/>
    <mergeCell ref="D60:H61"/>
    <mergeCell ref="D63:H64"/>
    <mergeCell ref="B106:B107"/>
    <mergeCell ref="C106:F106"/>
    <mergeCell ref="D66:H67"/>
    <mergeCell ref="C70:H71"/>
    <mergeCell ref="O74:S74"/>
    <mergeCell ref="C75:H76"/>
    <mergeCell ref="N75:N84"/>
    <mergeCell ref="O81:S82"/>
    <mergeCell ref="O87:U87"/>
    <mergeCell ref="O88:U88"/>
    <mergeCell ref="O102:O103"/>
    <mergeCell ref="P102:P103"/>
    <mergeCell ref="O105:O106"/>
    <mergeCell ref="B167:B168"/>
    <mergeCell ref="C167:F167"/>
    <mergeCell ref="B108:B134"/>
    <mergeCell ref="C108:H108"/>
    <mergeCell ref="F111:H111"/>
    <mergeCell ref="C122:H123"/>
    <mergeCell ref="C125:H125"/>
    <mergeCell ref="B137:B138"/>
    <mergeCell ref="C137:F137"/>
    <mergeCell ref="B139:B165"/>
    <mergeCell ref="C139:H139"/>
    <mergeCell ref="F142:H142"/>
    <mergeCell ref="C153:H154"/>
    <mergeCell ref="C156:H156"/>
    <mergeCell ref="C234:D234"/>
    <mergeCell ref="G234:H234"/>
    <mergeCell ref="B169:B201"/>
    <mergeCell ref="C169:H169"/>
    <mergeCell ref="C189:H190"/>
    <mergeCell ref="C192:H192"/>
    <mergeCell ref="B204:B216"/>
    <mergeCell ref="C214:K214"/>
    <mergeCell ref="C235:C239"/>
    <mergeCell ref="D235:D239"/>
    <mergeCell ref="N218:T218"/>
    <mergeCell ref="B219:B230"/>
    <mergeCell ref="M219:M240"/>
    <mergeCell ref="N220:O221"/>
    <mergeCell ref="P220:T221"/>
    <mergeCell ref="N222:N223"/>
    <mergeCell ref="O222:O223"/>
    <mergeCell ref="P222:S223"/>
    <mergeCell ref="T222:T223"/>
    <mergeCell ref="C228:K228"/>
    <mergeCell ref="N236:T236"/>
    <mergeCell ref="C240:H240"/>
    <mergeCell ref="C232:H232"/>
    <mergeCell ref="B233:B242"/>
  </mergeCells>
  <conditionalFormatting sqref="B232">
    <cfRule type="expression" dxfId="23" priority="1" stopIfTrue="1">
      <formula>OR(ROW()=CELL("ligne"),COLUMN()=CELL("colonne"))</formula>
    </cfRule>
  </conditionalFormatting>
  <conditionalFormatting sqref="E113 E119">
    <cfRule type="cellIs" dxfId="22" priority="20" operator="equal">
      <formula>#REF!</formula>
    </cfRule>
    <cfRule type="cellIs" dxfId="21" priority="21" operator="equal">
      <formula>#REF!</formula>
    </cfRule>
  </conditionalFormatting>
  <conditionalFormatting sqref="E113">
    <cfRule type="cellIs" dxfId="20" priority="18" operator="equal">
      <formula>#REF!</formula>
    </cfRule>
    <cfRule type="cellIs" dxfId="19" priority="19" operator="equal">
      <formula>#REF!</formula>
    </cfRule>
  </conditionalFormatting>
  <conditionalFormatting sqref="E144 E150">
    <cfRule type="cellIs" dxfId="18" priority="12" operator="equal">
      <formula>#REF!</formula>
    </cfRule>
    <cfRule type="cellIs" dxfId="17" priority="13" operator="equal">
      <formula>#REF!</formula>
    </cfRule>
  </conditionalFormatting>
  <conditionalFormatting sqref="E144">
    <cfRule type="cellIs" dxfId="16" priority="10" operator="equal">
      <formula>#REF!</formula>
    </cfRule>
    <cfRule type="cellIs" dxfId="15" priority="11" operator="equal">
      <formula>#REF!</formula>
    </cfRule>
  </conditionalFormatting>
  <conditionalFormatting sqref="G113">
    <cfRule type="cellIs" dxfId="14" priority="16" operator="equal">
      <formula>#REF!</formula>
    </cfRule>
    <cfRule type="cellIs" dxfId="13" priority="17" operator="equal">
      <formula>#REF!</formula>
    </cfRule>
  </conditionalFormatting>
  <conditionalFormatting sqref="G179">
    <cfRule type="cellIs" dxfId="12" priority="2" operator="equal">
      <formula>#REF!</formula>
    </cfRule>
    <cfRule type="cellIs" dxfId="11" priority="3" operator="equal">
      <formula>#REF!</formula>
    </cfRule>
  </conditionalFormatting>
  <conditionalFormatting sqref="I103:I104">
    <cfRule type="cellIs" dxfId="10" priority="14" operator="equal">
      <formula>#REF!</formula>
    </cfRule>
    <cfRule type="cellIs" dxfId="9" priority="15" operator="equal">
      <formula>#REF!</formula>
    </cfRule>
  </conditionalFormatting>
  <conditionalFormatting sqref="J113">
    <cfRule type="cellIs" dxfId="8" priority="8" operator="equal">
      <formula>#REF!</formula>
    </cfRule>
    <cfRule type="cellIs" dxfId="7" priority="9" operator="equal">
      <formula>#REF!</formula>
    </cfRule>
  </conditionalFormatting>
  <conditionalFormatting sqref="J119">
    <cfRule type="cellIs" dxfId="6" priority="6" operator="equal">
      <formula>#REF!</formula>
    </cfRule>
    <cfRule type="cellIs" dxfId="5" priority="7" operator="equal">
      <formula>#REF!</formula>
    </cfRule>
  </conditionalFormatting>
  <conditionalFormatting sqref="J150">
    <cfRule type="cellIs" dxfId="4" priority="4" operator="equal">
      <formula>#REF!</formula>
    </cfRule>
    <cfRule type="cellIs" dxfId="3" priority="5" operator="equal">
      <formula>#REF!</formula>
    </cfRule>
  </conditionalFormatting>
  <hyperlinks>
    <hyperlink ref="D92" r:id="rId1" xr:uid="{E58B6AF8-709D-45DE-A3EF-D1D2BE547D26}"/>
    <hyperlink ref="D94" r:id="rId2" xr:uid="{FF383EBD-9EB7-4087-9713-654202CE4D8A}"/>
    <hyperlink ref="F94" r:id="rId3" xr:uid="{1A9644F9-E454-49F7-8354-4B9F7D93B7A2}"/>
    <hyperlink ref="F92" r:id="rId4" xr:uid="{1ACAE50B-0E9A-4C80-B61E-69AE2D71A22F}"/>
    <hyperlink ref="D99" r:id="rId5" xr:uid="{F563D732-67CD-4FDD-87D2-0C4703873CC6}"/>
    <hyperlink ref="Q72" r:id="rId6" xr:uid="{61E00B72-33AB-4857-B606-6E6F06A07987}"/>
    <hyperlink ref="J31" r:id="rId7" xr:uid="{9803930E-76ED-4530-974A-48D6ADF501CB}"/>
    <hyperlink ref="O87" r:id="rId8" xr:uid="{87009FFD-42EE-495E-822D-59F854CEF86F}"/>
    <hyperlink ref="O88" r:id="rId9" xr:uid="{A59FB917-ED4B-4299-8E45-0556BF9B1914}"/>
    <hyperlink ref="R60" r:id="rId10" xr:uid="{6340786A-0913-4756-813F-B4EF3E593A1E}"/>
  </hyperlinks>
  <pageMargins left="0.7" right="0.7" top="0.75" bottom="0.75" header="0.3" footer="0.3"/>
  <pageSetup paperSize="9" orientation="portrait"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9B68-070D-4847-825F-8B0F192EC773}">
  <dimension ref="A1:AFN641"/>
  <sheetViews>
    <sheetView workbookViewId="0">
      <selection activeCell="BS17" sqref="BS17"/>
    </sheetView>
  </sheetViews>
  <sheetFormatPr baseColWidth="10" defaultColWidth="9.140625" defaultRowHeight="15"/>
  <cols>
    <col min="1" max="1" width="8" customWidth="1"/>
    <col min="2" max="3" width="80.7109375" customWidth="1"/>
    <col min="4" max="4" width="40.7109375" customWidth="1"/>
    <col min="5" max="762" width="13" customWidth="1"/>
    <col min="763" max="763" width="13.85546875" customWidth="1"/>
    <col min="764" max="845" width="9.140625" customWidth="1"/>
    <col min="846" max="846" width="27.140625" customWidth="1"/>
  </cols>
  <sheetData>
    <row r="1" spans="1:846" ht="21" customHeight="1">
      <c r="A1" s="580" t="s">
        <v>2523</v>
      </c>
      <c r="B1" s="584"/>
      <c r="C1" s="584"/>
      <c r="D1" s="584"/>
    </row>
    <row r="2" spans="1:846" ht="21" customHeight="1">
      <c r="A2" s="531" t="s">
        <v>0</v>
      </c>
      <c r="B2" s="531"/>
      <c r="C2" s="531"/>
      <c r="D2" s="531"/>
    </row>
    <row r="3" spans="1:846" ht="21" customHeight="1">
      <c r="A3" s="531" t="s">
        <v>1</v>
      </c>
      <c r="B3" s="531"/>
      <c r="C3" s="531"/>
      <c r="D3" s="531"/>
    </row>
    <row r="4" spans="1:846" ht="21" customHeight="1">
      <c r="A4" s="531" t="s">
        <v>2</v>
      </c>
      <c r="B4" s="531"/>
      <c r="C4" s="531"/>
      <c r="D4" s="531"/>
    </row>
    <row r="5" spans="1:846" ht="21" customHeight="1">
      <c r="A5" s="531" t="s">
        <v>3</v>
      </c>
      <c r="B5" s="531"/>
      <c r="C5" s="531"/>
      <c r="D5" s="531"/>
    </row>
    <row r="6" spans="1:846" ht="21" customHeight="1">
      <c r="BQ6" s="532" t="s">
        <v>6</v>
      </c>
      <c r="BR6" s="519" t="s">
        <v>6</v>
      </c>
      <c r="BS6" s="519" t="s">
        <v>6</v>
      </c>
      <c r="BT6" s="519" t="s">
        <v>6</v>
      </c>
      <c r="BU6" s="519" t="s">
        <v>6</v>
      </c>
      <c r="BV6" s="519" t="s">
        <v>6</v>
      </c>
      <c r="BW6" s="519" t="s">
        <v>6</v>
      </c>
      <c r="BX6" s="519" t="s">
        <v>6</v>
      </c>
      <c r="BY6" s="519" t="s">
        <v>6</v>
      </c>
      <c r="BZ6" s="519" t="s">
        <v>6</v>
      </c>
      <c r="CA6" s="519" t="s">
        <v>6</v>
      </c>
      <c r="CB6" s="519" t="s">
        <v>6</v>
      </c>
      <c r="CC6" s="519" t="s">
        <v>6</v>
      </c>
      <c r="CD6" s="519" t="s">
        <v>6</v>
      </c>
      <c r="CE6" s="519" t="s">
        <v>6</v>
      </c>
      <c r="CF6" s="519" t="s">
        <v>6</v>
      </c>
      <c r="CG6" s="519" t="s">
        <v>6</v>
      </c>
      <c r="CH6" s="519" t="s">
        <v>6</v>
      </c>
      <c r="CI6" s="519" t="s">
        <v>6</v>
      </c>
      <c r="CJ6" s="519" t="s">
        <v>6</v>
      </c>
      <c r="CK6" s="519" t="s">
        <v>6</v>
      </c>
      <c r="CL6" s="519" t="s">
        <v>6</v>
      </c>
      <c r="CM6" s="519" t="s">
        <v>6</v>
      </c>
      <c r="CN6" s="519" t="s">
        <v>6</v>
      </c>
      <c r="CO6" s="519" t="s">
        <v>6</v>
      </c>
      <c r="CP6" s="519" t="s">
        <v>6</v>
      </c>
      <c r="CQ6" s="519" t="s">
        <v>6</v>
      </c>
      <c r="CR6" s="519" t="s">
        <v>6</v>
      </c>
      <c r="CS6" s="519" t="s">
        <v>6</v>
      </c>
      <c r="CT6" s="519" t="s">
        <v>6</v>
      </c>
      <c r="CU6" s="519" t="s">
        <v>6</v>
      </c>
      <c r="CV6" s="519" t="s">
        <v>6</v>
      </c>
      <c r="CW6" s="519" t="s">
        <v>6</v>
      </c>
      <c r="CX6" s="519" t="s">
        <v>6</v>
      </c>
      <c r="CY6" s="519" t="s">
        <v>6</v>
      </c>
      <c r="CZ6" s="519" t="s">
        <v>6</v>
      </c>
      <c r="DA6" s="519" t="s">
        <v>6</v>
      </c>
      <c r="DB6" s="532" t="s">
        <v>7</v>
      </c>
      <c r="DC6" s="519" t="s">
        <v>7</v>
      </c>
      <c r="DD6" s="519" t="s">
        <v>7</v>
      </c>
      <c r="DE6" s="519" t="s">
        <v>7</v>
      </c>
      <c r="DF6" s="519" t="s">
        <v>7</v>
      </c>
      <c r="DG6" s="519" t="s">
        <v>7</v>
      </c>
      <c r="DH6" s="519" t="s">
        <v>7</v>
      </c>
      <c r="DI6" s="519" t="s">
        <v>7</v>
      </c>
      <c r="DJ6" s="519" t="s">
        <v>7</v>
      </c>
      <c r="DK6" s="519" t="s">
        <v>7</v>
      </c>
      <c r="DL6" s="519" t="s">
        <v>7</v>
      </c>
      <c r="DM6" s="519" t="s">
        <v>7</v>
      </c>
      <c r="DN6" s="519" t="s">
        <v>7</v>
      </c>
      <c r="DO6" s="519" t="s">
        <v>7</v>
      </c>
      <c r="DP6" s="519" t="s">
        <v>7</v>
      </c>
      <c r="DQ6" s="519" t="s">
        <v>7</v>
      </c>
      <c r="DR6" s="519" t="s">
        <v>7</v>
      </c>
      <c r="DS6" s="519" t="s">
        <v>7</v>
      </c>
      <c r="DT6" s="532" t="s">
        <v>8</v>
      </c>
      <c r="DU6" s="533" t="s">
        <v>8</v>
      </c>
      <c r="DV6" s="533" t="s">
        <v>8</v>
      </c>
      <c r="DW6" s="533" t="s">
        <v>8</v>
      </c>
      <c r="DX6" s="519" t="s">
        <v>8</v>
      </c>
      <c r="DY6" s="519" t="s">
        <v>8</v>
      </c>
      <c r="DZ6" s="519" t="s">
        <v>8</v>
      </c>
      <c r="EA6" s="519" t="s">
        <v>8</v>
      </c>
      <c r="EB6" s="519" t="s">
        <v>8</v>
      </c>
      <c r="EC6" s="519" t="s">
        <v>8</v>
      </c>
      <c r="ED6" s="519" t="s">
        <v>8</v>
      </c>
      <c r="EE6" s="519" t="s">
        <v>8</v>
      </c>
      <c r="EF6" s="533" t="s">
        <v>8</v>
      </c>
      <c r="EG6" s="519" t="s">
        <v>8</v>
      </c>
      <c r="EH6" s="519" t="s">
        <v>8</v>
      </c>
      <c r="EI6" s="519" t="s">
        <v>8</v>
      </c>
      <c r="EJ6" s="519" t="s">
        <v>8</v>
      </c>
      <c r="EK6" s="533" t="s">
        <v>8</v>
      </c>
      <c r="EL6" s="519" t="s">
        <v>8</v>
      </c>
      <c r="EM6" s="519" t="s">
        <v>8</v>
      </c>
      <c r="EN6" s="519" t="s">
        <v>8</v>
      </c>
      <c r="EO6" s="519" t="s">
        <v>8</v>
      </c>
      <c r="EP6" s="519" t="s">
        <v>8</v>
      </c>
      <c r="EQ6" s="532" t="s">
        <v>8</v>
      </c>
      <c r="ER6" s="532" t="s">
        <v>8</v>
      </c>
      <c r="ES6" s="532" t="s">
        <v>8</v>
      </c>
      <c r="ET6" s="532" t="s">
        <v>8</v>
      </c>
      <c r="EU6" s="532" t="s">
        <v>9</v>
      </c>
      <c r="EV6" s="519" t="s">
        <v>9</v>
      </c>
      <c r="EW6" s="533" t="s">
        <v>9</v>
      </c>
      <c r="EX6" s="519" t="s">
        <v>9</v>
      </c>
      <c r="EY6" s="519" t="s">
        <v>9</v>
      </c>
      <c r="EZ6" s="519" t="s">
        <v>9</v>
      </c>
      <c r="FA6" s="519" t="s">
        <v>9</v>
      </c>
      <c r="FB6" s="519" t="s">
        <v>9</v>
      </c>
      <c r="FC6" s="519" t="s">
        <v>9</v>
      </c>
      <c r="FD6" s="519" t="s">
        <v>9</v>
      </c>
      <c r="FE6" s="519" t="s">
        <v>9</v>
      </c>
      <c r="FF6" s="519" t="s">
        <v>9</v>
      </c>
      <c r="FG6" s="519" t="s">
        <v>9</v>
      </c>
      <c r="FH6" s="519" t="s">
        <v>9</v>
      </c>
      <c r="FI6" s="519" t="s">
        <v>9</v>
      </c>
      <c r="FJ6" s="533" t="s">
        <v>9</v>
      </c>
      <c r="FK6" s="519" t="s">
        <v>9</v>
      </c>
      <c r="FL6" s="519" t="s">
        <v>9</v>
      </c>
      <c r="FM6" s="519" t="s">
        <v>9</v>
      </c>
      <c r="FN6" s="533" t="s">
        <v>9</v>
      </c>
      <c r="FO6" s="519" t="s">
        <v>9</v>
      </c>
      <c r="FP6" s="519" t="s">
        <v>9</v>
      </c>
      <c r="FQ6" s="533" t="s">
        <v>9</v>
      </c>
      <c r="FR6" s="533" t="s">
        <v>9</v>
      </c>
      <c r="FS6" s="519" t="s">
        <v>9</v>
      </c>
      <c r="FT6" s="519" t="s">
        <v>9</v>
      </c>
      <c r="FU6" s="519" t="s">
        <v>9</v>
      </c>
      <c r="FV6" s="519" t="s">
        <v>9</v>
      </c>
      <c r="FW6" s="519" t="s">
        <v>9</v>
      </c>
      <c r="FX6" s="519" t="s">
        <v>9</v>
      </c>
      <c r="FY6" s="519" t="s">
        <v>9</v>
      </c>
      <c r="FZ6" s="533" t="s">
        <v>9</v>
      </c>
      <c r="GA6" s="519" t="s">
        <v>9</v>
      </c>
      <c r="GB6" s="519" t="s">
        <v>9</v>
      </c>
      <c r="GC6" s="533" t="s">
        <v>9</v>
      </c>
      <c r="GD6" s="519" t="s">
        <v>9</v>
      </c>
      <c r="GE6" s="519" t="s">
        <v>9</v>
      </c>
      <c r="GF6" s="519" t="s">
        <v>9</v>
      </c>
      <c r="GG6" s="519" t="s">
        <v>9</v>
      </c>
      <c r="GH6" s="519" t="s">
        <v>9</v>
      </c>
      <c r="GI6" s="519" t="s">
        <v>9</v>
      </c>
      <c r="GJ6" s="533" t="s">
        <v>9</v>
      </c>
      <c r="GK6" s="533" t="s">
        <v>9</v>
      </c>
      <c r="GL6" s="519" t="s">
        <v>9</v>
      </c>
      <c r="GM6" s="519" t="s">
        <v>9</v>
      </c>
      <c r="GN6" s="519" t="s">
        <v>9</v>
      </c>
      <c r="GO6" s="519" t="s">
        <v>9</v>
      </c>
      <c r="GP6" s="519" t="s">
        <v>9</v>
      </c>
      <c r="GQ6" s="533" t="s">
        <v>9</v>
      </c>
      <c r="GR6" s="519" t="s">
        <v>9</v>
      </c>
      <c r="GS6" t="s">
        <v>9</v>
      </c>
      <c r="GT6" s="532" t="s">
        <v>9</v>
      </c>
      <c r="GU6" s="532" t="s">
        <v>9</v>
      </c>
      <c r="GV6" s="532" t="s">
        <v>9</v>
      </c>
      <c r="GW6" t="s">
        <v>9</v>
      </c>
      <c r="GX6" t="s">
        <v>9</v>
      </c>
      <c r="GY6" t="s">
        <v>9</v>
      </c>
      <c r="GZ6" t="s">
        <v>9</v>
      </c>
      <c r="HA6" s="532" t="s">
        <v>9</v>
      </c>
      <c r="HB6" s="532" t="s">
        <v>9</v>
      </c>
      <c r="HC6" s="532" t="s">
        <v>9</v>
      </c>
      <c r="HD6" s="532" t="s">
        <v>9</v>
      </c>
      <c r="HE6" s="532" t="s">
        <v>9</v>
      </c>
      <c r="HF6" s="532" t="s">
        <v>9</v>
      </c>
      <c r="HG6" s="532" t="s">
        <v>10</v>
      </c>
      <c r="HH6" s="532" t="s">
        <v>10</v>
      </c>
      <c r="HI6" s="532" t="s">
        <v>10</v>
      </c>
      <c r="HJ6" s="532" t="s">
        <v>10</v>
      </c>
      <c r="HK6" s="532" t="s">
        <v>10</v>
      </c>
      <c r="HL6" s="533" t="s">
        <v>10</v>
      </c>
      <c r="HM6" s="533" t="s">
        <v>10</v>
      </c>
      <c r="HN6" s="533" t="s">
        <v>10</v>
      </c>
      <c r="HO6" s="519" t="s">
        <v>10</v>
      </c>
      <c r="HP6" s="519" t="s">
        <v>10</v>
      </c>
      <c r="HQ6" s="519" t="s">
        <v>10</v>
      </c>
      <c r="HR6" s="519" t="s">
        <v>10</v>
      </c>
      <c r="HS6" s="519" t="s">
        <v>10</v>
      </c>
      <c r="HT6" s="519" t="s">
        <v>10</v>
      </c>
      <c r="HU6" s="533" t="s">
        <v>10</v>
      </c>
      <c r="HV6" s="519" t="s">
        <v>10</v>
      </c>
      <c r="HW6" s="533" t="s">
        <v>10</v>
      </c>
      <c r="HX6" s="533" t="s">
        <v>10</v>
      </c>
      <c r="HY6" s="519" t="s">
        <v>10</v>
      </c>
      <c r="HZ6" s="533" t="s">
        <v>10</v>
      </c>
      <c r="IA6" s="519" t="s">
        <v>10</v>
      </c>
      <c r="IB6" s="519" t="s">
        <v>10</v>
      </c>
      <c r="IC6" s="519" t="s">
        <v>10</v>
      </c>
      <c r="ID6" s="519" t="s">
        <v>10</v>
      </c>
      <c r="IE6" s="519" t="s">
        <v>10</v>
      </c>
      <c r="IF6" s="519" t="s">
        <v>10</v>
      </c>
      <c r="IG6" s="519" t="s">
        <v>10</v>
      </c>
      <c r="IH6" s="519" t="s">
        <v>10</v>
      </c>
      <c r="II6" s="519" t="s">
        <v>10</v>
      </c>
      <c r="IJ6" s="519" t="s">
        <v>10</v>
      </c>
      <c r="IK6" s="519" t="s">
        <v>10</v>
      </c>
      <c r="IL6" s="519" t="s">
        <v>10</v>
      </c>
      <c r="IM6" s="519" t="s">
        <v>10</v>
      </c>
      <c r="IN6" s="519" t="s">
        <v>10</v>
      </c>
      <c r="IO6" s="519" t="s">
        <v>10</v>
      </c>
      <c r="IP6" s="533" t="s">
        <v>10</v>
      </c>
      <c r="IQ6" s="519" t="s">
        <v>10</v>
      </c>
      <c r="IR6" s="519" t="s">
        <v>10</v>
      </c>
      <c r="IS6" s="519" t="s">
        <v>10</v>
      </c>
      <c r="IT6" s="519" t="s">
        <v>10</v>
      </c>
      <c r="IU6" s="519" t="s">
        <v>10</v>
      </c>
      <c r="IV6" s="519" t="s">
        <v>10</v>
      </c>
      <c r="IW6" s="533" t="s">
        <v>10</v>
      </c>
      <c r="IX6" s="533" t="s">
        <v>10</v>
      </c>
      <c r="IY6" s="519" t="s">
        <v>10</v>
      </c>
      <c r="IZ6" s="533" t="s">
        <v>10</v>
      </c>
      <c r="JA6" s="533" t="s">
        <v>10</v>
      </c>
      <c r="JB6" s="533" t="s">
        <v>10</v>
      </c>
      <c r="JC6" s="519" t="s">
        <v>10</v>
      </c>
      <c r="JD6" s="533" t="s">
        <v>10</v>
      </c>
      <c r="JE6" s="533" t="s">
        <v>10</v>
      </c>
      <c r="JF6" s="533" t="s">
        <v>10</v>
      </c>
      <c r="JG6" s="519" t="s">
        <v>10</v>
      </c>
      <c r="JH6" s="533" t="s">
        <v>10</v>
      </c>
      <c r="JI6" s="533" t="s">
        <v>10</v>
      </c>
      <c r="JJ6" s="519" t="s">
        <v>10</v>
      </c>
      <c r="JK6" s="519" t="s">
        <v>10</v>
      </c>
      <c r="JL6" s="532" t="s">
        <v>10</v>
      </c>
      <c r="JM6" s="532" t="s">
        <v>10</v>
      </c>
      <c r="JN6" s="532" t="s">
        <v>10</v>
      </c>
      <c r="JO6" s="532" t="s">
        <v>10</v>
      </c>
      <c r="JP6" s="532" t="s">
        <v>10</v>
      </c>
      <c r="JQ6" s="532" t="s">
        <v>10</v>
      </c>
      <c r="JR6" s="532" t="s">
        <v>10</v>
      </c>
      <c r="JS6" s="532" t="s">
        <v>10</v>
      </c>
      <c r="JT6" s="532" t="s">
        <v>10</v>
      </c>
      <c r="JU6" s="532" t="s">
        <v>10</v>
      </c>
      <c r="JV6" s="532" t="s">
        <v>10</v>
      </c>
      <c r="JW6" t="s">
        <v>10</v>
      </c>
      <c r="JX6" s="532" t="s">
        <v>10</v>
      </c>
      <c r="JY6" s="532" t="s">
        <v>10</v>
      </c>
      <c r="JZ6" s="532" t="s">
        <v>11</v>
      </c>
      <c r="KA6" s="532" t="s">
        <v>11</v>
      </c>
      <c r="KB6" t="s">
        <v>11</v>
      </c>
      <c r="KC6" s="532" t="s">
        <v>11</v>
      </c>
      <c r="KD6" s="532" t="s">
        <v>11</v>
      </c>
      <c r="KE6" s="532" t="s">
        <v>11</v>
      </c>
      <c r="KF6" s="533" t="s">
        <v>11</v>
      </c>
      <c r="KG6" s="519" t="s">
        <v>11</v>
      </c>
      <c r="KH6" s="519" t="s">
        <v>11</v>
      </c>
      <c r="KI6" s="519" t="s">
        <v>11</v>
      </c>
      <c r="KJ6" s="519" t="s">
        <v>11</v>
      </c>
      <c r="KK6" s="519" t="s">
        <v>11</v>
      </c>
      <c r="KL6" s="519" t="s">
        <v>11</v>
      </c>
      <c r="KM6" s="519" t="s">
        <v>11</v>
      </c>
      <c r="KN6" s="519" t="s">
        <v>11</v>
      </c>
      <c r="KO6" s="519" t="s">
        <v>11</v>
      </c>
      <c r="KP6" s="519" t="s">
        <v>11</v>
      </c>
      <c r="KQ6" s="519" t="s">
        <v>11</v>
      </c>
      <c r="KR6" s="533" t="s">
        <v>11</v>
      </c>
      <c r="KS6" s="519" t="s">
        <v>11</v>
      </c>
      <c r="KT6" s="519" t="s">
        <v>11</v>
      </c>
      <c r="KU6" s="519" t="s">
        <v>11</v>
      </c>
      <c r="KV6" s="519" t="s">
        <v>11</v>
      </c>
      <c r="KW6" s="519" t="s">
        <v>11</v>
      </c>
      <c r="KX6" s="519" t="s">
        <v>11</v>
      </c>
      <c r="KY6" s="519" t="s">
        <v>11</v>
      </c>
      <c r="KZ6" s="519" t="s">
        <v>11</v>
      </c>
      <c r="LA6" s="519" t="s">
        <v>11</v>
      </c>
      <c r="LB6" s="519" t="s">
        <v>11</v>
      </c>
      <c r="LC6" s="519" t="s">
        <v>11</v>
      </c>
      <c r="LD6" s="519" t="s">
        <v>11</v>
      </c>
      <c r="LE6" s="533" t="s">
        <v>11</v>
      </c>
      <c r="LF6" s="519" t="s">
        <v>11</v>
      </c>
      <c r="LG6" s="519" t="s">
        <v>11</v>
      </c>
      <c r="LH6" s="519" t="s">
        <v>11</v>
      </c>
      <c r="LI6" s="519" t="s">
        <v>11</v>
      </c>
      <c r="LJ6" s="519" t="s">
        <v>11</v>
      </c>
      <c r="LK6" s="519" t="s">
        <v>11</v>
      </c>
      <c r="LL6" s="519" t="s">
        <v>11</v>
      </c>
      <c r="LM6" s="519" t="s">
        <v>11</v>
      </c>
      <c r="LN6" s="519" t="s">
        <v>11</v>
      </c>
      <c r="LO6" s="519" t="s">
        <v>11</v>
      </c>
      <c r="LP6" s="519" t="s">
        <v>11</v>
      </c>
      <c r="LQ6" s="519" t="s">
        <v>11</v>
      </c>
      <c r="LR6" s="519" t="s">
        <v>11</v>
      </c>
      <c r="LS6" s="519" t="s">
        <v>11</v>
      </c>
      <c r="LT6" s="519" t="s">
        <v>11</v>
      </c>
      <c r="LU6" s="519" t="s">
        <v>11</v>
      </c>
      <c r="LV6" s="519" t="s">
        <v>11</v>
      </c>
      <c r="LW6" s="519" t="s">
        <v>11</v>
      </c>
      <c r="LX6" s="519" t="s">
        <v>11</v>
      </c>
      <c r="LY6" s="519" t="s">
        <v>11</v>
      </c>
      <c r="LZ6" s="533" t="s">
        <v>11</v>
      </c>
      <c r="MA6" s="533" t="s">
        <v>11</v>
      </c>
      <c r="MB6" s="519" t="s">
        <v>11</v>
      </c>
      <c r="MC6" s="519" t="s">
        <v>11</v>
      </c>
      <c r="MD6" s="519" t="s">
        <v>11</v>
      </c>
      <c r="ME6" s="519" t="s">
        <v>11</v>
      </c>
      <c r="MF6" s="519" t="s">
        <v>11</v>
      </c>
      <c r="MG6" s="519" t="s">
        <v>11</v>
      </c>
      <c r="MH6" s="519" t="s">
        <v>11</v>
      </c>
      <c r="MI6" s="532" t="s">
        <v>11</v>
      </c>
      <c r="MJ6" s="532" t="s">
        <v>12</v>
      </c>
      <c r="MK6" s="532" t="s">
        <v>12</v>
      </c>
      <c r="ML6" s="532" t="s">
        <v>12</v>
      </c>
      <c r="MM6" s="532" t="s">
        <v>12</v>
      </c>
      <c r="MN6" s="532" t="s">
        <v>12</v>
      </c>
      <c r="MO6" s="532" t="s">
        <v>12</v>
      </c>
      <c r="MP6" s="532" t="s">
        <v>12</v>
      </c>
      <c r="MQ6" s="532" t="s">
        <v>12</v>
      </c>
      <c r="MR6" s="532" t="s">
        <v>12</v>
      </c>
      <c r="MS6" s="532" t="s">
        <v>12</v>
      </c>
      <c r="MT6" s="532" t="s">
        <v>12</v>
      </c>
      <c r="MU6" s="532" t="s">
        <v>13</v>
      </c>
      <c r="MV6" s="532" t="s">
        <v>13</v>
      </c>
      <c r="MW6" s="532" t="s">
        <v>13</v>
      </c>
      <c r="MX6" s="532" t="s">
        <v>13</v>
      </c>
      <c r="MY6" s="532" t="s">
        <v>13</v>
      </c>
      <c r="MZ6" s="532" t="s">
        <v>13</v>
      </c>
      <c r="NA6" s="532" t="s">
        <v>13</v>
      </c>
      <c r="NB6" s="519" t="s">
        <v>13</v>
      </c>
      <c r="NC6" s="519" t="s">
        <v>13</v>
      </c>
      <c r="ND6" s="519" t="s">
        <v>13</v>
      </c>
      <c r="NE6" s="519" t="s">
        <v>13</v>
      </c>
      <c r="NF6" s="519" t="s">
        <v>13</v>
      </c>
      <c r="NG6" s="519" t="s">
        <v>13</v>
      </c>
      <c r="NH6" s="519" t="s">
        <v>13</v>
      </c>
      <c r="NI6" s="519" t="s">
        <v>13</v>
      </c>
      <c r="NJ6" s="519" t="s">
        <v>13</v>
      </c>
      <c r="NK6" s="519" t="s">
        <v>13</v>
      </c>
      <c r="NL6" s="519" t="s">
        <v>13</v>
      </c>
      <c r="NM6" s="519" t="s">
        <v>13</v>
      </c>
      <c r="NN6" s="519" t="s">
        <v>13</v>
      </c>
      <c r="NO6" s="519" t="s">
        <v>13</v>
      </c>
      <c r="NP6" s="519" t="s">
        <v>13</v>
      </c>
      <c r="NQ6" s="519" t="s">
        <v>13</v>
      </c>
      <c r="NR6" s="519" t="s">
        <v>13</v>
      </c>
      <c r="NS6" s="519" t="s">
        <v>13</v>
      </c>
      <c r="NT6" s="519" t="s">
        <v>13</v>
      </c>
      <c r="NU6" s="519" t="s">
        <v>13</v>
      </c>
      <c r="NV6" s="519" t="s">
        <v>13</v>
      </c>
      <c r="NW6" s="519" t="s">
        <v>13</v>
      </c>
      <c r="NX6" s="519" t="s">
        <v>13</v>
      </c>
      <c r="NY6" s="519" t="s">
        <v>13</v>
      </c>
      <c r="NZ6" s="519" t="s">
        <v>13</v>
      </c>
      <c r="OA6" s="519" t="s">
        <v>13</v>
      </c>
      <c r="OB6" s="519" t="s">
        <v>13</v>
      </c>
      <c r="OC6" s="519" t="s">
        <v>13</v>
      </c>
      <c r="OD6" s="519" t="s">
        <v>13</v>
      </c>
      <c r="OE6" s="519" t="s">
        <v>13</v>
      </c>
      <c r="OF6" s="519" t="s">
        <v>13</v>
      </c>
      <c r="OG6" s="519" t="s">
        <v>13</v>
      </c>
      <c r="OH6" s="519" t="s">
        <v>13</v>
      </c>
      <c r="OI6" s="532" t="s">
        <v>14</v>
      </c>
      <c r="OJ6" s="519" t="s">
        <v>14</v>
      </c>
      <c r="OK6" s="519" t="s">
        <v>14</v>
      </c>
      <c r="OL6" s="533" t="s">
        <v>14</v>
      </c>
      <c r="OM6" s="519" t="s">
        <v>14</v>
      </c>
      <c r="ON6" s="519" t="s">
        <v>14</v>
      </c>
      <c r="OO6" s="519" t="s">
        <v>14</v>
      </c>
      <c r="OP6" s="519" t="s">
        <v>14</v>
      </c>
      <c r="OQ6" s="519" t="s">
        <v>14</v>
      </c>
      <c r="OR6" s="533" t="s">
        <v>14</v>
      </c>
      <c r="OS6" s="519" t="s">
        <v>14</v>
      </c>
      <c r="OT6" s="519" t="s">
        <v>14</v>
      </c>
      <c r="OU6" s="533" t="s">
        <v>14</v>
      </c>
      <c r="OV6" s="532" t="s">
        <v>15</v>
      </c>
      <c r="OW6" s="519" t="s">
        <v>15</v>
      </c>
      <c r="OX6" s="519" t="s">
        <v>15</v>
      </c>
      <c r="OY6" s="519" t="s">
        <v>15</v>
      </c>
      <c r="OZ6" s="533" t="s">
        <v>15</v>
      </c>
      <c r="PA6" s="533" t="s">
        <v>15</v>
      </c>
      <c r="PB6" t="s">
        <v>15</v>
      </c>
      <c r="PC6" s="532" t="s">
        <v>15</v>
      </c>
      <c r="PD6" t="s">
        <v>15</v>
      </c>
      <c r="PE6" t="s">
        <v>15</v>
      </c>
      <c r="PF6" t="s">
        <v>15</v>
      </c>
      <c r="PG6" t="s">
        <v>15</v>
      </c>
      <c r="PH6" s="532" t="s">
        <v>15</v>
      </c>
      <c r="PI6" t="s">
        <v>15</v>
      </c>
      <c r="PJ6" s="533" t="s">
        <v>15</v>
      </c>
      <c r="PK6" s="519" t="s">
        <v>15</v>
      </c>
      <c r="PL6" s="533" t="s">
        <v>15</v>
      </c>
      <c r="PM6" s="533" t="s">
        <v>15</v>
      </c>
      <c r="PN6" s="519" t="s">
        <v>15</v>
      </c>
      <c r="PO6" s="519" t="s">
        <v>15</v>
      </c>
      <c r="PP6" s="519" t="s">
        <v>15</v>
      </c>
      <c r="PQ6" s="519" t="s">
        <v>15</v>
      </c>
      <c r="PR6" s="533" t="s">
        <v>15</v>
      </c>
      <c r="PS6" s="519" t="s">
        <v>15</v>
      </c>
      <c r="PT6" s="519" t="s">
        <v>15</v>
      </c>
      <c r="PU6" s="533" t="s">
        <v>15</v>
      </c>
      <c r="PV6" s="533" t="s">
        <v>15</v>
      </c>
      <c r="PW6" s="519" t="s">
        <v>15</v>
      </c>
      <c r="PX6" s="519" t="s">
        <v>15</v>
      </c>
      <c r="PY6" s="519" t="s">
        <v>15</v>
      </c>
      <c r="PZ6" s="519" t="s">
        <v>15</v>
      </c>
      <c r="QA6" s="519" t="s">
        <v>15</v>
      </c>
      <c r="QB6" s="519" t="s">
        <v>15</v>
      </c>
      <c r="QC6" s="519" t="s">
        <v>15</v>
      </c>
      <c r="QD6" s="519" t="s">
        <v>15</v>
      </c>
      <c r="QE6" s="532" t="s">
        <v>16</v>
      </c>
      <c r="QF6" s="532" t="s">
        <v>16</v>
      </c>
      <c r="QG6" s="519" t="s">
        <v>16</v>
      </c>
      <c r="QH6" s="519" t="s">
        <v>16</v>
      </c>
      <c r="QI6" s="519" t="s">
        <v>16</v>
      </c>
      <c r="QJ6" s="519" t="s">
        <v>16</v>
      </c>
      <c r="QK6" s="519" t="s">
        <v>16</v>
      </c>
      <c r="QL6" s="519" t="s">
        <v>16</v>
      </c>
      <c r="QM6" s="519" t="s">
        <v>16</v>
      </c>
      <c r="QN6" s="519" t="s">
        <v>16</v>
      </c>
      <c r="QO6" s="533" t="s">
        <v>16</v>
      </c>
      <c r="QP6" s="519" t="s">
        <v>16</v>
      </c>
      <c r="QQ6" s="519" t="s">
        <v>16</v>
      </c>
      <c r="QR6" s="532" t="s">
        <v>16</v>
      </c>
      <c r="QS6" s="532" t="s">
        <v>16</v>
      </c>
      <c r="QT6" s="532" t="s">
        <v>16</v>
      </c>
      <c r="QU6" s="532" t="s">
        <v>16</v>
      </c>
      <c r="QV6" s="532" t="s">
        <v>16</v>
      </c>
      <c r="QW6" s="532" t="s">
        <v>16</v>
      </c>
      <c r="QX6" s="532" t="s">
        <v>16</v>
      </c>
      <c r="QY6" t="s">
        <v>16</v>
      </c>
      <c r="QZ6" s="532" t="s">
        <v>16</v>
      </c>
      <c r="RA6" t="s">
        <v>16</v>
      </c>
      <c r="RB6" s="532" t="s">
        <v>16</v>
      </c>
      <c r="RC6" s="532" t="s">
        <v>16</v>
      </c>
      <c r="RD6" s="532" t="s">
        <v>16</v>
      </c>
      <c r="RE6" s="532" t="s">
        <v>16</v>
      </c>
      <c r="RF6" s="532" t="s">
        <v>16</v>
      </c>
      <c r="RG6" s="532" t="s">
        <v>16</v>
      </c>
      <c r="RH6" t="s">
        <v>16</v>
      </c>
      <c r="RI6" s="532" t="s">
        <v>16</v>
      </c>
      <c r="RJ6" s="532" t="s">
        <v>16</v>
      </c>
      <c r="RK6" s="519" t="s">
        <v>16</v>
      </c>
      <c r="RL6" s="519" t="s">
        <v>16</v>
      </c>
      <c r="RM6" s="519" t="s">
        <v>16</v>
      </c>
      <c r="RN6" s="519" t="s">
        <v>16</v>
      </c>
      <c r="RO6" s="532" t="s">
        <v>17</v>
      </c>
      <c r="RP6" s="519" t="s">
        <v>17</v>
      </c>
      <c r="RQ6" s="519" t="s">
        <v>17</v>
      </c>
      <c r="RR6" s="519" t="s">
        <v>17</v>
      </c>
      <c r="RS6" s="519" t="s">
        <v>17</v>
      </c>
      <c r="RT6" s="519" t="s">
        <v>17</v>
      </c>
      <c r="RU6" s="519" t="s">
        <v>17</v>
      </c>
      <c r="RV6" s="519" t="s">
        <v>17</v>
      </c>
      <c r="RW6" s="519" t="s">
        <v>17</v>
      </c>
      <c r="RX6" s="519" t="s">
        <v>17</v>
      </c>
      <c r="RY6" s="519" t="s">
        <v>17</v>
      </c>
      <c r="RZ6" s="519" t="s">
        <v>17</v>
      </c>
      <c r="SA6" s="532" t="s">
        <v>18</v>
      </c>
      <c r="SB6" s="519" t="s">
        <v>18</v>
      </c>
      <c r="SC6" s="519" t="s">
        <v>18</v>
      </c>
      <c r="SD6" s="519" t="s">
        <v>18</v>
      </c>
      <c r="SE6" s="519" t="s">
        <v>18</v>
      </c>
      <c r="SF6" s="519" t="s">
        <v>18</v>
      </c>
      <c r="SG6" s="519" t="s">
        <v>18</v>
      </c>
      <c r="SH6" s="519" t="s">
        <v>18</v>
      </c>
      <c r="SI6" s="519" t="s">
        <v>18</v>
      </c>
      <c r="SJ6" s="519" t="s">
        <v>18</v>
      </c>
      <c r="SK6" s="519" t="s">
        <v>18</v>
      </c>
      <c r="SL6" s="519" t="s">
        <v>18</v>
      </c>
      <c r="SM6" s="519" t="s">
        <v>18</v>
      </c>
      <c r="SN6" s="519" t="s">
        <v>18</v>
      </c>
      <c r="SO6" s="519" t="s">
        <v>18</v>
      </c>
      <c r="SP6" s="532" t="s">
        <v>18</v>
      </c>
      <c r="SQ6" s="532" t="s">
        <v>18</v>
      </c>
      <c r="SR6" s="532" t="s">
        <v>18</v>
      </c>
      <c r="SS6" s="532" t="s">
        <v>18</v>
      </c>
      <c r="ST6" s="532" t="s">
        <v>18</v>
      </c>
      <c r="SU6" s="519" t="s">
        <v>18</v>
      </c>
      <c r="SV6" s="519" t="s">
        <v>18</v>
      </c>
      <c r="SW6" s="519" t="s">
        <v>18</v>
      </c>
      <c r="SX6" s="519" t="s">
        <v>18</v>
      </c>
      <c r="SY6" s="519" t="s">
        <v>18</v>
      </c>
      <c r="SZ6" s="519" t="s">
        <v>18</v>
      </c>
      <c r="TA6" s="519" t="s">
        <v>18</v>
      </c>
      <c r="TB6" s="519" t="s">
        <v>18</v>
      </c>
      <c r="TC6" s="519" t="s">
        <v>18</v>
      </c>
      <c r="TD6" s="519" t="s">
        <v>18</v>
      </c>
      <c r="TE6" s="519" t="s">
        <v>18</v>
      </c>
      <c r="TF6" s="519" t="s">
        <v>18</v>
      </c>
      <c r="TG6" s="532" t="s">
        <v>18</v>
      </c>
      <c r="TH6" s="532" t="s">
        <v>18</v>
      </c>
      <c r="TI6" s="532" t="s">
        <v>18</v>
      </c>
      <c r="TJ6" s="519" t="s">
        <v>18</v>
      </c>
      <c r="TK6" s="519" t="s">
        <v>18</v>
      </c>
      <c r="TL6" s="519" t="s">
        <v>18</v>
      </c>
      <c r="TM6" s="519" t="s">
        <v>18</v>
      </c>
      <c r="TN6" s="519" t="s">
        <v>18</v>
      </c>
      <c r="TO6" s="519" t="s">
        <v>18</v>
      </c>
      <c r="TP6" s="519" t="s">
        <v>18</v>
      </c>
      <c r="TQ6" s="519" t="s">
        <v>18</v>
      </c>
      <c r="TR6" s="532" t="s">
        <v>19</v>
      </c>
      <c r="TS6" s="519" t="s">
        <v>19</v>
      </c>
      <c r="TT6" s="519" t="s">
        <v>19</v>
      </c>
      <c r="TU6" s="519" t="s">
        <v>19</v>
      </c>
      <c r="TV6" s="519" t="s">
        <v>19</v>
      </c>
      <c r="TW6" s="519" t="s">
        <v>19</v>
      </c>
      <c r="TX6" s="519" t="s">
        <v>19</v>
      </c>
      <c r="TY6" s="519" t="s">
        <v>19</v>
      </c>
      <c r="TZ6" s="519" t="s">
        <v>19</v>
      </c>
      <c r="UA6" s="519" t="s">
        <v>19</v>
      </c>
      <c r="UB6" s="519" t="s">
        <v>19</v>
      </c>
      <c r="UC6" s="519" t="s">
        <v>19</v>
      </c>
      <c r="UD6" s="519" t="s">
        <v>19</v>
      </c>
      <c r="UE6" s="519" t="s">
        <v>19</v>
      </c>
      <c r="UF6" s="519" t="s">
        <v>19</v>
      </c>
      <c r="UG6" s="519" t="s">
        <v>19</v>
      </c>
      <c r="UH6" s="519" t="s">
        <v>19</v>
      </c>
      <c r="UI6" s="519" t="s">
        <v>19</v>
      </c>
      <c r="UJ6" s="519" t="s">
        <v>19</v>
      </c>
      <c r="UK6" s="519" t="s">
        <v>19</v>
      </c>
      <c r="UL6" s="519" t="s">
        <v>19</v>
      </c>
      <c r="UM6" s="519" t="s">
        <v>19</v>
      </c>
      <c r="UN6" s="519" t="s">
        <v>19</v>
      </c>
      <c r="UO6" s="519" t="s">
        <v>19</v>
      </c>
      <c r="UP6" s="532" t="s">
        <v>9</v>
      </c>
      <c r="UQ6" s="519" t="s">
        <v>9</v>
      </c>
      <c r="UR6" s="519" t="s">
        <v>9</v>
      </c>
      <c r="US6" s="519" t="s">
        <v>9</v>
      </c>
      <c r="UT6" s="519" t="s">
        <v>9</v>
      </c>
      <c r="UU6" s="519" t="s">
        <v>9</v>
      </c>
      <c r="UV6" s="519" t="s">
        <v>9</v>
      </c>
      <c r="UW6" s="519" t="s">
        <v>9</v>
      </c>
      <c r="UX6" s="519" t="s">
        <v>9</v>
      </c>
      <c r="UY6" s="519" t="s">
        <v>9</v>
      </c>
      <c r="UZ6" s="519" t="s">
        <v>9</v>
      </c>
      <c r="VA6" s="519" t="s">
        <v>9</v>
      </c>
      <c r="VB6" s="519" t="s">
        <v>9</v>
      </c>
      <c r="VC6" s="519" t="s">
        <v>9</v>
      </c>
      <c r="VD6" s="519" t="s">
        <v>9</v>
      </c>
      <c r="VE6" s="519" t="s">
        <v>9</v>
      </c>
      <c r="VF6" s="519" t="s">
        <v>9</v>
      </c>
      <c r="VG6" s="519" t="s">
        <v>9</v>
      </c>
      <c r="VH6" s="519" t="s">
        <v>9</v>
      </c>
      <c r="VI6" s="519" t="s">
        <v>9</v>
      </c>
      <c r="VJ6" s="519" t="s">
        <v>9</v>
      </c>
      <c r="VK6" s="519" t="s">
        <v>9</v>
      </c>
      <c r="VL6" s="519" t="s">
        <v>9</v>
      </c>
      <c r="VM6" s="519" t="s">
        <v>9</v>
      </c>
      <c r="VN6" s="519" t="s">
        <v>9</v>
      </c>
      <c r="VO6" s="519" t="s">
        <v>9</v>
      </c>
      <c r="VP6" s="519" t="s">
        <v>9</v>
      </c>
      <c r="VQ6" s="519" t="s">
        <v>9</v>
      </c>
      <c r="VR6" s="519" t="s">
        <v>9</v>
      </c>
      <c r="VS6" s="532" t="s">
        <v>10</v>
      </c>
      <c r="VT6" s="532" t="s">
        <v>10</v>
      </c>
      <c r="VU6" s="532" t="s">
        <v>10</v>
      </c>
      <c r="VV6" s="519" t="s">
        <v>10</v>
      </c>
      <c r="VW6" s="519" t="s">
        <v>10</v>
      </c>
      <c r="VX6" s="519" t="s">
        <v>10</v>
      </c>
      <c r="VY6" s="519" t="s">
        <v>10</v>
      </c>
      <c r="VZ6" s="519" t="s">
        <v>10</v>
      </c>
      <c r="WA6" s="533" t="s">
        <v>10</v>
      </c>
      <c r="WB6" s="533" t="s">
        <v>10</v>
      </c>
      <c r="WC6" s="519" t="s">
        <v>10</v>
      </c>
      <c r="WD6" s="519" t="s">
        <v>10</v>
      </c>
      <c r="WE6" s="519" t="s">
        <v>10</v>
      </c>
      <c r="WF6" s="533" t="s">
        <v>10</v>
      </c>
      <c r="WG6" s="519" t="s">
        <v>10</v>
      </c>
      <c r="WH6" s="519" t="s">
        <v>10</v>
      </c>
      <c r="WI6" s="519" t="s">
        <v>10</v>
      </c>
      <c r="WJ6" s="519" t="s">
        <v>10</v>
      </c>
      <c r="WK6" s="519" t="s">
        <v>10</v>
      </c>
      <c r="WL6" s="519" t="s">
        <v>10</v>
      </c>
      <c r="WM6" s="519" t="s">
        <v>10</v>
      </c>
      <c r="WN6" s="519" t="s">
        <v>10</v>
      </c>
      <c r="WO6" s="519" t="s">
        <v>10</v>
      </c>
      <c r="WP6" s="519" t="s">
        <v>10</v>
      </c>
      <c r="WQ6" s="533" t="s">
        <v>10</v>
      </c>
      <c r="WR6" s="533" t="s">
        <v>10</v>
      </c>
      <c r="WS6" s="519" t="s">
        <v>10</v>
      </c>
      <c r="WT6" s="519" t="s">
        <v>10</v>
      </c>
      <c r="WU6" s="519" t="s">
        <v>10</v>
      </c>
      <c r="WV6" s="519" t="s">
        <v>10</v>
      </c>
      <c r="WW6" s="533" t="s">
        <v>10</v>
      </c>
      <c r="WX6" s="519" t="s">
        <v>10</v>
      </c>
      <c r="WY6" s="519" t="s">
        <v>10</v>
      </c>
      <c r="WZ6" s="519" t="s">
        <v>10</v>
      </c>
      <c r="XA6" s="533" t="s">
        <v>10</v>
      </c>
      <c r="XB6" s="519" t="s">
        <v>10</v>
      </c>
      <c r="XC6" s="519" t="s">
        <v>10</v>
      </c>
      <c r="XD6" s="519" t="s">
        <v>10</v>
      </c>
      <c r="XE6" s="519" t="s">
        <v>10</v>
      </c>
      <c r="XF6" s="519" t="s">
        <v>10</v>
      </c>
      <c r="XG6" s="519" t="s">
        <v>10</v>
      </c>
      <c r="XH6" s="519" t="s">
        <v>10</v>
      </c>
      <c r="XI6" s="519" t="s">
        <v>10</v>
      </c>
      <c r="XJ6" s="519" t="s">
        <v>10</v>
      </c>
      <c r="XK6" s="519" t="s">
        <v>10</v>
      </c>
      <c r="XL6" s="519" t="s">
        <v>10</v>
      </c>
      <c r="XM6" s="519" t="s">
        <v>10</v>
      </c>
      <c r="XN6" s="519" t="s">
        <v>10</v>
      </c>
      <c r="XO6" t="s">
        <v>10</v>
      </c>
      <c r="XP6" s="532" t="s">
        <v>10</v>
      </c>
      <c r="XQ6" s="532" t="s">
        <v>10</v>
      </c>
      <c r="XR6" s="532" t="s">
        <v>10</v>
      </c>
      <c r="XS6" s="532" t="s">
        <v>10</v>
      </c>
      <c r="XT6" s="532" t="s">
        <v>10</v>
      </c>
      <c r="XU6" s="532" t="s">
        <v>11</v>
      </c>
      <c r="XV6" s="519" t="s">
        <v>11</v>
      </c>
      <c r="XW6" s="519" t="s">
        <v>11</v>
      </c>
      <c r="XX6" s="519" t="s">
        <v>11</v>
      </c>
      <c r="XY6" s="519" t="s">
        <v>11</v>
      </c>
      <c r="XZ6" s="519" t="s">
        <v>11</v>
      </c>
      <c r="YA6" s="519" t="s">
        <v>11</v>
      </c>
      <c r="YB6" s="519" t="s">
        <v>11</v>
      </c>
      <c r="YC6" s="519" t="s">
        <v>11</v>
      </c>
      <c r="YD6" s="519" t="s">
        <v>11</v>
      </c>
      <c r="YE6" s="519" t="s">
        <v>11</v>
      </c>
      <c r="YF6" s="519" t="s">
        <v>11</v>
      </c>
      <c r="YG6" s="519" t="s">
        <v>11</v>
      </c>
      <c r="YH6" s="519" t="s">
        <v>11</v>
      </c>
      <c r="YI6" s="519" t="s">
        <v>11</v>
      </c>
      <c r="YJ6" s="519" t="s">
        <v>11</v>
      </c>
      <c r="YK6" s="519" t="s">
        <v>11</v>
      </c>
      <c r="YL6" s="519" t="s">
        <v>11</v>
      </c>
      <c r="YM6" s="519" t="s">
        <v>11</v>
      </c>
      <c r="YN6" s="519" t="s">
        <v>11</v>
      </c>
      <c r="YO6" s="519" t="s">
        <v>11</v>
      </c>
      <c r="YP6" s="519" t="s">
        <v>11</v>
      </c>
      <c r="YQ6" s="519" t="s">
        <v>11</v>
      </c>
      <c r="YR6" s="519" t="s">
        <v>11</v>
      </c>
      <c r="YS6" s="519" t="s">
        <v>11</v>
      </c>
      <c r="YT6" s="519" t="s">
        <v>11</v>
      </c>
      <c r="YU6" s="519" t="s">
        <v>11</v>
      </c>
      <c r="YV6" s="519" t="s">
        <v>11</v>
      </c>
      <c r="YW6" s="519" t="s">
        <v>11</v>
      </c>
      <c r="YX6" s="519" t="s">
        <v>11</v>
      </c>
      <c r="YY6" s="519" t="s">
        <v>11</v>
      </c>
      <c r="YZ6" s="519" t="s">
        <v>11</v>
      </c>
      <c r="ZA6" s="519" t="s">
        <v>11</v>
      </c>
      <c r="ZB6" s="519" t="s">
        <v>11</v>
      </c>
      <c r="ZC6" s="519" t="s">
        <v>11</v>
      </c>
      <c r="ZD6" s="519" t="s">
        <v>11</v>
      </c>
      <c r="ZE6" s="519" t="s">
        <v>11</v>
      </c>
      <c r="ZF6" s="519" t="s">
        <v>11</v>
      </c>
      <c r="ZG6" s="519" t="s">
        <v>11</v>
      </c>
      <c r="ZH6" s="519" t="s">
        <v>11</v>
      </c>
      <c r="ZI6" s="519" t="s">
        <v>11</v>
      </c>
      <c r="ZJ6" s="519" t="s">
        <v>11</v>
      </c>
      <c r="ZK6" s="519" t="s">
        <v>11</v>
      </c>
      <c r="ZL6" s="519" t="s">
        <v>11</v>
      </c>
      <c r="ZM6" s="519" t="s">
        <v>11</v>
      </c>
      <c r="ZN6" s="519" t="s">
        <v>11</v>
      </c>
      <c r="ZO6" s="519" t="s">
        <v>11</v>
      </c>
      <c r="ZP6" s="519" t="s">
        <v>11</v>
      </c>
      <c r="ZQ6" s="519" t="s">
        <v>11</v>
      </c>
      <c r="ZR6" s="519" t="s">
        <v>11</v>
      </c>
      <c r="ZS6" s="519" t="s">
        <v>11</v>
      </c>
      <c r="ZT6" s="519" t="s">
        <v>11</v>
      </c>
      <c r="ZU6" s="519" t="s">
        <v>11</v>
      </c>
      <c r="ZV6" s="519" t="s">
        <v>11</v>
      </c>
      <c r="ZW6" s="519" t="s">
        <v>11</v>
      </c>
      <c r="ZX6" s="519" t="s">
        <v>11</v>
      </c>
      <c r="ZY6" s="519" t="s">
        <v>11</v>
      </c>
      <c r="ZZ6" s="519" t="s">
        <v>11</v>
      </c>
      <c r="AAA6" s="519" t="s">
        <v>11</v>
      </c>
      <c r="AAB6" s="519" t="s">
        <v>11</v>
      </c>
      <c r="AAC6" s="519" t="s">
        <v>11</v>
      </c>
      <c r="AAD6" s="519" t="s">
        <v>11</v>
      </c>
      <c r="AAE6" s="519" t="s">
        <v>11</v>
      </c>
      <c r="AAF6" s="519" t="s">
        <v>11</v>
      </c>
      <c r="AAG6" s="519" t="s">
        <v>11</v>
      </c>
      <c r="AAH6" s="519" t="s">
        <v>11</v>
      </c>
      <c r="AAI6" s="519" t="s">
        <v>11</v>
      </c>
      <c r="AAJ6" s="519" t="s">
        <v>11</v>
      </c>
      <c r="AAK6" s="519" t="s">
        <v>11</v>
      </c>
      <c r="AAL6" s="519" t="s">
        <v>11</v>
      </c>
      <c r="AAM6" s="519" t="s">
        <v>11</v>
      </c>
      <c r="AAN6" s="519" t="s">
        <v>11</v>
      </c>
      <c r="AAO6" s="519" t="s">
        <v>11</v>
      </c>
      <c r="AAP6" s="519" t="s">
        <v>11</v>
      </c>
      <c r="AAQ6" s="519" t="s">
        <v>11</v>
      </c>
      <c r="AAR6" s="519" t="s">
        <v>11</v>
      </c>
      <c r="AAS6" s="519" t="s">
        <v>11</v>
      </c>
      <c r="AAT6" s="519" t="s">
        <v>11</v>
      </c>
      <c r="AAU6" s="519" t="s">
        <v>11</v>
      </c>
      <c r="AAV6" s="519" t="s">
        <v>11</v>
      </c>
      <c r="AAW6" s="519" t="s">
        <v>11</v>
      </c>
      <c r="AAX6" s="519" t="s">
        <v>11</v>
      </c>
      <c r="AAY6" s="519" t="s">
        <v>11</v>
      </c>
      <c r="AAZ6" s="519" t="s">
        <v>11</v>
      </c>
      <c r="ABA6" s="519" t="s">
        <v>11</v>
      </c>
      <c r="ABB6" s="519" t="s">
        <v>11</v>
      </c>
      <c r="ABC6" s="519" t="s">
        <v>11</v>
      </c>
      <c r="ABD6" s="519" t="s">
        <v>11</v>
      </c>
      <c r="ABE6" s="519" t="s">
        <v>11</v>
      </c>
      <c r="ABF6" s="519" t="s">
        <v>11</v>
      </c>
      <c r="ABG6" s="519" t="s">
        <v>11</v>
      </c>
      <c r="ABH6" s="532" t="s">
        <v>13</v>
      </c>
      <c r="ABI6" s="519" t="s">
        <v>13</v>
      </c>
      <c r="ABJ6" s="519" t="s">
        <v>13</v>
      </c>
      <c r="ABK6" s="519" t="s">
        <v>13</v>
      </c>
      <c r="ABL6" s="519" t="s">
        <v>13</v>
      </c>
      <c r="ABM6" s="519" t="s">
        <v>13</v>
      </c>
      <c r="ABN6" s="519" t="s">
        <v>13</v>
      </c>
      <c r="ABO6" s="519" t="s">
        <v>13</v>
      </c>
      <c r="ABP6" s="519" t="s">
        <v>13</v>
      </c>
      <c r="ABQ6" s="519" t="s">
        <v>13</v>
      </c>
      <c r="ABR6" s="519" t="s">
        <v>13</v>
      </c>
      <c r="ABS6" s="519" t="s">
        <v>13</v>
      </c>
      <c r="ABT6" s="519" t="s">
        <v>13</v>
      </c>
      <c r="ABU6" s="519" t="s">
        <v>13</v>
      </c>
      <c r="ABV6" s="519" t="s">
        <v>13</v>
      </c>
      <c r="ABW6" s="519" t="s">
        <v>13</v>
      </c>
      <c r="ABX6" s="519" t="s">
        <v>13</v>
      </c>
      <c r="ABY6" s="519" t="s">
        <v>13</v>
      </c>
      <c r="ABZ6" s="519" t="s">
        <v>13</v>
      </c>
      <c r="ACA6" s="519" t="s">
        <v>13</v>
      </c>
      <c r="ACB6" s="519" t="s">
        <v>13</v>
      </c>
      <c r="ACC6" s="519" t="s">
        <v>13</v>
      </c>
      <c r="ACD6" s="519" t="s">
        <v>13</v>
      </c>
      <c r="ACE6" s="519" t="s">
        <v>13</v>
      </c>
      <c r="ACF6" s="519" t="s">
        <v>13</v>
      </c>
      <c r="ACG6" s="519" t="s">
        <v>13</v>
      </c>
      <c r="ACH6" s="519" t="s">
        <v>13</v>
      </c>
      <c r="ACI6" s="519" t="s">
        <v>13</v>
      </c>
      <c r="ACJ6" s="519" t="s">
        <v>13</v>
      </c>
      <c r="ACK6" s="519" t="s">
        <v>13</v>
      </c>
      <c r="ACL6" s="519" t="s">
        <v>13</v>
      </c>
      <c r="ACM6" s="532" t="s">
        <v>16</v>
      </c>
      <c r="ACN6" s="519" t="s">
        <v>16</v>
      </c>
      <c r="ACO6" s="519" t="s">
        <v>16</v>
      </c>
      <c r="ACP6" s="519" t="s">
        <v>16</v>
      </c>
      <c r="ACQ6" s="519" t="s">
        <v>16</v>
      </c>
      <c r="ACR6" s="519" t="s">
        <v>16</v>
      </c>
      <c r="ACS6" s="519" t="s">
        <v>16</v>
      </c>
      <c r="ACT6" s="519" t="s">
        <v>16</v>
      </c>
      <c r="ACU6" s="519" t="s">
        <v>16</v>
      </c>
      <c r="ACV6" s="519" t="s">
        <v>16</v>
      </c>
      <c r="ACW6" s="519" t="s">
        <v>16</v>
      </c>
      <c r="ACX6" s="519" t="s">
        <v>16</v>
      </c>
      <c r="ACY6" s="519" t="s">
        <v>16</v>
      </c>
      <c r="ACZ6" s="519" t="s">
        <v>16</v>
      </c>
      <c r="ADA6" s="519" t="s">
        <v>16</v>
      </c>
      <c r="ADB6" s="519" t="s">
        <v>9</v>
      </c>
      <c r="ADC6" s="519" t="s">
        <v>9</v>
      </c>
      <c r="ADD6" s="519" t="s">
        <v>9</v>
      </c>
      <c r="ADE6" s="519" t="s">
        <v>9</v>
      </c>
      <c r="ADF6" s="519" t="s">
        <v>9</v>
      </c>
      <c r="ADG6" s="519" t="s">
        <v>9</v>
      </c>
      <c r="ADH6" s="519" t="s">
        <v>9</v>
      </c>
      <c r="ADI6" s="519" t="s">
        <v>9</v>
      </c>
      <c r="ADJ6" s="519" t="s">
        <v>9</v>
      </c>
      <c r="ADK6" s="519" t="s">
        <v>10</v>
      </c>
      <c r="ADL6" s="519" t="s">
        <v>10</v>
      </c>
      <c r="ADM6" s="519" t="s">
        <v>10</v>
      </c>
      <c r="ADN6" s="519" t="s">
        <v>10</v>
      </c>
      <c r="ADO6" s="519" t="s">
        <v>10</v>
      </c>
      <c r="ADP6" s="519" t="s">
        <v>10</v>
      </c>
      <c r="ADQ6" s="519" t="s">
        <v>10</v>
      </c>
      <c r="ADR6" s="519" t="s">
        <v>10</v>
      </c>
      <c r="ADS6" s="519" t="s">
        <v>11</v>
      </c>
      <c r="ADT6" s="519" t="s">
        <v>11</v>
      </c>
      <c r="ADU6" s="519" t="s">
        <v>11</v>
      </c>
      <c r="ADV6" s="519" t="s">
        <v>11</v>
      </c>
      <c r="ADW6" s="519" t="s">
        <v>11</v>
      </c>
      <c r="ADX6" s="519" t="s">
        <v>11</v>
      </c>
      <c r="ADY6" s="519" t="s">
        <v>11</v>
      </c>
      <c r="ADZ6" s="519" t="s">
        <v>11</v>
      </c>
      <c r="AEA6" s="519" t="s">
        <v>11</v>
      </c>
      <c r="AEB6" s="519" t="s">
        <v>11</v>
      </c>
      <c r="AEC6" s="519" t="s">
        <v>11</v>
      </c>
      <c r="AED6" s="519" t="s">
        <v>16</v>
      </c>
      <c r="AEE6" s="519" t="s">
        <v>16</v>
      </c>
      <c r="AEF6" s="519" t="s">
        <v>16</v>
      </c>
      <c r="AEG6" s="519" t="s">
        <v>16</v>
      </c>
      <c r="AEH6" s="519" t="s">
        <v>16</v>
      </c>
      <c r="AEI6" s="519" t="s">
        <v>16</v>
      </c>
      <c r="AEJ6" s="519" t="s">
        <v>16</v>
      </c>
      <c r="AEK6" s="519" t="s">
        <v>16</v>
      </c>
      <c r="AEL6" s="519" t="s">
        <v>16</v>
      </c>
      <c r="AEM6" s="519" t="s">
        <v>16</v>
      </c>
      <c r="AEN6" s="519" t="s">
        <v>16</v>
      </c>
      <c r="AEO6" s="519" t="s">
        <v>16</v>
      </c>
      <c r="AEP6" s="519" t="s">
        <v>16</v>
      </c>
      <c r="AEQ6" s="519" t="s">
        <v>18</v>
      </c>
      <c r="AER6" s="519" t="s">
        <v>18</v>
      </c>
      <c r="AES6" s="519" t="s">
        <v>18</v>
      </c>
      <c r="AET6" s="519" t="s">
        <v>18</v>
      </c>
      <c r="AEU6" s="519" t="s">
        <v>18</v>
      </c>
      <c r="AEV6" s="519" t="s">
        <v>18</v>
      </c>
      <c r="AEW6" s="519" t="s">
        <v>18</v>
      </c>
      <c r="AEX6" s="519" t="s">
        <v>18</v>
      </c>
      <c r="AEY6" s="519" t="s">
        <v>18</v>
      </c>
      <c r="AEZ6" s="519" t="s">
        <v>18</v>
      </c>
      <c r="AFA6" s="519" t="s">
        <v>18</v>
      </c>
      <c r="AFB6" s="519" t="s">
        <v>18</v>
      </c>
      <c r="AFC6" s="519" t="s">
        <v>18</v>
      </c>
      <c r="AFD6" s="519" t="s">
        <v>18</v>
      </c>
      <c r="AFE6" s="519" t="s">
        <v>19</v>
      </c>
      <c r="AFF6" s="519" t="s">
        <v>19</v>
      </c>
      <c r="AFG6" s="519" t="s">
        <v>19</v>
      </c>
      <c r="AFH6" s="519" t="s">
        <v>19</v>
      </c>
      <c r="AFI6" s="519" t="s">
        <v>19</v>
      </c>
      <c r="AFJ6" s="519" t="s">
        <v>19</v>
      </c>
      <c r="AFK6" s="519" t="s">
        <v>19</v>
      </c>
      <c r="AFL6" s="519" t="s">
        <v>19</v>
      </c>
      <c r="AFM6" s="519" t="s">
        <v>19</v>
      </c>
    </row>
    <row r="7" spans="1:846" ht="21" customHeight="1">
      <c r="A7" s="4" t="s">
        <v>2175</v>
      </c>
      <c r="B7" s="4"/>
      <c r="C7" s="4"/>
      <c r="D7" s="530" t="s">
        <v>2176</v>
      </c>
      <c r="BQ7" s="529" t="s">
        <v>20</v>
      </c>
      <c r="BR7" s="529" t="s">
        <v>20</v>
      </c>
      <c r="BS7" s="529" t="s">
        <v>20</v>
      </c>
      <c r="BT7" s="529" t="s">
        <v>20</v>
      </c>
      <c r="BU7" s="529" t="s">
        <v>20</v>
      </c>
      <c r="BV7" s="529" t="s">
        <v>20</v>
      </c>
      <c r="BW7" s="529" t="s">
        <v>20</v>
      </c>
      <c r="BX7" s="529" t="s">
        <v>20</v>
      </c>
      <c r="BY7" s="529" t="s">
        <v>20</v>
      </c>
      <c r="BZ7" s="529" t="s">
        <v>20</v>
      </c>
      <c r="CA7" s="529" t="s">
        <v>20</v>
      </c>
      <c r="CB7" s="529" t="s">
        <v>20</v>
      </c>
      <c r="CC7" s="529" t="s">
        <v>20</v>
      </c>
      <c r="CD7" s="529" t="s">
        <v>20</v>
      </c>
      <c r="CE7" s="529" t="s">
        <v>20</v>
      </c>
      <c r="CF7" s="529" t="s">
        <v>20</v>
      </c>
      <c r="CG7" s="529" t="s">
        <v>20</v>
      </c>
      <c r="CH7" s="529" t="s">
        <v>20</v>
      </c>
      <c r="CI7" s="529" t="s">
        <v>20</v>
      </c>
      <c r="CJ7" s="529" t="s">
        <v>20</v>
      </c>
      <c r="CK7" s="529" t="s">
        <v>20</v>
      </c>
      <c r="CL7" s="529" t="s">
        <v>20</v>
      </c>
      <c r="CM7" s="529" t="s">
        <v>20</v>
      </c>
      <c r="CN7" s="529" t="s">
        <v>20</v>
      </c>
      <c r="CO7" s="529" t="s">
        <v>20</v>
      </c>
      <c r="CP7" s="529" t="s">
        <v>20</v>
      </c>
      <c r="CQ7" s="529" t="s">
        <v>20</v>
      </c>
      <c r="CR7" s="529" t="s">
        <v>20</v>
      </c>
      <c r="CS7" s="529" t="s">
        <v>20</v>
      </c>
      <c r="CT7" s="529" t="s">
        <v>20</v>
      </c>
      <c r="CU7" s="529" t="s">
        <v>20</v>
      </c>
      <c r="CV7" s="529" t="s">
        <v>20</v>
      </c>
      <c r="CW7" s="529" t="s">
        <v>20</v>
      </c>
      <c r="CX7" s="529" t="s">
        <v>20</v>
      </c>
      <c r="CY7" s="529" t="s">
        <v>20</v>
      </c>
      <c r="CZ7" s="529" t="s">
        <v>20</v>
      </c>
      <c r="DA7" s="529" t="s">
        <v>20</v>
      </c>
      <c r="DB7" s="529" t="s">
        <v>20</v>
      </c>
      <c r="DC7" s="529" t="s">
        <v>20</v>
      </c>
      <c r="DD7" s="529" t="s">
        <v>20</v>
      </c>
      <c r="DE7" s="529" t="s">
        <v>20</v>
      </c>
      <c r="DF7" s="529" t="s">
        <v>20</v>
      </c>
      <c r="DG7" s="529" t="s">
        <v>20</v>
      </c>
      <c r="DH7" s="529" t="s">
        <v>20</v>
      </c>
      <c r="DI7" s="529" t="s">
        <v>20</v>
      </c>
      <c r="DJ7" s="529" t="s">
        <v>20</v>
      </c>
      <c r="DK7" s="529" t="s">
        <v>20</v>
      </c>
      <c r="DL7" s="529" t="s">
        <v>20</v>
      </c>
      <c r="DM7" s="529" t="s">
        <v>20</v>
      </c>
      <c r="DN7" s="529" t="s">
        <v>20</v>
      </c>
      <c r="DO7" s="529" t="s">
        <v>20</v>
      </c>
      <c r="DP7" s="529" t="s">
        <v>20</v>
      </c>
      <c r="DQ7" s="529" t="s">
        <v>20</v>
      </c>
      <c r="DR7" s="529" t="s">
        <v>20</v>
      </c>
      <c r="DS7" s="529" t="s">
        <v>20</v>
      </c>
      <c r="DT7" s="529" t="s">
        <v>20</v>
      </c>
      <c r="DU7" s="529" t="s">
        <v>20</v>
      </c>
      <c r="DV7" s="529" t="s">
        <v>20</v>
      </c>
      <c r="DW7" s="529" t="s">
        <v>20</v>
      </c>
      <c r="DX7" s="529" t="s">
        <v>20</v>
      </c>
      <c r="DY7" s="529" t="s">
        <v>20</v>
      </c>
      <c r="DZ7" s="529" t="s">
        <v>20</v>
      </c>
      <c r="EA7" s="529" t="s">
        <v>20</v>
      </c>
      <c r="EB7" s="529" t="s">
        <v>20</v>
      </c>
      <c r="EC7" s="529" t="s">
        <v>20</v>
      </c>
      <c r="ED7" s="529" t="s">
        <v>20</v>
      </c>
      <c r="EE7" s="529" t="s">
        <v>20</v>
      </c>
      <c r="EF7" s="529" t="s">
        <v>20</v>
      </c>
      <c r="EG7" s="529" t="s">
        <v>20</v>
      </c>
      <c r="EH7" s="529" t="s">
        <v>20</v>
      </c>
      <c r="EI7" s="529" t="s">
        <v>20</v>
      </c>
      <c r="EJ7" s="529" t="s">
        <v>20</v>
      </c>
      <c r="EK7" s="529" t="s">
        <v>20</v>
      </c>
      <c r="EL7" s="529" t="s">
        <v>20</v>
      </c>
      <c r="EM7" s="529" t="s">
        <v>20</v>
      </c>
      <c r="EN7" s="529" t="s">
        <v>20</v>
      </c>
      <c r="EO7" s="529" t="s">
        <v>20</v>
      </c>
      <c r="EP7" s="529" t="s">
        <v>20</v>
      </c>
      <c r="EQ7" s="529" t="s">
        <v>20</v>
      </c>
      <c r="ER7" s="529" t="s">
        <v>20</v>
      </c>
      <c r="ES7" s="529" t="s">
        <v>20</v>
      </c>
      <c r="ET7" s="529" t="s">
        <v>20</v>
      </c>
      <c r="EU7" s="529" t="s">
        <v>20</v>
      </c>
      <c r="EV7" s="529" t="s">
        <v>20</v>
      </c>
      <c r="EW7" s="529" t="s">
        <v>20</v>
      </c>
      <c r="EX7" s="529" t="s">
        <v>20</v>
      </c>
      <c r="EY7" s="529" t="s">
        <v>20</v>
      </c>
      <c r="EZ7" s="529" t="s">
        <v>20</v>
      </c>
      <c r="FA7" s="529" t="s">
        <v>20</v>
      </c>
      <c r="FB7" s="529" t="s">
        <v>20</v>
      </c>
      <c r="FC7" s="529" t="s">
        <v>20</v>
      </c>
      <c r="FD7" s="529" t="s">
        <v>20</v>
      </c>
      <c r="FE7" s="529" t="s">
        <v>20</v>
      </c>
      <c r="FF7" s="529" t="s">
        <v>20</v>
      </c>
      <c r="FG7" s="529" t="s">
        <v>20</v>
      </c>
      <c r="FH7" s="529" t="s">
        <v>20</v>
      </c>
      <c r="FI7" s="529" t="s">
        <v>20</v>
      </c>
      <c r="FJ7" s="529" t="s">
        <v>20</v>
      </c>
      <c r="FK7" s="529" t="s">
        <v>20</v>
      </c>
      <c r="FL7" s="529" t="s">
        <v>20</v>
      </c>
      <c r="FM7" s="529" t="s">
        <v>20</v>
      </c>
      <c r="FN7" s="529" t="s">
        <v>20</v>
      </c>
      <c r="FO7" s="529" t="s">
        <v>20</v>
      </c>
      <c r="FP7" s="529" t="s">
        <v>20</v>
      </c>
      <c r="FQ7" s="529" t="s">
        <v>20</v>
      </c>
      <c r="FR7" s="529" t="s">
        <v>20</v>
      </c>
      <c r="FS7" s="529" t="s">
        <v>20</v>
      </c>
      <c r="FT7" s="529" t="s">
        <v>20</v>
      </c>
      <c r="FU7" s="529" t="s">
        <v>20</v>
      </c>
      <c r="FV7" s="529" t="s">
        <v>20</v>
      </c>
      <c r="FW7" s="529" t="s">
        <v>20</v>
      </c>
      <c r="FX7" s="529" t="s">
        <v>20</v>
      </c>
      <c r="FY7" s="529" t="s">
        <v>20</v>
      </c>
      <c r="FZ7" s="529" t="s">
        <v>20</v>
      </c>
      <c r="GA7" s="529" t="s">
        <v>20</v>
      </c>
      <c r="GB7" s="529" t="s">
        <v>20</v>
      </c>
      <c r="GC7" s="529" t="s">
        <v>20</v>
      </c>
      <c r="GD7" s="529" t="s">
        <v>20</v>
      </c>
      <c r="GE7" s="529" t="s">
        <v>20</v>
      </c>
      <c r="GF7" s="529" t="s">
        <v>20</v>
      </c>
      <c r="GG7" s="529" t="s">
        <v>20</v>
      </c>
      <c r="GH7" s="529" t="s">
        <v>20</v>
      </c>
      <c r="GI7" s="529" t="s">
        <v>20</v>
      </c>
      <c r="GJ7" s="529" t="s">
        <v>20</v>
      </c>
      <c r="GK7" s="529" t="s">
        <v>20</v>
      </c>
      <c r="GL7" s="529" t="s">
        <v>20</v>
      </c>
      <c r="GM7" s="529" t="s">
        <v>20</v>
      </c>
      <c r="GN7" s="529" t="s">
        <v>20</v>
      </c>
      <c r="GO7" s="529" t="s">
        <v>20</v>
      </c>
      <c r="GP7" s="529" t="s">
        <v>20</v>
      </c>
      <c r="GQ7" s="529" t="s">
        <v>20</v>
      </c>
      <c r="GR7" s="529" t="s">
        <v>20</v>
      </c>
      <c r="GS7" s="529" t="s">
        <v>20</v>
      </c>
      <c r="GT7" s="529" t="s">
        <v>20</v>
      </c>
      <c r="GU7" s="529" t="s">
        <v>20</v>
      </c>
      <c r="GV7" s="529" t="s">
        <v>20</v>
      </c>
      <c r="GW7" s="529" t="s">
        <v>20</v>
      </c>
      <c r="GX7" s="529" t="s">
        <v>20</v>
      </c>
      <c r="GY7" s="529" t="s">
        <v>20</v>
      </c>
      <c r="GZ7" s="529" t="s">
        <v>20</v>
      </c>
      <c r="HA7" s="529" t="s">
        <v>20</v>
      </c>
      <c r="HB7" s="529" t="s">
        <v>20</v>
      </c>
      <c r="HC7" s="529" t="s">
        <v>20</v>
      </c>
      <c r="HD7" s="529" t="s">
        <v>20</v>
      </c>
      <c r="HE7" s="529" t="s">
        <v>20</v>
      </c>
      <c r="HF7" s="529" t="s">
        <v>20</v>
      </c>
      <c r="HG7" s="529" t="s">
        <v>20</v>
      </c>
      <c r="HH7" s="529" t="s">
        <v>20</v>
      </c>
      <c r="HI7" s="529" t="s">
        <v>20</v>
      </c>
      <c r="HJ7" s="529" t="s">
        <v>20</v>
      </c>
      <c r="HK7" s="529" t="s">
        <v>20</v>
      </c>
      <c r="HL7" s="529" t="s">
        <v>20</v>
      </c>
      <c r="HM7" s="529" t="s">
        <v>20</v>
      </c>
      <c r="HN7" s="529" t="s">
        <v>20</v>
      </c>
      <c r="HO7" s="529" t="s">
        <v>20</v>
      </c>
      <c r="HP7" s="529" t="s">
        <v>20</v>
      </c>
      <c r="HQ7" s="529" t="s">
        <v>20</v>
      </c>
      <c r="HR7" s="529" t="s">
        <v>20</v>
      </c>
      <c r="HS7" s="529" t="s">
        <v>20</v>
      </c>
      <c r="HT7" s="529" t="s">
        <v>20</v>
      </c>
      <c r="HU7" s="529" t="s">
        <v>20</v>
      </c>
      <c r="HV7" s="529" t="s">
        <v>20</v>
      </c>
      <c r="HW7" s="529" t="s">
        <v>20</v>
      </c>
      <c r="HX7" s="529" t="s">
        <v>20</v>
      </c>
      <c r="HY7" s="529" t="s">
        <v>20</v>
      </c>
      <c r="HZ7" s="529" t="s">
        <v>20</v>
      </c>
      <c r="IA7" s="529" t="s">
        <v>20</v>
      </c>
      <c r="IB7" s="529" t="s">
        <v>20</v>
      </c>
      <c r="IC7" s="529" t="s">
        <v>20</v>
      </c>
      <c r="ID7" s="529" t="s">
        <v>20</v>
      </c>
      <c r="IE7" s="529" t="s">
        <v>20</v>
      </c>
      <c r="IF7" s="529" t="s">
        <v>20</v>
      </c>
      <c r="IG7" s="529" t="s">
        <v>20</v>
      </c>
      <c r="IH7" s="529" t="s">
        <v>20</v>
      </c>
      <c r="II7" s="529" t="s">
        <v>20</v>
      </c>
      <c r="IJ7" s="529" t="s">
        <v>20</v>
      </c>
      <c r="IK7" s="529" t="s">
        <v>20</v>
      </c>
      <c r="IL7" s="529" t="s">
        <v>20</v>
      </c>
      <c r="IM7" s="529" t="s">
        <v>20</v>
      </c>
      <c r="IN7" s="529" t="s">
        <v>20</v>
      </c>
      <c r="IO7" s="529" t="s">
        <v>20</v>
      </c>
      <c r="IP7" s="529" t="s">
        <v>20</v>
      </c>
      <c r="IQ7" s="529" t="s">
        <v>20</v>
      </c>
      <c r="IR7" s="529" t="s">
        <v>20</v>
      </c>
      <c r="IS7" s="529" t="s">
        <v>20</v>
      </c>
      <c r="IT7" s="529" t="s">
        <v>20</v>
      </c>
      <c r="IU7" s="529" t="s">
        <v>20</v>
      </c>
      <c r="IV7" s="529" t="s">
        <v>20</v>
      </c>
      <c r="IW7" s="529" t="s">
        <v>20</v>
      </c>
      <c r="IX7" s="529" t="s">
        <v>20</v>
      </c>
      <c r="IY7" s="529" t="s">
        <v>20</v>
      </c>
      <c r="IZ7" s="529" t="s">
        <v>20</v>
      </c>
      <c r="JA7" s="529" t="s">
        <v>20</v>
      </c>
      <c r="JB7" s="529" t="s">
        <v>20</v>
      </c>
      <c r="JC7" s="529" t="s">
        <v>20</v>
      </c>
      <c r="JD7" s="529" t="s">
        <v>20</v>
      </c>
      <c r="JE7" s="529" t="s">
        <v>20</v>
      </c>
      <c r="JF7" s="529" t="s">
        <v>20</v>
      </c>
      <c r="JG7" s="529" t="s">
        <v>20</v>
      </c>
      <c r="JH7" s="529" t="s">
        <v>20</v>
      </c>
      <c r="JI7" s="529" t="s">
        <v>20</v>
      </c>
      <c r="JJ7" s="529" t="s">
        <v>20</v>
      </c>
      <c r="JK7" s="529" t="s">
        <v>20</v>
      </c>
      <c r="JL7" s="529" t="s">
        <v>20</v>
      </c>
      <c r="JM7" s="529" t="s">
        <v>20</v>
      </c>
      <c r="JN7" s="529" t="s">
        <v>20</v>
      </c>
      <c r="JO7" s="529" t="s">
        <v>20</v>
      </c>
      <c r="JP7" s="529" t="s">
        <v>20</v>
      </c>
      <c r="JQ7" s="529" t="s">
        <v>20</v>
      </c>
      <c r="JR7" s="529" t="s">
        <v>20</v>
      </c>
      <c r="JS7" s="529" t="s">
        <v>20</v>
      </c>
      <c r="JT7" s="529" t="s">
        <v>20</v>
      </c>
      <c r="JU7" s="529" t="s">
        <v>20</v>
      </c>
      <c r="JV7" s="529" t="s">
        <v>20</v>
      </c>
      <c r="JW7" s="529" t="s">
        <v>20</v>
      </c>
      <c r="JX7" s="529" t="s">
        <v>20</v>
      </c>
      <c r="JY7" s="529" t="s">
        <v>20</v>
      </c>
      <c r="JZ7" s="529" t="s">
        <v>20</v>
      </c>
      <c r="KA7" s="529" t="s">
        <v>20</v>
      </c>
      <c r="KB7" s="529" t="s">
        <v>20</v>
      </c>
      <c r="KC7" s="529" t="s">
        <v>20</v>
      </c>
      <c r="KD7" s="529" t="s">
        <v>20</v>
      </c>
      <c r="KE7" s="529" t="s">
        <v>20</v>
      </c>
      <c r="KF7" s="529" t="s">
        <v>20</v>
      </c>
      <c r="KG7" s="529" t="s">
        <v>20</v>
      </c>
      <c r="KH7" s="529" t="s">
        <v>20</v>
      </c>
      <c r="KI7" s="529" t="s">
        <v>20</v>
      </c>
      <c r="KJ7" s="529" t="s">
        <v>20</v>
      </c>
      <c r="KK7" s="529" t="s">
        <v>20</v>
      </c>
      <c r="KL7" s="529" t="s">
        <v>20</v>
      </c>
      <c r="KM7" s="529" t="s">
        <v>20</v>
      </c>
      <c r="KN7" s="529" t="s">
        <v>20</v>
      </c>
      <c r="KO7" s="529" t="s">
        <v>20</v>
      </c>
      <c r="KP7" s="529" t="s">
        <v>20</v>
      </c>
      <c r="KQ7" s="529" t="s">
        <v>20</v>
      </c>
      <c r="KR7" s="529" t="s">
        <v>20</v>
      </c>
      <c r="KS7" s="529" t="s">
        <v>20</v>
      </c>
      <c r="KT7" s="529" t="s">
        <v>20</v>
      </c>
      <c r="KU7" s="529" t="s">
        <v>20</v>
      </c>
      <c r="KV7" s="529" t="s">
        <v>20</v>
      </c>
      <c r="KW7" s="529" t="s">
        <v>20</v>
      </c>
      <c r="KX7" s="529" t="s">
        <v>20</v>
      </c>
      <c r="KY7" s="529" t="s">
        <v>20</v>
      </c>
      <c r="KZ7" s="529" t="s">
        <v>20</v>
      </c>
      <c r="LA7" s="529" t="s">
        <v>20</v>
      </c>
      <c r="LB7" s="529" t="s">
        <v>20</v>
      </c>
      <c r="LC7" s="529" t="s">
        <v>20</v>
      </c>
      <c r="LD7" s="529" t="s">
        <v>20</v>
      </c>
      <c r="LE7" s="529" t="s">
        <v>20</v>
      </c>
      <c r="LF7" s="529" t="s">
        <v>20</v>
      </c>
      <c r="LG7" s="529" t="s">
        <v>20</v>
      </c>
      <c r="LH7" s="529" t="s">
        <v>20</v>
      </c>
      <c r="LI7" s="529" t="s">
        <v>20</v>
      </c>
      <c r="LJ7" s="529" t="s">
        <v>20</v>
      </c>
      <c r="LK7" s="529" t="s">
        <v>20</v>
      </c>
      <c r="LL7" s="529" t="s">
        <v>20</v>
      </c>
      <c r="LM7" s="529" t="s">
        <v>20</v>
      </c>
      <c r="LN7" s="529" t="s">
        <v>20</v>
      </c>
      <c r="LO7" s="529" t="s">
        <v>20</v>
      </c>
      <c r="LP7" s="529" t="s">
        <v>20</v>
      </c>
      <c r="LQ7" s="529" t="s">
        <v>20</v>
      </c>
      <c r="LR7" s="529" t="s">
        <v>20</v>
      </c>
      <c r="LS7" s="529" t="s">
        <v>20</v>
      </c>
      <c r="LT7" s="529" t="s">
        <v>20</v>
      </c>
      <c r="LU7" s="529" t="s">
        <v>20</v>
      </c>
      <c r="LV7" s="529" t="s">
        <v>20</v>
      </c>
      <c r="LW7" s="529" t="s">
        <v>20</v>
      </c>
      <c r="LX7" s="529" t="s">
        <v>20</v>
      </c>
      <c r="LY7" s="529" t="s">
        <v>20</v>
      </c>
      <c r="LZ7" s="529" t="s">
        <v>20</v>
      </c>
      <c r="MA7" s="529" t="s">
        <v>20</v>
      </c>
      <c r="MB7" s="529" t="s">
        <v>20</v>
      </c>
      <c r="MC7" s="529" t="s">
        <v>20</v>
      </c>
      <c r="MD7" s="529" t="s">
        <v>20</v>
      </c>
      <c r="ME7" s="529" t="s">
        <v>20</v>
      </c>
      <c r="MF7" s="529" t="s">
        <v>20</v>
      </c>
      <c r="MG7" s="529" t="s">
        <v>20</v>
      </c>
      <c r="MH7" s="529" t="s">
        <v>20</v>
      </c>
      <c r="MI7" s="529" t="s">
        <v>20</v>
      </c>
      <c r="MJ7" s="529" t="s">
        <v>20</v>
      </c>
      <c r="MK7" s="529" t="s">
        <v>20</v>
      </c>
      <c r="ML7" s="529" t="s">
        <v>20</v>
      </c>
      <c r="MM7" s="529" t="s">
        <v>20</v>
      </c>
      <c r="MN7" s="529" t="s">
        <v>20</v>
      </c>
      <c r="MO7" s="529" t="s">
        <v>20</v>
      </c>
      <c r="MP7" s="529" t="s">
        <v>20</v>
      </c>
      <c r="MQ7" s="529" t="s">
        <v>20</v>
      </c>
      <c r="MR7" s="529" t="s">
        <v>20</v>
      </c>
      <c r="MS7" s="529" t="s">
        <v>20</v>
      </c>
      <c r="MT7" s="529" t="s">
        <v>20</v>
      </c>
      <c r="MU7" s="529" t="s">
        <v>20</v>
      </c>
      <c r="MV7" s="529" t="s">
        <v>20</v>
      </c>
      <c r="MW7" s="529" t="s">
        <v>20</v>
      </c>
      <c r="MX7" s="529" t="s">
        <v>20</v>
      </c>
      <c r="MY7" s="529" t="s">
        <v>20</v>
      </c>
      <c r="MZ7" s="529" t="s">
        <v>20</v>
      </c>
      <c r="NA7" s="529" t="s">
        <v>20</v>
      </c>
      <c r="NB7" s="529" t="s">
        <v>20</v>
      </c>
      <c r="NC7" s="529" t="s">
        <v>20</v>
      </c>
      <c r="ND7" s="529" t="s">
        <v>20</v>
      </c>
      <c r="NE7" s="529" t="s">
        <v>20</v>
      </c>
      <c r="NF7" s="529" t="s">
        <v>20</v>
      </c>
      <c r="NG7" s="529" t="s">
        <v>20</v>
      </c>
      <c r="NH7" s="529" t="s">
        <v>20</v>
      </c>
      <c r="NI7" s="529" t="s">
        <v>20</v>
      </c>
      <c r="NJ7" s="529" t="s">
        <v>20</v>
      </c>
      <c r="NK7" s="529" t="s">
        <v>20</v>
      </c>
      <c r="NL7" s="529" t="s">
        <v>20</v>
      </c>
      <c r="NM7" s="529" t="s">
        <v>20</v>
      </c>
      <c r="NN7" s="529" t="s">
        <v>20</v>
      </c>
      <c r="NO7" s="529" t="s">
        <v>20</v>
      </c>
      <c r="NP7" s="529" t="s">
        <v>20</v>
      </c>
      <c r="NQ7" s="529" t="s">
        <v>20</v>
      </c>
      <c r="NR7" s="529" t="s">
        <v>20</v>
      </c>
      <c r="NS7" s="529" t="s">
        <v>20</v>
      </c>
      <c r="NT7" s="529" t="s">
        <v>20</v>
      </c>
      <c r="NU7" s="529" t="s">
        <v>20</v>
      </c>
      <c r="NV7" s="529" t="s">
        <v>20</v>
      </c>
      <c r="NW7" s="529" t="s">
        <v>20</v>
      </c>
      <c r="NX7" s="529" t="s">
        <v>20</v>
      </c>
      <c r="NY7" s="529" t="s">
        <v>20</v>
      </c>
      <c r="NZ7" s="529" t="s">
        <v>20</v>
      </c>
      <c r="OA7" s="529" t="s">
        <v>20</v>
      </c>
      <c r="OB7" s="529" t="s">
        <v>20</v>
      </c>
      <c r="OC7" s="529" t="s">
        <v>20</v>
      </c>
      <c r="OD7" s="529" t="s">
        <v>20</v>
      </c>
      <c r="OE7" s="529" t="s">
        <v>20</v>
      </c>
      <c r="OF7" s="529" t="s">
        <v>20</v>
      </c>
      <c r="OG7" s="529" t="s">
        <v>20</v>
      </c>
      <c r="OH7" s="529" t="s">
        <v>20</v>
      </c>
      <c r="OI7" s="529" t="s">
        <v>20</v>
      </c>
      <c r="OJ7" s="529" t="s">
        <v>20</v>
      </c>
      <c r="OK7" s="529" t="s">
        <v>20</v>
      </c>
      <c r="OL7" s="529" t="s">
        <v>20</v>
      </c>
      <c r="OM7" s="529" t="s">
        <v>20</v>
      </c>
      <c r="ON7" s="529" t="s">
        <v>20</v>
      </c>
      <c r="OO7" s="529" t="s">
        <v>20</v>
      </c>
      <c r="OP7" s="529" t="s">
        <v>20</v>
      </c>
      <c r="OQ7" s="529" t="s">
        <v>20</v>
      </c>
      <c r="OR7" s="529" t="s">
        <v>20</v>
      </c>
      <c r="OS7" s="529" t="s">
        <v>20</v>
      </c>
      <c r="OT7" s="529" t="s">
        <v>20</v>
      </c>
      <c r="OU7" s="529" t="s">
        <v>20</v>
      </c>
      <c r="OV7" s="529" t="s">
        <v>20</v>
      </c>
      <c r="OW7" s="529" t="s">
        <v>20</v>
      </c>
      <c r="OX7" s="529" t="s">
        <v>20</v>
      </c>
      <c r="OY7" s="529" t="s">
        <v>20</v>
      </c>
      <c r="OZ7" s="529" t="s">
        <v>20</v>
      </c>
      <c r="PA7" s="529" t="s">
        <v>20</v>
      </c>
      <c r="PB7" s="529" t="s">
        <v>20</v>
      </c>
      <c r="PC7" s="529" t="s">
        <v>20</v>
      </c>
      <c r="PD7" s="529" t="s">
        <v>20</v>
      </c>
      <c r="PE7" s="529" t="s">
        <v>20</v>
      </c>
      <c r="PF7" s="529" t="s">
        <v>20</v>
      </c>
      <c r="PG7" s="529" t="s">
        <v>20</v>
      </c>
      <c r="PH7" s="529" t="s">
        <v>20</v>
      </c>
      <c r="PI7" s="529" t="s">
        <v>20</v>
      </c>
      <c r="PJ7" s="529" t="s">
        <v>20</v>
      </c>
      <c r="PK7" s="529" t="s">
        <v>20</v>
      </c>
      <c r="PL7" s="529" t="s">
        <v>20</v>
      </c>
      <c r="PM7" s="529" t="s">
        <v>20</v>
      </c>
      <c r="PN7" s="529" t="s">
        <v>20</v>
      </c>
      <c r="PO7" s="529" t="s">
        <v>20</v>
      </c>
      <c r="PP7" s="529" t="s">
        <v>20</v>
      </c>
      <c r="PQ7" s="529" t="s">
        <v>20</v>
      </c>
      <c r="PR7" s="529" t="s">
        <v>20</v>
      </c>
      <c r="PS7" s="529" t="s">
        <v>20</v>
      </c>
      <c r="PT7" s="529" t="s">
        <v>20</v>
      </c>
      <c r="PU7" s="529" t="s">
        <v>20</v>
      </c>
      <c r="PV7" s="529" t="s">
        <v>20</v>
      </c>
      <c r="PW7" s="529" t="s">
        <v>20</v>
      </c>
      <c r="PX7" s="529" t="s">
        <v>20</v>
      </c>
      <c r="PY7" s="529" t="s">
        <v>20</v>
      </c>
      <c r="PZ7" s="529" t="s">
        <v>20</v>
      </c>
      <c r="QA7" s="529" t="s">
        <v>20</v>
      </c>
      <c r="QB7" s="529" t="s">
        <v>20</v>
      </c>
      <c r="QC7" s="529" t="s">
        <v>20</v>
      </c>
      <c r="QD7" s="529" t="s">
        <v>20</v>
      </c>
      <c r="QE7" s="529" t="s">
        <v>20</v>
      </c>
      <c r="QF7" s="529" t="s">
        <v>20</v>
      </c>
      <c r="QG7" s="529" t="s">
        <v>20</v>
      </c>
      <c r="QH7" s="529" t="s">
        <v>20</v>
      </c>
      <c r="QI7" s="529" t="s">
        <v>20</v>
      </c>
      <c r="QJ7" s="529" t="s">
        <v>20</v>
      </c>
      <c r="QK7" s="529" t="s">
        <v>20</v>
      </c>
      <c r="QL7" s="529" t="s">
        <v>20</v>
      </c>
      <c r="QM7" s="529" t="s">
        <v>20</v>
      </c>
      <c r="QN7" s="529" t="s">
        <v>20</v>
      </c>
      <c r="QO7" s="529" t="s">
        <v>20</v>
      </c>
      <c r="QP7" s="529" t="s">
        <v>20</v>
      </c>
      <c r="QQ7" s="529" t="s">
        <v>20</v>
      </c>
      <c r="QR7" s="529" t="s">
        <v>20</v>
      </c>
      <c r="QS7" s="529" t="s">
        <v>20</v>
      </c>
      <c r="QT7" s="529" t="s">
        <v>20</v>
      </c>
      <c r="QU7" s="529" t="s">
        <v>20</v>
      </c>
      <c r="QV7" s="529" t="s">
        <v>20</v>
      </c>
      <c r="QW7" s="529" t="s">
        <v>20</v>
      </c>
      <c r="QX7" s="529" t="s">
        <v>20</v>
      </c>
      <c r="QY7" s="529" t="s">
        <v>20</v>
      </c>
      <c r="QZ7" s="529" t="s">
        <v>20</v>
      </c>
      <c r="RA7" s="529" t="s">
        <v>20</v>
      </c>
      <c r="RB7" s="529" t="s">
        <v>20</v>
      </c>
      <c r="RC7" s="529" t="s">
        <v>20</v>
      </c>
      <c r="RD7" s="529" t="s">
        <v>20</v>
      </c>
      <c r="RE7" s="529" t="s">
        <v>20</v>
      </c>
      <c r="RF7" s="529" t="s">
        <v>20</v>
      </c>
      <c r="RG7" s="529" t="s">
        <v>20</v>
      </c>
      <c r="RH7" s="529" t="s">
        <v>20</v>
      </c>
      <c r="RI7" s="529" t="s">
        <v>20</v>
      </c>
      <c r="RJ7" s="529" t="s">
        <v>20</v>
      </c>
      <c r="RK7" s="529" t="s">
        <v>20</v>
      </c>
      <c r="RL7" s="529" t="s">
        <v>20</v>
      </c>
      <c r="RM7" s="529" t="s">
        <v>20</v>
      </c>
      <c r="RN7" s="529" t="s">
        <v>20</v>
      </c>
      <c r="RO7" s="529" t="s">
        <v>20</v>
      </c>
      <c r="RP7" s="529" t="s">
        <v>20</v>
      </c>
      <c r="RQ7" s="529" t="s">
        <v>20</v>
      </c>
      <c r="RR7" s="529" t="s">
        <v>20</v>
      </c>
      <c r="RS7" s="529" t="s">
        <v>20</v>
      </c>
      <c r="RT7" s="529" t="s">
        <v>20</v>
      </c>
      <c r="RU7" s="529" t="s">
        <v>20</v>
      </c>
      <c r="RV7" s="529" t="s">
        <v>20</v>
      </c>
      <c r="RW7" s="529" t="s">
        <v>20</v>
      </c>
      <c r="RX7" s="529" t="s">
        <v>20</v>
      </c>
      <c r="RY7" s="529" t="s">
        <v>20</v>
      </c>
      <c r="RZ7" s="529" t="s">
        <v>20</v>
      </c>
      <c r="SA7" s="529" t="s">
        <v>20</v>
      </c>
      <c r="SB7" s="529" t="s">
        <v>20</v>
      </c>
      <c r="SC7" s="529" t="s">
        <v>20</v>
      </c>
      <c r="SD7" s="529" t="s">
        <v>20</v>
      </c>
      <c r="SE7" s="529" t="s">
        <v>20</v>
      </c>
      <c r="SF7" s="529" t="s">
        <v>20</v>
      </c>
      <c r="SG7" s="529" t="s">
        <v>20</v>
      </c>
      <c r="SH7" s="529" t="s">
        <v>20</v>
      </c>
      <c r="SI7" s="529" t="s">
        <v>20</v>
      </c>
      <c r="SJ7" s="529" t="s">
        <v>20</v>
      </c>
      <c r="SK7" s="529" t="s">
        <v>20</v>
      </c>
      <c r="SL7" s="529" t="s">
        <v>20</v>
      </c>
      <c r="SM7" s="529" t="s">
        <v>20</v>
      </c>
      <c r="SN7" s="529" t="s">
        <v>20</v>
      </c>
      <c r="SO7" s="529" t="s">
        <v>20</v>
      </c>
      <c r="SP7" s="529" t="s">
        <v>20</v>
      </c>
      <c r="SQ7" s="529" t="s">
        <v>20</v>
      </c>
      <c r="SR7" s="529" t="s">
        <v>20</v>
      </c>
      <c r="SS7" s="529" t="s">
        <v>20</v>
      </c>
      <c r="ST7" s="529" t="s">
        <v>20</v>
      </c>
      <c r="SU7" s="529" t="s">
        <v>20</v>
      </c>
      <c r="SV7" s="529" t="s">
        <v>20</v>
      </c>
      <c r="SW7" s="529" t="s">
        <v>20</v>
      </c>
      <c r="SX7" s="529" t="s">
        <v>20</v>
      </c>
      <c r="SY7" s="529" t="s">
        <v>20</v>
      </c>
      <c r="SZ7" s="529" t="s">
        <v>20</v>
      </c>
      <c r="TA7" s="529" t="s">
        <v>20</v>
      </c>
      <c r="TB7" s="529" t="s">
        <v>20</v>
      </c>
      <c r="TC7" s="529" t="s">
        <v>20</v>
      </c>
      <c r="TD7" s="529" t="s">
        <v>20</v>
      </c>
      <c r="TE7" s="529" t="s">
        <v>20</v>
      </c>
      <c r="TF7" s="529" t="s">
        <v>20</v>
      </c>
      <c r="TG7" s="529" t="s">
        <v>20</v>
      </c>
      <c r="TH7" s="529" t="s">
        <v>20</v>
      </c>
      <c r="TI7" s="529" t="s">
        <v>20</v>
      </c>
      <c r="TJ7" s="529" t="s">
        <v>20</v>
      </c>
      <c r="TK7" s="529" t="s">
        <v>20</v>
      </c>
      <c r="TL7" s="529" t="s">
        <v>20</v>
      </c>
      <c r="TM7" s="529" t="s">
        <v>20</v>
      </c>
      <c r="TN7" s="529" t="s">
        <v>20</v>
      </c>
      <c r="TO7" s="529" t="s">
        <v>20</v>
      </c>
      <c r="TP7" s="529" t="s">
        <v>20</v>
      </c>
      <c r="TQ7" s="529" t="s">
        <v>20</v>
      </c>
      <c r="TR7" s="529" t="s">
        <v>20</v>
      </c>
      <c r="TS7" s="529" t="s">
        <v>20</v>
      </c>
      <c r="TT7" s="529" t="s">
        <v>20</v>
      </c>
      <c r="TU7" s="529" t="s">
        <v>20</v>
      </c>
      <c r="TV7" s="529" t="s">
        <v>20</v>
      </c>
      <c r="TW7" s="529" t="s">
        <v>20</v>
      </c>
      <c r="TX7" s="529" t="s">
        <v>20</v>
      </c>
      <c r="TY7" s="529" t="s">
        <v>20</v>
      </c>
      <c r="TZ7" s="529" t="s">
        <v>20</v>
      </c>
      <c r="UA7" s="529" t="s">
        <v>20</v>
      </c>
      <c r="UB7" s="529" t="s">
        <v>20</v>
      </c>
      <c r="UC7" s="529" t="s">
        <v>20</v>
      </c>
      <c r="UD7" s="529" t="s">
        <v>20</v>
      </c>
      <c r="UE7" s="529" t="s">
        <v>20</v>
      </c>
      <c r="UF7" s="529" t="s">
        <v>20</v>
      </c>
      <c r="UG7" s="529" t="s">
        <v>20</v>
      </c>
      <c r="UH7" s="529" t="s">
        <v>20</v>
      </c>
      <c r="UI7" s="529" t="s">
        <v>20</v>
      </c>
      <c r="UJ7" s="529" t="s">
        <v>20</v>
      </c>
      <c r="UK7" s="529" t="s">
        <v>20</v>
      </c>
      <c r="UL7" s="529" t="s">
        <v>20</v>
      </c>
      <c r="UM7" s="529" t="s">
        <v>20</v>
      </c>
      <c r="UN7" s="529" t="s">
        <v>20</v>
      </c>
      <c r="UO7" s="529" t="s">
        <v>20</v>
      </c>
      <c r="UP7" s="534" t="s">
        <v>21</v>
      </c>
      <c r="UQ7" s="534" t="s">
        <v>21</v>
      </c>
      <c r="UR7" s="534" t="s">
        <v>21</v>
      </c>
      <c r="US7" s="534" t="s">
        <v>21</v>
      </c>
      <c r="UT7" s="534" t="s">
        <v>21</v>
      </c>
      <c r="UU7" s="534" t="s">
        <v>21</v>
      </c>
      <c r="UV7" s="534" t="s">
        <v>21</v>
      </c>
      <c r="UW7" s="534" t="s">
        <v>21</v>
      </c>
      <c r="UX7" s="534" t="s">
        <v>21</v>
      </c>
      <c r="UY7" s="534" t="s">
        <v>21</v>
      </c>
      <c r="UZ7" s="534" t="s">
        <v>21</v>
      </c>
      <c r="VA7" s="534" t="s">
        <v>21</v>
      </c>
      <c r="VB7" s="534" t="s">
        <v>21</v>
      </c>
      <c r="VC7" s="534" t="s">
        <v>21</v>
      </c>
      <c r="VD7" s="534" t="s">
        <v>21</v>
      </c>
      <c r="VE7" s="534" t="s">
        <v>21</v>
      </c>
      <c r="VF7" s="534" t="s">
        <v>21</v>
      </c>
      <c r="VG7" s="534" t="s">
        <v>21</v>
      </c>
      <c r="VH7" s="534" t="s">
        <v>21</v>
      </c>
      <c r="VI7" s="534" t="s">
        <v>21</v>
      </c>
      <c r="VJ7" s="534" t="s">
        <v>21</v>
      </c>
      <c r="VK7" s="534" t="s">
        <v>21</v>
      </c>
      <c r="VL7" s="534" t="s">
        <v>21</v>
      </c>
      <c r="VM7" s="534" t="s">
        <v>21</v>
      </c>
      <c r="VN7" s="534" t="s">
        <v>21</v>
      </c>
      <c r="VO7" s="534" t="s">
        <v>21</v>
      </c>
      <c r="VP7" s="534" t="s">
        <v>21</v>
      </c>
      <c r="VQ7" s="534" t="s">
        <v>21</v>
      </c>
      <c r="VR7" s="534" t="s">
        <v>21</v>
      </c>
      <c r="VS7" s="534" t="s">
        <v>21</v>
      </c>
      <c r="VT7" s="534" t="s">
        <v>21</v>
      </c>
      <c r="VU7" s="534" t="s">
        <v>21</v>
      </c>
      <c r="VV7" s="534" t="s">
        <v>21</v>
      </c>
      <c r="VW7" s="534" t="s">
        <v>21</v>
      </c>
      <c r="VX7" s="534" t="s">
        <v>21</v>
      </c>
      <c r="VY7" s="534" t="s">
        <v>21</v>
      </c>
      <c r="VZ7" s="534" t="s">
        <v>21</v>
      </c>
      <c r="WA7" s="534" t="s">
        <v>21</v>
      </c>
      <c r="WB7" s="534" t="s">
        <v>21</v>
      </c>
      <c r="WC7" s="534" t="s">
        <v>21</v>
      </c>
      <c r="WD7" s="534" t="s">
        <v>21</v>
      </c>
      <c r="WE7" s="534" t="s">
        <v>21</v>
      </c>
      <c r="WF7" s="534" t="s">
        <v>21</v>
      </c>
      <c r="WG7" s="534" t="s">
        <v>21</v>
      </c>
      <c r="WH7" s="534" t="s">
        <v>21</v>
      </c>
      <c r="WI7" s="534" t="s">
        <v>21</v>
      </c>
      <c r="WJ7" s="534" t="s">
        <v>21</v>
      </c>
      <c r="WK7" s="534" t="s">
        <v>21</v>
      </c>
      <c r="WL7" s="534" t="s">
        <v>21</v>
      </c>
      <c r="WM7" s="534" t="s">
        <v>21</v>
      </c>
      <c r="WN7" s="534" t="s">
        <v>21</v>
      </c>
      <c r="WO7" s="534" t="s">
        <v>21</v>
      </c>
      <c r="WP7" s="534" t="s">
        <v>21</v>
      </c>
      <c r="WQ7" s="534" t="s">
        <v>21</v>
      </c>
      <c r="WR7" s="534" t="s">
        <v>21</v>
      </c>
      <c r="WS7" s="534" t="s">
        <v>21</v>
      </c>
      <c r="WT7" s="534" t="s">
        <v>21</v>
      </c>
      <c r="WU7" s="534" t="s">
        <v>21</v>
      </c>
      <c r="WV7" s="534" t="s">
        <v>21</v>
      </c>
      <c r="WW7" s="534" t="s">
        <v>21</v>
      </c>
      <c r="WX7" s="534" t="s">
        <v>21</v>
      </c>
      <c r="WY7" s="534" t="s">
        <v>21</v>
      </c>
      <c r="WZ7" s="534" t="s">
        <v>21</v>
      </c>
      <c r="XA7" s="534" t="s">
        <v>21</v>
      </c>
      <c r="XB7" s="534" t="s">
        <v>21</v>
      </c>
      <c r="XC7" s="534" t="s">
        <v>21</v>
      </c>
      <c r="XD7" s="534" t="s">
        <v>21</v>
      </c>
      <c r="XE7" s="534" t="s">
        <v>21</v>
      </c>
      <c r="XF7" s="534" t="s">
        <v>21</v>
      </c>
      <c r="XG7" s="534" t="s">
        <v>21</v>
      </c>
      <c r="XH7" s="534" t="s">
        <v>21</v>
      </c>
      <c r="XI7" s="534" t="s">
        <v>21</v>
      </c>
      <c r="XJ7" s="534" t="s">
        <v>21</v>
      </c>
      <c r="XK7" s="534" t="s">
        <v>21</v>
      </c>
      <c r="XL7" s="534" t="s">
        <v>21</v>
      </c>
      <c r="XM7" s="534" t="s">
        <v>21</v>
      </c>
      <c r="XN7" s="534" t="s">
        <v>21</v>
      </c>
      <c r="XO7" s="534" t="s">
        <v>21</v>
      </c>
      <c r="XP7" s="534" t="s">
        <v>21</v>
      </c>
      <c r="XQ7" s="534" t="s">
        <v>21</v>
      </c>
      <c r="XR7" s="534" t="s">
        <v>21</v>
      </c>
      <c r="XS7" s="534" t="s">
        <v>21</v>
      </c>
      <c r="XT7" s="534" t="s">
        <v>21</v>
      </c>
      <c r="XU7" s="534" t="s">
        <v>21</v>
      </c>
      <c r="XV7" s="534" t="s">
        <v>21</v>
      </c>
      <c r="XW7" s="534" t="s">
        <v>21</v>
      </c>
      <c r="XX7" s="534" t="s">
        <v>21</v>
      </c>
      <c r="XY7" s="534" t="s">
        <v>21</v>
      </c>
      <c r="XZ7" s="534" t="s">
        <v>21</v>
      </c>
      <c r="YA7" s="534" t="s">
        <v>21</v>
      </c>
      <c r="YB7" s="534" t="s">
        <v>21</v>
      </c>
      <c r="YC7" s="534" t="s">
        <v>21</v>
      </c>
      <c r="YD7" s="534" t="s">
        <v>21</v>
      </c>
      <c r="YE7" s="534" t="s">
        <v>21</v>
      </c>
      <c r="YF7" s="534" t="s">
        <v>21</v>
      </c>
      <c r="YG7" s="534" t="s">
        <v>21</v>
      </c>
      <c r="YH7" s="534" t="s">
        <v>21</v>
      </c>
      <c r="YI7" s="534" t="s">
        <v>21</v>
      </c>
      <c r="YJ7" s="534" t="s">
        <v>21</v>
      </c>
      <c r="YK7" s="534" t="s">
        <v>21</v>
      </c>
      <c r="YL7" s="534" t="s">
        <v>21</v>
      </c>
      <c r="YM7" s="534" t="s">
        <v>21</v>
      </c>
      <c r="YN7" s="534" t="s">
        <v>21</v>
      </c>
      <c r="YO7" s="534" t="s">
        <v>21</v>
      </c>
      <c r="YP7" s="534" t="s">
        <v>21</v>
      </c>
      <c r="YQ7" s="534" t="s">
        <v>21</v>
      </c>
      <c r="YR7" s="534" t="s">
        <v>21</v>
      </c>
      <c r="YS7" s="534" t="s">
        <v>21</v>
      </c>
      <c r="YT7" s="534" t="s">
        <v>21</v>
      </c>
      <c r="YU7" s="534" t="s">
        <v>21</v>
      </c>
      <c r="YV7" s="534" t="s">
        <v>21</v>
      </c>
      <c r="YW7" s="534" t="s">
        <v>21</v>
      </c>
      <c r="YX7" s="534" t="s">
        <v>21</v>
      </c>
      <c r="YY7" s="534" t="s">
        <v>21</v>
      </c>
      <c r="YZ7" s="534" t="s">
        <v>21</v>
      </c>
      <c r="ZA7" s="534" t="s">
        <v>21</v>
      </c>
      <c r="ZB7" s="534" t="s">
        <v>21</v>
      </c>
      <c r="ZC7" s="534" t="s">
        <v>21</v>
      </c>
      <c r="ZD7" s="534" t="s">
        <v>21</v>
      </c>
      <c r="ZE7" s="534" t="s">
        <v>21</v>
      </c>
      <c r="ZF7" s="534" t="s">
        <v>21</v>
      </c>
      <c r="ZG7" s="534" t="s">
        <v>21</v>
      </c>
      <c r="ZH7" s="534" t="s">
        <v>21</v>
      </c>
      <c r="ZI7" s="534" t="s">
        <v>21</v>
      </c>
      <c r="ZJ7" s="534" t="s">
        <v>21</v>
      </c>
      <c r="ZK7" s="534" t="s">
        <v>21</v>
      </c>
      <c r="ZL7" s="534" t="s">
        <v>21</v>
      </c>
      <c r="ZM7" s="534" t="s">
        <v>21</v>
      </c>
      <c r="ZN7" s="534" t="s">
        <v>21</v>
      </c>
      <c r="ZO7" s="534" t="s">
        <v>21</v>
      </c>
      <c r="ZP7" s="534" t="s">
        <v>21</v>
      </c>
      <c r="ZQ7" s="534" t="s">
        <v>21</v>
      </c>
      <c r="ZR7" s="534" t="s">
        <v>21</v>
      </c>
      <c r="ZS7" s="534" t="s">
        <v>21</v>
      </c>
      <c r="ZT7" s="534" t="s">
        <v>21</v>
      </c>
      <c r="ZU7" s="534" t="s">
        <v>21</v>
      </c>
      <c r="ZV7" s="534" t="s">
        <v>21</v>
      </c>
      <c r="ZW7" s="534" t="s">
        <v>21</v>
      </c>
      <c r="ZX7" s="534" t="s">
        <v>21</v>
      </c>
      <c r="ZY7" s="534" t="s">
        <v>21</v>
      </c>
      <c r="ZZ7" s="534" t="s">
        <v>21</v>
      </c>
      <c r="AAA7" s="534" t="s">
        <v>21</v>
      </c>
      <c r="AAB7" s="534" t="s">
        <v>21</v>
      </c>
      <c r="AAC7" s="534" t="s">
        <v>21</v>
      </c>
      <c r="AAD7" s="534" t="s">
        <v>21</v>
      </c>
      <c r="AAE7" s="534" t="s">
        <v>21</v>
      </c>
      <c r="AAF7" s="534" t="s">
        <v>21</v>
      </c>
      <c r="AAG7" s="534" t="s">
        <v>21</v>
      </c>
      <c r="AAH7" s="534" t="s">
        <v>21</v>
      </c>
      <c r="AAI7" s="534" t="s">
        <v>21</v>
      </c>
      <c r="AAJ7" s="534" t="s">
        <v>21</v>
      </c>
      <c r="AAK7" s="534" t="s">
        <v>21</v>
      </c>
      <c r="AAL7" s="534" t="s">
        <v>21</v>
      </c>
      <c r="AAM7" s="534" t="s">
        <v>21</v>
      </c>
      <c r="AAN7" s="534" t="s">
        <v>21</v>
      </c>
      <c r="AAO7" s="534" t="s">
        <v>21</v>
      </c>
      <c r="AAP7" s="534" t="s">
        <v>21</v>
      </c>
      <c r="AAQ7" s="534" t="s">
        <v>21</v>
      </c>
      <c r="AAR7" s="534" t="s">
        <v>21</v>
      </c>
      <c r="AAS7" s="534" t="s">
        <v>21</v>
      </c>
      <c r="AAT7" s="534" t="s">
        <v>21</v>
      </c>
      <c r="AAU7" s="534" t="s">
        <v>21</v>
      </c>
      <c r="AAV7" s="534" t="s">
        <v>21</v>
      </c>
      <c r="AAW7" s="534" t="s">
        <v>21</v>
      </c>
      <c r="AAX7" s="534" t="s">
        <v>21</v>
      </c>
      <c r="AAY7" s="534" t="s">
        <v>21</v>
      </c>
      <c r="AAZ7" s="534" t="s">
        <v>21</v>
      </c>
      <c r="ABA7" s="534" t="s">
        <v>21</v>
      </c>
      <c r="ABB7" s="534" t="s">
        <v>21</v>
      </c>
      <c r="ABC7" s="534" t="s">
        <v>21</v>
      </c>
      <c r="ABD7" s="534" t="s">
        <v>21</v>
      </c>
      <c r="ABE7" s="534" t="s">
        <v>21</v>
      </c>
      <c r="ABF7" s="534" t="s">
        <v>21</v>
      </c>
      <c r="ABG7" s="534" t="s">
        <v>21</v>
      </c>
      <c r="ABH7" s="534" t="s">
        <v>21</v>
      </c>
      <c r="ABI7" s="534" t="s">
        <v>21</v>
      </c>
      <c r="ABJ7" s="534" t="s">
        <v>21</v>
      </c>
      <c r="ABK7" s="534" t="s">
        <v>21</v>
      </c>
      <c r="ABL7" s="534" t="s">
        <v>21</v>
      </c>
      <c r="ABM7" s="534" t="s">
        <v>21</v>
      </c>
      <c r="ABN7" s="534" t="s">
        <v>21</v>
      </c>
      <c r="ABO7" s="534" t="s">
        <v>21</v>
      </c>
      <c r="ABP7" s="534" t="s">
        <v>21</v>
      </c>
      <c r="ABQ7" s="534" t="s">
        <v>21</v>
      </c>
      <c r="ABR7" s="534" t="s">
        <v>21</v>
      </c>
      <c r="ABS7" s="534" t="s">
        <v>21</v>
      </c>
      <c r="ABT7" s="534" t="s">
        <v>21</v>
      </c>
      <c r="ABU7" s="534" t="s">
        <v>21</v>
      </c>
      <c r="ABV7" s="534" t="s">
        <v>21</v>
      </c>
      <c r="ABW7" s="534" t="s">
        <v>21</v>
      </c>
      <c r="ABX7" s="534" t="s">
        <v>21</v>
      </c>
      <c r="ABY7" s="534" t="s">
        <v>21</v>
      </c>
      <c r="ABZ7" s="534" t="s">
        <v>21</v>
      </c>
      <c r="ACA7" s="534" t="s">
        <v>21</v>
      </c>
      <c r="ACB7" s="534" t="s">
        <v>21</v>
      </c>
      <c r="ACC7" s="534" t="s">
        <v>21</v>
      </c>
      <c r="ACD7" s="534" t="s">
        <v>21</v>
      </c>
      <c r="ACE7" s="534" t="s">
        <v>21</v>
      </c>
      <c r="ACF7" s="534" t="s">
        <v>21</v>
      </c>
      <c r="ACG7" s="534" t="s">
        <v>21</v>
      </c>
      <c r="ACH7" s="534" t="s">
        <v>21</v>
      </c>
      <c r="ACI7" s="534" t="s">
        <v>21</v>
      </c>
      <c r="ACJ7" s="534" t="s">
        <v>21</v>
      </c>
      <c r="ACK7" s="534" t="s">
        <v>21</v>
      </c>
      <c r="ACL7" s="534" t="s">
        <v>21</v>
      </c>
      <c r="ACM7" s="534" t="s">
        <v>21</v>
      </c>
      <c r="ACN7" s="534" t="s">
        <v>21</v>
      </c>
      <c r="ACO7" s="534" t="s">
        <v>21</v>
      </c>
      <c r="ACP7" s="534" t="s">
        <v>21</v>
      </c>
      <c r="ACQ7" s="534" t="s">
        <v>21</v>
      </c>
      <c r="ACR7" s="534" t="s">
        <v>21</v>
      </c>
      <c r="ACS7" s="534" t="s">
        <v>21</v>
      </c>
      <c r="ACT7" s="534" t="s">
        <v>21</v>
      </c>
      <c r="ACU7" s="534" t="s">
        <v>21</v>
      </c>
      <c r="ACV7" s="534" t="s">
        <v>21</v>
      </c>
      <c r="ACW7" s="534" t="s">
        <v>21</v>
      </c>
      <c r="ACX7" s="534" t="s">
        <v>21</v>
      </c>
      <c r="ACY7" s="534" t="s">
        <v>21</v>
      </c>
      <c r="ACZ7" s="534" t="s">
        <v>21</v>
      </c>
      <c r="ADA7" s="534" t="s">
        <v>21</v>
      </c>
      <c r="ADB7" s="528" t="s">
        <v>22</v>
      </c>
      <c r="ADC7" s="528" t="s">
        <v>22</v>
      </c>
      <c r="ADD7" s="528" t="s">
        <v>22</v>
      </c>
      <c r="ADE7" s="528" t="s">
        <v>22</v>
      </c>
      <c r="ADF7" s="528" t="s">
        <v>22</v>
      </c>
      <c r="ADG7" s="528" t="s">
        <v>22</v>
      </c>
      <c r="ADH7" s="528" t="s">
        <v>22</v>
      </c>
      <c r="ADI7" s="528" t="s">
        <v>22</v>
      </c>
      <c r="ADJ7" s="528" t="s">
        <v>22</v>
      </c>
      <c r="ADK7" s="528" t="s">
        <v>22</v>
      </c>
      <c r="ADL7" s="528" t="s">
        <v>22</v>
      </c>
      <c r="ADM7" s="528" t="s">
        <v>22</v>
      </c>
      <c r="ADN7" s="528" t="s">
        <v>22</v>
      </c>
      <c r="ADO7" s="528" t="s">
        <v>22</v>
      </c>
      <c r="ADP7" s="528" t="s">
        <v>22</v>
      </c>
      <c r="ADQ7" s="528" t="s">
        <v>22</v>
      </c>
      <c r="ADR7" s="528" t="s">
        <v>22</v>
      </c>
      <c r="ADS7" s="528" t="s">
        <v>22</v>
      </c>
      <c r="ADT7" s="528" t="s">
        <v>22</v>
      </c>
      <c r="ADU7" s="528" t="s">
        <v>22</v>
      </c>
      <c r="ADV7" s="528" t="s">
        <v>22</v>
      </c>
      <c r="ADW7" s="528" t="s">
        <v>22</v>
      </c>
      <c r="ADX7" s="528" t="s">
        <v>22</v>
      </c>
      <c r="ADY7" s="528" t="s">
        <v>22</v>
      </c>
      <c r="ADZ7" s="528" t="s">
        <v>22</v>
      </c>
      <c r="AEA7" s="528" t="s">
        <v>22</v>
      </c>
      <c r="AEB7" s="528" t="s">
        <v>22</v>
      </c>
      <c r="AEC7" s="528" t="s">
        <v>22</v>
      </c>
      <c r="AED7" s="528" t="s">
        <v>22</v>
      </c>
      <c r="AEE7" s="528" t="s">
        <v>22</v>
      </c>
      <c r="AEF7" s="528" t="s">
        <v>22</v>
      </c>
      <c r="AEG7" s="528" t="s">
        <v>22</v>
      </c>
      <c r="AEH7" s="528" t="s">
        <v>22</v>
      </c>
      <c r="AEI7" s="528" t="s">
        <v>22</v>
      </c>
      <c r="AEJ7" s="528" t="s">
        <v>22</v>
      </c>
      <c r="AEK7" s="528" t="s">
        <v>22</v>
      </c>
      <c r="AEL7" s="528" t="s">
        <v>22</v>
      </c>
      <c r="AEM7" s="528" t="s">
        <v>22</v>
      </c>
      <c r="AEN7" s="528" t="s">
        <v>22</v>
      </c>
      <c r="AEO7" s="528" t="s">
        <v>22</v>
      </c>
      <c r="AEP7" s="528" t="s">
        <v>22</v>
      </c>
      <c r="AEQ7" s="528" t="s">
        <v>22</v>
      </c>
      <c r="AER7" s="528" t="s">
        <v>22</v>
      </c>
      <c r="AES7" s="528" t="s">
        <v>22</v>
      </c>
      <c r="AET7" s="528" t="s">
        <v>22</v>
      </c>
      <c r="AEU7" s="528" t="s">
        <v>22</v>
      </c>
      <c r="AEV7" s="528" t="s">
        <v>22</v>
      </c>
      <c r="AEW7" s="528" t="s">
        <v>22</v>
      </c>
      <c r="AEX7" s="528" t="s">
        <v>22</v>
      </c>
      <c r="AEY7" s="528" t="s">
        <v>22</v>
      </c>
      <c r="AEZ7" s="528" t="s">
        <v>22</v>
      </c>
      <c r="AFA7" s="528" t="s">
        <v>22</v>
      </c>
      <c r="AFB7" s="528" t="s">
        <v>22</v>
      </c>
      <c r="AFC7" s="528" t="s">
        <v>22</v>
      </c>
      <c r="AFD7" s="528" t="s">
        <v>22</v>
      </c>
      <c r="AFE7" s="528" t="s">
        <v>22</v>
      </c>
      <c r="AFF7" s="528" t="s">
        <v>22</v>
      </c>
      <c r="AFG7" s="528" t="s">
        <v>22</v>
      </c>
      <c r="AFH7" s="528" t="s">
        <v>22</v>
      </c>
      <c r="AFI7" s="528" t="s">
        <v>22</v>
      </c>
      <c r="AFJ7" s="528" t="s">
        <v>22</v>
      </c>
      <c r="AFK7" s="528" t="s">
        <v>22</v>
      </c>
      <c r="AFL7" s="528" t="s">
        <v>22</v>
      </c>
      <c r="AFM7" s="536" t="s">
        <v>22</v>
      </c>
      <c r="AFN7" s="537" t="s">
        <v>2177</v>
      </c>
    </row>
    <row r="8" spans="1:846" ht="21" customHeight="1">
      <c r="A8" s="526"/>
      <c r="B8" s="525"/>
      <c r="C8" s="524" t="str">
        <f>"Lignes saisies "&amp;COUNTIF($B$12:$B$641,"&lt;&gt;")</f>
        <v>Lignes saisies 51</v>
      </c>
      <c r="D8" s="523" t="str">
        <f>"Lignes avec alerte "&amp;COUNTIF($BL$12:$BL$641,"&gt;0")</f>
        <v>Lignes avec alerte 20</v>
      </c>
      <c r="BQ8" s="535" t="s">
        <v>24</v>
      </c>
      <c r="BR8" s="527" t="s">
        <v>25</v>
      </c>
      <c r="BS8" s="527" t="s">
        <v>26</v>
      </c>
      <c r="BT8" s="527" t="s">
        <v>27</v>
      </c>
      <c r="BU8" s="527" t="s">
        <v>28</v>
      </c>
      <c r="BV8" s="527" t="s">
        <v>29</v>
      </c>
      <c r="BW8" s="527" t="s">
        <v>30</v>
      </c>
      <c r="BX8" s="527" t="s">
        <v>31</v>
      </c>
      <c r="BY8" s="527" t="s">
        <v>32</v>
      </c>
      <c r="BZ8" s="527" t="s">
        <v>2048</v>
      </c>
      <c r="CA8" s="527" t="s">
        <v>2047</v>
      </c>
      <c r="CB8" s="527" t="s">
        <v>2046</v>
      </c>
      <c r="CC8" s="527" t="s">
        <v>2045</v>
      </c>
      <c r="CD8" s="527" t="s">
        <v>2044</v>
      </c>
      <c r="CE8" s="527" t="s">
        <v>2043</v>
      </c>
      <c r="CF8" s="527" t="s">
        <v>33</v>
      </c>
      <c r="CG8" s="527" t="s">
        <v>34</v>
      </c>
      <c r="CH8" s="527" t="s">
        <v>35</v>
      </c>
      <c r="CI8" s="527" t="s">
        <v>36</v>
      </c>
      <c r="CJ8" s="527" t="s">
        <v>37</v>
      </c>
      <c r="CK8" s="527" t="s">
        <v>38</v>
      </c>
      <c r="CL8" s="527" t="s">
        <v>39</v>
      </c>
      <c r="CM8" s="527" t="s">
        <v>2042</v>
      </c>
      <c r="CN8" s="527" t="s">
        <v>2041</v>
      </c>
      <c r="CO8" s="527" t="s">
        <v>2040</v>
      </c>
      <c r="CP8" s="527" t="s">
        <v>2039</v>
      </c>
      <c r="CQ8" s="527" t="s">
        <v>2038</v>
      </c>
      <c r="CR8" s="527" t="s">
        <v>2037</v>
      </c>
      <c r="CS8" s="527" t="s">
        <v>2036</v>
      </c>
      <c r="CT8" s="527" t="s">
        <v>2035</v>
      </c>
      <c r="CU8" s="527" t="s">
        <v>2034</v>
      </c>
      <c r="CV8" s="527" t="s">
        <v>40</v>
      </c>
      <c r="CW8" s="527" t="s">
        <v>41</v>
      </c>
      <c r="CX8" s="527" t="s">
        <v>42</v>
      </c>
      <c r="CY8" s="527" t="s">
        <v>43</v>
      </c>
      <c r="CZ8" s="527" t="s">
        <v>2033</v>
      </c>
      <c r="DA8" s="527" t="s">
        <v>2032</v>
      </c>
      <c r="DB8" s="535" t="s">
        <v>44</v>
      </c>
      <c r="DC8" s="527" t="s">
        <v>45</v>
      </c>
      <c r="DD8" s="527" t="s">
        <v>46</v>
      </c>
      <c r="DE8" s="527" t="s">
        <v>2031</v>
      </c>
      <c r="DF8" s="527" t="s">
        <v>2030</v>
      </c>
      <c r="DG8" s="527" t="s">
        <v>47</v>
      </c>
      <c r="DH8" s="527" t="s">
        <v>2029</v>
      </c>
      <c r="DI8" s="527" t="s">
        <v>2028</v>
      </c>
      <c r="DJ8" s="527" t="s">
        <v>2027</v>
      </c>
      <c r="DK8" s="527" t="s">
        <v>2026</v>
      </c>
      <c r="DL8" s="527" t="s">
        <v>48</v>
      </c>
      <c r="DM8" s="527" t="s">
        <v>49</v>
      </c>
      <c r="DN8" s="527" t="s">
        <v>50</v>
      </c>
      <c r="DO8" s="527" t="s">
        <v>51</v>
      </c>
      <c r="DP8" s="527" t="s">
        <v>2025</v>
      </c>
      <c r="DQ8" s="527" t="s">
        <v>2024</v>
      </c>
      <c r="DR8" s="527" t="s">
        <v>52</v>
      </c>
      <c r="DS8" s="527" t="s">
        <v>53</v>
      </c>
      <c r="DT8" s="535" t="s">
        <v>54</v>
      </c>
      <c r="DU8" s="533" t="s">
        <v>2098</v>
      </c>
      <c r="DV8" s="533" t="s">
        <v>2099</v>
      </c>
      <c r="DW8" s="533" t="s">
        <v>2100</v>
      </c>
      <c r="DX8" s="527" t="s">
        <v>2023</v>
      </c>
      <c r="DY8" s="527" t="s">
        <v>55</v>
      </c>
      <c r="DZ8" s="527" t="s">
        <v>56</v>
      </c>
      <c r="EA8" s="527" t="s">
        <v>57</v>
      </c>
      <c r="EB8" s="527" t="s">
        <v>58</v>
      </c>
      <c r="EC8" s="527" t="s">
        <v>59</v>
      </c>
      <c r="ED8" s="527" t="s">
        <v>60</v>
      </c>
      <c r="EE8" s="527" t="s">
        <v>61</v>
      </c>
      <c r="EF8" s="533" t="s">
        <v>2101</v>
      </c>
      <c r="EG8" s="527" t="s">
        <v>2022</v>
      </c>
      <c r="EH8" s="527" t="s">
        <v>62</v>
      </c>
      <c r="EI8" s="527" t="s">
        <v>63</v>
      </c>
      <c r="EJ8" s="527" t="s">
        <v>2021</v>
      </c>
      <c r="EK8" s="533" t="s">
        <v>2102</v>
      </c>
      <c r="EL8" s="527" t="s">
        <v>64</v>
      </c>
      <c r="EM8" s="527" t="s">
        <v>65</v>
      </c>
      <c r="EN8" s="527" t="s">
        <v>2020</v>
      </c>
      <c r="EO8" s="527" t="s">
        <v>66</v>
      </c>
      <c r="EP8" s="527" t="s">
        <v>2019</v>
      </c>
      <c r="EQ8" s="535" t="s">
        <v>2018</v>
      </c>
      <c r="ER8" s="535" t="s">
        <v>2017</v>
      </c>
      <c r="ES8" s="535" t="s">
        <v>2016</v>
      </c>
      <c r="ET8" s="535" t="s">
        <v>2015</v>
      </c>
      <c r="EU8" s="535" t="s">
        <v>67</v>
      </c>
      <c r="EV8" s="527" t="s">
        <v>68</v>
      </c>
      <c r="EW8" s="533" t="s">
        <v>27</v>
      </c>
      <c r="EX8" s="527" t="s">
        <v>69</v>
      </c>
      <c r="EY8" s="527" t="s">
        <v>70</v>
      </c>
      <c r="EZ8" s="527" t="s">
        <v>2014</v>
      </c>
      <c r="FA8" s="527" t="s">
        <v>71</v>
      </c>
      <c r="FB8" s="527" t="s">
        <v>72</v>
      </c>
      <c r="FC8" s="527" t="s">
        <v>73</v>
      </c>
      <c r="FD8" s="527" t="s">
        <v>74</v>
      </c>
      <c r="FE8" s="527" t="s">
        <v>75</v>
      </c>
      <c r="FF8" s="527" t="s">
        <v>76</v>
      </c>
      <c r="FG8" s="527" t="s">
        <v>77</v>
      </c>
      <c r="FH8" s="527" t="s">
        <v>78</v>
      </c>
      <c r="FI8" s="527" t="s">
        <v>79</v>
      </c>
      <c r="FJ8" s="533" t="s">
        <v>2103</v>
      </c>
      <c r="FK8" s="527" t="s">
        <v>2013</v>
      </c>
      <c r="FL8" s="527" t="s">
        <v>2012</v>
      </c>
      <c r="FM8" s="527" t="s">
        <v>2011</v>
      </c>
      <c r="FN8" s="533" t="s">
        <v>2104</v>
      </c>
      <c r="FO8" s="527" t="s">
        <v>80</v>
      </c>
      <c r="FP8" s="527" t="s">
        <v>81</v>
      </c>
      <c r="FQ8" s="533" t="s">
        <v>2105</v>
      </c>
      <c r="FR8" s="533" t="s">
        <v>2106</v>
      </c>
      <c r="FS8" s="527" t="s">
        <v>82</v>
      </c>
      <c r="FT8" s="527" t="s">
        <v>83</v>
      </c>
      <c r="FU8" s="527" t="s">
        <v>2010</v>
      </c>
      <c r="FV8" s="527" t="s">
        <v>84</v>
      </c>
      <c r="FW8" s="527" t="s">
        <v>85</v>
      </c>
      <c r="FX8" s="527" t="s">
        <v>86</v>
      </c>
      <c r="FY8" s="527" t="s">
        <v>87</v>
      </c>
      <c r="FZ8" s="533" t="s">
        <v>2107</v>
      </c>
      <c r="GA8" s="527" t="s">
        <v>88</v>
      </c>
      <c r="GB8" s="527" t="s">
        <v>89</v>
      </c>
      <c r="GC8" s="533" t="s">
        <v>2108</v>
      </c>
      <c r="GD8" s="527" t="s">
        <v>90</v>
      </c>
      <c r="GE8" s="527" t="s">
        <v>91</v>
      </c>
      <c r="GF8" s="527" t="s">
        <v>92</v>
      </c>
      <c r="GG8" s="527" t="s">
        <v>93</v>
      </c>
      <c r="GH8" s="527" t="s">
        <v>94</v>
      </c>
      <c r="GI8" s="527" t="s">
        <v>95</v>
      </c>
      <c r="GJ8" s="533" t="s">
        <v>2109</v>
      </c>
      <c r="GK8" s="533" t="s">
        <v>2110</v>
      </c>
      <c r="GL8" s="527" t="s">
        <v>96</v>
      </c>
      <c r="GM8" s="527" t="s">
        <v>97</v>
      </c>
      <c r="GN8" s="527" t="s">
        <v>98</v>
      </c>
      <c r="GO8" s="527" t="s">
        <v>99</v>
      </c>
      <c r="GP8" s="527" t="s">
        <v>100</v>
      </c>
      <c r="GQ8" s="533" t="s">
        <v>2111</v>
      </c>
      <c r="GR8" s="527" t="s">
        <v>101</v>
      </c>
      <c r="GS8" t="s">
        <v>2112</v>
      </c>
      <c r="GT8" s="535" t="s">
        <v>102</v>
      </c>
      <c r="GU8" s="535" t="s">
        <v>103</v>
      </c>
      <c r="GV8" s="535" t="s">
        <v>2009</v>
      </c>
      <c r="GW8" t="s">
        <v>2113</v>
      </c>
      <c r="GX8" t="s">
        <v>2114</v>
      </c>
      <c r="GY8" t="s">
        <v>2115</v>
      </c>
      <c r="GZ8" t="s">
        <v>2116</v>
      </c>
      <c r="HA8" s="535" t="s">
        <v>2008</v>
      </c>
      <c r="HB8" s="535" t="s">
        <v>2007</v>
      </c>
      <c r="HC8" s="535" t="s">
        <v>2006</v>
      </c>
      <c r="HD8" s="535" t="s">
        <v>2005</v>
      </c>
      <c r="HE8" s="535" t="s">
        <v>2004</v>
      </c>
      <c r="HF8" s="535" t="s">
        <v>2003</v>
      </c>
      <c r="HG8" s="535" t="s">
        <v>2002</v>
      </c>
      <c r="HH8" s="535" t="s">
        <v>2001</v>
      </c>
      <c r="HI8" s="535" t="s">
        <v>2000</v>
      </c>
      <c r="HJ8" s="535" t="s">
        <v>104</v>
      </c>
      <c r="HK8" s="535" t="s">
        <v>1999</v>
      </c>
      <c r="HL8" s="533" t="s">
        <v>383</v>
      </c>
      <c r="HM8" s="533" t="s">
        <v>2117</v>
      </c>
      <c r="HN8" s="533" t="s">
        <v>2118</v>
      </c>
      <c r="HO8" s="527" t="s">
        <v>105</v>
      </c>
      <c r="HP8" s="527" t="s">
        <v>106</v>
      </c>
      <c r="HQ8" s="527" t="s">
        <v>107</v>
      </c>
      <c r="HR8" s="527" t="s">
        <v>108</v>
      </c>
      <c r="HS8" s="527" t="s">
        <v>109</v>
      </c>
      <c r="HT8" s="527" t="s">
        <v>110</v>
      </c>
      <c r="HU8" s="533" t="s">
        <v>2119</v>
      </c>
      <c r="HV8" s="527" t="s">
        <v>111</v>
      </c>
      <c r="HW8" s="533" t="s">
        <v>2120</v>
      </c>
      <c r="HX8" s="533" t="s">
        <v>2121</v>
      </c>
      <c r="HY8" s="527" t="s">
        <v>112</v>
      </c>
      <c r="HZ8" s="533" t="s">
        <v>2122</v>
      </c>
      <c r="IA8" s="527" t="s">
        <v>113</v>
      </c>
      <c r="IB8" s="527" t="s">
        <v>114</v>
      </c>
      <c r="IC8" s="527" t="s">
        <v>115</v>
      </c>
      <c r="ID8" s="527" t="s">
        <v>1998</v>
      </c>
      <c r="IE8" s="527" t="s">
        <v>1997</v>
      </c>
      <c r="IF8" s="527" t="s">
        <v>1996</v>
      </c>
      <c r="IG8" s="527" t="s">
        <v>116</v>
      </c>
      <c r="IH8" s="527" t="s">
        <v>1995</v>
      </c>
      <c r="II8" s="527" t="s">
        <v>117</v>
      </c>
      <c r="IJ8" s="527" t="s">
        <v>1994</v>
      </c>
      <c r="IK8" s="527" t="s">
        <v>118</v>
      </c>
      <c r="IL8" s="527" t="s">
        <v>1993</v>
      </c>
      <c r="IM8" s="527" t="s">
        <v>1992</v>
      </c>
      <c r="IN8" s="527" t="s">
        <v>1991</v>
      </c>
      <c r="IO8" s="527" t="s">
        <v>119</v>
      </c>
      <c r="IP8" s="533" t="s">
        <v>2123</v>
      </c>
      <c r="IQ8" s="527" t="s">
        <v>120</v>
      </c>
      <c r="IR8" s="527" t="s">
        <v>121</v>
      </c>
      <c r="IS8" s="527" t="s">
        <v>122</v>
      </c>
      <c r="IT8" s="527" t="s">
        <v>123</v>
      </c>
      <c r="IU8" s="527" t="s">
        <v>124</v>
      </c>
      <c r="IV8" s="527" t="s">
        <v>125</v>
      </c>
      <c r="IW8" s="533" t="s">
        <v>2124</v>
      </c>
      <c r="IX8" s="533" t="s">
        <v>388</v>
      </c>
      <c r="IY8" s="527" t="s">
        <v>126</v>
      </c>
      <c r="IZ8" s="533" t="s">
        <v>2125</v>
      </c>
      <c r="JA8" s="533" t="s">
        <v>2126</v>
      </c>
      <c r="JB8" s="533" t="s">
        <v>2127</v>
      </c>
      <c r="JC8" s="527" t="s">
        <v>127</v>
      </c>
      <c r="JD8" s="533" t="s">
        <v>2128</v>
      </c>
      <c r="JE8" s="533" t="s">
        <v>2129</v>
      </c>
      <c r="JF8" s="533" t="s">
        <v>2130</v>
      </c>
      <c r="JG8" s="527" t="s">
        <v>2131</v>
      </c>
      <c r="JH8" s="533" t="s">
        <v>389</v>
      </c>
      <c r="JI8" s="533" t="s">
        <v>2132</v>
      </c>
      <c r="JJ8" s="527" t="s">
        <v>128</v>
      </c>
      <c r="JK8" s="527" t="s">
        <v>1990</v>
      </c>
      <c r="JL8" s="535" t="s">
        <v>129</v>
      </c>
      <c r="JM8" s="535" t="s">
        <v>130</v>
      </c>
      <c r="JN8" s="535" t="s">
        <v>132</v>
      </c>
      <c r="JO8" s="535" t="s">
        <v>1989</v>
      </c>
      <c r="JP8" s="535" t="s">
        <v>1988</v>
      </c>
      <c r="JQ8" s="535" t="s">
        <v>1987</v>
      </c>
      <c r="JR8" s="535" t="s">
        <v>1986</v>
      </c>
      <c r="JS8" s="535" t="s">
        <v>133</v>
      </c>
      <c r="JT8" s="535" t="s">
        <v>1985</v>
      </c>
      <c r="JU8" s="535" t="s">
        <v>1984</v>
      </c>
      <c r="JV8" s="535" t="s">
        <v>134</v>
      </c>
      <c r="JW8" t="s">
        <v>390</v>
      </c>
      <c r="JX8" s="535" t="s">
        <v>1983</v>
      </c>
      <c r="JY8" s="535" t="s">
        <v>1982</v>
      </c>
      <c r="JZ8" s="535" t="s">
        <v>135</v>
      </c>
      <c r="KA8" s="535" t="s">
        <v>136</v>
      </c>
      <c r="KB8" t="s">
        <v>2133</v>
      </c>
      <c r="KC8" s="535" t="s">
        <v>137</v>
      </c>
      <c r="KD8" s="535" t="s">
        <v>138</v>
      </c>
      <c r="KE8" s="535" t="s">
        <v>139</v>
      </c>
      <c r="KF8" s="533" t="s">
        <v>2134</v>
      </c>
      <c r="KG8" s="527" t="s">
        <v>140</v>
      </c>
      <c r="KH8" s="527" t="s">
        <v>1981</v>
      </c>
      <c r="KI8" s="527" t="s">
        <v>1980</v>
      </c>
      <c r="KJ8" s="527" t="s">
        <v>1979</v>
      </c>
      <c r="KK8" s="527" t="s">
        <v>141</v>
      </c>
      <c r="KL8" s="527" t="s">
        <v>142</v>
      </c>
      <c r="KM8" s="527" t="s">
        <v>1978</v>
      </c>
      <c r="KN8" s="527" t="s">
        <v>1977</v>
      </c>
      <c r="KO8" s="527" t="s">
        <v>144</v>
      </c>
      <c r="KP8" s="527" t="s">
        <v>1976</v>
      </c>
      <c r="KQ8" s="527" t="s">
        <v>1975</v>
      </c>
      <c r="KR8" s="533" t="s">
        <v>2135</v>
      </c>
      <c r="KS8" s="527" t="s">
        <v>145</v>
      </c>
      <c r="KT8" s="527" t="s">
        <v>146</v>
      </c>
      <c r="KU8" s="527" t="s">
        <v>1974</v>
      </c>
      <c r="KV8" s="527" t="s">
        <v>1973</v>
      </c>
      <c r="KW8" s="527" t="s">
        <v>1972</v>
      </c>
      <c r="KX8" s="527" t="s">
        <v>147</v>
      </c>
      <c r="KY8" s="527" t="s">
        <v>1971</v>
      </c>
      <c r="KZ8" s="527" t="s">
        <v>1970</v>
      </c>
      <c r="LA8" s="527" t="s">
        <v>1969</v>
      </c>
      <c r="LB8" s="527" t="s">
        <v>1968</v>
      </c>
      <c r="LC8" s="527" t="s">
        <v>1967</v>
      </c>
      <c r="LD8" s="527" t="s">
        <v>1966</v>
      </c>
      <c r="LE8" s="533" t="s">
        <v>2136</v>
      </c>
      <c r="LF8" s="527" t="s">
        <v>148</v>
      </c>
      <c r="LG8" s="527" t="s">
        <v>1965</v>
      </c>
      <c r="LH8" s="527" t="s">
        <v>149</v>
      </c>
      <c r="LI8" s="527" t="s">
        <v>150</v>
      </c>
      <c r="LJ8" s="527" t="s">
        <v>151</v>
      </c>
      <c r="LK8" s="527" t="s">
        <v>1964</v>
      </c>
      <c r="LL8" s="527" t="s">
        <v>1963</v>
      </c>
      <c r="LM8" s="527" t="s">
        <v>1962</v>
      </c>
      <c r="LN8" s="527" t="s">
        <v>152</v>
      </c>
      <c r="LO8" s="527" t="s">
        <v>153</v>
      </c>
      <c r="LP8" s="527" t="s">
        <v>154</v>
      </c>
      <c r="LQ8" s="527" t="s">
        <v>155</v>
      </c>
      <c r="LR8" s="527" t="s">
        <v>156</v>
      </c>
      <c r="LS8" s="527" t="s">
        <v>1961</v>
      </c>
      <c r="LT8" s="527" t="s">
        <v>1960</v>
      </c>
      <c r="LU8" s="527" t="s">
        <v>1959</v>
      </c>
      <c r="LV8" s="527" t="s">
        <v>1958</v>
      </c>
      <c r="LW8" s="527" t="s">
        <v>157</v>
      </c>
      <c r="LX8" s="527" t="s">
        <v>1957</v>
      </c>
      <c r="LY8" s="527" t="s">
        <v>158</v>
      </c>
      <c r="LZ8" s="533" t="s">
        <v>2137</v>
      </c>
      <c r="MA8" s="533" t="s">
        <v>2138</v>
      </c>
      <c r="MB8" s="527" t="s">
        <v>159</v>
      </c>
      <c r="MC8" s="527" t="s">
        <v>160</v>
      </c>
      <c r="MD8" s="527" t="s">
        <v>1956</v>
      </c>
      <c r="ME8" s="527" t="s">
        <v>1955</v>
      </c>
      <c r="MF8" s="527" t="s">
        <v>1954</v>
      </c>
      <c r="MG8" s="527" t="s">
        <v>1953</v>
      </c>
      <c r="MH8" s="527" t="s">
        <v>1952</v>
      </c>
      <c r="MI8" s="535" t="s">
        <v>161</v>
      </c>
      <c r="MJ8" s="535" t="s">
        <v>1951</v>
      </c>
      <c r="MK8" s="535" t="s">
        <v>162</v>
      </c>
      <c r="ML8" s="535" t="s">
        <v>163</v>
      </c>
      <c r="MM8" s="535" t="s">
        <v>164</v>
      </c>
      <c r="MN8" s="535" t="s">
        <v>165</v>
      </c>
      <c r="MO8" s="535" t="s">
        <v>1950</v>
      </c>
      <c r="MP8" s="535" t="s">
        <v>166</v>
      </c>
      <c r="MQ8" s="535" t="s">
        <v>167</v>
      </c>
      <c r="MR8" s="535" t="s">
        <v>168</v>
      </c>
      <c r="MS8" s="535" t="s">
        <v>169</v>
      </c>
      <c r="MT8" s="535" t="s">
        <v>170</v>
      </c>
      <c r="MU8" s="535" t="s">
        <v>171</v>
      </c>
      <c r="MV8" s="535" t="s">
        <v>1949</v>
      </c>
      <c r="MW8" s="535" t="s">
        <v>1948</v>
      </c>
      <c r="MX8" s="535" t="s">
        <v>1947</v>
      </c>
      <c r="MY8" s="535" t="s">
        <v>1946</v>
      </c>
      <c r="MZ8" s="535" t="s">
        <v>172</v>
      </c>
      <c r="NA8" s="535" t="s">
        <v>173</v>
      </c>
      <c r="NB8" s="527" t="s">
        <v>174</v>
      </c>
      <c r="NC8" s="527" t="s">
        <v>175</v>
      </c>
      <c r="ND8" s="527" t="s">
        <v>176</v>
      </c>
      <c r="NE8" s="527" t="s">
        <v>177</v>
      </c>
      <c r="NF8" s="527" t="s">
        <v>178</v>
      </c>
      <c r="NG8" s="527" t="s">
        <v>179</v>
      </c>
      <c r="NH8" s="527" t="s">
        <v>180</v>
      </c>
      <c r="NI8" s="527" t="s">
        <v>181</v>
      </c>
      <c r="NJ8" s="527" t="s">
        <v>182</v>
      </c>
      <c r="NK8" s="527" t="s">
        <v>183</v>
      </c>
      <c r="NL8" s="527" t="s">
        <v>184</v>
      </c>
      <c r="NM8" s="527" t="s">
        <v>185</v>
      </c>
      <c r="NN8" s="527" t="s">
        <v>186</v>
      </c>
      <c r="NO8" s="527" t="s">
        <v>187</v>
      </c>
      <c r="NP8" s="527" t="s">
        <v>188</v>
      </c>
      <c r="NQ8" s="527" t="s">
        <v>190</v>
      </c>
      <c r="NR8" s="527" t="s">
        <v>191</v>
      </c>
      <c r="NS8" s="527" t="s">
        <v>192</v>
      </c>
      <c r="NT8" s="527" t="s">
        <v>193</v>
      </c>
      <c r="NU8" s="527" t="s">
        <v>1945</v>
      </c>
      <c r="NV8" s="527" t="s">
        <v>1944</v>
      </c>
      <c r="NW8" s="527" t="s">
        <v>194</v>
      </c>
      <c r="NX8" s="527" t="s">
        <v>195</v>
      </c>
      <c r="NY8" s="527" t="s">
        <v>196</v>
      </c>
      <c r="NZ8" s="527" t="s">
        <v>197</v>
      </c>
      <c r="OA8" s="527" t="s">
        <v>198</v>
      </c>
      <c r="OB8" s="527" t="s">
        <v>199</v>
      </c>
      <c r="OC8" s="527" t="s">
        <v>200</v>
      </c>
      <c r="OD8" s="527" t="s">
        <v>201</v>
      </c>
      <c r="OE8" s="527" t="s">
        <v>202</v>
      </c>
      <c r="OF8" s="527" t="s">
        <v>203</v>
      </c>
      <c r="OG8" s="527" t="s">
        <v>1943</v>
      </c>
      <c r="OH8" s="527" t="s">
        <v>1942</v>
      </c>
      <c r="OI8" s="535" t="s">
        <v>1939</v>
      </c>
      <c r="OJ8" s="527" t="s">
        <v>204</v>
      </c>
      <c r="OK8" s="527" t="s">
        <v>205</v>
      </c>
      <c r="OL8" s="533" t="s">
        <v>206</v>
      </c>
      <c r="OM8" s="527" t="s">
        <v>1936</v>
      </c>
      <c r="ON8" s="527" t="s">
        <v>1938</v>
      </c>
      <c r="OO8" s="527" t="s">
        <v>1937</v>
      </c>
      <c r="OP8" s="527" t="s">
        <v>207</v>
      </c>
      <c r="OQ8" s="527" t="s">
        <v>208</v>
      </c>
      <c r="OR8" s="533" t="s">
        <v>1940</v>
      </c>
      <c r="OS8" s="527" t="s">
        <v>1941</v>
      </c>
      <c r="OT8" s="527" t="s">
        <v>209</v>
      </c>
      <c r="OU8" s="533" t="s">
        <v>2139</v>
      </c>
      <c r="OV8" s="535" t="s">
        <v>210</v>
      </c>
      <c r="OW8" s="527" t="s">
        <v>1935</v>
      </c>
      <c r="OX8" s="527" t="s">
        <v>1934</v>
      </c>
      <c r="OY8" s="527" t="s">
        <v>211</v>
      </c>
      <c r="OZ8" s="533" t="s">
        <v>2140</v>
      </c>
      <c r="PA8" s="533" t="s">
        <v>2141</v>
      </c>
      <c r="PB8" t="s">
        <v>2142</v>
      </c>
      <c r="PC8" s="535" t="s">
        <v>212</v>
      </c>
      <c r="PD8" t="s">
        <v>2143</v>
      </c>
      <c r="PE8" t="s">
        <v>2144</v>
      </c>
      <c r="PF8" t="s">
        <v>2145</v>
      </c>
      <c r="PG8" t="s">
        <v>2146</v>
      </c>
      <c r="PH8" s="535" t="s">
        <v>213</v>
      </c>
      <c r="PI8" t="s">
        <v>2147</v>
      </c>
      <c r="PJ8" s="533" t="s">
        <v>2148</v>
      </c>
      <c r="PK8" s="527" t="s">
        <v>214</v>
      </c>
      <c r="PL8" s="533" t="s">
        <v>2149</v>
      </c>
      <c r="PM8" s="533" t="s">
        <v>2150</v>
      </c>
      <c r="PN8" s="527" t="s">
        <v>1933</v>
      </c>
      <c r="PO8" s="527" t="s">
        <v>1932</v>
      </c>
      <c r="PP8" s="527" t="s">
        <v>215</v>
      </c>
      <c r="PQ8" s="527" t="s">
        <v>216</v>
      </c>
      <c r="PR8" s="533" t="s">
        <v>2151</v>
      </c>
      <c r="PS8" s="527" t="s">
        <v>1931</v>
      </c>
      <c r="PT8" s="527" t="s">
        <v>217</v>
      </c>
      <c r="PU8" s="533" t="s">
        <v>2152</v>
      </c>
      <c r="PV8" s="533" t="s">
        <v>2153</v>
      </c>
      <c r="PW8" s="527" t="s">
        <v>1930</v>
      </c>
      <c r="PX8" s="527" t="s">
        <v>218</v>
      </c>
      <c r="PY8" s="527" t="s">
        <v>1929</v>
      </c>
      <c r="PZ8" s="527" t="s">
        <v>1928</v>
      </c>
      <c r="QA8" s="527" t="s">
        <v>1927</v>
      </c>
      <c r="QB8" s="527" t="s">
        <v>219</v>
      </c>
      <c r="QC8" s="527" t="s">
        <v>220</v>
      </c>
      <c r="QD8" s="527" t="s">
        <v>221</v>
      </c>
      <c r="QE8" s="535" t="s">
        <v>222</v>
      </c>
      <c r="QF8" s="535" t="s">
        <v>223</v>
      </c>
      <c r="QG8" s="527" t="s">
        <v>224</v>
      </c>
      <c r="QH8" s="527" t="s">
        <v>1926</v>
      </c>
      <c r="QI8" s="527" t="s">
        <v>225</v>
      </c>
      <c r="QJ8" s="527" t="s">
        <v>1925</v>
      </c>
      <c r="QK8" s="527" t="s">
        <v>226</v>
      </c>
      <c r="QL8" s="527" t="s">
        <v>1924</v>
      </c>
      <c r="QM8" s="527" t="s">
        <v>1923</v>
      </c>
      <c r="QN8" s="527" t="s">
        <v>1922</v>
      </c>
      <c r="QO8" s="533" t="s">
        <v>2154</v>
      </c>
      <c r="QP8" s="527" t="s">
        <v>227</v>
      </c>
      <c r="QQ8" s="527" t="s">
        <v>228</v>
      </c>
      <c r="QR8" s="535" t="s">
        <v>1921</v>
      </c>
      <c r="QS8" s="535" t="s">
        <v>1920</v>
      </c>
      <c r="QT8" s="535" t="s">
        <v>1919</v>
      </c>
      <c r="QU8" s="535" t="s">
        <v>230</v>
      </c>
      <c r="QV8" s="535" t="s">
        <v>1918</v>
      </c>
      <c r="QW8" s="535" t="s">
        <v>231</v>
      </c>
      <c r="QX8" s="535" t="s">
        <v>232</v>
      </c>
      <c r="QY8" t="s">
        <v>2155</v>
      </c>
      <c r="QZ8" s="535" t="s">
        <v>1917</v>
      </c>
      <c r="RA8" t="s">
        <v>2156</v>
      </c>
      <c r="RB8" s="535" t="s">
        <v>233</v>
      </c>
      <c r="RC8" s="535" t="s">
        <v>234</v>
      </c>
      <c r="RD8" s="535" t="s">
        <v>1916</v>
      </c>
      <c r="RE8" s="535" t="s">
        <v>1915</v>
      </c>
      <c r="RF8" s="535" t="s">
        <v>235</v>
      </c>
      <c r="RG8" s="535" t="s">
        <v>236</v>
      </c>
      <c r="RH8" t="s">
        <v>2157</v>
      </c>
      <c r="RI8" s="535" t="s">
        <v>237</v>
      </c>
      <c r="RJ8" s="535" t="s">
        <v>238</v>
      </c>
      <c r="RK8" s="527" t="s">
        <v>239</v>
      </c>
      <c r="RL8" s="527" t="s">
        <v>240</v>
      </c>
      <c r="RM8" s="527" t="s">
        <v>1914</v>
      </c>
      <c r="RN8" s="527" t="s">
        <v>241</v>
      </c>
      <c r="RO8" s="535" t="s">
        <v>242</v>
      </c>
      <c r="RP8" s="527" t="s">
        <v>243</v>
      </c>
      <c r="RQ8" s="527" t="s">
        <v>244</v>
      </c>
      <c r="RR8" s="527" t="s">
        <v>1913</v>
      </c>
      <c r="RS8" s="527" t="s">
        <v>1912</v>
      </c>
      <c r="RT8" s="527" t="s">
        <v>245</v>
      </c>
      <c r="RU8" s="527" t="s">
        <v>1911</v>
      </c>
      <c r="RV8" s="527" t="s">
        <v>246</v>
      </c>
      <c r="RW8" s="527" t="s">
        <v>247</v>
      </c>
      <c r="RX8" s="527" t="s">
        <v>248</v>
      </c>
      <c r="RY8" s="527" t="s">
        <v>249</v>
      </c>
      <c r="RZ8" s="527" t="s">
        <v>250</v>
      </c>
      <c r="SA8" s="535" t="s">
        <v>251</v>
      </c>
      <c r="SB8" s="527" t="s">
        <v>252</v>
      </c>
      <c r="SC8" s="527" t="s">
        <v>253</v>
      </c>
      <c r="SD8" s="527" t="s">
        <v>254</v>
      </c>
      <c r="SE8" s="527" t="s">
        <v>1910</v>
      </c>
      <c r="SF8" s="527" t="s">
        <v>255</v>
      </c>
      <c r="SG8" s="527" t="s">
        <v>256</v>
      </c>
      <c r="SH8" s="527" t="s">
        <v>1809</v>
      </c>
      <c r="SI8" s="527" t="s">
        <v>257</v>
      </c>
      <c r="SJ8" s="527" t="s">
        <v>258</v>
      </c>
      <c r="SK8" s="527" t="s">
        <v>259</v>
      </c>
      <c r="SL8" s="527" t="s">
        <v>260</v>
      </c>
      <c r="SM8" s="527" t="s">
        <v>261</v>
      </c>
      <c r="SN8" s="527" t="s">
        <v>1909</v>
      </c>
      <c r="SO8" s="527" t="s">
        <v>262</v>
      </c>
      <c r="SP8" s="535" t="s">
        <v>263</v>
      </c>
      <c r="SQ8" s="535" t="s">
        <v>264</v>
      </c>
      <c r="SR8" s="535" t="s">
        <v>265</v>
      </c>
      <c r="SS8" s="535" t="s">
        <v>1908</v>
      </c>
      <c r="ST8" s="535" t="s">
        <v>266</v>
      </c>
      <c r="SU8" s="527" t="s">
        <v>267</v>
      </c>
      <c r="SV8" s="527" t="s">
        <v>268</v>
      </c>
      <c r="SW8" s="527" t="s">
        <v>269</v>
      </c>
      <c r="SX8" s="527" t="s">
        <v>270</v>
      </c>
      <c r="SY8" s="527" t="s">
        <v>271</v>
      </c>
      <c r="SZ8" s="527" t="s">
        <v>272</v>
      </c>
      <c r="TA8" s="527" t="s">
        <v>1907</v>
      </c>
      <c r="TB8" s="527" t="s">
        <v>273</v>
      </c>
      <c r="TC8" s="527" t="s">
        <v>274</v>
      </c>
      <c r="TD8" s="527" t="s">
        <v>275</v>
      </c>
      <c r="TE8" s="527" t="s">
        <v>1906</v>
      </c>
      <c r="TF8" s="527" t="s">
        <v>276</v>
      </c>
      <c r="TG8" s="535" t="s">
        <v>1905</v>
      </c>
      <c r="TH8" s="535" t="s">
        <v>277</v>
      </c>
      <c r="TI8" s="535" t="s">
        <v>278</v>
      </c>
      <c r="TJ8" s="527" t="s">
        <v>279</v>
      </c>
      <c r="TK8" s="527" t="s">
        <v>280</v>
      </c>
      <c r="TL8" s="527" t="s">
        <v>1904</v>
      </c>
      <c r="TM8" s="527" t="s">
        <v>281</v>
      </c>
      <c r="TN8" s="527" t="s">
        <v>282</v>
      </c>
      <c r="TO8" s="527" t="s">
        <v>1903</v>
      </c>
      <c r="TP8" s="527" t="s">
        <v>1902</v>
      </c>
      <c r="TQ8" s="527" t="s">
        <v>1828</v>
      </c>
      <c r="TR8" s="535" t="s">
        <v>283</v>
      </c>
      <c r="TS8" s="527" t="s">
        <v>284</v>
      </c>
      <c r="TT8" s="527" t="s">
        <v>285</v>
      </c>
      <c r="TU8" s="527" t="s">
        <v>286</v>
      </c>
      <c r="TV8" s="527" t="s">
        <v>1901</v>
      </c>
      <c r="TW8" s="527" t="s">
        <v>1900</v>
      </c>
      <c r="TX8" s="527" t="s">
        <v>1899</v>
      </c>
      <c r="TY8" s="527" t="s">
        <v>1898</v>
      </c>
      <c r="TZ8" s="527" t="s">
        <v>1897</v>
      </c>
      <c r="UA8" s="527" t="s">
        <v>1896</v>
      </c>
      <c r="UB8" s="527" t="s">
        <v>1895</v>
      </c>
      <c r="UC8" s="527" t="s">
        <v>1894</v>
      </c>
      <c r="UD8" s="527" t="s">
        <v>287</v>
      </c>
      <c r="UE8" s="527" t="s">
        <v>1893</v>
      </c>
      <c r="UF8" s="527" t="s">
        <v>1892</v>
      </c>
      <c r="UG8" s="527" t="s">
        <v>288</v>
      </c>
      <c r="UH8" s="527" t="s">
        <v>289</v>
      </c>
      <c r="UI8" s="527" t="s">
        <v>1891</v>
      </c>
      <c r="UJ8" s="527" t="s">
        <v>1890</v>
      </c>
      <c r="UK8" s="527" t="s">
        <v>1889</v>
      </c>
      <c r="UL8" s="527" t="s">
        <v>1888</v>
      </c>
      <c r="UM8" s="527" t="s">
        <v>290</v>
      </c>
      <c r="UN8" s="527" t="s">
        <v>1887</v>
      </c>
      <c r="UO8" s="527" t="s">
        <v>1886</v>
      </c>
      <c r="UP8" s="535" t="s">
        <v>1882</v>
      </c>
      <c r="UQ8" s="527" t="s">
        <v>1881</v>
      </c>
      <c r="UR8" s="527" t="s">
        <v>1877</v>
      </c>
      <c r="US8" s="527" t="s">
        <v>303</v>
      </c>
      <c r="UT8" s="527" t="s">
        <v>304</v>
      </c>
      <c r="UU8" s="527" t="s">
        <v>1874</v>
      </c>
      <c r="UV8" s="527" t="s">
        <v>1875</v>
      </c>
      <c r="UW8" s="527" t="s">
        <v>305</v>
      </c>
      <c r="UX8" s="527" t="s">
        <v>1880</v>
      </c>
      <c r="UY8" s="527" t="s">
        <v>318</v>
      </c>
      <c r="UZ8" s="527" t="s">
        <v>306</v>
      </c>
      <c r="VA8" s="527" t="s">
        <v>307</v>
      </c>
      <c r="VB8" s="527" t="s">
        <v>308</v>
      </c>
      <c r="VC8" s="527" t="s">
        <v>309</v>
      </c>
      <c r="VD8" s="527" t="s">
        <v>1884</v>
      </c>
      <c r="VE8" s="527" t="s">
        <v>310</v>
      </c>
      <c r="VF8" s="527" t="s">
        <v>1873</v>
      </c>
      <c r="VG8" s="527" t="s">
        <v>311</v>
      </c>
      <c r="VH8" s="527" t="s">
        <v>1883</v>
      </c>
      <c r="VI8" s="527" t="s">
        <v>1872</v>
      </c>
      <c r="VJ8" s="527" t="s">
        <v>191</v>
      </c>
      <c r="VK8" s="527" t="s">
        <v>192</v>
      </c>
      <c r="VL8" s="527" t="s">
        <v>1885</v>
      </c>
      <c r="VM8" s="527" t="s">
        <v>312</v>
      </c>
      <c r="VN8" s="527" t="s">
        <v>313</v>
      </c>
      <c r="VO8" s="527" t="s">
        <v>314</v>
      </c>
      <c r="VP8" s="527" t="s">
        <v>1876</v>
      </c>
      <c r="VQ8" s="527" t="s">
        <v>1879</v>
      </c>
      <c r="VR8" s="527" t="s">
        <v>1878</v>
      </c>
      <c r="VS8" s="535" t="s">
        <v>1856</v>
      </c>
      <c r="VT8" s="535" t="s">
        <v>1855</v>
      </c>
      <c r="VU8" s="535" t="s">
        <v>1854</v>
      </c>
      <c r="VV8" s="527" t="s">
        <v>1846</v>
      </c>
      <c r="VW8" s="527" t="s">
        <v>1845</v>
      </c>
      <c r="VX8" s="527" t="s">
        <v>315</v>
      </c>
      <c r="VY8" s="527" t="s">
        <v>316</v>
      </c>
      <c r="VZ8" s="527" t="s">
        <v>1861</v>
      </c>
      <c r="WA8" s="533" t="s">
        <v>2158</v>
      </c>
      <c r="WB8" s="533" t="s">
        <v>2159</v>
      </c>
      <c r="WC8" s="527" t="s">
        <v>317</v>
      </c>
      <c r="WD8" s="527" t="s">
        <v>1860</v>
      </c>
      <c r="WE8" s="527" t="s">
        <v>318</v>
      </c>
      <c r="WF8" s="533" t="s">
        <v>2160</v>
      </c>
      <c r="WG8" s="527" t="s">
        <v>1865</v>
      </c>
      <c r="WH8" s="527" t="s">
        <v>1864</v>
      </c>
      <c r="WI8" s="527" t="s">
        <v>162</v>
      </c>
      <c r="WJ8" s="527" t="s">
        <v>319</v>
      </c>
      <c r="WK8" s="527" t="s">
        <v>1869</v>
      </c>
      <c r="WL8" s="527" t="s">
        <v>1870</v>
      </c>
      <c r="WM8" s="527" t="s">
        <v>204</v>
      </c>
      <c r="WN8" s="527" t="s">
        <v>320</v>
      </c>
      <c r="WO8" s="527" t="s">
        <v>321</v>
      </c>
      <c r="WP8" s="527" t="s">
        <v>1863</v>
      </c>
      <c r="WQ8" s="533" t="s">
        <v>2161</v>
      </c>
      <c r="WR8" s="533" t="s">
        <v>2162</v>
      </c>
      <c r="WS8" s="527" t="s">
        <v>322</v>
      </c>
      <c r="WT8" s="527" t="s">
        <v>1862</v>
      </c>
      <c r="WU8" s="527" t="s">
        <v>1871</v>
      </c>
      <c r="WV8" s="527" t="s">
        <v>323</v>
      </c>
      <c r="WW8" s="533" t="s">
        <v>2163</v>
      </c>
      <c r="WX8" s="527" t="s">
        <v>324</v>
      </c>
      <c r="WY8" s="527" t="s">
        <v>258</v>
      </c>
      <c r="WZ8" s="527" t="s">
        <v>1867</v>
      </c>
      <c r="XA8" s="533" t="s">
        <v>2164</v>
      </c>
      <c r="XB8" s="527" t="s">
        <v>1868</v>
      </c>
      <c r="XC8" s="527" t="s">
        <v>1866</v>
      </c>
      <c r="XD8" s="527" t="s">
        <v>163</v>
      </c>
      <c r="XE8" s="527" t="s">
        <v>260</v>
      </c>
      <c r="XF8" s="527" t="s">
        <v>1859</v>
      </c>
      <c r="XG8" s="527" t="s">
        <v>1858</v>
      </c>
      <c r="XH8" s="527" t="s">
        <v>1857</v>
      </c>
      <c r="XI8" s="527" t="s">
        <v>1853</v>
      </c>
      <c r="XJ8" s="527" t="s">
        <v>1852</v>
      </c>
      <c r="XK8" s="527" t="s">
        <v>169</v>
      </c>
      <c r="XL8" s="527" t="s">
        <v>325</v>
      </c>
      <c r="XM8" s="527" t="s">
        <v>1850</v>
      </c>
      <c r="XN8" s="527" t="s">
        <v>326</v>
      </c>
      <c r="XO8" t="s">
        <v>2165</v>
      </c>
      <c r="XP8" s="535" t="s">
        <v>1849</v>
      </c>
      <c r="XQ8" s="535" t="s">
        <v>327</v>
      </c>
      <c r="XR8" s="535" t="s">
        <v>1851</v>
      </c>
      <c r="XS8" s="535" t="s">
        <v>1847</v>
      </c>
      <c r="XT8" s="535" t="s">
        <v>1848</v>
      </c>
      <c r="XU8" s="535" t="s">
        <v>291</v>
      </c>
      <c r="XV8" s="527" t="s">
        <v>292</v>
      </c>
      <c r="XW8" s="527" t="s">
        <v>26</v>
      </c>
      <c r="XX8" s="527" t="s">
        <v>329</v>
      </c>
      <c r="XY8" s="527" t="s">
        <v>27</v>
      </c>
      <c r="XZ8" s="527" t="s">
        <v>28</v>
      </c>
      <c r="YA8" s="527" t="s">
        <v>293</v>
      </c>
      <c r="YB8" s="527" t="s">
        <v>294</v>
      </c>
      <c r="YC8" s="527" t="s">
        <v>295</v>
      </c>
      <c r="YD8" s="527" t="s">
        <v>296</v>
      </c>
      <c r="YE8" s="527" t="s">
        <v>297</v>
      </c>
      <c r="YF8" s="527" t="s">
        <v>298</v>
      </c>
      <c r="YG8" s="527" t="s">
        <v>299</v>
      </c>
      <c r="YH8" s="527" t="s">
        <v>300</v>
      </c>
      <c r="YI8" s="527" t="s">
        <v>301</v>
      </c>
      <c r="YJ8" s="527" t="s">
        <v>302</v>
      </c>
      <c r="YK8" s="527" t="s">
        <v>251</v>
      </c>
      <c r="YL8" s="527" t="s">
        <v>336</v>
      </c>
      <c r="YM8" s="527" t="s">
        <v>69</v>
      </c>
      <c r="YN8" s="527" t="s">
        <v>109</v>
      </c>
      <c r="YO8" s="527" t="s">
        <v>70</v>
      </c>
      <c r="YP8" s="527" t="s">
        <v>1815</v>
      </c>
      <c r="YQ8" s="527" t="s">
        <v>337</v>
      </c>
      <c r="YR8" s="527" t="s">
        <v>1814</v>
      </c>
      <c r="YS8" s="527" t="s">
        <v>71</v>
      </c>
      <c r="YT8" s="527" t="s">
        <v>72</v>
      </c>
      <c r="YU8" s="527" t="s">
        <v>1813</v>
      </c>
      <c r="YV8" s="527" t="s">
        <v>338</v>
      </c>
      <c r="YW8" s="527" t="s">
        <v>253</v>
      </c>
      <c r="YX8" s="527" t="s">
        <v>254</v>
      </c>
      <c r="YY8" s="527" t="s">
        <v>339</v>
      </c>
      <c r="YZ8" s="527" t="s">
        <v>1841</v>
      </c>
      <c r="ZA8" s="527" t="s">
        <v>340</v>
      </c>
      <c r="ZB8" s="527" t="s">
        <v>75</v>
      </c>
      <c r="ZC8" s="527" t="s">
        <v>76</v>
      </c>
      <c r="ZD8" s="527" t="s">
        <v>330</v>
      </c>
      <c r="ZE8" s="527" t="s">
        <v>77</v>
      </c>
      <c r="ZF8" s="527" t="s">
        <v>1842</v>
      </c>
      <c r="ZG8" s="527" t="s">
        <v>1811</v>
      </c>
      <c r="ZH8" s="527" t="s">
        <v>305</v>
      </c>
      <c r="ZI8" s="527" t="s">
        <v>1844</v>
      </c>
      <c r="ZJ8" s="527" t="s">
        <v>1843</v>
      </c>
      <c r="ZK8" s="527" t="s">
        <v>1812</v>
      </c>
      <c r="ZL8" s="527" t="s">
        <v>78</v>
      </c>
      <c r="ZM8" s="527" t="s">
        <v>79</v>
      </c>
      <c r="ZN8" s="527" t="s">
        <v>341</v>
      </c>
      <c r="ZO8" s="527" t="s">
        <v>1810</v>
      </c>
      <c r="ZP8" s="527" t="s">
        <v>331</v>
      </c>
      <c r="ZQ8" s="527" t="s">
        <v>255</v>
      </c>
      <c r="ZR8" s="527" t="s">
        <v>256</v>
      </c>
      <c r="ZS8" s="527" t="s">
        <v>342</v>
      </c>
      <c r="ZT8" s="527" t="s">
        <v>1840</v>
      </c>
      <c r="ZU8" s="527" t="s">
        <v>328</v>
      </c>
      <c r="ZV8" s="527" t="s">
        <v>1808</v>
      </c>
      <c r="ZW8" s="527" t="s">
        <v>1809</v>
      </c>
      <c r="ZX8" s="527" t="s">
        <v>1823</v>
      </c>
      <c r="ZY8" s="527" t="s">
        <v>1830</v>
      </c>
      <c r="ZZ8" s="527" t="s">
        <v>1835</v>
      </c>
      <c r="AAA8" s="527" t="s">
        <v>1834</v>
      </c>
      <c r="AAB8" s="527" t="s">
        <v>1836</v>
      </c>
      <c r="AAC8" s="527" t="s">
        <v>1831</v>
      </c>
      <c r="AAD8" s="527" t="s">
        <v>1833</v>
      </c>
      <c r="AAE8" s="527" t="s">
        <v>1832</v>
      </c>
      <c r="AAF8" s="527" t="s">
        <v>1838</v>
      </c>
      <c r="AAG8" s="527" t="s">
        <v>1837</v>
      </c>
      <c r="AAH8" s="527" t="s">
        <v>1839</v>
      </c>
      <c r="AAI8" s="527" t="s">
        <v>343</v>
      </c>
      <c r="AAJ8" s="527" t="s">
        <v>82</v>
      </c>
      <c r="AAK8" s="527" t="s">
        <v>332</v>
      </c>
      <c r="AAL8" s="527" t="s">
        <v>123</v>
      </c>
      <c r="AAM8" s="527" t="s">
        <v>83</v>
      </c>
      <c r="AAN8" s="527" t="s">
        <v>1819</v>
      </c>
      <c r="AAO8" s="527" t="s">
        <v>1816</v>
      </c>
      <c r="AAP8" s="527" t="s">
        <v>333</v>
      </c>
      <c r="AAQ8" s="527" t="s">
        <v>1818</v>
      </c>
      <c r="AAR8" s="527" t="s">
        <v>84</v>
      </c>
      <c r="AAS8" s="527" t="s">
        <v>334</v>
      </c>
      <c r="AAT8" s="527" t="s">
        <v>85</v>
      </c>
      <c r="AAU8" s="527" t="s">
        <v>1817</v>
      </c>
      <c r="AAV8" s="527" t="s">
        <v>335</v>
      </c>
      <c r="AAW8" s="527" t="s">
        <v>266</v>
      </c>
      <c r="AAX8" s="527" t="s">
        <v>267</v>
      </c>
      <c r="AAY8" s="527" t="s">
        <v>1822</v>
      </c>
      <c r="AAZ8" s="527" t="s">
        <v>1821</v>
      </c>
      <c r="ABA8" s="527" t="s">
        <v>1820</v>
      </c>
      <c r="ABB8" s="527" t="s">
        <v>1824</v>
      </c>
      <c r="ABC8" s="527" t="s">
        <v>1825</v>
      </c>
      <c r="ABD8" s="527" t="s">
        <v>1826</v>
      </c>
      <c r="ABE8" s="527" t="s">
        <v>1828</v>
      </c>
      <c r="ABF8" s="527" t="s">
        <v>1827</v>
      </c>
      <c r="ABG8" s="527" t="s">
        <v>1829</v>
      </c>
      <c r="ABH8" s="535" t="s">
        <v>349</v>
      </c>
      <c r="ABI8" s="527" t="s">
        <v>1791</v>
      </c>
      <c r="ABJ8" s="527" t="s">
        <v>1790</v>
      </c>
      <c r="ABK8" s="527" t="s">
        <v>350</v>
      </c>
      <c r="ABL8" s="527" t="s">
        <v>351</v>
      </c>
      <c r="ABM8" s="527" t="s">
        <v>352</v>
      </c>
      <c r="ABN8" s="527" t="s">
        <v>353</v>
      </c>
      <c r="ABO8" s="527" t="s">
        <v>1789</v>
      </c>
      <c r="ABP8" s="527" t="s">
        <v>354</v>
      </c>
      <c r="ABQ8" s="527" t="s">
        <v>344</v>
      </c>
      <c r="ABR8" s="527" t="s">
        <v>1796</v>
      </c>
      <c r="ABS8" s="527" t="s">
        <v>1807</v>
      </c>
      <c r="ABT8" s="527" t="s">
        <v>1798</v>
      </c>
      <c r="ABU8" s="527" t="s">
        <v>1797</v>
      </c>
      <c r="ABV8" s="527" t="s">
        <v>1804</v>
      </c>
      <c r="ABW8" s="527" t="s">
        <v>1800</v>
      </c>
      <c r="ABX8" s="527" t="s">
        <v>1799</v>
      </c>
      <c r="ABY8" s="527" t="s">
        <v>1802</v>
      </c>
      <c r="ABZ8" s="527" t="s">
        <v>1801</v>
      </c>
      <c r="ACA8" s="527" t="s">
        <v>1805</v>
      </c>
      <c r="ACB8" s="527" t="s">
        <v>1803</v>
      </c>
      <c r="ACC8" s="527" t="s">
        <v>1806</v>
      </c>
      <c r="ACD8" s="527" t="s">
        <v>1795</v>
      </c>
      <c r="ACE8" s="527" t="s">
        <v>345</v>
      </c>
      <c r="ACF8" s="527" t="s">
        <v>1792</v>
      </c>
      <c r="ACG8" s="527" t="s">
        <v>346</v>
      </c>
      <c r="ACH8" s="527" t="s">
        <v>347</v>
      </c>
      <c r="ACI8" s="527" t="s">
        <v>1794</v>
      </c>
      <c r="ACJ8" s="527" t="s">
        <v>1793</v>
      </c>
      <c r="ACK8" s="527" t="s">
        <v>348</v>
      </c>
      <c r="ACL8" s="527" t="s">
        <v>355</v>
      </c>
      <c r="ACM8" s="535" t="s">
        <v>1788</v>
      </c>
      <c r="ACN8" s="527" t="s">
        <v>1784</v>
      </c>
      <c r="ACO8" s="527" t="s">
        <v>1779</v>
      </c>
      <c r="ACP8" s="527" t="s">
        <v>1783</v>
      </c>
      <c r="ACQ8" s="527" t="s">
        <v>1782</v>
      </c>
      <c r="ACR8" s="527" t="s">
        <v>1777</v>
      </c>
      <c r="ACS8" s="527" t="s">
        <v>1785</v>
      </c>
      <c r="ACT8" s="527" t="s">
        <v>1781</v>
      </c>
      <c r="ACU8" s="527" t="s">
        <v>1775</v>
      </c>
      <c r="ACV8" s="527" t="s">
        <v>1787</v>
      </c>
      <c r="ACW8" s="527" t="s">
        <v>1780</v>
      </c>
      <c r="ACX8" s="527" t="s">
        <v>1774</v>
      </c>
      <c r="ACY8" s="527" t="s">
        <v>1776</v>
      </c>
      <c r="ACZ8" s="527" t="s">
        <v>1778</v>
      </c>
      <c r="ADA8" s="527" t="s">
        <v>1786</v>
      </c>
      <c r="ADB8" s="527" t="s">
        <v>1773</v>
      </c>
      <c r="ADC8" s="527" t="s">
        <v>1772</v>
      </c>
      <c r="ADD8" s="527" t="s">
        <v>356</v>
      </c>
      <c r="ADE8" s="527" t="s">
        <v>1771</v>
      </c>
      <c r="ADF8" s="527" t="s">
        <v>357</v>
      </c>
      <c r="ADG8" s="527" t="s">
        <v>1770</v>
      </c>
      <c r="ADH8" s="527" t="s">
        <v>358</v>
      </c>
      <c r="ADI8" s="527" t="s">
        <v>1769</v>
      </c>
      <c r="ADJ8" s="527" t="s">
        <v>1768</v>
      </c>
      <c r="ADK8" s="527" t="s">
        <v>359</v>
      </c>
      <c r="ADL8" s="527" t="s">
        <v>360</v>
      </c>
      <c r="ADM8" s="527" t="s">
        <v>361</v>
      </c>
      <c r="ADN8" s="527" t="s">
        <v>362</v>
      </c>
      <c r="ADO8" s="527" t="s">
        <v>1767</v>
      </c>
      <c r="ADP8" s="527" t="s">
        <v>363</v>
      </c>
      <c r="ADQ8" s="527" t="s">
        <v>364</v>
      </c>
      <c r="ADR8" s="527" t="s">
        <v>1766</v>
      </c>
      <c r="ADS8" s="527" t="s">
        <v>1765</v>
      </c>
      <c r="ADT8" s="527" t="s">
        <v>1764</v>
      </c>
      <c r="ADU8" s="527" t="s">
        <v>1763</v>
      </c>
      <c r="ADV8" s="527" t="s">
        <v>1762</v>
      </c>
      <c r="ADW8" s="527" t="s">
        <v>1761</v>
      </c>
      <c r="ADX8" s="527" t="s">
        <v>365</v>
      </c>
      <c r="ADY8" s="527" t="s">
        <v>1760</v>
      </c>
      <c r="ADZ8" s="527" t="s">
        <v>1759</v>
      </c>
      <c r="AEA8" s="527" t="s">
        <v>366</v>
      </c>
      <c r="AEB8" s="527" t="s">
        <v>367</v>
      </c>
      <c r="AEC8" s="527" t="s">
        <v>368</v>
      </c>
      <c r="AED8" s="527" t="s">
        <v>1758</v>
      </c>
      <c r="AEE8" s="527" t="s">
        <v>1757</v>
      </c>
      <c r="AEF8" s="527" t="s">
        <v>1756</v>
      </c>
      <c r="AEG8" s="527" t="s">
        <v>1755</v>
      </c>
      <c r="AEH8" s="527" t="s">
        <v>1754</v>
      </c>
      <c r="AEI8" s="527" t="s">
        <v>1753</v>
      </c>
      <c r="AEJ8" s="527" t="s">
        <v>370</v>
      </c>
      <c r="AEK8" s="527" t="s">
        <v>1752</v>
      </c>
      <c r="AEL8" s="527" t="s">
        <v>371</v>
      </c>
      <c r="AEM8" s="527" t="s">
        <v>372</v>
      </c>
      <c r="AEN8" s="527" t="s">
        <v>373</v>
      </c>
      <c r="AEO8" s="527" t="s">
        <v>1751</v>
      </c>
      <c r="AEP8" s="527" t="s">
        <v>1750</v>
      </c>
      <c r="AEQ8" s="527" t="s">
        <v>375</v>
      </c>
      <c r="AER8" s="527" t="s">
        <v>378</v>
      </c>
      <c r="AES8" s="527" t="s">
        <v>379</v>
      </c>
      <c r="AET8" s="527" t="s">
        <v>1749</v>
      </c>
      <c r="AEU8" s="527" t="s">
        <v>1748</v>
      </c>
      <c r="AEV8" s="527" t="s">
        <v>1747</v>
      </c>
      <c r="AEW8" s="527" t="s">
        <v>380</v>
      </c>
      <c r="AEX8" s="527" t="s">
        <v>1746</v>
      </c>
      <c r="AEY8" s="527" t="s">
        <v>1745</v>
      </c>
      <c r="AEZ8" s="527" t="s">
        <v>1744</v>
      </c>
      <c r="AFA8" s="527" t="s">
        <v>1743</v>
      </c>
      <c r="AFB8" s="527" t="s">
        <v>1742</v>
      </c>
      <c r="AFC8" s="527" t="s">
        <v>1741</v>
      </c>
      <c r="AFD8" s="527" t="s">
        <v>1740</v>
      </c>
      <c r="AFE8" s="527" t="s">
        <v>2166</v>
      </c>
      <c r="AFF8" s="527" t="s">
        <v>2167</v>
      </c>
      <c r="AFG8" s="527" t="s">
        <v>2168</v>
      </c>
      <c r="AFH8" s="527" t="s">
        <v>2169</v>
      </c>
      <c r="AFI8" s="527" t="s">
        <v>2170</v>
      </c>
      <c r="AFJ8" s="527" t="s">
        <v>2171</v>
      </c>
      <c r="AFK8" s="527" t="s">
        <v>2172</v>
      </c>
      <c r="AFL8" s="527" t="s">
        <v>2173</v>
      </c>
      <c r="AFM8" s="527" t="s">
        <v>2174</v>
      </c>
    </row>
    <row r="9" spans="1:846" ht="21" customHeight="1">
      <c r="A9" s="526"/>
      <c r="B9" s="525"/>
      <c r="C9" s="524" t="str">
        <f>"Lignes avec info "&amp;COUNTIF($BM$12:$BM$641,"&gt;0")</f>
        <v>Lignes avec info 0</v>
      </c>
      <c r="D9" s="523" t="str">
        <f>"Lignes exclues "&amp;COUNTIF($BN$12:$BN$641,"&gt;0")</f>
        <v>Lignes exclues 2</v>
      </c>
    </row>
    <row r="10" spans="1:846" ht="20.100000000000001" customHeight="1">
      <c r="A10" s="64" t="s">
        <v>1739</v>
      </c>
      <c r="D10" s="184"/>
    </row>
    <row r="11" spans="1:846" ht="20.100000000000001" customHeight="1">
      <c r="A11" s="522" t="s">
        <v>1738</v>
      </c>
      <c r="B11" s="79" t="s">
        <v>843</v>
      </c>
      <c r="C11" s="521" t="s">
        <v>1454</v>
      </c>
      <c r="D11" s="520" t="s">
        <v>1457</v>
      </c>
      <c r="E11" s="519" t="s">
        <v>1737</v>
      </c>
      <c r="F11" s="519" t="s">
        <v>1736</v>
      </c>
      <c r="G11" s="519" t="s">
        <v>1735</v>
      </c>
      <c r="H11" s="519" t="s">
        <v>6</v>
      </c>
      <c r="I11" s="519" t="s">
        <v>7</v>
      </c>
      <c r="J11" s="519" t="s">
        <v>8</v>
      </c>
      <c r="K11" s="519" t="s">
        <v>9</v>
      </c>
      <c r="L11" s="519" t="s">
        <v>10</v>
      </c>
      <c r="M11" s="519" t="s">
        <v>11</v>
      </c>
      <c r="N11" s="519" t="s">
        <v>12</v>
      </c>
      <c r="O11" s="519" t="s">
        <v>13</v>
      </c>
      <c r="P11" s="519" t="s">
        <v>14</v>
      </c>
      <c r="Q11" s="519" t="s">
        <v>15</v>
      </c>
      <c r="R11" s="519" t="s">
        <v>16</v>
      </c>
      <c r="S11" s="519" t="s">
        <v>17</v>
      </c>
      <c r="T11" s="519" t="s">
        <v>18</v>
      </c>
      <c r="U11" s="519" t="s">
        <v>19</v>
      </c>
      <c r="V11" s="519" t="s">
        <v>6</v>
      </c>
      <c r="W11" s="519" t="s">
        <v>7</v>
      </c>
      <c r="X11" s="519" t="s">
        <v>8</v>
      </c>
      <c r="Y11" s="519" t="s">
        <v>9</v>
      </c>
      <c r="Z11" s="519" t="s">
        <v>10</v>
      </c>
      <c r="AA11" s="519" t="s">
        <v>11</v>
      </c>
      <c r="AB11" s="519" t="s">
        <v>12</v>
      </c>
      <c r="AC11" s="519" t="s">
        <v>13</v>
      </c>
      <c r="AD11" s="519" t="s">
        <v>14</v>
      </c>
      <c r="AE11" s="519" t="s">
        <v>15</v>
      </c>
      <c r="AF11" s="519" t="s">
        <v>16</v>
      </c>
      <c r="AG11" s="519" t="s">
        <v>17</v>
      </c>
      <c r="AH11" s="519" t="s">
        <v>18</v>
      </c>
      <c r="AI11" s="519" t="s">
        <v>19</v>
      </c>
      <c r="AJ11" s="519" t="s">
        <v>6</v>
      </c>
      <c r="AK11" s="519" t="s">
        <v>7</v>
      </c>
      <c r="AL11" s="519" t="s">
        <v>8</v>
      </c>
      <c r="AM11" s="519" t="s">
        <v>9</v>
      </c>
      <c r="AN11" s="519" t="s">
        <v>10</v>
      </c>
      <c r="AO11" s="519" t="s">
        <v>11</v>
      </c>
      <c r="AP11" s="519" t="s">
        <v>12</v>
      </c>
      <c r="AQ11" s="519" t="s">
        <v>13</v>
      </c>
      <c r="AR11" s="519" t="s">
        <v>14</v>
      </c>
      <c r="AS11" s="519" t="s">
        <v>15</v>
      </c>
      <c r="AT11" s="519" t="s">
        <v>16</v>
      </c>
      <c r="AU11" s="519" t="s">
        <v>17</v>
      </c>
      <c r="AV11" s="519" t="s">
        <v>18</v>
      </c>
      <c r="AW11" s="519" t="s">
        <v>19</v>
      </c>
      <c r="AX11" s="519" t="s">
        <v>6</v>
      </c>
      <c r="AY11" s="519" t="s">
        <v>7</v>
      </c>
      <c r="AZ11" s="519" t="s">
        <v>8</v>
      </c>
      <c r="BA11" s="519" t="s">
        <v>9</v>
      </c>
      <c r="BB11" s="519" t="s">
        <v>10</v>
      </c>
      <c r="BC11" s="519" t="s">
        <v>11</v>
      </c>
      <c r="BD11" s="519" t="s">
        <v>12</v>
      </c>
      <c r="BE11" s="519" t="s">
        <v>13</v>
      </c>
      <c r="BF11" s="519" t="s">
        <v>14</v>
      </c>
      <c r="BG11" s="519" t="s">
        <v>15</v>
      </c>
      <c r="BH11" s="519" t="s">
        <v>16</v>
      </c>
      <c r="BI11" s="519" t="s">
        <v>17</v>
      </c>
      <c r="BJ11" s="519" t="s">
        <v>18</v>
      </c>
      <c r="BK11" s="519" t="s">
        <v>19</v>
      </c>
      <c r="BL11" s="519" t="s">
        <v>1734</v>
      </c>
      <c r="BM11" s="519" t="s">
        <v>1733</v>
      </c>
      <c r="BN11" s="519" t="s">
        <v>1732</v>
      </c>
      <c r="BO11" s="519" t="s">
        <v>1731</v>
      </c>
    </row>
    <row r="12" spans="1:846" ht="30" customHeight="1">
      <c r="A12" s="518">
        <v>1</v>
      </c>
      <c r="B12" s="516" t="s">
        <v>2069</v>
      </c>
      <c r="C12" s="77" t="str">
        <f t="shared" ref="C12:C75" si="0">IF($B12="","",TRIM(SUBSTITUTE($B12,"*",""))&amp;IF($BL12&gt;0," *",""))</f>
        <v>Tarte normande pommes et amandes PtitCHEF *</v>
      </c>
      <c r="D12" s="72" t="str">
        <f t="shared" ref="D12:D75" si="1">IF($B12="","",IF($BO12="","",LEFT($BO12,LEN($BO12)-3)))</f>
        <v>⚠ Fruits a coque</v>
      </c>
      <c r="E12" s="515" t="str">
        <f t="shared" ref="E12:E75" si="2">IF($B12="","",LOWER(TRIM(CLEAN(IF(OR(LEFT($B12,1)="-",LEFT($B12,1)="="),MID($B12,2,99999),$B12)))))</f>
        <v>tarte normande pommes et amandes ptitchef</v>
      </c>
      <c r="F12" s="515" t="str">
        <f t="shared" ref="F12:F75" si="3">IF(E12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12,"œ","oe"),"æ","ae"),"à","a"),"á","a"),"â","a"),"ä","a"),"ã","a"),"å","a"),"ç","c"),"è","e"),"é","e"),"ê","e"),"ë","e"),"ì","i"),"í","i"),"î","i"),"ï","i"),"ñ","n"),"ò","o"),"ó","o"),"ô","o"),"ö","o"),"õ","o"),"ù","u"),"ú","u"),"û","u"),"ü","u"),"ý","y"),"ÿ","y"))</f>
        <v>tarte normande pommes et amandes ptitchef</v>
      </c>
      <c r="G12" s="515" t="str">
        <f t="shared" ref="G12:G75" si="4">IF(F12="",""," "&amp;TRIM(SUBSTITUTE(SUBSTITUTE(SUBSTITUTE(SUBSTITUTE(SUBSTITUTE(SUBSTITUTE(SUBSTITUTE(SUBSTITUTE(SUBSTITUTE(SUBSTITUTE(SUBSTITUTE(SUBSTITUTE(SUBSTITUTE(SUBSTITUTE(SUBSTITUTE(SUBSTITUTE(SUBSTITUTE(SUBSTITUTE(F12,CHAR(10)," "),CHAR(13)," "),","," "),"."," "),":"," "),"/"," "),"-"," "),"_"," "),CHAR(34)," "),";"," "),CHAR(40)," "),CHAR(41)," "),CHAR(39)," "),"?"," "),"!"," "),"+"," "),"*"," "),"&amp;"," "))&amp;" ")</f>
        <v xml:space="preserve"> tarte normande pommes et amandes ptitchef </v>
      </c>
      <c r="H12" s="515">
        <f t="shared" ref="H12:U27" si="5">IF($B12="",0,SUMPRODUCT(($BQ$6:$AFM$6=H$11)*($BQ$7:$AFM$7="ALERTE")*(COUNTIF($G12,"* "&amp;$BQ$8:$AFM$8&amp;" *")&gt;0)*1))</f>
        <v>0</v>
      </c>
      <c r="I12" s="515">
        <f t="shared" si="5"/>
        <v>0</v>
      </c>
      <c r="J12" s="515">
        <f t="shared" si="5"/>
        <v>0</v>
      </c>
      <c r="K12" s="515">
        <f t="shared" si="5"/>
        <v>1</v>
      </c>
      <c r="L12" s="515">
        <f t="shared" si="5"/>
        <v>0</v>
      </c>
      <c r="M12" s="515">
        <f t="shared" si="5"/>
        <v>0</v>
      </c>
      <c r="N12" s="515">
        <f t="shared" si="5"/>
        <v>0</v>
      </c>
      <c r="O12" s="515">
        <f t="shared" si="5"/>
        <v>0</v>
      </c>
      <c r="P12" s="515">
        <f t="shared" si="5"/>
        <v>0</v>
      </c>
      <c r="Q12" s="515">
        <f t="shared" si="5"/>
        <v>0</v>
      </c>
      <c r="R12" s="515">
        <f t="shared" si="5"/>
        <v>0</v>
      </c>
      <c r="S12" s="515">
        <f t="shared" si="5"/>
        <v>0</v>
      </c>
      <c r="T12" s="515">
        <f t="shared" si="5"/>
        <v>0</v>
      </c>
      <c r="U12" s="515">
        <f t="shared" si="5"/>
        <v>0</v>
      </c>
      <c r="V12" s="515">
        <f t="shared" ref="V12:AI27" si="6">IF($B12="",0,SUMPRODUCT(($BQ$6:$AFM$6=V$11)*($BQ$7:$AFM$7="INFO")*(COUNTIF($G12,"* "&amp;$BQ$8:$AFM$8&amp;" *")&gt;0)*1))</f>
        <v>0</v>
      </c>
      <c r="W12" s="515">
        <f t="shared" si="6"/>
        <v>0</v>
      </c>
      <c r="X12" s="515">
        <f t="shared" si="6"/>
        <v>0</v>
      </c>
      <c r="Y12" s="515">
        <f t="shared" si="6"/>
        <v>0</v>
      </c>
      <c r="Z12" s="515">
        <f t="shared" si="6"/>
        <v>0</v>
      </c>
      <c r="AA12" s="515">
        <f t="shared" si="6"/>
        <v>0</v>
      </c>
      <c r="AB12" s="515">
        <f t="shared" si="6"/>
        <v>0</v>
      </c>
      <c r="AC12" s="515">
        <f t="shared" si="6"/>
        <v>0</v>
      </c>
      <c r="AD12" s="515">
        <f t="shared" si="6"/>
        <v>0</v>
      </c>
      <c r="AE12" s="515">
        <f t="shared" si="6"/>
        <v>0</v>
      </c>
      <c r="AF12" s="515">
        <f t="shared" si="6"/>
        <v>0</v>
      </c>
      <c r="AG12" s="515">
        <f t="shared" si="6"/>
        <v>0</v>
      </c>
      <c r="AH12" s="515">
        <f t="shared" si="6"/>
        <v>0</v>
      </c>
      <c r="AI12" s="515">
        <f t="shared" si="6"/>
        <v>0</v>
      </c>
      <c r="AJ12" s="515">
        <f t="shared" ref="AJ12:AW27" si="7">IF($B12="",0,SUMPRODUCT(($BQ$6:$AFM$6=AJ$11)*($BQ$7:$AFM$7="EXCL")*(COUNTIF($G12,"* "&amp;$BQ$8:$AFM$8&amp;" *")&gt;0)*1))</f>
        <v>0</v>
      </c>
      <c r="AK12" s="515">
        <f t="shared" si="7"/>
        <v>0</v>
      </c>
      <c r="AL12" s="515">
        <f t="shared" si="7"/>
        <v>0</v>
      </c>
      <c r="AM12" s="515">
        <f t="shared" si="7"/>
        <v>0</v>
      </c>
      <c r="AN12" s="515">
        <f t="shared" si="7"/>
        <v>0</v>
      </c>
      <c r="AO12" s="515">
        <f t="shared" si="7"/>
        <v>0</v>
      </c>
      <c r="AP12" s="515">
        <f t="shared" si="7"/>
        <v>0</v>
      </c>
      <c r="AQ12" s="515">
        <f t="shared" si="7"/>
        <v>0</v>
      </c>
      <c r="AR12" s="515">
        <f t="shared" si="7"/>
        <v>0</v>
      </c>
      <c r="AS12" s="515">
        <f t="shared" si="7"/>
        <v>0</v>
      </c>
      <c r="AT12" s="515">
        <f t="shared" si="7"/>
        <v>0</v>
      </c>
      <c r="AU12" s="515">
        <f t="shared" si="7"/>
        <v>0</v>
      </c>
      <c r="AV12" s="515">
        <f t="shared" si="7"/>
        <v>0</v>
      </c>
      <c r="AW12" s="515">
        <f t="shared" si="7"/>
        <v>0</v>
      </c>
      <c r="AX12" s="515" t="str">
        <f t="shared" ref="AX12:BK30" si="8">IF($B12="","",IF(AJ12&gt;0,"",IF(H12&gt;0,"⚠ "&amp;AX$11,IF(V12&gt;0,"info "&amp;AX$11,""))))</f>
        <v/>
      </c>
      <c r="AY12" s="515" t="str">
        <f t="shared" si="8"/>
        <v/>
      </c>
      <c r="AZ12" s="515" t="str">
        <f t="shared" si="8"/>
        <v/>
      </c>
      <c r="BA12" s="515" t="str">
        <f t="shared" si="8"/>
        <v>⚠ Fruits a coque</v>
      </c>
      <c r="BB12" s="515" t="str">
        <f t="shared" si="8"/>
        <v/>
      </c>
      <c r="BC12" s="515" t="str">
        <f t="shared" si="8"/>
        <v/>
      </c>
      <c r="BD12" s="515" t="str">
        <f t="shared" si="8"/>
        <v/>
      </c>
      <c r="BE12" s="515" t="str">
        <f t="shared" si="8"/>
        <v/>
      </c>
      <c r="BF12" s="515" t="str">
        <f t="shared" si="8"/>
        <v/>
      </c>
      <c r="BG12" s="515" t="str">
        <f t="shared" si="8"/>
        <v/>
      </c>
      <c r="BH12" s="515" t="str">
        <f t="shared" si="8"/>
        <v/>
      </c>
      <c r="BI12" s="515" t="str">
        <f t="shared" si="8"/>
        <v/>
      </c>
      <c r="BJ12" s="515" t="str">
        <f t="shared" si="8"/>
        <v/>
      </c>
      <c r="BK12" s="515" t="str">
        <f t="shared" si="8"/>
        <v/>
      </c>
      <c r="BL12" s="515">
        <f t="shared" ref="BL12:BL75" si="9">COUNTIF(H12:U12,"&gt;0")</f>
        <v>1</v>
      </c>
      <c r="BM12" s="515">
        <f t="shared" ref="BM12:BM75" si="10">COUNTIF(V12:AI12,"&gt;0")</f>
        <v>0</v>
      </c>
      <c r="BN12" s="515">
        <f t="shared" ref="BN12:BN75" si="11">COUNTIF(AJ12:AW12,"&gt;0")</f>
        <v>0</v>
      </c>
      <c r="BO12" s="515" t="str">
        <f t="shared" ref="BO12:BO75" si="12">IF($B12="","",IF(AX12&lt;&gt;"",AX12&amp;" ; ","")&amp;IF(AY12&lt;&gt;"",AY12&amp;" ; ","")&amp;IF(AZ12&lt;&gt;"",AZ12&amp;" ; ","")&amp;IF(BA12&lt;&gt;"",BA12&amp;" ; ","")&amp;IF(BB12&lt;&gt;"",BB12&amp;" ; ","")&amp;IF(BC12&lt;&gt;"",BC12&amp;" ; ","")&amp;IF(BD12&lt;&gt;"",BD12&amp;" ; ","")&amp;IF(BE12&lt;&gt;"",BE12&amp;" ; ","")&amp;IF(BF12&lt;&gt;"",BF12&amp;" ; ","")&amp;IF(BG12&lt;&gt;"",BG12&amp;" ; ","")&amp;IF(BH12&lt;&gt;"",BH12&amp;" ; ","")&amp;IF(BI12&lt;&gt;"",BI12&amp;" ; ","")&amp;IF(BJ12&lt;&gt;"",BJ12&amp;" ; ","")&amp;IF(BK12&lt;&gt;"",BK12&amp;" ; ",""))</f>
        <v xml:space="preserve">⚠ Fruits a coque ; </v>
      </c>
    </row>
    <row r="13" spans="1:846" ht="30" customHeight="1">
      <c r="A13" s="517">
        <v>2</v>
      </c>
      <c r="B13" s="516"/>
      <c r="C13" s="77" t="str">
        <f t="shared" si="0"/>
        <v/>
      </c>
      <c r="D13" s="72" t="str">
        <f t="shared" si="1"/>
        <v/>
      </c>
      <c r="E13" s="515" t="str">
        <f t="shared" si="2"/>
        <v/>
      </c>
      <c r="F13" s="515" t="str">
        <f t="shared" si="3"/>
        <v/>
      </c>
      <c r="G13" s="515" t="str">
        <f t="shared" si="4"/>
        <v/>
      </c>
      <c r="H13" s="515">
        <f t="shared" si="5"/>
        <v>0</v>
      </c>
      <c r="I13" s="515">
        <f t="shared" si="5"/>
        <v>0</v>
      </c>
      <c r="J13" s="515">
        <f t="shared" si="5"/>
        <v>0</v>
      </c>
      <c r="K13" s="515">
        <f t="shared" si="5"/>
        <v>0</v>
      </c>
      <c r="L13" s="515">
        <f t="shared" si="5"/>
        <v>0</v>
      </c>
      <c r="M13" s="515">
        <f t="shared" si="5"/>
        <v>0</v>
      </c>
      <c r="N13" s="515">
        <f t="shared" si="5"/>
        <v>0</v>
      </c>
      <c r="O13" s="515">
        <f t="shared" si="5"/>
        <v>0</v>
      </c>
      <c r="P13" s="515">
        <f t="shared" si="5"/>
        <v>0</v>
      </c>
      <c r="Q13" s="515">
        <f t="shared" si="5"/>
        <v>0</v>
      </c>
      <c r="R13" s="515">
        <f t="shared" si="5"/>
        <v>0</v>
      </c>
      <c r="S13" s="515">
        <f t="shared" si="5"/>
        <v>0</v>
      </c>
      <c r="T13" s="515">
        <f t="shared" si="5"/>
        <v>0</v>
      </c>
      <c r="U13" s="515">
        <f t="shared" si="5"/>
        <v>0</v>
      </c>
      <c r="V13" s="515">
        <f t="shared" si="6"/>
        <v>0</v>
      </c>
      <c r="W13" s="515">
        <f t="shared" si="6"/>
        <v>0</v>
      </c>
      <c r="X13" s="515">
        <f t="shared" si="6"/>
        <v>0</v>
      </c>
      <c r="Y13" s="515">
        <f t="shared" si="6"/>
        <v>0</v>
      </c>
      <c r="Z13" s="515">
        <f t="shared" si="6"/>
        <v>0</v>
      </c>
      <c r="AA13" s="515">
        <f t="shared" si="6"/>
        <v>0</v>
      </c>
      <c r="AB13" s="515">
        <f t="shared" si="6"/>
        <v>0</v>
      </c>
      <c r="AC13" s="515">
        <f t="shared" si="6"/>
        <v>0</v>
      </c>
      <c r="AD13" s="515">
        <f t="shared" si="6"/>
        <v>0</v>
      </c>
      <c r="AE13" s="515">
        <f t="shared" si="6"/>
        <v>0</v>
      </c>
      <c r="AF13" s="515">
        <f t="shared" si="6"/>
        <v>0</v>
      </c>
      <c r="AG13" s="515">
        <f t="shared" si="6"/>
        <v>0</v>
      </c>
      <c r="AH13" s="515">
        <f t="shared" si="6"/>
        <v>0</v>
      </c>
      <c r="AI13" s="515">
        <f t="shared" si="6"/>
        <v>0</v>
      </c>
      <c r="AJ13" s="515">
        <f t="shared" si="7"/>
        <v>0</v>
      </c>
      <c r="AK13" s="515">
        <f t="shared" si="7"/>
        <v>0</v>
      </c>
      <c r="AL13" s="515">
        <f t="shared" si="7"/>
        <v>0</v>
      </c>
      <c r="AM13" s="515">
        <f t="shared" si="7"/>
        <v>0</v>
      </c>
      <c r="AN13" s="515">
        <f t="shared" si="7"/>
        <v>0</v>
      </c>
      <c r="AO13" s="515">
        <f t="shared" si="7"/>
        <v>0</v>
      </c>
      <c r="AP13" s="515">
        <f t="shared" si="7"/>
        <v>0</v>
      </c>
      <c r="AQ13" s="515">
        <f t="shared" si="7"/>
        <v>0</v>
      </c>
      <c r="AR13" s="515">
        <f t="shared" si="7"/>
        <v>0</v>
      </c>
      <c r="AS13" s="515">
        <f t="shared" si="7"/>
        <v>0</v>
      </c>
      <c r="AT13" s="515">
        <f t="shared" si="7"/>
        <v>0</v>
      </c>
      <c r="AU13" s="515">
        <f t="shared" si="7"/>
        <v>0</v>
      </c>
      <c r="AV13" s="515">
        <f t="shared" si="7"/>
        <v>0</v>
      </c>
      <c r="AW13" s="515">
        <f t="shared" si="7"/>
        <v>0</v>
      </c>
      <c r="AX13" s="515" t="str">
        <f t="shared" si="8"/>
        <v/>
      </c>
      <c r="AY13" s="515" t="str">
        <f t="shared" si="8"/>
        <v/>
      </c>
      <c r="AZ13" s="515" t="str">
        <f t="shared" si="8"/>
        <v/>
      </c>
      <c r="BA13" s="515" t="str">
        <f t="shared" si="8"/>
        <v/>
      </c>
      <c r="BB13" s="515" t="str">
        <f t="shared" si="8"/>
        <v/>
      </c>
      <c r="BC13" s="515" t="str">
        <f t="shared" si="8"/>
        <v/>
      </c>
      <c r="BD13" s="515" t="str">
        <f t="shared" si="8"/>
        <v/>
      </c>
      <c r="BE13" s="515" t="str">
        <f t="shared" si="8"/>
        <v/>
      </c>
      <c r="BF13" s="515" t="str">
        <f t="shared" si="8"/>
        <v/>
      </c>
      <c r="BG13" s="515" t="str">
        <f t="shared" si="8"/>
        <v/>
      </c>
      <c r="BH13" s="515" t="str">
        <f t="shared" si="8"/>
        <v/>
      </c>
      <c r="BI13" s="515" t="str">
        <f t="shared" si="8"/>
        <v/>
      </c>
      <c r="BJ13" s="515" t="str">
        <f t="shared" si="8"/>
        <v/>
      </c>
      <c r="BK13" s="515" t="str">
        <f t="shared" si="8"/>
        <v/>
      </c>
      <c r="BL13" s="515">
        <f t="shared" si="9"/>
        <v>0</v>
      </c>
      <c r="BM13" s="515">
        <f t="shared" si="10"/>
        <v>0</v>
      </c>
      <c r="BN13" s="515">
        <f t="shared" si="11"/>
        <v>0</v>
      </c>
      <c r="BO13" s="515" t="str">
        <f t="shared" si="12"/>
        <v/>
      </c>
    </row>
    <row r="14" spans="1:846" ht="30" customHeight="1">
      <c r="A14" s="518">
        <v>3</v>
      </c>
      <c r="B14" s="516" t="s">
        <v>2050</v>
      </c>
      <c r="C14" s="77" t="str">
        <f t="shared" si="0"/>
        <v>La pâte sablée : *</v>
      </c>
      <c r="D14" s="72" t="str">
        <f t="shared" si="1"/>
        <v>⚠ Gluten</v>
      </c>
      <c r="E14" s="515" t="str">
        <f t="shared" si="2"/>
        <v>la pâte sablée :</v>
      </c>
      <c r="F14" s="515" t="str">
        <f t="shared" si="3"/>
        <v>la pate sablee :</v>
      </c>
      <c r="G14" s="515" t="str">
        <f t="shared" si="4"/>
        <v xml:space="preserve"> la pate sablee </v>
      </c>
      <c r="H14" s="515">
        <f t="shared" si="5"/>
        <v>0</v>
      </c>
      <c r="I14" s="515">
        <f t="shared" si="5"/>
        <v>0</v>
      </c>
      <c r="J14" s="515">
        <f t="shared" si="5"/>
        <v>0</v>
      </c>
      <c r="K14" s="515">
        <f t="shared" si="5"/>
        <v>0</v>
      </c>
      <c r="L14" s="515">
        <f t="shared" si="5"/>
        <v>1</v>
      </c>
      <c r="M14" s="515">
        <f t="shared" si="5"/>
        <v>0</v>
      </c>
      <c r="N14" s="515">
        <f t="shared" si="5"/>
        <v>0</v>
      </c>
      <c r="O14" s="515">
        <f t="shared" si="5"/>
        <v>0</v>
      </c>
      <c r="P14" s="515">
        <f t="shared" si="5"/>
        <v>0</v>
      </c>
      <c r="Q14" s="515">
        <f t="shared" si="5"/>
        <v>0</v>
      </c>
      <c r="R14" s="515">
        <f t="shared" si="5"/>
        <v>0</v>
      </c>
      <c r="S14" s="515">
        <f t="shared" si="5"/>
        <v>0</v>
      </c>
      <c r="T14" s="515">
        <f t="shared" si="5"/>
        <v>0</v>
      </c>
      <c r="U14" s="515">
        <f t="shared" si="5"/>
        <v>0</v>
      </c>
      <c r="V14" s="515">
        <f t="shared" si="6"/>
        <v>0</v>
      </c>
      <c r="W14" s="515">
        <f t="shared" si="6"/>
        <v>0</v>
      </c>
      <c r="X14" s="515">
        <f t="shared" si="6"/>
        <v>0</v>
      </c>
      <c r="Y14" s="515">
        <f t="shared" si="6"/>
        <v>0</v>
      </c>
      <c r="Z14" s="515">
        <f t="shared" si="6"/>
        <v>0</v>
      </c>
      <c r="AA14" s="515">
        <f t="shared" si="6"/>
        <v>0</v>
      </c>
      <c r="AB14" s="515">
        <f t="shared" si="6"/>
        <v>0</v>
      </c>
      <c r="AC14" s="515">
        <f t="shared" si="6"/>
        <v>0</v>
      </c>
      <c r="AD14" s="515">
        <f t="shared" si="6"/>
        <v>0</v>
      </c>
      <c r="AE14" s="515">
        <f t="shared" si="6"/>
        <v>0</v>
      </c>
      <c r="AF14" s="515">
        <f t="shared" si="6"/>
        <v>0</v>
      </c>
      <c r="AG14" s="515">
        <f t="shared" si="6"/>
        <v>0</v>
      </c>
      <c r="AH14" s="515">
        <f t="shared" si="6"/>
        <v>0</v>
      </c>
      <c r="AI14" s="515">
        <f t="shared" si="6"/>
        <v>0</v>
      </c>
      <c r="AJ14" s="515">
        <f t="shared" si="7"/>
        <v>0</v>
      </c>
      <c r="AK14" s="515">
        <f t="shared" si="7"/>
        <v>0</v>
      </c>
      <c r="AL14" s="515">
        <f t="shared" si="7"/>
        <v>0</v>
      </c>
      <c r="AM14" s="515">
        <f t="shared" si="7"/>
        <v>0</v>
      </c>
      <c r="AN14" s="515">
        <f t="shared" si="7"/>
        <v>0</v>
      </c>
      <c r="AO14" s="515">
        <f t="shared" si="7"/>
        <v>0</v>
      </c>
      <c r="AP14" s="515">
        <f t="shared" si="7"/>
        <v>0</v>
      </c>
      <c r="AQ14" s="515">
        <f t="shared" si="7"/>
        <v>0</v>
      </c>
      <c r="AR14" s="515">
        <f t="shared" si="7"/>
        <v>0</v>
      </c>
      <c r="AS14" s="515">
        <f t="shared" si="7"/>
        <v>0</v>
      </c>
      <c r="AT14" s="515">
        <f t="shared" si="7"/>
        <v>0</v>
      </c>
      <c r="AU14" s="515">
        <f t="shared" si="7"/>
        <v>0</v>
      </c>
      <c r="AV14" s="515">
        <f t="shared" si="7"/>
        <v>0</v>
      </c>
      <c r="AW14" s="515">
        <f t="shared" si="7"/>
        <v>0</v>
      </c>
      <c r="AX14" s="515" t="str">
        <f t="shared" si="8"/>
        <v/>
      </c>
      <c r="AY14" s="515" t="str">
        <f t="shared" si="8"/>
        <v/>
      </c>
      <c r="AZ14" s="515" t="str">
        <f t="shared" si="8"/>
        <v/>
      </c>
      <c r="BA14" s="515" t="str">
        <f t="shared" si="8"/>
        <v/>
      </c>
      <c r="BB14" s="515" t="str">
        <f t="shared" si="8"/>
        <v>⚠ Gluten</v>
      </c>
      <c r="BC14" s="515" t="str">
        <f t="shared" si="8"/>
        <v/>
      </c>
      <c r="BD14" s="515" t="str">
        <f t="shared" si="8"/>
        <v/>
      </c>
      <c r="BE14" s="515" t="str">
        <f t="shared" si="8"/>
        <v/>
      </c>
      <c r="BF14" s="515" t="str">
        <f t="shared" si="8"/>
        <v/>
      </c>
      <c r="BG14" s="515" t="str">
        <f t="shared" si="8"/>
        <v/>
      </c>
      <c r="BH14" s="515" t="str">
        <f t="shared" si="8"/>
        <v/>
      </c>
      <c r="BI14" s="515" t="str">
        <f t="shared" si="8"/>
        <v/>
      </c>
      <c r="BJ14" s="515" t="str">
        <f t="shared" si="8"/>
        <v/>
      </c>
      <c r="BK14" s="515" t="str">
        <f t="shared" si="8"/>
        <v/>
      </c>
      <c r="BL14" s="515">
        <f t="shared" si="9"/>
        <v>1</v>
      </c>
      <c r="BM14" s="515">
        <f t="shared" si="10"/>
        <v>0</v>
      </c>
      <c r="BN14" s="515">
        <f t="shared" si="11"/>
        <v>0</v>
      </c>
      <c r="BO14" s="515" t="str">
        <f t="shared" si="12"/>
        <v xml:space="preserve">⚠ Gluten ; </v>
      </c>
    </row>
    <row r="15" spans="1:846" ht="30" customHeight="1">
      <c r="A15" s="517">
        <v>4</v>
      </c>
      <c r="B15" s="516" t="s">
        <v>2051</v>
      </c>
      <c r="C15" s="77" t="str">
        <f t="shared" si="0"/>
        <v>120 gr de beurre pommade *</v>
      </c>
      <c r="D15" s="72" t="str">
        <f t="shared" si="1"/>
        <v>⚠ Lait</v>
      </c>
      <c r="E15" s="515" t="str">
        <f t="shared" si="2"/>
        <v>120 gr de beurre pommade</v>
      </c>
      <c r="F15" s="515" t="str">
        <f t="shared" si="3"/>
        <v>120 gr de beurre pommade</v>
      </c>
      <c r="G15" s="515" t="str">
        <f t="shared" si="4"/>
        <v xml:space="preserve"> 120 gr de beurre pommade </v>
      </c>
      <c r="H15" s="515">
        <f t="shared" si="5"/>
        <v>0</v>
      </c>
      <c r="I15" s="515">
        <f t="shared" si="5"/>
        <v>0</v>
      </c>
      <c r="J15" s="515">
        <f t="shared" si="5"/>
        <v>0</v>
      </c>
      <c r="K15" s="515">
        <f t="shared" si="5"/>
        <v>0</v>
      </c>
      <c r="L15" s="515">
        <f t="shared" si="5"/>
        <v>0</v>
      </c>
      <c r="M15" s="515">
        <f t="shared" si="5"/>
        <v>1</v>
      </c>
      <c r="N15" s="515">
        <f t="shared" si="5"/>
        <v>0</v>
      </c>
      <c r="O15" s="515">
        <f t="shared" si="5"/>
        <v>0</v>
      </c>
      <c r="P15" s="515">
        <f t="shared" si="5"/>
        <v>0</v>
      </c>
      <c r="Q15" s="515">
        <f t="shared" si="5"/>
        <v>0</v>
      </c>
      <c r="R15" s="515">
        <f t="shared" si="5"/>
        <v>0</v>
      </c>
      <c r="S15" s="515">
        <f t="shared" si="5"/>
        <v>0</v>
      </c>
      <c r="T15" s="515">
        <f t="shared" si="5"/>
        <v>0</v>
      </c>
      <c r="U15" s="515">
        <f t="shared" si="5"/>
        <v>0</v>
      </c>
      <c r="V15" s="515">
        <f t="shared" si="6"/>
        <v>0</v>
      </c>
      <c r="W15" s="515">
        <f t="shared" si="6"/>
        <v>0</v>
      </c>
      <c r="X15" s="515">
        <f t="shared" si="6"/>
        <v>0</v>
      </c>
      <c r="Y15" s="515">
        <f t="shared" si="6"/>
        <v>0</v>
      </c>
      <c r="Z15" s="515">
        <f t="shared" si="6"/>
        <v>0</v>
      </c>
      <c r="AA15" s="515">
        <f t="shared" si="6"/>
        <v>0</v>
      </c>
      <c r="AB15" s="515">
        <f t="shared" si="6"/>
        <v>0</v>
      </c>
      <c r="AC15" s="515">
        <f t="shared" si="6"/>
        <v>0</v>
      </c>
      <c r="AD15" s="515">
        <f t="shared" si="6"/>
        <v>0</v>
      </c>
      <c r="AE15" s="515">
        <f t="shared" si="6"/>
        <v>0</v>
      </c>
      <c r="AF15" s="515">
        <f t="shared" si="6"/>
        <v>0</v>
      </c>
      <c r="AG15" s="515">
        <f t="shared" si="6"/>
        <v>0</v>
      </c>
      <c r="AH15" s="515">
        <f t="shared" si="6"/>
        <v>0</v>
      </c>
      <c r="AI15" s="515">
        <f t="shared" si="6"/>
        <v>0</v>
      </c>
      <c r="AJ15" s="515">
        <f t="shared" si="7"/>
        <v>0</v>
      </c>
      <c r="AK15" s="515">
        <f t="shared" si="7"/>
        <v>0</v>
      </c>
      <c r="AL15" s="515">
        <f t="shared" si="7"/>
        <v>0</v>
      </c>
      <c r="AM15" s="515">
        <f t="shared" si="7"/>
        <v>0</v>
      </c>
      <c r="AN15" s="515">
        <f t="shared" si="7"/>
        <v>0</v>
      </c>
      <c r="AO15" s="515">
        <f t="shared" si="7"/>
        <v>0</v>
      </c>
      <c r="AP15" s="515">
        <f t="shared" si="7"/>
        <v>0</v>
      </c>
      <c r="AQ15" s="515">
        <f t="shared" si="7"/>
        <v>0</v>
      </c>
      <c r="AR15" s="515">
        <f t="shared" si="7"/>
        <v>0</v>
      </c>
      <c r="AS15" s="515">
        <f t="shared" si="7"/>
        <v>0</v>
      </c>
      <c r="AT15" s="515">
        <f t="shared" si="7"/>
        <v>0</v>
      </c>
      <c r="AU15" s="515">
        <f t="shared" si="7"/>
        <v>0</v>
      </c>
      <c r="AV15" s="515">
        <f t="shared" si="7"/>
        <v>0</v>
      </c>
      <c r="AW15" s="515">
        <f t="shared" si="7"/>
        <v>0</v>
      </c>
      <c r="AX15" s="515" t="str">
        <f t="shared" si="8"/>
        <v/>
      </c>
      <c r="AY15" s="515" t="str">
        <f t="shared" si="8"/>
        <v/>
      </c>
      <c r="AZ15" s="515" t="str">
        <f t="shared" si="8"/>
        <v/>
      </c>
      <c r="BA15" s="515" t="str">
        <f t="shared" si="8"/>
        <v/>
      </c>
      <c r="BB15" s="515" t="str">
        <f t="shared" si="8"/>
        <v/>
      </c>
      <c r="BC15" s="515" t="str">
        <f t="shared" si="8"/>
        <v>⚠ Lait</v>
      </c>
      <c r="BD15" s="515" t="str">
        <f t="shared" si="8"/>
        <v/>
      </c>
      <c r="BE15" s="515" t="str">
        <f t="shared" si="8"/>
        <v/>
      </c>
      <c r="BF15" s="515" t="str">
        <f t="shared" si="8"/>
        <v/>
      </c>
      <c r="BG15" s="515" t="str">
        <f t="shared" si="8"/>
        <v/>
      </c>
      <c r="BH15" s="515" t="str">
        <f t="shared" si="8"/>
        <v/>
      </c>
      <c r="BI15" s="515" t="str">
        <f t="shared" si="8"/>
        <v/>
      </c>
      <c r="BJ15" s="515" t="str">
        <f t="shared" si="8"/>
        <v/>
      </c>
      <c r="BK15" s="515" t="str">
        <f t="shared" si="8"/>
        <v/>
      </c>
      <c r="BL15" s="515">
        <f t="shared" si="9"/>
        <v>1</v>
      </c>
      <c r="BM15" s="515">
        <f t="shared" si="10"/>
        <v>0</v>
      </c>
      <c r="BN15" s="515">
        <f t="shared" si="11"/>
        <v>0</v>
      </c>
      <c r="BO15" s="515" t="str">
        <f t="shared" si="12"/>
        <v xml:space="preserve">⚠ Lait ; </v>
      </c>
    </row>
    <row r="16" spans="1:846" ht="30" customHeight="1">
      <c r="A16" s="518">
        <v>5</v>
      </c>
      <c r="B16" s="516" t="s">
        <v>2052</v>
      </c>
      <c r="C16" s="77" t="str">
        <f t="shared" si="0"/>
        <v>80 gr de sucre glace</v>
      </c>
      <c r="D16" s="72" t="str">
        <f t="shared" si="1"/>
        <v/>
      </c>
      <c r="E16" s="515" t="str">
        <f t="shared" si="2"/>
        <v>80 gr de sucre glace</v>
      </c>
      <c r="F16" s="515" t="str">
        <f t="shared" si="3"/>
        <v>80 gr de sucre glace</v>
      </c>
      <c r="G16" s="515" t="str">
        <f t="shared" si="4"/>
        <v xml:space="preserve"> 80 gr de sucre glace </v>
      </c>
      <c r="H16" s="515">
        <f t="shared" si="5"/>
        <v>0</v>
      </c>
      <c r="I16" s="515">
        <f t="shared" si="5"/>
        <v>0</v>
      </c>
      <c r="J16" s="515">
        <f t="shared" si="5"/>
        <v>0</v>
      </c>
      <c r="K16" s="515">
        <f t="shared" si="5"/>
        <v>0</v>
      </c>
      <c r="L16" s="515">
        <f t="shared" si="5"/>
        <v>0</v>
      </c>
      <c r="M16" s="515">
        <f t="shared" si="5"/>
        <v>0</v>
      </c>
      <c r="N16" s="515">
        <f t="shared" si="5"/>
        <v>0</v>
      </c>
      <c r="O16" s="515">
        <f t="shared" si="5"/>
        <v>0</v>
      </c>
      <c r="P16" s="515">
        <f t="shared" si="5"/>
        <v>0</v>
      </c>
      <c r="Q16" s="515">
        <f t="shared" si="5"/>
        <v>0</v>
      </c>
      <c r="R16" s="515">
        <f t="shared" si="5"/>
        <v>0</v>
      </c>
      <c r="S16" s="515">
        <f t="shared" si="5"/>
        <v>0</v>
      </c>
      <c r="T16" s="515">
        <f t="shared" si="5"/>
        <v>0</v>
      </c>
      <c r="U16" s="515">
        <f t="shared" si="5"/>
        <v>0</v>
      </c>
      <c r="V16" s="515">
        <f t="shared" si="6"/>
        <v>0</v>
      </c>
      <c r="W16" s="515">
        <f t="shared" si="6"/>
        <v>0</v>
      </c>
      <c r="X16" s="515">
        <f t="shared" si="6"/>
        <v>0</v>
      </c>
      <c r="Y16" s="515">
        <f t="shared" si="6"/>
        <v>0</v>
      </c>
      <c r="Z16" s="515">
        <f t="shared" si="6"/>
        <v>0</v>
      </c>
      <c r="AA16" s="515">
        <f t="shared" si="6"/>
        <v>0</v>
      </c>
      <c r="AB16" s="515">
        <f t="shared" si="6"/>
        <v>0</v>
      </c>
      <c r="AC16" s="515">
        <f t="shared" si="6"/>
        <v>0</v>
      </c>
      <c r="AD16" s="515">
        <f t="shared" si="6"/>
        <v>0</v>
      </c>
      <c r="AE16" s="515">
        <f t="shared" si="6"/>
        <v>0</v>
      </c>
      <c r="AF16" s="515">
        <f t="shared" si="6"/>
        <v>0</v>
      </c>
      <c r="AG16" s="515">
        <f t="shared" si="6"/>
        <v>0</v>
      </c>
      <c r="AH16" s="515">
        <f t="shared" si="6"/>
        <v>0</v>
      </c>
      <c r="AI16" s="515">
        <f t="shared" si="6"/>
        <v>0</v>
      </c>
      <c r="AJ16" s="515">
        <f t="shared" si="7"/>
        <v>0</v>
      </c>
      <c r="AK16" s="515">
        <f t="shared" si="7"/>
        <v>0</v>
      </c>
      <c r="AL16" s="515">
        <f t="shared" si="7"/>
        <v>0</v>
      </c>
      <c r="AM16" s="515">
        <f t="shared" si="7"/>
        <v>0</v>
      </c>
      <c r="AN16" s="515">
        <f t="shared" si="7"/>
        <v>0</v>
      </c>
      <c r="AO16" s="515">
        <f t="shared" si="7"/>
        <v>0</v>
      </c>
      <c r="AP16" s="515">
        <f t="shared" si="7"/>
        <v>0</v>
      </c>
      <c r="AQ16" s="515">
        <f t="shared" si="7"/>
        <v>0</v>
      </c>
      <c r="AR16" s="515">
        <f t="shared" si="7"/>
        <v>0</v>
      </c>
      <c r="AS16" s="515">
        <f t="shared" si="7"/>
        <v>0</v>
      </c>
      <c r="AT16" s="515">
        <f t="shared" si="7"/>
        <v>0</v>
      </c>
      <c r="AU16" s="515">
        <f t="shared" si="7"/>
        <v>0</v>
      </c>
      <c r="AV16" s="515">
        <f t="shared" si="7"/>
        <v>0</v>
      </c>
      <c r="AW16" s="515">
        <f t="shared" si="7"/>
        <v>0</v>
      </c>
      <c r="AX16" s="515" t="str">
        <f t="shared" si="8"/>
        <v/>
      </c>
      <c r="AY16" s="515" t="str">
        <f t="shared" si="8"/>
        <v/>
      </c>
      <c r="AZ16" s="515" t="str">
        <f t="shared" si="8"/>
        <v/>
      </c>
      <c r="BA16" s="515" t="str">
        <f t="shared" si="8"/>
        <v/>
      </c>
      <c r="BB16" s="515" t="str">
        <f t="shared" si="8"/>
        <v/>
      </c>
      <c r="BC16" s="515" t="str">
        <f t="shared" si="8"/>
        <v/>
      </c>
      <c r="BD16" s="515" t="str">
        <f t="shared" si="8"/>
        <v/>
      </c>
      <c r="BE16" s="515" t="str">
        <f t="shared" si="8"/>
        <v/>
      </c>
      <c r="BF16" s="515" t="str">
        <f t="shared" si="8"/>
        <v/>
      </c>
      <c r="BG16" s="515" t="str">
        <f t="shared" si="8"/>
        <v/>
      </c>
      <c r="BH16" s="515" t="str">
        <f t="shared" si="8"/>
        <v/>
      </c>
      <c r="BI16" s="515" t="str">
        <f t="shared" si="8"/>
        <v/>
      </c>
      <c r="BJ16" s="515" t="str">
        <f t="shared" si="8"/>
        <v/>
      </c>
      <c r="BK16" s="515" t="str">
        <f t="shared" si="8"/>
        <v/>
      </c>
      <c r="BL16" s="515">
        <f t="shared" si="9"/>
        <v>0</v>
      </c>
      <c r="BM16" s="515">
        <f t="shared" si="10"/>
        <v>0</v>
      </c>
      <c r="BN16" s="515">
        <f t="shared" si="11"/>
        <v>0</v>
      </c>
      <c r="BO16" s="515" t="str">
        <f t="shared" si="12"/>
        <v/>
      </c>
    </row>
    <row r="17" spans="1:67" ht="30" customHeight="1">
      <c r="A17" s="517">
        <v>6</v>
      </c>
      <c r="B17" s="516" t="s">
        <v>2053</v>
      </c>
      <c r="C17" s="77" t="str">
        <f t="shared" si="0"/>
        <v>25 gr de poudre d'amandes *</v>
      </c>
      <c r="D17" s="72" t="str">
        <f t="shared" si="1"/>
        <v>⚠ Fruits a coque</v>
      </c>
      <c r="E17" s="515" t="str">
        <f t="shared" si="2"/>
        <v>25 gr de poudre d'amandes</v>
      </c>
      <c r="F17" s="515" t="str">
        <f t="shared" si="3"/>
        <v>25 gr de poudre d'amandes</v>
      </c>
      <c r="G17" s="515" t="str">
        <f t="shared" si="4"/>
        <v xml:space="preserve"> 25 gr de poudre d amandes </v>
      </c>
      <c r="H17" s="515">
        <f t="shared" si="5"/>
        <v>0</v>
      </c>
      <c r="I17" s="515">
        <f t="shared" si="5"/>
        <v>0</v>
      </c>
      <c r="J17" s="515">
        <f t="shared" si="5"/>
        <v>0</v>
      </c>
      <c r="K17" s="515">
        <f t="shared" si="5"/>
        <v>2</v>
      </c>
      <c r="L17" s="515">
        <f t="shared" si="5"/>
        <v>0</v>
      </c>
      <c r="M17" s="515">
        <f t="shared" si="5"/>
        <v>0</v>
      </c>
      <c r="N17" s="515">
        <f t="shared" si="5"/>
        <v>0</v>
      </c>
      <c r="O17" s="515">
        <f t="shared" si="5"/>
        <v>0</v>
      </c>
      <c r="P17" s="515">
        <f t="shared" si="5"/>
        <v>0</v>
      </c>
      <c r="Q17" s="515">
        <f t="shared" si="5"/>
        <v>0</v>
      </c>
      <c r="R17" s="515">
        <f t="shared" si="5"/>
        <v>0</v>
      </c>
      <c r="S17" s="515">
        <f t="shared" si="5"/>
        <v>0</v>
      </c>
      <c r="T17" s="515">
        <f t="shared" si="5"/>
        <v>0</v>
      </c>
      <c r="U17" s="515">
        <f t="shared" si="5"/>
        <v>0</v>
      </c>
      <c r="V17" s="515">
        <f t="shared" si="6"/>
        <v>0</v>
      </c>
      <c r="W17" s="515">
        <f t="shared" si="6"/>
        <v>0</v>
      </c>
      <c r="X17" s="515">
        <f t="shared" si="6"/>
        <v>0</v>
      </c>
      <c r="Y17" s="515">
        <f t="shared" si="6"/>
        <v>0</v>
      </c>
      <c r="Z17" s="515">
        <f t="shared" si="6"/>
        <v>0</v>
      </c>
      <c r="AA17" s="515">
        <f t="shared" si="6"/>
        <v>0</v>
      </c>
      <c r="AB17" s="515">
        <f t="shared" si="6"/>
        <v>0</v>
      </c>
      <c r="AC17" s="515">
        <f t="shared" si="6"/>
        <v>0</v>
      </c>
      <c r="AD17" s="515">
        <f t="shared" si="6"/>
        <v>0</v>
      </c>
      <c r="AE17" s="515">
        <f t="shared" si="6"/>
        <v>0</v>
      </c>
      <c r="AF17" s="515">
        <f t="shared" si="6"/>
        <v>0</v>
      </c>
      <c r="AG17" s="515">
        <f t="shared" si="6"/>
        <v>0</v>
      </c>
      <c r="AH17" s="515">
        <f t="shared" si="6"/>
        <v>0</v>
      </c>
      <c r="AI17" s="515">
        <f t="shared" si="6"/>
        <v>0</v>
      </c>
      <c r="AJ17" s="515">
        <f t="shared" si="7"/>
        <v>0</v>
      </c>
      <c r="AK17" s="515">
        <f t="shared" si="7"/>
        <v>0</v>
      </c>
      <c r="AL17" s="515">
        <f t="shared" si="7"/>
        <v>0</v>
      </c>
      <c r="AM17" s="515">
        <f t="shared" si="7"/>
        <v>0</v>
      </c>
      <c r="AN17" s="515">
        <f t="shared" si="7"/>
        <v>0</v>
      </c>
      <c r="AO17" s="515">
        <f t="shared" si="7"/>
        <v>0</v>
      </c>
      <c r="AP17" s="515">
        <f t="shared" si="7"/>
        <v>0</v>
      </c>
      <c r="AQ17" s="515">
        <f t="shared" si="7"/>
        <v>0</v>
      </c>
      <c r="AR17" s="515">
        <f t="shared" si="7"/>
        <v>0</v>
      </c>
      <c r="AS17" s="515">
        <f t="shared" si="7"/>
        <v>0</v>
      </c>
      <c r="AT17" s="515">
        <f t="shared" si="7"/>
        <v>0</v>
      </c>
      <c r="AU17" s="515">
        <f t="shared" si="7"/>
        <v>0</v>
      </c>
      <c r="AV17" s="515">
        <f t="shared" si="7"/>
        <v>0</v>
      </c>
      <c r="AW17" s="515">
        <f t="shared" si="7"/>
        <v>0</v>
      </c>
      <c r="AX17" s="515" t="str">
        <f t="shared" si="8"/>
        <v/>
      </c>
      <c r="AY17" s="515" t="str">
        <f t="shared" si="8"/>
        <v/>
      </c>
      <c r="AZ17" s="515" t="str">
        <f t="shared" si="8"/>
        <v/>
      </c>
      <c r="BA17" s="515" t="str">
        <f t="shared" si="8"/>
        <v>⚠ Fruits a coque</v>
      </c>
      <c r="BB17" s="515" t="str">
        <f t="shared" si="8"/>
        <v/>
      </c>
      <c r="BC17" s="515" t="str">
        <f t="shared" si="8"/>
        <v/>
      </c>
      <c r="BD17" s="515" t="str">
        <f t="shared" si="8"/>
        <v/>
      </c>
      <c r="BE17" s="515" t="str">
        <f t="shared" si="8"/>
        <v/>
      </c>
      <c r="BF17" s="515" t="str">
        <f t="shared" si="8"/>
        <v/>
      </c>
      <c r="BG17" s="515" t="str">
        <f t="shared" si="8"/>
        <v/>
      </c>
      <c r="BH17" s="515" t="str">
        <f t="shared" si="8"/>
        <v/>
      </c>
      <c r="BI17" s="515" t="str">
        <f t="shared" si="8"/>
        <v/>
      </c>
      <c r="BJ17" s="515" t="str">
        <f t="shared" si="8"/>
        <v/>
      </c>
      <c r="BK17" s="515" t="str">
        <f t="shared" si="8"/>
        <v/>
      </c>
      <c r="BL17" s="515">
        <f t="shared" si="9"/>
        <v>1</v>
      </c>
      <c r="BM17" s="515">
        <f t="shared" si="10"/>
        <v>0</v>
      </c>
      <c r="BN17" s="515">
        <f t="shared" si="11"/>
        <v>0</v>
      </c>
      <c r="BO17" s="515" t="str">
        <f t="shared" si="12"/>
        <v xml:space="preserve">⚠ Fruits a coque ; </v>
      </c>
    </row>
    <row r="18" spans="1:67" ht="30" customHeight="1">
      <c r="A18" s="518">
        <v>7</v>
      </c>
      <c r="B18" s="516" t="s">
        <v>2054</v>
      </c>
      <c r="C18" s="77" t="str">
        <f t="shared" si="0"/>
        <v>1 sachet de sucre vanillé</v>
      </c>
      <c r="D18" s="72" t="str">
        <f t="shared" si="1"/>
        <v/>
      </c>
      <c r="E18" s="515" t="str">
        <f t="shared" si="2"/>
        <v>1 sachet de sucre vanillé</v>
      </c>
      <c r="F18" s="515" t="str">
        <f t="shared" si="3"/>
        <v>1 sachet de sucre vanille</v>
      </c>
      <c r="G18" s="515" t="str">
        <f t="shared" si="4"/>
        <v xml:space="preserve"> 1 sachet de sucre vanille </v>
      </c>
      <c r="H18" s="515">
        <f t="shared" si="5"/>
        <v>0</v>
      </c>
      <c r="I18" s="515">
        <f t="shared" si="5"/>
        <v>0</v>
      </c>
      <c r="J18" s="515">
        <f t="shared" si="5"/>
        <v>0</v>
      </c>
      <c r="K18" s="515">
        <f t="shared" si="5"/>
        <v>0</v>
      </c>
      <c r="L18" s="515">
        <f t="shared" si="5"/>
        <v>0</v>
      </c>
      <c r="M18" s="515">
        <f t="shared" si="5"/>
        <v>0</v>
      </c>
      <c r="N18" s="515">
        <f t="shared" si="5"/>
        <v>0</v>
      </c>
      <c r="O18" s="515">
        <f t="shared" si="5"/>
        <v>0</v>
      </c>
      <c r="P18" s="515">
        <f t="shared" si="5"/>
        <v>0</v>
      </c>
      <c r="Q18" s="515">
        <f t="shared" si="5"/>
        <v>0</v>
      </c>
      <c r="R18" s="515">
        <f t="shared" si="5"/>
        <v>0</v>
      </c>
      <c r="S18" s="515">
        <f t="shared" si="5"/>
        <v>0</v>
      </c>
      <c r="T18" s="515">
        <f t="shared" si="5"/>
        <v>0</v>
      </c>
      <c r="U18" s="515">
        <f t="shared" si="5"/>
        <v>0</v>
      </c>
      <c r="V18" s="515">
        <f t="shared" si="6"/>
        <v>0</v>
      </c>
      <c r="W18" s="515">
        <f t="shared" si="6"/>
        <v>0</v>
      </c>
      <c r="X18" s="515">
        <f t="shared" si="6"/>
        <v>0</v>
      </c>
      <c r="Y18" s="515">
        <f t="shared" si="6"/>
        <v>0</v>
      </c>
      <c r="Z18" s="515">
        <f t="shared" si="6"/>
        <v>0</v>
      </c>
      <c r="AA18" s="515">
        <f t="shared" si="6"/>
        <v>0</v>
      </c>
      <c r="AB18" s="515">
        <f t="shared" si="6"/>
        <v>0</v>
      </c>
      <c r="AC18" s="515">
        <f t="shared" si="6"/>
        <v>0</v>
      </c>
      <c r="AD18" s="515">
        <f t="shared" si="6"/>
        <v>0</v>
      </c>
      <c r="AE18" s="515">
        <f t="shared" si="6"/>
        <v>0</v>
      </c>
      <c r="AF18" s="515">
        <f t="shared" si="6"/>
        <v>0</v>
      </c>
      <c r="AG18" s="515">
        <f t="shared" si="6"/>
        <v>0</v>
      </c>
      <c r="AH18" s="515">
        <f t="shared" si="6"/>
        <v>0</v>
      </c>
      <c r="AI18" s="515">
        <f t="shared" si="6"/>
        <v>0</v>
      </c>
      <c r="AJ18" s="515">
        <f t="shared" si="7"/>
        <v>0</v>
      </c>
      <c r="AK18" s="515">
        <f t="shared" si="7"/>
        <v>0</v>
      </c>
      <c r="AL18" s="515">
        <f t="shared" si="7"/>
        <v>0</v>
      </c>
      <c r="AM18" s="515">
        <f t="shared" si="7"/>
        <v>0</v>
      </c>
      <c r="AN18" s="515">
        <f t="shared" si="7"/>
        <v>0</v>
      </c>
      <c r="AO18" s="515">
        <f t="shared" si="7"/>
        <v>0</v>
      </c>
      <c r="AP18" s="515">
        <f t="shared" si="7"/>
        <v>0</v>
      </c>
      <c r="AQ18" s="515">
        <f t="shared" si="7"/>
        <v>0</v>
      </c>
      <c r="AR18" s="515">
        <f t="shared" si="7"/>
        <v>0</v>
      </c>
      <c r="AS18" s="515">
        <f t="shared" si="7"/>
        <v>0</v>
      </c>
      <c r="AT18" s="515">
        <f t="shared" si="7"/>
        <v>0</v>
      </c>
      <c r="AU18" s="515">
        <f t="shared" si="7"/>
        <v>0</v>
      </c>
      <c r="AV18" s="515">
        <f t="shared" si="7"/>
        <v>0</v>
      </c>
      <c r="AW18" s="515">
        <f t="shared" si="7"/>
        <v>0</v>
      </c>
      <c r="AX18" s="515" t="str">
        <f t="shared" si="8"/>
        <v/>
      </c>
      <c r="AY18" s="515" t="str">
        <f t="shared" si="8"/>
        <v/>
      </c>
      <c r="AZ18" s="515" t="str">
        <f t="shared" si="8"/>
        <v/>
      </c>
      <c r="BA18" s="515" t="str">
        <f t="shared" si="8"/>
        <v/>
      </c>
      <c r="BB18" s="515" t="str">
        <f t="shared" si="8"/>
        <v/>
      </c>
      <c r="BC18" s="515" t="str">
        <f t="shared" si="8"/>
        <v/>
      </c>
      <c r="BD18" s="515" t="str">
        <f t="shared" si="8"/>
        <v/>
      </c>
      <c r="BE18" s="515" t="str">
        <f t="shared" si="8"/>
        <v/>
      </c>
      <c r="BF18" s="515" t="str">
        <f t="shared" si="8"/>
        <v/>
      </c>
      <c r="BG18" s="515" t="str">
        <f t="shared" si="8"/>
        <v/>
      </c>
      <c r="BH18" s="515" t="str">
        <f t="shared" si="8"/>
        <v/>
      </c>
      <c r="BI18" s="515" t="str">
        <f t="shared" si="8"/>
        <v/>
      </c>
      <c r="BJ18" s="515" t="str">
        <f t="shared" si="8"/>
        <v/>
      </c>
      <c r="BK18" s="515" t="str">
        <f t="shared" si="8"/>
        <v/>
      </c>
      <c r="BL18" s="515">
        <f t="shared" si="9"/>
        <v>0</v>
      </c>
      <c r="BM18" s="515">
        <f t="shared" si="10"/>
        <v>0</v>
      </c>
      <c r="BN18" s="515">
        <f t="shared" si="11"/>
        <v>0</v>
      </c>
      <c r="BO18" s="515" t="str">
        <f t="shared" si="12"/>
        <v/>
      </c>
    </row>
    <row r="19" spans="1:67" ht="30" customHeight="1">
      <c r="A19" s="517">
        <v>8</v>
      </c>
      <c r="B19" s="516" t="s">
        <v>2055</v>
      </c>
      <c r="C19" s="77" t="str">
        <f t="shared" si="0"/>
        <v>1 pincée de sel</v>
      </c>
      <c r="D19" s="72" t="str">
        <f t="shared" si="1"/>
        <v/>
      </c>
      <c r="E19" s="515" t="str">
        <f t="shared" si="2"/>
        <v>1 pincée de sel</v>
      </c>
      <c r="F19" s="515" t="str">
        <f t="shared" si="3"/>
        <v>1 pincee de sel</v>
      </c>
      <c r="G19" s="515" t="str">
        <f t="shared" si="4"/>
        <v xml:space="preserve"> 1 pincee de sel </v>
      </c>
      <c r="H19" s="515">
        <f t="shared" si="5"/>
        <v>0</v>
      </c>
      <c r="I19" s="515">
        <f t="shared" si="5"/>
        <v>0</v>
      </c>
      <c r="J19" s="515">
        <f t="shared" si="5"/>
        <v>0</v>
      </c>
      <c r="K19" s="515">
        <f t="shared" si="5"/>
        <v>0</v>
      </c>
      <c r="L19" s="515">
        <f t="shared" si="5"/>
        <v>0</v>
      </c>
      <c r="M19" s="515">
        <f t="shared" si="5"/>
        <v>0</v>
      </c>
      <c r="N19" s="515">
        <f t="shared" si="5"/>
        <v>0</v>
      </c>
      <c r="O19" s="515">
        <f t="shared" si="5"/>
        <v>0</v>
      </c>
      <c r="P19" s="515">
        <f t="shared" si="5"/>
        <v>0</v>
      </c>
      <c r="Q19" s="515">
        <f t="shared" si="5"/>
        <v>0</v>
      </c>
      <c r="R19" s="515">
        <f t="shared" si="5"/>
        <v>0</v>
      </c>
      <c r="S19" s="515">
        <f t="shared" si="5"/>
        <v>0</v>
      </c>
      <c r="T19" s="515">
        <f t="shared" si="5"/>
        <v>0</v>
      </c>
      <c r="U19" s="515">
        <f t="shared" si="5"/>
        <v>0</v>
      </c>
      <c r="V19" s="515">
        <f t="shared" si="6"/>
        <v>0</v>
      </c>
      <c r="W19" s="515">
        <f t="shared" si="6"/>
        <v>0</v>
      </c>
      <c r="X19" s="515">
        <f t="shared" si="6"/>
        <v>0</v>
      </c>
      <c r="Y19" s="515">
        <f t="shared" si="6"/>
        <v>0</v>
      </c>
      <c r="Z19" s="515">
        <f t="shared" si="6"/>
        <v>0</v>
      </c>
      <c r="AA19" s="515">
        <f t="shared" si="6"/>
        <v>0</v>
      </c>
      <c r="AB19" s="515">
        <f t="shared" si="6"/>
        <v>0</v>
      </c>
      <c r="AC19" s="515">
        <f t="shared" si="6"/>
        <v>0</v>
      </c>
      <c r="AD19" s="515">
        <f t="shared" si="6"/>
        <v>0</v>
      </c>
      <c r="AE19" s="515">
        <f t="shared" si="6"/>
        <v>0</v>
      </c>
      <c r="AF19" s="515">
        <f t="shared" si="6"/>
        <v>0</v>
      </c>
      <c r="AG19" s="515">
        <f t="shared" si="6"/>
        <v>0</v>
      </c>
      <c r="AH19" s="515">
        <f t="shared" si="6"/>
        <v>0</v>
      </c>
      <c r="AI19" s="515">
        <f t="shared" si="6"/>
        <v>0</v>
      </c>
      <c r="AJ19" s="515">
        <f t="shared" si="7"/>
        <v>0</v>
      </c>
      <c r="AK19" s="515">
        <f t="shared" si="7"/>
        <v>0</v>
      </c>
      <c r="AL19" s="515">
        <f t="shared" si="7"/>
        <v>0</v>
      </c>
      <c r="AM19" s="515">
        <f t="shared" si="7"/>
        <v>0</v>
      </c>
      <c r="AN19" s="515">
        <f t="shared" si="7"/>
        <v>0</v>
      </c>
      <c r="AO19" s="515">
        <f t="shared" si="7"/>
        <v>0</v>
      </c>
      <c r="AP19" s="515">
        <f t="shared" si="7"/>
        <v>0</v>
      </c>
      <c r="AQ19" s="515">
        <f t="shared" si="7"/>
        <v>0</v>
      </c>
      <c r="AR19" s="515">
        <f t="shared" si="7"/>
        <v>0</v>
      </c>
      <c r="AS19" s="515">
        <f t="shared" si="7"/>
        <v>0</v>
      </c>
      <c r="AT19" s="515">
        <f t="shared" si="7"/>
        <v>0</v>
      </c>
      <c r="AU19" s="515">
        <f t="shared" si="7"/>
        <v>0</v>
      </c>
      <c r="AV19" s="515">
        <f t="shared" si="7"/>
        <v>0</v>
      </c>
      <c r="AW19" s="515">
        <f t="shared" si="7"/>
        <v>0</v>
      </c>
      <c r="AX19" s="515" t="str">
        <f t="shared" si="8"/>
        <v/>
      </c>
      <c r="AY19" s="515" t="str">
        <f t="shared" si="8"/>
        <v/>
      </c>
      <c r="AZ19" s="515" t="str">
        <f t="shared" si="8"/>
        <v/>
      </c>
      <c r="BA19" s="515" t="str">
        <f t="shared" si="8"/>
        <v/>
      </c>
      <c r="BB19" s="515" t="str">
        <f t="shared" si="8"/>
        <v/>
      </c>
      <c r="BC19" s="515" t="str">
        <f t="shared" si="8"/>
        <v/>
      </c>
      <c r="BD19" s="515" t="str">
        <f t="shared" si="8"/>
        <v/>
      </c>
      <c r="BE19" s="515" t="str">
        <f t="shared" si="8"/>
        <v/>
      </c>
      <c r="BF19" s="515" t="str">
        <f t="shared" si="8"/>
        <v/>
      </c>
      <c r="BG19" s="515" t="str">
        <f t="shared" si="8"/>
        <v/>
      </c>
      <c r="BH19" s="515" t="str">
        <f t="shared" si="8"/>
        <v/>
      </c>
      <c r="BI19" s="515" t="str">
        <f t="shared" si="8"/>
        <v/>
      </c>
      <c r="BJ19" s="515" t="str">
        <f t="shared" si="8"/>
        <v/>
      </c>
      <c r="BK19" s="515" t="str">
        <f t="shared" si="8"/>
        <v/>
      </c>
      <c r="BL19" s="515">
        <f t="shared" si="9"/>
        <v>0</v>
      </c>
      <c r="BM19" s="515">
        <f t="shared" si="10"/>
        <v>0</v>
      </c>
      <c r="BN19" s="515">
        <f t="shared" si="11"/>
        <v>0</v>
      </c>
      <c r="BO19" s="515" t="str">
        <f t="shared" si="12"/>
        <v/>
      </c>
    </row>
    <row r="20" spans="1:67" ht="30" customHeight="1">
      <c r="A20" s="518">
        <v>9</v>
      </c>
      <c r="B20" s="516" t="s">
        <v>2056</v>
      </c>
      <c r="C20" s="77" t="str">
        <f t="shared" si="0"/>
        <v>1 oeuf *</v>
      </c>
      <c r="D20" s="72" t="str">
        <f t="shared" si="1"/>
        <v>⚠ Oeufs</v>
      </c>
      <c r="E20" s="515" t="str">
        <f t="shared" si="2"/>
        <v>1 oeuf</v>
      </c>
      <c r="F20" s="515" t="str">
        <f t="shared" si="3"/>
        <v>1 oeuf</v>
      </c>
      <c r="G20" s="515" t="str">
        <f t="shared" si="4"/>
        <v xml:space="preserve"> 1 oeuf </v>
      </c>
      <c r="H20" s="515">
        <f t="shared" si="5"/>
        <v>0</v>
      </c>
      <c r="I20" s="515">
        <f t="shared" si="5"/>
        <v>0</v>
      </c>
      <c r="J20" s="515">
        <f t="shared" si="5"/>
        <v>0</v>
      </c>
      <c r="K20" s="515">
        <f t="shared" si="5"/>
        <v>0</v>
      </c>
      <c r="L20" s="515">
        <f t="shared" si="5"/>
        <v>0</v>
      </c>
      <c r="M20" s="515">
        <f t="shared" si="5"/>
        <v>0</v>
      </c>
      <c r="N20" s="515">
        <f t="shared" si="5"/>
        <v>0</v>
      </c>
      <c r="O20" s="515">
        <f t="shared" si="5"/>
        <v>0</v>
      </c>
      <c r="P20" s="515">
        <f t="shared" si="5"/>
        <v>0</v>
      </c>
      <c r="Q20" s="515">
        <f t="shared" si="5"/>
        <v>1</v>
      </c>
      <c r="R20" s="515">
        <f t="shared" si="5"/>
        <v>0</v>
      </c>
      <c r="S20" s="515">
        <f t="shared" si="5"/>
        <v>0</v>
      </c>
      <c r="T20" s="515">
        <f t="shared" si="5"/>
        <v>0</v>
      </c>
      <c r="U20" s="515">
        <f t="shared" si="5"/>
        <v>0</v>
      </c>
      <c r="V20" s="515">
        <f t="shared" si="6"/>
        <v>0</v>
      </c>
      <c r="W20" s="515">
        <f t="shared" si="6"/>
        <v>0</v>
      </c>
      <c r="X20" s="515">
        <f t="shared" si="6"/>
        <v>0</v>
      </c>
      <c r="Y20" s="515">
        <f t="shared" si="6"/>
        <v>0</v>
      </c>
      <c r="Z20" s="515">
        <f t="shared" si="6"/>
        <v>0</v>
      </c>
      <c r="AA20" s="515">
        <f t="shared" si="6"/>
        <v>0</v>
      </c>
      <c r="AB20" s="515">
        <f t="shared" si="6"/>
        <v>0</v>
      </c>
      <c r="AC20" s="515">
        <f t="shared" si="6"/>
        <v>0</v>
      </c>
      <c r="AD20" s="515">
        <f t="shared" si="6"/>
        <v>0</v>
      </c>
      <c r="AE20" s="515">
        <f t="shared" si="6"/>
        <v>0</v>
      </c>
      <c r="AF20" s="515">
        <f t="shared" si="6"/>
        <v>0</v>
      </c>
      <c r="AG20" s="515">
        <f t="shared" si="6"/>
        <v>0</v>
      </c>
      <c r="AH20" s="515">
        <f t="shared" si="6"/>
        <v>0</v>
      </c>
      <c r="AI20" s="515">
        <f t="shared" si="6"/>
        <v>0</v>
      </c>
      <c r="AJ20" s="515">
        <f t="shared" si="7"/>
        <v>0</v>
      </c>
      <c r="AK20" s="515">
        <f t="shared" si="7"/>
        <v>0</v>
      </c>
      <c r="AL20" s="515">
        <f t="shared" si="7"/>
        <v>0</v>
      </c>
      <c r="AM20" s="515">
        <f t="shared" si="7"/>
        <v>0</v>
      </c>
      <c r="AN20" s="515">
        <f t="shared" si="7"/>
        <v>0</v>
      </c>
      <c r="AO20" s="515">
        <f t="shared" si="7"/>
        <v>0</v>
      </c>
      <c r="AP20" s="515">
        <f t="shared" si="7"/>
        <v>0</v>
      </c>
      <c r="AQ20" s="515">
        <f t="shared" si="7"/>
        <v>0</v>
      </c>
      <c r="AR20" s="515">
        <f t="shared" si="7"/>
        <v>0</v>
      </c>
      <c r="AS20" s="515">
        <f t="shared" si="7"/>
        <v>0</v>
      </c>
      <c r="AT20" s="515">
        <f t="shared" si="7"/>
        <v>0</v>
      </c>
      <c r="AU20" s="515">
        <f t="shared" si="7"/>
        <v>0</v>
      </c>
      <c r="AV20" s="515">
        <f t="shared" si="7"/>
        <v>0</v>
      </c>
      <c r="AW20" s="515">
        <f t="shared" si="7"/>
        <v>0</v>
      </c>
      <c r="AX20" s="515" t="str">
        <f t="shared" si="8"/>
        <v/>
      </c>
      <c r="AY20" s="515" t="str">
        <f t="shared" si="8"/>
        <v/>
      </c>
      <c r="AZ20" s="515" t="str">
        <f t="shared" si="8"/>
        <v/>
      </c>
      <c r="BA20" s="515" t="str">
        <f t="shared" si="8"/>
        <v/>
      </c>
      <c r="BB20" s="515" t="str">
        <f t="shared" si="8"/>
        <v/>
      </c>
      <c r="BC20" s="515" t="str">
        <f t="shared" si="8"/>
        <v/>
      </c>
      <c r="BD20" s="515" t="str">
        <f t="shared" si="8"/>
        <v/>
      </c>
      <c r="BE20" s="515" t="str">
        <f t="shared" si="8"/>
        <v/>
      </c>
      <c r="BF20" s="515" t="str">
        <f t="shared" si="8"/>
        <v/>
      </c>
      <c r="BG20" s="515" t="str">
        <f t="shared" si="8"/>
        <v>⚠ Oeufs</v>
      </c>
      <c r="BH20" s="515" t="str">
        <f t="shared" si="8"/>
        <v/>
      </c>
      <c r="BI20" s="515" t="str">
        <f t="shared" si="8"/>
        <v/>
      </c>
      <c r="BJ20" s="515" t="str">
        <f t="shared" si="8"/>
        <v/>
      </c>
      <c r="BK20" s="515" t="str">
        <f t="shared" si="8"/>
        <v/>
      </c>
      <c r="BL20" s="515">
        <f t="shared" si="9"/>
        <v>1</v>
      </c>
      <c r="BM20" s="515">
        <f t="shared" si="10"/>
        <v>0</v>
      </c>
      <c r="BN20" s="515">
        <f t="shared" si="11"/>
        <v>0</v>
      </c>
      <c r="BO20" s="515" t="str">
        <f t="shared" si="12"/>
        <v xml:space="preserve">⚠ Oeufs ; </v>
      </c>
    </row>
    <row r="21" spans="1:67" ht="30" customHeight="1">
      <c r="A21" s="517">
        <v>10</v>
      </c>
      <c r="B21" s="516" t="s">
        <v>2057</v>
      </c>
      <c r="C21" s="77" t="str">
        <f t="shared" si="0"/>
        <v>200 gr de farine *</v>
      </c>
      <c r="D21" s="72" t="str">
        <f t="shared" si="1"/>
        <v>⚠ Gluten</v>
      </c>
      <c r="E21" s="515" t="str">
        <f t="shared" si="2"/>
        <v>200 gr de farine</v>
      </c>
      <c r="F21" s="515" t="str">
        <f t="shared" si="3"/>
        <v>200 gr de farine</v>
      </c>
      <c r="G21" s="515" t="str">
        <f t="shared" si="4"/>
        <v xml:space="preserve"> 200 gr de farine </v>
      </c>
      <c r="H21" s="515">
        <f t="shared" si="5"/>
        <v>0</v>
      </c>
      <c r="I21" s="515">
        <f t="shared" si="5"/>
        <v>0</v>
      </c>
      <c r="J21" s="515">
        <f t="shared" si="5"/>
        <v>0</v>
      </c>
      <c r="K21" s="515">
        <f t="shared" si="5"/>
        <v>0</v>
      </c>
      <c r="L21" s="515">
        <f t="shared" si="5"/>
        <v>1</v>
      </c>
      <c r="M21" s="515">
        <f t="shared" si="5"/>
        <v>0</v>
      </c>
      <c r="N21" s="515">
        <f t="shared" si="5"/>
        <v>0</v>
      </c>
      <c r="O21" s="515">
        <f t="shared" si="5"/>
        <v>0</v>
      </c>
      <c r="P21" s="515">
        <f t="shared" si="5"/>
        <v>0</v>
      </c>
      <c r="Q21" s="515">
        <f t="shared" si="5"/>
        <v>0</v>
      </c>
      <c r="R21" s="515">
        <f t="shared" si="5"/>
        <v>0</v>
      </c>
      <c r="S21" s="515">
        <f t="shared" si="5"/>
        <v>0</v>
      </c>
      <c r="T21" s="515">
        <f t="shared" si="5"/>
        <v>0</v>
      </c>
      <c r="U21" s="515">
        <f t="shared" si="5"/>
        <v>0</v>
      </c>
      <c r="V21" s="515">
        <f t="shared" si="6"/>
        <v>0</v>
      </c>
      <c r="W21" s="515">
        <f t="shared" si="6"/>
        <v>0</v>
      </c>
      <c r="X21" s="515">
        <f t="shared" si="6"/>
        <v>0</v>
      </c>
      <c r="Y21" s="515">
        <f t="shared" si="6"/>
        <v>0</v>
      </c>
      <c r="Z21" s="515">
        <f t="shared" si="6"/>
        <v>0</v>
      </c>
      <c r="AA21" s="515">
        <f t="shared" si="6"/>
        <v>0</v>
      </c>
      <c r="AB21" s="515">
        <f t="shared" si="6"/>
        <v>0</v>
      </c>
      <c r="AC21" s="515">
        <f t="shared" si="6"/>
        <v>0</v>
      </c>
      <c r="AD21" s="515">
        <f t="shared" si="6"/>
        <v>0</v>
      </c>
      <c r="AE21" s="515">
        <f t="shared" si="6"/>
        <v>0</v>
      </c>
      <c r="AF21" s="515">
        <f t="shared" si="6"/>
        <v>0</v>
      </c>
      <c r="AG21" s="515">
        <f t="shared" si="6"/>
        <v>0</v>
      </c>
      <c r="AH21" s="515">
        <f t="shared" si="6"/>
        <v>0</v>
      </c>
      <c r="AI21" s="515">
        <f t="shared" si="6"/>
        <v>0</v>
      </c>
      <c r="AJ21" s="515">
        <f t="shared" si="7"/>
        <v>0</v>
      </c>
      <c r="AK21" s="515">
        <f t="shared" si="7"/>
        <v>0</v>
      </c>
      <c r="AL21" s="515">
        <f t="shared" si="7"/>
        <v>0</v>
      </c>
      <c r="AM21" s="515">
        <f t="shared" si="7"/>
        <v>0</v>
      </c>
      <c r="AN21" s="515">
        <f t="shared" si="7"/>
        <v>0</v>
      </c>
      <c r="AO21" s="515">
        <f t="shared" si="7"/>
        <v>0</v>
      </c>
      <c r="AP21" s="515">
        <f t="shared" si="7"/>
        <v>0</v>
      </c>
      <c r="AQ21" s="515">
        <f t="shared" si="7"/>
        <v>0</v>
      </c>
      <c r="AR21" s="515">
        <f t="shared" si="7"/>
        <v>0</v>
      </c>
      <c r="AS21" s="515">
        <f t="shared" si="7"/>
        <v>0</v>
      </c>
      <c r="AT21" s="515">
        <f t="shared" si="7"/>
        <v>0</v>
      </c>
      <c r="AU21" s="515">
        <f t="shared" si="7"/>
        <v>0</v>
      </c>
      <c r="AV21" s="515">
        <f t="shared" si="7"/>
        <v>0</v>
      </c>
      <c r="AW21" s="515">
        <f t="shared" si="7"/>
        <v>0</v>
      </c>
      <c r="AX21" s="515" t="str">
        <f t="shared" si="8"/>
        <v/>
      </c>
      <c r="AY21" s="515" t="str">
        <f t="shared" si="8"/>
        <v/>
      </c>
      <c r="AZ21" s="515" t="str">
        <f t="shared" si="8"/>
        <v/>
      </c>
      <c r="BA21" s="515" t="str">
        <f t="shared" si="8"/>
        <v/>
      </c>
      <c r="BB21" s="515" t="str">
        <f t="shared" si="8"/>
        <v>⚠ Gluten</v>
      </c>
      <c r="BC21" s="515" t="str">
        <f t="shared" si="8"/>
        <v/>
      </c>
      <c r="BD21" s="515" t="str">
        <f t="shared" si="8"/>
        <v/>
      </c>
      <c r="BE21" s="515" t="str">
        <f t="shared" si="8"/>
        <v/>
      </c>
      <c r="BF21" s="515" t="str">
        <f t="shared" si="8"/>
        <v/>
      </c>
      <c r="BG21" s="515" t="str">
        <f t="shared" si="8"/>
        <v/>
      </c>
      <c r="BH21" s="515" t="str">
        <f t="shared" si="8"/>
        <v/>
      </c>
      <c r="BI21" s="515" t="str">
        <f t="shared" si="8"/>
        <v/>
      </c>
      <c r="BJ21" s="515" t="str">
        <f t="shared" si="8"/>
        <v/>
      </c>
      <c r="BK21" s="515" t="str">
        <f t="shared" si="8"/>
        <v/>
      </c>
      <c r="BL21" s="515">
        <f t="shared" si="9"/>
        <v>1</v>
      </c>
      <c r="BM21" s="515">
        <f t="shared" si="10"/>
        <v>0</v>
      </c>
      <c r="BN21" s="515">
        <f t="shared" si="11"/>
        <v>0</v>
      </c>
      <c r="BO21" s="515" t="str">
        <f t="shared" si="12"/>
        <v xml:space="preserve">⚠ Gluten ; </v>
      </c>
    </row>
    <row r="22" spans="1:67" ht="30" customHeight="1">
      <c r="A22" s="518">
        <v>11</v>
      </c>
      <c r="B22" s="516"/>
      <c r="C22" s="77" t="str">
        <f t="shared" si="0"/>
        <v/>
      </c>
      <c r="D22" s="72" t="str">
        <f t="shared" si="1"/>
        <v/>
      </c>
      <c r="E22" s="515" t="str">
        <f t="shared" si="2"/>
        <v/>
      </c>
      <c r="F22" s="515" t="str">
        <f t="shared" si="3"/>
        <v/>
      </c>
      <c r="G22" s="515" t="str">
        <f t="shared" si="4"/>
        <v/>
      </c>
      <c r="H22" s="515">
        <f t="shared" si="5"/>
        <v>0</v>
      </c>
      <c r="I22" s="515">
        <f t="shared" si="5"/>
        <v>0</v>
      </c>
      <c r="J22" s="515">
        <f t="shared" si="5"/>
        <v>0</v>
      </c>
      <c r="K22" s="515">
        <f t="shared" si="5"/>
        <v>0</v>
      </c>
      <c r="L22" s="515">
        <f t="shared" si="5"/>
        <v>0</v>
      </c>
      <c r="M22" s="515">
        <f t="shared" si="5"/>
        <v>0</v>
      </c>
      <c r="N22" s="515">
        <f t="shared" si="5"/>
        <v>0</v>
      </c>
      <c r="O22" s="515">
        <f t="shared" si="5"/>
        <v>0</v>
      </c>
      <c r="P22" s="515">
        <f t="shared" si="5"/>
        <v>0</v>
      </c>
      <c r="Q22" s="515">
        <f t="shared" si="5"/>
        <v>0</v>
      </c>
      <c r="R22" s="515">
        <f t="shared" si="5"/>
        <v>0</v>
      </c>
      <c r="S22" s="515">
        <f t="shared" si="5"/>
        <v>0</v>
      </c>
      <c r="T22" s="515">
        <f t="shared" si="5"/>
        <v>0</v>
      </c>
      <c r="U22" s="515">
        <f t="shared" si="5"/>
        <v>0</v>
      </c>
      <c r="V22" s="515">
        <f t="shared" si="6"/>
        <v>0</v>
      </c>
      <c r="W22" s="515">
        <f t="shared" si="6"/>
        <v>0</v>
      </c>
      <c r="X22" s="515">
        <f t="shared" si="6"/>
        <v>0</v>
      </c>
      <c r="Y22" s="515">
        <f t="shared" si="6"/>
        <v>0</v>
      </c>
      <c r="Z22" s="515">
        <f t="shared" si="6"/>
        <v>0</v>
      </c>
      <c r="AA22" s="515">
        <f t="shared" si="6"/>
        <v>0</v>
      </c>
      <c r="AB22" s="515">
        <f t="shared" si="6"/>
        <v>0</v>
      </c>
      <c r="AC22" s="515">
        <f t="shared" si="6"/>
        <v>0</v>
      </c>
      <c r="AD22" s="515">
        <f t="shared" si="6"/>
        <v>0</v>
      </c>
      <c r="AE22" s="515">
        <f t="shared" si="6"/>
        <v>0</v>
      </c>
      <c r="AF22" s="515">
        <f t="shared" si="6"/>
        <v>0</v>
      </c>
      <c r="AG22" s="515">
        <f t="shared" si="6"/>
        <v>0</v>
      </c>
      <c r="AH22" s="515">
        <f t="shared" si="6"/>
        <v>0</v>
      </c>
      <c r="AI22" s="515">
        <f t="shared" si="6"/>
        <v>0</v>
      </c>
      <c r="AJ22" s="515">
        <f t="shared" si="7"/>
        <v>0</v>
      </c>
      <c r="AK22" s="515">
        <f t="shared" si="7"/>
        <v>0</v>
      </c>
      <c r="AL22" s="515">
        <f t="shared" si="7"/>
        <v>0</v>
      </c>
      <c r="AM22" s="515">
        <f t="shared" si="7"/>
        <v>0</v>
      </c>
      <c r="AN22" s="515">
        <f t="shared" si="7"/>
        <v>0</v>
      </c>
      <c r="AO22" s="515">
        <f t="shared" si="7"/>
        <v>0</v>
      </c>
      <c r="AP22" s="515">
        <f t="shared" si="7"/>
        <v>0</v>
      </c>
      <c r="AQ22" s="515">
        <f t="shared" si="7"/>
        <v>0</v>
      </c>
      <c r="AR22" s="515">
        <f t="shared" si="7"/>
        <v>0</v>
      </c>
      <c r="AS22" s="515">
        <f t="shared" si="7"/>
        <v>0</v>
      </c>
      <c r="AT22" s="515">
        <f t="shared" si="7"/>
        <v>0</v>
      </c>
      <c r="AU22" s="515">
        <f t="shared" si="7"/>
        <v>0</v>
      </c>
      <c r="AV22" s="515">
        <f t="shared" si="7"/>
        <v>0</v>
      </c>
      <c r="AW22" s="515">
        <f t="shared" si="7"/>
        <v>0</v>
      </c>
      <c r="AX22" s="515" t="str">
        <f t="shared" si="8"/>
        <v/>
      </c>
      <c r="AY22" s="515" t="str">
        <f t="shared" si="8"/>
        <v/>
      </c>
      <c r="AZ22" s="515" t="str">
        <f t="shared" si="8"/>
        <v/>
      </c>
      <c r="BA22" s="515" t="str">
        <f t="shared" si="8"/>
        <v/>
      </c>
      <c r="BB22" s="515" t="str">
        <f t="shared" si="8"/>
        <v/>
      </c>
      <c r="BC22" s="515" t="str">
        <f t="shared" si="8"/>
        <v/>
      </c>
      <c r="BD22" s="515" t="str">
        <f t="shared" si="8"/>
        <v/>
      </c>
      <c r="BE22" s="515" t="str">
        <f t="shared" si="8"/>
        <v/>
      </c>
      <c r="BF22" s="515" t="str">
        <f t="shared" si="8"/>
        <v/>
      </c>
      <c r="BG22" s="515" t="str">
        <f t="shared" si="8"/>
        <v/>
      </c>
      <c r="BH22" s="515" t="str">
        <f t="shared" si="8"/>
        <v/>
      </c>
      <c r="BI22" s="515" t="str">
        <f t="shared" si="8"/>
        <v/>
      </c>
      <c r="BJ22" s="515" t="str">
        <f t="shared" si="8"/>
        <v/>
      </c>
      <c r="BK22" s="515" t="str">
        <f t="shared" si="8"/>
        <v/>
      </c>
      <c r="BL22" s="515">
        <f t="shared" si="9"/>
        <v>0</v>
      </c>
      <c r="BM22" s="515">
        <f t="shared" si="10"/>
        <v>0</v>
      </c>
      <c r="BN22" s="515">
        <f t="shared" si="11"/>
        <v>0</v>
      </c>
      <c r="BO22" s="515" t="str">
        <f t="shared" si="12"/>
        <v/>
      </c>
    </row>
    <row r="23" spans="1:67" ht="30" customHeight="1">
      <c r="A23" s="517">
        <v>12</v>
      </c>
      <c r="B23" s="516" t="s">
        <v>2058</v>
      </c>
      <c r="C23" s="77" t="str">
        <f t="shared" si="0"/>
        <v>La garniture :</v>
      </c>
      <c r="D23" s="72" t="str">
        <f t="shared" si="1"/>
        <v/>
      </c>
      <c r="E23" s="515" t="str">
        <f t="shared" si="2"/>
        <v>la garniture :</v>
      </c>
      <c r="F23" s="515" t="str">
        <f t="shared" si="3"/>
        <v>la garniture :</v>
      </c>
      <c r="G23" s="515" t="str">
        <f t="shared" si="4"/>
        <v xml:space="preserve"> la garniture </v>
      </c>
      <c r="H23" s="515">
        <f t="shared" si="5"/>
        <v>0</v>
      </c>
      <c r="I23" s="515">
        <f t="shared" si="5"/>
        <v>0</v>
      </c>
      <c r="J23" s="515">
        <f t="shared" si="5"/>
        <v>0</v>
      </c>
      <c r="K23" s="515">
        <f t="shared" si="5"/>
        <v>0</v>
      </c>
      <c r="L23" s="515">
        <f t="shared" si="5"/>
        <v>0</v>
      </c>
      <c r="M23" s="515">
        <f t="shared" si="5"/>
        <v>0</v>
      </c>
      <c r="N23" s="515">
        <f t="shared" si="5"/>
        <v>0</v>
      </c>
      <c r="O23" s="515">
        <f t="shared" si="5"/>
        <v>0</v>
      </c>
      <c r="P23" s="515">
        <f t="shared" si="5"/>
        <v>0</v>
      </c>
      <c r="Q23" s="515">
        <f t="shared" si="5"/>
        <v>0</v>
      </c>
      <c r="R23" s="515">
        <f t="shared" si="5"/>
        <v>0</v>
      </c>
      <c r="S23" s="515">
        <f t="shared" si="5"/>
        <v>0</v>
      </c>
      <c r="T23" s="515">
        <f t="shared" si="5"/>
        <v>0</v>
      </c>
      <c r="U23" s="515">
        <f t="shared" si="5"/>
        <v>0</v>
      </c>
      <c r="V23" s="515">
        <f t="shared" si="6"/>
        <v>0</v>
      </c>
      <c r="W23" s="515">
        <f t="shared" si="6"/>
        <v>0</v>
      </c>
      <c r="X23" s="515">
        <f t="shared" si="6"/>
        <v>0</v>
      </c>
      <c r="Y23" s="515">
        <f t="shared" si="6"/>
        <v>0</v>
      </c>
      <c r="Z23" s="515">
        <f t="shared" si="6"/>
        <v>0</v>
      </c>
      <c r="AA23" s="515">
        <f t="shared" si="6"/>
        <v>0</v>
      </c>
      <c r="AB23" s="515">
        <f t="shared" si="6"/>
        <v>0</v>
      </c>
      <c r="AC23" s="515">
        <f t="shared" si="6"/>
        <v>0</v>
      </c>
      <c r="AD23" s="515">
        <f t="shared" si="6"/>
        <v>0</v>
      </c>
      <c r="AE23" s="515">
        <f t="shared" si="6"/>
        <v>0</v>
      </c>
      <c r="AF23" s="515">
        <f t="shared" si="6"/>
        <v>0</v>
      </c>
      <c r="AG23" s="515">
        <f t="shared" si="6"/>
        <v>0</v>
      </c>
      <c r="AH23" s="515">
        <f t="shared" si="6"/>
        <v>0</v>
      </c>
      <c r="AI23" s="515">
        <f t="shared" si="6"/>
        <v>0</v>
      </c>
      <c r="AJ23" s="515">
        <f t="shared" si="7"/>
        <v>0</v>
      </c>
      <c r="AK23" s="515">
        <f t="shared" si="7"/>
        <v>0</v>
      </c>
      <c r="AL23" s="515">
        <f t="shared" si="7"/>
        <v>0</v>
      </c>
      <c r="AM23" s="515">
        <f t="shared" si="7"/>
        <v>0</v>
      </c>
      <c r="AN23" s="515">
        <f t="shared" si="7"/>
        <v>0</v>
      </c>
      <c r="AO23" s="515">
        <f t="shared" si="7"/>
        <v>0</v>
      </c>
      <c r="AP23" s="515">
        <f t="shared" si="7"/>
        <v>0</v>
      </c>
      <c r="AQ23" s="515">
        <f t="shared" si="7"/>
        <v>0</v>
      </c>
      <c r="AR23" s="515">
        <f t="shared" si="7"/>
        <v>0</v>
      </c>
      <c r="AS23" s="515">
        <f t="shared" si="7"/>
        <v>0</v>
      </c>
      <c r="AT23" s="515">
        <f t="shared" si="7"/>
        <v>0</v>
      </c>
      <c r="AU23" s="515">
        <f t="shared" si="7"/>
        <v>0</v>
      </c>
      <c r="AV23" s="515">
        <f t="shared" si="7"/>
        <v>0</v>
      </c>
      <c r="AW23" s="515">
        <f t="shared" si="7"/>
        <v>0</v>
      </c>
      <c r="AX23" s="515" t="str">
        <f t="shared" si="8"/>
        <v/>
      </c>
      <c r="AY23" s="515" t="str">
        <f t="shared" si="8"/>
        <v/>
      </c>
      <c r="AZ23" s="515" t="str">
        <f t="shared" si="8"/>
        <v/>
      </c>
      <c r="BA23" s="515" t="str">
        <f t="shared" si="8"/>
        <v/>
      </c>
      <c r="BB23" s="515" t="str">
        <f t="shared" si="8"/>
        <v/>
      </c>
      <c r="BC23" s="515" t="str">
        <f t="shared" si="8"/>
        <v/>
      </c>
      <c r="BD23" s="515" t="str">
        <f t="shared" si="8"/>
        <v/>
      </c>
      <c r="BE23" s="515" t="str">
        <f t="shared" si="8"/>
        <v/>
      </c>
      <c r="BF23" s="515" t="str">
        <f t="shared" si="8"/>
        <v/>
      </c>
      <c r="BG23" s="515" t="str">
        <f t="shared" si="8"/>
        <v/>
      </c>
      <c r="BH23" s="515" t="str">
        <f t="shared" si="8"/>
        <v/>
      </c>
      <c r="BI23" s="515" t="str">
        <f t="shared" si="8"/>
        <v/>
      </c>
      <c r="BJ23" s="515" t="str">
        <f t="shared" si="8"/>
        <v/>
      </c>
      <c r="BK23" s="515" t="str">
        <f t="shared" si="8"/>
        <v/>
      </c>
      <c r="BL23" s="515">
        <f t="shared" si="9"/>
        <v>0</v>
      </c>
      <c r="BM23" s="515">
        <f t="shared" si="10"/>
        <v>0</v>
      </c>
      <c r="BN23" s="515">
        <f t="shared" si="11"/>
        <v>0</v>
      </c>
      <c r="BO23" s="515" t="str">
        <f t="shared" si="12"/>
        <v/>
      </c>
    </row>
    <row r="24" spans="1:67" ht="30" customHeight="1">
      <c r="A24" s="518">
        <v>13</v>
      </c>
      <c r="B24" s="516" t="s">
        <v>2059</v>
      </c>
      <c r="C24" s="77" t="str">
        <f t="shared" si="0"/>
        <v>3 pommes</v>
      </c>
      <c r="D24" s="72" t="str">
        <f t="shared" si="1"/>
        <v/>
      </c>
      <c r="E24" s="515" t="str">
        <f t="shared" si="2"/>
        <v>3 pommes</v>
      </c>
      <c r="F24" s="515" t="str">
        <f t="shared" si="3"/>
        <v>3 pommes</v>
      </c>
      <c r="G24" s="515" t="str">
        <f t="shared" si="4"/>
        <v xml:space="preserve"> 3 pommes </v>
      </c>
      <c r="H24" s="515">
        <f t="shared" si="5"/>
        <v>0</v>
      </c>
      <c r="I24" s="515">
        <f t="shared" si="5"/>
        <v>0</v>
      </c>
      <c r="J24" s="515">
        <f t="shared" si="5"/>
        <v>0</v>
      </c>
      <c r="K24" s="515">
        <f t="shared" si="5"/>
        <v>0</v>
      </c>
      <c r="L24" s="515">
        <f t="shared" si="5"/>
        <v>0</v>
      </c>
      <c r="M24" s="515">
        <f t="shared" si="5"/>
        <v>0</v>
      </c>
      <c r="N24" s="515">
        <f t="shared" si="5"/>
        <v>0</v>
      </c>
      <c r="O24" s="515">
        <f t="shared" si="5"/>
        <v>0</v>
      </c>
      <c r="P24" s="515">
        <f t="shared" si="5"/>
        <v>0</v>
      </c>
      <c r="Q24" s="515">
        <f t="shared" si="5"/>
        <v>0</v>
      </c>
      <c r="R24" s="515">
        <f t="shared" si="5"/>
        <v>0</v>
      </c>
      <c r="S24" s="515">
        <f t="shared" si="5"/>
        <v>0</v>
      </c>
      <c r="T24" s="515">
        <f t="shared" si="5"/>
        <v>0</v>
      </c>
      <c r="U24" s="515">
        <f t="shared" si="5"/>
        <v>0</v>
      </c>
      <c r="V24" s="515">
        <f t="shared" si="6"/>
        <v>0</v>
      </c>
      <c r="W24" s="515">
        <f t="shared" si="6"/>
        <v>0</v>
      </c>
      <c r="X24" s="515">
        <f t="shared" si="6"/>
        <v>0</v>
      </c>
      <c r="Y24" s="515">
        <f t="shared" si="6"/>
        <v>0</v>
      </c>
      <c r="Z24" s="515">
        <f t="shared" si="6"/>
        <v>0</v>
      </c>
      <c r="AA24" s="515">
        <f t="shared" si="6"/>
        <v>0</v>
      </c>
      <c r="AB24" s="515">
        <f t="shared" si="6"/>
        <v>0</v>
      </c>
      <c r="AC24" s="515">
        <f t="shared" si="6"/>
        <v>0</v>
      </c>
      <c r="AD24" s="515">
        <f t="shared" si="6"/>
        <v>0</v>
      </c>
      <c r="AE24" s="515">
        <f t="shared" si="6"/>
        <v>0</v>
      </c>
      <c r="AF24" s="515">
        <f t="shared" si="6"/>
        <v>0</v>
      </c>
      <c r="AG24" s="515">
        <f t="shared" si="6"/>
        <v>0</v>
      </c>
      <c r="AH24" s="515">
        <f t="shared" si="6"/>
        <v>0</v>
      </c>
      <c r="AI24" s="515">
        <f t="shared" si="6"/>
        <v>0</v>
      </c>
      <c r="AJ24" s="515">
        <f t="shared" si="7"/>
        <v>0</v>
      </c>
      <c r="AK24" s="515">
        <f t="shared" si="7"/>
        <v>0</v>
      </c>
      <c r="AL24" s="515">
        <f t="shared" si="7"/>
        <v>0</v>
      </c>
      <c r="AM24" s="515">
        <f t="shared" si="7"/>
        <v>0</v>
      </c>
      <c r="AN24" s="515">
        <f t="shared" si="7"/>
        <v>0</v>
      </c>
      <c r="AO24" s="515">
        <f t="shared" si="7"/>
        <v>0</v>
      </c>
      <c r="AP24" s="515">
        <f t="shared" si="7"/>
        <v>0</v>
      </c>
      <c r="AQ24" s="515">
        <f t="shared" si="7"/>
        <v>0</v>
      </c>
      <c r="AR24" s="515">
        <f t="shared" si="7"/>
        <v>0</v>
      </c>
      <c r="AS24" s="515">
        <f t="shared" si="7"/>
        <v>0</v>
      </c>
      <c r="AT24" s="515">
        <f t="shared" si="7"/>
        <v>0</v>
      </c>
      <c r="AU24" s="515">
        <f t="shared" si="7"/>
        <v>0</v>
      </c>
      <c r="AV24" s="515">
        <f t="shared" si="7"/>
        <v>0</v>
      </c>
      <c r="AW24" s="515">
        <f t="shared" si="7"/>
        <v>0</v>
      </c>
      <c r="AX24" s="515" t="str">
        <f t="shared" si="8"/>
        <v/>
      </c>
      <c r="AY24" s="515" t="str">
        <f t="shared" si="8"/>
        <v/>
      </c>
      <c r="AZ24" s="515" t="str">
        <f t="shared" si="8"/>
        <v/>
      </c>
      <c r="BA24" s="515" t="str">
        <f t="shared" si="8"/>
        <v/>
      </c>
      <c r="BB24" s="515" t="str">
        <f t="shared" si="8"/>
        <v/>
      </c>
      <c r="BC24" s="515" t="str">
        <f t="shared" si="8"/>
        <v/>
      </c>
      <c r="BD24" s="515" t="str">
        <f t="shared" si="8"/>
        <v/>
      </c>
      <c r="BE24" s="515" t="str">
        <f t="shared" si="8"/>
        <v/>
      </c>
      <c r="BF24" s="515" t="str">
        <f t="shared" si="8"/>
        <v/>
      </c>
      <c r="BG24" s="515" t="str">
        <f t="shared" si="8"/>
        <v/>
      </c>
      <c r="BH24" s="515" t="str">
        <f t="shared" si="8"/>
        <v/>
      </c>
      <c r="BI24" s="515" t="str">
        <f t="shared" si="8"/>
        <v/>
      </c>
      <c r="BJ24" s="515" t="str">
        <f t="shared" si="8"/>
        <v/>
      </c>
      <c r="BK24" s="515" t="str">
        <f t="shared" si="8"/>
        <v/>
      </c>
      <c r="BL24" s="515">
        <f t="shared" si="9"/>
        <v>0</v>
      </c>
      <c r="BM24" s="515">
        <f t="shared" si="10"/>
        <v>0</v>
      </c>
      <c r="BN24" s="515">
        <f t="shared" si="11"/>
        <v>0</v>
      </c>
      <c r="BO24" s="515" t="str">
        <f t="shared" si="12"/>
        <v/>
      </c>
    </row>
    <row r="25" spans="1:67" ht="30" customHeight="1">
      <c r="A25" s="517">
        <v>14</v>
      </c>
      <c r="B25" s="516" t="s">
        <v>2060</v>
      </c>
      <c r="C25" s="77" t="str">
        <f t="shared" si="0"/>
        <v>2 oeufs *</v>
      </c>
      <c r="D25" s="72" t="str">
        <f t="shared" si="1"/>
        <v>⚠ Oeufs</v>
      </c>
      <c r="E25" s="515" t="str">
        <f t="shared" si="2"/>
        <v>2 oeufs</v>
      </c>
      <c r="F25" s="515" t="str">
        <f t="shared" si="3"/>
        <v>2 oeufs</v>
      </c>
      <c r="G25" s="515" t="str">
        <f t="shared" si="4"/>
        <v xml:space="preserve"> 2 oeufs </v>
      </c>
      <c r="H25" s="515">
        <f t="shared" si="5"/>
        <v>0</v>
      </c>
      <c r="I25" s="515">
        <f t="shared" si="5"/>
        <v>0</v>
      </c>
      <c r="J25" s="515">
        <f t="shared" si="5"/>
        <v>0</v>
      </c>
      <c r="K25" s="515">
        <f t="shared" si="5"/>
        <v>0</v>
      </c>
      <c r="L25" s="515">
        <f t="shared" si="5"/>
        <v>0</v>
      </c>
      <c r="M25" s="515">
        <f t="shared" si="5"/>
        <v>0</v>
      </c>
      <c r="N25" s="515">
        <f t="shared" si="5"/>
        <v>0</v>
      </c>
      <c r="O25" s="515">
        <f t="shared" si="5"/>
        <v>0</v>
      </c>
      <c r="P25" s="515">
        <f t="shared" si="5"/>
        <v>0</v>
      </c>
      <c r="Q25" s="515">
        <f t="shared" si="5"/>
        <v>1</v>
      </c>
      <c r="R25" s="515">
        <f t="shared" si="5"/>
        <v>0</v>
      </c>
      <c r="S25" s="515">
        <f t="shared" si="5"/>
        <v>0</v>
      </c>
      <c r="T25" s="515">
        <f t="shared" si="5"/>
        <v>0</v>
      </c>
      <c r="U25" s="515">
        <f t="shared" si="5"/>
        <v>0</v>
      </c>
      <c r="V25" s="515">
        <f t="shared" si="6"/>
        <v>0</v>
      </c>
      <c r="W25" s="515">
        <f t="shared" si="6"/>
        <v>0</v>
      </c>
      <c r="X25" s="515">
        <f t="shared" si="6"/>
        <v>0</v>
      </c>
      <c r="Y25" s="515">
        <f t="shared" si="6"/>
        <v>0</v>
      </c>
      <c r="Z25" s="515">
        <f t="shared" si="6"/>
        <v>0</v>
      </c>
      <c r="AA25" s="515">
        <f t="shared" si="6"/>
        <v>0</v>
      </c>
      <c r="AB25" s="515">
        <f t="shared" si="6"/>
        <v>0</v>
      </c>
      <c r="AC25" s="515">
        <f t="shared" si="6"/>
        <v>0</v>
      </c>
      <c r="AD25" s="515">
        <f t="shared" si="6"/>
        <v>0</v>
      </c>
      <c r="AE25" s="515">
        <f t="shared" si="6"/>
        <v>0</v>
      </c>
      <c r="AF25" s="515">
        <f t="shared" si="6"/>
        <v>0</v>
      </c>
      <c r="AG25" s="515">
        <f t="shared" si="6"/>
        <v>0</v>
      </c>
      <c r="AH25" s="515">
        <f t="shared" si="6"/>
        <v>0</v>
      </c>
      <c r="AI25" s="515">
        <f t="shared" si="6"/>
        <v>0</v>
      </c>
      <c r="AJ25" s="515">
        <f t="shared" si="7"/>
        <v>0</v>
      </c>
      <c r="AK25" s="515">
        <f t="shared" si="7"/>
        <v>0</v>
      </c>
      <c r="AL25" s="515">
        <f t="shared" si="7"/>
        <v>0</v>
      </c>
      <c r="AM25" s="515">
        <f t="shared" si="7"/>
        <v>0</v>
      </c>
      <c r="AN25" s="515">
        <f t="shared" si="7"/>
        <v>0</v>
      </c>
      <c r="AO25" s="515">
        <f t="shared" si="7"/>
        <v>0</v>
      </c>
      <c r="AP25" s="515">
        <f t="shared" si="7"/>
        <v>0</v>
      </c>
      <c r="AQ25" s="515">
        <f t="shared" si="7"/>
        <v>0</v>
      </c>
      <c r="AR25" s="515">
        <f t="shared" si="7"/>
        <v>0</v>
      </c>
      <c r="AS25" s="515">
        <f t="shared" si="7"/>
        <v>0</v>
      </c>
      <c r="AT25" s="515">
        <f t="shared" si="7"/>
        <v>0</v>
      </c>
      <c r="AU25" s="515">
        <f t="shared" si="7"/>
        <v>0</v>
      </c>
      <c r="AV25" s="515">
        <f t="shared" si="7"/>
        <v>0</v>
      </c>
      <c r="AW25" s="515">
        <f t="shared" si="7"/>
        <v>0</v>
      </c>
      <c r="AX25" s="515" t="str">
        <f t="shared" si="8"/>
        <v/>
      </c>
      <c r="AY25" s="515" t="str">
        <f t="shared" si="8"/>
        <v/>
      </c>
      <c r="AZ25" s="515" t="str">
        <f t="shared" si="8"/>
        <v/>
      </c>
      <c r="BA25" s="515" t="str">
        <f t="shared" si="8"/>
        <v/>
      </c>
      <c r="BB25" s="515" t="str">
        <f t="shared" si="8"/>
        <v/>
      </c>
      <c r="BC25" s="515" t="str">
        <f t="shared" si="8"/>
        <v/>
      </c>
      <c r="BD25" s="515" t="str">
        <f t="shared" si="8"/>
        <v/>
      </c>
      <c r="BE25" s="515" t="str">
        <f t="shared" si="8"/>
        <v/>
      </c>
      <c r="BF25" s="515" t="str">
        <f t="shared" si="8"/>
        <v/>
      </c>
      <c r="BG25" s="515" t="str">
        <f t="shared" si="8"/>
        <v>⚠ Oeufs</v>
      </c>
      <c r="BH25" s="515" t="str">
        <f t="shared" si="8"/>
        <v/>
      </c>
      <c r="BI25" s="515" t="str">
        <f t="shared" si="8"/>
        <v/>
      </c>
      <c r="BJ25" s="515" t="str">
        <f t="shared" si="8"/>
        <v/>
      </c>
      <c r="BK25" s="515" t="str">
        <f t="shared" si="8"/>
        <v/>
      </c>
      <c r="BL25" s="515">
        <f t="shared" si="9"/>
        <v>1</v>
      </c>
      <c r="BM25" s="515">
        <f t="shared" si="10"/>
        <v>0</v>
      </c>
      <c r="BN25" s="515">
        <f t="shared" si="11"/>
        <v>0</v>
      </c>
      <c r="BO25" s="515" t="str">
        <f t="shared" si="12"/>
        <v xml:space="preserve">⚠ Oeufs ; </v>
      </c>
    </row>
    <row r="26" spans="1:67" ht="30" customHeight="1">
      <c r="A26" s="518">
        <v>15</v>
      </c>
      <c r="B26" s="516" t="s">
        <v>2061</v>
      </c>
      <c r="C26" s="77" t="str">
        <f t="shared" si="0"/>
        <v>80 gr de sucre</v>
      </c>
      <c r="D26" s="72" t="str">
        <f t="shared" si="1"/>
        <v/>
      </c>
      <c r="E26" s="515" t="str">
        <f t="shared" si="2"/>
        <v>80 gr de sucre</v>
      </c>
      <c r="F26" s="515" t="str">
        <f t="shared" si="3"/>
        <v>80 gr de sucre</v>
      </c>
      <c r="G26" s="515" t="str">
        <f t="shared" si="4"/>
        <v xml:space="preserve"> 80 gr de sucre </v>
      </c>
      <c r="H26" s="515">
        <f t="shared" si="5"/>
        <v>0</v>
      </c>
      <c r="I26" s="515">
        <f t="shared" si="5"/>
        <v>0</v>
      </c>
      <c r="J26" s="515">
        <f t="shared" si="5"/>
        <v>0</v>
      </c>
      <c r="K26" s="515">
        <f t="shared" si="5"/>
        <v>0</v>
      </c>
      <c r="L26" s="515">
        <f t="shared" si="5"/>
        <v>0</v>
      </c>
      <c r="M26" s="515">
        <f t="shared" si="5"/>
        <v>0</v>
      </c>
      <c r="N26" s="515">
        <f t="shared" si="5"/>
        <v>0</v>
      </c>
      <c r="O26" s="515">
        <f t="shared" si="5"/>
        <v>0</v>
      </c>
      <c r="P26" s="515">
        <f t="shared" si="5"/>
        <v>0</v>
      </c>
      <c r="Q26" s="515">
        <f t="shared" si="5"/>
        <v>0</v>
      </c>
      <c r="R26" s="515">
        <f t="shared" si="5"/>
        <v>0</v>
      </c>
      <c r="S26" s="515">
        <f t="shared" si="5"/>
        <v>0</v>
      </c>
      <c r="T26" s="515">
        <f t="shared" si="5"/>
        <v>0</v>
      </c>
      <c r="U26" s="515">
        <f t="shared" si="5"/>
        <v>0</v>
      </c>
      <c r="V26" s="515">
        <f t="shared" si="6"/>
        <v>0</v>
      </c>
      <c r="W26" s="515">
        <f t="shared" si="6"/>
        <v>0</v>
      </c>
      <c r="X26" s="515">
        <f t="shared" si="6"/>
        <v>0</v>
      </c>
      <c r="Y26" s="515">
        <f t="shared" si="6"/>
        <v>0</v>
      </c>
      <c r="Z26" s="515">
        <f t="shared" si="6"/>
        <v>0</v>
      </c>
      <c r="AA26" s="515">
        <f t="shared" si="6"/>
        <v>0</v>
      </c>
      <c r="AB26" s="515">
        <f t="shared" si="6"/>
        <v>0</v>
      </c>
      <c r="AC26" s="515">
        <f t="shared" si="6"/>
        <v>0</v>
      </c>
      <c r="AD26" s="515">
        <f t="shared" si="6"/>
        <v>0</v>
      </c>
      <c r="AE26" s="515">
        <f t="shared" si="6"/>
        <v>0</v>
      </c>
      <c r="AF26" s="515">
        <f t="shared" si="6"/>
        <v>0</v>
      </c>
      <c r="AG26" s="515">
        <f t="shared" si="6"/>
        <v>0</v>
      </c>
      <c r="AH26" s="515">
        <f t="shared" si="6"/>
        <v>0</v>
      </c>
      <c r="AI26" s="515">
        <f t="shared" si="6"/>
        <v>0</v>
      </c>
      <c r="AJ26" s="515">
        <f t="shared" si="7"/>
        <v>0</v>
      </c>
      <c r="AK26" s="515">
        <f t="shared" si="7"/>
        <v>0</v>
      </c>
      <c r="AL26" s="515">
        <f t="shared" si="7"/>
        <v>0</v>
      </c>
      <c r="AM26" s="515">
        <f t="shared" si="7"/>
        <v>0</v>
      </c>
      <c r="AN26" s="515">
        <f t="shared" si="7"/>
        <v>0</v>
      </c>
      <c r="AO26" s="515">
        <f t="shared" si="7"/>
        <v>0</v>
      </c>
      <c r="AP26" s="515">
        <f t="shared" si="7"/>
        <v>0</v>
      </c>
      <c r="AQ26" s="515">
        <f t="shared" si="7"/>
        <v>0</v>
      </c>
      <c r="AR26" s="515">
        <f t="shared" si="7"/>
        <v>0</v>
      </c>
      <c r="AS26" s="515">
        <f t="shared" si="7"/>
        <v>0</v>
      </c>
      <c r="AT26" s="515">
        <f t="shared" si="7"/>
        <v>0</v>
      </c>
      <c r="AU26" s="515">
        <f t="shared" si="7"/>
        <v>0</v>
      </c>
      <c r="AV26" s="515">
        <f t="shared" si="7"/>
        <v>0</v>
      </c>
      <c r="AW26" s="515">
        <f t="shared" si="7"/>
        <v>0</v>
      </c>
      <c r="AX26" s="515" t="str">
        <f t="shared" si="8"/>
        <v/>
      </c>
      <c r="AY26" s="515" t="str">
        <f t="shared" si="8"/>
        <v/>
      </c>
      <c r="AZ26" s="515" t="str">
        <f t="shared" si="8"/>
        <v/>
      </c>
      <c r="BA26" s="515" t="str">
        <f t="shared" si="8"/>
        <v/>
      </c>
      <c r="BB26" s="515" t="str">
        <f t="shared" si="8"/>
        <v/>
      </c>
      <c r="BC26" s="515" t="str">
        <f t="shared" si="8"/>
        <v/>
      </c>
      <c r="BD26" s="515" t="str">
        <f t="shared" si="8"/>
        <v/>
      </c>
      <c r="BE26" s="515" t="str">
        <f t="shared" si="8"/>
        <v/>
      </c>
      <c r="BF26" s="515" t="str">
        <f t="shared" si="8"/>
        <v/>
      </c>
      <c r="BG26" s="515" t="str">
        <f t="shared" si="8"/>
        <v/>
      </c>
      <c r="BH26" s="515" t="str">
        <f t="shared" si="8"/>
        <v/>
      </c>
      <c r="BI26" s="515" t="str">
        <f t="shared" si="8"/>
        <v/>
      </c>
      <c r="BJ26" s="515" t="str">
        <f t="shared" si="8"/>
        <v/>
      </c>
      <c r="BK26" s="515" t="str">
        <f t="shared" si="8"/>
        <v/>
      </c>
      <c r="BL26" s="515">
        <f t="shared" si="9"/>
        <v>0</v>
      </c>
      <c r="BM26" s="515">
        <f t="shared" si="10"/>
        <v>0</v>
      </c>
      <c r="BN26" s="515">
        <f t="shared" si="11"/>
        <v>0</v>
      </c>
      <c r="BO26" s="515" t="str">
        <f t="shared" si="12"/>
        <v/>
      </c>
    </row>
    <row r="27" spans="1:67" ht="30" customHeight="1">
      <c r="A27" s="517">
        <v>16</v>
      </c>
      <c r="B27" s="516" t="s">
        <v>2054</v>
      </c>
      <c r="C27" s="77" t="str">
        <f t="shared" si="0"/>
        <v>1 sachet de sucre vanillé</v>
      </c>
      <c r="D27" s="72" t="str">
        <f t="shared" si="1"/>
        <v/>
      </c>
      <c r="E27" s="515" t="str">
        <f t="shared" si="2"/>
        <v>1 sachet de sucre vanillé</v>
      </c>
      <c r="F27" s="515" t="str">
        <f t="shared" si="3"/>
        <v>1 sachet de sucre vanille</v>
      </c>
      <c r="G27" s="515" t="str">
        <f t="shared" si="4"/>
        <v xml:space="preserve"> 1 sachet de sucre vanille </v>
      </c>
      <c r="H27" s="515">
        <f t="shared" si="5"/>
        <v>0</v>
      </c>
      <c r="I27" s="515">
        <f t="shared" si="5"/>
        <v>0</v>
      </c>
      <c r="J27" s="515">
        <f t="shared" si="5"/>
        <v>0</v>
      </c>
      <c r="K27" s="515">
        <f t="shared" si="5"/>
        <v>0</v>
      </c>
      <c r="L27" s="515">
        <f t="shared" si="5"/>
        <v>0</v>
      </c>
      <c r="M27" s="515">
        <f t="shared" si="5"/>
        <v>0</v>
      </c>
      <c r="N27" s="515">
        <f t="shared" si="5"/>
        <v>0</v>
      </c>
      <c r="O27" s="515">
        <f t="shared" si="5"/>
        <v>0</v>
      </c>
      <c r="P27" s="515">
        <f t="shared" si="5"/>
        <v>0</v>
      </c>
      <c r="Q27" s="515">
        <f t="shared" si="5"/>
        <v>0</v>
      </c>
      <c r="R27" s="515">
        <f t="shared" si="5"/>
        <v>0</v>
      </c>
      <c r="S27" s="515">
        <f t="shared" si="5"/>
        <v>0</v>
      </c>
      <c r="T27" s="515">
        <f t="shared" si="5"/>
        <v>0</v>
      </c>
      <c r="U27" s="515">
        <f t="shared" si="5"/>
        <v>0</v>
      </c>
      <c r="V27" s="515">
        <f t="shared" si="6"/>
        <v>0</v>
      </c>
      <c r="W27" s="515">
        <f t="shared" si="6"/>
        <v>0</v>
      </c>
      <c r="X27" s="515">
        <f t="shared" si="6"/>
        <v>0</v>
      </c>
      <c r="Y27" s="515">
        <f t="shared" si="6"/>
        <v>0</v>
      </c>
      <c r="Z27" s="515">
        <f t="shared" si="6"/>
        <v>0</v>
      </c>
      <c r="AA27" s="515">
        <f t="shared" si="6"/>
        <v>0</v>
      </c>
      <c r="AB27" s="515">
        <f t="shared" si="6"/>
        <v>0</v>
      </c>
      <c r="AC27" s="515">
        <f t="shared" si="6"/>
        <v>0</v>
      </c>
      <c r="AD27" s="515">
        <f t="shared" si="6"/>
        <v>0</v>
      </c>
      <c r="AE27" s="515">
        <f t="shared" si="6"/>
        <v>0</v>
      </c>
      <c r="AF27" s="515">
        <f t="shared" si="6"/>
        <v>0</v>
      </c>
      <c r="AG27" s="515">
        <f t="shared" si="6"/>
        <v>0</v>
      </c>
      <c r="AH27" s="515">
        <f t="shared" si="6"/>
        <v>0</v>
      </c>
      <c r="AI27" s="515">
        <f t="shared" si="6"/>
        <v>0</v>
      </c>
      <c r="AJ27" s="515">
        <f t="shared" si="7"/>
        <v>0</v>
      </c>
      <c r="AK27" s="515">
        <f t="shared" si="7"/>
        <v>0</v>
      </c>
      <c r="AL27" s="515">
        <f t="shared" si="7"/>
        <v>0</v>
      </c>
      <c r="AM27" s="515">
        <f t="shared" si="7"/>
        <v>0</v>
      </c>
      <c r="AN27" s="515">
        <f t="shared" si="7"/>
        <v>0</v>
      </c>
      <c r="AO27" s="515">
        <f t="shared" si="7"/>
        <v>0</v>
      </c>
      <c r="AP27" s="515">
        <f t="shared" si="7"/>
        <v>0</v>
      </c>
      <c r="AQ27" s="515">
        <f t="shared" si="7"/>
        <v>0</v>
      </c>
      <c r="AR27" s="515">
        <f t="shared" si="7"/>
        <v>0</v>
      </c>
      <c r="AS27" s="515">
        <f t="shared" si="7"/>
        <v>0</v>
      </c>
      <c r="AT27" s="515">
        <f t="shared" si="7"/>
        <v>0</v>
      </c>
      <c r="AU27" s="515">
        <f t="shared" si="7"/>
        <v>0</v>
      </c>
      <c r="AV27" s="515">
        <f t="shared" si="7"/>
        <v>0</v>
      </c>
      <c r="AW27" s="515">
        <f t="shared" si="7"/>
        <v>0</v>
      </c>
      <c r="AX27" s="515" t="str">
        <f t="shared" si="8"/>
        <v/>
      </c>
      <c r="AY27" s="515" t="str">
        <f t="shared" si="8"/>
        <v/>
      </c>
      <c r="AZ27" s="515" t="str">
        <f t="shared" si="8"/>
        <v/>
      </c>
      <c r="BA27" s="515" t="str">
        <f t="shared" si="8"/>
        <v/>
      </c>
      <c r="BB27" s="515" t="str">
        <f t="shared" si="8"/>
        <v/>
      </c>
      <c r="BC27" s="515" t="str">
        <f t="shared" si="8"/>
        <v/>
      </c>
      <c r="BD27" s="515" t="str">
        <f t="shared" si="8"/>
        <v/>
      </c>
      <c r="BE27" s="515" t="str">
        <f t="shared" si="8"/>
        <v/>
      </c>
      <c r="BF27" s="515" t="str">
        <f t="shared" si="8"/>
        <v/>
      </c>
      <c r="BG27" s="515" t="str">
        <f t="shared" si="8"/>
        <v/>
      </c>
      <c r="BH27" s="515" t="str">
        <f t="shared" si="8"/>
        <v/>
      </c>
      <c r="BI27" s="515" t="str">
        <f t="shared" si="8"/>
        <v/>
      </c>
      <c r="BJ27" s="515" t="str">
        <f t="shared" si="8"/>
        <v/>
      </c>
      <c r="BK27" s="515" t="str">
        <f t="shared" si="8"/>
        <v/>
      </c>
      <c r="BL27" s="515">
        <f t="shared" si="9"/>
        <v>0</v>
      </c>
      <c r="BM27" s="515">
        <f t="shared" si="10"/>
        <v>0</v>
      </c>
      <c r="BN27" s="515">
        <f t="shared" si="11"/>
        <v>0</v>
      </c>
      <c r="BO27" s="515" t="str">
        <f t="shared" si="12"/>
        <v/>
      </c>
    </row>
    <row r="28" spans="1:67" ht="30" customHeight="1">
      <c r="A28" s="518">
        <v>17</v>
      </c>
      <c r="B28" s="516" t="s">
        <v>2062</v>
      </c>
      <c r="C28" s="77" t="str">
        <f t="shared" si="0"/>
        <v>40 gr d'amandes en poudre *</v>
      </c>
      <c r="D28" s="72" t="str">
        <f t="shared" si="1"/>
        <v>⚠ Fruits a coque</v>
      </c>
      <c r="E28" s="515" t="str">
        <f t="shared" si="2"/>
        <v>40 gr d'amandes en poudre</v>
      </c>
      <c r="F28" s="515" t="str">
        <f t="shared" si="3"/>
        <v>40 gr d'amandes en poudre</v>
      </c>
      <c r="G28" s="515" t="str">
        <f t="shared" si="4"/>
        <v xml:space="preserve"> 40 gr d amandes en poudre </v>
      </c>
      <c r="H28" s="515">
        <f t="shared" ref="H28:U43" si="13">IF($B28="",0,SUMPRODUCT(($BQ$6:$AFM$6=H$11)*($BQ$7:$AFM$7="ALERTE")*(COUNTIF($G28,"* "&amp;$BQ$8:$AFM$8&amp;" *")&gt;0)*1))</f>
        <v>0</v>
      </c>
      <c r="I28" s="515">
        <f t="shared" si="13"/>
        <v>0</v>
      </c>
      <c r="J28" s="515">
        <f t="shared" si="13"/>
        <v>0</v>
      </c>
      <c r="K28" s="515">
        <f t="shared" si="13"/>
        <v>1</v>
      </c>
      <c r="L28" s="515">
        <f t="shared" si="13"/>
        <v>0</v>
      </c>
      <c r="M28" s="515">
        <f t="shared" si="13"/>
        <v>0</v>
      </c>
      <c r="N28" s="515">
        <f t="shared" si="13"/>
        <v>0</v>
      </c>
      <c r="O28" s="515">
        <f t="shared" si="13"/>
        <v>0</v>
      </c>
      <c r="P28" s="515">
        <f t="shared" si="13"/>
        <v>0</v>
      </c>
      <c r="Q28" s="515">
        <f t="shared" si="13"/>
        <v>0</v>
      </c>
      <c r="R28" s="515">
        <f t="shared" si="13"/>
        <v>0</v>
      </c>
      <c r="S28" s="515">
        <f t="shared" si="13"/>
        <v>0</v>
      </c>
      <c r="T28" s="515">
        <f t="shared" si="13"/>
        <v>0</v>
      </c>
      <c r="U28" s="515">
        <f t="shared" si="13"/>
        <v>0</v>
      </c>
      <c r="V28" s="515">
        <f t="shared" ref="V28:AI43" si="14">IF($B28="",0,SUMPRODUCT(($BQ$6:$AFM$6=V$11)*($BQ$7:$AFM$7="INFO")*(COUNTIF($G28,"* "&amp;$BQ$8:$AFM$8&amp;" *")&gt;0)*1))</f>
        <v>0</v>
      </c>
      <c r="W28" s="515">
        <f t="shared" si="14"/>
        <v>0</v>
      </c>
      <c r="X28" s="515">
        <f t="shared" si="14"/>
        <v>0</v>
      </c>
      <c r="Y28" s="515">
        <f t="shared" si="14"/>
        <v>0</v>
      </c>
      <c r="Z28" s="515">
        <f t="shared" si="14"/>
        <v>0</v>
      </c>
      <c r="AA28" s="515">
        <f t="shared" si="14"/>
        <v>0</v>
      </c>
      <c r="AB28" s="515">
        <f t="shared" si="14"/>
        <v>0</v>
      </c>
      <c r="AC28" s="515">
        <f t="shared" si="14"/>
        <v>0</v>
      </c>
      <c r="AD28" s="515">
        <f t="shared" si="14"/>
        <v>0</v>
      </c>
      <c r="AE28" s="515">
        <f t="shared" si="14"/>
        <v>0</v>
      </c>
      <c r="AF28" s="515">
        <f t="shared" si="14"/>
        <v>0</v>
      </c>
      <c r="AG28" s="515">
        <f t="shared" si="14"/>
        <v>0</v>
      </c>
      <c r="AH28" s="515">
        <f t="shared" si="14"/>
        <v>0</v>
      </c>
      <c r="AI28" s="515">
        <f t="shared" si="14"/>
        <v>0</v>
      </c>
      <c r="AJ28" s="515">
        <f t="shared" ref="AJ28:AW43" si="15">IF($B28="",0,SUMPRODUCT(($BQ$6:$AFM$6=AJ$11)*($BQ$7:$AFM$7="EXCL")*(COUNTIF($G28,"* "&amp;$BQ$8:$AFM$8&amp;" *")&gt;0)*1))</f>
        <v>0</v>
      </c>
      <c r="AK28" s="515">
        <f t="shared" si="15"/>
        <v>0</v>
      </c>
      <c r="AL28" s="515">
        <f t="shared" si="15"/>
        <v>0</v>
      </c>
      <c r="AM28" s="515">
        <f t="shared" si="15"/>
        <v>0</v>
      </c>
      <c r="AN28" s="515">
        <f t="shared" si="15"/>
        <v>0</v>
      </c>
      <c r="AO28" s="515">
        <f t="shared" si="15"/>
        <v>0</v>
      </c>
      <c r="AP28" s="515">
        <f t="shared" si="15"/>
        <v>0</v>
      </c>
      <c r="AQ28" s="515">
        <f t="shared" si="15"/>
        <v>0</v>
      </c>
      <c r="AR28" s="515">
        <f t="shared" si="15"/>
        <v>0</v>
      </c>
      <c r="AS28" s="515">
        <f t="shared" si="15"/>
        <v>0</v>
      </c>
      <c r="AT28" s="515">
        <f t="shared" si="15"/>
        <v>0</v>
      </c>
      <c r="AU28" s="515">
        <f t="shared" si="15"/>
        <v>0</v>
      </c>
      <c r="AV28" s="515">
        <f t="shared" si="15"/>
        <v>0</v>
      </c>
      <c r="AW28" s="515">
        <f t="shared" si="15"/>
        <v>0</v>
      </c>
      <c r="AX28" s="515" t="str">
        <f t="shared" si="8"/>
        <v/>
      </c>
      <c r="AY28" s="515" t="str">
        <f t="shared" si="8"/>
        <v/>
      </c>
      <c r="AZ28" s="515" t="str">
        <f t="shared" si="8"/>
        <v/>
      </c>
      <c r="BA28" s="515" t="str">
        <f t="shared" si="8"/>
        <v>⚠ Fruits a coque</v>
      </c>
      <c r="BB28" s="515" t="str">
        <f t="shared" si="8"/>
        <v/>
      </c>
      <c r="BC28" s="515" t="str">
        <f t="shared" si="8"/>
        <v/>
      </c>
      <c r="BD28" s="515" t="str">
        <f t="shared" si="8"/>
        <v/>
      </c>
      <c r="BE28" s="515" t="str">
        <f t="shared" si="8"/>
        <v/>
      </c>
      <c r="BF28" s="515" t="str">
        <f t="shared" si="8"/>
        <v/>
      </c>
      <c r="BG28" s="515" t="str">
        <f t="shared" si="8"/>
        <v/>
      </c>
      <c r="BH28" s="515" t="str">
        <f t="shared" si="8"/>
        <v/>
      </c>
      <c r="BI28" s="515" t="str">
        <f t="shared" si="8"/>
        <v/>
      </c>
      <c r="BJ28" s="515" t="str">
        <f t="shared" si="8"/>
        <v/>
      </c>
      <c r="BK28" s="515" t="str">
        <f t="shared" si="8"/>
        <v/>
      </c>
      <c r="BL28" s="515">
        <f t="shared" si="9"/>
        <v>1</v>
      </c>
      <c r="BM28" s="515">
        <f t="shared" si="10"/>
        <v>0</v>
      </c>
      <c r="BN28" s="515">
        <f t="shared" si="11"/>
        <v>0</v>
      </c>
      <c r="BO28" s="515" t="str">
        <f t="shared" si="12"/>
        <v xml:space="preserve">⚠ Fruits a coque ; </v>
      </c>
    </row>
    <row r="29" spans="1:67" ht="30" customHeight="1">
      <c r="A29" s="517">
        <v>18</v>
      </c>
      <c r="B29" s="516" t="s">
        <v>2063</v>
      </c>
      <c r="C29" s="77" t="str">
        <f t="shared" si="0"/>
        <v>20 cl de crème liquide *</v>
      </c>
      <c r="D29" s="72" t="str">
        <f t="shared" si="1"/>
        <v>⚠ Lait</v>
      </c>
      <c r="E29" s="515" t="str">
        <f t="shared" si="2"/>
        <v>20 cl de crème liquide</v>
      </c>
      <c r="F29" s="515" t="str">
        <f t="shared" si="3"/>
        <v>20 cl de creme liquide</v>
      </c>
      <c r="G29" s="515" t="str">
        <f t="shared" si="4"/>
        <v xml:space="preserve"> 20 cl de creme liquide </v>
      </c>
      <c r="H29" s="515">
        <f t="shared" si="13"/>
        <v>0</v>
      </c>
      <c r="I29" s="515">
        <f t="shared" si="13"/>
        <v>0</v>
      </c>
      <c r="J29" s="515">
        <f t="shared" si="13"/>
        <v>0</v>
      </c>
      <c r="K29" s="515">
        <f t="shared" si="13"/>
        <v>0</v>
      </c>
      <c r="L29" s="515">
        <f t="shared" si="13"/>
        <v>0</v>
      </c>
      <c r="M29" s="515">
        <f t="shared" si="13"/>
        <v>1</v>
      </c>
      <c r="N29" s="515">
        <f t="shared" si="13"/>
        <v>0</v>
      </c>
      <c r="O29" s="515">
        <f t="shared" si="13"/>
        <v>0</v>
      </c>
      <c r="P29" s="515">
        <f t="shared" si="13"/>
        <v>0</v>
      </c>
      <c r="Q29" s="515">
        <f t="shared" si="13"/>
        <v>0</v>
      </c>
      <c r="R29" s="515">
        <f t="shared" si="13"/>
        <v>0</v>
      </c>
      <c r="S29" s="515">
        <f t="shared" si="13"/>
        <v>0</v>
      </c>
      <c r="T29" s="515">
        <f t="shared" si="13"/>
        <v>0</v>
      </c>
      <c r="U29" s="515">
        <f t="shared" si="13"/>
        <v>0</v>
      </c>
      <c r="V29" s="515">
        <f t="shared" si="14"/>
        <v>0</v>
      </c>
      <c r="W29" s="515">
        <f t="shared" si="14"/>
        <v>0</v>
      </c>
      <c r="X29" s="515">
        <f t="shared" si="14"/>
        <v>0</v>
      </c>
      <c r="Y29" s="515">
        <f t="shared" si="14"/>
        <v>0</v>
      </c>
      <c r="Z29" s="515">
        <f t="shared" si="14"/>
        <v>0</v>
      </c>
      <c r="AA29" s="515">
        <f t="shared" si="14"/>
        <v>0</v>
      </c>
      <c r="AB29" s="515">
        <f t="shared" si="14"/>
        <v>0</v>
      </c>
      <c r="AC29" s="515">
        <f t="shared" si="14"/>
        <v>0</v>
      </c>
      <c r="AD29" s="515">
        <f t="shared" si="14"/>
        <v>0</v>
      </c>
      <c r="AE29" s="515">
        <f t="shared" si="14"/>
        <v>0</v>
      </c>
      <c r="AF29" s="515">
        <f t="shared" si="14"/>
        <v>0</v>
      </c>
      <c r="AG29" s="515">
        <f t="shared" si="14"/>
        <v>0</v>
      </c>
      <c r="AH29" s="515">
        <f t="shared" si="14"/>
        <v>0</v>
      </c>
      <c r="AI29" s="515">
        <f t="shared" si="14"/>
        <v>0</v>
      </c>
      <c r="AJ29" s="515">
        <f t="shared" si="15"/>
        <v>0</v>
      </c>
      <c r="AK29" s="515">
        <f t="shared" si="15"/>
        <v>0</v>
      </c>
      <c r="AL29" s="515">
        <f t="shared" si="15"/>
        <v>0</v>
      </c>
      <c r="AM29" s="515">
        <f t="shared" si="15"/>
        <v>0</v>
      </c>
      <c r="AN29" s="515">
        <f t="shared" si="15"/>
        <v>0</v>
      </c>
      <c r="AO29" s="515">
        <f t="shared" si="15"/>
        <v>0</v>
      </c>
      <c r="AP29" s="515">
        <f t="shared" si="15"/>
        <v>0</v>
      </c>
      <c r="AQ29" s="515">
        <f t="shared" si="15"/>
        <v>0</v>
      </c>
      <c r="AR29" s="515">
        <f t="shared" si="15"/>
        <v>0</v>
      </c>
      <c r="AS29" s="515">
        <f t="shared" si="15"/>
        <v>0</v>
      </c>
      <c r="AT29" s="515">
        <f t="shared" si="15"/>
        <v>0</v>
      </c>
      <c r="AU29" s="515">
        <f t="shared" si="15"/>
        <v>0</v>
      </c>
      <c r="AV29" s="515">
        <f t="shared" si="15"/>
        <v>0</v>
      </c>
      <c r="AW29" s="515">
        <f t="shared" si="15"/>
        <v>0</v>
      </c>
      <c r="AX29" s="515" t="str">
        <f t="shared" si="8"/>
        <v/>
      </c>
      <c r="AY29" s="515" t="str">
        <f t="shared" si="8"/>
        <v/>
      </c>
      <c r="AZ29" s="515" t="str">
        <f t="shared" si="8"/>
        <v/>
      </c>
      <c r="BA29" s="515" t="str">
        <f t="shared" si="8"/>
        <v/>
      </c>
      <c r="BB29" s="515" t="str">
        <f t="shared" si="8"/>
        <v/>
      </c>
      <c r="BC29" s="515" t="str">
        <f t="shared" si="8"/>
        <v>⚠ Lait</v>
      </c>
      <c r="BD29" s="515" t="str">
        <f t="shared" si="8"/>
        <v/>
      </c>
      <c r="BE29" s="515" t="str">
        <f t="shared" si="8"/>
        <v/>
      </c>
      <c r="BF29" s="515" t="str">
        <f t="shared" si="8"/>
        <v/>
      </c>
      <c r="BG29" s="515" t="str">
        <f t="shared" si="8"/>
        <v/>
      </c>
      <c r="BH29" s="515" t="str">
        <f t="shared" si="8"/>
        <v/>
      </c>
      <c r="BI29" s="515" t="str">
        <f t="shared" si="8"/>
        <v/>
      </c>
      <c r="BJ29" s="515" t="str">
        <f t="shared" si="8"/>
        <v/>
      </c>
      <c r="BK29" s="515" t="str">
        <f t="shared" si="8"/>
        <v/>
      </c>
      <c r="BL29" s="515">
        <f t="shared" si="9"/>
        <v>1</v>
      </c>
      <c r="BM29" s="515">
        <f t="shared" si="10"/>
        <v>0</v>
      </c>
      <c r="BN29" s="515">
        <f t="shared" si="11"/>
        <v>0</v>
      </c>
      <c r="BO29" s="515" t="str">
        <f t="shared" si="12"/>
        <v xml:space="preserve">⚠ Lait ; </v>
      </c>
    </row>
    <row r="30" spans="1:67" ht="30" customHeight="1">
      <c r="A30" s="518">
        <v>19</v>
      </c>
      <c r="B30" s="516"/>
      <c r="C30" s="77" t="str">
        <f t="shared" si="0"/>
        <v/>
      </c>
      <c r="D30" s="72" t="str">
        <f t="shared" si="1"/>
        <v/>
      </c>
      <c r="E30" s="515" t="str">
        <f t="shared" si="2"/>
        <v/>
      </c>
      <c r="F30" s="515" t="str">
        <f t="shared" si="3"/>
        <v/>
      </c>
      <c r="G30" s="515" t="str">
        <f t="shared" si="4"/>
        <v/>
      </c>
      <c r="H30" s="515">
        <f t="shared" si="13"/>
        <v>0</v>
      </c>
      <c r="I30" s="515">
        <f t="shared" si="13"/>
        <v>0</v>
      </c>
      <c r="J30" s="515">
        <f t="shared" si="13"/>
        <v>0</v>
      </c>
      <c r="K30" s="515">
        <f t="shared" si="13"/>
        <v>0</v>
      </c>
      <c r="L30" s="515">
        <f t="shared" si="13"/>
        <v>0</v>
      </c>
      <c r="M30" s="515">
        <f t="shared" si="13"/>
        <v>0</v>
      </c>
      <c r="N30" s="515">
        <f t="shared" si="13"/>
        <v>0</v>
      </c>
      <c r="O30" s="515">
        <f t="shared" si="13"/>
        <v>0</v>
      </c>
      <c r="P30" s="515">
        <f t="shared" si="13"/>
        <v>0</v>
      </c>
      <c r="Q30" s="515">
        <f t="shared" si="13"/>
        <v>0</v>
      </c>
      <c r="R30" s="515">
        <f t="shared" si="13"/>
        <v>0</v>
      </c>
      <c r="S30" s="515">
        <f t="shared" si="13"/>
        <v>0</v>
      </c>
      <c r="T30" s="515">
        <f t="shared" si="13"/>
        <v>0</v>
      </c>
      <c r="U30" s="515">
        <f t="shared" si="13"/>
        <v>0</v>
      </c>
      <c r="V30" s="515">
        <f t="shared" si="14"/>
        <v>0</v>
      </c>
      <c r="W30" s="515">
        <f t="shared" si="14"/>
        <v>0</v>
      </c>
      <c r="X30" s="515">
        <f t="shared" si="14"/>
        <v>0</v>
      </c>
      <c r="Y30" s="515">
        <f t="shared" si="14"/>
        <v>0</v>
      </c>
      <c r="Z30" s="515">
        <f t="shared" si="14"/>
        <v>0</v>
      </c>
      <c r="AA30" s="515">
        <f t="shared" si="14"/>
        <v>0</v>
      </c>
      <c r="AB30" s="515">
        <f t="shared" si="14"/>
        <v>0</v>
      </c>
      <c r="AC30" s="515">
        <f t="shared" si="14"/>
        <v>0</v>
      </c>
      <c r="AD30" s="515">
        <f t="shared" si="14"/>
        <v>0</v>
      </c>
      <c r="AE30" s="515">
        <f t="shared" si="14"/>
        <v>0</v>
      </c>
      <c r="AF30" s="515">
        <f t="shared" si="14"/>
        <v>0</v>
      </c>
      <c r="AG30" s="515">
        <f t="shared" si="14"/>
        <v>0</v>
      </c>
      <c r="AH30" s="515">
        <f t="shared" si="14"/>
        <v>0</v>
      </c>
      <c r="AI30" s="515">
        <f t="shared" si="14"/>
        <v>0</v>
      </c>
      <c r="AJ30" s="515">
        <f t="shared" si="15"/>
        <v>0</v>
      </c>
      <c r="AK30" s="515">
        <f t="shared" si="15"/>
        <v>0</v>
      </c>
      <c r="AL30" s="515">
        <f t="shared" si="15"/>
        <v>0</v>
      </c>
      <c r="AM30" s="515">
        <f t="shared" si="15"/>
        <v>0</v>
      </c>
      <c r="AN30" s="515">
        <f t="shared" si="15"/>
        <v>0</v>
      </c>
      <c r="AO30" s="515">
        <f t="shared" si="15"/>
        <v>0</v>
      </c>
      <c r="AP30" s="515">
        <f t="shared" si="15"/>
        <v>0</v>
      </c>
      <c r="AQ30" s="515">
        <f t="shared" si="15"/>
        <v>0</v>
      </c>
      <c r="AR30" s="515">
        <f t="shared" si="15"/>
        <v>0</v>
      </c>
      <c r="AS30" s="515">
        <f t="shared" si="15"/>
        <v>0</v>
      </c>
      <c r="AT30" s="515">
        <f t="shared" si="15"/>
        <v>0</v>
      </c>
      <c r="AU30" s="515">
        <f t="shared" si="15"/>
        <v>0</v>
      </c>
      <c r="AV30" s="515">
        <f t="shared" si="15"/>
        <v>0</v>
      </c>
      <c r="AW30" s="515">
        <f t="shared" si="15"/>
        <v>0</v>
      </c>
      <c r="AX30" s="515" t="str">
        <f t="shared" si="8"/>
        <v/>
      </c>
      <c r="AY30" s="515" t="str">
        <f t="shared" si="8"/>
        <v/>
      </c>
      <c r="AZ30" s="515" t="str">
        <f t="shared" si="8"/>
        <v/>
      </c>
      <c r="BA30" s="515" t="str">
        <f t="shared" ref="BA30:BK53" si="16">IF($B30="","",IF(AM30&gt;0,"",IF(K30&gt;0,"⚠ "&amp;BA$11,IF(Y30&gt;0,"info "&amp;BA$11,""))))</f>
        <v/>
      </c>
      <c r="BB30" s="515" t="str">
        <f t="shared" si="16"/>
        <v/>
      </c>
      <c r="BC30" s="515" t="str">
        <f t="shared" si="16"/>
        <v/>
      </c>
      <c r="BD30" s="515" t="str">
        <f t="shared" si="16"/>
        <v/>
      </c>
      <c r="BE30" s="515" t="str">
        <f t="shared" si="16"/>
        <v/>
      </c>
      <c r="BF30" s="515" t="str">
        <f t="shared" si="16"/>
        <v/>
      </c>
      <c r="BG30" s="515" t="str">
        <f t="shared" si="16"/>
        <v/>
      </c>
      <c r="BH30" s="515" t="str">
        <f t="shared" si="16"/>
        <v/>
      </c>
      <c r="BI30" s="515" t="str">
        <f t="shared" si="16"/>
        <v/>
      </c>
      <c r="BJ30" s="515" t="str">
        <f t="shared" si="16"/>
        <v/>
      </c>
      <c r="BK30" s="515" t="str">
        <f t="shared" si="16"/>
        <v/>
      </c>
      <c r="BL30" s="515">
        <f t="shared" si="9"/>
        <v>0</v>
      </c>
      <c r="BM30" s="515">
        <f t="shared" si="10"/>
        <v>0</v>
      </c>
      <c r="BN30" s="515">
        <f t="shared" si="11"/>
        <v>0</v>
      </c>
      <c r="BO30" s="515" t="str">
        <f t="shared" si="12"/>
        <v/>
      </c>
    </row>
    <row r="31" spans="1:67" ht="30" customHeight="1">
      <c r="A31" s="517">
        <v>20</v>
      </c>
      <c r="B31" s="516" t="s">
        <v>2064</v>
      </c>
      <c r="C31" s="77" t="str">
        <f t="shared" si="0"/>
        <v>La décoration :</v>
      </c>
      <c r="D31" s="72" t="str">
        <f t="shared" si="1"/>
        <v/>
      </c>
      <c r="E31" s="515" t="str">
        <f t="shared" si="2"/>
        <v>la décoration :</v>
      </c>
      <c r="F31" s="515" t="str">
        <f t="shared" si="3"/>
        <v>la decoration :</v>
      </c>
      <c r="G31" s="515" t="str">
        <f t="shared" si="4"/>
        <v xml:space="preserve"> la decoration </v>
      </c>
      <c r="H31" s="515">
        <f t="shared" si="13"/>
        <v>0</v>
      </c>
      <c r="I31" s="515">
        <f t="shared" si="13"/>
        <v>0</v>
      </c>
      <c r="J31" s="515">
        <f t="shared" si="13"/>
        <v>0</v>
      </c>
      <c r="K31" s="515">
        <f t="shared" si="13"/>
        <v>0</v>
      </c>
      <c r="L31" s="515">
        <f t="shared" si="13"/>
        <v>0</v>
      </c>
      <c r="M31" s="515">
        <f t="shared" si="13"/>
        <v>0</v>
      </c>
      <c r="N31" s="515">
        <f t="shared" si="13"/>
        <v>0</v>
      </c>
      <c r="O31" s="515">
        <f t="shared" si="13"/>
        <v>0</v>
      </c>
      <c r="P31" s="515">
        <f t="shared" si="13"/>
        <v>0</v>
      </c>
      <c r="Q31" s="515">
        <f t="shared" si="13"/>
        <v>0</v>
      </c>
      <c r="R31" s="515">
        <f t="shared" si="13"/>
        <v>0</v>
      </c>
      <c r="S31" s="515">
        <f t="shared" si="13"/>
        <v>0</v>
      </c>
      <c r="T31" s="515">
        <f t="shared" si="13"/>
        <v>0</v>
      </c>
      <c r="U31" s="515">
        <f t="shared" si="13"/>
        <v>0</v>
      </c>
      <c r="V31" s="515">
        <f t="shared" si="14"/>
        <v>0</v>
      </c>
      <c r="W31" s="515">
        <f t="shared" si="14"/>
        <v>0</v>
      </c>
      <c r="X31" s="515">
        <f t="shared" si="14"/>
        <v>0</v>
      </c>
      <c r="Y31" s="515">
        <f t="shared" si="14"/>
        <v>0</v>
      </c>
      <c r="Z31" s="515">
        <f t="shared" si="14"/>
        <v>0</v>
      </c>
      <c r="AA31" s="515">
        <f t="shared" si="14"/>
        <v>0</v>
      </c>
      <c r="AB31" s="515">
        <f t="shared" si="14"/>
        <v>0</v>
      </c>
      <c r="AC31" s="515">
        <f t="shared" si="14"/>
        <v>0</v>
      </c>
      <c r="AD31" s="515">
        <f t="shared" si="14"/>
        <v>0</v>
      </c>
      <c r="AE31" s="515">
        <f t="shared" si="14"/>
        <v>0</v>
      </c>
      <c r="AF31" s="515">
        <f t="shared" si="14"/>
        <v>0</v>
      </c>
      <c r="AG31" s="515">
        <f t="shared" si="14"/>
        <v>0</v>
      </c>
      <c r="AH31" s="515">
        <f t="shared" si="14"/>
        <v>0</v>
      </c>
      <c r="AI31" s="515">
        <f t="shared" si="14"/>
        <v>0</v>
      </c>
      <c r="AJ31" s="515">
        <f t="shared" si="15"/>
        <v>0</v>
      </c>
      <c r="AK31" s="515">
        <f t="shared" si="15"/>
        <v>0</v>
      </c>
      <c r="AL31" s="515">
        <f t="shared" si="15"/>
        <v>0</v>
      </c>
      <c r="AM31" s="515">
        <f t="shared" si="15"/>
        <v>0</v>
      </c>
      <c r="AN31" s="515">
        <f t="shared" si="15"/>
        <v>0</v>
      </c>
      <c r="AO31" s="515">
        <f t="shared" si="15"/>
        <v>0</v>
      </c>
      <c r="AP31" s="515">
        <f t="shared" si="15"/>
        <v>0</v>
      </c>
      <c r="AQ31" s="515">
        <f t="shared" si="15"/>
        <v>0</v>
      </c>
      <c r="AR31" s="515">
        <f t="shared" si="15"/>
        <v>0</v>
      </c>
      <c r="AS31" s="515">
        <f t="shared" si="15"/>
        <v>0</v>
      </c>
      <c r="AT31" s="515">
        <f t="shared" si="15"/>
        <v>0</v>
      </c>
      <c r="AU31" s="515">
        <f t="shared" si="15"/>
        <v>0</v>
      </c>
      <c r="AV31" s="515">
        <f t="shared" si="15"/>
        <v>0</v>
      </c>
      <c r="AW31" s="515">
        <f t="shared" si="15"/>
        <v>0</v>
      </c>
      <c r="AX31" s="515" t="str">
        <f t="shared" ref="AX31:BE87" si="17">IF($B31="","",IF(AJ31&gt;0,"",IF(H31&gt;0,"⚠ "&amp;AX$11,IF(V31&gt;0,"info "&amp;AX$11,""))))</f>
        <v/>
      </c>
      <c r="AY31" s="515" t="str">
        <f t="shared" si="17"/>
        <v/>
      </c>
      <c r="AZ31" s="515" t="str">
        <f t="shared" si="17"/>
        <v/>
      </c>
      <c r="BA31" s="515" t="str">
        <f t="shared" si="16"/>
        <v/>
      </c>
      <c r="BB31" s="515" t="str">
        <f t="shared" si="16"/>
        <v/>
      </c>
      <c r="BC31" s="515" t="str">
        <f t="shared" si="16"/>
        <v/>
      </c>
      <c r="BD31" s="515" t="str">
        <f t="shared" si="16"/>
        <v/>
      </c>
      <c r="BE31" s="515" t="str">
        <f t="shared" si="16"/>
        <v/>
      </c>
      <c r="BF31" s="515" t="str">
        <f t="shared" si="16"/>
        <v/>
      </c>
      <c r="BG31" s="515" t="str">
        <f t="shared" si="16"/>
        <v/>
      </c>
      <c r="BH31" s="515" t="str">
        <f t="shared" si="16"/>
        <v/>
      </c>
      <c r="BI31" s="515" t="str">
        <f t="shared" si="16"/>
        <v/>
      </c>
      <c r="BJ31" s="515" t="str">
        <f t="shared" si="16"/>
        <v/>
      </c>
      <c r="BK31" s="515" t="str">
        <f t="shared" si="16"/>
        <v/>
      </c>
      <c r="BL31" s="515">
        <f t="shared" si="9"/>
        <v>0</v>
      </c>
      <c r="BM31" s="515">
        <f t="shared" si="10"/>
        <v>0</v>
      </c>
      <c r="BN31" s="515">
        <f t="shared" si="11"/>
        <v>0</v>
      </c>
      <c r="BO31" s="515" t="str">
        <f t="shared" si="12"/>
        <v/>
      </c>
    </row>
    <row r="32" spans="1:67" ht="30" customHeight="1">
      <c r="A32" s="518">
        <v>21</v>
      </c>
      <c r="B32" s="516" t="s">
        <v>2065</v>
      </c>
      <c r="C32" s="77" t="str">
        <f t="shared" si="0"/>
        <v>Sucre glace</v>
      </c>
      <c r="D32" s="72" t="str">
        <f t="shared" si="1"/>
        <v/>
      </c>
      <c r="E32" s="515" t="str">
        <f t="shared" si="2"/>
        <v>sucre glace</v>
      </c>
      <c r="F32" s="515" t="str">
        <f t="shared" si="3"/>
        <v>sucre glace</v>
      </c>
      <c r="G32" s="515" t="str">
        <f t="shared" si="4"/>
        <v xml:space="preserve"> sucre glace </v>
      </c>
      <c r="H32" s="515">
        <f t="shared" si="13"/>
        <v>0</v>
      </c>
      <c r="I32" s="515">
        <f t="shared" si="13"/>
        <v>0</v>
      </c>
      <c r="J32" s="515">
        <f t="shared" si="13"/>
        <v>0</v>
      </c>
      <c r="K32" s="515">
        <f t="shared" si="13"/>
        <v>0</v>
      </c>
      <c r="L32" s="515">
        <f t="shared" si="13"/>
        <v>0</v>
      </c>
      <c r="M32" s="515">
        <f t="shared" si="13"/>
        <v>0</v>
      </c>
      <c r="N32" s="515">
        <f t="shared" si="13"/>
        <v>0</v>
      </c>
      <c r="O32" s="515">
        <f t="shared" si="13"/>
        <v>0</v>
      </c>
      <c r="P32" s="515">
        <f t="shared" si="13"/>
        <v>0</v>
      </c>
      <c r="Q32" s="515">
        <f t="shared" si="13"/>
        <v>0</v>
      </c>
      <c r="R32" s="515">
        <f t="shared" si="13"/>
        <v>0</v>
      </c>
      <c r="S32" s="515">
        <f t="shared" si="13"/>
        <v>0</v>
      </c>
      <c r="T32" s="515">
        <f t="shared" si="13"/>
        <v>0</v>
      </c>
      <c r="U32" s="515">
        <f t="shared" si="13"/>
        <v>0</v>
      </c>
      <c r="V32" s="515">
        <f t="shared" si="14"/>
        <v>0</v>
      </c>
      <c r="W32" s="515">
        <f t="shared" si="14"/>
        <v>0</v>
      </c>
      <c r="X32" s="515">
        <f t="shared" si="14"/>
        <v>0</v>
      </c>
      <c r="Y32" s="515">
        <f t="shared" si="14"/>
        <v>0</v>
      </c>
      <c r="Z32" s="515">
        <f t="shared" si="14"/>
        <v>0</v>
      </c>
      <c r="AA32" s="515">
        <f t="shared" si="14"/>
        <v>0</v>
      </c>
      <c r="AB32" s="515">
        <f t="shared" si="14"/>
        <v>0</v>
      </c>
      <c r="AC32" s="515">
        <f t="shared" si="14"/>
        <v>0</v>
      </c>
      <c r="AD32" s="515">
        <f t="shared" si="14"/>
        <v>0</v>
      </c>
      <c r="AE32" s="515">
        <f t="shared" si="14"/>
        <v>0</v>
      </c>
      <c r="AF32" s="515">
        <f t="shared" si="14"/>
        <v>0</v>
      </c>
      <c r="AG32" s="515">
        <f t="shared" si="14"/>
        <v>0</v>
      </c>
      <c r="AH32" s="515">
        <f t="shared" si="14"/>
        <v>0</v>
      </c>
      <c r="AI32" s="515">
        <f t="shared" si="14"/>
        <v>0</v>
      </c>
      <c r="AJ32" s="515">
        <f t="shared" si="15"/>
        <v>0</v>
      </c>
      <c r="AK32" s="515">
        <f t="shared" si="15"/>
        <v>0</v>
      </c>
      <c r="AL32" s="515">
        <f t="shared" si="15"/>
        <v>0</v>
      </c>
      <c r="AM32" s="515">
        <f t="shared" si="15"/>
        <v>0</v>
      </c>
      <c r="AN32" s="515">
        <f t="shared" si="15"/>
        <v>0</v>
      </c>
      <c r="AO32" s="515">
        <f t="shared" si="15"/>
        <v>0</v>
      </c>
      <c r="AP32" s="515">
        <f t="shared" si="15"/>
        <v>0</v>
      </c>
      <c r="AQ32" s="515">
        <f t="shared" si="15"/>
        <v>0</v>
      </c>
      <c r="AR32" s="515">
        <f t="shared" si="15"/>
        <v>0</v>
      </c>
      <c r="AS32" s="515">
        <f t="shared" si="15"/>
        <v>0</v>
      </c>
      <c r="AT32" s="515">
        <f t="shared" si="15"/>
        <v>0</v>
      </c>
      <c r="AU32" s="515">
        <f t="shared" si="15"/>
        <v>0</v>
      </c>
      <c r="AV32" s="515">
        <f t="shared" si="15"/>
        <v>0</v>
      </c>
      <c r="AW32" s="515">
        <f t="shared" si="15"/>
        <v>0</v>
      </c>
      <c r="AX32" s="515" t="str">
        <f t="shared" si="17"/>
        <v/>
      </c>
      <c r="AY32" s="515" t="str">
        <f t="shared" si="17"/>
        <v/>
      </c>
      <c r="AZ32" s="515" t="str">
        <f t="shared" si="17"/>
        <v/>
      </c>
      <c r="BA32" s="515" t="str">
        <f t="shared" si="16"/>
        <v/>
      </c>
      <c r="BB32" s="515" t="str">
        <f t="shared" si="16"/>
        <v/>
      </c>
      <c r="BC32" s="515" t="str">
        <f t="shared" si="16"/>
        <v/>
      </c>
      <c r="BD32" s="515" t="str">
        <f t="shared" si="16"/>
        <v/>
      </c>
      <c r="BE32" s="515" t="str">
        <f t="shared" si="16"/>
        <v/>
      </c>
      <c r="BF32" s="515" t="str">
        <f t="shared" si="16"/>
        <v/>
      </c>
      <c r="BG32" s="515" t="str">
        <f t="shared" si="16"/>
        <v/>
      </c>
      <c r="BH32" s="515" t="str">
        <f t="shared" si="16"/>
        <v/>
      </c>
      <c r="BI32" s="515" t="str">
        <f t="shared" si="16"/>
        <v/>
      </c>
      <c r="BJ32" s="515" t="str">
        <f t="shared" si="16"/>
        <v/>
      </c>
      <c r="BK32" s="515" t="str">
        <f t="shared" si="16"/>
        <v/>
      </c>
      <c r="BL32" s="515">
        <f t="shared" si="9"/>
        <v>0</v>
      </c>
      <c r="BM32" s="515">
        <f t="shared" si="10"/>
        <v>0</v>
      </c>
      <c r="BN32" s="515">
        <f t="shared" si="11"/>
        <v>0</v>
      </c>
      <c r="BO32" s="515" t="str">
        <f t="shared" si="12"/>
        <v/>
      </c>
    </row>
    <row r="33" spans="1:67" ht="30" customHeight="1">
      <c r="A33" s="517">
        <v>22</v>
      </c>
      <c r="B33" s="516" t="s">
        <v>2066</v>
      </c>
      <c r="C33" s="77" t="str">
        <f t="shared" si="0"/>
        <v>Amandes effilées grillées *</v>
      </c>
      <c r="D33" s="72" t="str">
        <f t="shared" si="1"/>
        <v>⚠ Fruits a coque</v>
      </c>
      <c r="E33" s="515" t="str">
        <f t="shared" si="2"/>
        <v>amandes effilées grillées</v>
      </c>
      <c r="F33" s="515" t="str">
        <f t="shared" si="3"/>
        <v>amandes effilees grillees</v>
      </c>
      <c r="G33" s="515" t="str">
        <f t="shared" si="4"/>
        <v xml:space="preserve"> amandes effilees grillees </v>
      </c>
      <c r="H33" s="515">
        <f t="shared" si="13"/>
        <v>0</v>
      </c>
      <c r="I33" s="515">
        <f t="shared" si="13"/>
        <v>0</v>
      </c>
      <c r="J33" s="515">
        <f t="shared" si="13"/>
        <v>0</v>
      </c>
      <c r="K33" s="515">
        <f t="shared" si="13"/>
        <v>1</v>
      </c>
      <c r="L33" s="515">
        <f t="shared" si="13"/>
        <v>0</v>
      </c>
      <c r="M33" s="515">
        <f t="shared" si="13"/>
        <v>0</v>
      </c>
      <c r="N33" s="515">
        <f t="shared" si="13"/>
        <v>0</v>
      </c>
      <c r="O33" s="515">
        <f t="shared" si="13"/>
        <v>0</v>
      </c>
      <c r="P33" s="515">
        <f t="shared" si="13"/>
        <v>0</v>
      </c>
      <c r="Q33" s="515">
        <f t="shared" si="13"/>
        <v>0</v>
      </c>
      <c r="R33" s="515">
        <f t="shared" si="13"/>
        <v>0</v>
      </c>
      <c r="S33" s="515">
        <f t="shared" si="13"/>
        <v>0</v>
      </c>
      <c r="T33" s="515">
        <f t="shared" si="13"/>
        <v>0</v>
      </c>
      <c r="U33" s="515">
        <f t="shared" si="13"/>
        <v>0</v>
      </c>
      <c r="V33" s="515">
        <f t="shared" si="14"/>
        <v>0</v>
      </c>
      <c r="W33" s="515">
        <f t="shared" si="14"/>
        <v>0</v>
      </c>
      <c r="X33" s="515">
        <f t="shared" si="14"/>
        <v>0</v>
      </c>
      <c r="Y33" s="515">
        <f t="shared" si="14"/>
        <v>0</v>
      </c>
      <c r="Z33" s="515">
        <f t="shared" si="14"/>
        <v>0</v>
      </c>
      <c r="AA33" s="515">
        <f t="shared" si="14"/>
        <v>0</v>
      </c>
      <c r="AB33" s="515">
        <f t="shared" si="14"/>
        <v>0</v>
      </c>
      <c r="AC33" s="515">
        <f t="shared" si="14"/>
        <v>0</v>
      </c>
      <c r="AD33" s="515">
        <f t="shared" si="14"/>
        <v>0</v>
      </c>
      <c r="AE33" s="515">
        <f t="shared" si="14"/>
        <v>0</v>
      </c>
      <c r="AF33" s="515">
        <f t="shared" si="14"/>
        <v>0</v>
      </c>
      <c r="AG33" s="515">
        <f t="shared" si="14"/>
        <v>0</v>
      </c>
      <c r="AH33" s="515">
        <f t="shared" si="14"/>
        <v>0</v>
      </c>
      <c r="AI33" s="515">
        <f t="shared" si="14"/>
        <v>0</v>
      </c>
      <c r="AJ33" s="515">
        <f t="shared" si="15"/>
        <v>0</v>
      </c>
      <c r="AK33" s="515">
        <f t="shared" si="15"/>
        <v>0</v>
      </c>
      <c r="AL33" s="515">
        <f t="shared" si="15"/>
        <v>0</v>
      </c>
      <c r="AM33" s="515">
        <f t="shared" si="15"/>
        <v>0</v>
      </c>
      <c r="AN33" s="515">
        <f t="shared" si="15"/>
        <v>0</v>
      </c>
      <c r="AO33" s="515">
        <f t="shared" si="15"/>
        <v>0</v>
      </c>
      <c r="AP33" s="515">
        <f t="shared" si="15"/>
        <v>0</v>
      </c>
      <c r="AQ33" s="515">
        <f t="shared" si="15"/>
        <v>0</v>
      </c>
      <c r="AR33" s="515">
        <f t="shared" si="15"/>
        <v>0</v>
      </c>
      <c r="AS33" s="515">
        <f t="shared" si="15"/>
        <v>0</v>
      </c>
      <c r="AT33" s="515">
        <f t="shared" si="15"/>
        <v>0</v>
      </c>
      <c r="AU33" s="515">
        <f t="shared" si="15"/>
        <v>0</v>
      </c>
      <c r="AV33" s="515">
        <f t="shared" si="15"/>
        <v>0</v>
      </c>
      <c r="AW33" s="515">
        <f t="shared" si="15"/>
        <v>0</v>
      </c>
      <c r="AX33" s="515" t="str">
        <f t="shared" si="17"/>
        <v/>
      </c>
      <c r="AY33" s="515" t="str">
        <f t="shared" si="17"/>
        <v/>
      </c>
      <c r="AZ33" s="515" t="str">
        <f t="shared" si="17"/>
        <v/>
      </c>
      <c r="BA33" s="515" t="str">
        <f t="shared" si="16"/>
        <v>⚠ Fruits a coque</v>
      </c>
      <c r="BB33" s="515" t="str">
        <f t="shared" si="16"/>
        <v/>
      </c>
      <c r="BC33" s="515" t="str">
        <f t="shared" si="16"/>
        <v/>
      </c>
      <c r="BD33" s="515" t="str">
        <f t="shared" si="16"/>
        <v/>
      </c>
      <c r="BE33" s="515" t="str">
        <f t="shared" si="16"/>
        <v/>
      </c>
      <c r="BF33" s="515" t="str">
        <f t="shared" si="16"/>
        <v/>
      </c>
      <c r="BG33" s="515" t="str">
        <f t="shared" si="16"/>
        <v/>
      </c>
      <c r="BH33" s="515" t="str">
        <f t="shared" si="16"/>
        <v/>
      </c>
      <c r="BI33" s="515" t="str">
        <f t="shared" si="16"/>
        <v/>
      </c>
      <c r="BJ33" s="515" t="str">
        <f t="shared" si="16"/>
        <v/>
      </c>
      <c r="BK33" s="515" t="str">
        <f t="shared" si="16"/>
        <v/>
      </c>
      <c r="BL33" s="515">
        <f t="shared" si="9"/>
        <v>1</v>
      </c>
      <c r="BM33" s="515">
        <f t="shared" si="10"/>
        <v>0</v>
      </c>
      <c r="BN33" s="515">
        <f t="shared" si="11"/>
        <v>0</v>
      </c>
      <c r="BO33" s="515" t="str">
        <f t="shared" si="12"/>
        <v xml:space="preserve">⚠ Fruits a coque ; </v>
      </c>
    </row>
    <row r="34" spans="1:67" ht="30" customHeight="1">
      <c r="A34" s="518">
        <v>23</v>
      </c>
      <c r="B34" s="516"/>
      <c r="C34" s="77" t="str">
        <f t="shared" si="0"/>
        <v/>
      </c>
      <c r="D34" s="72" t="str">
        <f t="shared" si="1"/>
        <v/>
      </c>
      <c r="E34" s="515" t="str">
        <f t="shared" si="2"/>
        <v/>
      </c>
      <c r="F34" s="515" t="str">
        <f t="shared" si="3"/>
        <v/>
      </c>
      <c r="G34" s="515" t="str">
        <f t="shared" si="4"/>
        <v/>
      </c>
      <c r="H34" s="515">
        <f t="shared" si="13"/>
        <v>0</v>
      </c>
      <c r="I34" s="515">
        <f t="shared" si="13"/>
        <v>0</v>
      </c>
      <c r="J34" s="515">
        <f t="shared" si="13"/>
        <v>0</v>
      </c>
      <c r="K34" s="515">
        <f t="shared" si="13"/>
        <v>0</v>
      </c>
      <c r="L34" s="515">
        <f t="shared" si="13"/>
        <v>0</v>
      </c>
      <c r="M34" s="515">
        <f t="shared" si="13"/>
        <v>0</v>
      </c>
      <c r="N34" s="515">
        <f t="shared" si="13"/>
        <v>0</v>
      </c>
      <c r="O34" s="515">
        <f t="shared" si="13"/>
        <v>0</v>
      </c>
      <c r="P34" s="515">
        <f t="shared" si="13"/>
        <v>0</v>
      </c>
      <c r="Q34" s="515">
        <f t="shared" si="13"/>
        <v>0</v>
      </c>
      <c r="R34" s="515">
        <f t="shared" si="13"/>
        <v>0</v>
      </c>
      <c r="S34" s="515">
        <f t="shared" si="13"/>
        <v>0</v>
      </c>
      <c r="T34" s="515">
        <f t="shared" si="13"/>
        <v>0</v>
      </c>
      <c r="U34" s="515">
        <f t="shared" si="13"/>
        <v>0</v>
      </c>
      <c r="V34" s="515">
        <f t="shared" si="14"/>
        <v>0</v>
      </c>
      <c r="W34" s="515">
        <f t="shared" si="14"/>
        <v>0</v>
      </c>
      <c r="X34" s="515">
        <f t="shared" si="14"/>
        <v>0</v>
      </c>
      <c r="Y34" s="515">
        <f t="shared" si="14"/>
        <v>0</v>
      </c>
      <c r="Z34" s="515">
        <f t="shared" si="14"/>
        <v>0</v>
      </c>
      <c r="AA34" s="515">
        <f t="shared" si="14"/>
        <v>0</v>
      </c>
      <c r="AB34" s="515">
        <f t="shared" si="14"/>
        <v>0</v>
      </c>
      <c r="AC34" s="515">
        <f t="shared" si="14"/>
        <v>0</v>
      </c>
      <c r="AD34" s="515">
        <f t="shared" si="14"/>
        <v>0</v>
      </c>
      <c r="AE34" s="515">
        <f t="shared" si="14"/>
        <v>0</v>
      </c>
      <c r="AF34" s="515">
        <f t="shared" si="14"/>
        <v>0</v>
      </c>
      <c r="AG34" s="515">
        <f t="shared" si="14"/>
        <v>0</v>
      </c>
      <c r="AH34" s="515">
        <f t="shared" si="14"/>
        <v>0</v>
      </c>
      <c r="AI34" s="515">
        <f t="shared" si="14"/>
        <v>0</v>
      </c>
      <c r="AJ34" s="515">
        <f t="shared" si="15"/>
        <v>0</v>
      </c>
      <c r="AK34" s="515">
        <f t="shared" si="15"/>
        <v>0</v>
      </c>
      <c r="AL34" s="515">
        <f t="shared" si="15"/>
        <v>0</v>
      </c>
      <c r="AM34" s="515">
        <f t="shared" si="15"/>
        <v>0</v>
      </c>
      <c r="AN34" s="515">
        <f t="shared" si="15"/>
        <v>0</v>
      </c>
      <c r="AO34" s="515">
        <f t="shared" si="15"/>
        <v>0</v>
      </c>
      <c r="AP34" s="515">
        <f t="shared" si="15"/>
        <v>0</v>
      </c>
      <c r="AQ34" s="515">
        <f t="shared" si="15"/>
        <v>0</v>
      </c>
      <c r="AR34" s="515">
        <f t="shared" si="15"/>
        <v>0</v>
      </c>
      <c r="AS34" s="515">
        <f t="shared" si="15"/>
        <v>0</v>
      </c>
      <c r="AT34" s="515">
        <f t="shared" si="15"/>
        <v>0</v>
      </c>
      <c r="AU34" s="515">
        <f t="shared" si="15"/>
        <v>0</v>
      </c>
      <c r="AV34" s="515">
        <f t="shared" si="15"/>
        <v>0</v>
      </c>
      <c r="AW34" s="515">
        <f t="shared" si="15"/>
        <v>0</v>
      </c>
      <c r="AX34" s="515" t="str">
        <f t="shared" si="17"/>
        <v/>
      </c>
      <c r="AY34" s="515" t="str">
        <f t="shared" si="17"/>
        <v/>
      </c>
      <c r="AZ34" s="515" t="str">
        <f t="shared" si="17"/>
        <v/>
      </c>
      <c r="BA34" s="515" t="str">
        <f t="shared" si="16"/>
        <v/>
      </c>
      <c r="BB34" s="515" t="str">
        <f t="shared" si="16"/>
        <v/>
      </c>
      <c r="BC34" s="515" t="str">
        <f t="shared" si="16"/>
        <v/>
      </c>
      <c r="BD34" s="515" t="str">
        <f t="shared" si="16"/>
        <v/>
      </c>
      <c r="BE34" s="515" t="str">
        <f t="shared" si="16"/>
        <v/>
      </c>
      <c r="BF34" s="515" t="str">
        <f t="shared" si="16"/>
        <v/>
      </c>
      <c r="BG34" s="515" t="str">
        <f t="shared" si="16"/>
        <v/>
      </c>
      <c r="BH34" s="515" t="str">
        <f t="shared" si="16"/>
        <v/>
      </c>
      <c r="BI34" s="515" t="str">
        <f t="shared" si="16"/>
        <v/>
      </c>
      <c r="BJ34" s="515" t="str">
        <f t="shared" si="16"/>
        <v/>
      </c>
      <c r="BK34" s="515" t="str">
        <f t="shared" si="16"/>
        <v/>
      </c>
      <c r="BL34" s="515">
        <f t="shared" si="9"/>
        <v>0</v>
      </c>
      <c r="BM34" s="515">
        <f t="shared" si="10"/>
        <v>0</v>
      </c>
      <c r="BN34" s="515">
        <f t="shared" si="11"/>
        <v>0</v>
      </c>
      <c r="BO34" s="515" t="str">
        <f t="shared" si="12"/>
        <v/>
      </c>
    </row>
    <row r="35" spans="1:67" ht="30" customHeight="1">
      <c r="A35" s="517">
        <v>24</v>
      </c>
      <c r="B35" s="516" t="s">
        <v>2067</v>
      </c>
      <c r="C35" s="77" t="str">
        <f t="shared" si="0"/>
        <v>Préparation</v>
      </c>
      <c r="D35" s="72" t="str">
        <f t="shared" si="1"/>
        <v/>
      </c>
      <c r="E35" s="515" t="str">
        <f t="shared" si="2"/>
        <v>préparation</v>
      </c>
      <c r="F35" s="515" t="str">
        <f t="shared" si="3"/>
        <v>preparation</v>
      </c>
      <c r="G35" s="515" t="str">
        <f t="shared" si="4"/>
        <v xml:space="preserve"> preparation </v>
      </c>
      <c r="H35" s="515">
        <f t="shared" si="13"/>
        <v>0</v>
      </c>
      <c r="I35" s="515">
        <f t="shared" si="13"/>
        <v>0</v>
      </c>
      <c r="J35" s="515">
        <f t="shared" si="13"/>
        <v>0</v>
      </c>
      <c r="K35" s="515">
        <f t="shared" si="13"/>
        <v>0</v>
      </c>
      <c r="L35" s="515">
        <f t="shared" si="13"/>
        <v>0</v>
      </c>
      <c r="M35" s="515">
        <f t="shared" si="13"/>
        <v>0</v>
      </c>
      <c r="N35" s="515">
        <f t="shared" si="13"/>
        <v>0</v>
      </c>
      <c r="O35" s="515">
        <f t="shared" si="13"/>
        <v>0</v>
      </c>
      <c r="P35" s="515">
        <f t="shared" si="13"/>
        <v>0</v>
      </c>
      <c r="Q35" s="515">
        <f t="shared" si="13"/>
        <v>0</v>
      </c>
      <c r="R35" s="515">
        <f t="shared" si="13"/>
        <v>0</v>
      </c>
      <c r="S35" s="515">
        <f t="shared" si="13"/>
        <v>0</v>
      </c>
      <c r="T35" s="515">
        <f t="shared" si="13"/>
        <v>0</v>
      </c>
      <c r="U35" s="515">
        <f t="shared" si="13"/>
        <v>0</v>
      </c>
      <c r="V35" s="515">
        <f t="shared" si="14"/>
        <v>0</v>
      </c>
      <c r="W35" s="515">
        <f t="shared" si="14"/>
        <v>0</v>
      </c>
      <c r="X35" s="515">
        <f t="shared" si="14"/>
        <v>0</v>
      </c>
      <c r="Y35" s="515">
        <f t="shared" si="14"/>
        <v>0</v>
      </c>
      <c r="Z35" s="515">
        <f t="shared" si="14"/>
        <v>0</v>
      </c>
      <c r="AA35" s="515">
        <f t="shared" si="14"/>
        <v>0</v>
      </c>
      <c r="AB35" s="515">
        <f t="shared" si="14"/>
        <v>0</v>
      </c>
      <c r="AC35" s="515">
        <f t="shared" si="14"/>
        <v>0</v>
      </c>
      <c r="AD35" s="515">
        <f t="shared" si="14"/>
        <v>0</v>
      </c>
      <c r="AE35" s="515">
        <f t="shared" si="14"/>
        <v>0</v>
      </c>
      <c r="AF35" s="515">
        <f t="shared" si="14"/>
        <v>0</v>
      </c>
      <c r="AG35" s="515">
        <f t="shared" si="14"/>
        <v>0</v>
      </c>
      <c r="AH35" s="515">
        <f t="shared" si="14"/>
        <v>0</v>
      </c>
      <c r="AI35" s="515">
        <f t="shared" si="14"/>
        <v>0</v>
      </c>
      <c r="AJ35" s="515">
        <f t="shared" si="15"/>
        <v>0</v>
      </c>
      <c r="AK35" s="515">
        <f t="shared" si="15"/>
        <v>0</v>
      </c>
      <c r="AL35" s="515">
        <f t="shared" si="15"/>
        <v>0</v>
      </c>
      <c r="AM35" s="515">
        <f t="shared" si="15"/>
        <v>0</v>
      </c>
      <c r="AN35" s="515">
        <f t="shared" si="15"/>
        <v>0</v>
      </c>
      <c r="AO35" s="515">
        <f t="shared" si="15"/>
        <v>0</v>
      </c>
      <c r="AP35" s="515">
        <f t="shared" si="15"/>
        <v>0</v>
      </c>
      <c r="AQ35" s="515">
        <f t="shared" si="15"/>
        <v>0</v>
      </c>
      <c r="AR35" s="515">
        <f t="shared" si="15"/>
        <v>0</v>
      </c>
      <c r="AS35" s="515">
        <f t="shared" si="15"/>
        <v>0</v>
      </c>
      <c r="AT35" s="515">
        <f t="shared" si="15"/>
        <v>0</v>
      </c>
      <c r="AU35" s="515">
        <f t="shared" si="15"/>
        <v>0</v>
      </c>
      <c r="AV35" s="515">
        <f t="shared" si="15"/>
        <v>0</v>
      </c>
      <c r="AW35" s="515">
        <f t="shared" si="15"/>
        <v>0</v>
      </c>
      <c r="AX35" s="515" t="str">
        <f t="shared" si="17"/>
        <v/>
      </c>
      <c r="AY35" s="515" t="str">
        <f t="shared" si="17"/>
        <v/>
      </c>
      <c r="AZ35" s="515" t="str">
        <f t="shared" si="17"/>
        <v/>
      </c>
      <c r="BA35" s="515" t="str">
        <f t="shared" si="16"/>
        <v/>
      </c>
      <c r="BB35" s="515" t="str">
        <f t="shared" si="16"/>
        <v/>
      </c>
      <c r="BC35" s="515" t="str">
        <f t="shared" si="16"/>
        <v/>
      </c>
      <c r="BD35" s="515" t="str">
        <f t="shared" si="16"/>
        <v/>
      </c>
      <c r="BE35" s="515" t="str">
        <f t="shared" si="16"/>
        <v/>
      </c>
      <c r="BF35" s="515" t="str">
        <f t="shared" si="16"/>
        <v/>
      </c>
      <c r="BG35" s="515" t="str">
        <f t="shared" si="16"/>
        <v/>
      </c>
      <c r="BH35" s="515" t="str">
        <f t="shared" si="16"/>
        <v/>
      </c>
      <c r="BI35" s="515" t="str">
        <f t="shared" si="16"/>
        <v/>
      </c>
      <c r="BJ35" s="515" t="str">
        <f t="shared" si="16"/>
        <v/>
      </c>
      <c r="BK35" s="515" t="str">
        <f t="shared" si="16"/>
        <v/>
      </c>
      <c r="BL35" s="515">
        <f t="shared" si="9"/>
        <v>0</v>
      </c>
      <c r="BM35" s="515">
        <f t="shared" si="10"/>
        <v>0</v>
      </c>
      <c r="BN35" s="515">
        <f t="shared" si="11"/>
        <v>0</v>
      </c>
      <c r="BO35" s="515" t="str">
        <f t="shared" si="12"/>
        <v/>
      </c>
    </row>
    <row r="36" spans="1:67" ht="30" customHeight="1">
      <c r="A36" s="518">
        <v>25</v>
      </c>
      <c r="B36" s="516"/>
      <c r="C36" s="77" t="str">
        <f t="shared" si="0"/>
        <v/>
      </c>
      <c r="D36" s="72" t="str">
        <f t="shared" si="1"/>
        <v/>
      </c>
      <c r="E36" s="515" t="str">
        <f t="shared" si="2"/>
        <v/>
      </c>
      <c r="F36" s="515" t="str">
        <f t="shared" si="3"/>
        <v/>
      </c>
      <c r="G36" s="515" t="str">
        <f t="shared" si="4"/>
        <v/>
      </c>
      <c r="H36" s="515">
        <f t="shared" si="13"/>
        <v>0</v>
      </c>
      <c r="I36" s="515">
        <f t="shared" si="13"/>
        <v>0</v>
      </c>
      <c r="J36" s="515">
        <f t="shared" si="13"/>
        <v>0</v>
      </c>
      <c r="K36" s="515">
        <f t="shared" si="13"/>
        <v>0</v>
      </c>
      <c r="L36" s="515">
        <f t="shared" si="13"/>
        <v>0</v>
      </c>
      <c r="M36" s="515">
        <f t="shared" si="13"/>
        <v>0</v>
      </c>
      <c r="N36" s="515">
        <f t="shared" si="13"/>
        <v>0</v>
      </c>
      <c r="O36" s="515">
        <f t="shared" si="13"/>
        <v>0</v>
      </c>
      <c r="P36" s="515">
        <f t="shared" si="13"/>
        <v>0</v>
      </c>
      <c r="Q36" s="515">
        <f t="shared" si="13"/>
        <v>0</v>
      </c>
      <c r="R36" s="515">
        <f t="shared" si="13"/>
        <v>0</v>
      </c>
      <c r="S36" s="515">
        <f t="shared" si="13"/>
        <v>0</v>
      </c>
      <c r="T36" s="515">
        <f t="shared" si="13"/>
        <v>0</v>
      </c>
      <c r="U36" s="515">
        <f t="shared" si="13"/>
        <v>0</v>
      </c>
      <c r="V36" s="515">
        <f t="shared" si="14"/>
        <v>0</v>
      </c>
      <c r="W36" s="515">
        <f t="shared" si="14"/>
        <v>0</v>
      </c>
      <c r="X36" s="515">
        <f t="shared" si="14"/>
        <v>0</v>
      </c>
      <c r="Y36" s="515">
        <f t="shared" si="14"/>
        <v>0</v>
      </c>
      <c r="Z36" s="515">
        <f t="shared" si="14"/>
        <v>0</v>
      </c>
      <c r="AA36" s="515">
        <f t="shared" si="14"/>
        <v>0</v>
      </c>
      <c r="AB36" s="515">
        <f t="shared" si="14"/>
        <v>0</v>
      </c>
      <c r="AC36" s="515">
        <f t="shared" si="14"/>
        <v>0</v>
      </c>
      <c r="AD36" s="515">
        <f t="shared" si="14"/>
        <v>0</v>
      </c>
      <c r="AE36" s="515">
        <f t="shared" si="14"/>
        <v>0</v>
      </c>
      <c r="AF36" s="515">
        <f t="shared" si="14"/>
        <v>0</v>
      </c>
      <c r="AG36" s="515">
        <f t="shared" si="14"/>
        <v>0</v>
      </c>
      <c r="AH36" s="515">
        <f t="shared" si="14"/>
        <v>0</v>
      </c>
      <c r="AI36" s="515">
        <f t="shared" si="14"/>
        <v>0</v>
      </c>
      <c r="AJ36" s="515">
        <f t="shared" si="15"/>
        <v>0</v>
      </c>
      <c r="AK36" s="515">
        <f t="shared" si="15"/>
        <v>0</v>
      </c>
      <c r="AL36" s="515">
        <f t="shared" si="15"/>
        <v>0</v>
      </c>
      <c r="AM36" s="515">
        <f t="shared" si="15"/>
        <v>0</v>
      </c>
      <c r="AN36" s="515">
        <f t="shared" si="15"/>
        <v>0</v>
      </c>
      <c r="AO36" s="515">
        <f t="shared" si="15"/>
        <v>0</v>
      </c>
      <c r="AP36" s="515">
        <f t="shared" si="15"/>
        <v>0</v>
      </c>
      <c r="AQ36" s="515">
        <f t="shared" si="15"/>
        <v>0</v>
      </c>
      <c r="AR36" s="515">
        <f t="shared" si="15"/>
        <v>0</v>
      </c>
      <c r="AS36" s="515">
        <f t="shared" si="15"/>
        <v>0</v>
      </c>
      <c r="AT36" s="515">
        <f t="shared" si="15"/>
        <v>0</v>
      </c>
      <c r="AU36" s="515">
        <f t="shared" si="15"/>
        <v>0</v>
      </c>
      <c r="AV36" s="515">
        <f t="shared" si="15"/>
        <v>0</v>
      </c>
      <c r="AW36" s="515">
        <f t="shared" si="15"/>
        <v>0</v>
      </c>
      <c r="AX36" s="515" t="str">
        <f t="shared" si="17"/>
        <v/>
      </c>
      <c r="AY36" s="515" t="str">
        <f t="shared" si="17"/>
        <v/>
      </c>
      <c r="AZ36" s="515" t="str">
        <f t="shared" si="17"/>
        <v/>
      </c>
      <c r="BA36" s="515" t="str">
        <f t="shared" si="16"/>
        <v/>
      </c>
      <c r="BB36" s="515" t="str">
        <f t="shared" si="16"/>
        <v/>
      </c>
      <c r="BC36" s="515" t="str">
        <f t="shared" si="16"/>
        <v/>
      </c>
      <c r="BD36" s="515" t="str">
        <f t="shared" si="16"/>
        <v/>
      </c>
      <c r="BE36" s="515" t="str">
        <f t="shared" si="16"/>
        <v/>
      </c>
      <c r="BF36" s="515" t="str">
        <f t="shared" si="16"/>
        <v/>
      </c>
      <c r="BG36" s="515" t="str">
        <f t="shared" si="16"/>
        <v/>
      </c>
      <c r="BH36" s="515" t="str">
        <f t="shared" si="16"/>
        <v/>
      </c>
      <c r="BI36" s="515" t="str">
        <f t="shared" si="16"/>
        <v/>
      </c>
      <c r="BJ36" s="515" t="str">
        <f t="shared" si="16"/>
        <v/>
      </c>
      <c r="BK36" s="515" t="str">
        <f t="shared" si="16"/>
        <v/>
      </c>
      <c r="BL36" s="515">
        <f t="shared" si="9"/>
        <v>0</v>
      </c>
      <c r="BM36" s="515">
        <f t="shared" si="10"/>
        <v>0</v>
      </c>
      <c r="BN36" s="515">
        <f t="shared" si="11"/>
        <v>0</v>
      </c>
      <c r="BO36" s="515" t="str">
        <f t="shared" si="12"/>
        <v/>
      </c>
    </row>
    <row r="37" spans="1:67" ht="30" customHeight="1">
      <c r="A37" s="517">
        <v>26</v>
      </c>
      <c r="B37" s="516" t="s">
        <v>2050</v>
      </c>
      <c r="C37" s="77" t="str">
        <f t="shared" si="0"/>
        <v>La pâte sablée : *</v>
      </c>
      <c r="D37" s="72" t="str">
        <f t="shared" si="1"/>
        <v>⚠ Gluten</v>
      </c>
      <c r="E37" s="515" t="str">
        <f t="shared" si="2"/>
        <v>la pâte sablée :</v>
      </c>
      <c r="F37" s="515" t="str">
        <f t="shared" si="3"/>
        <v>la pate sablee :</v>
      </c>
      <c r="G37" s="515" t="str">
        <f t="shared" si="4"/>
        <v xml:space="preserve"> la pate sablee </v>
      </c>
      <c r="H37" s="515">
        <f t="shared" si="13"/>
        <v>0</v>
      </c>
      <c r="I37" s="515">
        <f t="shared" si="13"/>
        <v>0</v>
      </c>
      <c r="J37" s="515">
        <f t="shared" si="13"/>
        <v>0</v>
      </c>
      <c r="K37" s="515">
        <f t="shared" si="13"/>
        <v>0</v>
      </c>
      <c r="L37" s="515">
        <f t="shared" si="13"/>
        <v>1</v>
      </c>
      <c r="M37" s="515">
        <f t="shared" si="13"/>
        <v>0</v>
      </c>
      <c r="N37" s="515">
        <f t="shared" si="13"/>
        <v>0</v>
      </c>
      <c r="O37" s="515">
        <f t="shared" si="13"/>
        <v>0</v>
      </c>
      <c r="P37" s="515">
        <f t="shared" si="13"/>
        <v>0</v>
      </c>
      <c r="Q37" s="515">
        <f t="shared" si="13"/>
        <v>0</v>
      </c>
      <c r="R37" s="515">
        <f t="shared" si="13"/>
        <v>0</v>
      </c>
      <c r="S37" s="515">
        <f t="shared" si="13"/>
        <v>0</v>
      </c>
      <c r="T37" s="515">
        <f t="shared" si="13"/>
        <v>0</v>
      </c>
      <c r="U37" s="515">
        <f t="shared" si="13"/>
        <v>0</v>
      </c>
      <c r="V37" s="515">
        <f t="shared" si="14"/>
        <v>0</v>
      </c>
      <c r="W37" s="515">
        <f t="shared" si="14"/>
        <v>0</v>
      </c>
      <c r="X37" s="515">
        <f t="shared" si="14"/>
        <v>0</v>
      </c>
      <c r="Y37" s="515">
        <f t="shared" si="14"/>
        <v>0</v>
      </c>
      <c r="Z37" s="515">
        <f t="shared" si="14"/>
        <v>0</v>
      </c>
      <c r="AA37" s="515">
        <f t="shared" si="14"/>
        <v>0</v>
      </c>
      <c r="AB37" s="515">
        <f t="shared" si="14"/>
        <v>0</v>
      </c>
      <c r="AC37" s="515">
        <f t="shared" si="14"/>
        <v>0</v>
      </c>
      <c r="AD37" s="515">
        <f t="shared" si="14"/>
        <v>0</v>
      </c>
      <c r="AE37" s="515">
        <f t="shared" si="14"/>
        <v>0</v>
      </c>
      <c r="AF37" s="515">
        <f t="shared" si="14"/>
        <v>0</v>
      </c>
      <c r="AG37" s="515">
        <f t="shared" si="14"/>
        <v>0</v>
      </c>
      <c r="AH37" s="515">
        <f t="shared" si="14"/>
        <v>0</v>
      </c>
      <c r="AI37" s="515">
        <f t="shared" si="14"/>
        <v>0</v>
      </c>
      <c r="AJ37" s="515">
        <f t="shared" si="15"/>
        <v>0</v>
      </c>
      <c r="AK37" s="515">
        <f t="shared" si="15"/>
        <v>0</v>
      </c>
      <c r="AL37" s="515">
        <f t="shared" si="15"/>
        <v>0</v>
      </c>
      <c r="AM37" s="515">
        <f t="shared" si="15"/>
        <v>0</v>
      </c>
      <c r="AN37" s="515">
        <f t="shared" si="15"/>
        <v>0</v>
      </c>
      <c r="AO37" s="515">
        <f t="shared" si="15"/>
        <v>0</v>
      </c>
      <c r="AP37" s="515">
        <f t="shared" si="15"/>
        <v>0</v>
      </c>
      <c r="AQ37" s="515">
        <f t="shared" si="15"/>
        <v>0</v>
      </c>
      <c r="AR37" s="515">
        <f t="shared" si="15"/>
        <v>0</v>
      </c>
      <c r="AS37" s="515">
        <f t="shared" si="15"/>
        <v>0</v>
      </c>
      <c r="AT37" s="515">
        <f t="shared" si="15"/>
        <v>0</v>
      </c>
      <c r="AU37" s="515">
        <f t="shared" si="15"/>
        <v>0</v>
      </c>
      <c r="AV37" s="515">
        <f t="shared" si="15"/>
        <v>0</v>
      </c>
      <c r="AW37" s="515">
        <f t="shared" si="15"/>
        <v>0</v>
      </c>
      <c r="AX37" s="515" t="str">
        <f t="shared" si="17"/>
        <v/>
      </c>
      <c r="AY37" s="515" t="str">
        <f t="shared" si="17"/>
        <v/>
      </c>
      <c r="AZ37" s="515" t="str">
        <f t="shared" si="17"/>
        <v/>
      </c>
      <c r="BA37" s="515" t="str">
        <f t="shared" si="16"/>
        <v/>
      </c>
      <c r="BB37" s="515" t="str">
        <f t="shared" si="16"/>
        <v>⚠ Gluten</v>
      </c>
      <c r="BC37" s="515" t="str">
        <f t="shared" si="16"/>
        <v/>
      </c>
      <c r="BD37" s="515" t="str">
        <f t="shared" si="16"/>
        <v/>
      </c>
      <c r="BE37" s="515" t="str">
        <f t="shared" si="16"/>
        <v/>
      </c>
      <c r="BF37" s="515" t="str">
        <f t="shared" si="16"/>
        <v/>
      </c>
      <c r="BG37" s="515" t="str">
        <f t="shared" si="16"/>
        <v/>
      </c>
      <c r="BH37" s="515" t="str">
        <f t="shared" si="16"/>
        <v/>
      </c>
      <c r="BI37" s="515" t="str">
        <f t="shared" si="16"/>
        <v/>
      </c>
      <c r="BJ37" s="515" t="str">
        <f t="shared" si="16"/>
        <v/>
      </c>
      <c r="BK37" s="515" t="str">
        <f t="shared" si="16"/>
        <v/>
      </c>
      <c r="BL37" s="515">
        <f t="shared" si="9"/>
        <v>1</v>
      </c>
      <c r="BM37" s="515">
        <f t="shared" si="10"/>
        <v>0</v>
      </c>
      <c r="BN37" s="515">
        <f t="shared" si="11"/>
        <v>0</v>
      </c>
      <c r="BO37" s="515" t="str">
        <f t="shared" si="12"/>
        <v xml:space="preserve">⚠ Gluten ; </v>
      </c>
    </row>
    <row r="38" spans="1:67" ht="30" customHeight="1">
      <c r="A38" s="518">
        <v>27</v>
      </c>
      <c r="B38" s="516" t="s">
        <v>2070</v>
      </c>
      <c r="C38" s="77" t="str">
        <f t="shared" si="0"/>
        <v>Mettre le beurre pommade, le sucre glace, le sucre vanillé, le sel *</v>
      </c>
      <c r="D38" s="72" t="str">
        <f t="shared" si="1"/>
        <v>⚠ Lait</v>
      </c>
      <c r="E38" s="515" t="str">
        <f t="shared" si="2"/>
        <v>mettre le beurre pommade, le sucre glace, le sucre vanillé, le sel</v>
      </c>
      <c r="F38" s="515" t="str">
        <f t="shared" si="3"/>
        <v>mettre le beurre pommade, le sucre glace, le sucre vanille, le sel</v>
      </c>
      <c r="G38" s="515" t="str">
        <f t="shared" si="4"/>
        <v xml:space="preserve"> mettre le beurre pommade le sucre glace le sucre vanille le sel </v>
      </c>
      <c r="H38" s="515">
        <f t="shared" si="13"/>
        <v>0</v>
      </c>
      <c r="I38" s="515">
        <f t="shared" si="13"/>
        <v>0</v>
      </c>
      <c r="J38" s="515">
        <f t="shared" si="13"/>
        <v>0</v>
      </c>
      <c r="K38" s="515">
        <f t="shared" si="13"/>
        <v>0</v>
      </c>
      <c r="L38" s="515">
        <f t="shared" si="13"/>
        <v>0</v>
      </c>
      <c r="M38" s="515">
        <f t="shared" si="13"/>
        <v>1</v>
      </c>
      <c r="N38" s="515">
        <f t="shared" si="13"/>
        <v>0</v>
      </c>
      <c r="O38" s="515">
        <f t="shared" si="13"/>
        <v>0</v>
      </c>
      <c r="P38" s="515">
        <f t="shared" si="13"/>
        <v>0</v>
      </c>
      <c r="Q38" s="515">
        <f t="shared" si="13"/>
        <v>0</v>
      </c>
      <c r="R38" s="515">
        <f t="shared" si="13"/>
        <v>0</v>
      </c>
      <c r="S38" s="515">
        <f t="shared" si="13"/>
        <v>0</v>
      </c>
      <c r="T38" s="515">
        <f t="shared" si="13"/>
        <v>0</v>
      </c>
      <c r="U38" s="515">
        <f t="shared" si="13"/>
        <v>0</v>
      </c>
      <c r="V38" s="515">
        <f t="shared" si="14"/>
        <v>0</v>
      </c>
      <c r="W38" s="515">
        <f t="shared" si="14"/>
        <v>0</v>
      </c>
      <c r="X38" s="515">
        <f t="shared" si="14"/>
        <v>0</v>
      </c>
      <c r="Y38" s="515">
        <f t="shared" si="14"/>
        <v>0</v>
      </c>
      <c r="Z38" s="515">
        <f t="shared" si="14"/>
        <v>0</v>
      </c>
      <c r="AA38" s="515">
        <f t="shared" si="14"/>
        <v>0</v>
      </c>
      <c r="AB38" s="515">
        <f t="shared" si="14"/>
        <v>0</v>
      </c>
      <c r="AC38" s="515">
        <f t="shared" si="14"/>
        <v>0</v>
      </c>
      <c r="AD38" s="515">
        <f t="shared" si="14"/>
        <v>0</v>
      </c>
      <c r="AE38" s="515">
        <f t="shared" si="14"/>
        <v>0</v>
      </c>
      <c r="AF38" s="515">
        <f t="shared" si="14"/>
        <v>0</v>
      </c>
      <c r="AG38" s="515">
        <f t="shared" si="14"/>
        <v>0</v>
      </c>
      <c r="AH38" s="515">
        <f t="shared" si="14"/>
        <v>0</v>
      </c>
      <c r="AI38" s="515">
        <f t="shared" si="14"/>
        <v>0</v>
      </c>
      <c r="AJ38" s="515">
        <f t="shared" si="15"/>
        <v>0</v>
      </c>
      <c r="AK38" s="515">
        <f t="shared" si="15"/>
        <v>0</v>
      </c>
      <c r="AL38" s="515">
        <f t="shared" si="15"/>
        <v>0</v>
      </c>
      <c r="AM38" s="515">
        <f t="shared" si="15"/>
        <v>0</v>
      </c>
      <c r="AN38" s="515">
        <f t="shared" si="15"/>
        <v>0</v>
      </c>
      <c r="AO38" s="515">
        <f t="shared" si="15"/>
        <v>0</v>
      </c>
      <c r="AP38" s="515">
        <f t="shared" si="15"/>
        <v>0</v>
      </c>
      <c r="AQ38" s="515">
        <f t="shared" si="15"/>
        <v>0</v>
      </c>
      <c r="AR38" s="515">
        <f t="shared" si="15"/>
        <v>0</v>
      </c>
      <c r="AS38" s="515">
        <f t="shared" si="15"/>
        <v>0</v>
      </c>
      <c r="AT38" s="515">
        <f t="shared" si="15"/>
        <v>0</v>
      </c>
      <c r="AU38" s="515">
        <f t="shared" si="15"/>
        <v>0</v>
      </c>
      <c r="AV38" s="515">
        <f t="shared" si="15"/>
        <v>0</v>
      </c>
      <c r="AW38" s="515">
        <f t="shared" si="15"/>
        <v>0</v>
      </c>
      <c r="AX38" s="515" t="str">
        <f t="shared" si="17"/>
        <v/>
      </c>
      <c r="AY38" s="515" t="str">
        <f t="shared" si="17"/>
        <v/>
      </c>
      <c r="AZ38" s="515" t="str">
        <f t="shared" si="17"/>
        <v/>
      </c>
      <c r="BA38" s="515" t="str">
        <f t="shared" si="16"/>
        <v/>
      </c>
      <c r="BB38" s="515" t="str">
        <f t="shared" si="16"/>
        <v/>
      </c>
      <c r="BC38" s="515" t="str">
        <f t="shared" si="16"/>
        <v>⚠ Lait</v>
      </c>
      <c r="BD38" s="515" t="str">
        <f t="shared" si="16"/>
        <v/>
      </c>
      <c r="BE38" s="515" t="str">
        <f t="shared" si="16"/>
        <v/>
      </c>
      <c r="BF38" s="515" t="str">
        <f t="shared" si="16"/>
        <v/>
      </c>
      <c r="BG38" s="515" t="str">
        <f t="shared" si="16"/>
        <v/>
      </c>
      <c r="BH38" s="515" t="str">
        <f t="shared" si="16"/>
        <v/>
      </c>
      <c r="BI38" s="515" t="str">
        <f t="shared" si="16"/>
        <v/>
      </c>
      <c r="BJ38" s="515" t="str">
        <f t="shared" si="16"/>
        <v/>
      </c>
      <c r="BK38" s="515" t="str">
        <f t="shared" si="16"/>
        <v/>
      </c>
      <c r="BL38" s="515">
        <f t="shared" si="9"/>
        <v>1</v>
      </c>
      <c r="BM38" s="515">
        <f t="shared" si="10"/>
        <v>0</v>
      </c>
      <c r="BN38" s="515">
        <f t="shared" si="11"/>
        <v>0</v>
      </c>
      <c r="BO38" s="515" t="str">
        <f t="shared" si="12"/>
        <v xml:space="preserve">⚠ Lait ; </v>
      </c>
    </row>
    <row r="39" spans="1:67" ht="30" customHeight="1">
      <c r="A39" s="517">
        <v>28</v>
      </c>
      <c r="B39" s="516" t="s">
        <v>2071</v>
      </c>
      <c r="C39" s="77" t="str">
        <f t="shared" si="0"/>
        <v>et la poudre d'amandes dans un bol. Mélanger avec une cuillère en bois. *</v>
      </c>
      <c r="D39" s="72" t="str">
        <f t="shared" si="1"/>
        <v>⚠ Fruits a coque</v>
      </c>
      <c r="E39" s="515" t="str">
        <f t="shared" si="2"/>
        <v>et la poudre d'amandes dans un bol. mélanger avec une cuillère en bois.</v>
      </c>
      <c r="F39" s="515" t="str">
        <f t="shared" si="3"/>
        <v>et la poudre d'amandes dans un bol. melanger avec une cuillere en bois.</v>
      </c>
      <c r="G39" s="515" t="str">
        <f t="shared" si="4"/>
        <v xml:space="preserve"> et la poudre d amandes dans un bol melanger avec une cuillere en bois </v>
      </c>
      <c r="H39" s="515">
        <f t="shared" si="13"/>
        <v>0</v>
      </c>
      <c r="I39" s="515">
        <f t="shared" si="13"/>
        <v>0</v>
      </c>
      <c r="J39" s="515">
        <f t="shared" si="13"/>
        <v>0</v>
      </c>
      <c r="K39" s="515">
        <f t="shared" si="13"/>
        <v>2</v>
      </c>
      <c r="L39" s="515">
        <f t="shared" si="13"/>
        <v>0</v>
      </c>
      <c r="M39" s="515">
        <f t="shared" si="13"/>
        <v>0</v>
      </c>
      <c r="N39" s="515">
        <f t="shared" si="13"/>
        <v>0</v>
      </c>
      <c r="O39" s="515">
        <f t="shared" si="13"/>
        <v>0</v>
      </c>
      <c r="P39" s="515">
        <f t="shared" si="13"/>
        <v>0</v>
      </c>
      <c r="Q39" s="515">
        <f t="shared" si="13"/>
        <v>0</v>
      </c>
      <c r="R39" s="515">
        <f t="shared" si="13"/>
        <v>0</v>
      </c>
      <c r="S39" s="515">
        <f t="shared" si="13"/>
        <v>0</v>
      </c>
      <c r="T39" s="515">
        <f t="shared" si="13"/>
        <v>0</v>
      </c>
      <c r="U39" s="515">
        <f t="shared" si="13"/>
        <v>0</v>
      </c>
      <c r="V39" s="515">
        <f t="shared" si="14"/>
        <v>0</v>
      </c>
      <c r="W39" s="515">
        <f t="shared" si="14"/>
        <v>0</v>
      </c>
      <c r="X39" s="515">
        <f t="shared" si="14"/>
        <v>0</v>
      </c>
      <c r="Y39" s="515">
        <f t="shared" si="14"/>
        <v>0</v>
      </c>
      <c r="Z39" s="515">
        <f t="shared" si="14"/>
        <v>0</v>
      </c>
      <c r="AA39" s="515">
        <f t="shared" si="14"/>
        <v>0</v>
      </c>
      <c r="AB39" s="515">
        <f t="shared" si="14"/>
        <v>0</v>
      </c>
      <c r="AC39" s="515">
        <f t="shared" si="14"/>
        <v>0</v>
      </c>
      <c r="AD39" s="515">
        <f t="shared" si="14"/>
        <v>0</v>
      </c>
      <c r="AE39" s="515">
        <f t="shared" si="14"/>
        <v>0</v>
      </c>
      <c r="AF39" s="515">
        <f t="shared" si="14"/>
        <v>0</v>
      </c>
      <c r="AG39" s="515">
        <f t="shared" si="14"/>
        <v>0</v>
      </c>
      <c r="AH39" s="515">
        <f t="shared" si="14"/>
        <v>0</v>
      </c>
      <c r="AI39" s="515">
        <f t="shared" si="14"/>
        <v>0</v>
      </c>
      <c r="AJ39" s="515">
        <f t="shared" si="15"/>
        <v>0</v>
      </c>
      <c r="AK39" s="515">
        <f t="shared" si="15"/>
        <v>0</v>
      </c>
      <c r="AL39" s="515">
        <f t="shared" si="15"/>
        <v>0</v>
      </c>
      <c r="AM39" s="515">
        <f t="shared" si="15"/>
        <v>0</v>
      </c>
      <c r="AN39" s="515">
        <f t="shared" si="15"/>
        <v>0</v>
      </c>
      <c r="AO39" s="515">
        <f t="shared" si="15"/>
        <v>0</v>
      </c>
      <c r="AP39" s="515">
        <f t="shared" si="15"/>
        <v>0</v>
      </c>
      <c r="AQ39" s="515">
        <f t="shared" si="15"/>
        <v>0</v>
      </c>
      <c r="AR39" s="515">
        <f t="shared" si="15"/>
        <v>0</v>
      </c>
      <c r="AS39" s="515">
        <f t="shared" si="15"/>
        <v>0</v>
      </c>
      <c r="AT39" s="515">
        <f t="shared" si="15"/>
        <v>0</v>
      </c>
      <c r="AU39" s="515">
        <f t="shared" si="15"/>
        <v>0</v>
      </c>
      <c r="AV39" s="515">
        <f t="shared" si="15"/>
        <v>0</v>
      </c>
      <c r="AW39" s="515">
        <f t="shared" si="15"/>
        <v>0</v>
      </c>
      <c r="AX39" s="515" t="str">
        <f t="shared" si="17"/>
        <v/>
      </c>
      <c r="AY39" s="515" t="str">
        <f t="shared" si="17"/>
        <v/>
      </c>
      <c r="AZ39" s="515" t="str">
        <f t="shared" si="17"/>
        <v/>
      </c>
      <c r="BA39" s="515" t="str">
        <f t="shared" si="16"/>
        <v>⚠ Fruits a coque</v>
      </c>
      <c r="BB39" s="515" t="str">
        <f t="shared" si="16"/>
        <v/>
      </c>
      <c r="BC39" s="515" t="str">
        <f t="shared" si="16"/>
        <v/>
      </c>
      <c r="BD39" s="515" t="str">
        <f t="shared" si="16"/>
        <v/>
      </c>
      <c r="BE39" s="515" t="str">
        <f t="shared" si="16"/>
        <v/>
      </c>
      <c r="BF39" s="515" t="str">
        <f t="shared" si="16"/>
        <v/>
      </c>
      <c r="BG39" s="515" t="str">
        <f t="shared" si="16"/>
        <v/>
      </c>
      <c r="BH39" s="515" t="str">
        <f t="shared" si="16"/>
        <v/>
      </c>
      <c r="BI39" s="515" t="str">
        <f t="shared" si="16"/>
        <v/>
      </c>
      <c r="BJ39" s="515" t="str">
        <f t="shared" si="16"/>
        <v/>
      </c>
      <c r="BK39" s="515" t="str">
        <f t="shared" si="16"/>
        <v/>
      </c>
      <c r="BL39" s="515">
        <f t="shared" si="9"/>
        <v>1</v>
      </c>
      <c r="BM39" s="515">
        <f t="shared" si="10"/>
        <v>0</v>
      </c>
      <c r="BN39" s="515">
        <f t="shared" si="11"/>
        <v>0</v>
      </c>
      <c r="BO39" s="515" t="str">
        <f t="shared" si="12"/>
        <v xml:space="preserve">⚠ Fruits a coque ; </v>
      </c>
    </row>
    <row r="40" spans="1:67" ht="30" customHeight="1">
      <c r="A40" s="518">
        <v>29</v>
      </c>
      <c r="B40" s="516" t="s">
        <v>2096</v>
      </c>
      <c r="C40" s="77" t="str">
        <f t="shared" si="0"/>
        <v>Préparation etape 2</v>
      </c>
      <c r="D40" s="72" t="str">
        <f t="shared" si="1"/>
        <v/>
      </c>
      <c r="E40" s="515" t="str">
        <f t="shared" si="2"/>
        <v>préparation etape 2</v>
      </c>
      <c r="F40" s="515" t="str">
        <f t="shared" si="3"/>
        <v>preparation etape 2</v>
      </c>
      <c r="G40" s="515" t="str">
        <f t="shared" si="4"/>
        <v xml:space="preserve"> preparation etape 2 </v>
      </c>
      <c r="H40" s="515">
        <f t="shared" si="13"/>
        <v>0</v>
      </c>
      <c r="I40" s="515">
        <f t="shared" si="13"/>
        <v>0</v>
      </c>
      <c r="J40" s="515">
        <f t="shared" si="13"/>
        <v>0</v>
      </c>
      <c r="K40" s="515">
        <f t="shared" si="13"/>
        <v>0</v>
      </c>
      <c r="L40" s="515">
        <f t="shared" si="13"/>
        <v>0</v>
      </c>
      <c r="M40" s="515">
        <f t="shared" si="13"/>
        <v>0</v>
      </c>
      <c r="N40" s="515">
        <f t="shared" si="13"/>
        <v>0</v>
      </c>
      <c r="O40" s="515">
        <f t="shared" si="13"/>
        <v>0</v>
      </c>
      <c r="P40" s="515">
        <f t="shared" si="13"/>
        <v>0</v>
      </c>
      <c r="Q40" s="515">
        <f t="shared" si="13"/>
        <v>0</v>
      </c>
      <c r="R40" s="515">
        <f t="shared" si="13"/>
        <v>0</v>
      </c>
      <c r="S40" s="515">
        <f t="shared" si="13"/>
        <v>0</v>
      </c>
      <c r="T40" s="515">
        <f t="shared" si="13"/>
        <v>0</v>
      </c>
      <c r="U40" s="515">
        <f t="shared" si="13"/>
        <v>0</v>
      </c>
      <c r="V40" s="515">
        <f t="shared" si="14"/>
        <v>0</v>
      </c>
      <c r="W40" s="515">
        <f t="shared" si="14"/>
        <v>0</v>
      </c>
      <c r="X40" s="515">
        <f t="shared" si="14"/>
        <v>0</v>
      </c>
      <c r="Y40" s="515">
        <f t="shared" si="14"/>
        <v>0</v>
      </c>
      <c r="Z40" s="515">
        <f t="shared" si="14"/>
        <v>0</v>
      </c>
      <c r="AA40" s="515">
        <f t="shared" si="14"/>
        <v>0</v>
      </c>
      <c r="AB40" s="515">
        <f t="shared" si="14"/>
        <v>0</v>
      </c>
      <c r="AC40" s="515">
        <f t="shared" si="14"/>
        <v>0</v>
      </c>
      <c r="AD40" s="515">
        <f t="shared" si="14"/>
        <v>0</v>
      </c>
      <c r="AE40" s="515">
        <f t="shared" si="14"/>
        <v>0</v>
      </c>
      <c r="AF40" s="515">
        <f t="shared" si="14"/>
        <v>0</v>
      </c>
      <c r="AG40" s="515">
        <f t="shared" si="14"/>
        <v>0</v>
      </c>
      <c r="AH40" s="515">
        <f t="shared" si="14"/>
        <v>0</v>
      </c>
      <c r="AI40" s="515">
        <f t="shared" si="14"/>
        <v>0</v>
      </c>
      <c r="AJ40" s="515">
        <f t="shared" si="15"/>
        <v>0</v>
      </c>
      <c r="AK40" s="515">
        <f t="shared" si="15"/>
        <v>0</v>
      </c>
      <c r="AL40" s="515">
        <f t="shared" si="15"/>
        <v>0</v>
      </c>
      <c r="AM40" s="515">
        <f t="shared" si="15"/>
        <v>0</v>
      </c>
      <c r="AN40" s="515">
        <f t="shared" si="15"/>
        <v>0</v>
      </c>
      <c r="AO40" s="515">
        <f t="shared" si="15"/>
        <v>0</v>
      </c>
      <c r="AP40" s="515">
        <f t="shared" si="15"/>
        <v>0</v>
      </c>
      <c r="AQ40" s="515">
        <f t="shared" si="15"/>
        <v>0</v>
      </c>
      <c r="AR40" s="515">
        <f t="shared" si="15"/>
        <v>0</v>
      </c>
      <c r="AS40" s="515">
        <f t="shared" si="15"/>
        <v>0</v>
      </c>
      <c r="AT40" s="515">
        <f t="shared" si="15"/>
        <v>0</v>
      </c>
      <c r="AU40" s="515">
        <f t="shared" si="15"/>
        <v>0</v>
      </c>
      <c r="AV40" s="515">
        <f t="shared" si="15"/>
        <v>0</v>
      </c>
      <c r="AW40" s="515">
        <f t="shared" si="15"/>
        <v>0</v>
      </c>
      <c r="AX40" s="515" t="str">
        <f t="shared" si="17"/>
        <v/>
      </c>
      <c r="AY40" s="515" t="str">
        <f t="shared" si="17"/>
        <v/>
      </c>
      <c r="AZ40" s="515" t="str">
        <f t="shared" si="17"/>
        <v/>
      </c>
      <c r="BA40" s="515" t="str">
        <f t="shared" si="16"/>
        <v/>
      </c>
      <c r="BB40" s="515" t="str">
        <f t="shared" si="16"/>
        <v/>
      </c>
      <c r="BC40" s="515" t="str">
        <f t="shared" si="16"/>
        <v/>
      </c>
      <c r="BD40" s="515" t="str">
        <f t="shared" si="16"/>
        <v/>
      </c>
      <c r="BE40" s="515" t="str">
        <f t="shared" si="16"/>
        <v/>
      </c>
      <c r="BF40" s="515" t="str">
        <f t="shared" si="16"/>
        <v/>
      </c>
      <c r="BG40" s="515" t="str">
        <f t="shared" si="16"/>
        <v/>
      </c>
      <c r="BH40" s="515" t="str">
        <f t="shared" si="16"/>
        <v/>
      </c>
      <c r="BI40" s="515" t="str">
        <f t="shared" si="16"/>
        <v/>
      </c>
      <c r="BJ40" s="515" t="str">
        <f t="shared" si="16"/>
        <v/>
      </c>
      <c r="BK40" s="515" t="str">
        <f t="shared" si="16"/>
        <v/>
      </c>
      <c r="BL40" s="515">
        <f t="shared" si="9"/>
        <v>0</v>
      </c>
      <c r="BM40" s="515">
        <f t="shared" si="10"/>
        <v>0</v>
      </c>
      <c r="BN40" s="515">
        <f t="shared" si="11"/>
        <v>0</v>
      </c>
      <c r="BO40" s="515" t="str">
        <f t="shared" si="12"/>
        <v/>
      </c>
    </row>
    <row r="41" spans="1:67" ht="30" customHeight="1">
      <c r="A41" s="517">
        <v>30</v>
      </c>
      <c r="B41" s="516" t="s">
        <v>2097</v>
      </c>
      <c r="C41" s="77" t="str">
        <f t="shared" si="0"/>
        <v>Ajouter l’œuf et mélanger. Le mélange va devenir grumeleux.</v>
      </c>
      <c r="D41" s="72" t="str">
        <f t="shared" si="1"/>
        <v/>
      </c>
      <c r="E41" s="515" t="str">
        <f t="shared" si="2"/>
        <v>ajouter l’œuf et mélanger. le mélange va devenir grumeleux.</v>
      </c>
      <c r="F41" s="515" t="str">
        <f t="shared" si="3"/>
        <v>ajouter l’oeuf et melanger. le melange va devenir grumeleux.</v>
      </c>
      <c r="G41" s="515" t="str">
        <f t="shared" si="4"/>
        <v xml:space="preserve"> ajouter l’oeuf et melanger le melange va devenir grumeleux </v>
      </c>
      <c r="H41" s="515">
        <f t="shared" si="13"/>
        <v>0</v>
      </c>
      <c r="I41" s="515">
        <f t="shared" si="13"/>
        <v>0</v>
      </c>
      <c r="J41" s="515">
        <f t="shared" si="13"/>
        <v>0</v>
      </c>
      <c r="K41" s="515">
        <f t="shared" si="13"/>
        <v>0</v>
      </c>
      <c r="L41" s="515">
        <f t="shared" si="13"/>
        <v>0</v>
      </c>
      <c r="M41" s="515">
        <f t="shared" si="13"/>
        <v>0</v>
      </c>
      <c r="N41" s="515">
        <f t="shared" si="13"/>
        <v>0</v>
      </c>
      <c r="O41" s="515">
        <f t="shared" si="13"/>
        <v>0</v>
      </c>
      <c r="P41" s="515">
        <f t="shared" si="13"/>
        <v>0</v>
      </c>
      <c r="Q41" s="515">
        <f t="shared" si="13"/>
        <v>0</v>
      </c>
      <c r="R41" s="515">
        <f t="shared" si="13"/>
        <v>0</v>
      </c>
      <c r="S41" s="515">
        <f t="shared" si="13"/>
        <v>0</v>
      </c>
      <c r="T41" s="515">
        <f t="shared" si="13"/>
        <v>0</v>
      </c>
      <c r="U41" s="515">
        <f t="shared" si="13"/>
        <v>0</v>
      </c>
      <c r="V41" s="515">
        <f t="shared" si="14"/>
        <v>0</v>
      </c>
      <c r="W41" s="515">
        <f t="shared" si="14"/>
        <v>0</v>
      </c>
      <c r="X41" s="515">
        <f t="shared" si="14"/>
        <v>0</v>
      </c>
      <c r="Y41" s="515">
        <f t="shared" si="14"/>
        <v>0</v>
      </c>
      <c r="Z41" s="515">
        <f t="shared" si="14"/>
        <v>0</v>
      </c>
      <c r="AA41" s="515">
        <f t="shared" si="14"/>
        <v>0</v>
      </c>
      <c r="AB41" s="515">
        <f t="shared" si="14"/>
        <v>0</v>
      </c>
      <c r="AC41" s="515">
        <f t="shared" si="14"/>
        <v>0</v>
      </c>
      <c r="AD41" s="515">
        <f t="shared" si="14"/>
        <v>0</v>
      </c>
      <c r="AE41" s="515">
        <f t="shared" si="14"/>
        <v>0</v>
      </c>
      <c r="AF41" s="515">
        <f t="shared" si="14"/>
        <v>0</v>
      </c>
      <c r="AG41" s="515">
        <f t="shared" si="14"/>
        <v>0</v>
      </c>
      <c r="AH41" s="515">
        <f t="shared" si="14"/>
        <v>0</v>
      </c>
      <c r="AI41" s="515">
        <f t="shared" si="14"/>
        <v>0</v>
      </c>
      <c r="AJ41" s="515">
        <f t="shared" si="15"/>
        <v>0</v>
      </c>
      <c r="AK41" s="515">
        <f t="shared" si="15"/>
        <v>0</v>
      </c>
      <c r="AL41" s="515">
        <f t="shared" si="15"/>
        <v>0</v>
      </c>
      <c r="AM41" s="515">
        <f t="shared" si="15"/>
        <v>0</v>
      </c>
      <c r="AN41" s="515">
        <f t="shared" si="15"/>
        <v>0</v>
      </c>
      <c r="AO41" s="515">
        <f t="shared" si="15"/>
        <v>0</v>
      </c>
      <c r="AP41" s="515">
        <f t="shared" si="15"/>
        <v>0</v>
      </c>
      <c r="AQ41" s="515">
        <f t="shared" si="15"/>
        <v>0</v>
      </c>
      <c r="AR41" s="515">
        <f t="shared" si="15"/>
        <v>0</v>
      </c>
      <c r="AS41" s="515">
        <f t="shared" si="15"/>
        <v>0</v>
      </c>
      <c r="AT41" s="515">
        <f t="shared" si="15"/>
        <v>0</v>
      </c>
      <c r="AU41" s="515">
        <f t="shared" si="15"/>
        <v>0</v>
      </c>
      <c r="AV41" s="515">
        <f t="shared" si="15"/>
        <v>0</v>
      </c>
      <c r="AW41" s="515">
        <f t="shared" si="15"/>
        <v>0</v>
      </c>
      <c r="AX41" s="515" t="str">
        <f t="shared" si="17"/>
        <v/>
      </c>
      <c r="AY41" s="515" t="str">
        <f t="shared" si="17"/>
        <v/>
      </c>
      <c r="AZ41" s="515" t="str">
        <f t="shared" si="17"/>
        <v/>
      </c>
      <c r="BA41" s="515" t="str">
        <f t="shared" si="16"/>
        <v/>
      </c>
      <c r="BB41" s="515" t="str">
        <f t="shared" si="16"/>
        <v/>
      </c>
      <c r="BC41" s="515" t="str">
        <f t="shared" si="16"/>
        <v/>
      </c>
      <c r="BD41" s="515" t="str">
        <f t="shared" si="16"/>
        <v/>
      </c>
      <c r="BE41" s="515" t="str">
        <f t="shared" si="16"/>
        <v/>
      </c>
      <c r="BF41" s="515" t="str">
        <f t="shared" si="16"/>
        <v/>
      </c>
      <c r="BG41" s="515" t="str">
        <f t="shared" si="16"/>
        <v/>
      </c>
      <c r="BH41" s="515" t="str">
        <f t="shared" si="16"/>
        <v/>
      </c>
      <c r="BI41" s="515" t="str">
        <f t="shared" si="16"/>
        <v/>
      </c>
      <c r="BJ41" s="515" t="str">
        <f t="shared" si="16"/>
        <v/>
      </c>
      <c r="BK41" s="515" t="str">
        <f t="shared" si="16"/>
        <v/>
      </c>
      <c r="BL41" s="515">
        <f t="shared" si="9"/>
        <v>0</v>
      </c>
      <c r="BM41" s="515">
        <f t="shared" si="10"/>
        <v>0</v>
      </c>
      <c r="BN41" s="515">
        <f t="shared" si="11"/>
        <v>0</v>
      </c>
      <c r="BO41" s="515" t="str">
        <f t="shared" si="12"/>
        <v/>
      </c>
    </row>
    <row r="42" spans="1:67" ht="30" customHeight="1">
      <c r="A42" s="518">
        <v>31</v>
      </c>
      <c r="B42" s="516"/>
      <c r="C42" s="77" t="str">
        <f t="shared" si="0"/>
        <v/>
      </c>
      <c r="D42" s="72" t="str">
        <f t="shared" si="1"/>
        <v/>
      </c>
      <c r="E42" s="515" t="str">
        <f t="shared" si="2"/>
        <v/>
      </c>
      <c r="F42" s="515" t="str">
        <f t="shared" si="3"/>
        <v/>
      </c>
      <c r="G42" s="515" t="str">
        <f t="shared" si="4"/>
        <v/>
      </c>
      <c r="H42" s="515">
        <f t="shared" si="13"/>
        <v>0</v>
      </c>
      <c r="I42" s="515">
        <f t="shared" si="13"/>
        <v>0</v>
      </c>
      <c r="J42" s="515">
        <f t="shared" si="13"/>
        <v>0</v>
      </c>
      <c r="K42" s="515">
        <f t="shared" si="13"/>
        <v>0</v>
      </c>
      <c r="L42" s="515">
        <f t="shared" si="13"/>
        <v>0</v>
      </c>
      <c r="M42" s="515">
        <f t="shared" si="13"/>
        <v>0</v>
      </c>
      <c r="N42" s="515">
        <f t="shared" si="13"/>
        <v>0</v>
      </c>
      <c r="O42" s="515">
        <f t="shared" si="13"/>
        <v>0</v>
      </c>
      <c r="P42" s="515">
        <f t="shared" si="13"/>
        <v>0</v>
      </c>
      <c r="Q42" s="515">
        <f t="shared" si="13"/>
        <v>0</v>
      </c>
      <c r="R42" s="515">
        <f t="shared" si="13"/>
        <v>0</v>
      </c>
      <c r="S42" s="515">
        <f t="shared" si="13"/>
        <v>0</v>
      </c>
      <c r="T42" s="515">
        <f t="shared" si="13"/>
        <v>0</v>
      </c>
      <c r="U42" s="515">
        <f t="shared" si="13"/>
        <v>0</v>
      </c>
      <c r="V42" s="515">
        <f t="shared" si="14"/>
        <v>0</v>
      </c>
      <c r="W42" s="515">
        <f t="shared" si="14"/>
        <v>0</v>
      </c>
      <c r="X42" s="515">
        <f t="shared" si="14"/>
        <v>0</v>
      </c>
      <c r="Y42" s="515">
        <f t="shared" si="14"/>
        <v>0</v>
      </c>
      <c r="Z42" s="515">
        <f t="shared" si="14"/>
        <v>0</v>
      </c>
      <c r="AA42" s="515">
        <f t="shared" si="14"/>
        <v>0</v>
      </c>
      <c r="AB42" s="515">
        <f t="shared" si="14"/>
        <v>0</v>
      </c>
      <c r="AC42" s="515">
        <f t="shared" si="14"/>
        <v>0</v>
      </c>
      <c r="AD42" s="515">
        <f t="shared" si="14"/>
        <v>0</v>
      </c>
      <c r="AE42" s="515">
        <f t="shared" si="14"/>
        <v>0</v>
      </c>
      <c r="AF42" s="515">
        <f t="shared" si="14"/>
        <v>0</v>
      </c>
      <c r="AG42" s="515">
        <f t="shared" si="14"/>
        <v>0</v>
      </c>
      <c r="AH42" s="515">
        <f t="shared" si="14"/>
        <v>0</v>
      </c>
      <c r="AI42" s="515">
        <f t="shared" si="14"/>
        <v>0</v>
      </c>
      <c r="AJ42" s="515">
        <f t="shared" si="15"/>
        <v>0</v>
      </c>
      <c r="AK42" s="515">
        <f t="shared" si="15"/>
        <v>0</v>
      </c>
      <c r="AL42" s="515">
        <f t="shared" si="15"/>
        <v>0</v>
      </c>
      <c r="AM42" s="515">
        <f t="shared" si="15"/>
        <v>0</v>
      </c>
      <c r="AN42" s="515">
        <f t="shared" si="15"/>
        <v>0</v>
      </c>
      <c r="AO42" s="515">
        <f t="shared" si="15"/>
        <v>0</v>
      </c>
      <c r="AP42" s="515">
        <f t="shared" si="15"/>
        <v>0</v>
      </c>
      <c r="AQ42" s="515">
        <f t="shared" si="15"/>
        <v>0</v>
      </c>
      <c r="AR42" s="515">
        <f t="shared" si="15"/>
        <v>0</v>
      </c>
      <c r="AS42" s="515">
        <f t="shared" si="15"/>
        <v>0</v>
      </c>
      <c r="AT42" s="515">
        <f t="shared" si="15"/>
        <v>0</v>
      </c>
      <c r="AU42" s="515">
        <f t="shared" si="15"/>
        <v>0</v>
      </c>
      <c r="AV42" s="515">
        <f t="shared" si="15"/>
        <v>0</v>
      </c>
      <c r="AW42" s="515">
        <f t="shared" si="15"/>
        <v>0</v>
      </c>
      <c r="AX42" s="515" t="str">
        <f t="shared" si="17"/>
        <v/>
      </c>
      <c r="AY42" s="515" t="str">
        <f t="shared" si="17"/>
        <v/>
      </c>
      <c r="AZ42" s="515" t="str">
        <f t="shared" si="17"/>
        <v/>
      </c>
      <c r="BA42" s="515" t="str">
        <f t="shared" si="16"/>
        <v/>
      </c>
      <c r="BB42" s="515" t="str">
        <f t="shared" si="16"/>
        <v/>
      </c>
      <c r="BC42" s="515" t="str">
        <f t="shared" si="16"/>
        <v/>
      </c>
      <c r="BD42" s="515" t="str">
        <f t="shared" si="16"/>
        <v/>
      </c>
      <c r="BE42" s="515" t="str">
        <f t="shared" si="16"/>
        <v/>
      </c>
      <c r="BF42" s="515" t="str">
        <f t="shared" si="16"/>
        <v/>
      </c>
      <c r="BG42" s="515" t="str">
        <f t="shared" si="16"/>
        <v/>
      </c>
      <c r="BH42" s="515" t="str">
        <f t="shared" si="16"/>
        <v/>
      </c>
      <c r="BI42" s="515" t="str">
        <f t="shared" si="16"/>
        <v/>
      </c>
      <c r="BJ42" s="515" t="str">
        <f t="shared" si="16"/>
        <v/>
      </c>
      <c r="BK42" s="515" t="str">
        <f t="shared" si="16"/>
        <v/>
      </c>
      <c r="BL42" s="515">
        <f t="shared" si="9"/>
        <v>0</v>
      </c>
      <c r="BM42" s="515">
        <f t="shared" si="10"/>
        <v>0</v>
      </c>
      <c r="BN42" s="515">
        <f t="shared" si="11"/>
        <v>0</v>
      </c>
      <c r="BO42" s="515" t="str">
        <f t="shared" si="12"/>
        <v/>
      </c>
    </row>
    <row r="43" spans="1:67" ht="30" customHeight="1">
      <c r="A43" s="517">
        <v>32</v>
      </c>
      <c r="B43" s="516" t="s">
        <v>2094</v>
      </c>
      <c r="C43" s="77" t="str">
        <f t="shared" si="0"/>
        <v>Préparation etape 3</v>
      </c>
      <c r="D43" s="72" t="str">
        <f t="shared" si="1"/>
        <v/>
      </c>
      <c r="E43" s="515" t="str">
        <f t="shared" si="2"/>
        <v>préparation etape 3</v>
      </c>
      <c r="F43" s="515" t="str">
        <f t="shared" si="3"/>
        <v>preparation etape 3</v>
      </c>
      <c r="G43" s="515" t="str">
        <f t="shared" si="4"/>
        <v xml:space="preserve"> preparation etape 3 </v>
      </c>
      <c r="H43" s="515">
        <f t="shared" si="13"/>
        <v>0</v>
      </c>
      <c r="I43" s="515">
        <f t="shared" si="13"/>
        <v>0</v>
      </c>
      <c r="J43" s="515">
        <f t="shared" si="13"/>
        <v>0</v>
      </c>
      <c r="K43" s="515">
        <f t="shared" si="13"/>
        <v>0</v>
      </c>
      <c r="L43" s="515">
        <f t="shared" si="13"/>
        <v>0</v>
      </c>
      <c r="M43" s="515">
        <f t="shared" si="13"/>
        <v>0</v>
      </c>
      <c r="N43" s="515">
        <f t="shared" si="13"/>
        <v>0</v>
      </c>
      <c r="O43" s="515">
        <f t="shared" si="13"/>
        <v>0</v>
      </c>
      <c r="P43" s="515">
        <f t="shared" si="13"/>
        <v>0</v>
      </c>
      <c r="Q43" s="515">
        <f t="shared" si="13"/>
        <v>0</v>
      </c>
      <c r="R43" s="515">
        <f t="shared" si="13"/>
        <v>0</v>
      </c>
      <c r="S43" s="515">
        <f t="shared" si="13"/>
        <v>0</v>
      </c>
      <c r="T43" s="515">
        <f t="shared" si="13"/>
        <v>0</v>
      </c>
      <c r="U43" s="515">
        <f t="shared" si="13"/>
        <v>0</v>
      </c>
      <c r="V43" s="515">
        <f t="shared" si="14"/>
        <v>0</v>
      </c>
      <c r="W43" s="515">
        <f t="shared" si="14"/>
        <v>0</v>
      </c>
      <c r="X43" s="515">
        <f t="shared" si="14"/>
        <v>0</v>
      </c>
      <c r="Y43" s="515">
        <f t="shared" si="14"/>
        <v>0</v>
      </c>
      <c r="Z43" s="515">
        <f t="shared" si="14"/>
        <v>0</v>
      </c>
      <c r="AA43" s="515">
        <f t="shared" si="14"/>
        <v>0</v>
      </c>
      <c r="AB43" s="515">
        <f t="shared" si="14"/>
        <v>0</v>
      </c>
      <c r="AC43" s="515">
        <f t="shared" si="14"/>
        <v>0</v>
      </c>
      <c r="AD43" s="515">
        <f t="shared" si="14"/>
        <v>0</v>
      </c>
      <c r="AE43" s="515">
        <f t="shared" si="14"/>
        <v>0</v>
      </c>
      <c r="AF43" s="515">
        <f t="shared" si="14"/>
        <v>0</v>
      </c>
      <c r="AG43" s="515">
        <f t="shared" si="14"/>
        <v>0</v>
      </c>
      <c r="AH43" s="515">
        <f t="shared" si="14"/>
        <v>0</v>
      </c>
      <c r="AI43" s="515">
        <f t="shared" si="14"/>
        <v>0</v>
      </c>
      <c r="AJ43" s="515">
        <f t="shared" si="15"/>
        <v>0</v>
      </c>
      <c r="AK43" s="515">
        <f t="shared" si="15"/>
        <v>0</v>
      </c>
      <c r="AL43" s="515">
        <f t="shared" si="15"/>
        <v>0</v>
      </c>
      <c r="AM43" s="515">
        <f t="shared" si="15"/>
        <v>0</v>
      </c>
      <c r="AN43" s="515">
        <f t="shared" si="15"/>
        <v>0</v>
      </c>
      <c r="AO43" s="515">
        <f t="shared" si="15"/>
        <v>0</v>
      </c>
      <c r="AP43" s="515">
        <f t="shared" si="15"/>
        <v>0</v>
      </c>
      <c r="AQ43" s="515">
        <f t="shared" si="15"/>
        <v>0</v>
      </c>
      <c r="AR43" s="515">
        <f t="shared" si="15"/>
        <v>0</v>
      </c>
      <c r="AS43" s="515">
        <f t="shared" si="15"/>
        <v>0</v>
      </c>
      <c r="AT43" s="515">
        <f t="shared" si="15"/>
        <v>0</v>
      </c>
      <c r="AU43" s="515">
        <f t="shared" si="15"/>
        <v>0</v>
      </c>
      <c r="AV43" s="515">
        <f t="shared" si="15"/>
        <v>0</v>
      </c>
      <c r="AW43" s="515">
        <f t="shared" si="15"/>
        <v>0</v>
      </c>
      <c r="AX43" s="515" t="str">
        <f t="shared" si="17"/>
        <v/>
      </c>
      <c r="AY43" s="515" t="str">
        <f t="shared" si="17"/>
        <v/>
      </c>
      <c r="AZ43" s="515" t="str">
        <f t="shared" si="17"/>
        <v/>
      </c>
      <c r="BA43" s="515" t="str">
        <f t="shared" si="16"/>
        <v/>
      </c>
      <c r="BB43" s="515" t="str">
        <f t="shared" si="16"/>
        <v/>
      </c>
      <c r="BC43" s="515" t="str">
        <f t="shared" si="16"/>
        <v/>
      </c>
      <c r="BD43" s="515" t="str">
        <f t="shared" si="16"/>
        <v/>
      </c>
      <c r="BE43" s="515" t="str">
        <f t="shared" si="16"/>
        <v/>
      </c>
      <c r="BF43" s="515" t="str">
        <f t="shared" si="16"/>
        <v/>
      </c>
      <c r="BG43" s="515" t="str">
        <f t="shared" si="16"/>
        <v/>
      </c>
      <c r="BH43" s="515" t="str">
        <f t="shared" si="16"/>
        <v/>
      </c>
      <c r="BI43" s="515" t="str">
        <f t="shared" si="16"/>
        <v/>
      </c>
      <c r="BJ43" s="515" t="str">
        <f t="shared" si="16"/>
        <v/>
      </c>
      <c r="BK43" s="515" t="str">
        <f t="shared" si="16"/>
        <v/>
      </c>
      <c r="BL43" s="515">
        <f t="shared" si="9"/>
        <v>0</v>
      </c>
      <c r="BM43" s="515">
        <f t="shared" si="10"/>
        <v>0</v>
      </c>
      <c r="BN43" s="515">
        <f t="shared" si="11"/>
        <v>0</v>
      </c>
      <c r="BO43" s="515" t="str">
        <f t="shared" si="12"/>
        <v/>
      </c>
    </row>
    <row r="44" spans="1:67" ht="30" customHeight="1">
      <c r="A44" s="518">
        <v>33</v>
      </c>
      <c r="B44" s="516" t="s">
        <v>2095</v>
      </c>
      <c r="C44" s="77" t="str">
        <f t="shared" si="0"/>
        <v>Incorporer la farine et mélanger à la main afin d'obtenir une pâte homogène. *</v>
      </c>
      <c r="D44" s="72" t="str">
        <f t="shared" si="1"/>
        <v>⚠ Gluten</v>
      </c>
      <c r="E44" s="515" t="str">
        <f t="shared" si="2"/>
        <v>incorporer la farine et mélanger à la main afin d'obtenir une pâte homogène.</v>
      </c>
      <c r="F44" s="515" t="str">
        <f t="shared" si="3"/>
        <v>incorporer la farine et melanger a la main afin d'obtenir une pate homogene.</v>
      </c>
      <c r="G44" s="515" t="str">
        <f t="shared" si="4"/>
        <v xml:space="preserve"> incorporer la farine et melanger a la main afin d obtenir une pate homogene </v>
      </c>
      <c r="H44" s="515">
        <f t="shared" ref="H44:U59" si="18">IF($B44="",0,SUMPRODUCT(($BQ$6:$AFM$6=H$11)*($BQ$7:$AFM$7="ALERTE")*(COUNTIF($G44,"* "&amp;$BQ$8:$AFM$8&amp;" *")&gt;0)*1))</f>
        <v>0</v>
      </c>
      <c r="I44" s="515">
        <f t="shared" si="18"/>
        <v>0</v>
      </c>
      <c r="J44" s="515">
        <f t="shared" si="18"/>
        <v>0</v>
      </c>
      <c r="K44" s="515">
        <f t="shared" si="18"/>
        <v>0</v>
      </c>
      <c r="L44" s="515">
        <f t="shared" si="18"/>
        <v>1</v>
      </c>
      <c r="M44" s="515">
        <f t="shared" si="18"/>
        <v>0</v>
      </c>
      <c r="N44" s="515">
        <f t="shared" si="18"/>
        <v>0</v>
      </c>
      <c r="O44" s="515">
        <f t="shared" si="18"/>
        <v>0</v>
      </c>
      <c r="P44" s="515">
        <f t="shared" si="18"/>
        <v>0</v>
      </c>
      <c r="Q44" s="515">
        <f t="shared" si="18"/>
        <v>0</v>
      </c>
      <c r="R44" s="515">
        <f t="shared" si="18"/>
        <v>0</v>
      </c>
      <c r="S44" s="515">
        <f t="shared" si="18"/>
        <v>0</v>
      </c>
      <c r="T44" s="515">
        <f t="shared" si="18"/>
        <v>0</v>
      </c>
      <c r="U44" s="515">
        <f t="shared" si="18"/>
        <v>0</v>
      </c>
      <c r="V44" s="515">
        <f t="shared" ref="V44:AI59" si="19">IF($B44="",0,SUMPRODUCT(($BQ$6:$AFM$6=V$11)*($BQ$7:$AFM$7="INFO")*(COUNTIF($G44,"* "&amp;$BQ$8:$AFM$8&amp;" *")&gt;0)*1))</f>
        <v>0</v>
      </c>
      <c r="W44" s="515">
        <f t="shared" si="19"/>
        <v>0</v>
      </c>
      <c r="X44" s="515">
        <f t="shared" si="19"/>
        <v>0</v>
      </c>
      <c r="Y44" s="515">
        <f t="shared" si="19"/>
        <v>0</v>
      </c>
      <c r="Z44" s="515">
        <f t="shared" si="19"/>
        <v>0</v>
      </c>
      <c r="AA44" s="515">
        <f t="shared" si="19"/>
        <v>0</v>
      </c>
      <c r="AB44" s="515">
        <f t="shared" si="19"/>
        <v>0</v>
      </c>
      <c r="AC44" s="515">
        <f t="shared" si="19"/>
        <v>0</v>
      </c>
      <c r="AD44" s="515">
        <f t="shared" si="19"/>
        <v>0</v>
      </c>
      <c r="AE44" s="515">
        <f t="shared" si="19"/>
        <v>0</v>
      </c>
      <c r="AF44" s="515">
        <f t="shared" si="19"/>
        <v>0</v>
      </c>
      <c r="AG44" s="515">
        <f t="shared" si="19"/>
        <v>0</v>
      </c>
      <c r="AH44" s="515">
        <f t="shared" si="19"/>
        <v>0</v>
      </c>
      <c r="AI44" s="515">
        <f t="shared" si="19"/>
        <v>0</v>
      </c>
      <c r="AJ44" s="515">
        <f t="shared" ref="AJ44:AW59" si="20">IF($B44="",0,SUMPRODUCT(($BQ$6:$AFM$6=AJ$11)*($BQ$7:$AFM$7="EXCL")*(COUNTIF($G44,"* "&amp;$BQ$8:$AFM$8&amp;" *")&gt;0)*1))</f>
        <v>0</v>
      </c>
      <c r="AK44" s="515">
        <f t="shared" si="20"/>
        <v>0</v>
      </c>
      <c r="AL44" s="515">
        <f t="shared" si="20"/>
        <v>0</v>
      </c>
      <c r="AM44" s="515">
        <f t="shared" si="20"/>
        <v>0</v>
      </c>
      <c r="AN44" s="515">
        <f t="shared" si="20"/>
        <v>0</v>
      </c>
      <c r="AO44" s="515">
        <f t="shared" si="20"/>
        <v>0</v>
      </c>
      <c r="AP44" s="515">
        <f t="shared" si="20"/>
        <v>0</v>
      </c>
      <c r="AQ44" s="515">
        <f t="shared" si="20"/>
        <v>0</v>
      </c>
      <c r="AR44" s="515">
        <f t="shared" si="20"/>
        <v>0</v>
      </c>
      <c r="AS44" s="515">
        <f t="shared" si="20"/>
        <v>0</v>
      </c>
      <c r="AT44" s="515">
        <f t="shared" si="20"/>
        <v>0</v>
      </c>
      <c r="AU44" s="515">
        <f t="shared" si="20"/>
        <v>0</v>
      </c>
      <c r="AV44" s="515">
        <f t="shared" si="20"/>
        <v>0</v>
      </c>
      <c r="AW44" s="515">
        <f t="shared" si="20"/>
        <v>0</v>
      </c>
      <c r="AX44" s="515" t="str">
        <f t="shared" si="17"/>
        <v/>
      </c>
      <c r="AY44" s="515" t="str">
        <f t="shared" si="17"/>
        <v/>
      </c>
      <c r="AZ44" s="515" t="str">
        <f t="shared" si="17"/>
        <v/>
      </c>
      <c r="BA44" s="515" t="str">
        <f t="shared" si="16"/>
        <v/>
      </c>
      <c r="BB44" s="515" t="str">
        <f t="shared" si="16"/>
        <v>⚠ Gluten</v>
      </c>
      <c r="BC44" s="515" t="str">
        <f t="shared" si="16"/>
        <v/>
      </c>
      <c r="BD44" s="515" t="str">
        <f t="shared" si="16"/>
        <v/>
      </c>
      <c r="BE44" s="515" t="str">
        <f t="shared" si="16"/>
        <v/>
      </c>
      <c r="BF44" s="515" t="str">
        <f t="shared" si="16"/>
        <v/>
      </c>
      <c r="BG44" s="515" t="str">
        <f t="shared" si="16"/>
        <v/>
      </c>
      <c r="BH44" s="515" t="str">
        <f t="shared" si="16"/>
        <v/>
      </c>
      <c r="BI44" s="515" t="str">
        <f t="shared" si="16"/>
        <v/>
      </c>
      <c r="BJ44" s="515" t="str">
        <f t="shared" si="16"/>
        <v/>
      </c>
      <c r="BK44" s="515" t="str">
        <f t="shared" si="16"/>
        <v/>
      </c>
      <c r="BL44" s="515">
        <f t="shared" si="9"/>
        <v>1</v>
      </c>
      <c r="BM44" s="515">
        <f t="shared" si="10"/>
        <v>0</v>
      </c>
      <c r="BN44" s="515">
        <f t="shared" si="11"/>
        <v>0</v>
      </c>
      <c r="BO44" s="515" t="str">
        <f t="shared" si="12"/>
        <v xml:space="preserve">⚠ Gluten ; </v>
      </c>
    </row>
    <row r="45" spans="1:67" ht="30" customHeight="1">
      <c r="A45" s="517">
        <v>34</v>
      </c>
      <c r="B45" s="516" t="s">
        <v>2072</v>
      </c>
      <c r="C45" s="77" t="str">
        <f t="shared" si="0"/>
        <v>Ne pétrissez pas plus que nécessaire. Emballer la pâte dans du film alimentaire,</v>
      </c>
      <c r="D45" s="72" t="str">
        <f t="shared" si="1"/>
        <v/>
      </c>
      <c r="E45" s="515" t="str">
        <f t="shared" si="2"/>
        <v>ne pétrissez pas plus que nécessaire. emballer la pâte dans du film alimentaire,</v>
      </c>
      <c r="F45" s="515" t="str">
        <f t="shared" si="3"/>
        <v>ne petrissez pas plus que necessaire. emballer la pate dans du film alimentaire,</v>
      </c>
      <c r="G45" s="515" t="str">
        <f t="shared" si="4"/>
        <v xml:space="preserve"> ne petrissez pas plus que necessaire emballer la pate dans du film alimentaire </v>
      </c>
      <c r="H45" s="515">
        <f t="shared" si="18"/>
        <v>0</v>
      </c>
      <c r="I45" s="515">
        <f t="shared" si="18"/>
        <v>0</v>
      </c>
      <c r="J45" s="515">
        <f t="shared" si="18"/>
        <v>0</v>
      </c>
      <c r="K45" s="515">
        <f t="shared" si="18"/>
        <v>0</v>
      </c>
      <c r="L45" s="515">
        <f t="shared" si="18"/>
        <v>0</v>
      </c>
      <c r="M45" s="515">
        <f t="shared" si="18"/>
        <v>0</v>
      </c>
      <c r="N45" s="515">
        <f t="shared" si="18"/>
        <v>0</v>
      </c>
      <c r="O45" s="515">
        <f t="shared" si="18"/>
        <v>0</v>
      </c>
      <c r="P45" s="515">
        <f t="shared" si="18"/>
        <v>0</v>
      </c>
      <c r="Q45" s="515">
        <f t="shared" si="18"/>
        <v>0</v>
      </c>
      <c r="R45" s="515">
        <f t="shared" si="18"/>
        <v>0</v>
      </c>
      <c r="S45" s="515">
        <f t="shared" si="18"/>
        <v>0</v>
      </c>
      <c r="T45" s="515">
        <f t="shared" si="18"/>
        <v>0</v>
      </c>
      <c r="U45" s="515">
        <f t="shared" si="18"/>
        <v>0</v>
      </c>
      <c r="V45" s="515">
        <f t="shared" si="19"/>
        <v>0</v>
      </c>
      <c r="W45" s="515">
        <f t="shared" si="19"/>
        <v>0</v>
      </c>
      <c r="X45" s="515">
        <f t="shared" si="19"/>
        <v>0</v>
      </c>
      <c r="Y45" s="515">
        <f t="shared" si="19"/>
        <v>0</v>
      </c>
      <c r="Z45" s="515">
        <f t="shared" si="19"/>
        <v>0</v>
      </c>
      <c r="AA45" s="515">
        <f t="shared" si="19"/>
        <v>0</v>
      </c>
      <c r="AB45" s="515">
        <f t="shared" si="19"/>
        <v>0</v>
      </c>
      <c r="AC45" s="515">
        <f t="shared" si="19"/>
        <v>0</v>
      </c>
      <c r="AD45" s="515">
        <f t="shared" si="19"/>
        <v>0</v>
      </c>
      <c r="AE45" s="515">
        <f t="shared" si="19"/>
        <v>0</v>
      </c>
      <c r="AF45" s="515">
        <f t="shared" si="19"/>
        <v>0</v>
      </c>
      <c r="AG45" s="515">
        <f t="shared" si="19"/>
        <v>0</v>
      </c>
      <c r="AH45" s="515">
        <f t="shared" si="19"/>
        <v>0</v>
      </c>
      <c r="AI45" s="515">
        <f t="shared" si="19"/>
        <v>0</v>
      </c>
      <c r="AJ45" s="515">
        <f t="shared" si="20"/>
        <v>0</v>
      </c>
      <c r="AK45" s="515">
        <f t="shared" si="20"/>
        <v>0</v>
      </c>
      <c r="AL45" s="515">
        <f t="shared" si="20"/>
        <v>0</v>
      </c>
      <c r="AM45" s="515">
        <f t="shared" si="20"/>
        <v>0</v>
      </c>
      <c r="AN45" s="515">
        <f t="shared" si="20"/>
        <v>0</v>
      </c>
      <c r="AO45" s="515">
        <f t="shared" si="20"/>
        <v>0</v>
      </c>
      <c r="AP45" s="515">
        <f t="shared" si="20"/>
        <v>0</v>
      </c>
      <c r="AQ45" s="515">
        <f t="shared" si="20"/>
        <v>0</v>
      </c>
      <c r="AR45" s="515">
        <f t="shared" si="20"/>
        <v>0</v>
      </c>
      <c r="AS45" s="515">
        <f t="shared" si="20"/>
        <v>0</v>
      </c>
      <c r="AT45" s="515">
        <f t="shared" si="20"/>
        <v>0</v>
      </c>
      <c r="AU45" s="515">
        <f t="shared" si="20"/>
        <v>0</v>
      </c>
      <c r="AV45" s="515">
        <f t="shared" si="20"/>
        <v>0</v>
      </c>
      <c r="AW45" s="515">
        <f t="shared" si="20"/>
        <v>0</v>
      </c>
      <c r="AX45" s="515" t="str">
        <f t="shared" si="17"/>
        <v/>
      </c>
      <c r="AY45" s="515" t="str">
        <f t="shared" si="17"/>
        <v/>
      </c>
      <c r="AZ45" s="515" t="str">
        <f t="shared" si="17"/>
        <v/>
      </c>
      <c r="BA45" s="515" t="str">
        <f t="shared" si="16"/>
        <v/>
      </c>
      <c r="BB45" s="515" t="str">
        <f t="shared" si="16"/>
        <v/>
      </c>
      <c r="BC45" s="515" t="str">
        <f t="shared" si="16"/>
        <v/>
      </c>
      <c r="BD45" s="515" t="str">
        <f t="shared" si="16"/>
        <v/>
      </c>
      <c r="BE45" s="515" t="str">
        <f t="shared" si="16"/>
        <v/>
      </c>
      <c r="BF45" s="515" t="str">
        <f t="shared" si="16"/>
        <v/>
      </c>
      <c r="BG45" s="515" t="str">
        <f t="shared" si="16"/>
        <v/>
      </c>
      <c r="BH45" s="515" t="str">
        <f t="shared" si="16"/>
        <v/>
      </c>
      <c r="BI45" s="515" t="str">
        <f t="shared" si="16"/>
        <v/>
      </c>
      <c r="BJ45" s="515" t="str">
        <f t="shared" si="16"/>
        <v/>
      </c>
      <c r="BK45" s="515" t="str">
        <f t="shared" si="16"/>
        <v/>
      </c>
      <c r="BL45" s="515">
        <f t="shared" si="9"/>
        <v>0</v>
      </c>
      <c r="BM45" s="515">
        <f t="shared" si="10"/>
        <v>0</v>
      </c>
      <c r="BN45" s="515">
        <f t="shared" si="11"/>
        <v>0</v>
      </c>
      <c r="BO45" s="515" t="str">
        <f t="shared" si="12"/>
        <v/>
      </c>
    </row>
    <row r="46" spans="1:67" ht="30" customHeight="1">
      <c r="A46" s="518">
        <v>35</v>
      </c>
      <c r="B46" s="516" t="s">
        <v>2073</v>
      </c>
      <c r="C46" s="77" t="str">
        <f t="shared" si="0"/>
        <v>aplatir un peu la pâte et mettre au frais 1 heure.</v>
      </c>
      <c r="D46" s="72" t="str">
        <f t="shared" si="1"/>
        <v/>
      </c>
      <c r="E46" s="515" t="str">
        <f t="shared" si="2"/>
        <v>aplatir un peu la pâte et mettre au frais 1 heure.</v>
      </c>
      <c r="F46" s="515" t="str">
        <f t="shared" si="3"/>
        <v>aplatir un peu la pate et mettre au frais 1 heure.</v>
      </c>
      <c r="G46" s="515" t="str">
        <f t="shared" si="4"/>
        <v xml:space="preserve"> aplatir un peu la pate et mettre au frais 1 heure </v>
      </c>
      <c r="H46" s="515">
        <f t="shared" si="18"/>
        <v>0</v>
      </c>
      <c r="I46" s="515">
        <f t="shared" si="18"/>
        <v>0</v>
      </c>
      <c r="J46" s="515">
        <f t="shared" si="18"/>
        <v>0</v>
      </c>
      <c r="K46" s="515">
        <f t="shared" si="18"/>
        <v>0</v>
      </c>
      <c r="L46" s="515">
        <f t="shared" si="18"/>
        <v>0</v>
      </c>
      <c r="M46" s="515">
        <f t="shared" si="18"/>
        <v>0</v>
      </c>
      <c r="N46" s="515">
        <f t="shared" si="18"/>
        <v>0</v>
      </c>
      <c r="O46" s="515">
        <f t="shared" si="18"/>
        <v>0</v>
      </c>
      <c r="P46" s="515">
        <f t="shared" si="18"/>
        <v>0</v>
      </c>
      <c r="Q46" s="515">
        <f t="shared" si="18"/>
        <v>0</v>
      </c>
      <c r="R46" s="515">
        <f t="shared" si="18"/>
        <v>0</v>
      </c>
      <c r="S46" s="515">
        <f t="shared" si="18"/>
        <v>0</v>
      </c>
      <c r="T46" s="515">
        <f t="shared" si="18"/>
        <v>0</v>
      </c>
      <c r="U46" s="515">
        <f t="shared" si="18"/>
        <v>0</v>
      </c>
      <c r="V46" s="515">
        <f t="shared" si="19"/>
        <v>0</v>
      </c>
      <c r="W46" s="515">
        <f t="shared" si="19"/>
        <v>0</v>
      </c>
      <c r="X46" s="515">
        <f t="shared" si="19"/>
        <v>0</v>
      </c>
      <c r="Y46" s="515">
        <f t="shared" si="19"/>
        <v>0</v>
      </c>
      <c r="Z46" s="515">
        <f t="shared" si="19"/>
        <v>0</v>
      </c>
      <c r="AA46" s="515">
        <f t="shared" si="19"/>
        <v>0</v>
      </c>
      <c r="AB46" s="515">
        <f t="shared" si="19"/>
        <v>0</v>
      </c>
      <c r="AC46" s="515">
        <f t="shared" si="19"/>
        <v>0</v>
      </c>
      <c r="AD46" s="515">
        <f t="shared" si="19"/>
        <v>0</v>
      </c>
      <c r="AE46" s="515">
        <f t="shared" si="19"/>
        <v>0</v>
      </c>
      <c r="AF46" s="515">
        <f t="shared" si="19"/>
        <v>0</v>
      </c>
      <c r="AG46" s="515">
        <f t="shared" si="19"/>
        <v>0</v>
      </c>
      <c r="AH46" s="515">
        <f t="shared" si="19"/>
        <v>0</v>
      </c>
      <c r="AI46" s="515">
        <f t="shared" si="19"/>
        <v>0</v>
      </c>
      <c r="AJ46" s="515">
        <f t="shared" si="20"/>
        <v>0</v>
      </c>
      <c r="AK46" s="515">
        <f t="shared" si="20"/>
        <v>0</v>
      </c>
      <c r="AL46" s="515">
        <f t="shared" si="20"/>
        <v>0</v>
      </c>
      <c r="AM46" s="515">
        <f t="shared" si="20"/>
        <v>0</v>
      </c>
      <c r="AN46" s="515">
        <f t="shared" si="20"/>
        <v>0</v>
      </c>
      <c r="AO46" s="515">
        <f t="shared" si="20"/>
        <v>0</v>
      </c>
      <c r="AP46" s="515">
        <f t="shared" si="20"/>
        <v>0</v>
      </c>
      <c r="AQ46" s="515">
        <f t="shared" si="20"/>
        <v>0</v>
      </c>
      <c r="AR46" s="515">
        <f t="shared" si="20"/>
        <v>0</v>
      </c>
      <c r="AS46" s="515">
        <f t="shared" si="20"/>
        <v>0</v>
      </c>
      <c r="AT46" s="515">
        <f t="shared" si="20"/>
        <v>0</v>
      </c>
      <c r="AU46" s="515">
        <f t="shared" si="20"/>
        <v>0</v>
      </c>
      <c r="AV46" s="515">
        <f t="shared" si="20"/>
        <v>0</v>
      </c>
      <c r="AW46" s="515">
        <f t="shared" si="20"/>
        <v>0</v>
      </c>
      <c r="AX46" s="515" t="str">
        <f t="shared" si="17"/>
        <v/>
      </c>
      <c r="AY46" s="515" t="str">
        <f t="shared" si="17"/>
        <v/>
      </c>
      <c r="AZ46" s="515" t="str">
        <f t="shared" si="17"/>
        <v/>
      </c>
      <c r="BA46" s="515" t="str">
        <f t="shared" si="16"/>
        <v/>
      </c>
      <c r="BB46" s="515" t="str">
        <f t="shared" si="16"/>
        <v/>
      </c>
      <c r="BC46" s="515" t="str">
        <f t="shared" si="16"/>
        <v/>
      </c>
      <c r="BD46" s="515" t="str">
        <f t="shared" si="16"/>
        <v/>
      </c>
      <c r="BE46" s="515" t="str">
        <f t="shared" si="16"/>
        <v/>
      </c>
      <c r="BF46" s="515" t="str">
        <f t="shared" si="16"/>
        <v/>
      </c>
      <c r="BG46" s="515" t="str">
        <f t="shared" si="16"/>
        <v/>
      </c>
      <c r="BH46" s="515" t="str">
        <f t="shared" si="16"/>
        <v/>
      </c>
      <c r="BI46" s="515" t="str">
        <f t="shared" si="16"/>
        <v/>
      </c>
      <c r="BJ46" s="515" t="str">
        <f t="shared" si="16"/>
        <v/>
      </c>
      <c r="BK46" s="515" t="str">
        <f t="shared" si="16"/>
        <v/>
      </c>
      <c r="BL46" s="515">
        <f t="shared" si="9"/>
        <v>0</v>
      </c>
      <c r="BM46" s="515">
        <f t="shared" si="10"/>
        <v>0</v>
      </c>
      <c r="BN46" s="515">
        <f t="shared" si="11"/>
        <v>0</v>
      </c>
      <c r="BO46" s="515" t="str">
        <f t="shared" si="12"/>
        <v/>
      </c>
    </row>
    <row r="47" spans="1:67" ht="30" customHeight="1">
      <c r="A47" s="517">
        <v>36</v>
      </c>
      <c r="B47" s="516"/>
      <c r="C47" s="77" t="str">
        <f t="shared" si="0"/>
        <v/>
      </c>
      <c r="D47" s="72" t="str">
        <f t="shared" si="1"/>
        <v/>
      </c>
      <c r="E47" s="515" t="str">
        <f t="shared" si="2"/>
        <v/>
      </c>
      <c r="F47" s="515" t="str">
        <f t="shared" si="3"/>
        <v/>
      </c>
      <c r="G47" s="515" t="str">
        <f t="shared" si="4"/>
        <v/>
      </c>
      <c r="H47" s="515">
        <f t="shared" si="18"/>
        <v>0</v>
      </c>
      <c r="I47" s="515">
        <f t="shared" si="18"/>
        <v>0</v>
      </c>
      <c r="J47" s="515">
        <f t="shared" si="18"/>
        <v>0</v>
      </c>
      <c r="K47" s="515">
        <f t="shared" si="18"/>
        <v>0</v>
      </c>
      <c r="L47" s="515">
        <f t="shared" si="18"/>
        <v>0</v>
      </c>
      <c r="M47" s="515">
        <f t="shared" si="18"/>
        <v>0</v>
      </c>
      <c r="N47" s="515">
        <f t="shared" si="18"/>
        <v>0</v>
      </c>
      <c r="O47" s="515">
        <f t="shared" si="18"/>
        <v>0</v>
      </c>
      <c r="P47" s="515">
        <f t="shared" si="18"/>
        <v>0</v>
      </c>
      <c r="Q47" s="515">
        <f t="shared" si="18"/>
        <v>0</v>
      </c>
      <c r="R47" s="515">
        <f t="shared" si="18"/>
        <v>0</v>
      </c>
      <c r="S47" s="515">
        <f t="shared" si="18"/>
        <v>0</v>
      </c>
      <c r="T47" s="515">
        <f t="shared" si="18"/>
        <v>0</v>
      </c>
      <c r="U47" s="515">
        <f t="shared" si="18"/>
        <v>0</v>
      </c>
      <c r="V47" s="515">
        <f t="shared" si="19"/>
        <v>0</v>
      </c>
      <c r="W47" s="515">
        <f t="shared" si="19"/>
        <v>0</v>
      </c>
      <c r="X47" s="515">
        <f t="shared" si="19"/>
        <v>0</v>
      </c>
      <c r="Y47" s="515">
        <f t="shared" si="19"/>
        <v>0</v>
      </c>
      <c r="Z47" s="515">
        <f t="shared" si="19"/>
        <v>0</v>
      </c>
      <c r="AA47" s="515">
        <f t="shared" si="19"/>
        <v>0</v>
      </c>
      <c r="AB47" s="515">
        <f t="shared" si="19"/>
        <v>0</v>
      </c>
      <c r="AC47" s="515">
        <f t="shared" si="19"/>
        <v>0</v>
      </c>
      <c r="AD47" s="515">
        <f t="shared" si="19"/>
        <v>0</v>
      </c>
      <c r="AE47" s="515">
        <f t="shared" si="19"/>
        <v>0</v>
      </c>
      <c r="AF47" s="515">
        <f t="shared" si="19"/>
        <v>0</v>
      </c>
      <c r="AG47" s="515">
        <f t="shared" si="19"/>
        <v>0</v>
      </c>
      <c r="AH47" s="515">
        <f t="shared" si="19"/>
        <v>0</v>
      </c>
      <c r="AI47" s="515">
        <f t="shared" si="19"/>
        <v>0</v>
      </c>
      <c r="AJ47" s="515">
        <f t="shared" si="20"/>
        <v>0</v>
      </c>
      <c r="AK47" s="515">
        <f t="shared" si="20"/>
        <v>0</v>
      </c>
      <c r="AL47" s="515">
        <f t="shared" si="20"/>
        <v>0</v>
      </c>
      <c r="AM47" s="515">
        <f t="shared" si="20"/>
        <v>0</v>
      </c>
      <c r="AN47" s="515">
        <f t="shared" si="20"/>
        <v>0</v>
      </c>
      <c r="AO47" s="515">
        <f t="shared" si="20"/>
        <v>0</v>
      </c>
      <c r="AP47" s="515">
        <f t="shared" si="20"/>
        <v>0</v>
      </c>
      <c r="AQ47" s="515">
        <f t="shared" si="20"/>
        <v>0</v>
      </c>
      <c r="AR47" s="515">
        <f t="shared" si="20"/>
        <v>0</v>
      </c>
      <c r="AS47" s="515">
        <f t="shared" si="20"/>
        <v>0</v>
      </c>
      <c r="AT47" s="515">
        <f t="shared" si="20"/>
        <v>0</v>
      </c>
      <c r="AU47" s="515">
        <f t="shared" si="20"/>
        <v>0</v>
      </c>
      <c r="AV47" s="515">
        <f t="shared" si="20"/>
        <v>0</v>
      </c>
      <c r="AW47" s="515">
        <f t="shared" si="20"/>
        <v>0</v>
      </c>
      <c r="AX47" s="515" t="str">
        <f t="shared" si="17"/>
        <v/>
      </c>
      <c r="AY47" s="515" t="str">
        <f t="shared" si="17"/>
        <v/>
      </c>
      <c r="AZ47" s="515" t="str">
        <f t="shared" si="17"/>
        <v/>
      </c>
      <c r="BA47" s="515" t="str">
        <f t="shared" si="16"/>
        <v/>
      </c>
      <c r="BB47" s="515" t="str">
        <f t="shared" si="16"/>
        <v/>
      </c>
      <c r="BC47" s="515" t="str">
        <f t="shared" si="16"/>
        <v/>
      </c>
      <c r="BD47" s="515" t="str">
        <f t="shared" si="16"/>
        <v/>
      </c>
      <c r="BE47" s="515" t="str">
        <f t="shared" si="16"/>
        <v/>
      </c>
      <c r="BF47" s="515" t="str">
        <f t="shared" si="16"/>
        <v/>
      </c>
      <c r="BG47" s="515" t="str">
        <f t="shared" si="16"/>
        <v/>
      </c>
      <c r="BH47" s="515" t="str">
        <f t="shared" si="16"/>
        <v/>
      </c>
      <c r="BI47" s="515" t="str">
        <f t="shared" si="16"/>
        <v/>
      </c>
      <c r="BJ47" s="515" t="str">
        <f t="shared" si="16"/>
        <v/>
      </c>
      <c r="BK47" s="515" t="str">
        <f t="shared" si="16"/>
        <v/>
      </c>
      <c r="BL47" s="515">
        <f t="shared" si="9"/>
        <v>0</v>
      </c>
      <c r="BM47" s="515">
        <f t="shared" si="10"/>
        <v>0</v>
      </c>
      <c r="BN47" s="515">
        <f t="shared" si="11"/>
        <v>0</v>
      </c>
      <c r="BO47" s="515" t="str">
        <f t="shared" si="12"/>
        <v/>
      </c>
    </row>
    <row r="48" spans="1:67" ht="30" customHeight="1">
      <c r="A48" s="518">
        <v>37</v>
      </c>
      <c r="B48" s="516" t="s">
        <v>2092</v>
      </c>
      <c r="C48" s="77" t="str">
        <f t="shared" si="0"/>
        <v>Préparation etape 4</v>
      </c>
      <c r="D48" s="72" t="str">
        <f t="shared" si="1"/>
        <v/>
      </c>
      <c r="E48" s="515" t="str">
        <f t="shared" si="2"/>
        <v>préparation etape 4</v>
      </c>
      <c r="F48" s="515" t="str">
        <f t="shared" si="3"/>
        <v>preparation etape 4</v>
      </c>
      <c r="G48" s="515" t="str">
        <f t="shared" si="4"/>
        <v xml:space="preserve"> preparation etape 4 </v>
      </c>
      <c r="H48" s="515">
        <f t="shared" si="18"/>
        <v>0</v>
      </c>
      <c r="I48" s="515">
        <f t="shared" si="18"/>
        <v>0</v>
      </c>
      <c r="J48" s="515">
        <f t="shared" si="18"/>
        <v>0</v>
      </c>
      <c r="K48" s="515">
        <f t="shared" si="18"/>
        <v>0</v>
      </c>
      <c r="L48" s="515">
        <f t="shared" si="18"/>
        <v>0</v>
      </c>
      <c r="M48" s="515">
        <f t="shared" si="18"/>
        <v>0</v>
      </c>
      <c r="N48" s="515">
        <f t="shared" si="18"/>
        <v>0</v>
      </c>
      <c r="O48" s="515">
        <f t="shared" si="18"/>
        <v>0</v>
      </c>
      <c r="P48" s="515">
        <f t="shared" si="18"/>
        <v>0</v>
      </c>
      <c r="Q48" s="515">
        <f t="shared" si="18"/>
        <v>0</v>
      </c>
      <c r="R48" s="515">
        <f t="shared" si="18"/>
        <v>0</v>
      </c>
      <c r="S48" s="515">
        <f t="shared" si="18"/>
        <v>0</v>
      </c>
      <c r="T48" s="515">
        <f t="shared" si="18"/>
        <v>0</v>
      </c>
      <c r="U48" s="515">
        <f t="shared" si="18"/>
        <v>0</v>
      </c>
      <c r="V48" s="515">
        <f t="shared" si="19"/>
        <v>0</v>
      </c>
      <c r="W48" s="515">
        <f t="shared" si="19"/>
        <v>0</v>
      </c>
      <c r="X48" s="515">
        <f t="shared" si="19"/>
        <v>0</v>
      </c>
      <c r="Y48" s="515">
        <f t="shared" si="19"/>
        <v>0</v>
      </c>
      <c r="Z48" s="515">
        <f t="shared" si="19"/>
        <v>0</v>
      </c>
      <c r="AA48" s="515">
        <f t="shared" si="19"/>
        <v>0</v>
      </c>
      <c r="AB48" s="515">
        <f t="shared" si="19"/>
        <v>0</v>
      </c>
      <c r="AC48" s="515">
        <f t="shared" si="19"/>
        <v>0</v>
      </c>
      <c r="AD48" s="515">
        <f t="shared" si="19"/>
        <v>0</v>
      </c>
      <c r="AE48" s="515">
        <f t="shared" si="19"/>
        <v>0</v>
      </c>
      <c r="AF48" s="515">
        <f t="shared" si="19"/>
        <v>0</v>
      </c>
      <c r="AG48" s="515">
        <f t="shared" si="19"/>
        <v>0</v>
      </c>
      <c r="AH48" s="515">
        <f t="shared" si="19"/>
        <v>0</v>
      </c>
      <c r="AI48" s="515">
        <f t="shared" si="19"/>
        <v>0</v>
      </c>
      <c r="AJ48" s="515">
        <f t="shared" si="20"/>
        <v>0</v>
      </c>
      <c r="AK48" s="515">
        <f t="shared" si="20"/>
        <v>0</v>
      </c>
      <c r="AL48" s="515">
        <f t="shared" si="20"/>
        <v>0</v>
      </c>
      <c r="AM48" s="515">
        <f t="shared" si="20"/>
        <v>0</v>
      </c>
      <c r="AN48" s="515">
        <f t="shared" si="20"/>
        <v>0</v>
      </c>
      <c r="AO48" s="515">
        <f t="shared" si="20"/>
        <v>0</v>
      </c>
      <c r="AP48" s="515">
        <f t="shared" si="20"/>
        <v>0</v>
      </c>
      <c r="AQ48" s="515">
        <f t="shared" si="20"/>
        <v>0</v>
      </c>
      <c r="AR48" s="515">
        <f t="shared" si="20"/>
        <v>0</v>
      </c>
      <c r="AS48" s="515">
        <f t="shared" si="20"/>
        <v>0</v>
      </c>
      <c r="AT48" s="515">
        <f t="shared" si="20"/>
        <v>0</v>
      </c>
      <c r="AU48" s="515">
        <f t="shared" si="20"/>
        <v>0</v>
      </c>
      <c r="AV48" s="515">
        <f t="shared" si="20"/>
        <v>0</v>
      </c>
      <c r="AW48" s="515">
        <f t="shared" si="20"/>
        <v>0</v>
      </c>
      <c r="AX48" s="515" t="str">
        <f t="shared" si="17"/>
        <v/>
      </c>
      <c r="AY48" s="515" t="str">
        <f t="shared" si="17"/>
        <v/>
      </c>
      <c r="AZ48" s="515" t="str">
        <f t="shared" si="17"/>
        <v/>
      </c>
      <c r="BA48" s="515" t="str">
        <f t="shared" si="16"/>
        <v/>
      </c>
      <c r="BB48" s="515" t="str">
        <f t="shared" si="16"/>
        <v/>
      </c>
      <c r="BC48" s="515" t="str">
        <f t="shared" si="16"/>
        <v/>
      </c>
      <c r="BD48" s="515" t="str">
        <f t="shared" si="16"/>
        <v/>
      </c>
      <c r="BE48" s="515" t="str">
        <f t="shared" si="16"/>
        <v/>
      </c>
      <c r="BF48" s="515" t="str">
        <f t="shared" si="16"/>
        <v/>
      </c>
      <c r="BG48" s="515" t="str">
        <f t="shared" si="16"/>
        <v/>
      </c>
      <c r="BH48" s="515" t="str">
        <f t="shared" si="16"/>
        <v/>
      </c>
      <c r="BI48" s="515" t="str">
        <f t="shared" si="16"/>
        <v/>
      </c>
      <c r="BJ48" s="515" t="str">
        <f t="shared" si="16"/>
        <v/>
      </c>
      <c r="BK48" s="515" t="str">
        <f t="shared" si="16"/>
        <v/>
      </c>
      <c r="BL48" s="515">
        <f t="shared" si="9"/>
        <v>0</v>
      </c>
      <c r="BM48" s="515">
        <f t="shared" si="10"/>
        <v>0</v>
      </c>
      <c r="BN48" s="515">
        <f t="shared" si="11"/>
        <v>0</v>
      </c>
      <c r="BO48" s="515" t="str">
        <f t="shared" si="12"/>
        <v/>
      </c>
    </row>
    <row r="49" spans="1:67" ht="30" customHeight="1">
      <c r="A49" s="517">
        <v>38</v>
      </c>
      <c r="B49" s="516" t="s">
        <v>2093</v>
      </c>
      <c r="C49" s="77" t="str">
        <f t="shared" si="0"/>
        <v>Étaler la pâte sur un plan de travail fariné à l'aide d'un rouleau à pâtisserie. *</v>
      </c>
      <c r="D49" s="72" t="str">
        <f t="shared" si="1"/>
        <v>⚠ Gluten</v>
      </c>
      <c r="E49" s="515" t="str">
        <f t="shared" si="2"/>
        <v>étaler la pâte sur un plan de travail fariné à l'aide d'un rouleau à pâtisserie.</v>
      </c>
      <c r="F49" s="515" t="str">
        <f t="shared" si="3"/>
        <v>etaler la pate sur un plan de travail farine a l'aide d'un rouleau a patisserie.</v>
      </c>
      <c r="G49" s="515" t="str">
        <f t="shared" si="4"/>
        <v xml:space="preserve"> etaler la pate sur un plan de travail farine a l aide d un rouleau a patisserie </v>
      </c>
      <c r="H49" s="515">
        <f t="shared" si="18"/>
        <v>0</v>
      </c>
      <c r="I49" s="515">
        <f t="shared" si="18"/>
        <v>0</v>
      </c>
      <c r="J49" s="515">
        <f t="shared" si="18"/>
        <v>0</v>
      </c>
      <c r="K49" s="515">
        <f t="shared" si="18"/>
        <v>0</v>
      </c>
      <c r="L49" s="515">
        <f t="shared" si="18"/>
        <v>1</v>
      </c>
      <c r="M49" s="515">
        <f t="shared" si="18"/>
        <v>0</v>
      </c>
      <c r="N49" s="515">
        <f t="shared" si="18"/>
        <v>0</v>
      </c>
      <c r="O49" s="515">
        <f t="shared" si="18"/>
        <v>0</v>
      </c>
      <c r="P49" s="515">
        <f t="shared" si="18"/>
        <v>0</v>
      </c>
      <c r="Q49" s="515">
        <f t="shared" si="18"/>
        <v>0</v>
      </c>
      <c r="R49" s="515">
        <f t="shared" si="18"/>
        <v>0</v>
      </c>
      <c r="S49" s="515">
        <f t="shared" si="18"/>
        <v>0</v>
      </c>
      <c r="T49" s="515">
        <f t="shared" si="18"/>
        <v>0</v>
      </c>
      <c r="U49" s="515">
        <f t="shared" si="18"/>
        <v>0</v>
      </c>
      <c r="V49" s="515">
        <f t="shared" si="19"/>
        <v>0</v>
      </c>
      <c r="W49" s="515">
        <f t="shared" si="19"/>
        <v>0</v>
      </c>
      <c r="X49" s="515">
        <f t="shared" si="19"/>
        <v>0</v>
      </c>
      <c r="Y49" s="515">
        <f t="shared" si="19"/>
        <v>0</v>
      </c>
      <c r="Z49" s="515">
        <f t="shared" si="19"/>
        <v>0</v>
      </c>
      <c r="AA49" s="515">
        <f t="shared" si="19"/>
        <v>0</v>
      </c>
      <c r="AB49" s="515">
        <f t="shared" si="19"/>
        <v>0</v>
      </c>
      <c r="AC49" s="515">
        <f t="shared" si="19"/>
        <v>0</v>
      </c>
      <c r="AD49" s="515">
        <f t="shared" si="19"/>
        <v>0</v>
      </c>
      <c r="AE49" s="515">
        <f t="shared" si="19"/>
        <v>0</v>
      </c>
      <c r="AF49" s="515">
        <f t="shared" si="19"/>
        <v>0</v>
      </c>
      <c r="AG49" s="515">
        <f t="shared" si="19"/>
        <v>0</v>
      </c>
      <c r="AH49" s="515">
        <f t="shared" si="19"/>
        <v>0</v>
      </c>
      <c r="AI49" s="515">
        <f t="shared" si="19"/>
        <v>0</v>
      </c>
      <c r="AJ49" s="515">
        <f t="shared" si="20"/>
        <v>0</v>
      </c>
      <c r="AK49" s="515">
        <f t="shared" si="20"/>
        <v>0</v>
      </c>
      <c r="AL49" s="515">
        <f t="shared" si="20"/>
        <v>0</v>
      </c>
      <c r="AM49" s="515">
        <f t="shared" si="20"/>
        <v>0</v>
      </c>
      <c r="AN49" s="515">
        <f t="shared" si="20"/>
        <v>0</v>
      </c>
      <c r="AO49" s="515">
        <f t="shared" si="20"/>
        <v>0</v>
      </c>
      <c r="AP49" s="515">
        <f t="shared" si="20"/>
        <v>0</v>
      </c>
      <c r="AQ49" s="515">
        <f t="shared" si="20"/>
        <v>0</v>
      </c>
      <c r="AR49" s="515">
        <f t="shared" si="20"/>
        <v>0</v>
      </c>
      <c r="AS49" s="515">
        <f t="shared" si="20"/>
        <v>0</v>
      </c>
      <c r="AT49" s="515">
        <f t="shared" si="20"/>
        <v>0</v>
      </c>
      <c r="AU49" s="515">
        <f t="shared" si="20"/>
        <v>0</v>
      </c>
      <c r="AV49" s="515">
        <f t="shared" si="20"/>
        <v>0</v>
      </c>
      <c r="AW49" s="515">
        <f t="shared" si="20"/>
        <v>0</v>
      </c>
      <c r="AX49" s="515" t="str">
        <f t="shared" si="17"/>
        <v/>
      </c>
      <c r="AY49" s="515" t="str">
        <f t="shared" si="17"/>
        <v/>
      </c>
      <c r="AZ49" s="515" t="str">
        <f t="shared" si="17"/>
        <v/>
      </c>
      <c r="BA49" s="515" t="str">
        <f t="shared" si="16"/>
        <v/>
      </c>
      <c r="BB49" s="515" t="str">
        <f t="shared" si="16"/>
        <v>⚠ Gluten</v>
      </c>
      <c r="BC49" s="515" t="str">
        <f t="shared" si="16"/>
        <v/>
      </c>
      <c r="BD49" s="515" t="str">
        <f t="shared" si="16"/>
        <v/>
      </c>
      <c r="BE49" s="515" t="str">
        <f t="shared" si="16"/>
        <v/>
      </c>
      <c r="BF49" s="515" t="str">
        <f t="shared" si="16"/>
        <v/>
      </c>
      <c r="BG49" s="515" t="str">
        <f t="shared" si="16"/>
        <v/>
      </c>
      <c r="BH49" s="515" t="str">
        <f t="shared" si="16"/>
        <v/>
      </c>
      <c r="BI49" s="515" t="str">
        <f t="shared" si="16"/>
        <v/>
      </c>
      <c r="BJ49" s="515" t="str">
        <f t="shared" si="16"/>
        <v/>
      </c>
      <c r="BK49" s="515" t="str">
        <f t="shared" si="16"/>
        <v/>
      </c>
      <c r="BL49" s="515">
        <f t="shared" si="9"/>
        <v>1</v>
      </c>
      <c r="BM49" s="515">
        <f t="shared" si="10"/>
        <v>0</v>
      </c>
      <c r="BN49" s="515">
        <f t="shared" si="11"/>
        <v>0</v>
      </c>
      <c r="BO49" s="515" t="str">
        <f t="shared" si="12"/>
        <v xml:space="preserve">⚠ Gluten ; </v>
      </c>
    </row>
    <row r="50" spans="1:67" ht="30" customHeight="1">
      <c r="A50" s="518">
        <v>39</v>
      </c>
      <c r="B50" s="516" t="s">
        <v>2074</v>
      </c>
      <c r="C50" s="77" t="str">
        <f t="shared" si="0"/>
        <v>Étaler puis tourner la pâte d'un huitième de tour (45°) et étaler à nouveau.</v>
      </c>
      <c r="D50" s="72" t="str">
        <f t="shared" si="1"/>
        <v/>
      </c>
      <c r="E50" s="515" t="str">
        <f t="shared" si="2"/>
        <v>étaler puis tourner la pâte d'un huitième de tour (45°) et étaler à nouveau.</v>
      </c>
      <c r="F50" s="515" t="str">
        <f t="shared" si="3"/>
        <v>etaler puis tourner la pate d'un huitieme de tour (45°) et etaler a nouveau.</v>
      </c>
      <c r="G50" s="515" t="str">
        <f t="shared" si="4"/>
        <v xml:space="preserve"> etaler puis tourner la pate d un huitieme de tour 45° et etaler a nouveau </v>
      </c>
      <c r="H50" s="515">
        <f t="shared" si="18"/>
        <v>0</v>
      </c>
      <c r="I50" s="515">
        <f t="shared" si="18"/>
        <v>0</v>
      </c>
      <c r="J50" s="515">
        <f t="shared" si="18"/>
        <v>0</v>
      </c>
      <c r="K50" s="515">
        <f t="shared" si="18"/>
        <v>0</v>
      </c>
      <c r="L50" s="515">
        <f t="shared" si="18"/>
        <v>0</v>
      </c>
      <c r="M50" s="515">
        <f t="shared" si="18"/>
        <v>0</v>
      </c>
      <c r="N50" s="515">
        <f t="shared" si="18"/>
        <v>0</v>
      </c>
      <c r="O50" s="515">
        <f t="shared" si="18"/>
        <v>0</v>
      </c>
      <c r="P50" s="515">
        <f t="shared" si="18"/>
        <v>0</v>
      </c>
      <c r="Q50" s="515">
        <f t="shared" si="18"/>
        <v>0</v>
      </c>
      <c r="R50" s="515">
        <f t="shared" si="18"/>
        <v>0</v>
      </c>
      <c r="S50" s="515">
        <f t="shared" si="18"/>
        <v>0</v>
      </c>
      <c r="T50" s="515">
        <f t="shared" si="18"/>
        <v>0</v>
      </c>
      <c r="U50" s="515">
        <f t="shared" si="18"/>
        <v>0</v>
      </c>
      <c r="V50" s="515">
        <f t="shared" si="19"/>
        <v>0</v>
      </c>
      <c r="W50" s="515">
        <f t="shared" si="19"/>
        <v>0</v>
      </c>
      <c r="X50" s="515">
        <f t="shared" si="19"/>
        <v>0</v>
      </c>
      <c r="Y50" s="515">
        <f t="shared" si="19"/>
        <v>0</v>
      </c>
      <c r="Z50" s="515">
        <f t="shared" si="19"/>
        <v>0</v>
      </c>
      <c r="AA50" s="515">
        <f t="shared" si="19"/>
        <v>0</v>
      </c>
      <c r="AB50" s="515">
        <f t="shared" si="19"/>
        <v>0</v>
      </c>
      <c r="AC50" s="515">
        <f t="shared" si="19"/>
        <v>0</v>
      </c>
      <c r="AD50" s="515">
        <f t="shared" si="19"/>
        <v>0</v>
      </c>
      <c r="AE50" s="515">
        <f t="shared" si="19"/>
        <v>0</v>
      </c>
      <c r="AF50" s="515">
        <f t="shared" si="19"/>
        <v>0</v>
      </c>
      <c r="AG50" s="515">
        <f t="shared" si="19"/>
        <v>0</v>
      </c>
      <c r="AH50" s="515">
        <f t="shared" si="19"/>
        <v>0</v>
      </c>
      <c r="AI50" s="515">
        <f t="shared" si="19"/>
        <v>0</v>
      </c>
      <c r="AJ50" s="515">
        <f t="shared" si="20"/>
        <v>0</v>
      </c>
      <c r="AK50" s="515">
        <f t="shared" si="20"/>
        <v>0</v>
      </c>
      <c r="AL50" s="515">
        <f t="shared" si="20"/>
        <v>0</v>
      </c>
      <c r="AM50" s="515">
        <f t="shared" si="20"/>
        <v>0</v>
      </c>
      <c r="AN50" s="515">
        <f t="shared" si="20"/>
        <v>0</v>
      </c>
      <c r="AO50" s="515">
        <f t="shared" si="20"/>
        <v>0</v>
      </c>
      <c r="AP50" s="515">
        <f t="shared" si="20"/>
        <v>0</v>
      </c>
      <c r="AQ50" s="515">
        <f t="shared" si="20"/>
        <v>0</v>
      </c>
      <c r="AR50" s="515">
        <f t="shared" si="20"/>
        <v>0</v>
      </c>
      <c r="AS50" s="515">
        <f t="shared" si="20"/>
        <v>0</v>
      </c>
      <c r="AT50" s="515">
        <f t="shared" si="20"/>
        <v>0</v>
      </c>
      <c r="AU50" s="515">
        <f t="shared" si="20"/>
        <v>0</v>
      </c>
      <c r="AV50" s="515">
        <f t="shared" si="20"/>
        <v>0</v>
      </c>
      <c r="AW50" s="515">
        <f t="shared" si="20"/>
        <v>0</v>
      </c>
      <c r="AX50" s="515" t="str">
        <f t="shared" si="17"/>
        <v/>
      </c>
      <c r="AY50" s="515" t="str">
        <f t="shared" si="17"/>
        <v/>
      </c>
      <c r="AZ50" s="515" t="str">
        <f t="shared" si="17"/>
        <v/>
      </c>
      <c r="BA50" s="515" t="str">
        <f t="shared" si="16"/>
        <v/>
      </c>
      <c r="BB50" s="515" t="str">
        <f t="shared" si="16"/>
        <v/>
      </c>
      <c r="BC50" s="515" t="str">
        <f t="shared" si="16"/>
        <v/>
      </c>
      <c r="BD50" s="515" t="str">
        <f t="shared" si="16"/>
        <v/>
      </c>
      <c r="BE50" s="515" t="str">
        <f t="shared" si="16"/>
        <v/>
      </c>
      <c r="BF50" s="515" t="str">
        <f t="shared" si="16"/>
        <v/>
      </c>
      <c r="BG50" s="515" t="str">
        <f t="shared" si="16"/>
        <v/>
      </c>
      <c r="BH50" s="515" t="str">
        <f t="shared" si="16"/>
        <v/>
      </c>
      <c r="BI50" s="515" t="str">
        <f t="shared" si="16"/>
        <v/>
      </c>
      <c r="BJ50" s="515" t="str">
        <f t="shared" si="16"/>
        <v/>
      </c>
      <c r="BK50" s="515" t="str">
        <f t="shared" si="16"/>
        <v/>
      </c>
      <c r="BL50" s="515">
        <f t="shared" si="9"/>
        <v>0</v>
      </c>
      <c r="BM50" s="515">
        <f t="shared" si="10"/>
        <v>0</v>
      </c>
      <c r="BN50" s="515">
        <f t="shared" si="11"/>
        <v>0</v>
      </c>
      <c r="BO50" s="515" t="str">
        <f t="shared" si="12"/>
        <v/>
      </c>
    </row>
    <row r="51" spans="1:67" ht="30" customHeight="1">
      <c r="A51" s="517">
        <v>40</v>
      </c>
      <c r="B51" s="516" t="s">
        <v>2075</v>
      </c>
      <c r="C51" s="77" t="str">
        <f t="shared" si="0"/>
        <v>Répétez jusqu'à obtenir la taille souhaitée. Elle devrait s'étaler en cercle avec cette technique.</v>
      </c>
      <c r="D51" s="72" t="str">
        <f t="shared" si="1"/>
        <v/>
      </c>
      <c r="E51" s="515" t="str">
        <f t="shared" si="2"/>
        <v>répétez jusqu'à obtenir la taille souhaitée. elle devrait s'étaler en cercle avec cette technique.</v>
      </c>
      <c r="F51" s="515" t="str">
        <f t="shared" si="3"/>
        <v>repetez jusqu'a obtenir la taille souhaitee. elle devrait s'etaler en cercle avec cette technique.</v>
      </c>
      <c r="G51" s="515" t="str">
        <f t="shared" si="4"/>
        <v xml:space="preserve"> repetez jusqu a obtenir la taille souhaitee elle devrait s etaler en cercle avec cette technique </v>
      </c>
      <c r="H51" s="515">
        <f t="shared" si="18"/>
        <v>0</v>
      </c>
      <c r="I51" s="515">
        <f t="shared" si="18"/>
        <v>0</v>
      </c>
      <c r="J51" s="515">
        <f t="shared" si="18"/>
        <v>0</v>
      </c>
      <c r="K51" s="515">
        <f t="shared" si="18"/>
        <v>0</v>
      </c>
      <c r="L51" s="515">
        <f t="shared" si="18"/>
        <v>0</v>
      </c>
      <c r="M51" s="515">
        <f t="shared" si="18"/>
        <v>0</v>
      </c>
      <c r="N51" s="515">
        <f t="shared" si="18"/>
        <v>0</v>
      </c>
      <c r="O51" s="515">
        <f t="shared" si="18"/>
        <v>0</v>
      </c>
      <c r="P51" s="515">
        <f t="shared" si="18"/>
        <v>0</v>
      </c>
      <c r="Q51" s="515">
        <f t="shared" si="18"/>
        <v>0</v>
      </c>
      <c r="R51" s="515">
        <f t="shared" si="18"/>
        <v>0</v>
      </c>
      <c r="S51" s="515">
        <f t="shared" si="18"/>
        <v>0</v>
      </c>
      <c r="T51" s="515">
        <f t="shared" si="18"/>
        <v>0</v>
      </c>
      <c r="U51" s="515">
        <f t="shared" si="18"/>
        <v>0</v>
      </c>
      <c r="V51" s="515">
        <f t="shared" si="19"/>
        <v>0</v>
      </c>
      <c r="W51" s="515">
        <f t="shared" si="19"/>
        <v>0</v>
      </c>
      <c r="X51" s="515">
        <f t="shared" si="19"/>
        <v>0</v>
      </c>
      <c r="Y51" s="515">
        <f t="shared" si="19"/>
        <v>0</v>
      </c>
      <c r="Z51" s="515">
        <f t="shared" si="19"/>
        <v>0</v>
      </c>
      <c r="AA51" s="515">
        <f t="shared" si="19"/>
        <v>0</v>
      </c>
      <c r="AB51" s="515">
        <f t="shared" si="19"/>
        <v>0</v>
      </c>
      <c r="AC51" s="515">
        <f t="shared" si="19"/>
        <v>0</v>
      </c>
      <c r="AD51" s="515">
        <f t="shared" si="19"/>
        <v>0</v>
      </c>
      <c r="AE51" s="515">
        <f t="shared" si="19"/>
        <v>0</v>
      </c>
      <c r="AF51" s="515">
        <f t="shared" si="19"/>
        <v>0</v>
      </c>
      <c r="AG51" s="515">
        <f t="shared" si="19"/>
        <v>0</v>
      </c>
      <c r="AH51" s="515">
        <f t="shared" si="19"/>
        <v>0</v>
      </c>
      <c r="AI51" s="515">
        <f t="shared" si="19"/>
        <v>0</v>
      </c>
      <c r="AJ51" s="515">
        <f t="shared" si="20"/>
        <v>0</v>
      </c>
      <c r="AK51" s="515">
        <f t="shared" si="20"/>
        <v>0</v>
      </c>
      <c r="AL51" s="515">
        <f t="shared" si="20"/>
        <v>0</v>
      </c>
      <c r="AM51" s="515">
        <f t="shared" si="20"/>
        <v>0</v>
      </c>
      <c r="AN51" s="515">
        <f t="shared" si="20"/>
        <v>0</v>
      </c>
      <c r="AO51" s="515">
        <f t="shared" si="20"/>
        <v>0</v>
      </c>
      <c r="AP51" s="515">
        <f t="shared" si="20"/>
        <v>0</v>
      </c>
      <c r="AQ51" s="515">
        <f t="shared" si="20"/>
        <v>0</v>
      </c>
      <c r="AR51" s="515">
        <f t="shared" si="20"/>
        <v>0</v>
      </c>
      <c r="AS51" s="515">
        <f t="shared" si="20"/>
        <v>0</v>
      </c>
      <c r="AT51" s="515">
        <f t="shared" si="20"/>
        <v>0</v>
      </c>
      <c r="AU51" s="515">
        <f t="shared" si="20"/>
        <v>0</v>
      </c>
      <c r="AV51" s="515">
        <f t="shared" si="20"/>
        <v>0</v>
      </c>
      <c r="AW51" s="515">
        <f t="shared" si="20"/>
        <v>0</v>
      </c>
      <c r="AX51" s="515" t="str">
        <f t="shared" si="17"/>
        <v/>
      </c>
      <c r="AY51" s="515" t="str">
        <f t="shared" si="17"/>
        <v/>
      </c>
      <c r="AZ51" s="515" t="str">
        <f t="shared" si="17"/>
        <v/>
      </c>
      <c r="BA51" s="515" t="str">
        <f t="shared" si="16"/>
        <v/>
      </c>
      <c r="BB51" s="515" t="str">
        <f t="shared" si="16"/>
        <v/>
      </c>
      <c r="BC51" s="515" t="str">
        <f t="shared" si="16"/>
        <v/>
      </c>
      <c r="BD51" s="515" t="str">
        <f t="shared" si="16"/>
        <v/>
      </c>
      <c r="BE51" s="515" t="str">
        <f t="shared" si="16"/>
        <v/>
      </c>
      <c r="BF51" s="515" t="str">
        <f t="shared" si="16"/>
        <v/>
      </c>
      <c r="BG51" s="515" t="str">
        <f t="shared" si="16"/>
        <v/>
      </c>
      <c r="BH51" s="515" t="str">
        <f t="shared" si="16"/>
        <v/>
      </c>
      <c r="BI51" s="515" t="str">
        <f t="shared" si="16"/>
        <v/>
      </c>
      <c r="BJ51" s="515" t="str">
        <f t="shared" si="16"/>
        <v/>
      </c>
      <c r="BK51" s="515" t="str">
        <f t="shared" si="16"/>
        <v/>
      </c>
      <c r="BL51" s="515">
        <f t="shared" si="9"/>
        <v>0</v>
      </c>
      <c r="BM51" s="515">
        <f t="shared" si="10"/>
        <v>0</v>
      </c>
      <c r="BN51" s="515">
        <f t="shared" si="11"/>
        <v>0</v>
      </c>
      <c r="BO51" s="515" t="str">
        <f t="shared" si="12"/>
        <v/>
      </c>
    </row>
    <row r="52" spans="1:67" ht="30" customHeight="1">
      <c r="A52" s="518">
        <v>41</v>
      </c>
      <c r="B52" s="516"/>
      <c r="C52" s="77" t="str">
        <f t="shared" si="0"/>
        <v/>
      </c>
      <c r="D52" s="72" t="str">
        <f t="shared" si="1"/>
        <v/>
      </c>
      <c r="E52" s="515" t="str">
        <f t="shared" si="2"/>
        <v/>
      </c>
      <c r="F52" s="515" t="str">
        <f t="shared" si="3"/>
        <v/>
      </c>
      <c r="G52" s="515" t="str">
        <f t="shared" si="4"/>
        <v/>
      </c>
      <c r="H52" s="515">
        <f t="shared" si="18"/>
        <v>0</v>
      </c>
      <c r="I52" s="515">
        <f t="shared" si="18"/>
        <v>0</v>
      </c>
      <c r="J52" s="515">
        <f t="shared" si="18"/>
        <v>0</v>
      </c>
      <c r="K52" s="515">
        <f t="shared" si="18"/>
        <v>0</v>
      </c>
      <c r="L52" s="515">
        <f t="shared" si="18"/>
        <v>0</v>
      </c>
      <c r="M52" s="515">
        <f t="shared" si="18"/>
        <v>0</v>
      </c>
      <c r="N52" s="515">
        <f t="shared" si="18"/>
        <v>0</v>
      </c>
      <c r="O52" s="515">
        <f t="shared" si="18"/>
        <v>0</v>
      </c>
      <c r="P52" s="515">
        <f t="shared" si="18"/>
        <v>0</v>
      </c>
      <c r="Q52" s="515">
        <f t="shared" si="18"/>
        <v>0</v>
      </c>
      <c r="R52" s="515">
        <f t="shared" si="18"/>
        <v>0</v>
      </c>
      <c r="S52" s="515">
        <f t="shared" si="18"/>
        <v>0</v>
      </c>
      <c r="T52" s="515">
        <f t="shared" si="18"/>
        <v>0</v>
      </c>
      <c r="U52" s="515">
        <f t="shared" si="18"/>
        <v>0</v>
      </c>
      <c r="V52" s="515">
        <f t="shared" si="19"/>
        <v>0</v>
      </c>
      <c r="W52" s="515">
        <f t="shared" si="19"/>
        <v>0</v>
      </c>
      <c r="X52" s="515">
        <f t="shared" si="19"/>
        <v>0</v>
      </c>
      <c r="Y52" s="515">
        <f t="shared" si="19"/>
        <v>0</v>
      </c>
      <c r="Z52" s="515">
        <f t="shared" si="19"/>
        <v>0</v>
      </c>
      <c r="AA52" s="515">
        <f t="shared" si="19"/>
        <v>0</v>
      </c>
      <c r="AB52" s="515">
        <f t="shared" si="19"/>
        <v>0</v>
      </c>
      <c r="AC52" s="515">
        <f t="shared" si="19"/>
        <v>0</v>
      </c>
      <c r="AD52" s="515">
        <f t="shared" si="19"/>
        <v>0</v>
      </c>
      <c r="AE52" s="515">
        <f t="shared" si="19"/>
        <v>0</v>
      </c>
      <c r="AF52" s="515">
        <f t="shared" si="19"/>
        <v>0</v>
      </c>
      <c r="AG52" s="515">
        <f t="shared" si="19"/>
        <v>0</v>
      </c>
      <c r="AH52" s="515">
        <f t="shared" si="19"/>
        <v>0</v>
      </c>
      <c r="AI52" s="515">
        <f t="shared" si="19"/>
        <v>0</v>
      </c>
      <c r="AJ52" s="515">
        <f t="shared" si="20"/>
        <v>0</v>
      </c>
      <c r="AK52" s="515">
        <f t="shared" si="20"/>
        <v>0</v>
      </c>
      <c r="AL52" s="515">
        <f t="shared" si="20"/>
        <v>0</v>
      </c>
      <c r="AM52" s="515">
        <f t="shared" si="20"/>
        <v>0</v>
      </c>
      <c r="AN52" s="515">
        <f t="shared" si="20"/>
        <v>0</v>
      </c>
      <c r="AO52" s="515">
        <f t="shared" si="20"/>
        <v>0</v>
      </c>
      <c r="AP52" s="515">
        <f t="shared" si="20"/>
        <v>0</v>
      </c>
      <c r="AQ52" s="515">
        <f t="shared" si="20"/>
        <v>0</v>
      </c>
      <c r="AR52" s="515">
        <f t="shared" si="20"/>
        <v>0</v>
      </c>
      <c r="AS52" s="515">
        <f t="shared" si="20"/>
        <v>0</v>
      </c>
      <c r="AT52" s="515">
        <f t="shared" si="20"/>
        <v>0</v>
      </c>
      <c r="AU52" s="515">
        <f t="shared" si="20"/>
        <v>0</v>
      </c>
      <c r="AV52" s="515">
        <f t="shared" si="20"/>
        <v>0</v>
      </c>
      <c r="AW52" s="515">
        <f t="shared" si="20"/>
        <v>0</v>
      </c>
      <c r="AX52" s="515" t="str">
        <f t="shared" si="17"/>
        <v/>
      </c>
      <c r="AY52" s="515" t="str">
        <f t="shared" si="17"/>
        <v/>
      </c>
      <c r="AZ52" s="515" t="str">
        <f t="shared" si="17"/>
        <v/>
      </c>
      <c r="BA52" s="515" t="str">
        <f t="shared" si="16"/>
        <v/>
      </c>
      <c r="BB52" s="515" t="str">
        <f t="shared" si="16"/>
        <v/>
      </c>
      <c r="BC52" s="515" t="str">
        <f t="shared" si="16"/>
        <v/>
      </c>
      <c r="BD52" s="515" t="str">
        <f t="shared" si="16"/>
        <v/>
      </c>
      <c r="BE52" s="515" t="str">
        <f t="shared" si="16"/>
        <v/>
      </c>
      <c r="BF52" s="515" t="str">
        <f t="shared" si="16"/>
        <v/>
      </c>
      <c r="BG52" s="515" t="str">
        <f t="shared" si="16"/>
        <v/>
      </c>
      <c r="BH52" s="515" t="str">
        <f t="shared" si="16"/>
        <v/>
      </c>
      <c r="BI52" s="515" t="str">
        <f t="shared" si="16"/>
        <v/>
      </c>
      <c r="BJ52" s="515" t="str">
        <f t="shared" si="16"/>
        <v/>
      </c>
      <c r="BK52" s="515" t="str">
        <f t="shared" si="16"/>
        <v/>
      </c>
      <c r="BL52" s="515">
        <f t="shared" si="9"/>
        <v>0</v>
      </c>
      <c r="BM52" s="515">
        <f t="shared" si="10"/>
        <v>0</v>
      </c>
      <c r="BN52" s="515">
        <f t="shared" si="11"/>
        <v>0</v>
      </c>
      <c r="BO52" s="515" t="str">
        <f t="shared" si="12"/>
        <v/>
      </c>
    </row>
    <row r="53" spans="1:67" ht="30" customHeight="1">
      <c r="A53" s="517">
        <v>42</v>
      </c>
      <c r="B53" s="516" t="s">
        <v>2090</v>
      </c>
      <c r="C53" s="77" t="str">
        <f t="shared" si="0"/>
        <v>Préparation etape 5</v>
      </c>
      <c r="D53" s="72" t="str">
        <f t="shared" si="1"/>
        <v/>
      </c>
      <c r="E53" s="515" t="str">
        <f t="shared" si="2"/>
        <v>préparation etape 5</v>
      </c>
      <c r="F53" s="515" t="str">
        <f t="shared" si="3"/>
        <v>preparation etape 5</v>
      </c>
      <c r="G53" s="515" t="str">
        <f t="shared" si="4"/>
        <v xml:space="preserve"> preparation etape 5 </v>
      </c>
      <c r="H53" s="515">
        <f t="shared" si="18"/>
        <v>0</v>
      </c>
      <c r="I53" s="515">
        <f t="shared" si="18"/>
        <v>0</v>
      </c>
      <c r="J53" s="515">
        <f t="shared" si="18"/>
        <v>0</v>
      </c>
      <c r="K53" s="515">
        <f t="shared" si="18"/>
        <v>0</v>
      </c>
      <c r="L53" s="515">
        <f t="shared" si="18"/>
        <v>0</v>
      </c>
      <c r="M53" s="515">
        <f t="shared" si="18"/>
        <v>0</v>
      </c>
      <c r="N53" s="515">
        <f t="shared" si="18"/>
        <v>0</v>
      </c>
      <c r="O53" s="515">
        <f t="shared" si="18"/>
        <v>0</v>
      </c>
      <c r="P53" s="515">
        <f t="shared" si="18"/>
        <v>0</v>
      </c>
      <c r="Q53" s="515">
        <f t="shared" si="18"/>
        <v>0</v>
      </c>
      <c r="R53" s="515">
        <f t="shared" si="18"/>
        <v>0</v>
      </c>
      <c r="S53" s="515">
        <f t="shared" si="18"/>
        <v>0</v>
      </c>
      <c r="T53" s="515">
        <f t="shared" si="18"/>
        <v>0</v>
      </c>
      <c r="U53" s="515">
        <f t="shared" si="18"/>
        <v>0</v>
      </c>
      <c r="V53" s="515">
        <f t="shared" si="19"/>
        <v>0</v>
      </c>
      <c r="W53" s="515">
        <f t="shared" si="19"/>
        <v>0</v>
      </c>
      <c r="X53" s="515">
        <f t="shared" si="19"/>
        <v>0</v>
      </c>
      <c r="Y53" s="515">
        <f t="shared" si="19"/>
        <v>0</v>
      </c>
      <c r="Z53" s="515">
        <f t="shared" si="19"/>
        <v>0</v>
      </c>
      <c r="AA53" s="515">
        <f t="shared" si="19"/>
        <v>0</v>
      </c>
      <c r="AB53" s="515">
        <f t="shared" si="19"/>
        <v>0</v>
      </c>
      <c r="AC53" s="515">
        <f t="shared" si="19"/>
        <v>0</v>
      </c>
      <c r="AD53" s="515">
        <f t="shared" si="19"/>
        <v>0</v>
      </c>
      <c r="AE53" s="515">
        <f t="shared" si="19"/>
        <v>0</v>
      </c>
      <c r="AF53" s="515">
        <f t="shared" si="19"/>
        <v>0</v>
      </c>
      <c r="AG53" s="515">
        <f t="shared" si="19"/>
        <v>0</v>
      </c>
      <c r="AH53" s="515">
        <f t="shared" si="19"/>
        <v>0</v>
      </c>
      <c r="AI53" s="515">
        <f t="shared" si="19"/>
        <v>0</v>
      </c>
      <c r="AJ53" s="515">
        <f t="shared" si="20"/>
        <v>0</v>
      </c>
      <c r="AK53" s="515">
        <f t="shared" si="20"/>
        <v>0</v>
      </c>
      <c r="AL53" s="515">
        <f t="shared" si="20"/>
        <v>0</v>
      </c>
      <c r="AM53" s="515">
        <f t="shared" si="20"/>
        <v>0</v>
      </c>
      <c r="AN53" s="515">
        <f t="shared" si="20"/>
        <v>0</v>
      </c>
      <c r="AO53" s="515">
        <f t="shared" si="20"/>
        <v>0</v>
      </c>
      <c r="AP53" s="515">
        <f t="shared" si="20"/>
        <v>0</v>
      </c>
      <c r="AQ53" s="515">
        <f t="shared" si="20"/>
        <v>0</v>
      </c>
      <c r="AR53" s="515">
        <f t="shared" si="20"/>
        <v>0</v>
      </c>
      <c r="AS53" s="515">
        <f t="shared" si="20"/>
        <v>0</v>
      </c>
      <c r="AT53" s="515">
        <f t="shared" si="20"/>
        <v>0</v>
      </c>
      <c r="AU53" s="515">
        <f t="shared" si="20"/>
        <v>0</v>
      </c>
      <c r="AV53" s="515">
        <f t="shared" si="20"/>
        <v>0</v>
      </c>
      <c r="AW53" s="515">
        <f t="shared" si="20"/>
        <v>0</v>
      </c>
      <c r="AX53" s="515" t="str">
        <f t="shared" si="17"/>
        <v/>
      </c>
      <c r="AY53" s="515" t="str">
        <f t="shared" si="17"/>
        <v/>
      </c>
      <c r="AZ53" s="515" t="str">
        <f t="shared" si="17"/>
        <v/>
      </c>
      <c r="BA53" s="515" t="str">
        <f t="shared" si="16"/>
        <v/>
      </c>
      <c r="BB53" s="515" t="str">
        <f t="shared" si="16"/>
        <v/>
      </c>
      <c r="BC53" s="515" t="str">
        <f t="shared" ref="BC53:BK81" si="21">IF($B53="","",IF(AO53&gt;0,"",IF(M53&gt;0,"⚠ "&amp;BC$11,IF(AA53&gt;0,"info "&amp;BC$11,""))))</f>
        <v/>
      </c>
      <c r="BD53" s="515" t="str">
        <f t="shared" si="21"/>
        <v/>
      </c>
      <c r="BE53" s="515" t="str">
        <f t="shared" si="21"/>
        <v/>
      </c>
      <c r="BF53" s="515" t="str">
        <f t="shared" si="21"/>
        <v/>
      </c>
      <c r="BG53" s="515" t="str">
        <f t="shared" si="21"/>
        <v/>
      </c>
      <c r="BH53" s="515" t="str">
        <f t="shared" si="21"/>
        <v/>
      </c>
      <c r="BI53" s="515" t="str">
        <f t="shared" si="21"/>
        <v/>
      </c>
      <c r="BJ53" s="515" t="str">
        <f t="shared" si="21"/>
        <v/>
      </c>
      <c r="BK53" s="515" t="str">
        <f t="shared" si="21"/>
        <v/>
      </c>
      <c r="BL53" s="515">
        <f t="shared" si="9"/>
        <v>0</v>
      </c>
      <c r="BM53" s="515">
        <f t="shared" si="10"/>
        <v>0</v>
      </c>
      <c r="BN53" s="515">
        <f t="shared" si="11"/>
        <v>0</v>
      </c>
      <c r="BO53" s="515" t="str">
        <f t="shared" si="12"/>
        <v/>
      </c>
    </row>
    <row r="54" spans="1:67" ht="30" customHeight="1">
      <c r="A54" s="518">
        <v>43</v>
      </c>
      <c r="B54" s="516" t="s">
        <v>2091</v>
      </c>
      <c r="C54" s="77" t="str">
        <f t="shared" si="0"/>
        <v>Enrouler la pâte sur le rouleau à pâtisserie et dérouler la pâte sur le moule à tarte beurré. *</v>
      </c>
      <c r="D54" s="72" t="str">
        <f t="shared" si="1"/>
        <v>⚠ Lait</v>
      </c>
      <c r="E54" s="515" t="str">
        <f t="shared" si="2"/>
        <v>enrouler la pâte sur le rouleau à pâtisserie et dérouler la pâte sur le moule à tarte beurré.</v>
      </c>
      <c r="F54" s="515" t="str">
        <f t="shared" si="3"/>
        <v>enrouler la pate sur le rouleau a patisserie et derouler la pate sur le moule a tarte beurre.</v>
      </c>
      <c r="G54" s="515" t="str">
        <f t="shared" si="4"/>
        <v xml:space="preserve"> enrouler la pate sur le rouleau a patisserie et derouler la pate sur le moule a tarte beurre </v>
      </c>
      <c r="H54" s="515">
        <f t="shared" si="18"/>
        <v>0</v>
      </c>
      <c r="I54" s="515">
        <f t="shared" si="18"/>
        <v>0</v>
      </c>
      <c r="J54" s="515">
        <f t="shared" si="18"/>
        <v>0</v>
      </c>
      <c r="K54" s="515">
        <f t="shared" si="18"/>
        <v>0</v>
      </c>
      <c r="L54" s="515">
        <f t="shared" si="18"/>
        <v>0</v>
      </c>
      <c r="M54" s="515">
        <f t="shared" si="18"/>
        <v>1</v>
      </c>
      <c r="N54" s="515">
        <f t="shared" si="18"/>
        <v>0</v>
      </c>
      <c r="O54" s="515">
        <f t="shared" si="18"/>
        <v>0</v>
      </c>
      <c r="P54" s="515">
        <f t="shared" si="18"/>
        <v>0</v>
      </c>
      <c r="Q54" s="515">
        <f t="shared" si="18"/>
        <v>0</v>
      </c>
      <c r="R54" s="515">
        <f t="shared" si="18"/>
        <v>0</v>
      </c>
      <c r="S54" s="515">
        <f t="shared" si="18"/>
        <v>0</v>
      </c>
      <c r="T54" s="515">
        <f t="shared" si="18"/>
        <v>0</v>
      </c>
      <c r="U54" s="515">
        <f t="shared" si="18"/>
        <v>0</v>
      </c>
      <c r="V54" s="515">
        <f t="shared" si="19"/>
        <v>0</v>
      </c>
      <c r="W54" s="515">
        <f t="shared" si="19"/>
        <v>0</v>
      </c>
      <c r="X54" s="515">
        <f t="shared" si="19"/>
        <v>0</v>
      </c>
      <c r="Y54" s="515">
        <f t="shared" si="19"/>
        <v>0</v>
      </c>
      <c r="Z54" s="515">
        <f t="shared" si="19"/>
        <v>0</v>
      </c>
      <c r="AA54" s="515">
        <f t="shared" si="19"/>
        <v>0</v>
      </c>
      <c r="AB54" s="515">
        <f t="shared" si="19"/>
        <v>0</v>
      </c>
      <c r="AC54" s="515">
        <f t="shared" si="19"/>
        <v>0</v>
      </c>
      <c r="AD54" s="515">
        <f t="shared" si="19"/>
        <v>0</v>
      </c>
      <c r="AE54" s="515">
        <f t="shared" si="19"/>
        <v>0</v>
      </c>
      <c r="AF54" s="515">
        <f t="shared" si="19"/>
        <v>0</v>
      </c>
      <c r="AG54" s="515">
        <f t="shared" si="19"/>
        <v>0</v>
      </c>
      <c r="AH54" s="515">
        <f t="shared" si="19"/>
        <v>0</v>
      </c>
      <c r="AI54" s="515">
        <f t="shared" si="19"/>
        <v>0</v>
      </c>
      <c r="AJ54" s="515">
        <f t="shared" si="20"/>
        <v>0</v>
      </c>
      <c r="AK54" s="515">
        <f t="shared" si="20"/>
        <v>0</v>
      </c>
      <c r="AL54" s="515">
        <f t="shared" si="20"/>
        <v>0</v>
      </c>
      <c r="AM54" s="515">
        <f t="shared" si="20"/>
        <v>0</v>
      </c>
      <c r="AN54" s="515">
        <f t="shared" si="20"/>
        <v>0</v>
      </c>
      <c r="AO54" s="515">
        <f t="shared" si="20"/>
        <v>0</v>
      </c>
      <c r="AP54" s="515">
        <f t="shared" si="20"/>
        <v>0</v>
      </c>
      <c r="AQ54" s="515">
        <f t="shared" si="20"/>
        <v>3</v>
      </c>
      <c r="AR54" s="515">
        <f t="shared" si="20"/>
        <v>0</v>
      </c>
      <c r="AS54" s="515">
        <f t="shared" si="20"/>
        <v>0</v>
      </c>
      <c r="AT54" s="515">
        <f t="shared" si="20"/>
        <v>0</v>
      </c>
      <c r="AU54" s="515">
        <f t="shared" si="20"/>
        <v>0</v>
      </c>
      <c r="AV54" s="515">
        <f t="shared" si="20"/>
        <v>0</v>
      </c>
      <c r="AW54" s="515">
        <f t="shared" si="20"/>
        <v>0</v>
      </c>
      <c r="AX54" s="515" t="str">
        <f t="shared" si="17"/>
        <v/>
      </c>
      <c r="AY54" s="515" t="str">
        <f t="shared" si="17"/>
        <v/>
      </c>
      <c r="AZ54" s="515" t="str">
        <f t="shared" si="17"/>
        <v/>
      </c>
      <c r="BA54" s="515" t="str">
        <f t="shared" si="17"/>
        <v/>
      </c>
      <c r="BB54" s="515" t="str">
        <f t="shared" si="17"/>
        <v/>
      </c>
      <c r="BC54" s="515" t="str">
        <f t="shared" si="21"/>
        <v>⚠ Lait</v>
      </c>
      <c r="BD54" s="515" t="str">
        <f t="shared" si="21"/>
        <v/>
      </c>
      <c r="BE54" s="515" t="str">
        <f t="shared" si="21"/>
        <v/>
      </c>
      <c r="BF54" s="515" t="str">
        <f t="shared" si="21"/>
        <v/>
      </c>
      <c r="BG54" s="515" t="str">
        <f t="shared" si="21"/>
        <v/>
      </c>
      <c r="BH54" s="515" t="str">
        <f t="shared" si="21"/>
        <v/>
      </c>
      <c r="BI54" s="515" t="str">
        <f t="shared" si="21"/>
        <v/>
      </c>
      <c r="BJ54" s="515" t="str">
        <f t="shared" si="21"/>
        <v/>
      </c>
      <c r="BK54" s="515" t="str">
        <f t="shared" si="21"/>
        <v/>
      </c>
      <c r="BL54" s="515">
        <f t="shared" si="9"/>
        <v>1</v>
      </c>
      <c r="BM54" s="515">
        <f t="shared" si="10"/>
        <v>0</v>
      </c>
      <c r="BN54" s="515">
        <f t="shared" si="11"/>
        <v>1</v>
      </c>
      <c r="BO54" s="515" t="str">
        <f t="shared" si="12"/>
        <v xml:space="preserve">⚠ Lait ; </v>
      </c>
    </row>
    <row r="55" spans="1:67" ht="30" customHeight="1">
      <c r="A55" s="517">
        <v>44</v>
      </c>
      <c r="B55" s="516" t="s">
        <v>2076</v>
      </c>
      <c r="C55" s="77" t="str">
        <f t="shared" si="0"/>
        <v>Bien coller la pâte sur les bords puis faire rouler le rouleau à pâtisserie sur le moule afin de couper les bords.</v>
      </c>
      <c r="D55" s="72" t="str">
        <f t="shared" si="1"/>
        <v/>
      </c>
      <c r="E55" s="515" t="str">
        <f t="shared" si="2"/>
        <v>bien coller la pâte sur les bords puis faire rouler le rouleau à pâtisserie sur le moule afin de couper les bords.</v>
      </c>
      <c r="F55" s="515" t="str">
        <f t="shared" si="3"/>
        <v>bien coller la pate sur les bords puis faire rouler le rouleau a patisserie sur le moule afin de couper les bords.</v>
      </c>
      <c r="G55" s="515" t="str">
        <f t="shared" si="4"/>
        <v xml:space="preserve"> bien coller la pate sur les bords puis faire rouler le rouleau a patisserie sur le moule afin de couper les bords </v>
      </c>
      <c r="H55" s="515">
        <f t="shared" si="18"/>
        <v>0</v>
      </c>
      <c r="I55" s="515">
        <f t="shared" si="18"/>
        <v>0</v>
      </c>
      <c r="J55" s="515">
        <f t="shared" si="18"/>
        <v>0</v>
      </c>
      <c r="K55" s="515">
        <f t="shared" si="18"/>
        <v>0</v>
      </c>
      <c r="L55" s="515">
        <f t="shared" si="18"/>
        <v>0</v>
      </c>
      <c r="M55" s="515">
        <f t="shared" si="18"/>
        <v>0</v>
      </c>
      <c r="N55" s="515">
        <f t="shared" si="18"/>
        <v>0</v>
      </c>
      <c r="O55" s="515">
        <f t="shared" si="18"/>
        <v>0</v>
      </c>
      <c r="P55" s="515">
        <f t="shared" si="18"/>
        <v>0</v>
      </c>
      <c r="Q55" s="515">
        <f t="shared" si="18"/>
        <v>0</v>
      </c>
      <c r="R55" s="515">
        <f t="shared" si="18"/>
        <v>0</v>
      </c>
      <c r="S55" s="515">
        <f t="shared" si="18"/>
        <v>0</v>
      </c>
      <c r="T55" s="515">
        <f t="shared" si="18"/>
        <v>0</v>
      </c>
      <c r="U55" s="515">
        <f t="shared" si="18"/>
        <v>0</v>
      </c>
      <c r="V55" s="515">
        <f t="shared" si="19"/>
        <v>0</v>
      </c>
      <c r="W55" s="515">
        <f t="shared" si="19"/>
        <v>0</v>
      </c>
      <c r="X55" s="515">
        <f t="shared" si="19"/>
        <v>0</v>
      </c>
      <c r="Y55" s="515">
        <f t="shared" si="19"/>
        <v>0</v>
      </c>
      <c r="Z55" s="515">
        <f t="shared" si="19"/>
        <v>0</v>
      </c>
      <c r="AA55" s="515">
        <f t="shared" si="19"/>
        <v>0</v>
      </c>
      <c r="AB55" s="515">
        <f t="shared" si="19"/>
        <v>0</v>
      </c>
      <c r="AC55" s="515">
        <f t="shared" si="19"/>
        <v>0</v>
      </c>
      <c r="AD55" s="515">
        <f t="shared" si="19"/>
        <v>0</v>
      </c>
      <c r="AE55" s="515">
        <f t="shared" si="19"/>
        <v>0</v>
      </c>
      <c r="AF55" s="515">
        <f t="shared" si="19"/>
        <v>0</v>
      </c>
      <c r="AG55" s="515">
        <f t="shared" si="19"/>
        <v>0</v>
      </c>
      <c r="AH55" s="515">
        <f t="shared" si="19"/>
        <v>0</v>
      </c>
      <c r="AI55" s="515">
        <f t="shared" si="19"/>
        <v>0</v>
      </c>
      <c r="AJ55" s="515">
        <f t="shared" si="20"/>
        <v>0</v>
      </c>
      <c r="AK55" s="515">
        <f t="shared" si="20"/>
        <v>0</v>
      </c>
      <c r="AL55" s="515">
        <f t="shared" si="20"/>
        <v>0</v>
      </c>
      <c r="AM55" s="515">
        <f t="shared" si="20"/>
        <v>0</v>
      </c>
      <c r="AN55" s="515">
        <f t="shared" si="20"/>
        <v>0</v>
      </c>
      <c r="AO55" s="515">
        <f t="shared" si="20"/>
        <v>0</v>
      </c>
      <c r="AP55" s="515">
        <f t="shared" si="20"/>
        <v>0</v>
      </c>
      <c r="AQ55" s="515">
        <f t="shared" si="20"/>
        <v>1</v>
      </c>
      <c r="AR55" s="515">
        <f t="shared" si="20"/>
        <v>0</v>
      </c>
      <c r="AS55" s="515">
        <f t="shared" si="20"/>
        <v>0</v>
      </c>
      <c r="AT55" s="515">
        <f t="shared" si="20"/>
        <v>0</v>
      </c>
      <c r="AU55" s="515">
        <f t="shared" si="20"/>
        <v>0</v>
      </c>
      <c r="AV55" s="515">
        <f t="shared" si="20"/>
        <v>0</v>
      </c>
      <c r="AW55" s="515">
        <f t="shared" si="20"/>
        <v>0</v>
      </c>
      <c r="AX55" s="515" t="str">
        <f t="shared" si="17"/>
        <v/>
      </c>
      <c r="AY55" s="515" t="str">
        <f t="shared" si="17"/>
        <v/>
      </c>
      <c r="AZ55" s="515" t="str">
        <f t="shared" si="17"/>
        <v/>
      </c>
      <c r="BA55" s="515" t="str">
        <f t="shared" si="17"/>
        <v/>
      </c>
      <c r="BB55" s="515" t="str">
        <f t="shared" si="17"/>
        <v/>
      </c>
      <c r="BC55" s="515" t="str">
        <f t="shared" si="21"/>
        <v/>
      </c>
      <c r="BD55" s="515" t="str">
        <f t="shared" si="21"/>
        <v/>
      </c>
      <c r="BE55" s="515" t="str">
        <f t="shared" si="21"/>
        <v/>
      </c>
      <c r="BF55" s="515" t="str">
        <f t="shared" si="21"/>
        <v/>
      </c>
      <c r="BG55" s="515" t="str">
        <f t="shared" si="21"/>
        <v/>
      </c>
      <c r="BH55" s="515" t="str">
        <f t="shared" si="21"/>
        <v/>
      </c>
      <c r="BI55" s="515" t="str">
        <f t="shared" si="21"/>
        <v/>
      </c>
      <c r="BJ55" s="515" t="str">
        <f t="shared" si="21"/>
        <v/>
      </c>
      <c r="BK55" s="515" t="str">
        <f t="shared" si="21"/>
        <v/>
      </c>
      <c r="BL55" s="515">
        <f t="shared" si="9"/>
        <v>0</v>
      </c>
      <c r="BM55" s="515">
        <f t="shared" si="10"/>
        <v>0</v>
      </c>
      <c r="BN55" s="515">
        <f t="shared" si="11"/>
        <v>1</v>
      </c>
      <c r="BO55" s="515" t="str">
        <f t="shared" si="12"/>
        <v/>
      </c>
    </row>
    <row r="56" spans="1:67" ht="30" customHeight="1">
      <c r="A56" s="518">
        <v>45</v>
      </c>
      <c r="B56" s="516" t="s">
        <v>2077</v>
      </c>
      <c r="C56" s="77" t="str">
        <f t="shared" si="0"/>
        <v>Piquer la pâte à laide d'une fourchette et mettre au frais 30 minutes.</v>
      </c>
      <c r="D56" s="72" t="str">
        <f t="shared" si="1"/>
        <v/>
      </c>
      <c r="E56" s="515" t="str">
        <f t="shared" si="2"/>
        <v>piquer la pâte à laide d'une fourchette et mettre au frais 30 minutes.</v>
      </c>
      <c r="F56" s="515" t="str">
        <f t="shared" si="3"/>
        <v>piquer la pate a laide d'une fourchette et mettre au frais 30 minutes.</v>
      </c>
      <c r="G56" s="515" t="str">
        <f t="shared" si="4"/>
        <v xml:space="preserve"> piquer la pate a laide d une fourchette et mettre au frais 30 minutes </v>
      </c>
      <c r="H56" s="515">
        <f t="shared" si="18"/>
        <v>0</v>
      </c>
      <c r="I56" s="515">
        <f t="shared" si="18"/>
        <v>0</v>
      </c>
      <c r="J56" s="515">
        <f t="shared" si="18"/>
        <v>0</v>
      </c>
      <c r="K56" s="515">
        <f t="shared" si="18"/>
        <v>0</v>
      </c>
      <c r="L56" s="515">
        <f t="shared" si="18"/>
        <v>0</v>
      </c>
      <c r="M56" s="515">
        <f t="shared" si="18"/>
        <v>0</v>
      </c>
      <c r="N56" s="515">
        <f t="shared" si="18"/>
        <v>0</v>
      </c>
      <c r="O56" s="515">
        <f t="shared" si="18"/>
        <v>0</v>
      </c>
      <c r="P56" s="515">
        <f t="shared" si="18"/>
        <v>0</v>
      </c>
      <c r="Q56" s="515">
        <f t="shared" si="18"/>
        <v>0</v>
      </c>
      <c r="R56" s="515">
        <f t="shared" si="18"/>
        <v>0</v>
      </c>
      <c r="S56" s="515">
        <f t="shared" si="18"/>
        <v>0</v>
      </c>
      <c r="T56" s="515">
        <f t="shared" si="18"/>
        <v>0</v>
      </c>
      <c r="U56" s="515">
        <f t="shared" si="18"/>
        <v>0</v>
      </c>
      <c r="V56" s="515">
        <f t="shared" si="19"/>
        <v>0</v>
      </c>
      <c r="W56" s="515">
        <f t="shared" si="19"/>
        <v>0</v>
      </c>
      <c r="X56" s="515">
        <f t="shared" si="19"/>
        <v>0</v>
      </c>
      <c r="Y56" s="515">
        <f t="shared" si="19"/>
        <v>0</v>
      </c>
      <c r="Z56" s="515">
        <f t="shared" si="19"/>
        <v>0</v>
      </c>
      <c r="AA56" s="515">
        <f t="shared" si="19"/>
        <v>0</v>
      </c>
      <c r="AB56" s="515">
        <f t="shared" si="19"/>
        <v>0</v>
      </c>
      <c r="AC56" s="515">
        <f t="shared" si="19"/>
        <v>0</v>
      </c>
      <c r="AD56" s="515">
        <f t="shared" si="19"/>
        <v>0</v>
      </c>
      <c r="AE56" s="515">
        <f t="shared" si="19"/>
        <v>0</v>
      </c>
      <c r="AF56" s="515">
        <f t="shared" si="19"/>
        <v>0</v>
      </c>
      <c r="AG56" s="515">
        <f t="shared" si="19"/>
        <v>0</v>
      </c>
      <c r="AH56" s="515">
        <f t="shared" si="19"/>
        <v>0</v>
      </c>
      <c r="AI56" s="515">
        <f t="shared" si="19"/>
        <v>0</v>
      </c>
      <c r="AJ56" s="515">
        <f t="shared" si="20"/>
        <v>0</v>
      </c>
      <c r="AK56" s="515">
        <f t="shared" si="20"/>
        <v>0</v>
      </c>
      <c r="AL56" s="515">
        <f t="shared" si="20"/>
        <v>0</v>
      </c>
      <c r="AM56" s="515">
        <f t="shared" si="20"/>
        <v>0</v>
      </c>
      <c r="AN56" s="515">
        <f t="shared" si="20"/>
        <v>0</v>
      </c>
      <c r="AO56" s="515">
        <f t="shared" si="20"/>
        <v>0</v>
      </c>
      <c r="AP56" s="515">
        <f t="shared" si="20"/>
        <v>0</v>
      </c>
      <c r="AQ56" s="515">
        <f t="shared" si="20"/>
        <v>0</v>
      </c>
      <c r="AR56" s="515">
        <f t="shared" si="20"/>
        <v>0</v>
      </c>
      <c r="AS56" s="515">
        <f t="shared" si="20"/>
        <v>0</v>
      </c>
      <c r="AT56" s="515">
        <f t="shared" si="20"/>
        <v>0</v>
      </c>
      <c r="AU56" s="515">
        <f t="shared" si="20"/>
        <v>0</v>
      </c>
      <c r="AV56" s="515">
        <f t="shared" si="20"/>
        <v>0</v>
      </c>
      <c r="AW56" s="515">
        <f t="shared" si="20"/>
        <v>0</v>
      </c>
      <c r="AX56" s="515" t="str">
        <f t="shared" si="17"/>
        <v/>
      </c>
      <c r="AY56" s="515" t="str">
        <f t="shared" si="17"/>
        <v/>
      </c>
      <c r="AZ56" s="515" t="str">
        <f t="shared" si="17"/>
        <v/>
      </c>
      <c r="BA56" s="515" t="str">
        <f t="shared" si="17"/>
        <v/>
      </c>
      <c r="BB56" s="515" t="str">
        <f t="shared" si="17"/>
        <v/>
      </c>
      <c r="BC56" s="515" t="str">
        <f t="shared" si="21"/>
        <v/>
      </c>
      <c r="BD56" s="515" t="str">
        <f t="shared" si="21"/>
        <v/>
      </c>
      <c r="BE56" s="515" t="str">
        <f t="shared" si="21"/>
        <v/>
      </c>
      <c r="BF56" s="515" t="str">
        <f t="shared" si="21"/>
        <v/>
      </c>
      <c r="BG56" s="515" t="str">
        <f t="shared" si="21"/>
        <v/>
      </c>
      <c r="BH56" s="515" t="str">
        <f t="shared" si="21"/>
        <v/>
      </c>
      <c r="BI56" s="515" t="str">
        <f t="shared" si="21"/>
        <v/>
      </c>
      <c r="BJ56" s="515" t="str">
        <f t="shared" si="21"/>
        <v/>
      </c>
      <c r="BK56" s="515" t="str">
        <f t="shared" si="21"/>
        <v/>
      </c>
      <c r="BL56" s="515">
        <f t="shared" si="9"/>
        <v>0</v>
      </c>
      <c r="BM56" s="515">
        <f t="shared" si="10"/>
        <v>0</v>
      </c>
      <c r="BN56" s="515">
        <f t="shared" si="11"/>
        <v>0</v>
      </c>
      <c r="BO56" s="515" t="str">
        <f t="shared" si="12"/>
        <v/>
      </c>
    </row>
    <row r="57" spans="1:67" ht="30" customHeight="1">
      <c r="A57" s="517">
        <v>46</v>
      </c>
      <c r="B57" s="516"/>
      <c r="C57" s="77" t="str">
        <f t="shared" si="0"/>
        <v/>
      </c>
      <c r="D57" s="72" t="str">
        <f t="shared" si="1"/>
        <v/>
      </c>
      <c r="E57" s="515" t="str">
        <f t="shared" si="2"/>
        <v/>
      </c>
      <c r="F57" s="515" t="str">
        <f t="shared" si="3"/>
        <v/>
      </c>
      <c r="G57" s="515" t="str">
        <f t="shared" si="4"/>
        <v/>
      </c>
      <c r="H57" s="515">
        <f t="shared" si="18"/>
        <v>0</v>
      </c>
      <c r="I57" s="515">
        <f t="shared" si="18"/>
        <v>0</v>
      </c>
      <c r="J57" s="515">
        <f t="shared" si="18"/>
        <v>0</v>
      </c>
      <c r="K57" s="515">
        <f t="shared" si="18"/>
        <v>0</v>
      </c>
      <c r="L57" s="515">
        <f t="shared" si="18"/>
        <v>0</v>
      </c>
      <c r="M57" s="515">
        <f t="shared" si="18"/>
        <v>0</v>
      </c>
      <c r="N57" s="515">
        <f t="shared" si="18"/>
        <v>0</v>
      </c>
      <c r="O57" s="515">
        <f t="shared" si="18"/>
        <v>0</v>
      </c>
      <c r="P57" s="515">
        <f t="shared" si="18"/>
        <v>0</v>
      </c>
      <c r="Q57" s="515">
        <f t="shared" si="18"/>
        <v>0</v>
      </c>
      <c r="R57" s="515">
        <f t="shared" si="18"/>
        <v>0</v>
      </c>
      <c r="S57" s="515">
        <f t="shared" si="18"/>
        <v>0</v>
      </c>
      <c r="T57" s="515">
        <f t="shared" si="18"/>
        <v>0</v>
      </c>
      <c r="U57" s="515">
        <f t="shared" si="18"/>
        <v>0</v>
      </c>
      <c r="V57" s="515">
        <f t="shared" si="19"/>
        <v>0</v>
      </c>
      <c r="W57" s="515">
        <f t="shared" si="19"/>
        <v>0</v>
      </c>
      <c r="X57" s="515">
        <f t="shared" si="19"/>
        <v>0</v>
      </c>
      <c r="Y57" s="515">
        <f t="shared" si="19"/>
        <v>0</v>
      </c>
      <c r="Z57" s="515">
        <f t="shared" si="19"/>
        <v>0</v>
      </c>
      <c r="AA57" s="515">
        <f t="shared" si="19"/>
        <v>0</v>
      </c>
      <c r="AB57" s="515">
        <f t="shared" si="19"/>
        <v>0</v>
      </c>
      <c r="AC57" s="515">
        <f t="shared" si="19"/>
        <v>0</v>
      </c>
      <c r="AD57" s="515">
        <f t="shared" si="19"/>
        <v>0</v>
      </c>
      <c r="AE57" s="515">
        <f t="shared" si="19"/>
        <v>0</v>
      </c>
      <c r="AF57" s="515">
        <f t="shared" si="19"/>
        <v>0</v>
      </c>
      <c r="AG57" s="515">
        <f t="shared" si="19"/>
        <v>0</v>
      </c>
      <c r="AH57" s="515">
        <f t="shared" si="19"/>
        <v>0</v>
      </c>
      <c r="AI57" s="515">
        <f t="shared" si="19"/>
        <v>0</v>
      </c>
      <c r="AJ57" s="515">
        <f t="shared" si="20"/>
        <v>0</v>
      </c>
      <c r="AK57" s="515">
        <f t="shared" si="20"/>
        <v>0</v>
      </c>
      <c r="AL57" s="515">
        <f t="shared" si="20"/>
        <v>0</v>
      </c>
      <c r="AM57" s="515">
        <f t="shared" si="20"/>
        <v>0</v>
      </c>
      <c r="AN57" s="515">
        <f t="shared" si="20"/>
        <v>0</v>
      </c>
      <c r="AO57" s="515">
        <f t="shared" si="20"/>
        <v>0</v>
      </c>
      <c r="AP57" s="515">
        <f t="shared" si="20"/>
        <v>0</v>
      </c>
      <c r="AQ57" s="515">
        <f t="shared" si="20"/>
        <v>0</v>
      </c>
      <c r="AR57" s="515">
        <f t="shared" si="20"/>
        <v>0</v>
      </c>
      <c r="AS57" s="515">
        <f t="shared" si="20"/>
        <v>0</v>
      </c>
      <c r="AT57" s="515">
        <f t="shared" si="20"/>
        <v>0</v>
      </c>
      <c r="AU57" s="515">
        <f t="shared" si="20"/>
        <v>0</v>
      </c>
      <c r="AV57" s="515">
        <f t="shared" si="20"/>
        <v>0</v>
      </c>
      <c r="AW57" s="515">
        <f t="shared" si="20"/>
        <v>0</v>
      </c>
      <c r="AX57" s="515" t="str">
        <f t="shared" si="17"/>
        <v/>
      </c>
      <c r="AY57" s="515" t="str">
        <f t="shared" si="17"/>
        <v/>
      </c>
      <c r="AZ57" s="515" t="str">
        <f t="shared" si="17"/>
        <v/>
      </c>
      <c r="BA57" s="515" t="str">
        <f t="shared" si="17"/>
        <v/>
      </c>
      <c r="BB57" s="515" t="str">
        <f t="shared" si="17"/>
        <v/>
      </c>
      <c r="BC57" s="515" t="str">
        <f t="shared" si="21"/>
        <v/>
      </c>
      <c r="BD57" s="515" t="str">
        <f t="shared" si="21"/>
        <v/>
      </c>
      <c r="BE57" s="515" t="str">
        <f t="shared" si="21"/>
        <v/>
      </c>
      <c r="BF57" s="515" t="str">
        <f t="shared" si="21"/>
        <v/>
      </c>
      <c r="BG57" s="515" t="str">
        <f t="shared" si="21"/>
        <v/>
      </c>
      <c r="BH57" s="515" t="str">
        <f t="shared" si="21"/>
        <v/>
      </c>
      <c r="BI57" s="515" t="str">
        <f t="shared" si="21"/>
        <v/>
      </c>
      <c r="BJ57" s="515" t="str">
        <f t="shared" si="21"/>
        <v/>
      </c>
      <c r="BK57" s="515" t="str">
        <f t="shared" si="21"/>
        <v/>
      </c>
      <c r="BL57" s="515">
        <f t="shared" si="9"/>
        <v>0</v>
      </c>
      <c r="BM57" s="515">
        <f t="shared" si="10"/>
        <v>0</v>
      </c>
      <c r="BN57" s="515">
        <f t="shared" si="11"/>
        <v>0</v>
      </c>
      <c r="BO57" s="515" t="str">
        <f t="shared" si="12"/>
        <v/>
      </c>
    </row>
    <row r="58" spans="1:67" ht="30" customHeight="1">
      <c r="A58" s="518">
        <v>47</v>
      </c>
      <c r="B58" s="516" t="s">
        <v>2089</v>
      </c>
      <c r="C58" s="77" t="str">
        <f t="shared" si="0"/>
        <v>Préparation etape 6</v>
      </c>
      <c r="D58" s="72" t="str">
        <f t="shared" si="1"/>
        <v/>
      </c>
      <c r="E58" s="515" t="str">
        <f t="shared" si="2"/>
        <v>préparation etape 6</v>
      </c>
      <c r="F58" s="515" t="str">
        <f t="shared" si="3"/>
        <v>preparation etape 6</v>
      </c>
      <c r="G58" s="515" t="str">
        <f t="shared" si="4"/>
        <v xml:space="preserve"> preparation etape 6 </v>
      </c>
      <c r="H58" s="515">
        <f t="shared" si="18"/>
        <v>0</v>
      </c>
      <c r="I58" s="515">
        <f t="shared" si="18"/>
        <v>0</v>
      </c>
      <c r="J58" s="515">
        <f t="shared" si="18"/>
        <v>0</v>
      </c>
      <c r="K58" s="515">
        <f t="shared" si="18"/>
        <v>0</v>
      </c>
      <c r="L58" s="515">
        <f t="shared" si="18"/>
        <v>0</v>
      </c>
      <c r="M58" s="515">
        <f t="shared" si="18"/>
        <v>0</v>
      </c>
      <c r="N58" s="515">
        <f t="shared" si="18"/>
        <v>0</v>
      </c>
      <c r="O58" s="515">
        <f t="shared" si="18"/>
        <v>0</v>
      </c>
      <c r="P58" s="515">
        <f t="shared" si="18"/>
        <v>0</v>
      </c>
      <c r="Q58" s="515">
        <f t="shared" si="18"/>
        <v>0</v>
      </c>
      <c r="R58" s="515">
        <f t="shared" si="18"/>
        <v>0</v>
      </c>
      <c r="S58" s="515">
        <f t="shared" si="18"/>
        <v>0</v>
      </c>
      <c r="T58" s="515">
        <f t="shared" si="18"/>
        <v>0</v>
      </c>
      <c r="U58" s="515">
        <f t="shared" si="18"/>
        <v>0</v>
      </c>
      <c r="V58" s="515">
        <f t="shared" si="19"/>
        <v>0</v>
      </c>
      <c r="W58" s="515">
        <f t="shared" si="19"/>
        <v>0</v>
      </c>
      <c r="X58" s="515">
        <f t="shared" si="19"/>
        <v>0</v>
      </c>
      <c r="Y58" s="515">
        <f t="shared" si="19"/>
        <v>0</v>
      </c>
      <c r="Z58" s="515">
        <f t="shared" si="19"/>
        <v>0</v>
      </c>
      <c r="AA58" s="515">
        <f t="shared" si="19"/>
        <v>0</v>
      </c>
      <c r="AB58" s="515">
        <f t="shared" si="19"/>
        <v>0</v>
      </c>
      <c r="AC58" s="515">
        <f t="shared" si="19"/>
        <v>0</v>
      </c>
      <c r="AD58" s="515">
        <f t="shared" si="19"/>
        <v>0</v>
      </c>
      <c r="AE58" s="515">
        <f t="shared" si="19"/>
        <v>0</v>
      </c>
      <c r="AF58" s="515">
        <f t="shared" si="19"/>
        <v>0</v>
      </c>
      <c r="AG58" s="515">
        <f t="shared" si="19"/>
        <v>0</v>
      </c>
      <c r="AH58" s="515">
        <f t="shared" si="19"/>
        <v>0</v>
      </c>
      <c r="AI58" s="515">
        <f t="shared" si="19"/>
        <v>0</v>
      </c>
      <c r="AJ58" s="515">
        <f t="shared" si="20"/>
        <v>0</v>
      </c>
      <c r="AK58" s="515">
        <f t="shared" si="20"/>
        <v>0</v>
      </c>
      <c r="AL58" s="515">
        <f t="shared" si="20"/>
        <v>0</v>
      </c>
      <c r="AM58" s="515">
        <f t="shared" si="20"/>
        <v>0</v>
      </c>
      <c r="AN58" s="515">
        <f t="shared" si="20"/>
        <v>0</v>
      </c>
      <c r="AO58" s="515">
        <f t="shared" si="20"/>
        <v>0</v>
      </c>
      <c r="AP58" s="515">
        <f t="shared" si="20"/>
        <v>0</v>
      </c>
      <c r="AQ58" s="515">
        <f t="shared" si="20"/>
        <v>0</v>
      </c>
      <c r="AR58" s="515">
        <f t="shared" si="20"/>
        <v>0</v>
      </c>
      <c r="AS58" s="515">
        <f t="shared" si="20"/>
        <v>0</v>
      </c>
      <c r="AT58" s="515">
        <f t="shared" si="20"/>
        <v>0</v>
      </c>
      <c r="AU58" s="515">
        <f t="shared" si="20"/>
        <v>0</v>
      </c>
      <c r="AV58" s="515">
        <f t="shared" si="20"/>
        <v>0</v>
      </c>
      <c r="AW58" s="515">
        <f t="shared" si="20"/>
        <v>0</v>
      </c>
      <c r="AX58" s="515" t="str">
        <f t="shared" si="17"/>
        <v/>
      </c>
      <c r="AY58" s="515" t="str">
        <f t="shared" si="17"/>
        <v/>
      </c>
      <c r="AZ58" s="515" t="str">
        <f t="shared" si="17"/>
        <v/>
      </c>
      <c r="BA58" s="515" t="str">
        <f t="shared" si="17"/>
        <v/>
      </c>
      <c r="BB58" s="515" t="str">
        <f t="shared" si="17"/>
        <v/>
      </c>
      <c r="BC58" s="515" t="str">
        <f t="shared" si="21"/>
        <v/>
      </c>
      <c r="BD58" s="515" t="str">
        <f t="shared" si="21"/>
        <v/>
      </c>
      <c r="BE58" s="515" t="str">
        <f t="shared" si="21"/>
        <v/>
      </c>
      <c r="BF58" s="515" t="str">
        <f t="shared" si="21"/>
        <v/>
      </c>
      <c r="BG58" s="515" t="str">
        <f t="shared" si="21"/>
        <v/>
      </c>
      <c r="BH58" s="515" t="str">
        <f t="shared" si="21"/>
        <v/>
      </c>
      <c r="BI58" s="515" t="str">
        <f t="shared" si="21"/>
        <v/>
      </c>
      <c r="BJ58" s="515" t="str">
        <f t="shared" si="21"/>
        <v/>
      </c>
      <c r="BK58" s="515" t="str">
        <f t="shared" si="21"/>
        <v/>
      </c>
      <c r="BL58" s="515">
        <f t="shared" si="9"/>
        <v>0</v>
      </c>
      <c r="BM58" s="515">
        <f t="shared" si="10"/>
        <v>0</v>
      </c>
      <c r="BN58" s="515">
        <f t="shared" si="11"/>
        <v>0</v>
      </c>
      <c r="BO58" s="515" t="str">
        <f t="shared" si="12"/>
        <v/>
      </c>
    </row>
    <row r="59" spans="1:67" ht="30" customHeight="1">
      <c r="A59" s="517">
        <v>48</v>
      </c>
      <c r="B59" s="516" t="s">
        <v>2058</v>
      </c>
      <c r="C59" s="77" t="str">
        <f t="shared" si="0"/>
        <v>La garniture :</v>
      </c>
      <c r="D59" s="72" t="str">
        <f t="shared" si="1"/>
        <v/>
      </c>
      <c r="E59" s="515" t="str">
        <f t="shared" si="2"/>
        <v>la garniture :</v>
      </c>
      <c r="F59" s="515" t="str">
        <f t="shared" si="3"/>
        <v>la garniture :</v>
      </c>
      <c r="G59" s="515" t="str">
        <f t="shared" si="4"/>
        <v xml:space="preserve"> la garniture </v>
      </c>
      <c r="H59" s="515">
        <f t="shared" si="18"/>
        <v>0</v>
      </c>
      <c r="I59" s="515">
        <f t="shared" si="18"/>
        <v>0</v>
      </c>
      <c r="J59" s="515">
        <f t="shared" si="18"/>
        <v>0</v>
      </c>
      <c r="K59" s="515">
        <f t="shared" si="18"/>
        <v>0</v>
      </c>
      <c r="L59" s="515">
        <f t="shared" si="18"/>
        <v>0</v>
      </c>
      <c r="M59" s="515">
        <f t="shared" si="18"/>
        <v>0</v>
      </c>
      <c r="N59" s="515">
        <f t="shared" si="18"/>
        <v>0</v>
      </c>
      <c r="O59" s="515">
        <f t="shared" si="18"/>
        <v>0</v>
      </c>
      <c r="P59" s="515">
        <f t="shared" si="18"/>
        <v>0</v>
      </c>
      <c r="Q59" s="515">
        <f t="shared" si="18"/>
        <v>0</v>
      </c>
      <c r="R59" s="515">
        <f t="shared" si="18"/>
        <v>0</v>
      </c>
      <c r="S59" s="515">
        <f t="shared" si="18"/>
        <v>0</v>
      </c>
      <c r="T59" s="515">
        <f t="shared" si="18"/>
        <v>0</v>
      </c>
      <c r="U59" s="515">
        <f t="shared" si="18"/>
        <v>0</v>
      </c>
      <c r="V59" s="515">
        <f t="shared" si="19"/>
        <v>0</v>
      </c>
      <c r="W59" s="515">
        <f t="shared" si="19"/>
        <v>0</v>
      </c>
      <c r="X59" s="515">
        <f t="shared" si="19"/>
        <v>0</v>
      </c>
      <c r="Y59" s="515">
        <f t="shared" si="19"/>
        <v>0</v>
      </c>
      <c r="Z59" s="515">
        <f t="shared" si="19"/>
        <v>0</v>
      </c>
      <c r="AA59" s="515">
        <f t="shared" si="19"/>
        <v>0</v>
      </c>
      <c r="AB59" s="515">
        <f t="shared" si="19"/>
        <v>0</v>
      </c>
      <c r="AC59" s="515">
        <f t="shared" si="19"/>
        <v>0</v>
      </c>
      <c r="AD59" s="515">
        <f t="shared" si="19"/>
        <v>0</v>
      </c>
      <c r="AE59" s="515">
        <f t="shared" si="19"/>
        <v>0</v>
      </c>
      <c r="AF59" s="515">
        <f t="shared" si="19"/>
        <v>0</v>
      </c>
      <c r="AG59" s="515">
        <f t="shared" si="19"/>
        <v>0</v>
      </c>
      <c r="AH59" s="515">
        <f t="shared" si="19"/>
        <v>0</v>
      </c>
      <c r="AI59" s="515">
        <f t="shared" si="19"/>
        <v>0</v>
      </c>
      <c r="AJ59" s="515">
        <f t="shared" si="20"/>
        <v>0</v>
      </c>
      <c r="AK59" s="515">
        <f t="shared" si="20"/>
        <v>0</v>
      </c>
      <c r="AL59" s="515">
        <f t="shared" si="20"/>
        <v>0</v>
      </c>
      <c r="AM59" s="515">
        <f t="shared" si="20"/>
        <v>0</v>
      </c>
      <c r="AN59" s="515">
        <f t="shared" si="20"/>
        <v>0</v>
      </c>
      <c r="AO59" s="515">
        <f t="shared" si="20"/>
        <v>0</v>
      </c>
      <c r="AP59" s="515">
        <f t="shared" si="20"/>
        <v>0</v>
      </c>
      <c r="AQ59" s="515">
        <f t="shared" si="20"/>
        <v>0</v>
      </c>
      <c r="AR59" s="515">
        <f t="shared" si="20"/>
        <v>0</v>
      </c>
      <c r="AS59" s="515">
        <f t="shared" si="20"/>
        <v>0</v>
      </c>
      <c r="AT59" s="515">
        <f t="shared" si="20"/>
        <v>0</v>
      </c>
      <c r="AU59" s="515">
        <f t="shared" si="20"/>
        <v>0</v>
      </c>
      <c r="AV59" s="515">
        <f t="shared" si="20"/>
        <v>0</v>
      </c>
      <c r="AW59" s="515">
        <f t="shared" si="20"/>
        <v>0</v>
      </c>
      <c r="AX59" s="515" t="str">
        <f t="shared" si="17"/>
        <v/>
      </c>
      <c r="AY59" s="515" t="str">
        <f t="shared" si="17"/>
        <v/>
      </c>
      <c r="AZ59" s="515" t="str">
        <f t="shared" si="17"/>
        <v/>
      </c>
      <c r="BA59" s="515" t="str">
        <f t="shared" si="17"/>
        <v/>
      </c>
      <c r="BB59" s="515" t="str">
        <f t="shared" si="17"/>
        <v/>
      </c>
      <c r="BC59" s="515" t="str">
        <f t="shared" si="21"/>
        <v/>
      </c>
      <c r="BD59" s="515" t="str">
        <f t="shared" si="21"/>
        <v/>
      </c>
      <c r="BE59" s="515" t="str">
        <f t="shared" si="21"/>
        <v/>
      </c>
      <c r="BF59" s="515" t="str">
        <f t="shared" si="21"/>
        <v/>
      </c>
      <c r="BG59" s="515" t="str">
        <f t="shared" si="21"/>
        <v/>
      </c>
      <c r="BH59" s="515" t="str">
        <f t="shared" si="21"/>
        <v/>
      </c>
      <c r="BI59" s="515" t="str">
        <f t="shared" si="21"/>
        <v/>
      </c>
      <c r="BJ59" s="515" t="str">
        <f t="shared" si="21"/>
        <v/>
      </c>
      <c r="BK59" s="515" t="str">
        <f t="shared" si="21"/>
        <v/>
      </c>
      <c r="BL59" s="515">
        <f t="shared" si="9"/>
        <v>0</v>
      </c>
      <c r="BM59" s="515">
        <f t="shared" si="10"/>
        <v>0</v>
      </c>
      <c r="BN59" s="515">
        <f t="shared" si="11"/>
        <v>0</v>
      </c>
      <c r="BO59" s="515" t="str">
        <f t="shared" si="12"/>
        <v/>
      </c>
    </row>
    <row r="60" spans="1:67" ht="30" customHeight="1">
      <c r="A60" s="518">
        <v>49</v>
      </c>
      <c r="B60" s="516" t="s">
        <v>2078</v>
      </c>
      <c r="C60" s="77" t="str">
        <f t="shared" si="0"/>
        <v>A l'aide d'un batteur électrique, battre les œufs, le sucre et le sucre vanillé. *</v>
      </c>
      <c r="D60" s="72" t="str">
        <f t="shared" si="1"/>
        <v>⚠ Oeufs</v>
      </c>
      <c r="E60" s="515" t="str">
        <f t="shared" si="2"/>
        <v>a l'aide d'un batteur électrique, battre les œufs, le sucre et le sucre vanillé.</v>
      </c>
      <c r="F60" s="515" t="str">
        <f t="shared" si="3"/>
        <v>a l'aide d'un batteur electrique, battre les oeufs, le sucre et le sucre vanille.</v>
      </c>
      <c r="G60" s="515" t="str">
        <f t="shared" si="4"/>
        <v xml:space="preserve"> a l aide d un batteur electrique battre les oeufs le sucre et le sucre vanille </v>
      </c>
      <c r="H60" s="515">
        <f t="shared" ref="H60:U75" si="22">IF($B60="",0,SUMPRODUCT(($BQ$6:$AFM$6=H$11)*($BQ$7:$AFM$7="ALERTE")*(COUNTIF($G60,"* "&amp;$BQ$8:$AFM$8&amp;" *")&gt;0)*1))</f>
        <v>0</v>
      </c>
      <c r="I60" s="515">
        <f t="shared" si="22"/>
        <v>0</v>
      </c>
      <c r="J60" s="515">
        <f t="shared" si="22"/>
        <v>0</v>
      </c>
      <c r="K60" s="515">
        <f t="shared" si="22"/>
        <v>0</v>
      </c>
      <c r="L60" s="515">
        <f t="shared" si="22"/>
        <v>0</v>
      </c>
      <c r="M60" s="515">
        <f t="shared" si="22"/>
        <v>0</v>
      </c>
      <c r="N60" s="515">
        <f t="shared" si="22"/>
        <v>0</v>
      </c>
      <c r="O60" s="515">
        <f t="shared" si="22"/>
        <v>0</v>
      </c>
      <c r="P60" s="515">
        <f t="shared" si="22"/>
        <v>0</v>
      </c>
      <c r="Q60" s="515">
        <f t="shared" si="22"/>
        <v>1</v>
      </c>
      <c r="R60" s="515">
        <f t="shared" si="22"/>
        <v>0</v>
      </c>
      <c r="S60" s="515">
        <f t="shared" si="22"/>
        <v>0</v>
      </c>
      <c r="T60" s="515">
        <f t="shared" si="22"/>
        <v>0</v>
      </c>
      <c r="U60" s="515">
        <f t="shared" si="22"/>
        <v>0</v>
      </c>
      <c r="V60" s="515">
        <f t="shared" ref="V60:AI75" si="23">IF($B60="",0,SUMPRODUCT(($BQ$6:$AFM$6=V$11)*($BQ$7:$AFM$7="INFO")*(COUNTIF($G60,"* "&amp;$BQ$8:$AFM$8&amp;" *")&gt;0)*1))</f>
        <v>0</v>
      </c>
      <c r="W60" s="515">
        <f t="shared" si="23"/>
        <v>0</v>
      </c>
      <c r="X60" s="515">
        <f t="shared" si="23"/>
        <v>0</v>
      </c>
      <c r="Y60" s="515">
        <f t="shared" si="23"/>
        <v>0</v>
      </c>
      <c r="Z60" s="515">
        <f t="shared" si="23"/>
        <v>0</v>
      </c>
      <c r="AA60" s="515">
        <f t="shared" si="23"/>
        <v>0</v>
      </c>
      <c r="AB60" s="515">
        <f t="shared" si="23"/>
        <v>0</v>
      </c>
      <c r="AC60" s="515">
        <f t="shared" si="23"/>
        <v>0</v>
      </c>
      <c r="AD60" s="515">
        <f t="shared" si="23"/>
        <v>0</v>
      </c>
      <c r="AE60" s="515">
        <f t="shared" si="23"/>
        <v>0</v>
      </c>
      <c r="AF60" s="515">
        <f t="shared" si="23"/>
        <v>0</v>
      </c>
      <c r="AG60" s="515">
        <f t="shared" si="23"/>
        <v>0</v>
      </c>
      <c r="AH60" s="515">
        <f t="shared" si="23"/>
        <v>0</v>
      </c>
      <c r="AI60" s="515">
        <f t="shared" si="23"/>
        <v>0</v>
      </c>
      <c r="AJ60" s="515">
        <f t="shared" ref="AJ60:AW75" si="24">IF($B60="",0,SUMPRODUCT(($BQ$6:$AFM$6=AJ$11)*($BQ$7:$AFM$7="EXCL")*(COUNTIF($G60,"* "&amp;$BQ$8:$AFM$8&amp;" *")&gt;0)*1))</f>
        <v>0</v>
      </c>
      <c r="AK60" s="515">
        <f t="shared" si="24"/>
        <v>0</v>
      </c>
      <c r="AL60" s="515">
        <f t="shared" si="24"/>
        <v>0</v>
      </c>
      <c r="AM60" s="515">
        <f t="shared" si="24"/>
        <v>0</v>
      </c>
      <c r="AN60" s="515">
        <f t="shared" si="24"/>
        <v>0</v>
      </c>
      <c r="AO60" s="515">
        <f t="shared" si="24"/>
        <v>0</v>
      </c>
      <c r="AP60" s="515">
        <f t="shared" si="24"/>
        <v>0</v>
      </c>
      <c r="AQ60" s="515">
        <f t="shared" si="24"/>
        <v>0</v>
      </c>
      <c r="AR60" s="515">
        <f t="shared" si="24"/>
        <v>0</v>
      </c>
      <c r="AS60" s="515">
        <f t="shared" si="24"/>
        <v>0</v>
      </c>
      <c r="AT60" s="515">
        <f t="shared" si="24"/>
        <v>0</v>
      </c>
      <c r="AU60" s="515">
        <f t="shared" si="24"/>
        <v>0</v>
      </c>
      <c r="AV60" s="515">
        <f t="shared" si="24"/>
        <v>0</v>
      </c>
      <c r="AW60" s="515">
        <f t="shared" si="24"/>
        <v>0</v>
      </c>
      <c r="AX60" s="515" t="str">
        <f t="shared" si="17"/>
        <v/>
      </c>
      <c r="AY60" s="515" t="str">
        <f t="shared" si="17"/>
        <v/>
      </c>
      <c r="AZ60" s="515" t="str">
        <f t="shared" si="17"/>
        <v/>
      </c>
      <c r="BA60" s="515" t="str">
        <f t="shared" si="17"/>
        <v/>
      </c>
      <c r="BB60" s="515" t="str">
        <f t="shared" si="17"/>
        <v/>
      </c>
      <c r="BC60" s="515" t="str">
        <f t="shared" si="21"/>
        <v/>
      </c>
      <c r="BD60" s="515" t="str">
        <f t="shared" si="21"/>
        <v/>
      </c>
      <c r="BE60" s="515" t="str">
        <f t="shared" si="21"/>
        <v/>
      </c>
      <c r="BF60" s="515" t="str">
        <f t="shared" si="21"/>
        <v/>
      </c>
      <c r="BG60" s="515" t="str">
        <f t="shared" si="21"/>
        <v>⚠ Oeufs</v>
      </c>
      <c r="BH60" s="515" t="str">
        <f t="shared" si="21"/>
        <v/>
      </c>
      <c r="BI60" s="515" t="str">
        <f t="shared" si="21"/>
        <v/>
      </c>
      <c r="BJ60" s="515" t="str">
        <f t="shared" si="21"/>
        <v/>
      </c>
      <c r="BK60" s="515" t="str">
        <f t="shared" si="21"/>
        <v/>
      </c>
      <c r="BL60" s="515">
        <f t="shared" si="9"/>
        <v>1</v>
      </c>
      <c r="BM60" s="515">
        <f t="shared" si="10"/>
        <v>0</v>
      </c>
      <c r="BN60" s="515">
        <f t="shared" si="11"/>
        <v>0</v>
      </c>
      <c r="BO60" s="515" t="str">
        <f t="shared" si="12"/>
        <v xml:space="preserve">⚠ Oeufs ; </v>
      </c>
    </row>
    <row r="61" spans="1:67" ht="30" customHeight="1">
      <c r="A61" s="517">
        <v>50</v>
      </c>
      <c r="B61" s="516" t="s">
        <v>2079</v>
      </c>
      <c r="C61" s="77" t="str">
        <f t="shared" si="0"/>
        <v>Ajouter la poudre d'amandes et la crème et battre à nouveau. *</v>
      </c>
      <c r="D61" s="72" t="str">
        <f t="shared" si="1"/>
        <v>⚠ Fruits a coque</v>
      </c>
      <c r="E61" s="515" t="str">
        <f t="shared" si="2"/>
        <v>ajouter la poudre d'amandes et la crème et battre à nouveau.</v>
      </c>
      <c r="F61" s="515" t="str">
        <f t="shared" si="3"/>
        <v>ajouter la poudre d'amandes et la creme et battre a nouveau.</v>
      </c>
      <c r="G61" s="515" t="str">
        <f t="shared" si="4"/>
        <v xml:space="preserve"> ajouter la poudre d amandes et la creme et battre a nouveau </v>
      </c>
      <c r="H61" s="515">
        <f t="shared" si="22"/>
        <v>0</v>
      </c>
      <c r="I61" s="515">
        <f t="shared" si="22"/>
        <v>0</v>
      </c>
      <c r="J61" s="515">
        <f t="shared" si="22"/>
        <v>0</v>
      </c>
      <c r="K61" s="515">
        <f t="shared" si="22"/>
        <v>2</v>
      </c>
      <c r="L61" s="515">
        <f t="shared" si="22"/>
        <v>0</v>
      </c>
      <c r="M61" s="515">
        <f t="shared" si="22"/>
        <v>0</v>
      </c>
      <c r="N61" s="515">
        <f t="shared" si="22"/>
        <v>0</v>
      </c>
      <c r="O61" s="515">
        <f t="shared" si="22"/>
        <v>0</v>
      </c>
      <c r="P61" s="515">
        <f t="shared" si="22"/>
        <v>0</v>
      </c>
      <c r="Q61" s="515">
        <f t="shared" si="22"/>
        <v>0</v>
      </c>
      <c r="R61" s="515">
        <f t="shared" si="22"/>
        <v>0</v>
      </c>
      <c r="S61" s="515">
        <f t="shared" si="22"/>
        <v>0</v>
      </c>
      <c r="T61" s="515">
        <f t="shared" si="22"/>
        <v>0</v>
      </c>
      <c r="U61" s="515">
        <f t="shared" si="22"/>
        <v>0</v>
      </c>
      <c r="V61" s="515">
        <f t="shared" si="23"/>
        <v>0</v>
      </c>
      <c r="W61" s="515">
        <f t="shared" si="23"/>
        <v>0</v>
      </c>
      <c r="X61" s="515">
        <f t="shared" si="23"/>
        <v>0</v>
      </c>
      <c r="Y61" s="515">
        <f t="shared" si="23"/>
        <v>0</v>
      </c>
      <c r="Z61" s="515">
        <f t="shared" si="23"/>
        <v>0</v>
      </c>
      <c r="AA61" s="515">
        <f t="shared" si="23"/>
        <v>0</v>
      </c>
      <c r="AB61" s="515">
        <f t="shared" si="23"/>
        <v>0</v>
      </c>
      <c r="AC61" s="515">
        <f t="shared" si="23"/>
        <v>0</v>
      </c>
      <c r="AD61" s="515">
        <f t="shared" si="23"/>
        <v>0</v>
      </c>
      <c r="AE61" s="515">
        <f t="shared" si="23"/>
        <v>0</v>
      </c>
      <c r="AF61" s="515">
        <f t="shared" si="23"/>
        <v>0</v>
      </c>
      <c r="AG61" s="515">
        <f t="shared" si="23"/>
        <v>0</v>
      </c>
      <c r="AH61" s="515">
        <f t="shared" si="23"/>
        <v>0</v>
      </c>
      <c r="AI61" s="515">
        <f t="shared" si="23"/>
        <v>0</v>
      </c>
      <c r="AJ61" s="515">
        <f t="shared" si="24"/>
        <v>0</v>
      </c>
      <c r="AK61" s="515">
        <f t="shared" si="24"/>
        <v>0</v>
      </c>
      <c r="AL61" s="515">
        <f t="shared" si="24"/>
        <v>0</v>
      </c>
      <c r="AM61" s="515">
        <f t="shared" si="24"/>
        <v>0</v>
      </c>
      <c r="AN61" s="515">
        <f t="shared" si="24"/>
        <v>0</v>
      </c>
      <c r="AO61" s="515">
        <f t="shared" si="24"/>
        <v>0</v>
      </c>
      <c r="AP61" s="515">
        <f t="shared" si="24"/>
        <v>0</v>
      </c>
      <c r="AQ61" s="515">
        <f t="shared" si="24"/>
        <v>0</v>
      </c>
      <c r="AR61" s="515">
        <f t="shared" si="24"/>
        <v>0</v>
      </c>
      <c r="AS61" s="515">
        <f t="shared" si="24"/>
        <v>0</v>
      </c>
      <c r="AT61" s="515">
        <f t="shared" si="24"/>
        <v>0</v>
      </c>
      <c r="AU61" s="515">
        <f t="shared" si="24"/>
        <v>0</v>
      </c>
      <c r="AV61" s="515">
        <f t="shared" si="24"/>
        <v>0</v>
      </c>
      <c r="AW61" s="515">
        <f t="shared" si="24"/>
        <v>0</v>
      </c>
      <c r="AX61" s="515" t="str">
        <f t="shared" si="17"/>
        <v/>
      </c>
      <c r="AY61" s="515" t="str">
        <f t="shared" si="17"/>
        <v/>
      </c>
      <c r="AZ61" s="515" t="str">
        <f t="shared" si="17"/>
        <v/>
      </c>
      <c r="BA61" s="515" t="str">
        <f t="shared" si="17"/>
        <v>⚠ Fruits a coque</v>
      </c>
      <c r="BB61" s="515" t="str">
        <f t="shared" si="17"/>
        <v/>
      </c>
      <c r="BC61" s="515" t="str">
        <f t="shared" si="21"/>
        <v/>
      </c>
      <c r="BD61" s="515" t="str">
        <f t="shared" si="21"/>
        <v/>
      </c>
      <c r="BE61" s="515" t="str">
        <f t="shared" si="21"/>
        <v/>
      </c>
      <c r="BF61" s="515" t="str">
        <f t="shared" si="21"/>
        <v/>
      </c>
      <c r="BG61" s="515" t="str">
        <f t="shared" si="21"/>
        <v/>
      </c>
      <c r="BH61" s="515" t="str">
        <f t="shared" si="21"/>
        <v/>
      </c>
      <c r="BI61" s="515" t="str">
        <f t="shared" si="21"/>
        <v/>
      </c>
      <c r="BJ61" s="515" t="str">
        <f t="shared" si="21"/>
        <v/>
      </c>
      <c r="BK61" s="515" t="str">
        <f t="shared" si="21"/>
        <v/>
      </c>
      <c r="BL61" s="515">
        <f t="shared" si="9"/>
        <v>1</v>
      </c>
      <c r="BM61" s="515">
        <f t="shared" si="10"/>
        <v>0</v>
      </c>
      <c r="BN61" s="515">
        <f t="shared" si="11"/>
        <v>0</v>
      </c>
      <c r="BO61" s="515" t="str">
        <f t="shared" si="12"/>
        <v xml:space="preserve">⚠ Fruits a coque ; </v>
      </c>
    </row>
    <row r="62" spans="1:67" ht="30" customHeight="1">
      <c r="A62" s="518">
        <v>51</v>
      </c>
      <c r="B62" s="516"/>
      <c r="C62" s="77" t="str">
        <f t="shared" si="0"/>
        <v/>
      </c>
      <c r="D62" s="72" t="str">
        <f t="shared" si="1"/>
        <v/>
      </c>
      <c r="E62" s="515" t="str">
        <f t="shared" si="2"/>
        <v/>
      </c>
      <c r="F62" s="515" t="str">
        <f t="shared" si="3"/>
        <v/>
      </c>
      <c r="G62" s="515" t="str">
        <f t="shared" si="4"/>
        <v/>
      </c>
      <c r="H62" s="515">
        <f t="shared" si="22"/>
        <v>0</v>
      </c>
      <c r="I62" s="515">
        <f t="shared" si="22"/>
        <v>0</v>
      </c>
      <c r="J62" s="515">
        <f t="shared" si="22"/>
        <v>0</v>
      </c>
      <c r="K62" s="515">
        <f t="shared" si="22"/>
        <v>0</v>
      </c>
      <c r="L62" s="515">
        <f t="shared" si="22"/>
        <v>0</v>
      </c>
      <c r="M62" s="515">
        <f t="shared" si="22"/>
        <v>0</v>
      </c>
      <c r="N62" s="515">
        <f t="shared" si="22"/>
        <v>0</v>
      </c>
      <c r="O62" s="515">
        <f t="shared" si="22"/>
        <v>0</v>
      </c>
      <c r="P62" s="515">
        <f t="shared" si="22"/>
        <v>0</v>
      </c>
      <c r="Q62" s="515">
        <f t="shared" si="22"/>
        <v>0</v>
      </c>
      <c r="R62" s="515">
        <f t="shared" si="22"/>
        <v>0</v>
      </c>
      <c r="S62" s="515">
        <f t="shared" si="22"/>
        <v>0</v>
      </c>
      <c r="T62" s="515">
        <f t="shared" si="22"/>
        <v>0</v>
      </c>
      <c r="U62" s="515">
        <f t="shared" si="22"/>
        <v>0</v>
      </c>
      <c r="V62" s="515">
        <f t="shared" si="23"/>
        <v>0</v>
      </c>
      <c r="W62" s="515">
        <f t="shared" si="23"/>
        <v>0</v>
      </c>
      <c r="X62" s="515">
        <f t="shared" si="23"/>
        <v>0</v>
      </c>
      <c r="Y62" s="515">
        <f t="shared" si="23"/>
        <v>0</v>
      </c>
      <c r="Z62" s="515">
        <f t="shared" si="23"/>
        <v>0</v>
      </c>
      <c r="AA62" s="515">
        <f t="shared" si="23"/>
        <v>0</v>
      </c>
      <c r="AB62" s="515">
        <f t="shared" si="23"/>
        <v>0</v>
      </c>
      <c r="AC62" s="515">
        <f t="shared" si="23"/>
        <v>0</v>
      </c>
      <c r="AD62" s="515">
        <f t="shared" si="23"/>
        <v>0</v>
      </c>
      <c r="AE62" s="515">
        <f t="shared" si="23"/>
        <v>0</v>
      </c>
      <c r="AF62" s="515">
        <f t="shared" si="23"/>
        <v>0</v>
      </c>
      <c r="AG62" s="515">
        <f t="shared" si="23"/>
        <v>0</v>
      </c>
      <c r="AH62" s="515">
        <f t="shared" si="23"/>
        <v>0</v>
      </c>
      <c r="AI62" s="515">
        <f t="shared" si="23"/>
        <v>0</v>
      </c>
      <c r="AJ62" s="515">
        <f t="shared" si="24"/>
        <v>0</v>
      </c>
      <c r="AK62" s="515">
        <f t="shared" si="24"/>
        <v>0</v>
      </c>
      <c r="AL62" s="515">
        <f t="shared" si="24"/>
        <v>0</v>
      </c>
      <c r="AM62" s="515">
        <f t="shared" si="24"/>
        <v>0</v>
      </c>
      <c r="AN62" s="515">
        <f t="shared" si="24"/>
        <v>0</v>
      </c>
      <c r="AO62" s="515">
        <f t="shared" si="24"/>
        <v>0</v>
      </c>
      <c r="AP62" s="515">
        <f t="shared" si="24"/>
        <v>0</v>
      </c>
      <c r="AQ62" s="515">
        <f t="shared" si="24"/>
        <v>0</v>
      </c>
      <c r="AR62" s="515">
        <f t="shared" si="24"/>
        <v>0</v>
      </c>
      <c r="AS62" s="515">
        <f t="shared" si="24"/>
        <v>0</v>
      </c>
      <c r="AT62" s="515">
        <f t="shared" si="24"/>
        <v>0</v>
      </c>
      <c r="AU62" s="515">
        <f t="shared" si="24"/>
        <v>0</v>
      </c>
      <c r="AV62" s="515">
        <f t="shared" si="24"/>
        <v>0</v>
      </c>
      <c r="AW62" s="515">
        <f t="shared" si="24"/>
        <v>0</v>
      </c>
      <c r="AX62" s="515" t="str">
        <f t="shared" si="17"/>
        <v/>
      </c>
      <c r="AY62" s="515" t="str">
        <f t="shared" si="17"/>
        <v/>
      </c>
      <c r="AZ62" s="515" t="str">
        <f t="shared" si="17"/>
        <v/>
      </c>
      <c r="BA62" s="515" t="str">
        <f t="shared" si="17"/>
        <v/>
      </c>
      <c r="BB62" s="515" t="str">
        <f t="shared" si="17"/>
        <v/>
      </c>
      <c r="BC62" s="515" t="str">
        <f t="shared" si="21"/>
        <v/>
      </c>
      <c r="BD62" s="515" t="str">
        <f t="shared" si="21"/>
        <v/>
      </c>
      <c r="BE62" s="515" t="str">
        <f t="shared" si="21"/>
        <v/>
      </c>
      <c r="BF62" s="515" t="str">
        <f t="shared" si="21"/>
        <v/>
      </c>
      <c r="BG62" s="515" t="str">
        <f t="shared" si="21"/>
        <v/>
      </c>
      <c r="BH62" s="515" t="str">
        <f t="shared" si="21"/>
        <v/>
      </c>
      <c r="BI62" s="515" t="str">
        <f t="shared" si="21"/>
        <v/>
      </c>
      <c r="BJ62" s="515" t="str">
        <f t="shared" si="21"/>
        <v/>
      </c>
      <c r="BK62" s="515" t="str">
        <f t="shared" si="21"/>
        <v/>
      </c>
      <c r="BL62" s="515">
        <f t="shared" si="9"/>
        <v>0</v>
      </c>
      <c r="BM62" s="515">
        <f t="shared" si="10"/>
        <v>0</v>
      </c>
      <c r="BN62" s="515">
        <f t="shared" si="11"/>
        <v>0</v>
      </c>
      <c r="BO62" s="515" t="str">
        <f t="shared" si="12"/>
        <v/>
      </c>
    </row>
    <row r="63" spans="1:67" ht="30" customHeight="1">
      <c r="A63" s="517">
        <v>52</v>
      </c>
      <c r="B63" s="516" t="s">
        <v>2087</v>
      </c>
      <c r="C63" s="77" t="str">
        <f t="shared" si="0"/>
        <v>Préparation etape 7</v>
      </c>
      <c r="D63" s="72" t="str">
        <f t="shared" si="1"/>
        <v/>
      </c>
      <c r="E63" s="515" t="str">
        <f t="shared" si="2"/>
        <v>préparation etape 7</v>
      </c>
      <c r="F63" s="515" t="str">
        <f t="shared" si="3"/>
        <v>preparation etape 7</v>
      </c>
      <c r="G63" s="515" t="str">
        <f t="shared" si="4"/>
        <v xml:space="preserve"> preparation etape 7 </v>
      </c>
      <c r="H63" s="515">
        <f t="shared" si="22"/>
        <v>0</v>
      </c>
      <c r="I63" s="515">
        <f t="shared" si="22"/>
        <v>0</v>
      </c>
      <c r="J63" s="515">
        <f t="shared" si="22"/>
        <v>0</v>
      </c>
      <c r="K63" s="515">
        <f t="shared" si="22"/>
        <v>0</v>
      </c>
      <c r="L63" s="515">
        <f t="shared" si="22"/>
        <v>0</v>
      </c>
      <c r="M63" s="515">
        <f t="shared" si="22"/>
        <v>0</v>
      </c>
      <c r="N63" s="515">
        <f t="shared" si="22"/>
        <v>0</v>
      </c>
      <c r="O63" s="515">
        <f t="shared" si="22"/>
        <v>0</v>
      </c>
      <c r="P63" s="515">
        <f t="shared" si="22"/>
        <v>0</v>
      </c>
      <c r="Q63" s="515">
        <f t="shared" si="22"/>
        <v>0</v>
      </c>
      <c r="R63" s="515">
        <f t="shared" si="22"/>
        <v>0</v>
      </c>
      <c r="S63" s="515">
        <f t="shared" si="22"/>
        <v>0</v>
      </c>
      <c r="T63" s="515">
        <f t="shared" si="22"/>
        <v>0</v>
      </c>
      <c r="U63" s="515">
        <f t="shared" si="22"/>
        <v>0</v>
      </c>
      <c r="V63" s="515">
        <f t="shared" si="23"/>
        <v>0</v>
      </c>
      <c r="W63" s="515">
        <f t="shared" si="23"/>
        <v>0</v>
      </c>
      <c r="X63" s="515">
        <f t="shared" si="23"/>
        <v>0</v>
      </c>
      <c r="Y63" s="515">
        <f t="shared" si="23"/>
        <v>0</v>
      </c>
      <c r="Z63" s="515">
        <f t="shared" si="23"/>
        <v>0</v>
      </c>
      <c r="AA63" s="515">
        <f t="shared" si="23"/>
        <v>0</v>
      </c>
      <c r="AB63" s="515">
        <f t="shared" si="23"/>
        <v>0</v>
      </c>
      <c r="AC63" s="515">
        <f t="shared" si="23"/>
        <v>0</v>
      </c>
      <c r="AD63" s="515">
        <f t="shared" si="23"/>
        <v>0</v>
      </c>
      <c r="AE63" s="515">
        <f t="shared" si="23"/>
        <v>0</v>
      </c>
      <c r="AF63" s="515">
        <f t="shared" si="23"/>
        <v>0</v>
      </c>
      <c r="AG63" s="515">
        <f t="shared" si="23"/>
        <v>0</v>
      </c>
      <c r="AH63" s="515">
        <f t="shared" si="23"/>
        <v>0</v>
      </c>
      <c r="AI63" s="515">
        <f t="shared" si="23"/>
        <v>0</v>
      </c>
      <c r="AJ63" s="515">
        <f t="shared" si="24"/>
        <v>0</v>
      </c>
      <c r="AK63" s="515">
        <f t="shared" si="24"/>
        <v>0</v>
      </c>
      <c r="AL63" s="515">
        <f t="shared" si="24"/>
        <v>0</v>
      </c>
      <c r="AM63" s="515">
        <f t="shared" si="24"/>
        <v>0</v>
      </c>
      <c r="AN63" s="515">
        <f t="shared" si="24"/>
        <v>0</v>
      </c>
      <c r="AO63" s="515">
        <f t="shared" si="24"/>
        <v>0</v>
      </c>
      <c r="AP63" s="515">
        <f t="shared" si="24"/>
        <v>0</v>
      </c>
      <c r="AQ63" s="515">
        <f t="shared" si="24"/>
        <v>0</v>
      </c>
      <c r="AR63" s="515">
        <f t="shared" si="24"/>
        <v>0</v>
      </c>
      <c r="AS63" s="515">
        <f t="shared" si="24"/>
        <v>0</v>
      </c>
      <c r="AT63" s="515">
        <f t="shared" si="24"/>
        <v>0</v>
      </c>
      <c r="AU63" s="515">
        <f t="shared" si="24"/>
        <v>0</v>
      </c>
      <c r="AV63" s="515">
        <f t="shared" si="24"/>
        <v>0</v>
      </c>
      <c r="AW63" s="515">
        <f t="shared" si="24"/>
        <v>0</v>
      </c>
      <c r="AX63" s="515" t="str">
        <f t="shared" si="17"/>
        <v/>
      </c>
      <c r="AY63" s="515" t="str">
        <f t="shared" si="17"/>
        <v/>
      </c>
      <c r="AZ63" s="515" t="str">
        <f t="shared" si="17"/>
        <v/>
      </c>
      <c r="BA63" s="515" t="str">
        <f t="shared" si="17"/>
        <v/>
      </c>
      <c r="BB63" s="515" t="str">
        <f t="shared" si="17"/>
        <v/>
      </c>
      <c r="BC63" s="515" t="str">
        <f t="shared" si="21"/>
        <v/>
      </c>
      <c r="BD63" s="515" t="str">
        <f t="shared" si="21"/>
        <v/>
      </c>
      <c r="BE63" s="515" t="str">
        <f t="shared" si="21"/>
        <v/>
      </c>
      <c r="BF63" s="515" t="str">
        <f t="shared" si="21"/>
        <v/>
      </c>
      <c r="BG63" s="515" t="str">
        <f t="shared" si="21"/>
        <v/>
      </c>
      <c r="BH63" s="515" t="str">
        <f t="shared" si="21"/>
        <v/>
      </c>
      <c r="BI63" s="515" t="str">
        <f t="shared" si="21"/>
        <v/>
      </c>
      <c r="BJ63" s="515" t="str">
        <f t="shared" si="21"/>
        <v/>
      </c>
      <c r="BK63" s="515" t="str">
        <f t="shared" si="21"/>
        <v/>
      </c>
      <c r="BL63" s="515">
        <f t="shared" si="9"/>
        <v>0</v>
      </c>
      <c r="BM63" s="515">
        <f t="shared" si="10"/>
        <v>0</v>
      </c>
      <c r="BN63" s="515">
        <f t="shared" si="11"/>
        <v>0</v>
      </c>
      <c r="BO63" s="515" t="str">
        <f t="shared" si="12"/>
        <v/>
      </c>
    </row>
    <row r="64" spans="1:67" ht="30" customHeight="1">
      <c r="A64" s="518">
        <v>53</v>
      </c>
      <c r="B64" s="516" t="s">
        <v>2088</v>
      </c>
      <c r="C64" s="77" t="str">
        <f t="shared" si="0"/>
        <v>Peler les pommes et les couper en 2 en retirant le centre.</v>
      </c>
      <c r="D64" s="72" t="str">
        <f t="shared" si="1"/>
        <v/>
      </c>
      <c r="E64" s="515" t="str">
        <f t="shared" si="2"/>
        <v>peler les pommes et les couper en 2 en retirant le centre.</v>
      </c>
      <c r="F64" s="515" t="str">
        <f t="shared" si="3"/>
        <v>peler les pommes et les couper en 2 en retirant le centre.</v>
      </c>
      <c r="G64" s="515" t="str">
        <f t="shared" si="4"/>
        <v xml:space="preserve"> peler les pommes et les couper en 2 en retirant le centre </v>
      </c>
      <c r="H64" s="515">
        <f t="shared" si="22"/>
        <v>0</v>
      </c>
      <c r="I64" s="515">
        <f t="shared" si="22"/>
        <v>0</v>
      </c>
      <c r="J64" s="515">
        <f t="shared" si="22"/>
        <v>0</v>
      </c>
      <c r="K64" s="515">
        <f t="shared" si="22"/>
        <v>0</v>
      </c>
      <c r="L64" s="515">
        <f t="shared" si="22"/>
        <v>0</v>
      </c>
      <c r="M64" s="515">
        <f t="shared" si="22"/>
        <v>0</v>
      </c>
      <c r="N64" s="515">
        <f t="shared" si="22"/>
        <v>0</v>
      </c>
      <c r="O64" s="515">
        <f t="shared" si="22"/>
        <v>0</v>
      </c>
      <c r="P64" s="515">
        <f t="shared" si="22"/>
        <v>0</v>
      </c>
      <c r="Q64" s="515">
        <f t="shared" si="22"/>
        <v>0</v>
      </c>
      <c r="R64" s="515">
        <f t="shared" si="22"/>
        <v>0</v>
      </c>
      <c r="S64" s="515">
        <f t="shared" si="22"/>
        <v>0</v>
      </c>
      <c r="T64" s="515">
        <f t="shared" si="22"/>
        <v>0</v>
      </c>
      <c r="U64" s="515">
        <f t="shared" si="22"/>
        <v>0</v>
      </c>
      <c r="V64" s="515">
        <f t="shared" si="23"/>
        <v>0</v>
      </c>
      <c r="W64" s="515">
        <f t="shared" si="23"/>
        <v>0</v>
      </c>
      <c r="X64" s="515">
        <f t="shared" si="23"/>
        <v>0</v>
      </c>
      <c r="Y64" s="515">
        <f t="shared" si="23"/>
        <v>0</v>
      </c>
      <c r="Z64" s="515">
        <f t="shared" si="23"/>
        <v>0</v>
      </c>
      <c r="AA64" s="515">
        <f t="shared" si="23"/>
        <v>0</v>
      </c>
      <c r="AB64" s="515">
        <f t="shared" si="23"/>
        <v>0</v>
      </c>
      <c r="AC64" s="515">
        <f t="shared" si="23"/>
        <v>0</v>
      </c>
      <c r="AD64" s="515">
        <f t="shared" si="23"/>
        <v>0</v>
      </c>
      <c r="AE64" s="515">
        <f t="shared" si="23"/>
        <v>0</v>
      </c>
      <c r="AF64" s="515">
        <f t="shared" si="23"/>
        <v>0</v>
      </c>
      <c r="AG64" s="515">
        <f t="shared" si="23"/>
        <v>0</v>
      </c>
      <c r="AH64" s="515">
        <f t="shared" si="23"/>
        <v>0</v>
      </c>
      <c r="AI64" s="515">
        <f t="shared" si="23"/>
        <v>0</v>
      </c>
      <c r="AJ64" s="515">
        <f t="shared" si="24"/>
        <v>0</v>
      </c>
      <c r="AK64" s="515">
        <f t="shared" si="24"/>
        <v>0</v>
      </c>
      <c r="AL64" s="515">
        <f t="shared" si="24"/>
        <v>0</v>
      </c>
      <c r="AM64" s="515">
        <f t="shared" si="24"/>
        <v>0</v>
      </c>
      <c r="AN64" s="515">
        <f t="shared" si="24"/>
        <v>0</v>
      </c>
      <c r="AO64" s="515">
        <f t="shared" si="24"/>
        <v>0</v>
      </c>
      <c r="AP64" s="515">
        <f t="shared" si="24"/>
        <v>0</v>
      </c>
      <c r="AQ64" s="515">
        <f t="shared" si="24"/>
        <v>0</v>
      </c>
      <c r="AR64" s="515">
        <f t="shared" si="24"/>
        <v>0</v>
      </c>
      <c r="AS64" s="515">
        <f t="shared" si="24"/>
        <v>0</v>
      </c>
      <c r="AT64" s="515">
        <f t="shared" si="24"/>
        <v>0</v>
      </c>
      <c r="AU64" s="515">
        <f t="shared" si="24"/>
        <v>0</v>
      </c>
      <c r="AV64" s="515">
        <f t="shared" si="24"/>
        <v>0</v>
      </c>
      <c r="AW64" s="515">
        <f t="shared" si="24"/>
        <v>0</v>
      </c>
      <c r="AX64" s="515" t="str">
        <f t="shared" si="17"/>
        <v/>
      </c>
      <c r="AY64" s="515" t="str">
        <f t="shared" si="17"/>
        <v/>
      </c>
      <c r="AZ64" s="515" t="str">
        <f t="shared" si="17"/>
        <v/>
      </c>
      <c r="BA64" s="515" t="str">
        <f t="shared" si="17"/>
        <v/>
      </c>
      <c r="BB64" s="515" t="str">
        <f t="shared" si="17"/>
        <v/>
      </c>
      <c r="BC64" s="515" t="str">
        <f t="shared" si="21"/>
        <v/>
      </c>
      <c r="BD64" s="515" t="str">
        <f t="shared" si="21"/>
        <v/>
      </c>
      <c r="BE64" s="515" t="str">
        <f t="shared" si="21"/>
        <v/>
      </c>
      <c r="BF64" s="515" t="str">
        <f t="shared" si="21"/>
        <v/>
      </c>
      <c r="BG64" s="515" t="str">
        <f t="shared" si="21"/>
        <v/>
      </c>
      <c r="BH64" s="515" t="str">
        <f t="shared" si="21"/>
        <v/>
      </c>
      <c r="BI64" s="515" t="str">
        <f t="shared" si="21"/>
        <v/>
      </c>
      <c r="BJ64" s="515" t="str">
        <f t="shared" si="21"/>
        <v/>
      </c>
      <c r="BK64" s="515" t="str">
        <f t="shared" si="21"/>
        <v/>
      </c>
      <c r="BL64" s="515">
        <f t="shared" si="9"/>
        <v>0</v>
      </c>
      <c r="BM64" s="515">
        <f t="shared" si="10"/>
        <v>0</v>
      </c>
      <c r="BN64" s="515">
        <f t="shared" si="11"/>
        <v>0</v>
      </c>
      <c r="BO64" s="515" t="str">
        <f t="shared" si="12"/>
        <v/>
      </c>
    </row>
    <row r="65" spans="1:67" ht="30" customHeight="1">
      <c r="A65" s="517">
        <v>54</v>
      </c>
      <c r="B65" s="516" t="s">
        <v>2080</v>
      </c>
      <c r="C65" s="77" t="str">
        <f t="shared" si="0"/>
        <v>Couper des tranches fines de même épaisseur.</v>
      </c>
      <c r="D65" s="72" t="str">
        <f t="shared" si="1"/>
        <v/>
      </c>
      <c r="E65" s="515" t="str">
        <f t="shared" si="2"/>
        <v>couper des tranches fines de même épaisseur.</v>
      </c>
      <c r="F65" s="515" t="str">
        <f t="shared" si="3"/>
        <v>couper des tranches fines de meme epaisseur.</v>
      </c>
      <c r="G65" s="515" t="str">
        <f t="shared" si="4"/>
        <v xml:space="preserve"> couper des tranches fines de meme epaisseur </v>
      </c>
      <c r="H65" s="515">
        <f t="shared" si="22"/>
        <v>0</v>
      </c>
      <c r="I65" s="515">
        <f t="shared" si="22"/>
        <v>0</v>
      </c>
      <c r="J65" s="515">
        <f t="shared" si="22"/>
        <v>0</v>
      </c>
      <c r="K65" s="515">
        <f t="shared" si="22"/>
        <v>0</v>
      </c>
      <c r="L65" s="515">
        <f t="shared" si="22"/>
        <v>0</v>
      </c>
      <c r="M65" s="515">
        <f t="shared" si="22"/>
        <v>0</v>
      </c>
      <c r="N65" s="515">
        <f t="shared" si="22"/>
        <v>0</v>
      </c>
      <c r="O65" s="515">
        <f t="shared" si="22"/>
        <v>0</v>
      </c>
      <c r="P65" s="515">
        <f t="shared" si="22"/>
        <v>0</v>
      </c>
      <c r="Q65" s="515">
        <f t="shared" si="22"/>
        <v>0</v>
      </c>
      <c r="R65" s="515">
        <f t="shared" si="22"/>
        <v>0</v>
      </c>
      <c r="S65" s="515">
        <f t="shared" si="22"/>
        <v>0</v>
      </c>
      <c r="T65" s="515">
        <f t="shared" si="22"/>
        <v>0</v>
      </c>
      <c r="U65" s="515">
        <f t="shared" si="22"/>
        <v>0</v>
      </c>
      <c r="V65" s="515">
        <f t="shared" si="23"/>
        <v>0</v>
      </c>
      <c r="W65" s="515">
        <f t="shared" si="23"/>
        <v>0</v>
      </c>
      <c r="X65" s="515">
        <f t="shared" si="23"/>
        <v>0</v>
      </c>
      <c r="Y65" s="515">
        <f t="shared" si="23"/>
        <v>0</v>
      </c>
      <c r="Z65" s="515">
        <f t="shared" si="23"/>
        <v>0</v>
      </c>
      <c r="AA65" s="515">
        <f t="shared" si="23"/>
        <v>0</v>
      </c>
      <c r="AB65" s="515">
        <f t="shared" si="23"/>
        <v>0</v>
      </c>
      <c r="AC65" s="515">
        <f t="shared" si="23"/>
        <v>0</v>
      </c>
      <c r="AD65" s="515">
        <f t="shared" si="23"/>
        <v>0</v>
      </c>
      <c r="AE65" s="515">
        <f t="shared" si="23"/>
        <v>0</v>
      </c>
      <c r="AF65" s="515">
        <f t="shared" si="23"/>
        <v>0</v>
      </c>
      <c r="AG65" s="515">
        <f t="shared" si="23"/>
        <v>0</v>
      </c>
      <c r="AH65" s="515">
        <f t="shared" si="23"/>
        <v>0</v>
      </c>
      <c r="AI65" s="515">
        <f t="shared" si="23"/>
        <v>0</v>
      </c>
      <c r="AJ65" s="515">
        <f t="shared" si="24"/>
        <v>0</v>
      </c>
      <c r="AK65" s="515">
        <f t="shared" si="24"/>
        <v>0</v>
      </c>
      <c r="AL65" s="515">
        <f t="shared" si="24"/>
        <v>0</v>
      </c>
      <c r="AM65" s="515">
        <f t="shared" si="24"/>
        <v>0</v>
      </c>
      <c r="AN65" s="515">
        <f t="shared" si="24"/>
        <v>0</v>
      </c>
      <c r="AO65" s="515">
        <f t="shared" si="24"/>
        <v>0</v>
      </c>
      <c r="AP65" s="515">
        <f t="shared" si="24"/>
        <v>0</v>
      </c>
      <c r="AQ65" s="515">
        <f t="shared" si="24"/>
        <v>0</v>
      </c>
      <c r="AR65" s="515">
        <f t="shared" si="24"/>
        <v>0</v>
      </c>
      <c r="AS65" s="515">
        <f t="shared" si="24"/>
        <v>0</v>
      </c>
      <c r="AT65" s="515">
        <f t="shared" si="24"/>
        <v>0</v>
      </c>
      <c r="AU65" s="515">
        <f t="shared" si="24"/>
        <v>0</v>
      </c>
      <c r="AV65" s="515">
        <f t="shared" si="24"/>
        <v>0</v>
      </c>
      <c r="AW65" s="515">
        <f t="shared" si="24"/>
        <v>0</v>
      </c>
      <c r="AX65" s="515" t="str">
        <f t="shared" si="17"/>
        <v/>
      </c>
      <c r="AY65" s="515" t="str">
        <f t="shared" si="17"/>
        <v/>
      </c>
      <c r="AZ65" s="515" t="str">
        <f t="shared" si="17"/>
        <v/>
      </c>
      <c r="BA65" s="515" t="str">
        <f t="shared" si="17"/>
        <v/>
      </c>
      <c r="BB65" s="515" t="str">
        <f t="shared" si="17"/>
        <v/>
      </c>
      <c r="BC65" s="515" t="str">
        <f t="shared" si="21"/>
        <v/>
      </c>
      <c r="BD65" s="515" t="str">
        <f t="shared" si="21"/>
        <v/>
      </c>
      <c r="BE65" s="515" t="str">
        <f t="shared" si="21"/>
        <v/>
      </c>
      <c r="BF65" s="515" t="str">
        <f t="shared" si="21"/>
        <v/>
      </c>
      <c r="BG65" s="515" t="str">
        <f t="shared" si="21"/>
        <v/>
      </c>
      <c r="BH65" s="515" t="str">
        <f t="shared" si="21"/>
        <v/>
      </c>
      <c r="BI65" s="515" t="str">
        <f t="shared" si="21"/>
        <v/>
      </c>
      <c r="BJ65" s="515" t="str">
        <f t="shared" si="21"/>
        <v/>
      </c>
      <c r="BK65" s="515" t="str">
        <f t="shared" si="21"/>
        <v/>
      </c>
      <c r="BL65" s="515">
        <f t="shared" si="9"/>
        <v>0</v>
      </c>
      <c r="BM65" s="515">
        <f t="shared" si="10"/>
        <v>0</v>
      </c>
      <c r="BN65" s="515">
        <f t="shared" si="11"/>
        <v>0</v>
      </c>
      <c r="BO65" s="515" t="str">
        <f t="shared" si="12"/>
        <v/>
      </c>
    </row>
    <row r="66" spans="1:67" ht="30" customHeight="1">
      <c r="A66" s="518">
        <v>55</v>
      </c>
      <c r="B66" s="516" t="s">
        <v>2081</v>
      </c>
      <c r="C66" s="77" t="str">
        <f t="shared" si="0"/>
        <v>Déposer une moitié découpée sur la pâte sablée et étirer (voir photos + vidéo). *</v>
      </c>
      <c r="D66" s="72" t="str">
        <f t="shared" si="1"/>
        <v>⚠ Gluten</v>
      </c>
      <c r="E66" s="515" t="str">
        <f t="shared" si="2"/>
        <v>déposer une moitié découpée sur la pâte sablée et étirer (voir photos + vidéo).</v>
      </c>
      <c r="F66" s="515" t="str">
        <f t="shared" si="3"/>
        <v>deposer une moitie decoupee sur la pate sablee et etirer (voir photos + video).</v>
      </c>
      <c r="G66" s="515" t="str">
        <f t="shared" si="4"/>
        <v xml:space="preserve"> deposer une moitie decoupee sur la pate sablee et etirer voir photos video </v>
      </c>
      <c r="H66" s="515">
        <f t="shared" si="22"/>
        <v>0</v>
      </c>
      <c r="I66" s="515">
        <f t="shared" si="22"/>
        <v>0</v>
      </c>
      <c r="J66" s="515">
        <f t="shared" si="22"/>
        <v>0</v>
      </c>
      <c r="K66" s="515">
        <f t="shared" si="22"/>
        <v>0</v>
      </c>
      <c r="L66" s="515">
        <f t="shared" si="22"/>
        <v>1</v>
      </c>
      <c r="M66" s="515">
        <f t="shared" si="22"/>
        <v>0</v>
      </c>
      <c r="N66" s="515">
        <f t="shared" si="22"/>
        <v>0</v>
      </c>
      <c r="O66" s="515">
        <f t="shared" si="22"/>
        <v>0</v>
      </c>
      <c r="P66" s="515">
        <f t="shared" si="22"/>
        <v>0</v>
      </c>
      <c r="Q66" s="515">
        <f t="shared" si="22"/>
        <v>0</v>
      </c>
      <c r="R66" s="515">
        <f t="shared" si="22"/>
        <v>0</v>
      </c>
      <c r="S66" s="515">
        <f t="shared" si="22"/>
        <v>0</v>
      </c>
      <c r="T66" s="515">
        <f t="shared" si="22"/>
        <v>0</v>
      </c>
      <c r="U66" s="515">
        <f t="shared" si="22"/>
        <v>0</v>
      </c>
      <c r="V66" s="515">
        <f t="shared" si="23"/>
        <v>0</v>
      </c>
      <c r="W66" s="515">
        <f t="shared" si="23"/>
        <v>0</v>
      </c>
      <c r="X66" s="515">
        <f t="shared" si="23"/>
        <v>0</v>
      </c>
      <c r="Y66" s="515">
        <f t="shared" si="23"/>
        <v>0</v>
      </c>
      <c r="Z66" s="515">
        <f t="shared" si="23"/>
        <v>0</v>
      </c>
      <c r="AA66" s="515">
        <f t="shared" si="23"/>
        <v>0</v>
      </c>
      <c r="AB66" s="515">
        <f t="shared" si="23"/>
        <v>0</v>
      </c>
      <c r="AC66" s="515">
        <f t="shared" si="23"/>
        <v>0</v>
      </c>
      <c r="AD66" s="515">
        <f t="shared" si="23"/>
        <v>0</v>
      </c>
      <c r="AE66" s="515">
        <f t="shared" si="23"/>
        <v>0</v>
      </c>
      <c r="AF66" s="515">
        <f t="shared" si="23"/>
        <v>0</v>
      </c>
      <c r="AG66" s="515">
        <f t="shared" si="23"/>
        <v>0</v>
      </c>
      <c r="AH66" s="515">
        <f t="shared" si="23"/>
        <v>0</v>
      </c>
      <c r="AI66" s="515">
        <f t="shared" si="23"/>
        <v>0</v>
      </c>
      <c r="AJ66" s="515">
        <f t="shared" si="24"/>
        <v>0</v>
      </c>
      <c r="AK66" s="515">
        <f t="shared" si="24"/>
        <v>0</v>
      </c>
      <c r="AL66" s="515">
        <f t="shared" si="24"/>
        <v>0</v>
      </c>
      <c r="AM66" s="515">
        <f t="shared" si="24"/>
        <v>0</v>
      </c>
      <c r="AN66" s="515">
        <f t="shared" si="24"/>
        <v>0</v>
      </c>
      <c r="AO66" s="515">
        <f t="shared" si="24"/>
        <v>0</v>
      </c>
      <c r="AP66" s="515">
        <f t="shared" si="24"/>
        <v>0</v>
      </c>
      <c r="AQ66" s="515">
        <f t="shared" si="24"/>
        <v>0</v>
      </c>
      <c r="AR66" s="515">
        <f t="shared" si="24"/>
        <v>0</v>
      </c>
      <c r="AS66" s="515">
        <f t="shared" si="24"/>
        <v>0</v>
      </c>
      <c r="AT66" s="515">
        <f t="shared" si="24"/>
        <v>0</v>
      </c>
      <c r="AU66" s="515">
        <f t="shared" si="24"/>
        <v>0</v>
      </c>
      <c r="AV66" s="515">
        <f t="shared" si="24"/>
        <v>0</v>
      </c>
      <c r="AW66" s="515">
        <f t="shared" si="24"/>
        <v>0</v>
      </c>
      <c r="AX66" s="515" t="str">
        <f t="shared" si="17"/>
        <v/>
      </c>
      <c r="AY66" s="515" t="str">
        <f t="shared" si="17"/>
        <v/>
      </c>
      <c r="AZ66" s="515" t="str">
        <f t="shared" si="17"/>
        <v/>
      </c>
      <c r="BA66" s="515" t="str">
        <f t="shared" si="17"/>
        <v/>
      </c>
      <c r="BB66" s="515" t="str">
        <f t="shared" si="17"/>
        <v>⚠ Gluten</v>
      </c>
      <c r="BC66" s="515" t="str">
        <f t="shared" si="21"/>
        <v/>
      </c>
      <c r="BD66" s="515" t="str">
        <f t="shared" si="21"/>
        <v/>
      </c>
      <c r="BE66" s="515" t="str">
        <f t="shared" si="21"/>
        <v/>
      </c>
      <c r="BF66" s="515" t="str">
        <f t="shared" si="21"/>
        <v/>
      </c>
      <c r="BG66" s="515" t="str">
        <f t="shared" si="21"/>
        <v/>
      </c>
      <c r="BH66" s="515" t="str">
        <f t="shared" si="21"/>
        <v/>
      </c>
      <c r="BI66" s="515" t="str">
        <f t="shared" si="21"/>
        <v/>
      </c>
      <c r="BJ66" s="515" t="str">
        <f t="shared" si="21"/>
        <v/>
      </c>
      <c r="BK66" s="515" t="str">
        <f t="shared" si="21"/>
        <v/>
      </c>
      <c r="BL66" s="515">
        <f t="shared" si="9"/>
        <v>1</v>
      </c>
      <c r="BM66" s="515">
        <f t="shared" si="10"/>
        <v>0</v>
      </c>
      <c r="BN66" s="515">
        <f t="shared" si="11"/>
        <v>0</v>
      </c>
      <c r="BO66" s="515" t="str">
        <f t="shared" si="12"/>
        <v xml:space="preserve">⚠ Gluten ; </v>
      </c>
    </row>
    <row r="67" spans="1:67" ht="30" customHeight="1">
      <c r="A67" s="517">
        <v>56</v>
      </c>
      <c r="B67" s="516" t="s">
        <v>2082</v>
      </c>
      <c r="C67" s="77" t="str">
        <f t="shared" si="0"/>
        <v>Ajouter les autres moitiés de pommes et former une fleur.</v>
      </c>
      <c r="D67" s="72" t="str">
        <f t="shared" si="1"/>
        <v/>
      </c>
      <c r="E67" s="515" t="str">
        <f t="shared" si="2"/>
        <v>ajouter les autres moitiés de pommes et former une fleur.</v>
      </c>
      <c r="F67" s="515" t="str">
        <f t="shared" si="3"/>
        <v>ajouter les autres moities de pommes et former une fleur.</v>
      </c>
      <c r="G67" s="515" t="str">
        <f t="shared" si="4"/>
        <v xml:space="preserve"> ajouter les autres moities de pommes et former une fleur </v>
      </c>
      <c r="H67" s="515">
        <f t="shared" si="22"/>
        <v>0</v>
      </c>
      <c r="I67" s="515">
        <f t="shared" si="22"/>
        <v>0</v>
      </c>
      <c r="J67" s="515">
        <f t="shared" si="22"/>
        <v>0</v>
      </c>
      <c r="K67" s="515">
        <f t="shared" si="22"/>
        <v>0</v>
      </c>
      <c r="L67" s="515">
        <f t="shared" si="22"/>
        <v>0</v>
      </c>
      <c r="M67" s="515">
        <f t="shared" si="22"/>
        <v>0</v>
      </c>
      <c r="N67" s="515">
        <f t="shared" si="22"/>
        <v>0</v>
      </c>
      <c r="O67" s="515">
        <f t="shared" si="22"/>
        <v>0</v>
      </c>
      <c r="P67" s="515">
        <f t="shared" si="22"/>
        <v>0</v>
      </c>
      <c r="Q67" s="515">
        <f t="shared" si="22"/>
        <v>0</v>
      </c>
      <c r="R67" s="515">
        <f t="shared" si="22"/>
        <v>0</v>
      </c>
      <c r="S67" s="515">
        <f t="shared" si="22"/>
        <v>0</v>
      </c>
      <c r="T67" s="515">
        <f t="shared" si="22"/>
        <v>0</v>
      </c>
      <c r="U67" s="515">
        <f t="shared" si="22"/>
        <v>0</v>
      </c>
      <c r="V67" s="515">
        <f t="shared" si="23"/>
        <v>0</v>
      </c>
      <c r="W67" s="515">
        <f t="shared" si="23"/>
        <v>0</v>
      </c>
      <c r="X67" s="515">
        <f t="shared" si="23"/>
        <v>0</v>
      </c>
      <c r="Y67" s="515">
        <f t="shared" si="23"/>
        <v>0</v>
      </c>
      <c r="Z67" s="515">
        <f t="shared" si="23"/>
        <v>0</v>
      </c>
      <c r="AA67" s="515">
        <f t="shared" si="23"/>
        <v>0</v>
      </c>
      <c r="AB67" s="515">
        <f t="shared" si="23"/>
        <v>0</v>
      </c>
      <c r="AC67" s="515">
        <f t="shared" si="23"/>
        <v>0</v>
      </c>
      <c r="AD67" s="515">
        <f t="shared" si="23"/>
        <v>0</v>
      </c>
      <c r="AE67" s="515">
        <f t="shared" si="23"/>
        <v>0</v>
      </c>
      <c r="AF67" s="515">
        <f t="shared" si="23"/>
        <v>0</v>
      </c>
      <c r="AG67" s="515">
        <f t="shared" si="23"/>
        <v>0</v>
      </c>
      <c r="AH67" s="515">
        <f t="shared" si="23"/>
        <v>0</v>
      </c>
      <c r="AI67" s="515">
        <f t="shared" si="23"/>
        <v>0</v>
      </c>
      <c r="AJ67" s="515">
        <f t="shared" si="24"/>
        <v>0</v>
      </c>
      <c r="AK67" s="515">
        <f t="shared" si="24"/>
        <v>0</v>
      </c>
      <c r="AL67" s="515">
        <f t="shared" si="24"/>
        <v>0</v>
      </c>
      <c r="AM67" s="515">
        <f t="shared" si="24"/>
        <v>0</v>
      </c>
      <c r="AN67" s="515">
        <f t="shared" si="24"/>
        <v>0</v>
      </c>
      <c r="AO67" s="515">
        <f t="shared" si="24"/>
        <v>0</v>
      </c>
      <c r="AP67" s="515">
        <f t="shared" si="24"/>
        <v>0</v>
      </c>
      <c r="AQ67" s="515">
        <f t="shared" si="24"/>
        <v>0</v>
      </c>
      <c r="AR67" s="515">
        <f t="shared" si="24"/>
        <v>0</v>
      </c>
      <c r="AS67" s="515">
        <f t="shared" si="24"/>
        <v>0</v>
      </c>
      <c r="AT67" s="515">
        <f t="shared" si="24"/>
        <v>0</v>
      </c>
      <c r="AU67" s="515">
        <f t="shared" si="24"/>
        <v>0</v>
      </c>
      <c r="AV67" s="515">
        <f t="shared" si="24"/>
        <v>0</v>
      </c>
      <c r="AW67" s="515">
        <f t="shared" si="24"/>
        <v>0</v>
      </c>
      <c r="AX67" s="515" t="str">
        <f t="shared" si="17"/>
        <v/>
      </c>
      <c r="AY67" s="515" t="str">
        <f t="shared" si="17"/>
        <v/>
      </c>
      <c r="AZ67" s="515" t="str">
        <f t="shared" si="17"/>
        <v/>
      </c>
      <c r="BA67" s="515" t="str">
        <f t="shared" si="17"/>
        <v/>
      </c>
      <c r="BB67" s="515" t="str">
        <f t="shared" si="17"/>
        <v/>
      </c>
      <c r="BC67" s="515" t="str">
        <f t="shared" si="21"/>
        <v/>
      </c>
      <c r="BD67" s="515" t="str">
        <f t="shared" si="21"/>
        <v/>
      </c>
      <c r="BE67" s="515" t="str">
        <f t="shared" si="21"/>
        <v/>
      </c>
      <c r="BF67" s="515" t="str">
        <f t="shared" si="21"/>
        <v/>
      </c>
      <c r="BG67" s="515" t="str">
        <f t="shared" si="21"/>
        <v/>
      </c>
      <c r="BH67" s="515" t="str">
        <f t="shared" si="21"/>
        <v/>
      </c>
      <c r="BI67" s="515" t="str">
        <f t="shared" si="21"/>
        <v/>
      </c>
      <c r="BJ67" s="515" t="str">
        <f t="shared" si="21"/>
        <v/>
      </c>
      <c r="BK67" s="515" t="str">
        <f t="shared" si="21"/>
        <v/>
      </c>
      <c r="BL67" s="515">
        <f t="shared" si="9"/>
        <v>0</v>
      </c>
      <c r="BM67" s="515">
        <f t="shared" si="10"/>
        <v>0</v>
      </c>
      <c r="BN67" s="515">
        <f t="shared" si="11"/>
        <v>0</v>
      </c>
      <c r="BO67" s="515" t="str">
        <f t="shared" si="12"/>
        <v/>
      </c>
    </row>
    <row r="68" spans="1:67" ht="30" customHeight="1">
      <c r="A68" s="518">
        <v>57</v>
      </c>
      <c r="B68" s="516"/>
      <c r="C68" s="77" t="str">
        <f t="shared" si="0"/>
        <v/>
      </c>
      <c r="D68" s="72" t="str">
        <f t="shared" si="1"/>
        <v/>
      </c>
      <c r="E68" s="515" t="str">
        <f t="shared" si="2"/>
        <v/>
      </c>
      <c r="F68" s="515" t="str">
        <f t="shared" si="3"/>
        <v/>
      </c>
      <c r="G68" s="515" t="str">
        <f t="shared" si="4"/>
        <v/>
      </c>
      <c r="H68" s="515">
        <f t="shared" si="22"/>
        <v>0</v>
      </c>
      <c r="I68" s="515">
        <f t="shared" si="22"/>
        <v>0</v>
      </c>
      <c r="J68" s="515">
        <f t="shared" si="22"/>
        <v>0</v>
      </c>
      <c r="K68" s="515">
        <f t="shared" si="22"/>
        <v>0</v>
      </c>
      <c r="L68" s="515">
        <f t="shared" si="22"/>
        <v>0</v>
      </c>
      <c r="M68" s="515">
        <f t="shared" si="22"/>
        <v>0</v>
      </c>
      <c r="N68" s="515">
        <f t="shared" si="22"/>
        <v>0</v>
      </c>
      <c r="O68" s="515">
        <f t="shared" si="22"/>
        <v>0</v>
      </c>
      <c r="P68" s="515">
        <f t="shared" si="22"/>
        <v>0</v>
      </c>
      <c r="Q68" s="515">
        <f t="shared" si="22"/>
        <v>0</v>
      </c>
      <c r="R68" s="515">
        <f t="shared" si="22"/>
        <v>0</v>
      </c>
      <c r="S68" s="515">
        <f t="shared" si="22"/>
        <v>0</v>
      </c>
      <c r="T68" s="515">
        <f t="shared" si="22"/>
        <v>0</v>
      </c>
      <c r="U68" s="515">
        <f t="shared" si="22"/>
        <v>0</v>
      </c>
      <c r="V68" s="515">
        <f t="shared" si="23"/>
        <v>0</v>
      </c>
      <c r="W68" s="515">
        <f t="shared" si="23"/>
        <v>0</v>
      </c>
      <c r="X68" s="515">
        <f t="shared" si="23"/>
        <v>0</v>
      </c>
      <c r="Y68" s="515">
        <f t="shared" si="23"/>
        <v>0</v>
      </c>
      <c r="Z68" s="515">
        <f t="shared" si="23"/>
        <v>0</v>
      </c>
      <c r="AA68" s="515">
        <f t="shared" si="23"/>
        <v>0</v>
      </c>
      <c r="AB68" s="515">
        <f t="shared" si="23"/>
        <v>0</v>
      </c>
      <c r="AC68" s="515">
        <f t="shared" si="23"/>
        <v>0</v>
      </c>
      <c r="AD68" s="515">
        <f t="shared" si="23"/>
        <v>0</v>
      </c>
      <c r="AE68" s="515">
        <f t="shared" si="23"/>
        <v>0</v>
      </c>
      <c r="AF68" s="515">
        <f t="shared" si="23"/>
        <v>0</v>
      </c>
      <c r="AG68" s="515">
        <f t="shared" si="23"/>
        <v>0</v>
      </c>
      <c r="AH68" s="515">
        <f t="shared" si="23"/>
        <v>0</v>
      </c>
      <c r="AI68" s="515">
        <f t="shared" si="23"/>
        <v>0</v>
      </c>
      <c r="AJ68" s="515">
        <f t="shared" si="24"/>
        <v>0</v>
      </c>
      <c r="AK68" s="515">
        <f t="shared" si="24"/>
        <v>0</v>
      </c>
      <c r="AL68" s="515">
        <f t="shared" si="24"/>
        <v>0</v>
      </c>
      <c r="AM68" s="515">
        <f t="shared" si="24"/>
        <v>0</v>
      </c>
      <c r="AN68" s="515">
        <f t="shared" si="24"/>
        <v>0</v>
      </c>
      <c r="AO68" s="515">
        <f t="shared" si="24"/>
        <v>0</v>
      </c>
      <c r="AP68" s="515">
        <f t="shared" si="24"/>
        <v>0</v>
      </c>
      <c r="AQ68" s="515">
        <f t="shared" si="24"/>
        <v>0</v>
      </c>
      <c r="AR68" s="515">
        <f t="shared" si="24"/>
        <v>0</v>
      </c>
      <c r="AS68" s="515">
        <f t="shared" si="24"/>
        <v>0</v>
      </c>
      <c r="AT68" s="515">
        <f t="shared" si="24"/>
        <v>0</v>
      </c>
      <c r="AU68" s="515">
        <f t="shared" si="24"/>
        <v>0</v>
      </c>
      <c r="AV68" s="515">
        <f t="shared" si="24"/>
        <v>0</v>
      </c>
      <c r="AW68" s="515">
        <f t="shared" si="24"/>
        <v>0</v>
      </c>
      <c r="AX68" s="515" t="str">
        <f t="shared" si="17"/>
        <v/>
      </c>
      <c r="AY68" s="515" t="str">
        <f t="shared" si="17"/>
        <v/>
      </c>
      <c r="AZ68" s="515" t="str">
        <f t="shared" si="17"/>
        <v/>
      </c>
      <c r="BA68" s="515" t="str">
        <f t="shared" si="17"/>
        <v/>
      </c>
      <c r="BB68" s="515" t="str">
        <f t="shared" si="17"/>
        <v/>
      </c>
      <c r="BC68" s="515" t="str">
        <f t="shared" si="21"/>
        <v/>
      </c>
      <c r="BD68" s="515" t="str">
        <f t="shared" si="21"/>
        <v/>
      </c>
      <c r="BE68" s="515" t="str">
        <f t="shared" si="21"/>
        <v/>
      </c>
      <c r="BF68" s="515" t="str">
        <f t="shared" si="21"/>
        <v/>
      </c>
      <c r="BG68" s="515" t="str">
        <f t="shared" si="21"/>
        <v/>
      </c>
      <c r="BH68" s="515" t="str">
        <f t="shared" si="21"/>
        <v/>
      </c>
      <c r="BI68" s="515" t="str">
        <f t="shared" si="21"/>
        <v/>
      </c>
      <c r="BJ68" s="515" t="str">
        <f t="shared" si="21"/>
        <v/>
      </c>
      <c r="BK68" s="515" t="str">
        <f t="shared" si="21"/>
        <v/>
      </c>
      <c r="BL68" s="515">
        <f t="shared" si="9"/>
        <v>0</v>
      </c>
      <c r="BM68" s="515">
        <f t="shared" si="10"/>
        <v>0</v>
      </c>
      <c r="BN68" s="515">
        <f t="shared" si="11"/>
        <v>0</v>
      </c>
      <c r="BO68" s="515" t="str">
        <f t="shared" si="12"/>
        <v/>
      </c>
    </row>
    <row r="69" spans="1:67" ht="30" customHeight="1">
      <c r="A69" s="517">
        <v>58</v>
      </c>
      <c r="B69" s="516" t="s">
        <v>2083</v>
      </c>
      <c r="C69" s="77" t="str">
        <f t="shared" si="0"/>
        <v>Préparation etape 8</v>
      </c>
      <c r="D69" s="72" t="str">
        <f t="shared" si="1"/>
        <v/>
      </c>
      <c r="E69" s="515" t="str">
        <f t="shared" si="2"/>
        <v>préparation etape 8</v>
      </c>
      <c r="F69" s="515" t="str">
        <f t="shared" si="3"/>
        <v>preparation etape 8</v>
      </c>
      <c r="G69" s="515" t="str">
        <f t="shared" si="4"/>
        <v xml:space="preserve"> preparation etape 8 </v>
      </c>
      <c r="H69" s="515">
        <f t="shared" si="22"/>
        <v>0</v>
      </c>
      <c r="I69" s="515">
        <f t="shared" si="22"/>
        <v>0</v>
      </c>
      <c r="J69" s="515">
        <f t="shared" si="22"/>
        <v>0</v>
      </c>
      <c r="K69" s="515">
        <f t="shared" si="22"/>
        <v>0</v>
      </c>
      <c r="L69" s="515">
        <f t="shared" si="22"/>
        <v>0</v>
      </c>
      <c r="M69" s="515">
        <f t="shared" si="22"/>
        <v>0</v>
      </c>
      <c r="N69" s="515">
        <f t="shared" si="22"/>
        <v>0</v>
      </c>
      <c r="O69" s="515">
        <f t="shared" si="22"/>
        <v>0</v>
      </c>
      <c r="P69" s="515">
        <f t="shared" si="22"/>
        <v>0</v>
      </c>
      <c r="Q69" s="515">
        <f t="shared" si="22"/>
        <v>0</v>
      </c>
      <c r="R69" s="515">
        <f t="shared" si="22"/>
        <v>0</v>
      </c>
      <c r="S69" s="515">
        <f t="shared" si="22"/>
        <v>0</v>
      </c>
      <c r="T69" s="515">
        <f t="shared" si="22"/>
        <v>0</v>
      </c>
      <c r="U69" s="515">
        <f t="shared" si="22"/>
        <v>0</v>
      </c>
      <c r="V69" s="515">
        <f t="shared" si="23"/>
        <v>0</v>
      </c>
      <c r="W69" s="515">
        <f t="shared" si="23"/>
        <v>0</v>
      </c>
      <c r="X69" s="515">
        <f t="shared" si="23"/>
        <v>0</v>
      </c>
      <c r="Y69" s="515">
        <f t="shared" si="23"/>
        <v>0</v>
      </c>
      <c r="Z69" s="515">
        <f t="shared" si="23"/>
        <v>0</v>
      </c>
      <c r="AA69" s="515">
        <f t="shared" si="23"/>
        <v>0</v>
      </c>
      <c r="AB69" s="515">
        <f t="shared" si="23"/>
        <v>0</v>
      </c>
      <c r="AC69" s="515">
        <f t="shared" si="23"/>
        <v>0</v>
      </c>
      <c r="AD69" s="515">
        <f t="shared" si="23"/>
        <v>0</v>
      </c>
      <c r="AE69" s="515">
        <f t="shared" si="23"/>
        <v>0</v>
      </c>
      <c r="AF69" s="515">
        <f t="shared" si="23"/>
        <v>0</v>
      </c>
      <c r="AG69" s="515">
        <f t="shared" si="23"/>
        <v>0</v>
      </c>
      <c r="AH69" s="515">
        <f t="shared" si="23"/>
        <v>0</v>
      </c>
      <c r="AI69" s="515">
        <f t="shared" si="23"/>
        <v>0</v>
      </c>
      <c r="AJ69" s="515">
        <f t="shared" si="24"/>
        <v>0</v>
      </c>
      <c r="AK69" s="515">
        <f t="shared" si="24"/>
        <v>0</v>
      </c>
      <c r="AL69" s="515">
        <f t="shared" si="24"/>
        <v>0</v>
      </c>
      <c r="AM69" s="515">
        <f t="shared" si="24"/>
        <v>0</v>
      </c>
      <c r="AN69" s="515">
        <f t="shared" si="24"/>
        <v>0</v>
      </c>
      <c r="AO69" s="515">
        <f t="shared" si="24"/>
        <v>0</v>
      </c>
      <c r="AP69" s="515">
        <f t="shared" si="24"/>
        <v>0</v>
      </c>
      <c r="AQ69" s="515">
        <f t="shared" si="24"/>
        <v>0</v>
      </c>
      <c r="AR69" s="515">
        <f t="shared" si="24"/>
        <v>0</v>
      </c>
      <c r="AS69" s="515">
        <f t="shared" si="24"/>
        <v>0</v>
      </c>
      <c r="AT69" s="515">
        <f t="shared" si="24"/>
        <v>0</v>
      </c>
      <c r="AU69" s="515">
        <f t="shared" si="24"/>
        <v>0</v>
      </c>
      <c r="AV69" s="515">
        <f t="shared" si="24"/>
        <v>0</v>
      </c>
      <c r="AW69" s="515">
        <f t="shared" si="24"/>
        <v>0</v>
      </c>
      <c r="AX69" s="515" t="str">
        <f t="shared" si="17"/>
        <v/>
      </c>
      <c r="AY69" s="515" t="str">
        <f t="shared" si="17"/>
        <v/>
      </c>
      <c r="AZ69" s="515" t="str">
        <f t="shared" si="17"/>
        <v/>
      </c>
      <c r="BA69" s="515" t="str">
        <f t="shared" si="17"/>
        <v/>
      </c>
      <c r="BB69" s="515" t="str">
        <f t="shared" si="17"/>
        <v/>
      </c>
      <c r="BC69" s="515" t="str">
        <f t="shared" si="21"/>
        <v/>
      </c>
      <c r="BD69" s="515" t="str">
        <f t="shared" si="21"/>
        <v/>
      </c>
      <c r="BE69" s="515" t="str">
        <f t="shared" si="21"/>
        <v/>
      </c>
      <c r="BF69" s="515" t="str">
        <f t="shared" si="21"/>
        <v/>
      </c>
      <c r="BG69" s="515" t="str">
        <f t="shared" si="21"/>
        <v/>
      </c>
      <c r="BH69" s="515" t="str">
        <f t="shared" si="21"/>
        <v/>
      </c>
      <c r="BI69" s="515" t="str">
        <f t="shared" si="21"/>
        <v/>
      </c>
      <c r="BJ69" s="515" t="str">
        <f t="shared" si="21"/>
        <v/>
      </c>
      <c r="BK69" s="515" t="str">
        <f t="shared" si="21"/>
        <v/>
      </c>
      <c r="BL69" s="515">
        <f t="shared" si="9"/>
        <v>0</v>
      </c>
      <c r="BM69" s="515">
        <f t="shared" si="10"/>
        <v>0</v>
      </c>
      <c r="BN69" s="515">
        <f t="shared" si="11"/>
        <v>0</v>
      </c>
      <c r="BO69" s="515" t="str">
        <f t="shared" si="12"/>
        <v/>
      </c>
    </row>
    <row r="70" spans="1:67" ht="30" customHeight="1">
      <c r="A70" s="518">
        <v>59</v>
      </c>
      <c r="B70" s="516" t="s">
        <v>2084</v>
      </c>
      <c r="C70" s="77" t="str">
        <f t="shared" si="0"/>
        <v>Verser la préparation sur les pommes et mettre au four préchauffé à 190°C pendant 30 minutes.</v>
      </c>
      <c r="D70" s="72" t="str">
        <f t="shared" si="1"/>
        <v/>
      </c>
      <c r="E70" s="515" t="str">
        <f t="shared" si="2"/>
        <v>verser la préparation sur les pommes et mettre au four préchauffé à 190°c pendant 30 minutes.</v>
      </c>
      <c r="F70" s="515" t="str">
        <f t="shared" si="3"/>
        <v>verser la preparation sur les pommes et mettre au four prechauffe a 190°c pendant 30 minutes.</v>
      </c>
      <c r="G70" s="515" t="str">
        <f t="shared" si="4"/>
        <v xml:space="preserve"> verser la preparation sur les pommes et mettre au four prechauffe a 190°c pendant 30 minutes </v>
      </c>
      <c r="H70" s="515">
        <f t="shared" si="22"/>
        <v>0</v>
      </c>
      <c r="I70" s="515">
        <f t="shared" si="22"/>
        <v>0</v>
      </c>
      <c r="J70" s="515">
        <f t="shared" si="22"/>
        <v>0</v>
      </c>
      <c r="K70" s="515">
        <f t="shared" si="22"/>
        <v>0</v>
      </c>
      <c r="L70" s="515">
        <f t="shared" si="22"/>
        <v>0</v>
      </c>
      <c r="M70" s="515">
        <f t="shared" si="22"/>
        <v>0</v>
      </c>
      <c r="N70" s="515">
        <f t="shared" si="22"/>
        <v>0</v>
      </c>
      <c r="O70" s="515">
        <f t="shared" si="22"/>
        <v>0</v>
      </c>
      <c r="P70" s="515">
        <f t="shared" si="22"/>
        <v>0</v>
      </c>
      <c r="Q70" s="515">
        <f t="shared" si="22"/>
        <v>0</v>
      </c>
      <c r="R70" s="515">
        <f t="shared" si="22"/>
        <v>0</v>
      </c>
      <c r="S70" s="515">
        <f t="shared" si="22"/>
        <v>0</v>
      </c>
      <c r="T70" s="515">
        <f t="shared" si="22"/>
        <v>0</v>
      </c>
      <c r="U70" s="515">
        <f t="shared" si="22"/>
        <v>0</v>
      </c>
      <c r="V70" s="515">
        <f t="shared" si="23"/>
        <v>0</v>
      </c>
      <c r="W70" s="515">
        <f t="shared" si="23"/>
        <v>0</v>
      </c>
      <c r="X70" s="515">
        <f t="shared" si="23"/>
        <v>0</v>
      </c>
      <c r="Y70" s="515">
        <f t="shared" si="23"/>
        <v>0</v>
      </c>
      <c r="Z70" s="515">
        <f t="shared" si="23"/>
        <v>0</v>
      </c>
      <c r="AA70" s="515">
        <f t="shared" si="23"/>
        <v>0</v>
      </c>
      <c r="AB70" s="515">
        <f t="shared" si="23"/>
        <v>0</v>
      </c>
      <c r="AC70" s="515">
        <f t="shared" si="23"/>
        <v>0</v>
      </c>
      <c r="AD70" s="515">
        <f t="shared" si="23"/>
        <v>0</v>
      </c>
      <c r="AE70" s="515">
        <f t="shared" si="23"/>
        <v>0</v>
      </c>
      <c r="AF70" s="515">
        <f t="shared" si="23"/>
        <v>0</v>
      </c>
      <c r="AG70" s="515">
        <f t="shared" si="23"/>
        <v>0</v>
      </c>
      <c r="AH70" s="515">
        <f t="shared" si="23"/>
        <v>0</v>
      </c>
      <c r="AI70" s="515">
        <f t="shared" si="23"/>
        <v>0</v>
      </c>
      <c r="AJ70" s="515">
        <f t="shared" si="24"/>
        <v>0</v>
      </c>
      <c r="AK70" s="515">
        <f t="shared" si="24"/>
        <v>0</v>
      </c>
      <c r="AL70" s="515">
        <f t="shared" si="24"/>
        <v>0</v>
      </c>
      <c r="AM70" s="515">
        <f t="shared" si="24"/>
        <v>0</v>
      </c>
      <c r="AN70" s="515">
        <f t="shared" si="24"/>
        <v>0</v>
      </c>
      <c r="AO70" s="515">
        <f t="shared" si="24"/>
        <v>0</v>
      </c>
      <c r="AP70" s="515">
        <f t="shared" si="24"/>
        <v>0</v>
      </c>
      <c r="AQ70" s="515">
        <f t="shared" si="24"/>
        <v>0</v>
      </c>
      <c r="AR70" s="515">
        <f t="shared" si="24"/>
        <v>0</v>
      </c>
      <c r="AS70" s="515">
        <f t="shared" si="24"/>
        <v>0</v>
      </c>
      <c r="AT70" s="515">
        <f t="shared" si="24"/>
        <v>0</v>
      </c>
      <c r="AU70" s="515">
        <f t="shared" si="24"/>
        <v>0</v>
      </c>
      <c r="AV70" s="515">
        <f t="shared" si="24"/>
        <v>0</v>
      </c>
      <c r="AW70" s="515">
        <f t="shared" si="24"/>
        <v>0</v>
      </c>
      <c r="AX70" s="515" t="str">
        <f t="shared" si="17"/>
        <v/>
      </c>
      <c r="AY70" s="515" t="str">
        <f t="shared" si="17"/>
        <v/>
      </c>
      <c r="AZ70" s="515" t="str">
        <f t="shared" si="17"/>
        <v/>
      </c>
      <c r="BA70" s="515" t="str">
        <f t="shared" si="17"/>
        <v/>
      </c>
      <c r="BB70" s="515" t="str">
        <f t="shared" si="17"/>
        <v/>
      </c>
      <c r="BC70" s="515" t="str">
        <f t="shared" si="21"/>
        <v/>
      </c>
      <c r="BD70" s="515" t="str">
        <f t="shared" si="21"/>
        <v/>
      </c>
      <c r="BE70" s="515" t="str">
        <f t="shared" si="21"/>
        <v/>
      </c>
      <c r="BF70" s="515" t="str">
        <f t="shared" si="21"/>
        <v/>
      </c>
      <c r="BG70" s="515" t="str">
        <f t="shared" si="21"/>
        <v/>
      </c>
      <c r="BH70" s="515" t="str">
        <f t="shared" si="21"/>
        <v/>
      </c>
      <c r="BI70" s="515" t="str">
        <f t="shared" si="21"/>
        <v/>
      </c>
      <c r="BJ70" s="515" t="str">
        <f t="shared" si="21"/>
        <v/>
      </c>
      <c r="BK70" s="515" t="str">
        <f t="shared" si="21"/>
        <v/>
      </c>
      <c r="BL70" s="515">
        <f t="shared" si="9"/>
        <v>0</v>
      </c>
      <c r="BM70" s="515">
        <f t="shared" si="10"/>
        <v>0</v>
      </c>
      <c r="BN70" s="515">
        <f t="shared" si="11"/>
        <v>0</v>
      </c>
      <c r="BO70" s="515" t="str">
        <f t="shared" si="12"/>
        <v/>
      </c>
    </row>
    <row r="71" spans="1:67" ht="30" customHeight="1">
      <c r="A71" s="517">
        <v>60</v>
      </c>
      <c r="B71" s="516"/>
      <c r="C71" s="77" t="str">
        <f t="shared" si="0"/>
        <v/>
      </c>
      <c r="D71" s="72" t="str">
        <f t="shared" si="1"/>
        <v/>
      </c>
      <c r="E71" s="515" t="str">
        <f t="shared" si="2"/>
        <v/>
      </c>
      <c r="F71" s="515" t="str">
        <f t="shared" si="3"/>
        <v/>
      </c>
      <c r="G71" s="515" t="str">
        <f t="shared" si="4"/>
        <v/>
      </c>
      <c r="H71" s="515">
        <f t="shared" si="22"/>
        <v>0</v>
      </c>
      <c r="I71" s="515">
        <f t="shared" si="22"/>
        <v>0</v>
      </c>
      <c r="J71" s="515">
        <f t="shared" si="22"/>
        <v>0</v>
      </c>
      <c r="K71" s="515">
        <f t="shared" si="22"/>
        <v>0</v>
      </c>
      <c r="L71" s="515">
        <f t="shared" si="22"/>
        <v>0</v>
      </c>
      <c r="M71" s="515">
        <f t="shared" si="22"/>
        <v>0</v>
      </c>
      <c r="N71" s="515">
        <f t="shared" si="22"/>
        <v>0</v>
      </c>
      <c r="O71" s="515">
        <f t="shared" si="22"/>
        <v>0</v>
      </c>
      <c r="P71" s="515">
        <f t="shared" si="22"/>
        <v>0</v>
      </c>
      <c r="Q71" s="515">
        <f t="shared" si="22"/>
        <v>0</v>
      </c>
      <c r="R71" s="515">
        <f t="shared" si="22"/>
        <v>0</v>
      </c>
      <c r="S71" s="515">
        <f t="shared" si="22"/>
        <v>0</v>
      </c>
      <c r="T71" s="515">
        <f t="shared" si="22"/>
        <v>0</v>
      </c>
      <c r="U71" s="515">
        <f t="shared" si="22"/>
        <v>0</v>
      </c>
      <c r="V71" s="515">
        <f t="shared" si="23"/>
        <v>0</v>
      </c>
      <c r="W71" s="515">
        <f t="shared" si="23"/>
        <v>0</v>
      </c>
      <c r="X71" s="515">
        <f t="shared" si="23"/>
        <v>0</v>
      </c>
      <c r="Y71" s="515">
        <f t="shared" si="23"/>
        <v>0</v>
      </c>
      <c r="Z71" s="515">
        <f t="shared" si="23"/>
        <v>0</v>
      </c>
      <c r="AA71" s="515">
        <f t="shared" si="23"/>
        <v>0</v>
      </c>
      <c r="AB71" s="515">
        <f t="shared" si="23"/>
        <v>0</v>
      </c>
      <c r="AC71" s="515">
        <f t="shared" si="23"/>
        <v>0</v>
      </c>
      <c r="AD71" s="515">
        <f t="shared" si="23"/>
        <v>0</v>
      </c>
      <c r="AE71" s="515">
        <f t="shared" si="23"/>
        <v>0</v>
      </c>
      <c r="AF71" s="515">
        <f t="shared" si="23"/>
        <v>0</v>
      </c>
      <c r="AG71" s="515">
        <f t="shared" si="23"/>
        <v>0</v>
      </c>
      <c r="AH71" s="515">
        <f t="shared" si="23"/>
        <v>0</v>
      </c>
      <c r="AI71" s="515">
        <f t="shared" si="23"/>
        <v>0</v>
      </c>
      <c r="AJ71" s="515">
        <f t="shared" si="24"/>
        <v>0</v>
      </c>
      <c r="AK71" s="515">
        <f t="shared" si="24"/>
        <v>0</v>
      </c>
      <c r="AL71" s="515">
        <f t="shared" si="24"/>
        <v>0</v>
      </c>
      <c r="AM71" s="515">
        <f t="shared" si="24"/>
        <v>0</v>
      </c>
      <c r="AN71" s="515">
        <f t="shared" si="24"/>
        <v>0</v>
      </c>
      <c r="AO71" s="515">
        <f t="shared" si="24"/>
        <v>0</v>
      </c>
      <c r="AP71" s="515">
        <f t="shared" si="24"/>
        <v>0</v>
      </c>
      <c r="AQ71" s="515">
        <f t="shared" si="24"/>
        <v>0</v>
      </c>
      <c r="AR71" s="515">
        <f t="shared" si="24"/>
        <v>0</v>
      </c>
      <c r="AS71" s="515">
        <f t="shared" si="24"/>
        <v>0</v>
      </c>
      <c r="AT71" s="515">
        <f t="shared" si="24"/>
        <v>0</v>
      </c>
      <c r="AU71" s="515">
        <f t="shared" si="24"/>
        <v>0</v>
      </c>
      <c r="AV71" s="515">
        <f t="shared" si="24"/>
        <v>0</v>
      </c>
      <c r="AW71" s="515">
        <f t="shared" si="24"/>
        <v>0</v>
      </c>
      <c r="AX71" s="515" t="str">
        <f t="shared" si="17"/>
        <v/>
      </c>
      <c r="AY71" s="515" t="str">
        <f t="shared" si="17"/>
        <v/>
      </c>
      <c r="AZ71" s="515" t="str">
        <f t="shared" si="17"/>
        <v/>
      </c>
      <c r="BA71" s="515" t="str">
        <f t="shared" si="17"/>
        <v/>
      </c>
      <c r="BB71" s="515" t="str">
        <f t="shared" si="17"/>
        <v/>
      </c>
      <c r="BC71" s="515" t="str">
        <f t="shared" si="21"/>
        <v/>
      </c>
      <c r="BD71" s="515" t="str">
        <f t="shared" si="21"/>
        <v/>
      </c>
      <c r="BE71" s="515" t="str">
        <f t="shared" si="21"/>
        <v/>
      </c>
      <c r="BF71" s="515" t="str">
        <f t="shared" si="21"/>
        <v/>
      </c>
      <c r="BG71" s="515" t="str">
        <f t="shared" si="21"/>
        <v/>
      </c>
      <c r="BH71" s="515" t="str">
        <f t="shared" si="21"/>
        <v/>
      </c>
      <c r="BI71" s="515" t="str">
        <f t="shared" si="21"/>
        <v/>
      </c>
      <c r="BJ71" s="515" t="str">
        <f t="shared" si="21"/>
        <v/>
      </c>
      <c r="BK71" s="515" t="str">
        <f t="shared" si="21"/>
        <v/>
      </c>
      <c r="BL71" s="515">
        <f t="shared" si="9"/>
        <v>0</v>
      </c>
      <c r="BM71" s="515">
        <f t="shared" si="10"/>
        <v>0</v>
      </c>
      <c r="BN71" s="515">
        <f t="shared" si="11"/>
        <v>0</v>
      </c>
      <c r="BO71" s="515" t="str">
        <f t="shared" si="12"/>
        <v/>
      </c>
    </row>
    <row r="72" spans="1:67" ht="30" customHeight="1">
      <c r="A72" s="518">
        <v>61</v>
      </c>
      <c r="B72" s="516" t="s">
        <v>2085</v>
      </c>
      <c r="C72" s="77" t="str">
        <f t="shared" si="0"/>
        <v>Préparation etape 9</v>
      </c>
      <c r="D72" s="72" t="str">
        <f t="shared" si="1"/>
        <v/>
      </c>
      <c r="E72" s="515" t="str">
        <f t="shared" si="2"/>
        <v>préparation etape 9</v>
      </c>
      <c r="F72" s="515" t="str">
        <f t="shared" si="3"/>
        <v>preparation etape 9</v>
      </c>
      <c r="G72" s="515" t="str">
        <f t="shared" si="4"/>
        <v xml:space="preserve"> preparation etape 9 </v>
      </c>
      <c r="H72" s="515">
        <f t="shared" si="22"/>
        <v>0</v>
      </c>
      <c r="I72" s="515">
        <f t="shared" si="22"/>
        <v>0</v>
      </c>
      <c r="J72" s="515">
        <f t="shared" si="22"/>
        <v>0</v>
      </c>
      <c r="K72" s="515">
        <f t="shared" si="22"/>
        <v>0</v>
      </c>
      <c r="L72" s="515">
        <f t="shared" si="22"/>
        <v>0</v>
      </c>
      <c r="M72" s="515">
        <f t="shared" si="22"/>
        <v>0</v>
      </c>
      <c r="N72" s="515">
        <f t="shared" si="22"/>
        <v>0</v>
      </c>
      <c r="O72" s="515">
        <f t="shared" si="22"/>
        <v>0</v>
      </c>
      <c r="P72" s="515">
        <f t="shared" si="22"/>
        <v>0</v>
      </c>
      <c r="Q72" s="515">
        <f t="shared" si="22"/>
        <v>0</v>
      </c>
      <c r="R72" s="515">
        <f t="shared" si="22"/>
        <v>0</v>
      </c>
      <c r="S72" s="515">
        <f t="shared" si="22"/>
        <v>0</v>
      </c>
      <c r="T72" s="515">
        <f t="shared" si="22"/>
        <v>0</v>
      </c>
      <c r="U72" s="515">
        <f t="shared" si="22"/>
        <v>0</v>
      </c>
      <c r="V72" s="515">
        <f t="shared" si="23"/>
        <v>0</v>
      </c>
      <c r="W72" s="515">
        <f t="shared" si="23"/>
        <v>0</v>
      </c>
      <c r="X72" s="515">
        <f t="shared" si="23"/>
        <v>0</v>
      </c>
      <c r="Y72" s="515">
        <f t="shared" si="23"/>
        <v>0</v>
      </c>
      <c r="Z72" s="515">
        <f t="shared" si="23"/>
        <v>0</v>
      </c>
      <c r="AA72" s="515">
        <f t="shared" si="23"/>
        <v>0</v>
      </c>
      <c r="AB72" s="515">
        <f t="shared" si="23"/>
        <v>0</v>
      </c>
      <c r="AC72" s="515">
        <f t="shared" si="23"/>
        <v>0</v>
      </c>
      <c r="AD72" s="515">
        <f t="shared" si="23"/>
        <v>0</v>
      </c>
      <c r="AE72" s="515">
        <f t="shared" si="23"/>
        <v>0</v>
      </c>
      <c r="AF72" s="515">
        <f t="shared" si="23"/>
        <v>0</v>
      </c>
      <c r="AG72" s="515">
        <f t="shared" si="23"/>
        <v>0</v>
      </c>
      <c r="AH72" s="515">
        <f t="shared" si="23"/>
        <v>0</v>
      </c>
      <c r="AI72" s="515">
        <f t="shared" si="23"/>
        <v>0</v>
      </c>
      <c r="AJ72" s="515">
        <f t="shared" si="24"/>
        <v>0</v>
      </c>
      <c r="AK72" s="515">
        <f t="shared" si="24"/>
        <v>0</v>
      </c>
      <c r="AL72" s="515">
        <f t="shared" si="24"/>
        <v>0</v>
      </c>
      <c r="AM72" s="515">
        <f t="shared" si="24"/>
        <v>0</v>
      </c>
      <c r="AN72" s="515">
        <f t="shared" si="24"/>
        <v>0</v>
      </c>
      <c r="AO72" s="515">
        <f t="shared" si="24"/>
        <v>0</v>
      </c>
      <c r="AP72" s="515">
        <f t="shared" si="24"/>
        <v>0</v>
      </c>
      <c r="AQ72" s="515">
        <f t="shared" si="24"/>
        <v>0</v>
      </c>
      <c r="AR72" s="515">
        <f t="shared" si="24"/>
        <v>0</v>
      </c>
      <c r="AS72" s="515">
        <f t="shared" si="24"/>
        <v>0</v>
      </c>
      <c r="AT72" s="515">
        <f t="shared" si="24"/>
        <v>0</v>
      </c>
      <c r="AU72" s="515">
        <f t="shared" si="24"/>
        <v>0</v>
      </c>
      <c r="AV72" s="515">
        <f t="shared" si="24"/>
        <v>0</v>
      </c>
      <c r="AW72" s="515">
        <f t="shared" si="24"/>
        <v>0</v>
      </c>
      <c r="AX72" s="515" t="str">
        <f t="shared" si="17"/>
        <v/>
      </c>
      <c r="AY72" s="515" t="str">
        <f t="shared" si="17"/>
        <v/>
      </c>
      <c r="AZ72" s="515" t="str">
        <f t="shared" si="17"/>
        <v/>
      </c>
      <c r="BA72" s="515" t="str">
        <f t="shared" si="17"/>
        <v/>
      </c>
      <c r="BB72" s="515" t="str">
        <f t="shared" si="17"/>
        <v/>
      </c>
      <c r="BC72" s="515" t="str">
        <f t="shared" si="21"/>
        <v/>
      </c>
      <c r="BD72" s="515" t="str">
        <f t="shared" si="21"/>
        <v/>
      </c>
      <c r="BE72" s="515" t="str">
        <f t="shared" si="21"/>
        <v/>
      </c>
      <c r="BF72" s="515" t="str">
        <f t="shared" si="21"/>
        <v/>
      </c>
      <c r="BG72" s="515" t="str">
        <f t="shared" si="21"/>
        <v/>
      </c>
      <c r="BH72" s="515" t="str">
        <f t="shared" si="21"/>
        <v/>
      </c>
      <c r="BI72" s="515" t="str">
        <f t="shared" si="21"/>
        <v/>
      </c>
      <c r="BJ72" s="515" t="str">
        <f t="shared" si="21"/>
        <v/>
      </c>
      <c r="BK72" s="515" t="str">
        <f t="shared" si="21"/>
        <v/>
      </c>
      <c r="BL72" s="515">
        <f t="shared" si="9"/>
        <v>0</v>
      </c>
      <c r="BM72" s="515">
        <f t="shared" si="10"/>
        <v>0</v>
      </c>
      <c r="BN72" s="515">
        <f t="shared" si="11"/>
        <v>0</v>
      </c>
      <c r="BO72" s="515" t="str">
        <f t="shared" si="12"/>
        <v/>
      </c>
    </row>
    <row r="73" spans="1:67" ht="30" customHeight="1">
      <c r="A73" s="517">
        <v>62</v>
      </c>
      <c r="B73" s="516" t="s">
        <v>2086</v>
      </c>
      <c r="C73" s="77" t="str">
        <f t="shared" si="0"/>
        <v>Laisser refroidir et décorer avec des amandes effilées grillées et du sucre glace. *</v>
      </c>
      <c r="D73" s="72" t="str">
        <f t="shared" si="1"/>
        <v>⚠ Fruits a coque</v>
      </c>
      <c r="E73" s="515" t="str">
        <f t="shared" si="2"/>
        <v>laisser refroidir et décorer avec des amandes effilées grillées et du sucre glace.</v>
      </c>
      <c r="F73" s="515" t="str">
        <f t="shared" si="3"/>
        <v>laisser refroidir et decorer avec des amandes effilees grillees et du sucre glace.</v>
      </c>
      <c r="G73" s="515" t="str">
        <f t="shared" si="4"/>
        <v xml:space="preserve"> laisser refroidir et decorer avec des amandes effilees grillees et du sucre glace </v>
      </c>
      <c r="H73" s="515">
        <f t="shared" si="22"/>
        <v>0</v>
      </c>
      <c r="I73" s="515">
        <f t="shared" si="22"/>
        <v>0</v>
      </c>
      <c r="J73" s="515">
        <f t="shared" si="22"/>
        <v>0</v>
      </c>
      <c r="K73" s="515">
        <f t="shared" si="22"/>
        <v>1</v>
      </c>
      <c r="L73" s="515">
        <f t="shared" si="22"/>
        <v>0</v>
      </c>
      <c r="M73" s="515">
        <f t="shared" si="22"/>
        <v>0</v>
      </c>
      <c r="N73" s="515">
        <f t="shared" si="22"/>
        <v>0</v>
      </c>
      <c r="O73" s="515">
        <f t="shared" si="22"/>
        <v>0</v>
      </c>
      <c r="P73" s="515">
        <f t="shared" si="22"/>
        <v>0</v>
      </c>
      <c r="Q73" s="515">
        <f t="shared" si="22"/>
        <v>0</v>
      </c>
      <c r="R73" s="515">
        <f t="shared" si="22"/>
        <v>0</v>
      </c>
      <c r="S73" s="515">
        <f t="shared" si="22"/>
        <v>0</v>
      </c>
      <c r="T73" s="515">
        <f t="shared" si="22"/>
        <v>0</v>
      </c>
      <c r="U73" s="515">
        <f t="shared" si="22"/>
        <v>0</v>
      </c>
      <c r="V73" s="515">
        <f t="shared" si="23"/>
        <v>0</v>
      </c>
      <c r="W73" s="515">
        <f t="shared" si="23"/>
        <v>0</v>
      </c>
      <c r="X73" s="515">
        <f t="shared" si="23"/>
        <v>0</v>
      </c>
      <c r="Y73" s="515">
        <f t="shared" si="23"/>
        <v>0</v>
      </c>
      <c r="Z73" s="515">
        <f t="shared" si="23"/>
        <v>0</v>
      </c>
      <c r="AA73" s="515">
        <f t="shared" si="23"/>
        <v>0</v>
      </c>
      <c r="AB73" s="515">
        <f t="shared" si="23"/>
        <v>0</v>
      </c>
      <c r="AC73" s="515">
        <f t="shared" si="23"/>
        <v>0</v>
      </c>
      <c r="AD73" s="515">
        <f t="shared" si="23"/>
        <v>0</v>
      </c>
      <c r="AE73" s="515">
        <f t="shared" si="23"/>
        <v>0</v>
      </c>
      <c r="AF73" s="515">
        <f t="shared" si="23"/>
        <v>0</v>
      </c>
      <c r="AG73" s="515">
        <f t="shared" si="23"/>
        <v>0</v>
      </c>
      <c r="AH73" s="515">
        <f t="shared" si="23"/>
        <v>0</v>
      </c>
      <c r="AI73" s="515">
        <f t="shared" si="23"/>
        <v>0</v>
      </c>
      <c r="AJ73" s="515">
        <f t="shared" si="24"/>
        <v>0</v>
      </c>
      <c r="AK73" s="515">
        <f t="shared" si="24"/>
        <v>0</v>
      </c>
      <c r="AL73" s="515">
        <f t="shared" si="24"/>
        <v>0</v>
      </c>
      <c r="AM73" s="515">
        <f t="shared" si="24"/>
        <v>0</v>
      </c>
      <c r="AN73" s="515">
        <f t="shared" si="24"/>
        <v>0</v>
      </c>
      <c r="AO73" s="515">
        <f t="shared" si="24"/>
        <v>0</v>
      </c>
      <c r="AP73" s="515">
        <f t="shared" si="24"/>
        <v>0</v>
      </c>
      <c r="AQ73" s="515">
        <f t="shared" si="24"/>
        <v>0</v>
      </c>
      <c r="AR73" s="515">
        <f t="shared" si="24"/>
        <v>0</v>
      </c>
      <c r="AS73" s="515">
        <f t="shared" si="24"/>
        <v>0</v>
      </c>
      <c r="AT73" s="515">
        <f t="shared" si="24"/>
        <v>0</v>
      </c>
      <c r="AU73" s="515">
        <f t="shared" si="24"/>
        <v>0</v>
      </c>
      <c r="AV73" s="515">
        <f t="shared" si="24"/>
        <v>0</v>
      </c>
      <c r="AW73" s="515">
        <f t="shared" si="24"/>
        <v>0</v>
      </c>
      <c r="AX73" s="515" t="str">
        <f t="shared" si="17"/>
        <v/>
      </c>
      <c r="AY73" s="515" t="str">
        <f t="shared" si="17"/>
        <v/>
      </c>
      <c r="AZ73" s="515" t="str">
        <f t="shared" si="17"/>
        <v/>
      </c>
      <c r="BA73" s="515" t="str">
        <f t="shared" si="17"/>
        <v>⚠ Fruits a coque</v>
      </c>
      <c r="BB73" s="515" t="str">
        <f t="shared" si="17"/>
        <v/>
      </c>
      <c r="BC73" s="515" t="str">
        <f t="shared" si="21"/>
        <v/>
      </c>
      <c r="BD73" s="515" t="str">
        <f t="shared" si="21"/>
        <v/>
      </c>
      <c r="BE73" s="515" t="str">
        <f t="shared" si="21"/>
        <v/>
      </c>
      <c r="BF73" s="515" t="str">
        <f t="shared" si="21"/>
        <v/>
      </c>
      <c r="BG73" s="515" t="str">
        <f t="shared" si="21"/>
        <v/>
      </c>
      <c r="BH73" s="515" t="str">
        <f t="shared" si="21"/>
        <v/>
      </c>
      <c r="BI73" s="515" t="str">
        <f t="shared" si="21"/>
        <v/>
      </c>
      <c r="BJ73" s="515" t="str">
        <f t="shared" si="21"/>
        <v/>
      </c>
      <c r="BK73" s="515" t="str">
        <f t="shared" si="21"/>
        <v/>
      </c>
      <c r="BL73" s="515">
        <f t="shared" si="9"/>
        <v>1</v>
      </c>
      <c r="BM73" s="515">
        <f t="shared" si="10"/>
        <v>0</v>
      </c>
      <c r="BN73" s="515">
        <f t="shared" si="11"/>
        <v>0</v>
      </c>
      <c r="BO73" s="515" t="str">
        <f t="shared" si="12"/>
        <v xml:space="preserve">⚠ Fruits a coque ; </v>
      </c>
    </row>
    <row r="74" spans="1:67" ht="30" customHeight="1">
      <c r="A74" s="518">
        <v>63</v>
      </c>
      <c r="B74" s="516" t="s">
        <v>2068</v>
      </c>
      <c r="C74" s="77" t="str">
        <f t="shared" si="0"/>
        <v>Préparation etape 10C'est prêt !</v>
      </c>
      <c r="D74" s="72" t="str">
        <f t="shared" si="1"/>
        <v/>
      </c>
      <c r="E74" s="515" t="str">
        <f t="shared" si="2"/>
        <v>préparation etape 10c'est prêt !</v>
      </c>
      <c r="F74" s="515" t="str">
        <f t="shared" si="3"/>
        <v>preparation etape 10c'est pret !</v>
      </c>
      <c r="G74" s="515" t="str">
        <f t="shared" si="4"/>
        <v xml:space="preserve"> preparation etape 10c est pret </v>
      </c>
      <c r="H74" s="515">
        <f t="shared" si="22"/>
        <v>0</v>
      </c>
      <c r="I74" s="515">
        <f t="shared" si="22"/>
        <v>0</v>
      </c>
      <c r="J74" s="515">
        <f t="shared" si="22"/>
        <v>0</v>
      </c>
      <c r="K74" s="515">
        <f t="shared" si="22"/>
        <v>0</v>
      </c>
      <c r="L74" s="515">
        <f t="shared" si="22"/>
        <v>0</v>
      </c>
      <c r="M74" s="515">
        <f t="shared" si="22"/>
        <v>0</v>
      </c>
      <c r="N74" s="515">
        <f t="shared" si="22"/>
        <v>0</v>
      </c>
      <c r="O74" s="515">
        <f t="shared" si="22"/>
        <v>0</v>
      </c>
      <c r="P74" s="515">
        <f t="shared" si="22"/>
        <v>0</v>
      </c>
      <c r="Q74" s="515">
        <f t="shared" si="22"/>
        <v>0</v>
      </c>
      <c r="R74" s="515">
        <f t="shared" si="22"/>
        <v>0</v>
      </c>
      <c r="S74" s="515">
        <f t="shared" si="22"/>
        <v>0</v>
      </c>
      <c r="T74" s="515">
        <f t="shared" si="22"/>
        <v>0</v>
      </c>
      <c r="U74" s="515">
        <f t="shared" si="22"/>
        <v>0</v>
      </c>
      <c r="V74" s="515">
        <f t="shared" si="23"/>
        <v>0</v>
      </c>
      <c r="W74" s="515">
        <f t="shared" si="23"/>
        <v>0</v>
      </c>
      <c r="X74" s="515">
        <f t="shared" si="23"/>
        <v>0</v>
      </c>
      <c r="Y74" s="515">
        <f t="shared" si="23"/>
        <v>0</v>
      </c>
      <c r="Z74" s="515">
        <f t="shared" si="23"/>
        <v>0</v>
      </c>
      <c r="AA74" s="515">
        <f t="shared" si="23"/>
        <v>0</v>
      </c>
      <c r="AB74" s="515">
        <f t="shared" si="23"/>
        <v>0</v>
      </c>
      <c r="AC74" s="515">
        <f t="shared" si="23"/>
        <v>0</v>
      </c>
      <c r="AD74" s="515">
        <f t="shared" si="23"/>
        <v>0</v>
      </c>
      <c r="AE74" s="515">
        <f t="shared" si="23"/>
        <v>0</v>
      </c>
      <c r="AF74" s="515">
        <f t="shared" si="23"/>
        <v>0</v>
      </c>
      <c r="AG74" s="515">
        <f t="shared" si="23"/>
        <v>0</v>
      </c>
      <c r="AH74" s="515">
        <f t="shared" si="23"/>
        <v>0</v>
      </c>
      <c r="AI74" s="515">
        <f t="shared" si="23"/>
        <v>0</v>
      </c>
      <c r="AJ74" s="515">
        <f t="shared" si="24"/>
        <v>0</v>
      </c>
      <c r="AK74" s="515">
        <f t="shared" si="24"/>
        <v>0</v>
      </c>
      <c r="AL74" s="515">
        <f t="shared" si="24"/>
        <v>0</v>
      </c>
      <c r="AM74" s="515">
        <f t="shared" si="24"/>
        <v>0</v>
      </c>
      <c r="AN74" s="515">
        <f t="shared" si="24"/>
        <v>0</v>
      </c>
      <c r="AO74" s="515">
        <f t="shared" si="24"/>
        <v>0</v>
      </c>
      <c r="AP74" s="515">
        <f t="shared" si="24"/>
        <v>0</v>
      </c>
      <c r="AQ74" s="515">
        <f t="shared" si="24"/>
        <v>0</v>
      </c>
      <c r="AR74" s="515">
        <f t="shared" si="24"/>
        <v>0</v>
      </c>
      <c r="AS74" s="515">
        <f t="shared" si="24"/>
        <v>0</v>
      </c>
      <c r="AT74" s="515">
        <f t="shared" si="24"/>
        <v>0</v>
      </c>
      <c r="AU74" s="515">
        <f t="shared" si="24"/>
        <v>0</v>
      </c>
      <c r="AV74" s="515">
        <f t="shared" si="24"/>
        <v>0</v>
      </c>
      <c r="AW74" s="515">
        <f t="shared" si="24"/>
        <v>0</v>
      </c>
      <c r="AX74" s="515" t="str">
        <f t="shared" si="17"/>
        <v/>
      </c>
      <c r="AY74" s="515" t="str">
        <f t="shared" si="17"/>
        <v/>
      </c>
      <c r="AZ74" s="515" t="str">
        <f t="shared" si="17"/>
        <v/>
      </c>
      <c r="BA74" s="515" t="str">
        <f t="shared" si="17"/>
        <v/>
      </c>
      <c r="BB74" s="515" t="str">
        <f t="shared" si="17"/>
        <v/>
      </c>
      <c r="BC74" s="515" t="str">
        <f t="shared" si="21"/>
        <v/>
      </c>
      <c r="BD74" s="515" t="str">
        <f t="shared" si="21"/>
        <v/>
      </c>
      <c r="BE74" s="515" t="str">
        <f t="shared" si="21"/>
        <v/>
      </c>
      <c r="BF74" s="515" t="str">
        <f t="shared" si="21"/>
        <v/>
      </c>
      <c r="BG74" s="515" t="str">
        <f t="shared" si="21"/>
        <v/>
      </c>
      <c r="BH74" s="515" t="str">
        <f t="shared" si="21"/>
        <v/>
      </c>
      <c r="BI74" s="515" t="str">
        <f t="shared" si="21"/>
        <v/>
      </c>
      <c r="BJ74" s="515" t="str">
        <f t="shared" si="21"/>
        <v/>
      </c>
      <c r="BK74" s="515" t="str">
        <f t="shared" si="21"/>
        <v/>
      </c>
      <c r="BL74" s="515">
        <f t="shared" si="9"/>
        <v>0</v>
      </c>
      <c r="BM74" s="515">
        <f t="shared" si="10"/>
        <v>0</v>
      </c>
      <c r="BN74" s="515">
        <f t="shared" si="11"/>
        <v>0</v>
      </c>
      <c r="BO74" s="515" t="str">
        <f t="shared" si="12"/>
        <v/>
      </c>
    </row>
    <row r="75" spans="1:67" ht="30" customHeight="1">
      <c r="A75" s="517">
        <v>64</v>
      </c>
      <c r="B75" s="516"/>
      <c r="C75" s="77" t="str">
        <f t="shared" si="0"/>
        <v/>
      </c>
      <c r="D75" s="72" t="str">
        <f t="shared" si="1"/>
        <v/>
      </c>
      <c r="E75" s="515" t="str">
        <f t="shared" si="2"/>
        <v/>
      </c>
      <c r="F75" s="515" t="str">
        <f t="shared" si="3"/>
        <v/>
      </c>
      <c r="G75" s="515" t="str">
        <f t="shared" si="4"/>
        <v/>
      </c>
      <c r="H75" s="515">
        <f t="shared" si="22"/>
        <v>0</v>
      </c>
      <c r="I75" s="515">
        <f t="shared" si="22"/>
        <v>0</v>
      </c>
      <c r="J75" s="515">
        <f t="shared" si="22"/>
        <v>0</v>
      </c>
      <c r="K75" s="515">
        <f t="shared" si="22"/>
        <v>0</v>
      </c>
      <c r="L75" s="515">
        <f t="shared" si="22"/>
        <v>0</v>
      </c>
      <c r="M75" s="515">
        <f t="shared" si="22"/>
        <v>0</v>
      </c>
      <c r="N75" s="515">
        <f t="shared" si="22"/>
        <v>0</v>
      </c>
      <c r="O75" s="515">
        <f t="shared" si="22"/>
        <v>0</v>
      </c>
      <c r="P75" s="515">
        <f t="shared" si="22"/>
        <v>0</v>
      </c>
      <c r="Q75" s="515">
        <f t="shared" si="22"/>
        <v>0</v>
      </c>
      <c r="R75" s="515">
        <f t="shared" si="22"/>
        <v>0</v>
      </c>
      <c r="S75" s="515">
        <f t="shared" si="22"/>
        <v>0</v>
      </c>
      <c r="T75" s="515">
        <f t="shared" si="22"/>
        <v>0</v>
      </c>
      <c r="U75" s="515">
        <f t="shared" si="22"/>
        <v>0</v>
      </c>
      <c r="V75" s="515">
        <f t="shared" si="23"/>
        <v>0</v>
      </c>
      <c r="W75" s="515">
        <f t="shared" si="23"/>
        <v>0</v>
      </c>
      <c r="X75" s="515">
        <f t="shared" si="23"/>
        <v>0</v>
      </c>
      <c r="Y75" s="515">
        <f t="shared" si="23"/>
        <v>0</v>
      </c>
      <c r="Z75" s="515">
        <f t="shared" si="23"/>
        <v>0</v>
      </c>
      <c r="AA75" s="515">
        <f t="shared" si="23"/>
        <v>0</v>
      </c>
      <c r="AB75" s="515">
        <f t="shared" si="23"/>
        <v>0</v>
      </c>
      <c r="AC75" s="515">
        <f t="shared" si="23"/>
        <v>0</v>
      </c>
      <c r="AD75" s="515">
        <f t="shared" si="23"/>
        <v>0</v>
      </c>
      <c r="AE75" s="515">
        <f t="shared" si="23"/>
        <v>0</v>
      </c>
      <c r="AF75" s="515">
        <f t="shared" si="23"/>
        <v>0</v>
      </c>
      <c r="AG75" s="515">
        <f t="shared" si="23"/>
        <v>0</v>
      </c>
      <c r="AH75" s="515">
        <f t="shared" si="23"/>
        <v>0</v>
      </c>
      <c r="AI75" s="515">
        <f t="shared" si="23"/>
        <v>0</v>
      </c>
      <c r="AJ75" s="515">
        <f t="shared" si="24"/>
        <v>0</v>
      </c>
      <c r="AK75" s="515">
        <f t="shared" si="24"/>
        <v>0</v>
      </c>
      <c r="AL75" s="515">
        <f t="shared" si="24"/>
        <v>0</v>
      </c>
      <c r="AM75" s="515">
        <f t="shared" si="24"/>
        <v>0</v>
      </c>
      <c r="AN75" s="515">
        <f t="shared" si="24"/>
        <v>0</v>
      </c>
      <c r="AO75" s="515">
        <f t="shared" si="24"/>
        <v>0</v>
      </c>
      <c r="AP75" s="515">
        <f t="shared" si="24"/>
        <v>0</v>
      </c>
      <c r="AQ75" s="515">
        <f t="shared" si="24"/>
        <v>0</v>
      </c>
      <c r="AR75" s="515">
        <f t="shared" si="24"/>
        <v>0</v>
      </c>
      <c r="AS75" s="515">
        <f t="shared" si="24"/>
        <v>0</v>
      </c>
      <c r="AT75" s="515">
        <f t="shared" si="24"/>
        <v>0</v>
      </c>
      <c r="AU75" s="515">
        <f t="shared" si="24"/>
        <v>0</v>
      </c>
      <c r="AV75" s="515">
        <f t="shared" si="24"/>
        <v>0</v>
      </c>
      <c r="AW75" s="515">
        <f t="shared" si="24"/>
        <v>0</v>
      </c>
      <c r="AX75" s="515" t="str">
        <f t="shared" si="17"/>
        <v/>
      </c>
      <c r="AY75" s="515" t="str">
        <f t="shared" si="17"/>
        <v/>
      </c>
      <c r="AZ75" s="515" t="str">
        <f t="shared" si="17"/>
        <v/>
      </c>
      <c r="BA75" s="515" t="str">
        <f t="shared" si="17"/>
        <v/>
      </c>
      <c r="BB75" s="515" t="str">
        <f t="shared" si="17"/>
        <v/>
      </c>
      <c r="BC75" s="515" t="str">
        <f t="shared" si="21"/>
        <v/>
      </c>
      <c r="BD75" s="515" t="str">
        <f t="shared" si="21"/>
        <v/>
      </c>
      <c r="BE75" s="515" t="str">
        <f t="shared" si="21"/>
        <v/>
      </c>
      <c r="BF75" s="515" t="str">
        <f t="shared" si="21"/>
        <v/>
      </c>
      <c r="BG75" s="515" t="str">
        <f t="shared" si="21"/>
        <v/>
      </c>
      <c r="BH75" s="515" t="str">
        <f t="shared" si="21"/>
        <v/>
      </c>
      <c r="BI75" s="515" t="str">
        <f t="shared" si="21"/>
        <v/>
      </c>
      <c r="BJ75" s="515" t="str">
        <f t="shared" si="21"/>
        <v/>
      </c>
      <c r="BK75" s="515" t="str">
        <f t="shared" si="21"/>
        <v/>
      </c>
      <c r="BL75" s="515">
        <f t="shared" si="9"/>
        <v>0</v>
      </c>
      <c r="BM75" s="515">
        <f t="shared" si="10"/>
        <v>0</v>
      </c>
      <c r="BN75" s="515">
        <f t="shared" si="11"/>
        <v>0</v>
      </c>
      <c r="BO75" s="515" t="str">
        <f t="shared" si="12"/>
        <v/>
      </c>
    </row>
    <row r="76" spans="1:67" ht="30" customHeight="1">
      <c r="A76" s="518">
        <v>65</v>
      </c>
      <c r="B76" s="516"/>
      <c r="C76" s="77" t="str">
        <f t="shared" ref="C76:C139" si="25">IF($B76="","",TRIM(SUBSTITUTE($B76,"*",""))&amp;IF($BL76&gt;0," *",""))</f>
        <v/>
      </c>
      <c r="D76" s="72" t="str">
        <f t="shared" ref="D76:D139" si="26">IF($B76="","",IF($BO76="","",LEFT($BO76,LEN($BO76)-3)))</f>
        <v/>
      </c>
      <c r="E76" s="515" t="str">
        <f t="shared" ref="E76:E139" si="27">IF($B76="","",LOWER(TRIM(CLEAN(IF(OR(LEFT($B76,1)="-",LEFT($B76,1)="="),MID($B76,2,99999),$B76)))))</f>
        <v/>
      </c>
      <c r="F76" s="515" t="str">
        <f t="shared" ref="F76:F139" si="28">IF(E76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76,"œ","oe"),"æ","ae"),"à","a"),"á","a"),"â","a"),"ä","a"),"ã","a"),"å","a"),"ç","c"),"è","e"),"é","e"),"ê","e"),"ë","e"),"ì","i"),"í","i"),"î","i"),"ï","i"),"ñ","n"),"ò","o"),"ó","o"),"ô","o"),"ö","o"),"õ","o"),"ù","u"),"ú","u"),"û","u"),"ü","u"),"ý","y"),"ÿ","y"))</f>
        <v/>
      </c>
      <c r="G76" s="515" t="str">
        <f t="shared" ref="G76:G139" si="29">IF(F76="",""," "&amp;TRIM(SUBSTITUTE(SUBSTITUTE(SUBSTITUTE(SUBSTITUTE(SUBSTITUTE(SUBSTITUTE(SUBSTITUTE(SUBSTITUTE(SUBSTITUTE(SUBSTITUTE(SUBSTITUTE(SUBSTITUTE(SUBSTITUTE(SUBSTITUTE(SUBSTITUTE(SUBSTITUTE(SUBSTITUTE(SUBSTITUTE(F76,CHAR(10)," "),CHAR(13)," "),","," "),"."," "),":"," "),"/"," "),"-"," "),"_"," "),CHAR(34)," "),";"," "),CHAR(40)," "),CHAR(41)," "),CHAR(39)," "),"?"," "),"!"," "),"+"," "),"*"," "),"&amp;"," "))&amp;" ")</f>
        <v/>
      </c>
      <c r="H76" s="515">
        <f t="shared" ref="H76:U91" si="30">IF($B76="",0,SUMPRODUCT(($BQ$6:$AFM$6=H$11)*($BQ$7:$AFM$7="ALERTE")*(COUNTIF($G76,"* "&amp;$BQ$8:$AFM$8&amp;" *")&gt;0)*1))</f>
        <v>0</v>
      </c>
      <c r="I76" s="515">
        <f t="shared" si="30"/>
        <v>0</v>
      </c>
      <c r="J76" s="515">
        <f t="shared" si="30"/>
        <v>0</v>
      </c>
      <c r="K76" s="515">
        <f t="shared" si="30"/>
        <v>0</v>
      </c>
      <c r="L76" s="515">
        <f t="shared" si="30"/>
        <v>0</v>
      </c>
      <c r="M76" s="515">
        <f t="shared" si="30"/>
        <v>0</v>
      </c>
      <c r="N76" s="515">
        <f t="shared" si="30"/>
        <v>0</v>
      </c>
      <c r="O76" s="515">
        <f t="shared" si="30"/>
        <v>0</v>
      </c>
      <c r="P76" s="515">
        <f t="shared" si="30"/>
        <v>0</v>
      </c>
      <c r="Q76" s="515">
        <f t="shared" si="30"/>
        <v>0</v>
      </c>
      <c r="R76" s="515">
        <f t="shared" si="30"/>
        <v>0</v>
      </c>
      <c r="S76" s="515">
        <f t="shared" si="30"/>
        <v>0</v>
      </c>
      <c r="T76" s="515">
        <f t="shared" si="30"/>
        <v>0</v>
      </c>
      <c r="U76" s="515">
        <f t="shared" si="30"/>
        <v>0</v>
      </c>
      <c r="V76" s="515">
        <f t="shared" ref="V76:AI91" si="31">IF($B76="",0,SUMPRODUCT(($BQ$6:$AFM$6=V$11)*($BQ$7:$AFM$7="INFO")*(COUNTIF($G76,"* "&amp;$BQ$8:$AFM$8&amp;" *")&gt;0)*1))</f>
        <v>0</v>
      </c>
      <c r="W76" s="515">
        <f t="shared" si="31"/>
        <v>0</v>
      </c>
      <c r="X76" s="515">
        <f t="shared" si="31"/>
        <v>0</v>
      </c>
      <c r="Y76" s="515">
        <f t="shared" si="31"/>
        <v>0</v>
      </c>
      <c r="Z76" s="515">
        <f t="shared" si="31"/>
        <v>0</v>
      </c>
      <c r="AA76" s="515">
        <f t="shared" si="31"/>
        <v>0</v>
      </c>
      <c r="AB76" s="515">
        <f t="shared" si="31"/>
        <v>0</v>
      </c>
      <c r="AC76" s="515">
        <f t="shared" si="31"/>
        <v>0</v>
      </c>
      <c r="AD76" s="515">
        <f t="shared" si="31"/>
        <v>0</v>
      </c>
      <c r="AE76" s="515">
        <f t="shared" si="31"/>
        <v>0</v>
      </c>
      <c r="AF76" s="515">
        <f t="shared" si="31"/>
        <v>0</v>
      </c>
      <c r="AG76" s="515">
        <f t="shared" si="31"/>
        <v>0</v>
      </c>
      <c r="AH76" s="515">
        <f t="shared" si="31"/>
        <v>0</v>
      </c>
      <c r="AI76" s="515">
        <f t="shared" si="31"/>
        <v>0</v>
      </c>
      <c r="AJ76" s="515">
        <f t="shared" ref="AJ76:AW91" si="32">IF($B76="",0,SUMPRODUCT(($BQ$6:$AFM$6=AJ$11)*($BQ$7:$AFM$7="EXCL")*(COUNTIF($G76,"* "&amp;$BQ$8:$AFM$8&amp;" *")&gt;0)*1))</f>
        <v>0</v>
      </c>
      <c r="AK76" s="515">
        <f t="shared" si="32"/>
        <v>0</v>
      </c>
      <c r="AL76" s="515">
        <f t="shared" si="32"/>
        <v>0</v>
      </c>
      <c r="AM76" s="515">
        <f t="shared" si="32"/>
        <v>0</v>
      </c>
      <c r="AN76" s="515">
        <f t="shared" si="32"/>
        <v>0</v>
      </c>
      <c r="AO76" s="515">
        <f t="shared" si="32"/>
        <v>0</v>
      </c>
      <c r="AP76" s="515">
        <f t="shared" si="32"/>
        <v>0</v>
      </c>
      <c r="AQ76" s="515">
        <f t="shared" si="32"/>
        <v>0</v>
      </c>
      <c r="AR76" s="515">
        <f t="shared" si="32"/>
        <v>0</v>
      </c>
      <c r="AS76" s="515">
        <f t="shared" si="32"/>
        <v>0</v>
      </c>
      <c r="AT76" s="515">
        <f t="shared" si="32"/>
        <v>0</v>
      </c>
      <c r="AU76" s="515">
        <f t="shared" si="32"/>
        <v>0</v>
      </c>
      <c r="AV76" s="515">
        <f t="shared" si="32"/>
        <v>0</v>
      </c>
      <c r="AW76" s="515">
        <f t="shared" si="32"/>
        <v>0</v>
      </c>
      <c r="AX76" s="515" t="str">
        <f t="shared" si="17"/>
        <v/>
      </c>
      <c r="AY76" s="515" t="str">
        <f t="shared" si="17"/>
        <v/>
      </c>
      <c r="AZ76" s="515" t="str">
        <f t="shared" si="17"/>
        <v/>
      </c>
      <c r="BA76" s="515" t="str">
        <f t="shared" si="17"/>
        <v/>
      </c>
      <c r="BB76" s="515" t="str">
        <f t="shared" si="17"/>
        <v/>
      </c>
      <c r="BC76" s="515" t="str">
        <f t="shared" si="21"/>
        <v/>
      </c>
      <c r="BD76" s="515" t="str">
        <f t="shared" si="21"/>
        <v/>
      </c>
      <c r="BE76" s="515" t="str">
        <f t="shared" si="21"/>
        <v/>
      </c>
      <c r="BF76" s="515" t="str">
        <f t="shared" si="21"/>
        <v/>
      </c>
      <c r="BG76" s="515" t="str">
        <f t="shared" si="21"/>
        <v/>
      </c>
      <c r="BH76" s="515" t="str">
        <f t="shared" si="21"/>
        <v/>
      </c>
      <c r="BI76" s="515" t="str">
        <f t="shared" si="21"/>
        <v/>
      </c>
      <c r="BJ76" s="515" t="str">
        <f t="shared" si="21"/>
        <v/>
      </c>
      <c r="BK76" s="515" t="str">
        <f t="shared" si="21"/>
        <v/>
      </c>
      <c r="BL76" s="515">
        <f t="shared" ref="BL76:BL139" si="33">COUNTIF(H76:U76,"&gt;0")</f>
        <v>0</v>
      </c>
      <c r="BM76" s="515">
        <f t="shared" ref="BM76:BM139" si="34">COUNTIF(V76:AI76,"&gt;0")</f>
        <v>0</v>
      </c>
      <c r="BN76" s="515">
        <f t="shared" ref="BN76:BN139" si="35">COUNTIF(AJ76:AW76,"&gt;0")</f>
        <v>0</v>
      </c>
      <c r="BO76" s="515" t="str">
        <f t="shared" ref="BO76:BO139" si="36">IF($B76="","",IF(AX76&lt;&gt;"",AX76&amp;" ; ","")&amp;IF(AY76&lt;&gt;"",AY76&amp;" ; ","")&amp;IF(AZ76&lt;&gt;"",AZ76&amp;" ; ","")&amp;IF(BA76&lt;&gt;"",BA76&amp;" ; ","")&amp;IF(BB76&lt;&gt;"",BB76&amp;" ; ","")&amp;IF(BC76&lt;&gt;"",BC76&amp;" ; ","")&amp;IF(BD76&lt;&gt;"",BD76&amp;" ; ","")&amp;IF(BE76&lt;&gt;"",BE76&amp;" ; ","")&amp;IF(BF76&lt;&gt;"",BF76&amp;" ; ","")&amp;IF(BG76&lt;&gt;"",BG76&amp;" ; ","")&amp;IF(BH76&lt;&gt;"",BH76&amp;" ; ","")&amp;IF(BI76&lt;&gt;"",BI76&amp;" ; ","")&amp;IF(BJ76&lt;&gt;"",BJ76&amp;" ; ","")&amp;IF(BK76&lt;&gt;"",BK76&amp;" ; ",""))</f>
        <v/>
      </c>
    </row>
    <row r="77" spans="1:67" ht="30" customHeight="1">
      <c r="A77" s="517">
        <v>66</v>
      </c>
      <c r="B77" s="516"/>
      <c r="C77" s="77" t="str">
        <f t="shared" si="25"/>
        <v/>
      </c>
      <c r="D77" s="72" t="str">
        <f t="shared" si="26"/>
        <v/>
      </c>
      <c r="E77" s="515" t="str">
        <f t="shared" si="27"/>
        <v/>
      </c>
      <c r="F77" s="515" t="str">
        <f t="shared" si="28"/>
        <v/>
      </c>
      <c r="G77" s="515" t="str">
        <f t="shared" si="29"/>
        <v/>
      </c>
      <c r="H77" s="515">
        <f t="shared" si="30"/>
        <v>0</v>
      </c>
      <c r="I77" s="515">
        <f t="shared" si="30"/>
        <v>0</v>
      </c>
      <c r="J77" s="515">
        <f t="shared" si="30"/>
        <v>0</v>
      </c>
      <c r="K77" s="515">
        <f t="shared" si="30"/>
        <v>0</v>
      </c>
      <c r="L77" s="515">
        <f t="shared" si="30"/>
        <v>0</v>
      </c>
      <c r="M77" s="515">
        <f t="shared" si="30"/>
        <v>0</v>
      </c>
      <c r="N77" s="515">
        <f t="shared" si="30"/>
        <v>0</v>
      </c>
      <c r="O77" s="515">
        <f t="shared" si="30"/>
        <v>0</v>
      </c>
      <c r="P77" s="515">
        <f t="shared" si="30"/>
        <v>0</v>
      </c>
      <c r="Q77" s="515">
        <f t="shared" si="30"/>
        <v>0</v>
      </c>
      <c r="R77" s="515">
        <f t="shared" si="30"/>
        <v>0</v>
      </c>
      <c r="S77" s="515">
        <f t="shared" si="30"/>
        <v>0</v>
      </c>
      <c r="T77" s="515">
        <f t="shared" si="30"/>
        <v>0</v>
      </c>
      <c r="U77" s="515">
        <f t="shared" si="30"/>
        <v>0</v>
      </c>
      <c r="V77" s="515">
        <f t="shared" si="31"/>
        <v>0</v>
      </c>
      <c r="W77" s="515">
        <f t="shared" si="31"/>
        <v>0</v>
      </c>
      <c r="X77" s="515">
        <f t="shared" si="31"/>
        <v>0</v>
      </c>
      <c r="Y77" s="515">
        <f t="shared" si="31"/>
        <v>0</v>
      </c>
      <c r="Z77" s="515">
        <f t="shared" si="31"/>
        <v>0</v>
      </c>
      <c r="AA77" s="515">
        <f t="shared" si="31"/>
        <v>0</v>
      </c>
      <c r="AB77" s="515">
        <f t="shared" si="31"/>
        <v>0</v>
      </c>
      <c r="AC77" s="515">
        <f t="shared" si="31"/>
        <v>0</v>
      </c>
      <c r="AD77" s="515">
        <f t="shared" si="31"/>
        <v>0</v>
      </c>
      <c r="AE77" s="515">
        <f t="shared" si="31"/>
        <v>0</v>
      </c>
      <c r="AF77" s="515">
        <f t="shared" si="31"/>
        <v>0</v>
      </c>
      <c r="AG77" s="515">
        <f t="shared" si="31"/>
        <v>0</v>
      </c>
      <c r="AH77" s="515">
        <f t="shared" si="31"/>
        <v>0</v>
      </c>
      <c r="AI77" s="515">
        <f t="shared" si="31"/>
        <v>0</v>
      </c>
      <c r="AJ77" s="515">
        <f t="shared" si="32"/>
        <v>0</v>
      </c>
      <c r="AK77" s="515">
        <f t="shared" si="32"/>
        <v>0</v>
      </c>
      <c r="AL77" s="515">
        <f t="shared" si="32"/>
        <v>0</v>
      </c>
      <c r="AM77" s="515">
        <f t="shared" si="32"/>
        <v>0</v>
      </c>
      <c r="AN77" s="515">
        <f t="shared" si="32"/>
        <v>0</v>
      </c>
      <c r="AO77" s="515">
        <f t="shared" si="32"/>
        <v>0</v>
      </c>
      <c r="AP77" s="515">
        <f t="shared" si="32"/>
        <v>0</v>
      </c>
      <c r="AQ77" s="515">
        <f t="shared" si="32"/>
        <v>0</v>
      </c>
      <c r="AR77" s="515">
        <f t="shared" si="32"/>
        <v>0</v>
      </c>
      <c r="AS77" s="515">
        <f t="shared" si="32"/>
        <v>0</v>
      </c>
      <c r="AT77" s="515">
        <f t="shared" si="32"/>
        <v>0</v>
      </c>
      <c r="AU77" s="515">
        <f t="shared" si="32"/>
        <v>0</v>
      </c>
      <c r="AV77" s="515">
        <f t="shared" si="32"/>
        <v>0</v>
      </c>
      <c r="AW77" s="515">
        <f t="shared" si="32"/>
        <v>0</v>
      </c>
      <c r="AX77" s="515" t="str">
        <f t="shared" si="17"/>
        <v/>
      </c>
      <c r="AY77" s="515" t="str">
        <f t="shared" si="17"/>
        <v/>
      </c>
      <c r="AZ77" s="515" t="str">
        <f t="shared" si="17"/>
        <v/>
      </c>
      <c r="BA77" s="515" t="str">
        <f t="shared" si="17"/>
        <v/>
      </c>
      <c r="BB77" s="515" t="str">
        <f t="shared" si="17"/>
        <v/>
      </c>
      <c r="BC77" s="515" t="str">
        <f t="shared" si="21"/>
        <v/>
      </c>
      <c r="BD77" s="515" t="str">
        <f t="shared" si="21"/>
        <v/>
      </c>
      <c r="BE77" s="515" t="str">
        <f t="shared" si="21"/>
        <v/>
      </c>
      <c r="BF77" s="515" t="str">
        <f t="shared" si="21"/>
        <v/>
      </c>
      <c r="BG77" s="515" t="str">
        <f t="shared" si="21"/>
        <v/>
      </c>
      <c r="BH77" s="515" t="str">
        <f t="shared" si="21"/>
        <v/>
      </c>
      <c r="BI77" s="515" t="str">
        <f t="shared" si="21"/>
        <v/>
      </c>
      <c r="BJ77" s="515" t="str">
        <f t="shared" si="21"/>
        <v/>
      </c>
      <c r="BK77" s="515" t="str">
        <f t="shared" si="21"/>
        <v/>
      </c>
      <c r="BL77" s="515">
        <f t="shared" si="33"/>
        <v>0</v>
      </c>
      <c r="BM77" s="515">
        <f t="shared" si="34"/>
        <v>0</v>
      </c>
      <c r="BN77" s="515">
        <f t="shared" si="35"/>
        <v>0</v>
      </c>
      <c r="BO77" s="515" t="str">
        <f t="shared" si="36"/>
        <v/>
      </c>
    </row>
    <row r="78" spans="1:67" ht="30" customHeight="1">
      <c r="A78" s="518">
        <v>67</v>
      </c>
      <c r="B78" s="516"/>
      <c r="C78" s="77" t="str">
        <f t="shared" si="25"/>
        <v/>
      </c>
      <c r="D78" s="72" t="str">
        <f t="shared" si="26"/>
        <v/>
      </c>
      <c r="E78" s="515" t="str">
        <f t="shared" si="27"/>
        <v/>
      </c>
      <c r="F78" s="515" t="str">
        <f t="shared" si="28"/>
        <v/>
      </c>
      <c r="G78" s="515" t="str">
        <f t="shared" si="29"/>
        <v/>
      </c>
      <c r="H78" s="515">
        <f t="shared" si="30"/>
        <v>0</v>
      </c>
      <c r="I78" s="515">
        <f t="shared" si="30"/>
        <v>0</v>
      </c>
      <c r="J78" s="515">
        <f t="shared" si="30"/>
        <v>0</v>
      </c>
      <c r="K78" s="515">
        <f t="shared" si="30"/>
        <v>0</v>
      </c>
      <c r="L78" s="515">
        <f t="shared" si="30"/>
        <v>0</v>
      </c>
      <c r="M78" s="515">
        <f t="shared" si="30"/>
        <v>0</v>
      </c>
      <c r="N78" s="515">
        <f t="shared" si="30"/>
        <v>0</v>
      </c>
      <c r="O78" s="515">
        <f t="shared" si="30"/>
        <v>0</v>
      </c>
      <c r="P78" s="515">
        <f t="shared" si="30"/>
        <v>0</v>
      </c>
      <c r="Q78" s="515">
        <f t="shared" si="30"/>
        <v>0</v>
      </c>
      <c r="R78" s="515">
        <f t="shared" si="30"/>
        <v>0</v>
      </c>
      <c r="S78" s="515">
        <f t="shared" si="30"/>
        <v>0</v>
      </c>
      <c r="T78" s="515">
        <f t="shared" si="30"/>
        <v>0</v>
      </c>
      <c r="U78" s="515">
        <f t="shared" si="30"/>
        <v>0</v>
      </c>
      <c r="V78" s="515">
        <f t="shared" si="31"/>
        <v>0</v>
      </c>
      <c r="W78" s="515">
        <f t="shared" si="31"/>
        <v>0</v>
      </c>
      <c r="X78" s="515">
        <f t="shared" si="31"/>
        <v>0</v>
      </c>
      <c r="Y78" s="515">
        <f t="shared" si="31"/>
        <v>0</v>
      </c>
      <c r="Z78" s="515">
        <f t="shared" si="31"/>
        <v>0</v>
      </c>
      <c r="AA78" s="515">
        <f t="shared" si="31"/>
        <v>0</v>
      </c>
      <c r="AB78" s="515">
        <f t="shared" si="31"/>
        <v>0</v>
      </c>
      <c r="AC78" s="515">
        <f t="shared" si="31"/>
        <v>0</v>
      </c>
      <c r="AD78" s="515">
        <f t="shared" si="31"/>
        <v>0</v>
      </c>
      <c r="AE78" s="515">
        <f t="shared" si="31"/>
        <v>0</v>
      </c>
      <c r="AF78" s="515">
        <f t="shared" si="31"/>
        <v>0</v>
      </c>
      <c r="AG78" s="515">
        <f t="shared" si="31"/>
        <v>0</v>
      </c>
      <c r="AH78" s="515">
        <f t="shared" si="31"/>
        <v>0</v>
      </c>
      <c r="AI78" s="515">
        <f t="shared" si="31"/>
        <v>0</v>
      </c>
      <c r="AJ78" s="515">
        <f t="shared" si="32"/>
        <v>0</v>
      </c>
      <c r="AK78" s="515">
        <f t="shared" si="32"/>
        <v>0</v>
      </c>
      <c r="AL78" s="515">
        <f t="shared" si="32"/>
        <v>0</v>
      </c>
      <c r="AM78" s="515">
        <f t="shared" si="32"/>
        <v>0</v>
      </c>
      <c r="AN78" s="515">
        <f t="shared" si="32"/>
        <v>0</v>
      </c>
      <c r="AO78" s="515">
        <f t="shared" si="32"/>
        <v>0</v>
      </c>
      <c r="AP78" s="515">
        <f t="shared" si="32"/>
        <v>0</v>
      </c>
      <c r="AQ78" s="515">
        <f t="shared" si="32"/>
        <v>0</v>
      </c>
      <c r="AR78" s="515">
        <f t="shared" si="32"/>
        <v>0</v>
      </c>
      <c r="AS78" s="515">
        <f t="shared" si="32"/>
        <v>0</v>
      </c>
      <c r="AT78" s="515">
        <f t="shared" si="32"/>
        <v>0</v>
      </c>
      <c r="AU78" s="515">
        <f t="shared" si="32"/>
        <v>0</v>
      </c>
      <c r="AV78" s="515">
        <f t="shared" si="32"/>
        <v>0</v>
      </c>
      <c r="AW78" s="515">
        <f t="shared" si="32"/>
        <v>0</v>
      </c>
      <c r="AX78" s="515" t="str">
        <f t="shared" si="17"/>
        <v/>
      </c>
      <c r="AY78" s="515" t="str">
        <f t="shared" si="17"/>
        <v/>
      </c>
      <c r="AZ78" s="515" t="str">
        <f t="shared" si="17"/>
        <v/>
      </c>
      <c r="BA78" s="515" t="str">
        <f t="shared" si="17"/>
        <v/>
      </c>
      <c r="BB78" s="515" t="str">
        <f t="shared" si="17"/>
        <v/>
      </c>
      <c r="BC78" s="515" t="str">
        <f t="shared" si="21"/>
        <v/>
      </c>
      <c r="BD78" s="515" t="str">
        <f t="shared" si="21"/>
        <v/>
      </c>
      <c r="BE78" s="515" t="str">
        <f t="shared" si="21"/>
        <v/>
      </c>
      <c r="BF78" s="515" t="str">
        <f t="shared" si="21"/>
        <v/>
      </c>
      <c r="BG78" s="515" t="str">
        <f t="shared" si="21"/>
        <v/>
      </c>
      <c r="BH78" s="515" t="str">
        <f t="shared" si="21"/>
        <v/>
      </c>
      <c r="BI78" s="515" t="str">
        <f t="shared" si="21"/>
        <v/>
      </c>
      <c r="BJ78" s="515" t="str">
        <f t="shared" si="21"/>
        <v/>
      </c>
      <c r="BK78" s="515" t="str">
        <f t="shared" si="21"/>
        <v/>
      </c>
      <c r="BL78" s="515">
        <f t="shared" si="33"/>
        <v>0</v>
      </c>
      <c r="BM78" s="515">
        <f t="shared" si="34"/>
        <v>0</v>
      </c>
      <c r="BN78" s="515">
        <f t="shared" si="35"/>
        <v>0</v>
      </c>
      <c r="BO78" s="515" t="str">
        <f t="shared" si="36"/>
        <v/>
      </c>
    </row>
    <row r="79" spans="1:67" ht="30" customHeight="1">
      <c r="A79" s="517">
        <v>68</v>
      </c>
      <c r="B79" s="516"/>
      <c r="C79" s="77" t="str">
        <f t="shared" si="25"/>
        <v/>
      </c>
      <c r="D79" s="72" t="str">
        <f t="shared" si="26"/>
        <v/>
      </c>
      <c r="E79" s="515" t="str">
        <f t="shared" si="27"/>
        <v/>
      </c>
      <c r="F79" s="515" t="str">
        <f t="shared" si="28"/>
        <v/>
      </c>
      <c r="G79" s="515" t="str">
        <f t="shared" si="29"/>
        <v/>
      </c>
      <c r="H79" s="515">
        <f t="shared" si="30"/>
        <v>0</v>
      </c>
      <c r="I79" s="515">
        <f t="shared" si="30"/>
        <v>0</v>
      </c>
      <c r="J79" s="515">
        <f t="shared" si="30"/>
        <v>0</v>
      </c>
      <c r="K79" s="515">
        <f t="shared" si="30"/>
        <v>0</v>
      </c>
      <c r="L79" s="515">
        <f t="shared" si="30"/>
        <v>0</v>
      </c>
      <c r="M79" s="515">
        <f t="shared" si="30"/>
        <v>0</v>
      </c>
      <c r="N79" s="515">
        <f t="shared" si="30"/>
        <v>0</v>
      </c>
      <c r="O79" s="515">
        <f t="shared" si="30"/>
        <v>0</v>
      </c>
      <c r="P79" s="515">
        <f t="shared" si="30"/>
        <v>0</v>
      </c>
      <c r="Q79" s="515">
        <f t="shared" si="30"/>
        <v>0</v>
      </c>
      <c r="R79" s="515">
        <f t="shared" si="30"/>
        <v>0</v>
      </c>
      <c r="S79" s="515">
        <f t="shared" si="30"/>
        <v>0</v>
      </c>
      <c r="T79" s="515">
        <f t="shared" si="30"/>
        <v>0</v>
      </c>
      <c r="U79" s="515">
        <f t="shared" si="30"/>
        <v>0</v>
      </c>
      <c r="V79" s="515">
        <f t="shared" si="31"/>
        <v>0</v>
      </c>
      <c r="W79" s="515">
        <f t="shared" si="31"/>
        <v>0</v>
      </c>
      <c r="X79" s="515">
        <f t="shared" si="31"/>
        <v>0</v>
      </c>
      <c r="Y79" s="515">
        <f t="shared" si="31"/>
        <v>0</v>
      </c>
      <c r="Z79" s="515">
        <f t="shared" si="31"/>
        <v>0</v>
      </c>
      <c r="AA79" s="515">
        <f t="shared" si="31"/>
        <v>0</v>
      </c>
      <c r="AB79" s="515">
        <f t="shared" si="31"/>
        <v>0</v>
      </c>
      <c r="AC79" s="515">
        <f t="shared" si="31"/>
        <v>0</v>
      </c>
      <c r="AD79" s="515">
        <f t="shared" si="31"/>
        <v>0</v>
      </c>
      <c r="AE79" s="515">
        <f t="shared" si="31"/>
        <v>0</v>
      </c>
      <c r="AF79" s="515">
        <f t="shared" si="31"/>
        <v>0</v>
      </c>
      <c r="AG79" s="515">
        <f t="shared" si="31"/>
        <v>0</v>
      </c>
      <c r="AH79" s="515">
        <f t="shared" si="31"/>
        <v>0</v>
      </c>
      <c r="AI79" s="515">
        <f t="shared" si="31"/>
        <v>0</v>
      </c>
      <c r="AJ79" s="515">
        <f t="shared" si="32"/>
        <v>0</v>
      </c>
      <c r="AK79" s="515">
        <f t="shared" si="32"/>
        <v>0</v>
      </c>
      <c r="AL79" s="515">
        <f t="shared" si="32"/>
        <v>0</v>
      </c>
      <c r="AM79" s="515">
        <f t="shared" si="32"/>
        <v>0</v>
      </c>
      <c r="AN79" s="515">
        <f t="shared" si="32"/>
        <v>0</v>
      </c>
      <c r="AO79" s="515">
        <f t="shared" si="32"/>
        <v>0</v>
      </c>
      <c r="AP79" s="515">
        <f t="shared" si="32"/>
        <v>0</v>
      </c>
      <c r="AQ79" s="515">
        <f t="shared" si="32"/>
        <v>0</v>
      </c>
      <c r="AR79" s="515">
        <f t="shared" si="32"/>
        <v>0</v>
      </c>
      <c r="AS79" s="515">
        <f t="shared" si="32"/>
        <v>0</v>
      </c>
      <c r="AT79" s="515">
        <f t="shared" si="32"/>
        <v>0</v>
      </c>
      <c r="AU79" s="515">
        <f t="shared" si="32"/>
        <v>0</v>
      </c>
      <c r="AV79" s="515">
        <f t="shared" si="32"/>
        <v>0</v>
      </c>
      <c r="AW79" s="515">
        <f t="shared" si="32"/>
        <v>0</v>
      </c>
      <c r="AX79" s="515" t="str">
        <f t="shared" si="17"/>
        <v/>
      </c>
      <c r="AY79" s="515" t="str">
        <f t="shared" si="17"/>
        <v/>
      </c>
      <c r="AZ79" s="515" t="str">
        <f t="shared" si="17"/>
        <v/>
      </c>
      <c r="BA79" s="515" t="str">
        <f t="shared" si="17"/>
        <v/>
      </c>
      <c r="BB79" s="515" t="str">
        <f t="shared" si="17"/>
        <v/>
      </c>
      <c r="BC79" s="515" t="str">
        <f t="shared" si="21"/>
        <v/>
      </c>
      <c r="BD79" s="515" t="str">
        <f t="shared" si="21"/>
        <v/>
      </c>
      <c r="BE79" s="515" t="str">
        <f t="shared" si="21"/>
        <v/>
      </c>
      <c r="BF79" s="515" t="str">
        <f t="shared" si="21"/>
        <v/>
      </c>
      <c r="BG79" s="515" t="str">
        <f t="shared" si="21"/>
        <v/>
      </c>
      <c r="BH79" s="515" t="str">
        <f t="shared" si="21"/>
        <v/>
      </c>
      <c r="BI79" s="515" t="str">
        <f t="shared" si="21"/>
        <v/>
      </c>
      <c r="BJ79" s="515" t="str">
        <f t="shared" si="21"/>
        <v/>
      </c>
      <c r="BK79" s="515" t="str">
        <f t="shared" si="21"/>
        <v/>
      </c>
      <c r="BL79" s="515">
        <f t="shared" si="33"/>
        <v>0</v>
      </c>
      <c r="BM79" s="515">
        <f t="shared" si="34"/>
        <v>0</v>
      </c>
      <c r="BN79" s="515">
        <f t="shared" si="35"/>
        <v>0</v>
      </c>
      <c r="BO79" s="515" t="str">
        <f t="shared" si="36"/>
        <v/>
      </c>
    </row>
    <row r="80" spans="1:67" ht="30" customHeight="1">
      <c r="A80" s="518">
        <v>69</v>
      </c>
      <c r="B80" s="516"/>
      <c r="C80" s="77" t="str">
        <f t="shared" si="25"/>
        <v/>
      </c>
      <c r="D80" s="72" t="str">
        <f t="shared" si="26"/>
        <v/>
      </c>
      <c r="E80" s="515" t="str">
        <f t="shared" si="27"/>
        <v/>
      </c>
      <c r="F80" s="515" t="str">
        <f t="shared" si="28"/>
        <v/>
      </c>
      <c r="G80" s="515" t="str">
        <f t="shared" si="29"/>
        <v/>
      </c>
      <c r="H80" s="515">
        <f t="shared" si="30"/>
        <v>0</v>
      </c>
      <c r="I80" s="515">
        <f t="shared" si="30"/>
        <v>0</v>
      </c>
      <c r="J80" s="515">
        <f t="shared" si="30"/>
        <v>0</v>
      </c>
      <c r="K80" s="515">
        <f t="shared" si="30"/>
        <v>0</v>
      </c>
      <c r="L80" s="515">
        <f t="shared" si="30"/>
        <v>0</v>
      </c>
      <c r="M80" s="515">
        <f t="shared" si="30"/>
        <v>0</v>
      </c>
      <c r="N80" s="515">
        <f t="shared" si="30"/>
        <v>0</v>
      </c>
      <c r="O80" s="515">
        <f t="shared" si="30"/>
        <v>0</v>
      </c>
      <c r="P80" s="515">
        <f t="shared" si="30"/>
        <v>0</v>
      </c>
      <c r="Q80" s="515">
        <f t="shared" si="30"/>
        <v>0</v>
      </c>
      <c r="R80" s="515">
        <f t="shared" si="30"/>
        <v>0</v>
      </c>
      <c r="S80" s="515">
        <f t="shared" si="30"/>
        <v>0</v>
      </c>
      <c r="T80" s="515">
        <f t="shared" si="30"/>
        <v>0</v>
      </c>
      <c r="U80" s="515">
        <f t="shared" si="30"/>
        <v>0</v>
      </c>
      <c r="V80" s="515">
        <f t="shared" si="31"/>
        <v>0</v>
      </c>
      <c r="W80" s="515">
        <f t="shared" si="31"/>
        <v>0</v>
      </c>
      <c r="X80" s="515">
        <f t="shared" si="31"/>
        <v>0</v>
      </c>
      <c r="Y80" s="515">
        <f t="shared" si="31"/>
        <v>0</v>
      </c>
      <c r="Z80" s="515">
        <f t="shared" si="31"/>
        <v>0</v>
      </c>
      <c r="AA80" s="515">
        <f t="shared" si="31"/>
        <v>0</v>
      </c>
      <c r="AB80" s="515">
        <f t="shared" si="31"/>
        <v>0</v>
      </c>
      <c r="AC80" s="515">
        <f t="shared" si="31"/>
        <v>0</v>
      </c>
      <c r="AD80" s="515">
        <f t="shared" si="31"/>
        <v>0</v>
      </c>
      <c r="AE80" s="515">
        <f t="shared" si="31"/>
        <v>0</v>
      </c>
      <c r="AF80" s="515">
        <f t="shared" si="31"/>
        <v>0</v>
      </c>
      <c r="AG80" s="515">
        <f t="shared" si="31"/>
        <v>0</v>
      </c>
      <c r="AH80" s="515">
        <f t="shared" si="31"/>
        <v>0</v>
      </c>
      <c r="AI80" s="515">
        <f t="shared" si="31"/>
        <v>0</v>
      </c>
      <c r="AJ80" s="515">
        <f t="shared" si="32"/>
        <v>0</v>
      </c>
      <c r="AK80" s="515">
        <f t="shared" si="32"/>
        <v>0</v>
      </c>
      <c r="AL80" s="515">
        <f t="shared" si="32"/>
        <v>0</v>
      </c>
      <c r="AM80" s="515">
        <f t="shared" si="32"/>
        <v>0</v>
      </c>
      <c r="AN80" s="515">
        <f t="shared" si="32"/>
        <v>0</v>
      </c>
      <c r="AO80" s="515">
        <f t="shared" si="32"/>
        <v>0</v>
      </c>
      <c r="AP80" s="515">
        <f t="shared" si="32"/>
        <v>0</v>
      </c>
      <c r="AQ80" s="515">
        <f t="shared" si="32"/>
        <v>0</v>
      </c>
      <c r="AR80" s="515">
        <f t="shared" si="32"/>
        <v>0</v>
      </c>
      <c r="AS80" s="515">
        <f t="shared" si="32"/>
        <v>0</v>
      </c>
      <c r="AT80" s="515">
        <f t="shared" si="32"/>
        <v>0</v>
      </c>
      <c r="AU80" s="515">
        <f t="shared" si="32"/>
        <v>0</v>
      </c>
      <c r="AV80" s="515">
        <f t="shared" si="32"/>
        <v>0</v>
      </c>
      <c r="AW80" s="515">
        <f t="shared" si="32"/>
        <v>0</v>
      </c>
      <c r="AX80" s="515" t="str">
        <f t="shared" si="17"/>
        <v/>
      </c>
      <c r="AY80" s="515" t="str">
        <f t="shared" si="17"/>
        <v/>
      </c>
      <c r="AZ80" s="515" t="str">
        <f t="shared" si="17"/>
        <v/>
      </c>
      <c r="BA80" s="515" t="str">
        <f t="shared" si="17"/>
        <v/>
      </c>
      <c r="BB80" s="515" t="str">
        <f t="shared" si="17"/>
        <v/>
      </c>
      <c r="BC80" s="515" t="str">
        <f t="shared" si="21"/>
        <v/>
      </c>
      <c r="BD80" s="515" t="str">
        <f t="shared" si="21"/>
        <v/>
      </c>
      <c r="BE80" s="515" t="str">
        <f t="shared" si="21"/>
        <v/>
      </c>
      <c r="BF80" s="515" t="str">
        <f t="shared" si="21"/>
        <v/>
      </c>
      <c r="BG80" s="515" t="str">
        <f t="shared" si="21"/>
        <v/>
      </c>
      <c r="BH80" s="515" t="str">
        <f t="shared" si="21"/>
        <v/>
      </c>
      <c r="BI80" s="515" t="str">
        <f t="shared" si="21"/>
        <v/>
      </c>
      <c r="BJ80" s="515" t="str">
        <f t="shared" si="21"/>
        <v/>
      </c>
      <c r="BK80" s="515" t="str">
        <f t="shared" si="21"/>
        <v/>
      </c>
      <c r="BL80" s="515">
        <f t="shared" si="33"/>
        <v>0</v>
      </c>
      <c r="BM80" s="515">
        <f t="shared" si="34"/>
        <v>0</v>
      </c>
      <c r="BN80" s="515">
        <f t="shared" si="35"/>
        <v>0</v>
      </c>
      <c r="BO80" s="515" t="str">
        <f t="shared" si="36"/>
        <v/>
      </c>
    </row>
    <row r="81" spans="1:67" ht="30" customHeight="1">
      <c r="A81" s="517">
        <v>70</v>
      </c>
      <c r="B81" s="516"/>
      <c r="C81" s="77" t="str">
        <f t="shared" si="25"/>
        <v/>
      </c>
      <c r="D81" s="72" t="str">
        <f t="shared" si="26"/>
        <v/>
      </c>
      <c r="E81" s="515" t="str">
        <f t="shared" si="27"/>
        <v/>
      </c>
      <c r="F81" s="515" t="str">
        <f t="shared" si="28"/>
        <v/>
      </c>
      <c r="G81" s="515" t="str">
        <f t="shared" si="29"/>
        <v/>
      </c>
      <c r="H81" s="515">
        <f t="shared" si="30"/>
        <v>0</v>
      </c>
      <c r="I81" s="515">
        <f t="shared" si="30"/>
        <v>0</v>
      </c>
      <c r="J81" s="515">
        <f t="shared" si="30"/>
        <v>0</v>
      </c>
      <c r="K81" s="515">
        <f t="shared" si="30"/>
        <v>0</v>
      </c>
      <c r="L81" s="515">
        <f t="shared" si="30"/>
        <v>0</v>
      </c>
      <c r="M81" s="515">
        <f t="shared" si="30"/>
        <v>0</v>
      </c>
      <c r="N81" s="515">
        <f t="shared" si="30"/>
        <v>0</v>
      </c>
      <c r="O81" s="515">
        <f t="shared" si="30"/>
        <v>0</v>
      </c>
      <c r="P81" s="515">
        <f t="shared" si="30"/>
        <v>0</v>
      </c>
      <c r="Q81" s="515">
        <f t="shared" si="30"/>
        <v>0</v>
      </c>
      <c r="R81" s="515">
        <f t="shared" si="30"/>
        <v>0</v>
      </c>
      <c r="S81" s="515">
        <f t="shared" si="30"/>
        <v>0</v>
      </c>
      <c r="T81" s="515">
        <f t="shared" si="30"/>
        <v>0</v>
      </c>
      <c r="U81" s="515">
        <f t="shared" si="30"/>
        <v>0</v>
      </c>
      <c r="V81" s="515">
        <f t="shared" si="31"/>
        <v>0</v>
      </c>
      <c r="W81" s="515">
        <f t="shared" si="31"/>
        <v>0</v>
      </c>
      <c r="X81" s="515">
        <f t="shared" si="31"/>
        <v>0</v>
      </c>
      <c r="Y81" s="515">
        <f t="shared" si="31"/>
        <v>0</v>
      </c>
      <c r="Z81" s="515">
        <f t="shared" si="31"/>
        <v>0</v>
      </c>
      <c r="AA81" s="515">
        <f t="shared" si="31"/>
        <v>0</v>
      </c>
      <c r="AB81" s="515">
        <f t="shared" si="31"/>
        <v>0</v>
      </c>
      <c r="AC81" s="515">
        <f t="shared" si="31"/>
        <v>0</v>
      </c>
      <c r="AD81" s="515">
        <f t="shared" si="31"/>
        <v>0</v>
      </c>
      <c r="AE81" s="515">
        <f t="shared" si="31"/>
        <v>0</v>
      </c>
      <c r="AF81" s="515">
        <f t="shared" si="31"/>
        <v>0</v>
      </c>
      <c r="AG81" s="515">
        <f t="shared" si="31"/>
        <v>0</v>
      </c>
      <c r="AH81" s="515">
        <f t="shared" si="31"/>
        <v>0</v>
      </c>
      <c r="AI81" s="515">
        <f t="shared" si="31"/>
        <v>0</v>
      </c>
      <c r="AJ81" s="515">
        <f t="shared" si="32"/>
        <v>0</v>
      </c>
      <c r="AK81" s="515">
        <f t="shared" si="32"/>
        <v>0</v>
      </c>
      <c r="AL81" s="515">
        <f t="shared" si="32"/>
        <v>0</v>
      </c>
      <c r="AM81" s="515">
        <f t="shared" si="32"/>
        <v>0</v>
      </c>
      <c r="AN81" s="515">
        <f t="shared" si="32"/>
        <v>0</v>
      </c>
      <c r="AO81" s="515">
        <f t="shared" si="32"/>
        <v>0</v>
      </c>
      <c r="AP81" s="515">
        <f t="shared" si="32"/>
        <v>0</v>
      </c>
      <c r="AQ81" s="515">
        <f t="shared" si="32"/>
        <v>0</v>
      </c>
      <c r="AR81" s="515">
        <f t="shared" si="32"/>
        <v>0</v>
      </c>
      <c r="AS81" s="515">
        <f t="shared" si="32"/>
        <v>0</v>
      </c>
      <c r="AT81" s="515">
        <f t="shared" si="32"/>
        <v>0</v>
      </c>
      <c r="AU81" s="515">
        <f t="shared" si="32"/>
        <v>0</v>
      </c>
      <c r="AV81" s="515">
        <f t="shared" si="32"/>
        <v>0</v>
      </c>
      <c r="AW81" s="515">
        <f t="shared" si="32"/>
        <v>0</v>
      </c>
      <c r="AX81" s="515" t="str">
        <f t="shared" si="17"/>
        <v/>
      </c>
      <c r="AY81" s="515" t="str">
        <f t="shared" si="17"/>
        <v/>
      </c>
      <c r="AZ81" s="515" t="str">
        <f t="shared" si="17"/>
        <v/>
      </c>
      <c r="BA81" s="515" t="str">
        <f t="shared" si="17"/>
        <v/>
      </c>
      <c r="BB81" s="515" t="str">
        <f t="shared" si="17"/>
        <v/>
      </c>
      <c r="BC81" s="515" t="str">
        <f t="shared" si="21"/>
        <v/>
      </c>
      <c r="BD81" s="515" t="str">
        <f t="shared" si="21"/>
        <v/>
      </c>
      <c r="BE81" s="515" t="str">
        <f t="shared" si="21"/>
        <v/>
      </c>
      <c r="BF81" s="515" t="str">
        <f t="shared" ref="BF81:BK123" si="37">IF($B81="","",IF(AR81&gt;0,"",IF(P81&gt;0,"⚠ "&amp;BF$11,IF(AD81&gt;0,"info "&amp;BF$11,""))))</f>
        <v/>
      </c>
      <c r="BG81" s="515" t="str">
        <f t="shared" si="37"/>
        <v/>
      </c>
      <c r="BH81" s="515" t="str">
        <f t="shared" si="37"/>
        <v/>
      </c>
      <c r="BI81" s="515" t="str">
        <f t="shared" si="37"/>
        <v/>
      </c>
      <c r="BJ81" s="515" t="str">
        <f t="shared" si="37"/>
        <v/>
      </c>
      <c r="BK81" s="515" t="str">
        <f t="shared" si="37"/>
        <v/>
      </c>
      <c r="BL81" s="515">
        <f t="shared" si="33"/>
        <v>0</v>
      </c>
      <c r="BM81" s="515">
        <f t="shared" si="34"/>
        <v>0</v>
      </c>
      <c r="BN81" s="515">
        <f t="shared" si="35"/>
        <v>0</v>
      </c>
      <c r="BO81" s="515" t="str">
        <f t="shared" si="36"/>
        <v/>
      </c>
    </row>
    <row r="82" spans="1:67" ht="30" customHeight="1">
      <c r="A82" s="518">
        <v>71</v>
      </c>
      <c r="B82" s="516"/>
      <c r="C82" s="77" t="str">
        <f t="shared" si="25"/>
        <v/>
      </c>
      <c r="D82" s="72" t="str">
        <f t="shared" si="26"/>
        <v/>
      </c>
      <c r="E82" s="515" t="str">
        <f t="shared" si="27"/>
        <v/>
      </c>
      <c r="F82" s="515" t="str">
        <f t="shared" si="28"/>
        <v/>
      </c>
      <c r="G82" s="515" t="str">
        <f t="shared" si="29"/>
        <v/>
      </c>
      <c r="H82" s="515">
        <f t="shared" si="30"/>
        <v>0</v>
      </c>
      <c r="I82" s="515">
        <f t="shared" si="30"/>
        <v>0</v>
      </c>
      <c r="J82" s="515">
        <f t="shared" si="30"/>
        <v>0</v>
      </c>
      <c r="K82" s="515">
        <f t="shared" si="30"/>
        <v>0</v>
      </c>
      <c r="L82" s="515">
        <f t="shared" si="30"/>
        <v>0</v>
      </c>
      <c r="M82" s="515">
        <f t="shared" si="30"/>
        <v>0</v>
      </c>
      <c r="N82" s="515">
        <f t="shared" si="30"/>
        <v>0</v>
      </c>
      <c r="O82" s="515">
        <f t="shared" si="30"/>
        <v>0</v>
      </c>
      <c r="P82" s="515">
        <f t="shared" si="30"/>
        <v>0</v>
      </c>
      <c r="Q82" s="515">
        <f t="shared" si="30"/>
        <v>0</v>
      </c>
      <c r="R82" s="515">
        <f t="shared" si="30"/>
        <v>0</v>
      </c>
      <c r="S82" s="515">
        <f t="shared" si="30"/>
        <v>0</v>
      </c>
      <c r="T82" s="515">
        <f t="shared" si="30"/>
        <v>0</v>
      </c>
      <c r="U82" s="515">
        <f t="shared" si="30"/>
        <v>0</v>
      </c>
      <c r="V82" s="515">
        <f t="shared" si="31"/>
        <v>0</v>
      </c>
      <c r="W82" s="515">
        <f t="shared" si="31"/>
        <v>0</v>
      </c>
      <c r="X82" s="515">
        <f t="shared" si="31"/>
        <v>0</v>
      </c>
      <c r="Y82" s="515">
        <f t="shared" si="31"/>
        <v>0</v>
      </c>
      <c r="Z82" s="515">
        <f t="shared" si="31"/>
        <v>0</v>
      </c>
      <c r="AA82" s="515">
        <f t="shared" si="31"/>
        <v>0</v>
      </c>
      <c r="AB82" s="515">
        <f t="shared" si="31"/>
        <v>0</v>
      </c>
      <c r="AC82" s="515">
        <f t="shared" si="31"/>
        <v>0</v>
      </c>
      <c r="AD82" s="515">
        <f t="shared" si="31"/>
        <v>0</v>
      </c>
      <c r="AE82" s="515">
        <f t="shared" si="31"/>
        <v>0</v>
      </c>
      <c r="AF82" s="515">
        <f t="shared" si="31"/>
        <v>0</v>
      </c>
      <c r="AG82" s="515">
        <f t="shared" si="31"/>
        <v>0</v>
      </c>
      <c r="AH82" s="515">
        <f t="shared" si="31"/>
        <v>0</v>
      </c>
      <c r="AI82" s="515">
        <f t="shared" si="31"/>
        <v>0</v>
      </c>
      <c r="AJ82" s="515">
        <f t="shared" si="32"/>
        <v>0</v>
      </c>
      <c r="AK82" s="515">
        <f t="shared" si="32"/>
        <v>0</v>
      </c>
      <c r="AL82" s="515">
        <f t="shared" si="32"/>
        <v>0</v>
      </c>
      <c r="AM82" s="515">
        <f t="shared" si="32"/>
        <v>0</v>
      </c>
      <c r="AN82" s="515">
        <f t="shared" si="32"/>
        <v>0</v>
      </c>
      <c r="AO82" s="515">
        <f t="shared" si="32"/>
        <v>0</v>
      </c>
      <c r="AP82" s="515">
        <f t="shared" si="32"/>
        <v>0</v>
      </c>
      <c r="AQ82" s="515">
        <f t="shared" si="32"/>
        <v>0</v>
      </c>
      <c r="AR82" s="515">
        <f t="shared" si="32"/>
        <v>0</v>
      </c>
      <c r="AS82" s="515">
        <f t="shared" si="32"/>
        <v>0</v>
      </c>
      <c r="AT82" s="515">
        <f t="shared" si="32"/>
        <v>0</v>
      </c>
      <c r="AU82" s="515">
        <f t="shared" si="32"/>
        <v>0</v>
      </c>
      <c r="AV82" s="515">
        <f t="shared" si="32"/>
        <v>0</v>
      </c>
      <c r="AW82" s="515">
        <f t="shared" si="32"/>
        <v>0</v>
      </c>
      <c r="AX82" s="515" t="str">
        <f t="shared" si="17"/>
        <v/>
      </c>
      <c r="AY82" s="515" t="str">
        <f t="shared" si="17"/>
        <v/>
      </c>
      <c r="AZ82" s="515" t="str">
        <f t="shared" si="17"/>
        <v/>
      </c>
      <c r="BA82" s="515" t="str">
        <f t="shared" si="17"/>
        <v/>
      </c>
      <c r="BB82" s="515" t="str">
        <f t="shared" si="17"/>
        <v/>
      </c>
      <c r="BC82" s="515" t="str">
        <f t="shared" si="17"/>
        <v/>
      </c>
      <c r="BD82" s="515" t="str">
        <f t="shared" si="17"/>
        <v/>
      </c>
      <c r="BE82" s="515" t="str">
        <f t="shared" si="17"/>
        <v/>
      </c>
      <c r="BF82" s="515" t="str">
        <f t="shared" si="37"/>
        <v/>
      </c>
      <c r="BG82" s="515" t="str">
        <f t="shared" si="37"/>
        <v/>
      </c>
      <c r="BH82" s="515" t="str">
        <f t="shared" si="37"/>
        <v/>
      </c>
      <c r="BI82" s="515" t="str">
        <f t="shared" si="37"/>
        <v/>
      </c>
      <c r="BJ82" s="515" t="str">
        <f t="shared" si="37"/>
        <v/>
      </c>
      <c r="BK82" s="515" t="str">
        <f t="shared" si="37"/>
        <v/>
      </c>
      <c r="BL82" s="515">
        <f t="shared" si="33"/>
        <v>0</v>
      </c>
      <c r="BM82" s="515">
        <f t="shared" si="34"/>
        <v>0</v>
      </c>
      <c r="BN82" s="515">
        <f t="shared" si="35"/>
        <v>0</v>
      </c>
      <c r="BO82" s="515" t="str">
        <f t="shared" si="36"/>
        <v/>
      </c>
    </row>
    <row r="83" spans="1:67" ht="30" customHeight="1">
      <c r="A83" s="517">
        <v>72</v>
      </c>
      <c r="B83" s="516"/>
      <c r="C83" s="77" t="str">
        <f t="shared" si="25"/>
        <v/>
      </c>
      <c r="D83" s="72" t="str">
        <f t="shared" si="26"/>
        <v/>
      </c>
      <c r="E83" s="515" t="str">
        <f t="shared" si="27"/>
        <v/>
      </c>
      <c r="F83" s="515" t="str">
        <f t="shared" si="28"/>
        <v/>
      </c>
      <c r="G83" s="515" t="str">
        <f t="shared" si="29"/>
        <v/>
      </c>
      <c r="H83" s="515">
        <f t="shared" si="30"/>
        <v>0</v>
      </c>
      <c r="I83" s="515">
        <f t="shared" si="30"/>
        <v>0</v>
      </c>
      <c r="J83" s="515">
        <f t="shared" si="30"/>
        <v>0</v>
      </c>
      <c r="K83" s="515">
        <f t="shared" si="30"/>
        <v>0</v>
      </c>
      <c r="L83" s="515">
        <f t="shared" si="30"/>
        <v>0</v>
      </c>
      <c r="M83" s="515">
        <f t="shared" si="30"/>
        <v>0</v>
      </c>
      <c r="N83" s="515">
        <f t="shared" si="30"/>
        <v>0</v>
      </c>
      <c r="O83" s="515">
        <f t="shared" si="30"/>
        <v>0</v>
      </c>
      <c r="P83" s="515">
        <f t="shared" si="30"/>
        <v>0</v>
      </c>
      <c r="Q83" s="515">
        <f t="shared" si="30"/>
        <v>0</v>
      </c>
      <c r="R83" s="515">
        <f t="shared" si="30"/>
        <v>0</v>
      </c>
      <c r="S83" s="515">
        <f t="shared" si="30"/>
        <v>0</v>
      </c>
      <c r="T83" s="515">
        <f t="shared" si="30"/>
        <v>0</v>
      </c>
      <c r="U83" s="515">
        <f t="shared" si="30"/>
        <v>0</v>
      </c>
      <c r="V83" s="515">
        <f t="shared" si="31"/>
        <v>0</v>
      </c>
      <c r="W83" s="515">
        <f t="shared" si="31"/>
        <v>0</v>
      </c>
      <c r="X83" s="515">
        <f t="shared" si="31"/>
        <v>0</v>
      </c>
      <c r="Y83" s="515">
        <f t="shared" si="31"/>
        <v>0</v>
      </c>
      <c r="Z83" s="515">
        <f t="shared" si="31"/>
        <v>0</v>
      </c>
      <c r="AA83" s="515">
        <f t="shared" si="31"/>
        <v>0</v>
      </c>
      <c r="AB83" s="515">
        <f t="shared" si="31"/>
        <v>0</v>
      </c>
      <c r="AC83" s="515">
        <f t="shared" si="31"/>
        <v>0</v>
      </c>
      <c r="AD83" s="515">
        <f t="shared" si="31"/>
        <v>0</v>
      </c>
      <c r="AE83" s="515">
        <f t="shared" si="31"/>
        <v>0</v>
      </c>
      <c r="AF83" s="515">
        <f t="shared" si="31"/>
        <v>0</v>
      </c>
      <c r="AG83" s="515">
        <f t="shared" si="31"/>
        <v>0</v>
      </c>
      <c r="AH83" s="515">
        <f t="shared" si="31"/>
        <v>0</v>
      </c>
      <c r="AI83" s="515">
        <f t="shared" si="31"/>
        <v>0</v>
      </c>
      <c r="AJ83" s="515">
        <f t="shared" si="32"/>
        <v>0</v>
      </c>
      <c r="AK83" s="515">
        <f t="shared" si="32"/>
        <v>0</v>
      </c>
      <c r="AL83" s="515">
        <f t="shared" si="32"/>
        <v>0</v>
      </c>
      <c r="AM83" s="515">
        <f t="shared" si="32"/>
        <v>0</v>
      </c>
      <c r="AN83" s="515">
        <f t="shared" si="32"/>
        <v>0</v>
      </c>
      <c r="AO83" s="515">
        <f t="shared" si="32"/>
        <v>0</v>
      </c>
      <c r="AP83" s="515">
        <f t="shared" si="32"/>
        <v>0</v>
      </c>
      <c r="AQ83" s="515">
        <f t="shared" si="32"/>
        <v>0</v>
      </c>
      <c r="AR83" s="515">
        <f t="shared" si="32"/>
        <v>0</v>
      </c>
      <c r="AS83" s="515">
        <f t="shared" si="32"/>
        <v>0</v>
      </c>
      <c r="AT83" s="515">
        <f t="shared" si="32"/>
        <v>0</v>
      </c>
      <c r="AU83" s="515">
        <f t="shared" si="32"/>
        <v>0</v>
      </c>
      <c r="AV83" s="515">
        <f t="shared" si="32"/>
        <v>0</v>
      </c>
      <c r="AW83" s="515">
        <f t="shared" si="32"/>
        <v>0</v>
      </c>
      <c r="AX83" s="515" t="str">
        <f t="shared" si="17"/>
        <v/>
      </c>
      <c r="AY83" s="515" t="str">
        <f t="shared" si="17"/>
        <v/>
      </c>
      <c r="AZ83" s="515" t="str">
        <f t="shared" si="17"/>
        <v/>
      </c>
      <c r="BA83" s="515" t="str">
        <f t="shared" si="17"/>
        <v/>
      </c>
      <c r="BB83" s="515" t="str">
        <f t="shared" si="17"/>
        <v/>
      </c>
      <c r="BC83" s="515" t="str">
        <f t="shared" si="17"/>
        <v/>
      </c>
      <c r="BD83" s="515" t="str">
        <f t="shared" si="17"/>
        <v/>
      </c>
      <c r="BE83" s="515" t="str">
        <f t="shared" si="17"/>
        <v/>
      </c>
      <c r="BF83" s="515" t="str">
        <f t="shared" si="37"/>
        <v/>
      </c>
      <c r="BG83" s="515" t="str">
        <f t="shared" si="37"/>
        <v/>
      </c>
      <c r="BH83" s="515" t="str">
        <f t="shared" si="37"/>
        <v/>
      </c>
      <c r="BI83" s="515" t="str">
        <f t="shared" si="37"/>
        <v/>
      </c>
      <c r="BJ83" s="515" t="str">
        <f t="shared" si="37"/>
        <v/>
      </c>
      <c r="BK83" s="515" t="str">
        <f t="shared" si="37"/>
        <v/>
      </c>
      <c r="BL83" s="515">
        <f t="shared" si="33"/>
        <v>0</v>
      </c>
      <c r="BM83" s="515">
        <f t="shared" si="34"/>
        <v>0</v>
      </c>
      <c r="BN83" s="515">
        <f t="shared" si="35"/>
        <v>0</v>
      </c>
      <c r="BO83" s="515" t="str">
        <f t="shared" si="36"/>
        <v/>
      </c>
    </row>
    <row r="84" spans="1:67" ht="30" customHeight="1">
      <c r="A84" s="518">
        <v>73</v>
      </c>
      <c r="B84" s="516"/>
      <c r="C84" s="77" t="str">
        <f t="shared" si="25"/>
        <v/>
      </c>
      <c r="D84" s="72" t="str">
        <f t="shared" si="26"/>
        <v/>
      </c>
      <c r="E84" s="515" t="str">
        <f t="shared" si="27"/>
        <v/>
      </c>
      <c r="F84" s="515" t="str">
        <f t="shared" si="28"/>
        <v/>
      </c>
      <c r="G84" s="515" t="str">
        <f t="shared" si="29"/>
        <v/>
      </c>
      <c r="H84" s="515">
        <f t="shared" si="30"/>
        <v>0</v>
      </c>
      <c r="I84" s="515">
        <f t="shared" si="30"/>
        <v>0</v>
      </c>
      <c r="J84" s="515">
        <f t="shared" si="30"/>
        <v>0</v>
      </c>
      <c r="K84" s="515">
        <f t="shared" si="30"/>
        <v>0</v>
      </c>
      <c r="L84" s="515">
        <f t="shared" si="30"/>
        <v>0</v>
      </c>
      <c r="M84" s="515">
        <f t="shared" si="30"/>
        <v>0</v>
      </c>
      <c r="N84" s="515">
        <f t="shared" si="30"/>
        <v>0</v>
      </c>
      <c r="O84" s="515">
        <f t="shared" si="30"/>
        <v>0</v>
      </c>
      <c r="P84" s="515">
        <f t="shared" si="30"/>
        <v>0</v>
      </c>
      <c r="Q84" s="515">
        <f t="shared" si="30"/>
        <v>0</v>
      </c>
      <c r="R84" s="515">
        <f t="shared" si="30"/>
        <v>0</v>
      </c>
      <c r="S84" s="515">
        <f t="shared" si="30"/>
        <v>0</v>
      </c>
      <c r="T84" s="515">
        <f t="shared" si="30"/>
        <v>0</v>
      </c>
      <c r="U84" s="515">
        <f t="shared" si="30"/>
        <v>0</v>
      </c>
      <c r="V84" s="515">
        <f t="shared" si="31"/>
        <v>0</v>
      </c>
      <c r="W84" s="515">
        <f t="shared" si="31"/>
        <v>0</v>
      </c>
      <c r="X84" s="515">
        <f t="shared" si="31"/>
        <v>0</v>
      </c>
      <c r="Y84" s="515">
        <f t="shared" si="31"/>
        <v>0</v>
      </c>
      <c r="Z84" s="515">
        <f t="shared" si="31"/>
        <v>0</v>
      </c>
      <c r="AA84" s="515">
        <f t="shared" si="31"/>
        <v>0</v>
      </c>
      <c r="AB84" s="515">
        <f t="shared" si="31"/>
        <v>0</v>
      </c>
      <c r="AC84" s="515">
        <f t="shared" si="31"/>
        <v>0</v>
      </c>
      <c r="AD84" s="515">
        <f t="shared" si="31"/>
        <v>0</v>
      </c>
      <c r="AE84" s="515">
        <f t="shared" si="31"/>
        <v>0</v>
      </c>
      <c r="AF84" s="515">
        <f t="shared" si="31"/>
        <v>0</v>
      </c>
      <c r="AG84" s="515">
        <f t="shared" si="31"/>
        <v>0</v>
      </c>
      <c r="AH84" s="515">
        <f t="shared" si="31"/>
        <v>0</v>
      </c>
      <c r="AI84" s="515">
        <f t="shared" si="31"/>
        <v>0</v>
      </c>
      <c r="AJ84" s="515">
        <f t="shared" si="32"/>
        <v>0</v>
      </c>
      <c r="AK84" s="515">
        <f t="shared" si="32"/>
        <v>0</v>
      </c>
      <c r="AL84" s="515">
        <f t="shared" si="32"/>
        <v>0</v>
      </c>
      <c r="AM84" s="515">
        <f t="shared" si="32"/>
        <v>0</v>
      </c>
      <c r="AN84" s="515">
        <f t="shared" si="32"/>
        <v>0</v>
      </c>
      <c r="AO84" s="515">
        <f t="shared" si="32"/>
        <v>0</v>
      </c>
      <c r="AP84" s="515">
        <f t="shared" si="32"/>
        <v>0</v>
      </c>
      <c r="AQ84" s="515">
        <f t="shared" si="32"/>
        <v>0</v>
      </c>
      <c r="AR84" s="515">
        <f t="shared" si="32"/>
        <v>0</v>
      </c>
      <c r="AS84" s="515">
        <f t="shared" si="32"/>
        <v>0</v>
      </c>
      <c r="AT84" s="515">
        <f t="shared" si="32"/>
        <v>0</v>
      </c>
      <c r="AU84" s="515">
        <f t="shared" si="32"/>
        <v>0</v>
      </c>
      <c r="AV84" s="515">
        <f t="shared" si="32"/>
        <v>0</v>
      </c>
      <c r="AW84" s="515">
        <f t="shared" si="32"/>
        <v>0</v>
      </c>
      <c r="AX84" s="515" t="str">
        <f t="shared" si="17"/>
        <v/>
      </c>
      <c r="AY84" s="515" t="str">
        <f t="shared" si="17"/>
        <v/>
      </c>
      <c r="AZ84" s="515" t="str">
        <f t="shared" si="17"/>
        <v/>
      </c>
      <c r="BA84" s="515" t="str">
        <f t="shared" si="17"/>
        <v/>
      </c>
      <c r="BB84" s="515" t="str">
        <f t="shared" si="17"/>
        <v/>
      </c>
      <c r="BC84" s="515" t="str">
        <f t="shared" si="17"/>
        <v/>
      </c>
      <c r="BD84" s="515" t="str">
        <f t="shared" si="17"/>
        <v/>
      </c>
      <c r="BE84" s="515" t="str">
        <f t="shared" si="17"/>
        <v/>
      </c>
      <c r="BF84" s="515" t="str">
        <f t="shared" si="37"/>
        <v/>
      </c>
      <c r="BG84" s="515" t="str">
        <f t="shared" si="37"/>
        <v/>
      </c>
      <c r="BH84" s="515" t="str">
        <f t="shared" si="37"/>
        <v/>
      </c>
      <c r="BI84" s="515" t="str">
        <f t="shared" si="37"/>
        <v/>
      </c>
      <c r="BJ84" s="515" t="str">
        <f t="shared" si="37"/>
        <v/>
      </c>
      <c r="BK84" s="515" t="str">
        <f t="shared" si="37"/>
        <v/>
      </c>
      <c r="BL84" s="515">
        <f t="shared" si="33"/>
        <v>0</v>
      </c>
      <c r="BM84" s="515">
        <f t="shared" si="34"/>
        <v>0</v>
      </c>
      <c r="BN84" s="515">
        <f t="shared" si="35"/>
        <v>0</v>
      </c>
      <c r="BO84" s="515" t="str">
        <f t="shared" si="36"/>
        <v/>
      </c>
    </row>
    <row r="85" spans="1:67" ht="30" customHeight="1">
      <c r="A85" s="517">
        <v>74</v>
      </c>
      <c r="B85" s="516"/>
      <c r="C85" s="77" t="str">
        <f t="shared" si="25"/>
        <v/>
      </c>
      <c r="D85" s="72" t="str">
        <f t="shared" si="26"/>
        <v/>
      </c>
      <c r="E85" s="515" t="str">
        <f t="shared" si="27"/>
        <v/>
      </c>
      <c r="F85" s="515" t="str">
        <f t="shared" si="28"/>
        <v/>
      </c>
      <c r="G85" s="515" t="str">
        <f t="shared" si="29"/>
        <v/>
      </c>
      <c r="H85" s="515">
        <f t="shared" si="30"/>
        <v>0</v>
      </c>
      <c r="I85" s="515">
        <f t="shared" si="30"/>
        <v>0</v>
      </c>
      <c r="J85" s="515">
        <f t="shared" si="30"/>
        <v>0</v>
      </c>
      <c r="K85" s="515">
        <f t="shared" si="30"/>
        <v>0</v>
      </c>
      <c r="L85" s="515">
        <f t="shared" si="30"/>
        <v>0</v>
      </c>
      <c r="M85" s="515">
        <f t="shared" si="30"/>
        <v>0</v>
      </c>
      <c r="N85" s="515">
        <f t="shared" si="30"/>
        <v>0</v>
      </c>
      <c r="O85" s="515">
        <f t="shared" si="30"/>
        <v>0</v>
      </c>
      <c r="P85" s="515">
        <f t="shared" si="30"/>
        <v>0</v>
      </c>
      <c r="Q85" s="515">
        <f t="shared" si="30"/>
        <v>0</v>
      </c>
      <c r="R85" s="515">
        <f t="shared" si="30"/>
        <v>0</v>
      </c>
      <c r="S85" s="515">
        <f t="shared" si="30"/>
        <v>0</v>
      </c>
      <c r="T85" s="515">
        <f t="shared" si="30"/>
        <v>0</v>
      </c>
      <c r="U85" s="515">
        <f t="shared" si="30"/>
        <v>0</v>
      </c>
      <c r="V85" s="515">
        <f t="shared" si="31"/>
        <v>0</v>
      </c>
      <c r="W85" s="515">
        <f t="shared" si="31"/>
        <v>0</v>
      </c>
      <c r="X85" s="515">
        <f t="shared" si="31"/>
        <v>0</v>
      </c>
      <c r="Y85" s="515">
        <f t="shared" si="31"/>
        <v>0</v>
      </c>
      <c r="Z85" s="515">
        <f t="shared" si="31"/>
        <v>0</v>
      </c>
      <c r="AA85" s="515">
        <f t="shared" si="31"/>
        <v>0</v>
      </c>
      <c r="AB85" s="515">
        <f t="shared" si="31"/>
        <v>0</v>
      </c>
      <c r="AC85" s="515">
        <f t="shared" si="31"/>
        <v>0</v>
      </c>
      <c r="AD85" s="515">
        <f t="shared" si="31"/>
        <v>0</v>
      </c>
      <c r="AE85" s="515">
        <f t="shared" si="31"/>
        <v>0</v>
      </c>
      <c r="AF85" s="515">
        <f t="shared" si="31"/>
        <v>0</v>
      </c>
      <c r="AG85" s="515">
        <f t="shared" si="31"/>
        <v>0</v>
      </c>
      <c r="AH85" s="515">
        <f t="shared" si="31"/>
        <v>0</v>
      </c>
      <c r="AI85" s="515">
        <f t="shared" si="31"/>
        <v>0</v>
      </c>
      <c r="AJ85" s="515">
        <f t="shared" si="32"/>
        <v>0</v>
      </c>
      <c r="AK85" s="515">
        <f t="shared" si="32"/>
        <v>0</v>
      </c>
      <c r="AL85" s="515">
        <f t="shared" si="32"/>
        <v>0</v>
      </c>
      <c r="AM85" s="515">
        <f t="shared" si="32"/>
        <v>0</v>
      </c>
      <c r="AN85" s="515">
        <f t="shared" si="32"/>
        <v>0</v>
      </c>
      <c r="AO85" s="515">
        <f t="shared" si="32"/>
        <v>0</v>
      </c>
      <c r="AP85" s="515">
        <f t="shared" si="32"/>
        <v>0</v>
      </c>
      <c r="AQ85" s="515">
        <f t="shared" si="32"/>
        <v>0</v>
      </c>
      <c r="AR85" s="515">
        <f t="shared" si="32"/>
        <v>0</v>
      </c>
      <c r="AS85" s="515">
        <f t="shared" si="32"/>
        <v>0</v>
      </c>
      <c r="AT85" s="515">
        <f t="shared" si="32"/>
        <v>0</v>
      </c>
      <c r="AU85" s="515">
        <f t="shared" si="32"/>
        <v>0</v>
      </c>
      <c r="AV85" s="515">
        <f t="shared" si="32"/>
        <v>0</v>
      </c>
      <c r="AW85" s="515">
        <f t="shared" si="32"/>
        <v>0</v>
      </c>
      <c r="AX85" s="515" t="str">
        <f t="shared" si="17"/>
        <v/>
      </c>
      <c r="AY85" s="515" t="str">
        <f t="shared" si="17"/>
        <v/>
      </c>
      <c r="AZ85" s="515" t="str">
        <f t="shared" si="17"/>
        <v/>
      </c>
      <c r="BA85" s="515" t="str">
        <f t="shared" si="17"/>
        <v/>
      </c>
      <c r="BB85" s="515" t="str">
        <f t="shared" si="17"/>
        <v/>
      </c>
      <c r="BC85" s="515" t="str">
        <f t="shared" si="17"/>
        <v/>
      </c>
      <c r="BD85" s="515" t="str">
        <f t="shared" si="17"/>
        <v/>
      </c>
      <c r="BE85" s="515" t="str">
        <f t="shared" si="17"/>
        <v/>
      </c>
      <c r="BF85" s="515" t="str">
        <f t="shared" si="37"/>
        <v/>
      </c>
      <c r="BG85" s="515" t="str">
        <f t="shared" si="37"/>
        <v/>
      </c>
      <c r="BH85" s="515" t="str">
        <f t="shared" si="37"/>
        <v/>
      </c>
      <c r="BI85" s="515" t="str">
        <f t="shared" si="37"/>
        <v/>
      </c>
      <c r="BJ85" s="515" t="str">
        <f t="shared" si="37"/>
        <v/>
      </c>
      <c r="BK85" s="515" t="str">
        <f t="shared" si="37"/>
        <v/>
      </c>
      <c r="BL85" s="515">
        <f t="shared" si="33"/>
        <v>0</v>
      </c>
      <c r="BM85" s="515">
        <f t="shared" si="34"/>
        <v>0</v>
      </c>
      <c r="BN85" s="515">
        <f t="shared" si="35"/>
        <v>0</v>
      </c>
      <c r="BO85" s="515" t="str">
        <f t="shared" si="36"/>
        <v/>
      </c>
    </row>
    <row r="86" spans="1:67" ht="30" customHeight="1">
      <c r="A86" s="518">
        <v>75</v>
      </c>
      <c r="B86" s="516"/>
      <c r="C86" s="77" t="str">
        <f t="shared" si="25"/>
        <v/>
      </c>
      <c r="D86" s="72" t="str">
        <f t="shared" si="26"/>
        <v/>
      </c>
      <c r="E86" s="515" t="str">
        <f t="shared" si="27"/>
        <v/>
      </c>
      <c r="F86" s="515" t="str">
        <f t="shared" si="28"/>
        <v/>
      </c>
      <c r="G86" s="515" t="str">
        <f t="shared" si="29"/>
        <v/>
      </c>
      <c r="H86" s="515">
        <f t="shared" si="30"/>
        <v>0</v>
      </c>
      <c r="I86" s="515">
        <f t="shared" si="30"/>
        <v>0</v>
      </c>
      <c r="J86" s="515">
        <f t="shared" si="30"/>
        <v>0</v>
      </c>
      <c r="K86" s="515">
        <f t="shared" si="30"/>
        <v>0</v>
      </c>
      <c r="L86" s="515">
        <f t="shared" si="30"/>
        <v>0</v>
      </c>
      <c r="M86" s="515">
        <f t="shared" si="30"/>
        <v>0</v>
      </c>
      <c r="N86" s="515">
        <f t="shared" si="30"/>
        <v>0</v>
      </c>
      <c r="O86" s="515">
        <f t="shared" si="30"/>
        <v>0</v>
      </c>
      <c r="P86" s="515">
        <f t="shared" si="30"/>
        <v>0</v>
      </c>
      <c r="Q86" s="515">
        <f t="shared" si="30"/>
        <v>0</v>
      </c>
      <c r="R86" s="515">
        <f t="shared" si="30"/>
        <v>0</v>
      </c>
      <c r="S86" s="515">
        <f t="shared" si="30"/>
        <v>0</v>
      </c>
      <c r="T86" s="515">
        <f t="shared" si="30"/>
        <v>0</v>
      </c>
      <c r="U86" s="515">
        <f t="shared" si="30"/>
        <v>0</v>
      </c>
      <c r="V86" s="515">
        <f t="shared" si="31"/>
        <v>0</v>
      </c>
      <c r="W86" s="515">
        <f t="shared" si="31"/>
        <v>0</v>
      </c>
      <c r="X86" s="515">
        <f t="shared" si="31"/>
        <v>0</v>
      </c>
      <c r="Y86" s="515">
        <f t="shared" si="31"/>
        <v>0</v>
      </c>
      <c r="Z86" s="515">
        <f t="shared" si="31"/>
        <v>0</v>
      </c>
      <c r="AA86" s="515">
        <f t="shared" si="31"/>
        <v>0</v>
      </c>
      <c r="AB86" s="515">
        <f t="shared" si="31"/>
        <v>0</v>
      </c>
      <c r="AC86" s="515">
        <f t="shared" si="31"/>
        <v>0</v>
      </c>
      <c r="AD86" s="515">
        <f t="shared" si="31"/>
        <v>0</v>
      </c>
      <c r="AE86" s="515">
        <f t="shared" si="31"/>
        <v>0</v>
      </c>
      <c r="AF86" s="515">
        <f t="shared" si="31"/>
        <v>0</v>
      </c>
      <c r="AG86" s="515">
        <f t="shared" si="31"/>
        <v>0</v>
      </c>
      <c r="AH86" s="515">
        <f t="shared" si="31"/>
        <v>0</v>
      </c>
      <c r="AI86" s="515">
        <f t="shared" si="31"/>
        <v>0</v>
      </c>
      <c r="AJ86" s="515">
        <f t="shared" si="32"/>
        <v>0</v>
      </c>
      <c r="AK86" s="515">
        <f t="shared" si="32"/>
        <v>0</v>
      </c>
      <c r="AL86" s="515">
        <f t="shared" si="32"/>
        <v>0</v>
      </c>
      <c r="AM86" s="515">
        <f t="shared" si="32"/>
        <v>0</v>
      </c>
      <c r="AN86" s="515">
        <f t="shared" si="32"/>
        <v>0</v>
      </c>
      <c r="AO86" s="515">
        <f t="shared" si="32"/>
        <v>0</v>
      </c>
      <c r="AP86" s="515">
        <f t="shared" si="32"/>
        <v>0</v>
      </c>
      <c r="AQ86" s="515">
        <f t="shared" si="32"/>
        <v>0</v>
      </c>
      <c r="AR86" s="515">
        <f t="shared" si="32"/>
        <v>0</v>
      </c>
      <c r="AS86" s="515">
        <f t="shared" si="32"/>
        <v>0</v>
      </c>
      <c r="AT86" s="515">
        <f t="shared" si="32"/>
        <v>0</v>
      </c>
      <c r="AU86" s="515">
        <f t="shared" si="32"/>
        <v>0</v>
      </c>
      <c r="AV86" s="515">
        <f t="shared" si="32"/>
        <v>0</v>
      </c>
      <c r="AW86" s="515">
        <f t="shared" si="32"/>
        <v>0</v>
      </c>
      <c r="AX86" s="515" t="str">
        <f t="shared" si="17"/>
        <v/>
      </c>
      <c r="AY86" s="515" t="str">
        <f t="shared" si="17"/>
        <v/>
      </c>
      <c r="AZ86" s="515" t="str">
        <f t="shared" si="17"/>
        <v/>
      </c>
      <c r="BA86" s="515" t="str">
        <f t="shared" si="17"/>
        <v/>
      </c>
      <c r="BB86" s="515" t="str">
        <f t="shared" si="17"/>
        <v/>
      </c>
      <c r="BC86" s="515" t="str">
        <f t="shared" si="17"/>
        <v/>
      </c>
      <c r="BD86" s="515" t="str">
        <f t="shared" si="17"/>
        <v/>
      </c>
      <c r="BE86" s="515" t="str">
        <f t="shared" si="17"/>
        <v/>
      </c>
      <c r="BF86" s="515" t="str">
        <f t="shared" si="37"/>
        <v/>
      </c>
      <c r="BG86" s="515" t="str">
        <f t="shared" si="37"/>
        <v/>
      </c>
      <c r="BH86" s="515" t="str">
        <f t="shared" si="37"/>
        <v/>
      </c>
      <c r="BI86" s="515" t="str">
        <f t="shared" si="37"/>
        <v/>
      </c>
      <c r="BJ86" s="515" t="str">
        <f t="shared" si="37"/>
        <v/>
      </c>
      <c r="BK86" s="515" t="str">
        <f t="shared" si="37"/>
        <v/>
      </c>
      <c r="BL86" s="515">
        <f t="shared" si="33"/>
        <v>0</v>
      </c>
      <c r="BM86" s="515">
        <f t="shared" si="34"/>
        <v>0</v>
      </c>
      <c r="BN86" s="515">
        <f t="shared" si="35"/>
        <v>0</v>
      </c>
      <c r="BO86" s="515" t="str">
        <f t="shared" si="36"/>
        <v/>
      </c>
    </row>
    <row r="87" spans="1:67" ht="30" customHeight="1">
      <c r="A87" s="517">
        <v>76</v>
      </c>
      <c r="B87" s="516"/>
      <c r="C87" s="77" t="str">
        <f t="shared" si="25"/>
        <v/>
      </c>
      <c r="D87" s="72" t="str">
        <f t="shared" si="26"/>
        <v/>
      </c>
      <c r="E87" s="515" t="str">
        <f t="shared" si="27"/>
        <v/>
      </c>
      <c r="F87" s="515" t="str">
        <f t="shared" si="28"/>
        <v/>
      </c>
      <c r="G87" s="515" t="str">
        <f t="shared" si="29"/>
        <v/>
      </c>
      <c r="H87" s="515">
        <f t="shared" si="30"/>
        <v>0</v>
      </c>
      <c r="I87" s="515">
        <f t="shared" si="30"/>
        <v>0</v>
      </c>
      <c r="J87" s="515">
        <f t="shared" si="30"/>
        <v>0</v>
      </c>
      <c r="K87" s="515">
        <f t="shared" si="30"/>
        <v>0</v>
      </c>
      <c r="L87" s="515">
        <f t="shared" si="30"/>
        <v>0</v>
      </c>
      <c r="M87" s="515">
        <f t="shared" si="30"/>
        <v>0</v>
      </c>
      <c r="N87" s="515">
        <f t="shared" si="30"/>
        <v>0</v>
      </c>
      <c r="O87" s="515">
        <f t="shared" si="30"/>
        <v>0</v>
      </c>
      <c r="P87" s="515">
        <f t="shared" si="30"/>
        <v>0</v>
      </c>
      <c r="Q87" s="515">
        <f t="shared" si="30"/>
        <v>0</v>
      </c>
      <c r="R87" s="515">
        <f t="shared" si="30"/>
        <v>0</v>
      </c>
      <c r="S87" s="515">
        <f t="shared" si="30"/>
        <v>0</v>
      </c>
      <c r="T87" s="515">
        <f t="shared" si="30"/>
        <v>0</v>
      </c>
      <c r="U87" s="515">
        <f t="shared" si="30"/>
        <v>0</v>
      </c>
      <c r="V87" s="515">
        <f t="shared" si="31"/>
        <v>0</v>
      </c>
      <c r="W87" s="515">
        <f t="shared" si="31"/>
        <v>0</v>
      </c>
      <c r="X87" s="515">
        <f t="shared" si="31"/>
        <v>0</v>
      </c>
      <c r="Y87" s="515">
        <f t="shared" si="31"/>
        <v>0</v>
      </c>
      <c r="Z87" s="515">
        <f t="shared" si="31"/>
        <v>0</v>
      </c>
      <c r="AA87" s="515">
        <f t="shared" si="31"/>
        <v>0</v>
      </c>
      <c r="AB87" s="515">
        <f t="shared" si="31"/>
        <v>0</v>
      </c>
      <c r="AC87" s="515">
        <f t="shared" si="31"/>
        <v>0</v>
      </c>
      <c r="AD87" s="515">
        <f t="shared" si="31"/>
        <v>0</v>
      </c>
      <c r="AE87" s="515">
        <f t="shared" si="31"/>
        <v>0</v>
      </c>
      <c r="AF87" s="515">
        <f t="shared" si="31"/>
        <v>0</v>
      </c>
      <c r="AG87" s="515">
        <f t="shared" si="31"/>
        <v>0</v>
      </c>
      <c r="AH87" s="515">
        <f t="shared" si="31"/>
        <v>0</v>
      </c>
      <c r="AI87" s="515">
        <f t="shared" si="31"/>
        <v>0</v>
      </c>
      <c r="AJ87" s="515">
        <f t="shared" si="32"/>
        <v>0</v>
      </c>
      <c r="AK87" s="515">
        <f t="shared" si="32"/>
        <v>0</v>
      </c>
      <c r="AL87" s="515">
        <f t="shared" si="32"/>
        <v>0</v>
      </c>
      <c r="AM87" s="515">
        <f t="shared" si="32"/>
        <v>0</v>
      </c>
      <c r="AN87" s="515">
        <f t="shared" si="32"/>
        <v>0</v>
      </c>
      <c r="AO87" s="515">
        <f t="shared" si="32"/>
        <v>0</v>
      </c>
      <c r="AP87" s="515">
        <f t="shared" si="32"/>
        <v>0</v>
      </c>
      <c r="AQ87" s="515">
        <f t="shared" si="32"/>
        <v>0</v>
      </c>
      <c r="AR87" s="515">
        <f t="shared" si="32"/>
        <v>0</v>
      </c>
      <c r="AS87" s="515">
        <f t="shared" si="32"/>
        <v>0</v>
      </c>
      <c r="AT87" s="515">
        <f t="shared" si="32"/>
        <v>0</v>
      </c>
      <c r="AU87" s="515">
        <f t="shared" si="32"/>
        <v>0</v>
      </c>
      <c r="AV87" s="515">
        <f t="shared" si="32"/>
        <v>0</v>
      </c>
      <c r="AW87" s="515">
        <f t="shared" si="32"/>
        <v>0</v>
      </c>
      <c r="AX87" s="515" t="str">
        <f t="shared" si="17"/>
        <v/>
      </c>
      <c r="AY87" s="515" t="str">
        <f t="shared" si="17"/>
        <v/>
      </c>
      <c r="AZ87" s="515" t="str">
        <f t="shared" si="17"/>
        <v/>
      </c>
      <c r="BA87" s="515" t="str">
        <f t="shared" si="17"/>
        <v/>
      </c>
      <c r="BB87" s="515" t="str">
        <f t="shared" si="17"/>
        <v/>
      </c>
      <c r="BC87" s="515" t="str">
        <f t="shared" si="17"/>
        <v/>
      </c>
      <c r="BD87" s="515" t="str">
        <f t="shared" ref="BD87:BH150" si="38">IF($B87="","",IF(AP87&gt;0,"",IF(N87&gt;0,"⚠ "&amp;BD$11,IF(AB87&gt;0,"info "&amp;BD$11,""))))</f>
        <v/>
      </c>
      <c r="BE87" s="515" t="str">
        <f t="shared" si="38"/>
        <v/>
      </c>
      <c r="BF87" s="515" t="str">
        <f t="shared" si="37"/>
        <v/>
      </c>
      <c r="BG87" s="515" t="str">
        <f t="shared" si="37"/>
        <v/>
      </c>
      <c r="BH87" s="515" t="str">
        <f t="shared" si="37"/>
        <v/>
      </c>
      <c r="BI87" s="515" t="str">
        <f t="shared" si="37"/>
        <v/>
      </c>
      <c r="BJ87" s="515" t="str">
        <f t="shared" si="37"/>
        <v/>
      </c>
      <c r="BK87" s="515" t="str">
        <f t="shared" si="37"/>
        <v/>
      </c>
      <c r="BL87" s="515">
        <f t="shared" si="33"/>
        <v>0</v>
      </c>
      <c r="BM87" s="515">
        <f t="shared" si="34"/>
        <v>0</v>
      </c>
      <c r="BN87" s="515">
        <f t="shared" si="35"/>
        <v>0</v>
      </c>
      <c r="BO87" s="515" t="str">
        <f t="shared" si="36"/>
        <v/>
      </c>
    </row>
    <row r="88" spans="1:67" ht="30" customHeight="1">
      <c r="A88" s="518">
        <v>77</v>
      </c>
      <c r="B88" s="516"/>
      <c r="C88" s="77" t="str">
        <f t="shared" si="25"/>
        <v/>
      </c>
      <c r="D88" s="72" t="str">
        <f t="shared" si="26"/>
        <v/>
      </c>
      <c r="E88" s="515" t="str">
        <f t="shared" si="27"/>
        <v/>
      </c>
      <c r="F88" s="515" t="str">
        <f t="shared" si="28"/>
        <v/>
      </c>
      <c r="G88" s="515" t="str">
        <f t="shared" si="29"/>
        <v/>
      </c>
      <c r="H88" s="515">
        <f t="shared" si="30"/>
        <v>0</v>
      </c>
      <c r="I88" s="515">
        <f t="shared" si="30"/>
        <v>0</v>
      </c>
      <c r="J88" s="515">
        <f t="shared" si="30"/>
        <v>0</v>
      </c>
      <c r="K88" s="515">
        <f t="shared" si="30"/>
        <v>0</v>
      </c>
      <c r="L88" s="515">
        <f t="shared" si="30"/>
        <v>0</v>
      </c>
      <c r="M88" s="515">
        <f t="shared" si="30"/>
        <v>0</v>
      </c>
      <c r="N88" s="515">
        <f t="shared" si="30"/>
        <v>0</v>
      </c>
      <c r="O88" s="515">
        <f t="shared" si="30"/>
        <v>0</v>
      </c>
      <c r="P88" s="515">
        <f t="shared" si="30"/>
        <v>0</v>
      </c>
      <c r="Q88" s="515">
        <f t="shared" si="30"/>
        <v>0</v>
      </c>
      <c r="R88" s="515">
        <f t="shared" si="30"/>
        <v>0</v>
      </c>
      <c r="S88" s="515">
        <f t="shared" si="30"/>
        <v>0</v>
      </c>
      <c r="T88" s="515">
        <f t="shared" si="30"/>
        <v>0</v>
      </c>
      <c r="U88" s="515">
        <f t="shared" si="30"/>
        <v>0</v>
      </c>
      <c r="V88" s="515">
        <f t="shared" si="31"/>
        <v>0</v>
      </c>
      <c r="W88" s="515">
        <f t="shared" si="31"/>
        <v>0</v>
      </c>
      <c r="X88" s="515">
        <f t="shared" si="31"/>
        <v>0</v>
      </c>
      <c r="Y88" s="515">
        <f t="shared" si="31"/>
        <v>0</v>
      </c>
      <c r="Z88" s="515">
        <f t="shared" si="31"/>
        <v>0</v>
      </c>
      <c r="AA88" s="515">
        <f t="shared" si="31"/>
        <v>0</v>
      </c>
      <c r="AB88" s="515">
        <f t="shared" si="31"/>
        <v>0</v>
      </c>
      <c r="AC88" s="515">
        <f t="shared" si="31"/>
        <v>0</v>
      </c>
      <c r="AD88" s="515">
        <f t="shared" si="31"/>
        <v>0</v>
      </c>
      <c r="AE88" s="515">
        <f t="shared" si="31"/>
        <v>0</v>
      </c>
      <c r="AF88" s="515">
        <f t="shared" si="31"/>
        <v>0</v>
      </c>
      <c r="AG88" s="515">
        <f t="shared" si="31"/>
        <v>0</v>
      </c>
      <c r="AH88" s="515">
        <f t="shared" si="31"/>
        <v>0</v>
      </c>
      <c r="AI88" s="515">
        <f t="shared" si="31"/>
        <v>0</v>
      </c>
      <c r="AJ88" s="515">
        <f t="shared" si="32"/>
        <v>0</v>
      </c>
      <c r="AK88" s="515">
        <f t="shared" si="32"/>
        <v>0</v>
      </c>
      <c r="AL88" s="515">
        <f t="shared" si="32"/>
        <v>0</v>
      </c>
      <c r="AM88" s="515">
        <f t="shared" si="32"/>
        <v>0</v>
      </c>
      <c r="AN88" s="515">
        <f t="shared" si="32"/>
        <v>0</v>
      </c>
      <c r="AO88" s="515">
        <f t="shared" si="32"/>
        <v>0</v>
      </c>
      <c r="AP88" s="515">
        <f t="shared" si="32"/>
        <v>0</v>
      </c>
      <c r="AQ88" s="515">
        <f t="shared" si="32"/>
        <v>0</v>
      </c>
      <c r="AR88" s="515">
        <f t="shared" si="32"/>
        <v>0</v>
      </c>
      <c r="AS88" s="515">
        <f t="shared" si="32"/>
        <v>0</v>
      </c>
      <c r="AT88" s="515">
        <f t="shared" si="32"/>
        <v>0</v>
      </c>
      <c r="AU88" s="515">
        <f t="shared" si="32"/>
        <v>0</v>
      </c>
      <c r="AV88" s="515">
        <f t="shared" si="32"/>
        <v>0</v>
      </c>
      <c r="AW88" s="515">
        <f t="shared" si="32"/>
        <v>0</v>
      </c>
      <c r="AX88" s="515" t="str">
        <f t="shared" ref="AX88:BC130" si="39">IF($B88="","",IF(AJ88&gt;0,"",IF(H88&gt;0,"⚠ "&amp;AX$11,IF(V88&gt;0,"info "&amp;AX$11,""))))</f>
        <v/>
      </c>
      <c r="AY88" s="515" t="str">
        <f t="shared" si="39"/>
        <v/>
      </c>
      <c r="AZ88" s="515" t="str">
        <f t="shared" si="39"/>
        <v/>
      </c>
      <c r="BA88" s="515" t="str">
        <f t="shared" si="39"/>
        <v/>
      </c>
      <c r="BB88" s="515" t="str">
        <f t="shared" si="39"/>
        <v/>
      </c>
      <c r="BC88" s="515" t="str">
        <f t="shared" si="39"/>
        <v/>
      </c>
      <c r="BD88" s="515" t="str">
        <f t="shared" si="38"/>
        <v/>
      </c>
      <c r="BE88" s="515" t="str">
        <f t="shared" si="38"/>
        <v/>
      </c>
      <c r="BF88" s="515" t="str">
        <f t="shared" si="37"/>
        <v/>
      </c>
      <c r="BG88" s="515" t="str">
        <f t="shared" si="37"/>
        <v/>
      </c>
      <c r="BH88" s="515" t="str">
        <f t="shared" si="37"/>
        <v/>
      </c>
      <c r="BI88" s="515" t="str">
        <f t="shared" si="37"/>
        <v/>
      </c>
      <c r="BJ88" s="515" t="str">
        <f t="shared" si="37"/>
        <v/>
      </c>
      <c r="BK88" s="515" t="str">
        <f t="shared" si="37"/>
        <v/>
      </c>
      <c r="BL88" s="515">
        <f t="shared" si="33"/>
        <v>0</v>
      </c>
      <c r="BM88" s="515">
        <f t="shared" si="34"/>
        <v>0</v>
      </c>
      <c r="BN88" s="515">
        <f t="shared" si="35"/>
        <v>0</v>
      </c>
      <c r="BO88" s="515" t="str">
        <f t="shared" si="36"/>
        <v/>
      </c>
    </row>
    <row r="89" spans="1:67" ht="30" customHeight="1">
      <c r="A89" s="517">
        <v>78</v>
      </c>
      <c r="B89" s="516"/>
      <c r="C89" s="77" t="str">
        <f t="shared" si="25"/>
        <v/>
      </c>
      <c r="D89" s="72" t="str">
        <f t="shared" si="26"/>
        <v/>
      </c>
      <c r="E89" s="515" t="str">
        <f t="shared" si="27"/>
        <v/>
      </c>
      <c r="F89" s="515" t="str">
        <f t="shared" si="28"/>
        <v/>
      </c>
      <c r="G89" s="515" t="str">
        <f t="shared" si="29"/>
        <v/>
      </c>
      <c r="H89" s="515">
        <f t="shared" si="30"/>
        <v>0</v>
      </c>
      <c r="I89" s="515">
        <f t="shared" si="30"/>
        <v>0</v>
      </c>
      <c r="J89" s="515">
        <f t="shared" si="30"/>
        <v>0</v>
      </c>
      <c r="K89" s="515">
        <f t="shared" si="30"/>
        <v>0</v>
      </c>
      <c r="L89" s="515">
        <f t="shared" si="30"/>
        <v>0</v>
      </c>
      <c r="M89" s="515">
        <f t="shared" si="30"/>
        <v>0</v>
      </c>
      <c r="N89" s="515">
        <f t="shared" si="30"/>
        <v>0</v>
      </c>
      <c r="O89" s="515">
        <f t="shared" si="30"/>
        <v>0</v>
      </c>
      <c r="P89" s="515">
        <f t="shared" si="30"/>
        <v>0</v>
      </c>
      <c r="Q89" s="515">
        <f t="shared" si="30"/>
        <v>0</v>
      </c>
      <c r="R89" s="515">
        <f t="shared" si="30"/>
        <v>0</v>
      </c>
      <c r="S89" s="515">
        <f t="shared" si="30"/>
        <v>0</v>
      </c>
      <c r="T89" s="515">
        <f t="shared" si="30"/>
        <v>0</v>
      </c>
      <c r="U89" s="515">
        <f t="shared" si="30"/>
        <v>0</v>
      </c>
      <c r="V89" s="515">
        <f t="shared" si="31"/>
        <v>0</v>
      </c>
      <c r="W89" s="515">
        <f t="shared" si="31"/>
        <v>0</v>
      </c>
      <c r="X89" s="515">
        <f t="shared" si="31"/>
        <v>0</v>
      </c>
      <c r="Y89" s="515">
        <f t="shared" si="31"/>
        <v>0</v>
      </c>
      <c r="Z89" s="515">
        <f t="shared" si="31"/>
        <v>0</v>
      </c>
      <c r="AA89" s="515">
        <f t="shared" si="31"/>
        <v>0</v>
      </c>
      <c r="AB89" s="515">
        <f t="shared" si="31"/>
        <v>0</v>
      </c>
      <c r="AC89" s="515">
        <f t="shared" si="31"/>
        <v>0</v>
      </c>
      <c r="AD89" s="515">
        <f t="shared" si="31"/>
        <v>0</v>
      </c>
      <c r="AE89" s="515">
        <f t="shared" si="31"/>
        <v>0</v>
      </c>
      <c r="AF89" s="515">
        <f t="shared" si="31"/>
        <v>0</v>
      </c>
      <c r="AG89" s="515">
        <f t="shared" si="31"/>
        <v>0</v>
      </c>
      <c r="AH89" s="515">
        <f t="shared" si="31"/>
        <v>0</v>
      </c>
      <c r="AI89" s="515">
        <f t="shared" si="31"/>
        <v>0</v>
      </c>
      <c r="AJ89" s="515">
        <f t="shared" si="32"/>
        <v>0</v>
      </c>
      <c r="AK89" s="515">
        <f t="shared" si="32"/>
        <v>0</v>
      </c>
      <c r="AL89" s="515">
        <f t="shared" si="32"/>
        <v>0</v>
      </c>
      <c r="AM89" s="515">
        <f t="shared" si="32"/>
        <v>0</v>
      </c>
      <c r="AN89" s="515">
        <f t="shared" si="32"/>
        <v>0</v>
      </c>
      <c r="AO89" s="515">
        <f t="shared" si="32"/>
        <v>0</v>
      </c>
      <c r="AP89" s="515">
        <f t="shared" si="32"/>
        <v>0</v>
      </c>
      <c r="AQ89" s="515">
        <f t="shared" si="32"/>
        <v>0</v>
      </c>
      <c r="AR89" s="515">
        <f t="shared" si="32"/>
        <v>0</v>
      </c>
      <c r="AS89" s="515">
        <f t="shared" si="32"/>
        <v>0</v>
      </c>
      <c r="AT89" s="515">
        <f t="shared" si="32"/>
        <v>0</v>
      </c>
      <c r="AU89" s="515">
        <f t="shared" si="32"/>
        <v>0</v>
      </c>
      <c r="AV89" s="515">
        <f t="shared" si="32"/>
        <v>0</v>
      </c>
      <c r="AW89" s="515">
        <f t="shared" si="32"/>
        <v>0</v>
      </c>
      <c r="AX89" s="515" t="str">
        <f t="shared" si="39"/>
        <v/>
      </c>
      <c r="AY89" s="515" t="str">
        <f t="shared" si="39"/>
        <v/>
      </c>
      <c r="AZ89" s="515" t="str">
        <f t="shared" si="39"/>
        <v/>
      </c>
      <c r="BA89" s="515" t="str">
        <f t="shared" si="39"/>
        <v/>
      </c>
      <c r="BB89" s="515" t="str">
        <f t="shared" si="39"/>
        <v/>
      </c>
      <c r="BC89" s="515" t="str">
        <f t="shared" si="39"/>
        <v/>
      </c>
      <c r="BD89" s="515" t="str">
        <f t="shared" si="38"/>
        <v/>
      </c>
      <c r="BE89" s="515" t="str">
        <f t="shared" si="38"/>
        <v/>
      </c>
      <c r="BF89" s="515" t="str">
        <f t="shared" si="37"/>
        <v/>
      </c>
      <c r="BG89" s="515" t="str">
        <f t="shared" si="37"/>
        <v/>
      </c>
      <c r="BH89" s="515" t="str">
        <f t="shared" si="37"/>
        <v/>
      </c>
      <c r="BI89" s="515" t="str">
        <f t="shared" si="37"/>
        <v/>
      </c>
      <c r="BJ89" s="515" t="str">
        <f t="shared" si="37"/>
        <v/>
      </c>
      <c r="BK89" s="515" t="str">
        <f t="shared" si="37"/>
        <v/>
      </c>
      <c r="BL89" s="515">
        <f t="shared" si="33"/>
        <v>0</v>
      </c>
      <c r="BM89" s="515">
        <f t="shared" si="34"/>
        <v>0</v>
      </c>
      <c r="BN89" s="515">
        <f t="shared" si="35"/>
        <v>0</v>
      </c>
      <c r="BO89" s="515" t="str">
        <f t="shared" si="36"/>
        <v/>
      </c>
    </row>
    <row r="90" spans="1:67" ht="30" customHeight="1">
      <c r="A90" s="518">
        <v>79</v>
      </c>
      <c r="B90" s="516"/>
      <c r="C90" s="77" t="str">
        <f t="shared" si="25"/>
        <v/>
      </c>
      <c r="D90" s="72" t="str">
        <f t="shared" si="26"/>
        <v/>
      </c>
      <c r="E90" s="515" t="str">
        <f t="shared" si="27"/>
        <v/>
      </c>
      <c r="F90" s="515" t="str">
        <f t="shared" si="28"/>
        <v/>
      </c>
      <c r="G90" s="515" t="str">
        <f t="shared" si="29"/>
        <v/>
      </c>
      <c r="H90" s="515">
        <f t="shared" si="30"/>
        <v>0</v>
      </c>
      <c r="I90" s="515">
        <f t="shared" si="30"/>
        <v>0</v>
      </c>
      <c r="J90" s="515">
        <f t="shared" si="30"/>
        <v>0</v>
      </c>
      <c r="K90" s="515">
        <f t="shared" si="30"/>
        <v>0</v>
      </c>
      <c r="L90" s="515">
        <f t="shared" si="30"/>
        <v>0</v>
      </c>
      <c r="M90" s="515">
        <f t="shared" si="30"/>
        <v>0</v>
      </c>
      <c r="N90" s="515">
        <f t="shared" si="30"/>
        <v>0</v>
      </c>
      <c r="O90" s="515">
        <f t="shared" si="30"/>
        <v>0</v>
      </c>
      <c r="P90" s="515">
        <f t="shared" si="30"/>
        <v>0</v>
      </c>
      <c r="Q90" s="515">
        <f t="shared" si="30"/>
        <v>0</v>
      </c>
      <c r="R90" s="515">
        <f t="shared" si="30"/>
        <v>0</v>
      </c>
      <c r="S90" s="515">
        <f t="shared" si="30"/>
        <v>0</v>
      </c>
      <c r="T90" s="515">
        <f t="shared" si="30"/>
        <v>0</v>
      </c>
      <c r="U90" s="515">
        <f t="shared" si="30"/>
        <v>0</v>
      </c>
      <c r="V90" s="515">
        <f t="shared" si="31"/>
        <v>0</v>
      </c>
      <c r="W90" s="515">
        <f t="shared" si="31"/>
        <v>0</v>
      </c>
      <c r="X90" s="515">
        <f t="shared" si="31"/>
        <v>0</v>
      </c>
      <c r="Y90" s="515">
        <f t="shared" si="31"/>
        <v>0</v>
      </c>
      <c r="Z90" s="515">
        <f t="shared" si="31"/>
        <v>0</v>
      </c>
      <c r="AA90" s="515">
        <f t="shared" si="31"/>
        <v>0</v>
      </c>
      <c r="AB90" s="515">
        <f t="shared" si="31"/>
        <v>0</v>
      </c>
      <c r="AC90" s="515">
        <f t="shared" si="31"/>
        <v>0</v>
      </c>
      <c r="AD90" s="515">
        <f t="shared" si="31"/>
        <v>0</v>
      </c>
      <c r="AE90" s="515">
        <f t="shared" si="31"/>
        <v>0</v>
      </c>
      <c r="AF90" s="515">
        <f t="shared" si="31"/>
        <v>0</v>
      </c>
      <c r="AG90" s="515">
        <f t="shared" si="31"/>
        <v>0</v>
      </c>
      <c r="AH90" s="515">
        <f t="shared" si="31"/>
        <v>0</v>
      </c>
      <c r="AI90" s="515">
        <f t="shared" si="31"/>
        <v>0</v>
      </c>
      <c r="AJ90" s="515">
        <f t="shared" si="32"/>
        <v>0</v>
      </c>
      <c r="AK90" s="515">
        <f t="shared" si="32"/>
        <v>0</v>
      </c>
      <c r="AL90" s="515">
        <f t="shared" si="32"/>
        <v>0</v>
      </c>
      <c r="AM90" s="515">
        <f t="shared" si="32"/>
        <v>0</v>
      </c>
      <c r="AN90" s="515">
        <f t="shared" si="32"/>
        <v>0</v>
      </c>
      <c r="AO90" s="515">
        <f t="shared" si="32"/>
        <v>0</v>
      </c>
      <c r="AP90" s="515">
        <f t="shared" si="32"/>
        <v>0</v>
      </c>
      <c r="AQ90" s="515">
        <f t="shared" si="32"/>
        <v>0</v>
      </c>
      <c r="AR90" s="515">
        <f t="shared" si="32"/>
        <v>0</v>
      </c>
      <c r="AS90" s="515">
        <f t="shared" si="32"/>
        <v>0</v>
      </c>
      <c r="AT90" s="515">
        <f t="shared" si="32"/>
        <v>0</v>
      </c>
      <c r="AU90" s="515">
        <f t="shared" si="32"/>
        <v>0</v>
      </c>
      <c r="AV90" s="515">
        <f t="shared" si="32"/>
        <v>0</v>
      </c>
      <c r="AW90" s="515">
        <f t="shared" si="32"/>
        <v>0</v>
      </c>
      <c r="AX90" s="515" t="str">
        <f t="shared" si="39"/>
        <v/>
      </c>
      <c r="AY90" s="515" t="str">
        <f t="shared" si="39"/>
        <v/>
      </c>
      <c r="AZ90" s="515" t="str">
        <f t="shared" si="39"/>
        <v/>
      </c>
      <c r="BA90" s="515" t="str">
        <f t="shared" si="39"/>
        <v/>
      </c>
      <c r="BB90" s="515" t="str">
        <f t="shared" si="39"/>
        <v/>
      </c>
      <c r="BC90" s="515" t="str">
        <f t="shared" si="39"/>
        <v/>
      </c>
      <c r="BD90" s="515" t="str">
        <f t="shared" si="38"/>
        <v/>
      </c>
      <c r="BE90" s="515" t="str">
        <f t="shared" si="38"/>
        <v/>
      </c>
      <c r="BF90" s="515" t="str">
        <f t="shared" si="37"/>
        <v/>
      </c>
      <c r="BG90" s="515" t="str">
        <f t="shared" si="37"/>
        <v/>
      </c>
      <c r="BH90" s="515" t="str">
        <f t="shared" si="37"/>
        <v/>
      </c>
      <c r="BI90" s="515" t="str">
        <f t="shared" si="37"/>
        <v/>
      </c>
      <c r="BJ90" s="515" t="str">
        <f t="shared" si="37"/>
        <v/>
      </c>
      <c r="BK90" s="515" t="str">
        <f t="shared" si="37"/>
        <v/>
      </c>
      <c r="BL90" s="515">
        <f t="shared" si="33"/>
        <v>0</v>
      </c>
      <c r="BM90" s="515">
        <f t="shared" si="34"/>
        <v>0</v>
      </c>
      <c r="BN90" s="515">
        <f t="shared" si="35"/>
        <v>0</v>
      </c>
      <c r="BO90" s="515" t="str">
        <f t="shared" si="36"/>
        <v/>
      </c>
    </row>
    <row r="91" spans="1:67" ht="30" customHeight="1">
      <c r="A91" s="517">
        <v>80</v>
      </c>
      <c r="B91" s="516"/>
      <c r="C91" s="77" t="str">
        <f t="shared" si="25"/>
        <v/>
      </c>
      <c r="D91" s="72" t="str">
        <f t="shared" si="26"/>
        <v/>
      </c>
      <c r="E91" s="515" t="str">
        <f t="shared" si="27"/>
        <v/>
      </c>
      <c r="F91" s="515" t="str">
        <f t="shared" si="28"/>
        <v/>
      </c>
      <c r="G91" s="515" t="str">
        <f t="shared" si="29"/>
        <v/>
      </c>
      <c r="H91" s="515">
        <f t="shared" si="30"/>
        <v>0</v>
      </c>
      <c r="I91" s="515">
        <f t="shared" si="30"/>
        <v>0</v>
      </c>
      <c r="J91" s="515">
        <f t="shared" si="30"/>
        <v>0</v>
      </c>
      <c r="K91" s="515">
        <f t="shared" si="30"/>
        <v>0</v>
      </c>
      <c r="L91" s="515">
        <f t="shared" si="30"/>
        <v>0</v>
      </c>
      <c r="M91" s="515">
        <f t="shared" si="30"/>
        <v>0</v>
      </c>
      <c r="N91" s="515">
        <f t="shared" si="30"/>
        <v>0</v>
      </c>
      <c r="O91" s="515">
        <f t="shared" si="30"/>
        <v>0</v>
      </c>
      <c r="P91" s="515">
        <f t="shared" si="30"/>
        <v>0</v>
      </c>
      <c r="Q91" s="515">
        <f t="shared" si="30"/>
        <v>0</v>
      </c>
      <c r="R91" s="515">
        <f t="shared" si="30"/>
        <v>0</v>
      </c>
      <c r="S91" s="515">
        <f t="shared" si="30"/>
        <v>0</v>
      </c>
      <c r="T91" s="515">
        <f t="shared" si="30"/>
        <v>0</v>
      </c>
      <c r="U91" s="515">
        <f t="shared" si="30"/>
        <v>0</v>
      </c>
      <c r="V91" s="515">
        <f t="shared" si="31"/>
        <v>0</v>
      </c>
      <c r="W91" s="515">
        <f t="shared" si="31"/>
        <v>0</v>
      </c>
      <c r="X91" s="515">
        <f t="shared" si="31"/>
        <v>0</v>
      </c>
      <c r="Y91" s="515">
        <f t="shared" si="31"/>
        <v>0</v>
      </c>
      <c r="Z91" s="515">
        <f t="shared" si="31"/>
        <v>0</v>
      </c>
      <c r="AA91" s="515">
        <f t="shared" si="31"/>
        <v>0</v>
      </c>
      <c r="AB91" s="515">
        <f t="shared" si="31"/>
        <v>0</v>
      </c>
      <c r="AC91" s="515">
        <f t="shared" si="31"/>
        <v>0</v>
      </c>
      <c r="AD91" s="515">
        <f t="shared" si="31"/>
        <v>0</v>
      </c>
      <c r="AE91" s="515">
        <f t="shared" si="31"/>
        <v>0</v>
      </c>
      <c r="AF91" s="515">
        <f t="shared" si="31"/>
        <v>0</v>
      </c>
      <c r="AG91" s="515">
        <f t="shared" si="31"/>
        <v>0</v>
      </c>
      <c r="AH91" s="515">
        <f t="shared" si="31"/>
        <v>0</v>
      </c>
      <c r="AI91" s="515">
        <f t="shared" si="31"/>
        <v>0</v>
      </c>
      <c r="AJ91" s="515">
        <f t="shared" si="32"/>
        <v>0</v>
      </c>
      <c r="AK91" s="515">
        <f t="shared" si="32"/>
        <v>0</v>
      </c>
      <c r="AL91" s="515">
        <f t="shared" si="32"/>
        <v>0</v>
      </c>
      <c r="AM91" s="515">
        <f t="shared" si="32"/>
        <v>0</v>
      </c>
      <c r="AN91" s="515">
        <f t="shared" si="32"/>
        <v>0</v>
      </c>
      <c r="AO91" s="515">
        <f t="shared" si="32"/>
        <v>0</v>
      </c>
      <c r="AP91" s="515">
        <f t="shared" si="32"/>
        <v>0</v>
      </c>
      <c r="AQ91" s="515">
        <f t="shared" si="32"/>
        <v>0</v>
      </c>
      <c r="AR91" s="515">
        <f t="shared" si="32"/>
        <v>0</v>
      </c>
      <c r="AS91" s="515">
        <f t="shared" si="32"/>
        <v>0</v>
      </c>
      <c r="AT91" s="515">
        <f t="shared" si="32"/>
        <v>0</v>
      </c>
      <c r="AU91" s="515">
        <f t="shared" si="32"/>
        <v>0</v>
      </c>
      <c r="AV91" s="515">
        <f t="shared" si="32"/>
        <v>0</v>
      </c>
      <c r="AW91" s="515">
        <f t="shared" si="32"/>
        <v>0</v>
      </c>
      <c r="AX91" s="515" t="str">
        <f t="shared" si="39"/>
        <v/>
      </c>
      <c r="AY91" s="515" t="str">
        <f t="shared" si="39"/>
        <v/>
      </c>
      <c r="AZ91" s="515" t="str">
        <f t="shared" si="39"/>
        <v/>
      </c>
      <c r="BA91" s="515" t="str">
        <f t="shared" si="39"/>
        <v/>
      </c>
      <c r="BB91" s="515" t="str">
        <f t="shared" si="39"/>
        <v/>
      </c>
      <c r="BC91" s="515" t="str">
        <f t="shared" si="39"/>
        <v/>
      </c>
      <c r="BD91" s="515" t="str">
        <f t="shared" si="38"/>
        <v/>
      </c>
      <c r="BE91" s="515" t="str">
        <f t="shared" si="38"/>
        <v/>
      </c>
      <c r="BF91" s="515" t="str">
        <f t="shared" si="37"/>
        <v/>
      </c>
      <c r="BG91" s="515" t="str">
        <f t="shared" si="37"/>
        <v/>
      </c>
      <c r="BH91" s="515" t="str">
        <f t="shared" si="37"/>
        <v/>
      </c>
      <c r="BI91" s="515" t="str">
        <f t="shared" si="37"/>
        <v/>
      </c>
      <c r="BJ91" s="515" t="str">
        <f t="shared" si="37"/>
        <v/>
      </c>
      <c r="BK91" s="515" t="str">
        <f t="shared" si="37"/>
        <v/>
      </c>
      <c r="BL91" s="515">
        <f t="shared" si="33"/>
        <v>0</v>
      </c>
      <c r="BM91" s="515">
        <f t="shared" si="34"/>
        <v>0</v>
      </c>
      <c r="BN91" s="515">
        <f t="shared" si="35"/>
        <v>0</v>
      </c>
      <c r="BO91" s="515" t="str">
        <f t="shared" si="36"/>
        <v/>
      </c>
    </row>
    <row r="92" spans="1:67" ht="30" customHeight="1">
      <c r="A92" s="518">
        <v>81</v>
      </c>
      <c r="B92" s="516"/>
      <c r="C92" s="77" t="str">
        <f t="shared" si="25"/>
        <v/>
      </c>
      <c r="D92" s="72" t="str">
        <f t="shared" si="26"/>
        <v/>
      </c>
      <c r="E92" s="515" t="str">
        <f t="shared" si="27"/>
        <v/>
      </c>
      <c r="F92" s="515" t="str">
        <f t="shared" si="28"/>
        <v/>
      </c>
      <c r="G92" s="515" t="str">
        <f t="shared" si="29"/>
        <v/>
      </c>
      <c r="H92" s="515">
        <f t="shared" ref="H92:U107" si="40">IF($B92="",0,SUMPRODUCT(($BQ$6:$AFM$6=H$11)*($BQ$7:$AFM$7="ALERTE")*(COUNTIF($G92,"* "&amp;$BQ$8:$AFM$8&amp;" *")&gt;0)*1))</f>
        <v>0</v>
      </c>
      <c r="I92" s="515">
        <f t="shared" si="40"/>
        <v>0</v>
      </c>
      <c r="J92" s="515">
        <f t="shared" si="40"/>
        <v>0</v>
      </c>
      <c r="K92" s="515">
        <f t="shared" si="40"/>
        <v>0</v>
      </c>
      <c r="L92" s="515">
        <f t="shared" si="40"/>
        <v>0</v>
      </c>
      <c r="M92" s="515">
        <f t="shared" si="40"/>
        <v>0</v>
      </c>
      <c r="N92" s="515">
        <f t="shared" si="40"/>
        <v>0</v>
      </c>
      <c r="O92" s="515">
        <f t="shared" si="40"/>
        <v>0</v>
      </c>
      <c r="P92" s="515">
        <f t="shared" si="40"/>
        <v>0</v>
      </c>
      <c r="Q92" s="515">
        <f t="shared" si="40"/>
        <v>0</v>
      </c>
      <c r="R92" s="515">
        <f t="shared" si="40"/>
        <v>0</v>
      </c>
      <c r="S92" s="515">
        <f t="shared" si="40"/>
        <v>0</v>
      </c>
      <c r="T92" s="515">
        <f t="shared" si="40"/>
        <v>0</v>
      </c>
      <c r="U92" s="515">
        <f t="shared" si="40"/>
        <v>0</v>
      </c>
      <c r="V92" s="515">
        <f t="shared" ref="V92:AI107" si="41">IF($B92="",0,SUMPRODUCT(($BQ$6:$AFM$6=V$11)*($BQ$7:$AFM$7="INFO")*(COUNTIF($G92,"* "&amp;$BQ$8:$AFM$8&amp;" *")&gt;0)*1))</f>
        <v>0</v>
      </c>
      <c r="W92" s="515">
        <f t="shared" si="41"/>
        <v>0</v>
      </c>
      <c r="X92" s="515">
        <f t="shared" si="41"/>
        <v>0</v>
      </c>
      <c r="Y92" s="515">
        <f t="shared" si="41"/>
        <v>0</v>
      </c>
      <c r="Z92" s="515">
        <f t="shared" si="41"/>
        <v>0</v>
      </c>
      <c r="AA92" s="515">
        <f t="shared" si="41"/>
        <v>0</v>
      </c>
      <c r="AB92" s="515">
        <f t="shared" si="41"/>
        <v>0</v>
      </c>
      <c r="AC92" s="515">
        <f t="shared" si="41"/>
        <v>0</v>
      </c>
      <c r="AD92" s="515">
        <f t="shared" si="41"/>
        <v>0</v>
      </c>
      <c r="AE92" s="515">
        <f t="shared" si="41"/>
        <v>0</v>
      </c>
      <c r="AF92" s="515">
        <f t="shared" si="41"/>
        <v>0</v>
      </c>
      <c r="AG92" s="515">
        <f t="shared" si="41"/>
        <v>0</v>
      </c>
      <c r="AH92" s="515">
        <f t="shared" si="41"/>
        <v>0</v>
      </c>
      <c r="AI92" s="515">
        <f t="shared" si="41"/>
        <v>0</v>
      </c>
      <c r="AJ92" s="515">
        <f t="shared" ref="AJ92:AW107" si="42">IF($B92="",0,SUMPRODUCT(($BQ$6:$AFM$6=AJ$11)*($BQ$7:$AFM$7="EXCL")*(COUNTIF($G92,"* "&amp;$BQ$8:$AFM$8&amp;" *")&gt;0)*1))</f>
        <v>0</v>
      </c>
      <c r="AK92" s="515">
        <f t="shared" si="42"/>
        <v>0</v>
      </c>
      <c r="AL92" s="515">
        <f t="shared" si="42"/>
        <v>0</v>
      </c>
      <c r="AM92" s="515">
        <f t="shared" si="42"/>
        <v>0</v>
      </c>
      <c r="AN92" s="515">
        <f t="shared" si="42"/>
        <v>0</v>
      </c>
      <c r="AO92" s="515">
        <f t="shared" si="42"/>
        <v>0</v>
      </c>
      <c r="AP92" s="515">
        <f t="shared" si="42"/>
        <v>0</v>
      </c>
      <c r="AQ92" s="515">
        <f t="shared" si="42"/>
        <v>0</v>
      </c>
      <c r="AR92" s="515">
        <f t="shared" si="42"/>
        <v>0</v>
      </c>
      <c r="AS92" s="515">
        <f t="shared" si="42"/>
        <v>0</v>
      </c>
      <c r="AT92" s="515">
        <f t="shared" si="42"/>
        <v>0</v>
      </c>
      <c r="AU92" s="515">
        <f t="shared" si="42"/>
        <v>0</v>
      </c>
      <c r="AV92" s="515">
        <f t="shared" si="42"/>
        <v>0</v>
      </c>
      <c r="AW92" s="515">
        <f t="shared" si="42"/>
        <v>0</v>
      </c>
      <c r="AX92" s="515" t="str">
        <f t="shared" si="39"/>
        <v/>
      </c>
      <c r="AY92" s="515" t="str">
        <f t="shared" si="39"/>
        <v/>
      </c>
      <c r="AZ92" s="515" t="str">
        <f t="shared" si="39"/>
        <v/>
      </c>
      <c r="BA92" s="515" t="str">
        <f t="shared" si="39"/>
        <v/>
      </c>
      <c r="BB92" s="515" t="str">
        <f t="shared" si="39"/>
        <v/>
      </c>
      <c r="BC92" s="515" t="str">
        <f t="shared" si="39"/>
        <v/>
      </c>
      <c r="BD92" s="515" t="str">
        <f t="shared" si="38"/>
        <v/>
      </c>
      <c r="BE92" s="515" t="str">
        <f t="shared" si="38"/>
        <v/>
      </c>
      <c r="BF92" s="515" t="str">
        <f t="shared" si="37"/>
        <v/>
      </c>
      <c r="BG92" s="515" t="str">
        <f t="shared" si="37"/>
        <v/>
      </c>
      <c r="BH92" s="515" t="str">
        <f t="shared" si="37"/>
        <v/>
      </c>
      <c r="BI92" s="515" t="str">
        <f t="shared" si="37"/>
        <v/>
      </c>
      <c r="BJ92" s="515" t="str">
        <f t="shared" si="37"/>
        <v/>
      </c>
      <c r="BK92" s="515" t="str">
        <f t="shared" si="37"/>
        <v/>
      </c>
      <c r="BL92" s="515">
        <f t="shared" si="33"/>
        <v>0</v>
      </c>
      <c r="BM92" s="515">
        <f t="shared" si="34"/>
        <v>0</v>
      </c>
      <c r="BN92" s="515">
        <f t="shared" si="35"/>
        <v>0</v>
      </c>
      <c r="BO92" s="515" t="str">
        <f t="shared" si="36"/>
        <v/>
      </c>
    </row>
    <row r="93" spans="1:67" ht="30" customHeight="1">
      <c r="A93" s="517">
        <v>82</v>
      </c>
      <c r="B93" s="516"/>
      <c r="C93" s="77" t="str">
        <f t="shared" si="25"/>
        <v/>
      </c>
      <c r="D93" s="72" t="str">
        <f t="shared" si="26"/>
        <v/>
      </c>
      <c r="E93" s="515" t="str">
        <f t="shared" si="27"/>
        <v/>
      </c>
      <c r="F93" s="515" t="str">
        <f t="shared" si="28"/>
        <v/>
      </c>
      <c r="G93" s="515" t="str">
        <f t="shared" si="29"/>
        <v/>
      </c>
      <c r="H93" s="515">
        <f t="shared" si="40"/>
        <v>0</v>
      </c>
      <c r="I93" s="515">
        <f t="shared" si="40"/>
        <v>0</v>
      </c>
      <c r="J93" s="515">
        <f t="shared" si="40"/>
        <v>0</v>
      </c>
      <c r="K93" s="515">
        <f t="shared" si="40"/>
        <v>0</v>
      </c>
      <c r="L93" s="515">
        <f t="shared" si="40"/>
        <v>0</v>
      </c>
      <c r="M93" s="515">
        <f t="shared" si="40"/>
        <v>0</v>
      </c>
      <c r="N93" s="515">
        <f t="shared" si="40"/>
        <v>0</v>
      </c>
      <c r="O93" s="515">
        <f t="shared" si="40"/>
        <v>0</v>
      </c>
      <c r="P93" s="515">
        <f t="shared" si="40"/>
        <v>0</v>
      </c>
      <c r="Q93" s="515">
        <f t="shared" si="40"/>
        <v>0</v>
      </c>
      <c r="R93" s="515">
        <f t="shared" si="40"/>
        <v>0</v>
      </c>
      <c r="S93" s="515">
        <f t="shared" si="40"/>
        <v>0</v>
      </c>
      <c r="T93" s="515">
        <f t="shared" si="40"/>
        <v>0</v>
      </c>
      <c r="U93" s="515">
        <f t="shared" si="40"/>
        <v>0</v>
      </c>
      <c r="V93" s="515">
        <f t="shared" si="41"/>
        <v>0</v>
      </c>
      <c r="W93" s="515">
        <f t="shared" si="41"/>
        <v>0</v>
      </c>
      <c r="X93" s="515">
        <f t="shared" si="41"/>
        <v>0</v>
      </c>
      <c r="Y93" s="515">
        <f t="shared" si="41"/>
        <v>0</v>
      </c>
      <c r="Z93" s="515">
        <f t="shared" si="41"/>
        <v>0</v>
      </c>
      <c r="AA93" s="515">
        <f t="shared" si="41"/>
        <v>0</v>
      </c>
      <c r="AB93" s="515">
        <f t="shared" si="41"/>
        <v>0</v>
      </c>
      <c r="AC93" s="515">
        <f t="shared" si="41"/>
        <v>0</v>
      </c>
      <c r="AD93" s="515">
        <f t="shared" si="41"/>
        <v>0</v>
      </c>
      <c r="AE93" s="515">
        <f t="shared" si="41"/>
        <v>0</v>
      </c>
      <c r="AF93" s="515">
        <f t="shared" si="41"/>
        <v>0</v>
      </c>
      <c r="AG93" s="515">
        <f t="shared" si="41"/>
        <v>0</v>
      </c>
      <c r="AH93" s="515">
        <f t="shared" si="41"/>
        <v>0</v>
      </c>
      <c r="AI93" s="515">
        <f t="shared" si="41"/>
        <v>0</v>
      </c>
      <c r="AJ93" s="515">
        <f t="shared" si="42"/>
        <v>0</v>
      </c>
      <c r="AK93" s="515">
        <f t="shared" si="42"/>
        <v>0</v>
      </c>
      <c r="AL93" s="515">
        <f t="shared" si="42"/>
        <v>0</v>
      </c>
      <c r="AM93" s="515">
        <f t="shared" si="42"/>
        <v>0</v>
      </c>
      <c r="AN93" s="515">
        <f t="shared" si="42"/>
        <v>0</v>
      </c>
      <c r="AO93" s="515">
        <f t="shared" si="42"/>
        <v>0</v>
      </c>
      <c r="AP93" s="515">
        <f t="shared" si="42"/>
        <v>0</v>
      </c>
      <c r="AQ93" s="515">
        <f t="shared" si="42"/>
        <v>0</v>
      </c>
      <c r="AR93" s="515">
        <f t="shared" si="42"/>
        <v>0</v>
      </c>
      <c r="AS93" s="515">
        <f t="shared" si="42"/>
        <v>0</v>
      </c>
      <c r="AT93" s="515">
        <f t="shared" si="42"/>
        <v>0</v>
      </c>
      <c r="AU93" s="515">
        <f t="shared" si="42"/>
        <v>0</v>
      </c>
      <c r="AV93" s="515">
        <f t="shared" si="42"/>
        <v>0</v>
      </c>
      <c r="AW93" s="515">
        <f t="shared" si="42"/>
        <v>0</v>
      </c>
      <c r="AX93" s="515" t="str">
        <f t="shared" si="39"/>
        <v/>
      </c>
      <c r="AY93" s="515" t="str">
        <f t="shared" si="39"/>
        <v/>
      </c>
      <c r="AZ93" s="515" t="str">
        <f t="shared" si="39"/>
        <v/>
      </c>
      <c r="BA93" s="515" t="str">
        <f t="shared" si="39"/>
        <v/>
      </c>
      <c r="BB93" s="515" t="str">
        <f t="shared" si="39"/>
        <v/>
      </c>
      <c r="BC93" s="515" t="str">
        <f t="shared" si="39"/>
        <v/>
      </c>
      <c r="BD93" s="515" t="str">
        <f t="shared" si="38"/>
        <v/>
      </c>
      <c r="BE93" s="515" t="str">
        <f t="shared" si="38"/>
        <v/>
      </c>
      <c r="BF93" s="515" t="str">
        <f t="shared" si="37"/>
        <v/>
      </c>
      <c r="BG93" s="515" t="str">
        <f t="shared" si="37"/>
        <v/>
      </c>
      <c r="BH93" s="515" t="str">
        <f t="shared" si="37"/>
        <v/>
      </c>
      <c r="BI93" s="515" t="str">
        <f t="shared" si="37"/>
        <v/>
      </c>
      <c r="BJ93" s="515" t="str">
        <f t="shared" si="37"/>
        <v/>
      </c>
      <c r="BK93" s="515" t="str">
        <f t="shared" si="37"/>
        <v/>
      </c>
      <c r="BL93" s="515">
        <f t="shared" si="33"/>
        <v>0</v>
      </c>
      <c r="BM93" s="515">
        <f t="shared" si="34"/>
        <v>0</v>
      </c>
      <c r="BN93" s="515">
        <f t="shared" si="35"/>
        <v>0</v>
      </c>
      <c r="BO93" s="515" t="str">
        <f t="shared" si="36"/>
        <v/>
      </c>
    </row>
    <row r="94" spans="1:67" ht="30" customHeight="1">
      <c r="A94" s="518">
        <v>83</v>
      </c>
      <c r="B94" s="516"/>
      <c r="C94" s="77" t="str">
        <f t="shared" si="25"/>
        <v/>
      </c>
      <c r="D94" s="72" t="str">
        <f t="shared" si="26"/>
        <v/>
      </c>
      <c r="E94" s="515" t="str">
        <f t="shared" si="27"/>
        <v/>
      </c>
      <c r="F94" s="515" t="str">
        <f t="shared" si="28"/>
        <v/>
      </c>
      <c r="G94" s="515" t="str">
        <f t="shared" si="29"/>
        <v/>
      </c>
      <c r="H94" s="515">
        <f t="shared" si="40"/>
        <v>0</v>
      </c>
      <c r="I94" s="515">
        <f t="shared" si="40"/>
        <v>0</v>
      </c>
      <c r="J94" s="515">
        <f t="shared" si="40"/>
        <v>0</v>
      </c>
      <c r="K94" s="515">
        <f t="shared" si="40"/>
        <v>0</v>
      </c>
      <c r="L94" s="515">
        <f t="shared" si="40"/>
        <v>0</v>
      </c>
      <c r="M94" s="515">
        <f t="shared" si="40"/>
        <v>0</v>
      </c>
      <c r="N94" s="515">
        <f t="shared" si="40"/>
        <v>0</v>
      </c>
      <c r="O94" s="515">
        <f t="shared" si="40"/>
        <v>0</v>
      </c>
      <c r="P94" s="515">
        <f t="shared" si="40"/>
        <v>0</v>
      </c>
      <c r="Q94" s="515">
        <f t="shared" si="40"/>
        <v>0</v>
      </c>
      <c r="R94" s="515">
        <f t="shared" si="40"/>
        <v>0</v>
      </c>
      <c r="S94" s="515">
        <f t="shared" si="40"/>
        <v>0</v>
      </c>
      <c r="T94" s="515">
        <f t="shared" si="40"/>
        <v>0</v>
      </c>
      <c r="U94" s="515">
        <f t="shared" si="40"/>
        <v>0</v>
      </c>
      <c r="V94" s="515">
        <f t="shared" si="41"/>
        <v>0</v>
      </c>
      <c r="W94" s="515">
        <f t="shared" si="41"/>
        <v>0</v>
      </c>
      <c r="X94" s="515">
        <f t="shared" si="41"/>
        <v>0</v>
      </c>
      <c r="Y94" s="515">
        <f t="shared" si="41"/>
        <v>0</v>
      </c>
      <c r="Z94" s="515">
        <f t="shared" si="41"/>
        <v>0</v>
      </c>
      <c r="AA94" s="515">
        <f t="shared" si="41"/>
        <v>0</v>
      </c>
      <c r="AB94" s="515">
        <f t="shared" si="41"/>
        <v>0</v>
      </c>
      <c r="AC94" s="515">
        <f t="shared" si="41"/>
        <v>0</v>
      </c>
      <c r="AD94" s="515">
        <f t="shared" si="41"/>
        <v>0</v>
      </c>
      <c r="AE94" s="515">
        <f t="shared" si="41"/>
        <v>0</v>
      </c>
      <c r="AF94" s="515">
        <f t="shared" si="41"/>
        <v>0</v>
      </c>
      <c r="AG94" s="515">
        <f t="shared" si="41"/>
        <v>0</v>
      </c>
      <c r="AH94" s="515">
        <f t="shared" si="41"/>
        <v>0</v>
      </c>
      <c r="AI94" s="515">
        <f t="shared" si="41"/>
        <v>0</v>
      </c>
      <c r="AJ94" s="515">
        <f t="shared" si="42"/>
        <v>0</v>
      </c>
      <c r="AK94" s="515">
        <f t="shared" si="42"/>
        <v>0</v>
      </c>
      <c r="AL94" s="515">
        <f t="shared" si="42"/>
        <v>0</v>
      </c>
      <c r="AM94" s="515">
        <f t="shared" si="42"/>
        <v>0</v>
      </c>
      <c r="AN94" s="515">
        <f t="shared" si="42"/>
        <v>0</v>
      </c>
      <c r="AO94" s="515">
        <f t="shared" si="42"/>
        <v>0</v>
      </c>
      <c r="AP94" s="515">
        <f t="shared" si="42"/>
        <v>0</v>
      </c>
      <c r="AQ94" s="515">
        <f t="shared" si="42"/>
        <v>0</v>
      </c>
      <c r="AR94" s="515">
        <f t="shared" si="42"/>
        <v>0</v>
      </c>
      <c r="AS94" s="515">
        <f t="shared" si="42"/>
        <v>0</v>
      </c>
      <c r="AT94" s="515">
        <f t="shared" si="42"/>
        <v>0</v>
      </c>
      <c r="AU94" s="515">
        <f t="shared" si="42"/>
        <v>0</v>
      </c>
      <c r="AV94" s="515">
        <f t="shared" si="42"/>
        <v>0</v>
      </c>
      <c r="AW94" s="515">
        <f t="shared" si="42"/>
        <v>0</v>
      </c>
      <c r="AX94" s="515" t="str">
        <f t="shared" si="39"/>
        <v/>
      </c>
      <c r="AY94" s="515" t="str">
        <f t="shared" si="39"/>
        <v/>
      </c>
      <c r="AZ94" s="515" t="str">
        <f t="shared" si="39"/>
        <v/>
      </c>
      <c r="BA94" s="515" t="str">
        <f t="shared" si="39"/>
        <v/>
      </c>
      <c r="BB94" s="515" t="str">
        <f t="shared" si="39"/>
        <v/>
      </c>
      <c r="BC94" s="515" t="str">
        <f t="shared" si="39"/>
        <v/>
      </c>
      <c r="BD94" s="515" t="str">
        <f t="shared" si="38"/>
        <v/>
      </c>
      <c r="BE94" s="515" t="str">
        <f t="shared" si="38"/>
        <v/>
      </c>
      <c r="BF94" s="515" t="str">
        <f t="shared" si="37"/>
        <v/>
      </c>
      <c r="BG94" s="515" t="str">
        <f t="shared" si="37"/>
        <v/>
      </c>
      <c r="BH94" s="515" t="str">
        <f t="shared" si="37"/>
        <v/>
      </c>
      <c r="BI94" s="515" t="str">
        <f t="shared" si="37"/>
        <v/>
      </c>
      <c r="BJ94" s="515" t="str">
        <f t="shared" si="37"/>
        <v/>
      </c>
      <c r="BK94" s="515" t="str">
        <f t="shared" si="37"/>
        <v/>
      </c>
      <c r="BL94" s="515">
        <f t="shared" si="33"/>
        <v>0</v>
      </c>
      <c r="BM94" s="515">
        <f t="shared" si="34"/>
        <v>0</v>
      </c>
      <c r="BN94" s="515">
        <f t="shared" si="35"/>
        <v>0</v>
      </c>
      <c r="BO94" s="515" t="str">
        <f t="shared" si="36"/>
        <v/>
      </c>
    </row>
    <row r="95" spans="1:67" ht="30" customHeight="1">
      <c r="A95" s="517">
        <v>84</v>
      </c>
      <c r="B95" s="516"/>
      <c r="C95" s="77" t="str">
        <f t="shared" si="25"/>
        <v/>
      </c>
      <c r="D95" s="72" t="str">
        <f t="shared" si="26"/>
        <v/>
      </c>
      <c r="E95" s="515" t="str">
        <f t="shared" si="27"/>
        <v/>
      </c>
      <c r="F95" s="515" t="str">
        <f t="shared" si="28"/>
        <v/>
      </c>
      <c r="G95" s="515" t="str">
        <f t="shared" si="29"/>
        <v/>
      </c>
      <c r="H95" s="515">
        <f t="shared" si="40"/>
        <v>0</v>
      </c>
      <c r="I95" s="515">
        <f t="shared" si="40"/>
        <v>0</v>
      </c>
      <c r="J95" s="515">
        <f t="shared" si="40"/>
        <v>0</v>
      </c>
      <c r="K95" s="515">
        <f t="shared" si="40"/>
        <v>0</v>
      </c>
      <c r="L95" s="515">
        <f t="shared" si="40"/>
        <v>0</v>
      </c>
      <c r="M95" s="515">
        <f t="shared" si="40"/>
        <v>0</v>
      </c>
      <c r="N95" s="515">
        <f t="shared" si="40"/>
        <v>0</v>
      </c>
      <c r="O95" s="515">
        <f t="shared" si="40"/>
        <v>0</v>
      </c>
      <c r="P95" s="515">
        <f t="shared" si="40"/>
        <v>0</v>
      </c>
      <c r="Q95" s="515">
        <f t="shared" si="40"/>
        <v>0</v>
      </c>
      <c r="R95" s="515">
        <f t="shared" si="40"/>
        <v>0</v>
      </c>
      <c r="S95" s="515">
        <f t="shared" si="40"/>
        <v>0</v>
      </c>
      <c r="T95" s="515">
        <f t="shared" si="40"/>
        <v>0</v>
      </c>
      <c r="U95" s="515">
        <f t="shared" si="40"/>
        <v>0</v>
      </c>
      <c r="V95" s="515">
        <f t="shared" si="41"/>
        <v>0</v>
      </c>
      <c r="W95" s="515">
        <f t="shared" si="41"/>
        <v>0</v>
      </c>
      <c r="X95" s="515">
        <f t="shared" si="41"/>
        <v>0</v>
      </c>
      <c r="Y95" s="515">
        <f t="shared" si="41"/>
        <v>0</v>
      </c>
      <c r="Z95" s="515">
        <f t="shared" si="41"/>
        <v>0</v>
      </c>
      <c r="AA95" s="515">
        <f t="shared" si="41"/>
        <v>0</v>
      </c>
      <c r="AB95" s="515">
        <f t="shared" si="41"/>
        <v>0</v>
      </c>
      <c r="AC95" s="515">
        <f t="shared" si="41"/>
        <v>0</v>
      </c>
      <c r="AD95" s="515">
        <f t="shared" si="41"/>
        <v>0</v>
      </c>
      <c r="AE95" s="515">
        <f t="shared" si="41"/>
        <v>0</v>
      </c>
      <c r="AF95" s="515">
        <f t="shared" si="41"/>
        <v>0</v>
      </c>
      <c r="AG95" s="515">
        <f t="shared" si="41"/>
        <v>0</v>
      </c>
      <c r="AH95" s="515">
        <f t="shared" si="41"/>
        <v>0</v>
      </c>
      <c r="AI95" s="515">
        <f t="shared" si="41"/>
        <v>0</v>
      </c>
      <c r="AJ95" s="515">
        <f t="shared" si="42"/>
        <v>0</v>
      </c>
      <c r="AK95" s="515">
        <f t="shared" si="42"/>
        <v>0</v>
      </c>
      <c r="AL95" s="515">
        <f t="shared" si="42"/>
        <v>0</v>
      </c>
      <c r="AM95" s="515">
        <f t="shared" si="42"/>
        <v>0</v>
      </c>
      <c r="AN95" s="515">
        <f t="shared" si="42"/>
        <v>0</v>
      </c>
      <c r="AO95" s="515">
        <f t="shared" si="42"/>
        <v>0</v>
      </c>
      <c r="AP95" s="515">
        <f t="shared" si="42"/>
        <v>0</v>
      </c>
      <c r="AQ95" s="515">
        <f t="shared" si="42"/>
        <v>0</v>
      </c>
      <c r="AR95" s="515">
        <f t="shared" si="42"/>
        <v>0</v>
      </c>
      <c r="AS95" s="515">
        <f t="shared" si="42"/>
        <v>0</v>
      </c>
      <c r="AT95" s="515">
        <f t="shared" si="42"/>
        <v>0</v>
      </c>
      <c r="AU95" s="515">
        <f t="shared" si="42"/>
        <v>0</v>
      </c>
      <c r="AV95" s="515">
        <f t="shared" si="42"/>
        <v>0</v>
      </c>
      <c r="AW95" s="515">
        <f t="shared" si="42"/>
        <v>0</v>
      </c>
      <c r="AX95" s="515" t="str">
        <f t="shared" si="39"/>
        <v/>
      </c>
      <c r="AY95" s="515" t="str">
        <f t="shared" si="39"/>
        <v/>
      </c>
      <c r="AZ95" s="515" t="str">
        <f t="shared" si="39"/>
        <v/>
      </c>
      <c r="BA95" s="515" t="str">
        <f t="shared" si="39"/>
        <v/>
      </c>
      <c r="BB95" s="515" t="str">
        <f t="shared" si="39"/>
        <v/>
      </c>
      <c r="BC95" s="515" t="str">
        <f t="shared" si="39"/>
        <v/>
      </c>
      <c r="BD95" s="515" t="str">
        <f t="shared" si="38"/>
        <v/>
      </c>
      <c r="BE95" s="515" t="str">
        <f t="shared" si="38"/>
        <v/>
      </c>
      <c r="BF95" s="515" t="str">
        <f t="shared" si="37"/>
        <v/>
      </c>
      <c r="BG95" s="515" t="str">
        <f t="shared" si="37"/>
        <v/>
      </c>
      <c r="BH95" s="515" t="str">
        <f t="shared" si="37"/>
        <v/>
      </c>
      <c r="BI95" s="515" t="str">
        <f t="shared" si="37"/>
        <v/>
      </c>
      <c r="BJ95" s="515" t="str">
        <f t="shared" si="37"/>
        <v/>
      </c>
      <c r="BK95" s="515" t="str">
        <f t="shared" si="37"/>
        <v/>
      </c>
      <c r="BL95" s="515">
        <f t="shared" si="33"/>
        <v>0</v>
      </c>
      <c r="BM95" s="515">
        <f t="shared" si="34"/>
        <v>0</v>
      </c>
      <c r="BN95" s="515">
        <f t="shared" si="35"/>
        <v>0</v>
      </c>
      <c r="BO95" s="515" t="str">
        <f t="shared" si="36"/>
        <v/>
      </c>
    </row>
    <row r="96" spans="1:67" ht="30" customHeight="1">
      <c r="A96" s="518">
        <v>85</v>
      </c>
      <c r="B96" s="516"/>
      <c r="C96" s="77" t="str">
        <f t="shared" si="25"/>
        <v/>
      </c>
      <c r="D96" s="72" t="str">
        <f t="shared" si="26"/>
        <v/>
      </c>
      <c r="E96" s="515" t="str">
        <f t="shared" si="27"/>
        <v/>
      </c>
      <c r="F96" s="515" t="str">
        <f t="shared" si="28"/>
        <v/>
      </c>
      <c r="G96" s="515" t="str">
        <f t="shared" si="29"/>
        <v/>
      </c>
      <c r="H96" s="515">
        <f t="shared" si="40"/>
        <v>0</v>
      </c>
      <c r="I96" s="515">
        <f t="shared" si="40"/>
        <v>0</v>
      </c>
      <c r="J96" s="515">
        <f t="shared" si="40"/>
        <v>0</v>
      </c>
      <c r="K96" s="515">
        <f t="shared" si="40"/>
        <v>0</v>
      </c>
      <c r="L96" s="515">
        <f t="shared" si="40"/>
        <v>0</v>
      </c>
      <c r="M96" s="515">
        <f t="shared" si="40"/>
        <v>0</v>
      </c>
      <c r="N96" s="515">
        <f t="shared" si="40"/>
        <v>0</v>
      </c>
      <c r="O96" s="515">
        <f t="shared" si="40"/>
        <v>0</v>
      </c>
      <c r="P96" s="515">
        <f t="shared" si="40"/>
        <v>0</v>
      </c>
      <c r="Q96" s="515">
        <f t="shared" si="40"/>
        <v>0</v>
      </c>
      <c r="R96" s="515">
        <f t="shared" si="40"/>
        <v>0</v>
      </c>
      <c r="S96" s="515">
        <f t="shared" si="40"/>
        <v>0</v>
      </c>
      <c r="T96" s="515">
        <f t="shared" si="40"/>
        <v>0</v>
      </c>
      <c r="U96" s="515">
        <f t="shared" si="40"/>
        <v>0</v>
      </c>
      <c r="V96" s="515">
        <f t="shared" si="41"/>
        <v>0</v>
      </c>
      <c r="W96" s="515">
        <f t="shared" si="41"/>
        <v>0</v>
      </c>
      <c r="X96" s="515">
        <f t="shared" si="41"/>
        <v>0</v>
      </c>
      <c r="Y96" s="515">
        <f t="shared" si="41"/>
        <v>0</v>
      </c>
      <c r="Z96" s="515">
        <f t="shared" si="41"/>
        <v>0</v>
      </c>
      <c r="AA96" s="515">
        <f t="shared" si="41"/>
        <v>0</v>
      </c>
      <c r="AB96" s="515">
        <f t="shared" si="41"/>
        <v>0</v>
      </c>
      <c r="AC96" s="515">
        <f t="shared" si="41"/>
        <v>0</v>
      </c>
      <c r="AD96" s="515">
        <f t="shared" si="41"/>
        <v>0</v>
      </c>
      <c r="AE96" s="515">
        <f t="shared" si="41"/>
        <v>0</v>
      </c>
      <c r="AF96" s="515">
        <f t="shared" si="41"/>
        <v>0</v>
      </c>
      <c r="AG96" s="515">
        <f t="shared" si="41"/>
        <v>0</v>
      </c>
      <c r="AH96" s="515">
        <f t="shared" si="41"/>
        <v>0</v>
      </c>
      <c r="AI96" s="515">
        <f t="shared" si="41"/>
        <v>0</v>
      </c>
      <c r="AJ96" s="515">
        <f t="shared" si="42"/>
        <v>0</v>
      </c>
      <c r="AK96" s="515">
        <f t="shared" si="42"/>
        <v>0</v>
      </c>
      <c r="AL96" s="515">
        <f t="shared" si="42"/>
        <v>0</v>
      </c>
      <c r="AM96" s="515">
        <f t="shared" si="42"/>
        <v>0</v>
      </c>
      <c r="AN96" s="515">
        <f t="shared" si="42"/>
        <v>0</v>
      </c>
      <c r="AO96" s="515">
        <f t="shared" si="42"/>
        <v>0</v>
      </c>
      <c r="AP96" s="515">
        <f t="shared" si="42"/>
        <v>0</v>
      </c>
      <c r="AQ96" s="515">
        <f t="shared" si="42"/>
        <v>0</v>
      </c>
      <c r="AR96" s="515">
        <f t="shared" si="42"/>
        <v>0</v>
      </c>
      <c r="AS96" s="515">
        <f t="shared" si="42"/>
        <v>0</v>
      </c>
      <c r="AT96" s="515">
        <f t="shared" si="42"/>
        <v>0</v>
      </c>
      <c r="AU96" s="515">
        <f t="shared" si="42"/>
        <v>0</v>
      </c>
      <c r="AV96" s="515">
        <f t="shared" si="42"/>
        <v>0</v>
      </c>
      <c r="AW96" s="515">
        <f t="shared" si="42"/>
        <v>0</v>
      </c>
      <c r="AX96" s="515" t="str">
        <f t="shared" si="39"/>
        <v/>
      </c>
      <c r="AY96" s="515" t="str">
        <f t="shared" si="39"/>
        <v/>
      </c>
      <c r="AZ96" s="515" t="str">
        <f t="shared" si="39"/>
        <v/>
      </c>
      <c r="BA96" s="515" t="str">
        <f t="shared" si="39"/>
        <v/>
      </c>
      <c r="BB96" s="515" t="str">
        <f t="shared" si="39"/>
        <v/>
      </c>
      <c r="BC96" s="515" t="str">
        <f t="shared" si="39"/>
        <v/>
      </c>
      <c r="BD96" s="515" t="str">
        <f t="shared" si="38"/>
        <v/>
      </c>
      <c r="BE96" s="515" t="str">
        <f t="shared" si="38"/>
        <v/>
      </c>
      <c r="BF96" s="515" t="str">
        <f t="shared" si="37"/>
        <v/>
      </c>
      <c r="BG96" s="515" t="str">
        <f t="shared" si="37"/>
        <v/>
      </c>
      <c r="BH96" s="515" t="str">
        <f t="shared" si="37"/>
        <v/>
      </c>
      <c r="BI96" s="515" t="str">
        <f t="shared" si="37"/>
        <v/>
      </c>
      <c r="BJ96" s="515" t="str">
        <f t="shared" si="37"/>
        <v/>
      </c>
      <c r="BK96" s="515" t="str">
        <f t="shared" si="37"/>
        <v/>
      </c>
      <c r="BL96" s="515">
        <f t="shared" si="33"/>
        <v>0</v>
      </c>
      <c r="BM96" s="515">
        <f t="shared" si="34"/>
        <v>0</v>
      </c>
      <c r="BN96" s="515">
        <f t="shared" si="35"/>
        <v>0</v>
      </c>
      <c r="BO96" s="515" t="str">
        <f t="shared" si="36"/>
        <v/>
      </c>
    </row>
    <row r="97" spans="1:67" ht="30" customHeight="1">
      <c r="A97" s="517">
        <v>86</v>
      </c>
      <c r="B97" s="516"/>
      <c r="C97" s="77" t="str">
        <f t="shared" si="25"/>
        <v/>
      </c>
      <c r="D97" s="72" t="str">
        <f t="shared" si="26"/>
        <v/>
      </c>
      <c r="E97" s="515" t="str">
        <f t="shared" si="27"/>
        <v/>
      </c>
      <c r="F97" s="515" t="str">
        <f t="shared" si="28"/>
        <v/>
      </c>
      <c r="G97" s="515" t="str">
        <f t="shared" si="29"/>
        <v/>
      </c>
      <c r="H97" s="515">
        <f t="shared" si="40"/>
        <v>0</v>
      </c>
      <c r="I97" s="515">
        <f t="shared" si="40"/>
        <v>0</v>
      </c>
      <c r="J97" s="515">
        <f t="shared" si="40"/>
        <v>0</v>
      </c>
      <c r="K97" s="515">
        <f t="shared" si="40"/>
        <v>0</v>
      </c>
      <c r="L97" s="515">
        <f t="shared" si="40"/>
        <v>0</v>
      </c>
      <c r="M97" s="515">
        <f t="shared" si="40"/>
        <v>0</v>
      </c>
      <c r="N97" s="515">
        <f t="shared" si="40"/>
        <v>0</v>
      </c>
      <c r="O97" s="515">
        <f t="shared" si="40"/>
        <v>0</v>
      </c>
      <c r="P97" s="515">
        <f t="shared" si="40"/>
        <v>0</v>
      </c>
      <c r="Q97" s="515">
        <f t="shared" si="40"/>
        <v>0</v>
      </c>
      <c r="R97" s="515">
        <f t="shared" si="40"/>
        <v>0</v>
      </c>
      <c r="S97" s="515">
        <f t="shared" si="40"/>
        <v>0</v>
      </c>
      <c r="T97" s="515">
        <f t="shared" si="40"/>
        <v>0</v>
      </c>
      <c r="U97" s="515">
        <f t="shared" si="40"/>
        <v>0</v>
      </c>
      <c r="V97" s="515">
        <f t="shared" si="41"/>
        <v>0</v>
      </c>
      <c r="W97" s="515">
        <f t="shared" si="41"/>
        <v>0</v>
      </c>
      <c r="X97" s="515">
        <f t="shared" si="41"/>
        <v>0</v>
      </c>
      <c r="Y97" s="515">
        <f t="shared" si="41"/>
        <v>0</v>
      </c>
      <c r="Z97" s="515">
        <f t="shared" si="41"/>
        <v>0</v>
      </c>
      <c r="AA97" s="515">
        <f t="shared" si="41"/>
        <v>0</v>
      </c>
      <c r="AB97" s="515">
        <f t="shared" si="41"/>
        <v>0</v>
      </c>
      <c r="AC97" s="515">
        <f t="shared" si="41"/>
        <v>0</v>
      </c>
      <c r="AD97" s="515">
        <f t="shared" si="41"/>
        <v>0</v>
      </c>
      <c r="AE97" s="515">
        <f t="shared" si="41"/>
        <v>0</v>
      </c>
      <c r="AF97" s="515">
        <f t="shared" si="41"/>
        <v>0</v>
      </c>
      <c r="AG97" s="515">
        <f t="shared" si="41"/>
        <v>0</v>
      </c>
      <c r="AH97" s="515">
        <f t="shared" si="41"/>
        <v>0</v>
      </c>
      <c r="AI97" s="515">
        <f t="shared" si="41"/>
        <v>0</v>
      </c>
      <c r="AJ97" s="515">
        <f t="shared" si="42"/>
        <v>0</v>
      </c>
      <c r="AK97" s="515">
        <f t="shared" si="42"/>
        <v>0</v>
      </c>
      <c r="AL97" s="515">
        <f t="shared" si="42"/>
        <v>0</v>
      </c>
      <c r="AM97" s="515">
        <f t="shared" si="42"/>
        <v>0</v>
      </c>
      <c r="AN97" s="515">
        <f t="shared" si="42"/>
        <v>0</v>
      </c>
      <c r="AO97" s="515">
        <f t="shared" si="42"/>
        <v>0</v>
      </c>
      <c r="AP97" s="515">
        <f t="shared" si="42"/>
        <v>0</v>
      </c>
      <c r="AQ97" s="515">
        <f t="shared" si="42"/>
        <v>0</v>
      </c>
      <c r="AR97" s="515">
        <f t="shared" si="42"/>
        <v>0</v>
      </c>
      <c r="AS97" s="515">
        <f t="shared" si="42"/>
        <v>0</v>
      </c>
      <c r="AT97" s="515">
        <f t="shared" si="42"/>
        <v>0</v>
      </c>
      <c r="AU97" s="515">
        <f t="shared" si="42"/>
        <v>0</v>
      </c>
      <c r="AV97" s="515">
        <f t="shared" si="42"/>
        <v>0</v>
      </c>
      <c r="AW97" s="515">
        <f t="shared" si="42"/>
        <v>0</v>
      </c>
      <c r="AX97" s="515" t="str">
        <f t="shared" si="39"/>
        <v/>
      </c>
      <c r="AY97" s="515" t="str">
        <f t="shared" si="39"/>
        <v/>
      </c>
      <c r="AZ97" s="515" t="str">
        <f t="shared" si="39"/>
        <v/>
      </c>
      <c r="BA97" s="515" t="str">
        <f t="shared" si="39"/>
        <v/>
      </c>
      <c r="BB97" s="515" t="str">
        <f t="shared" si="39"/>
        <v/>
      </c>
      <c r="BC97" s="515" t="str">
        <f t="shared" si="39"/>
        <v/>
      </c>
      <c r="BD97" s="515" t="str">
        <f t="shared" si="38"/>
        <v/>
      </c>
      <c r="BE97" s="515" t="str">
        <f t="shared" si="38"/>
        <v/>
      </c>
      <c r="BF97" s="515" t="str">
        <f t="shared" si="37"/>
        <v/>
      </c>
      <c r="BG97" s="515" t="str">
        <f t="shared" si="37"/>
        <v/>
      </c>
      <c r="BH97" s="515" t="str">
        <f t="shared" si="37"/>
        <v/>
      </c>
      <c r="BI97" s="515" t="str">
        <f t="shared" si="37"/>
        <v/>
      </c>
      <c r="BJ97" s="515" t="str">
        <f t="shared" si="37"/>
        <v/>
      </c>
      <c r="BK97" s="515" t="str">
        <f t="shared" si="37"/>
        <v/>
      </c>
      <c r="BL97" s="515">
        <f t="shared" si="33"/>
        <v>0</v>
      </c>
      <c r="BM97" s="515">
        <f t="shared" si="34"/>
        <v>0</v>
      </c>
      <c r="BN97" s="515">
        <f t="shared" si="35"/>
        <v>0</v>
      </c>
      <c r="BO97" s="515" t="str">
        <f t="shared" si="36"/>
        <v/>
      </c>
    </row>
    <row r="98" spans="1:67" ht="30" customHeight="1">
      <c r="A98" s="518">
        <v>87</v>
      </c>
      <c r="B98" s="516"/>
      <c r="C98" s="77" t="str">
        <f t="shared" si="25"/>
        <v/>
      </c>
      <c r="D98" s="72" t="str">
        <f t="shared" si="26"/>
        <v/>
      </c>
      <c r="E98" s="515" t="str">
        <f t="shared" si="27"/>
        <v/>
      </c>
      <c r="F98" s="515" t="str">
        <f t="shared" si="28"/>
        <v/>
      </c>
      <c r="G98" s="515" t="str">
        <f t="shared" si="29"/>
        <v/>
      </c>
      <c r="H98" s="515">
        <f t="shared" si="40"/>
        <v>0</v>
      </c>
      <c r="I98" s="515">
        <f t="shared" si="40"/>
        <v>0</v>
      </c>
      <c r="J98" s="515">
        <f t="shared" si="40"/>
        <v>0</v>
      </c>
      <c r="K98" s="515">
        <f t="shared" si="40"/>
        <v>0</v>
      </c>
      <c r="L98" s="515">
        <f t="shared" si="40"/>
        <v>0</v>
      </c>
      <c r="M98" s="515">
        <f t="shared" si="40"/>
        <v>0</v>
      </c>
      <c r="N98" s="515">
        <f t="shared" si="40"/>
        <v>0</v>
      </c>
      <c r="O98" s="515">
        <f t="shared" si="40"/>
        <v>0</v>
      </c>
      <c r="P98" s="515">
        <f t="shared" si="40"/>
        <v>0</v>
      </c>
      <c r="Q98" s="515">
        <f t="shared" si="40"/>
        <v>0</v>
      </c>
      <c r="R98" s="515">
        <f t="shared" si="40"/>
        <v>0</v>
      </c>
      <c r="S98" s="515">
        <f t="shared" si="40"/>
        <v>0</v>
      </c>
      <c r="T98" s="515">
        <f t="shared" si="40"/>
        <v>0</v>
      </c>
      <c r="U98" s="515">
        <f t="shared" si="40"/>
        <v>0</v>
      </c>
      <c r="V98" s="515">
        <f t="shared" si="41"/>
        <v>0</v>
      </c>
      <c r="W98" s="515">
        <f t="shared" si="41"/>
        <v>0</v>
      </c>
      <c r="X98" s="515">
        <f t="shared" si="41"/>
        <v>0</v>
      </c>
      <c r="Y98" s="515">
        <f t="shared" si="41"/>
        <v>0</v>
      </c>
      <c r="Z98" s="515">
        <f t="shared" si="41"/>
        <v>0</v>
      </c>
      <c r="AA98" s="515">
        <f t="shared" si="41"/>
        <v>0</v>
      </c>
      <c r="AB98" s="515">
        <f t="shared" si="41"/>
        <v>0</v>
      </c>
      <c r="AC98" s="515">
        <f t="shared" si="41"/>
        <v>0</v>
      </c>
      <c r="AD98" s="515">
        <f t="shared" si="41"/>
        <v>0</v>
      </c>
      <c r="AE98" s="515">
        <f t="shared" si="41"/>
        <v>0</v>
      </c>
      <c r="AF98" s="515">
        <f t="shared" si="41"/>
        <v>0</v>
      </c>
      <c r="AG98" s="515">
        <f t="shared" si="41"/>
        <v>0</v>
      </c>
      <c r="AH98" s="515">
        <f t="shared" si="41"/>
        <v>0</v>
      </c>
      <c r="AI98" s="515">
        <f t="shared" si="41"/>
        <v>0</v>
      </c>
      <c r="AJ98" s="515">
        <f t="shared" si="42"/>
        <v>0</v>
      </c>
      <c r="AK98" s="515">
        <f t="shared" si="42"/>
        <v>0</v>
      </c>
      <c r="AL98" s="515">
        <f t="shared" si="42"/>
        <v>0</v>
      </c>
      <c r="AM98" s="515">
        <f t="shared" si="42"/>
        <v>0</v>
      </c>
      <c r="AN98" s="515">
        <f t="shared" si="42"/>
        <v>0</v>
      </c>
      <c r="AO98" s="515">
        <f t="shared" si="42"/>
        <v>0</v>
      </c>
      <c r="AP98" s="515">
        <f t="shared" si="42"/>
        <v>0</v>
      </c>
      <c r="AQ98" s="515">
        <f t="shared" si="42"/>
        <v>0</v>
      </c>
      <c r="AR98" s="515">
        <f t="shared" si="42"/>
        <v>0</v>
      </c>
      <c r="AS98" s="515">
        <f t="shared" si="42"/>
        <v>0</v>
      </c>
      <c r="AT98" s="515">
        <f t="shared" si="42"/>
        <v>0</v>
      </c>
      <c r="AU98" s="515">
        <f t="shared" si="42"/>
        <v>0</v>
      </c>
      <c r="AV98" s="515">
        <f t="shared" si="42"/>
        <v>0</v>
      </c>
      <c r="AW98" s="515">
        <f t="shared" si="42"/>
        <v>0</v>
      </c>
      <c r="AX98" s="515" t="str">
        <f t="shared" si="39"/>
        <v/>
      </c>
      <c r="AY98" s="515" t="str">
        <f t="shared" si="39"/>
        <v/>
      </c>
      <c r="AZ98" s="515" t="str">
        <f t="shared" si="39"/>
        <v/>
      </c>
      <c r="BA98" s="515" t="str">
        <f t="shared" si="39"/>
        <v/>
      </c>
      <c r="BB98" s="515" t="str">
        <f t="shared" si="39"/>
        <v/>
      </c>
      <c r="BC98" s="515" t="str">
        <f t="shared" si="39"/>
        <v/>
      </c>
      <c r="BD98" s="515" t="str">
        <f t="shared" si="38"/>
        <v/>
      </c>
      <c r="BE98" s="515" t="str">
        <f t="shared" si="38"/>
        <v/>
      </c>
      <c r="BF98" s="515" t="str">
        <f t="shared" si="37"/>
        <v/>
      </c>
      <c r="BG98" s="515" t="str">
        <f t="shared" si="37"/>
        <v/>
      </c>
      <c r="BH98" s="515" t="str">
        <f t="shared" si="37"/>
        <v/>
      </c>
      <c r="BI98" s="515" t="str">
        <f t="shared" si="37"/>
        <v/>
      </c>
      <c r="BJ98" s="515" t="str">
        <f t="shared" si="37"/>
        <v/>
      </c>
      <c r="BK98" s="515" t="str">
        <f t="shared" si="37"/>
        <v/>
      </c>
      <c r="BL98" s="515">
        <f t="shared" si="33"/>
        <v>0</v>
      </c>
      <c r="BM98" s="515">
        <f t="shared" si="34"/>
        <v>0</v>
      </c>
      <c r="BN98" s="515">
        <f t="shared" si="35"/>
        <v>0</v>
      </c>
      <c r="BO98" s="515" t="str">
        <f t="shared" si="36"/>
        <v/>
      </c>
    </row>
    <row r="99" spans="1:67" ht="30" customHeight="1">
      <c r="A99" s="517">
        <v>88</v>
      </c>
      <c r="B99" s="516"/>
      <c r="C99" s="77" t="str">
        <f t="shared" si="25"/>
        <v/>
      </c>
      <c r="D99" s="72" t="str">
        <f t="shared" si="26"/>
        <v/>
      </c>
      <c r="E99" s="515" t="str">
        <f t="shared" si="27"/>
        <v/>
      </c>
      <c r="F99" s="515" t="str">
        <f t="shared" si="28"/>
        <v/>
      </c>
      <c r="G99" s="515" t="str">
        <f t="shared" si="29"/>
        <v/>
      </c>
      <c r="H99" s="515">
        <f t="shared" si="40"/>
        <v>0</v>
      </c>
      <c r="I99" s="515">
        <f t="shared" si="40"/>
        <v>0</v>
      </c>
      <c r="J99" s="515">
        <f t="shared" si="40"/>
        <v>0</v>
      </c>
      <c r="K99" s="515">
        <f t="shared" si="40"/>
        <v>0</v>
      </c>
      <c r="L99" s="515">
        <f t="shared" si="40"/>
        <v>0</v>
      </c>
      <c r="M99" s="515">
        <f t="shared" si="40"/>
        <v>0</v>
      </c>
      <c r="N99" s="515">
        <f t="shared" si="40"/>
        <v>0</v>
      </c>
      <c r="O99" s="515">
        <f t="shared" si="40"/>
        <v>0</v>
      </c>
      <c r="P99" s="515">
        <f t="shared" si="40"/>
        <v>0</v>
      </c>
      <c r="Q99" s="515">
        <f t="shared" si="40"/>
        <v>0</v>
      </c>
      <c r="R99" s="515">
        <f t="shared" si="40"/>
        <v>0</v>
      </c>
      <c r="S99" s="515">
        <f t="shared" si="40"/>
        <v>0</v>
      </c>
      <c r="T99" s="515">
        <f t="shared" si="40"/>
        <v>0</v>
      </c>
      <c r="U99" s="515">
        <f t="shared" si="40"/>
        <v>0</v>
      </c>
      <c r="V99" s="515">
        <f t="shared" si="41"/>
        <v>0</v>
      </c>
      <c r="W99" s="515">
        <f t="shared" si="41"/>
        <v>0</v>
      </c>
      <c r="X99" s="515">
        <f t="shared" si="41"/>
        <v>0</v>
      </c>
      <c r="Y99" s="515">
        <f t="shared" si="41"/>
        <v>0</v>
      </c>
      <c r="Z99" s="515">
        <f t="shared" si="41"/>
        <v>0</v>
      </c>
      <c r="AA99" s="515">
        <f t="shared" si="41"/>
        <v>0</v>
      </c>
      <c r="AB99" s="515">
        <f t="shared" si="41"/>
        <v>0</v>
      </c>
      <c r="AC99" s="515">
        <f t="shared" si="41"/>
        <v>0</v>
      </c>
      <c r="AD99" s="515">
        <f t="shared" si="41"/>
        <v>0</v>
      </c>
      <c r="AE99" s="515">
        <f t="shared" si="41"/>
        <v>0</v>
      </c>
      <c r="AF99" s="515">
        <f t="shared" si="41"/>
        <v>0</v>
      </c>
      <c r="AG99" s="515">
        <f t="shared" si="41"/>
        <v>0</v>
      </c>
      <c r="AH99" s="515">
        <f t="shared" si="41"/>
        <v>0</v>
      </c>
      <c r="AI99" s="515">
        <f t="shared" si="41"/>
        <v>0</v>
      </c>
      <c r="AJ99" s="515">
        <f t="shared" si="42"/>
        <v>0</v>
      </c>
      <c r="AK99" s="515">
        <f t="shared" si="42"/>
        <v>0</v>
      </c>
      <c r="AL99" s="515">
        <f t="shared" si="42"/>
        <v>0</v>
      </c>
      <c r="AM99" s="515">
        <f t="shared" si="42"/>
        <v>0</v>
      </c>
      <c r="AN99" s="515">
        <f t="shared" si="42"/>
        <v>0</v>
      </c>
      <c r="AO99" s="515">
        <f t="shared" si="42"/>
        <v>0</v>
      </c>
      <c r="AP99" s="515">
        <f t="shared" si="42"/>
        <v>0</v>
      </c>
      <c r="AQ99" s="515">
        <f t="shared" si="42"/>
        <v>0</v>
      </c>
      <c r="AR99" s="515">
        <f t="shared" si="42"/>
        <v>0</v>
      </c>
      <c r="AS99" s="515">
        <f t="shared" si="42"/>
        <v>0</v>
      </c>
      <c r="AT99" s="515">
        <f t="shared" si="42"/>
        <v>0</v>
      </c>
      <c r="AU99" s="515">
        <f t="shared" si="42"/>
        <v>0</v>
      </c>
      <c r="AV99" s="515">
        <f t="shared" si="42"/>
        <v>0</v>
      </c>
      <c r="AW99" s="515">
        <f t="shared" si="42"/>
        <v>0</v>
      </c>
      <c r="AX99" s="515" t="str">
        <f t="shared" si="39"/>
        <v/>
      </c>
      <c r="AY99" s="515" t="str">
        <f t="shared" si="39"/>
        <v/>
      </c>
      <c r="AZ99" s="515" t="str">
        <f t="shared" si="39"/>
        <v/>
      </c>
      <c r="BA99" s="515" t="str">
        <f t="shared" si="39"/>
        <v/>
      </c>
      <c r="BB99" s="515" t="str">
        <f t="shared" si="39"/>
        <v/>
      </c>
      <c r="BC99" s="515" t="str">
        <f t="shared" si="39"/>
        <v/>
      </c>
      <c r="BD99" s="515" t="str">
        <f t="shared" si="38"/>
        <v/>
      </c>
      <c r="BE99" s="515" t="str">
        <f t="shared" si="38"/>
        <v/>
      </c>
      <c r="BF99" s="515" t="str">
        <f t="shared" si="37"/>
        <v/>
      </c>
      <c r="BG99" s="515" t="str">
        <f t="shared" si="37"/>
        <v/>
      </c>
      <c r="BH99" s="515" t="str">
        <f t="shared" si="37"/>
        <v/>
      </c>
      <c r="BI99" s="515" t="str">
        <f t="shared" si="37"/>
        <v/>
      </c>
      <c r="BJ99" s="515" t="str">
        <f t="shared" si="37"/>
        <v/>
      </c>
      <c r="BK99" s="515" t="str">
        <f t="shared" si="37"/>
        <v/>
      </c>
      <c r="BL99" s="515">
        <f t="shared" si="33"/>
        <v>0</v>
      </c>
      <c r="BM99" s="515">
        <f t="shared" si="34"/>
        <v>0</v>
      </c>
      <c r="BN99" s="515">
        <f t="shared" si="35"/>
        <v>0</v>
      </c>
      <c r="BO99" s="515" t="str">
        <f t="shared" si="36"/>
        <v/>
      </c>
    </row>
    <row r="100" spans="1:67" ht="30" customHeight="1">
      <c r="A100" s="518">
        <v>89</v>
      </c>
      <c r="B100" s="516"/>
      <c r="C100" s="77" t="str">
        <f t="shared" si="25"/>
        <v/>
      </c>
      <c r="D100" s="72" t="str">
        <f t="shared" si="26"/>
        <v/>
      </c>
      <c r="E100" s="515" t="str">
        <f t="shared" si="27"/>
        <v/>
      </c>
      <c r="F100" s="515" t="str">
        <f t="shared" si="28"/>
        <v/>
      </c>
      <c r="G100" s="515" t="str">
        <f t="shared" si="29"/>
        <v/>
      </c>
      <c r="H100" s="515">
        <f t="shared" si="40"/>
        <v>0</v>
      </c>
      <c r="I100" s="515">
        <f t="shared" si="40"/>
        <v>0</v>
      </c>
      <c r="J100" s="515">
        <f t="shared" si="40"/>
        <v>0</v>
      </c>
      <c r="K100" s="515">
        <f t="shared" si="40"/>
        <v>0</v>
      </c>
      <c r="L100" s="515">
        <f t="shared" si="40"/>
        <v>0</v>
      </c>
      <c r="M100" s="515">
        <f t="shared" si="40"/>
        <v>0</v>
      </c>
      <c r="N100" s="515">
        <f t="shared" si="40"/>
        <v>0</v>
      </c>
      <c r="O100" s="515">
        <f t="shared" si="40"/>
        <v>0</v>
      </c>
      <c r="P100" s="515">
        <f t="shared" si="40"/>
        <v>0</v>
      </c>
      <c r="Q100" s="515">
        <f t="shared" si="40"/>
        <v>0</v>
      </c>
      <c r="R100" s="515">
        <f t="shared" si="40"/>
        <v>0</v>
      </c>
      <c r="S100" s="515">
        <f t="shared" si="40"/>
        <v>0</v>
      </c>
      <c r="T100" s="515">
        <f t="shared" si="40"/>
        <v>0</v>
      </c>
      <c r="U100" s="515">
        <f t="shared" si="40"/>
        <v>0</v>
      </c>
      <c r="V100" s="515">
        <f t="shared" si="41"/>
        <v>0</v>
      </c>
      <c r="W100" s="515">
        <f t="shared" si="41"/>
        <v>0</v>
      </c>
      <c r="X100" s="515">
        <f t="shared" si="41"/>
        <v>0</v>
      </c>
      <c r="Y100" s="515">
        <f t="shared" si="41"/>
        <v>0</v>
      </c>
      <c r="Z100" s="515">
        <f t="shared" si="41"/>
        <v>0</v>
      </c>
      <c r="AA100" s="515">
        <f t="shared" si="41"/>
        <v>0</v>
      </c>
      <c r="AB100" s="515">
        <f t="shared" si="41"/>
        <v>0</v>
      </c>
      <c r="AC100" s="515">
        <f t="shared" si="41"/>
        <v>0</v>
      </c>
      <c r="AD100" s="515">
        <f t="shared" si="41"/>
        <v>0</v>
      </c>
      <c r="AE100" s="515">
        <f t="shared" si="41"/>
        <v>0</v>
      </c>
      <c r="AF100" s="515">
        <f t="shared" si="41"/>
        <v>0</v>
      </c>
      <c r="AG100" s="515">
        <f t="shared" si="41"/>
        <v>0</v>
      </c>
      <c r="AH100" s="515">
        <f t="shared" si="41"/>
        <v>0</v>
      </c>
      <c r="AI100" s="515">
        <f t="shared" si="41"/>
        <v>0</v>
      </c>
      <c r="AJ100" s="515">
        <f t="shared" si="42"/>
        <v>0</v>
      </c>
      <c r="AK100" s="515">
        <f t="shared" si="42"/>
        <v>0</v>
      </c>
      <c r="AL100" s="515">
        <f t="shared" si="42"/>
        <v>0</v>
      </c>
      <c r="AM100" s="515">
        <f t="shared" si="42"/>
        <v>0</v>
      </c>
      <c r="AN100" s="515">
        <f t="shared" si="42"/>
        <v>0</v>
      </c>
      <c r="AO100" s="515">
        <f t="shared" si="42"/>
        <v>0</v>
      </c>
      <c r="AP100" s="515">
        <f t="shared" si="42"/>
        <v>0</v>
      </c>
      <c r="AQ100" s="515">
        <f t="shared" si="42"/>
        <v>0</v>
      </c>
      <c r="AR100" s="515">
        <f t="shared" si="42"/>
        <v>0</v>
      </c>
      <c r="AS100" s="515">
        <f t="shared" si="42"/>
        <v>0</v>
      </c>
      <c r="AT100" s="515">
        <f t="shared" si="42"/>
        <v>0</v>
      </c>
      <c r="AU100" s="515">
        <f t="shared" si="42"/>
        <v>0</v>
      </c>
      <c r="AV100" s="515">
        <f t="shared" si="42"/>
        <v>0</v>
      </c>
      <c r="AW100" s="515">
        <f t="shared" si="42"/>
        <v>0</v>
      </c>
      <c r="AX100" s="515" t="str">
        <f t="shared" si="39"/>
        <v/>
      </c>
      <c r="AY100" s="515" t="str">
        <f t="shared" si="39"/>
        <v/>
      </c>
      <c r="AZ100" s="515" t="str">
        <f t="shared" si="39"/>
        <v/>
      </c>
      <c r="BA100" s="515" t="str">
        <f t="shared" si="39"/>
        <v/>
      </c>
      <c r="BB100" s="515" t="str">
        <f t="shared" si="39"/>
        <v/>
      </c>
      <c r="BC100" s="515" t="str">
        <f t="shared" si="39"/>
        <v/>
      </c>
      <c r="BD100" s="515" t="str">
        <f t="shared" si="38"/>
        <v/>
      </c>
      <c r="BE100" s="515" t="str">
        <f t="shared" si="38"/>
        <v/>
      </c>
      <c r="BF100" s="515" t="str">
        <f t="shared" si="37"/>
        <v/>
      </c>
      <c r="BG100" s="515" t="str">
        <f t="shared" si="37"/>
        <v/>
      </c>
      <c r="BH100" s="515" t="str">
        <f t="shared" si="37"/>
        <v/>
      </c>
      <c r="BI100" s="515" t="str">
        <f t="shared" si="37"/>
        <v/>
      </c>
      <c r="BJ100" s="515" t="str">
        <f t="shared" si="37"/>
        <v/>
      </c>
      <c r="BK100" s="515" t="str">
        <f t="shared" si="37"/>
        <v/>
      </c>
      <c r="BL100" s="515">
        <f t="shared" si="33"/>
        <v>0</v>
      </c>
      <c r="BM100" s="515">
        <f t="shared" si="34"/>
        <v>0</v>
      </c>
      <c r="BN100" s="515">
        <f t="shared" si="35"/>
        <v>0</v>
      </c>
      <c r="BO100" s="515" t="str">
        <f t="shared" si="36"/>
        <v/>
      </c>
    </row>
    <row r="101" spans="1:67" ht="30" customHeight="1">
      <c r="A101" s="517">
        <v>90</v>
      </c>
      <c r="B101" s="516"/>
      <c r="C101" s="77" t="str">
        <f t="shared" si="25"/>
        <v/>
      </c>
      <c r="D101" s="72" t="str">
        <f t="shared" si="26"/>
        <v/>
      </c>
      <c r="E101" s="515" t="str">
        <f t="shared" si="27"/>
        <v/>
      </c>
      <c r="F101" s="515" t="str">
        <f t="shared" si="28"/>
        <v/>
      </c>
      <c r="G101" s="515" t="str">
        <f t="shared" si="29"/>
        <v/>
      </c>
      <c r="H101" s="515">
        <f t="shared" si="40"/>
        <v>0</v>
      </c>
      <c r="I101" s="515">
        <f t="shared" si="40"/>
        <v>0</v>
      </c>
      <c r="J101" s="515">
        <f t="shared" si="40"/>
        <v>0</v>
      </c>
      <c r="K101" s="515">
        <f t="shared" si="40"/>
        <v>0</v>
      </c>
      <c r="L101" s="515">
        <f t="shared" si="40"/>
        <v>0</v>
      </c>
      <c r="M101" s="515">
        <f t="shared" si="40"/>
        <v>0</v>
      </c>
      <c r="N101" s="515">
        <f t="shared" si="40"/>
        <v>0</v>
      </c>
      <c r="O101" s="515">
        <f t="shared" si="40"/>
        <v>0</v>
      </c>
      <c r="P101" s="515">
        <f t="shared" si="40"/>
        <v>0</v>
      </c>
      <c r="Q101" s="515">
        <f t="shared" si="40"/>
        <v>0</v>
      </c>
      <c r="R101" s="515">
        <f t="shared" si="40"/>
        <v>0</v>
      </c>
      <c r="S101" s="515">
        <f t="shared" si="40"/>
        <v>0</v>
      </c>
      <c r="T101" s="515">
        <f t="shared" si="40"/>
        <v>0</v>
      </c>
      <c r="U101" s="515">
        <f t="shared" si="40"/>
        <v>0</v>
      </c>
      <c r="V101" s="515">
        <f t="shared" si="41"/>
        <v>0</v>
      </c>
      <c r="W101" s="515">
        <f t="shared" si="41"/>
        <v>0</v>
      </c>
      <c r="X101" s="515">
        <f t="shared" si="41"/>
        <v>0</v>
      </c>
      <c r="Y101" s="515">
        <f t="shared" si="41"/>
        <v>0</v>
      </c>
      <c r="Z101" s="515">
        <f t="shared" si="41"/>
        <v>0</v>
      </c>
      <c r="AA101" s="515">
        <f t="shared" si="41"/>
        <v>0</v>
      </c>
      <c r="AB101" s="515">
        <f t="shared" si="41"/>
        <v>0</v>
      </c>
      <c r="AC101" s="515">
        <f t="shared" si="41"/>
        <v>0</v>
      </c>
      <c r="AD101" s="515">
        <f t="shared" si="41"/>
        <v>0</v>
      </c>
      <c r="AE101" s="515">
        <f t="shared" si="41"/>
        <v>0</v>
      </c>
      <c r="AF101" s="515">
        <f t="shared" si="41"/>
        <v>0</v>
      </c>
      <c r="AG101" s="515">
        <f t="shared" si="41"/>
        <v>0</v>
      </c>
      <c r="AH101" s="515">
        <f t="shared" si="41"/>
        <v>0</v>
      </c>
      <c r="AI101" s="515">
        <f t="shared" si="41"/>
        <v>0</v>
      </c>
      <c r="AJ101" s="515">
        <f t="shared" si="42"/>
        <v>0</v>
      </c>
      <c r="AK101" s="515">
        <f t="shared" si="42"/>
        <v>0</v>
      </c>
      <c r="AL101" s="515">
        <f t="shared" si="42"/>
        <v>0</v>
      </c>
      <c r="AM101" s="515">
        <f t="shared" si="42"/>
        <v>0</v>
      </c>
      <c r="AN101" s="515">
        <f t="shared" si="42"/>
        <v>0</v>
      </c>
      <c r="AO101" s="515">
        <f t="shared" si="42"/>
        <v>0</v>
      </c>
      <c r="AP101" s="515">
        <f t="shared" si="42"/>
        <v>0</v>
      </c>
      <c r="AQ101" s="515">
        <f t="shared" si="42"/>
        <v>0</v>
      </c>
      <c r="AR101" s="515">
        <f t="shared" si="42"/>
        <v>0</v>
      </c>
      <c r="AS101" s="515">
        <f t="shared" si="42"/>
        <v>0</v>
      </c>
      <c r="AT101" s="515">
        <f t="shared" si="42"/>
        <v>0</v>
      </c>
      <c r="AU101" s="515">
        <f t="shared" si="42"/>
        <v>0</v>
      </c>
      <c r="AV101" s="515">
        <f t="shared" si="42"/>
        <v>0</v>
      </c>
      <c r="AW101" s="515">
        <f t="shared" si="42"/>
        <v>0</v>
      </c>
      <c r="AX101" s="515" t="str">
        <f t="shared" si="39"/>
        <v/>
      </c>
      <c r="AY101" s="515" t="str">
        <f t="shared" si="39"/>
        <v/>
      </c>
      <c r="AZ101" s="515" t="str">
        <f t="shared" si="39"/>
        <v/>
      </c>
      <c r="BA101" s="515" t="str">
        <f t="shared" si="39"/>
        <v/>
      </c>
      <c r="BB101" s="515" t="str">
        <f t="shared" si="39"/>
        <v/>
      </c>
      <c r="BC101" s="515" t="str">
        <f t="shared" si="39"/>
        <v/>
      </c>
      <c r="BD101" s="515" t="str">
        <f t="shared" si="38"/>
        <v/>
      </c>
      <c r="BE101" s="515" t="str">
        <f t="shared" si="38"/>
        <v/>
      </c>
      <c r="BF101" s="515" t="str">
        <f t="shared" si="37"/>
        <v/>
      </c>
      <c r="BG101" s="515" t="str">
        <f t="shared" si="37"/>
        <v/>
      </c>
      <c r="BH101" s="515" t="str">
        <f t="shared" si="37"/>
        <v/>
      </c>
      <c r="BI101" s="515" t="str">
        <f t="shared" si="37"/>
        <v/>
      </c>
      <c r="BJ101" s="515" t="str">
        <f t="shared" si="37"/>
        <v/>
      </c>
      <c r="BK101" s="515" t="str">
        <f t="shared" si="37"/>
        <v/>
      </c>
      <c r="BL101" s="515">
        <f t="shared" si="33"/>
        <v>0</v>
      </c>
      <c r="BM101" s="515">
        <f t="shared" si="34"/>
        <v>0</v>
      </c>
      <c r="BN101" s="515">
        <f t="shared" si="35"/>
        <v>0</v>
      </c>
      <c r="BO101" s="515" t="str">
        <f t="shared" si="36"/>
        <v/>
      </c>
    </row>
    <row r="102" spans="1:67" ht="30" customHeight="1">
      <c r="A102" s="518">
        <v>91</v>
      </c>
      <c r="B102" s="516"/>
      <c r="C102" s="77" t="str">
        <f t="shared" si="25"/>
        <v/>
      </c>
      <c r="D102" s="72" t="str">
        <f t="shared" si="26"/>
        <v/>
      </c>
      <c r="E102" s="515" t="str">
        <f t="shared" si="27"/>
        <v/>
      </c>
      <c r="F102" s="515" t="str">
        <f t="shared" si="28"/>
        <v/>
      </c>
      <c r="G102" s="515" t="str">
        <f t="shared" si="29"/>
        <v/>
      </c>
      <c r="H102" s="515">
        <f t="shared" si="40"/>
        <v>0</v>
      </c>
      <c r="I102" s="515">
        <f t="shared" si="40"/>
        <v>0</v>
      </c>
      <c r="J102" s="515">
        <f t="shared" si="40"/>
        <v>0</v>
      </c>
      <c r="K102" s="515">
        <f t="shared" si="40"/>
        <v>0</v>
      </c>
      <c r="L102" s="515">
        <f t="shared" si="40"/>
        <v>0</v>
      </c>
      <c r="M102" s="515">
        <f t="shared" si="40"/>
        <v>0</v>
      </c>
      <c r="N102" s="515">
        <f t="shared" si="40"/>
        <v>0</v>
      </c>
      <c r="O102" s="515">
        <f t="shared" si="40"/>
        <v>0</v>
      </c>
      <c r="P102" s="515">
        <f t="shared" si="40"/>
        <v>0</v>
      </c>
      <c r="Q102" s="515">
        <f t="shared" si="40"/>
        <v>0</v>
      </c>
      <c r="R102" s="515">
        <f t="shared" si="40"/>
        <v>0</v>
      </c>
      <c r="S102" s="515">
        <f t="shared" si="40"/>
        <v>0</v>
      </c>
      <c r="T102" s="515">
        <f t="shared" si="40"/>
        <v>0</v>
      </c>
      <c r="U102" s="515">
        <f t="shared" si="40"/>
        <v>0</v>
      </c>
      <c r="V102" s="515">
        <f t="shared" si="41"/>
        <v>0</v>
      </c>
      <c r="W102" s="515">
        <f t="shared" si="41"/>
        <v>0</v>
      </c>
      <c r="X102" s="515">
        <f t="shared" si="41"/>
        <v>0</v>
      </c>
      <c r="Y102" s="515">
        <f t="shared" si="41"/>
        <v>0</v>
      </c>
      <c r="Z102" s="515">
        <f t="shared" si="41"/>
        <v>0</v>
      </c>
      <c r="AA102" s="515">
        <f t="shared" si="41"/>
        <v>0</v>
      </c>
      <c r="AB102" s="515">
        <f t="shared" si="41"/>
        <v>0</v>
      </c>
      <c r="AC102" s="515">
        <f t="shared" si="41"/>
        <v>0</v>
      </c>
      <c r="AD102" s="515">
        <f t="shared" si="41"/>
        <v>0</v>
      </c>
      <c r="AE102" s="515">
        <f t="shared" si="41"/>
        <v>0</v>
      </c>
      <c r="AF102" s="515">
        <f t="shared" si="41"/>
        <v>0</v>
      </c>
      <c r="AG102" s="515">
        <f t="shared" si="41"/>
        <v>0</v>
      </c>
      <c r="AH102" s="515">
        <f t="shared" si="41"/>
        <v>0</v>
      </c>
      <c r="AI102" s="515">
        <f t="shared" si="41"/>
        <v>0</v>
      </c>
      <c r="AJ102" s="515">
        <f t="shared" si="42"/>
        <v>0</v>
      </c>
      <c r="AK102" s="515">
        <f t="shared" si="42"/>
        <v>0</v>
      </c>
      <c r="AL102" s="515">
        <f t="shared" si="42"/>
        <v>0</v>
      </c>
      <c r="AM102" s="515">
        <f t="shared" si="42"/>
        <v>0</v>
      </c>
      <c r="AN102" s="515">
        <f t="shared" si="42"/>
        <v>0</v>
      </c>
      <c r="AO102" s="515">
        <f t="shared" si="42"/>
        <v>0</v>
      </c>
      <c r="AP102" s="515">
        <f t="shared" si="42"/>
        <v>0</v>
      </c>
      <c r="AQ102" s="515">
        <f t="shared" si="42"/>
        <v>0</v>
      </c>
      <c r="AR102" s="515">
        <f t="shared" si="42"/>
        <v>0</v>
      </c>
      <c r="AS102" s="515">
        <f t="shared" si="42"/>
        <v>0</v>
      </c>
      <c r="AT102" s="515">
        <f t="shared" si="42"/>
        <v>0</v>
      </c>
      <c r="AU102" s="515">
        <f t="shared" si="42"/>
        <v>0</v>
      </c>
      <c r="AV102" s="515">
        <f t="shared" si="42"/>
        <v>0</v>
      </c>
      <c r="AW102" s="515">
        <f t="shared" si="42"/>
        <v>0</v>
      </c>
      <c r="AX102" s="515" t="str">
        <f t="shared" si="39"/>
        <v/>
      </c>
      <c r="AY102" s="515" t="str">
        <f t="shared" si="39"/>
        <v/>
      </c>
      <c r="AZ102" s="515" t="str">
        <f t="shared" si="39"/>
        <v/>
      </c>
      <c r="BA102" s="515" t="str">
        <f t="shared" si="39"/>
        <v/>
      </c>
      <c r="BB102" s="515" t="str">
        <f t="shared" si="39"/>
        <v/>
      </c>
      <c r="BC102" s="515" t="str">
        <f t="shared" si="39"/>
        <v/>
      </c>
      <c r="BD102" s="515" t="str">
        <f t="shared" si="38"/>
        <v/>
      </c>
      <c r="BE102" s="515" t="str">
        <f t="shared" si="38"/>
        <v/>
      </c>
      <c r="BF102" s="515" t="str">
        <f t="shared" si="37"/>
        <v/>
      </c>
      <c r="BG102" s="515" t="str">
        <f t="shared" si="37"/>
        <v/>
      </c>
      <c r="BH102" s="515" t="str">
        <f t="shared" si="37"/>
        <v/>
      </c>
      <c r="BI102" s="515" t="str">
        <f t="shared" si="37"/>
        <v/>
      </c>
      <c r="BJ102" s="515" t="str">
        <f t="shared" si="37"/>
        <v/>
      </c>
      <c r="BK102" s="515" t="str">
        <f t="shared" si="37"/>
        <v/>
      </c>
      <c r="BL102" s="515">
        <f t="shared" si="33"/>
        <v>0</v>
      </c>
      <c r="BM102" s="515">
        <f t="shared" si="34"/>
        <v>0</v>
      </c>
      <c r="BN102" s="515">
        <f t="shared" si="35"/>
        <v>0</v>
      </c>
      <c r="BO102" s="515" t="str">
        <f t="shared" si="36"/>
        <v/>
      </c>
    </row>
    <row r="103" spans="1:67" ht="30" customHeight="1">
      <c r="A103" s="517">
        <v>92</v>
      </c>
      <c r="B103" s="516"/>
      <c r="C103" s="77" t="str">
        <f t="shared" si="25"/>
        <v/>
      </c>
      <c r="D103" s="72" t="str">
        <f t="shared" si="26"/>
        <v/>
      </c>
      <c r="E103" s="515" t="str">
        <f t="shared" si="27"/>
        <v/>
      </c>
      <c r="F103" s="515" t="str">
        <f t="shared" si="28"/>
        <v/>
      </c>
      <c r="G103" s="515" t="str">
        <f t="shared" si="29"/>
        <v/>
      </c>
      <c r="H103" s="515">
        <f t="shared" si="40"/>
        <v>0</v>
      </c>
      <c r="I103" s="515">
        <f t="shared" si="40"/>
        <v>0</v>
      </c>
      <c r="J103" s="515">
        <f t="shared" si="40"/>
        <v>0</v>
      </c>
      <c r="K103" s="515">
        <f t="shared" si="40"/>
        <v>0</v>
      </c>
      <c r="L103" s="515">
        <f t="shared" si="40"/>
        <v>0</v>
      </c>
      <c r="M103" s="515">
        <f t="shared" si="40"/>
        <v>0</v>
      </c>
      <c r="N103" s="515">
        <f t="shared" si="40"/>
        <v>0</v>
      </c>
      <c r="O103" s="515">
        <f t="shared" si="40"/>
        <v>0</v>
      </c>
      <c r="P103" s="515">
        <f t="shared" si="40"/>
        <v>0</v>
      </c>
      <c r="Q103" s="515">
        <f t="shared" si="40"/>
        <v>0</v>
      </c>
      <c r="R103" s="515">
        <f t="shared" si="40"/>
        <v>0</v>
      </c>
      <c r="S103" s="515">
        <f t="shared" si="40"/>
        <v>0</v>
      </c>
      <c r="T103" s="515">
        <f t="shared" si="40"/>
        <v>0</v>
      </c>
      <c r="U103" s="515">
        <f t="shared" si="40"/>
        <v>0</v>
      </c>
      <c r="V103" s="515">
        <f t="shared" si="41"/>
        <v>0</v>
      </c>
      <c r="W103" s="515">
        <f t="shared" si="41"/>
        <v>0</v>
      </c>
      <c r="X103" s="515">
        <f t="shared" si="41"/>
        <v>0</v>
      </c>
      <c r="Y103" s="515">
        <f t="shared" si="41"/>
        <v>0</v>
      </c>
      <c r="Z103" s="515">
        <f t="shared" si="41"/>
        <v>0</v>
      </c>
      <c r="AA103" s="515">
        <f t="shared" si="41"/>
        <v>0</v>
      </c>
      <c r="AB103" s="515">
        <f t="shared" si="41"/>
        <v>0</v>
      </c>
      <c r="AC103" s="515">
        <f t="shared" si="41"/>
        <v>0</v>
      </c>
      <c r="AD103" s="515">
        <f t="shared" si="41"/>
        <v>0</v>
      </c>
      <c r="AE103" s="515">
        <f t="shared" si="41"/>
        <v>0</v>
      </c>
      <c r="AF103" s="515">
        <f t="shared" si="41"/>
        <v>0</v>
      </c>
      <c r="AG103" s="515">
        <f t="shared" si="41"/>
        <v>0</v>
      </c>
      <c r="AH103" s="515">
        <f t="shared" si="41"/>
        <v>0</v>
      </c>
      <c r="AI103" s="515">
        <f t="shared" si="41"/>
        <v>0</v>
      </c>
      <c r="AJ103" s="515">
        <f t="shared" si="42"/>
        <v>0</v>
      </c>
      <c r="AK103" s="515">
        <f t="shared" si="42"/>
        <v>0</v>
      </c>
      <c r="AL103" s="515">
        <f t="shared" si="42"/>
        <v>0</v>
      </c>
      <c r="AM103" s="515">
        <f t="shared" si="42"/>
        <v>0</v>
      </c>
      <c r="AN103" s="515">
        <f t="shared" si="42"/>
        <v>0</v>
      </c>
      <c r="AO103" s="515">
        <f t="shared" si="42"/>
        <v>0</v>
      </c>
      <c r="AP103" s="515">
        <f t="shared" si="42"/>
        <v>0</v>
      </c>
      <c r="AQ103" s="515">
        <f t="shared" si="42"/>
        <v>0</v>
      </c>
      <c r="AR103" s="515">
        <f t="shared" si="42"/>
        <v>0</v>
      </c>
      <c r="AS103" s="515">
        <f t="shared" si="42"/>
        <v>0</v>
      </c>
      <c r="AT103" s="515">
        <f t="shared" si="42"/>
        <v>0</v>
      </c>
      <c r="AU103" s="515">
        <f t="shared" si="42"/>
        <v>0</v>
      </c>
      <c r="AV103" s="515">
        <f t="shared" si="42"/>
        <v>0</v>
      </c>
      <c r="AW103" s="515">
        <f t="shared" si="42"/>
        <v>0</v>
      </c>
      <c r="AX103" s="515" t="str">
        <f t="shared" si="39"/>
        <v/>
      </c>
      <c r="AY103" s="515" t="str">
        <f t="shared" si="39"/>
        <v/>
      </c>
      <c r="AZ103" s="515" t="str">
        <f t="shared" si="39"/>
        <v/>
      </c>
      <c r="BA103" s="515" t="str">
        <f t="shared" si="39"/>
        <v/>
      </c>
      <c r="BB103" s="515" t="str">
        <f t="shared" si="39"/>
        <v/>
      </c>
      <c r="BC103" s="515" t="str">
        <f t="shared" si="39"/>
        <v/>
      </c>
      <c r="BD103" s="515" t="str">
        <f t="shared" si="38"/>
        <v/>
      </c>
      <c r="BE103" s="515" t="str">
        <f t="shared" si="38"/>
        <v/>
      </c>
      <c r="BF103" s="515" t="str">
        <f t="shared" si="37"/>
        <v/>
      </c>
      <c r="BG103" s="515" t="str">
        <f t="shared" si="37"/>
        <v/>
      </c>
      <c r="BH103" s="515" t="str">
        <f t="shared" si="37"/>
        <v/>
      </c>
      <c r="BI103" s="515" t="str">
        <f t="shared" si="37"/>
        <v/>
      </c>
      <c r="BJ103" s="515" t="str">
        <f t="shared" si="37"/>
        <v/>
      </c>
      <c r="BK103" s="515" t="str">
        <f t="shared" si="37"/>
        <v/>
      </c>
      <c r="BL103" s="515">
        <f t="shared" si="33"/>
        <v>0</v>
      </c>
      <c r="BM103" s="515">
        <f t="shared" si="34"/>
        <v>0</v>
      </c>
      <c r="BN103" s="515">
        <f t="shared" si="35"/>
        <v>0</v>
      </c>
      <c r="BO103" s="515" t="str">
        <f t="shared" si="36"/>
        <v/>
      </c>
    </row>
    <row r="104" spans="1:67" ht="30" customHeight="1">
      <c r="A104" s="518">
        <v>93</v>
      </c>
      <c r="B104" s="516"/>
      <c r="C104" s="77" t="str">
        <f t="shared" si="25"/>
        <v/>
      </c>
      <c r="D104" s="72" t="str">
        <f t="shared" si="26"/>
        <v/>
      </c>
      <c r="E104" s="515" t="str">
        <f t="shared" si="27"/>
        <v/>
      </c>
      <c r="F104" s="515" t="str">
        <f t="shared" si="28"/>
        <v/>
      </c>
      <c r="G104" s="515" t="str">
        <f t="shared" si="29"/>
        <v/>
      </c>
      <c r="H104" s="515">
        <f t="shared" si="40"/>
        <v>0</v>
      </c>
      <c r="I104" s="515">
        <f t="shared" si="40"/>
        <v>0</v>
      </c>
      <c r="J104" s="515">
        <f t="shared" si="40"/>
        <v>0</v>
      </c>
      <c r="K104" s="515">
        <f t="shared" si="40"/>
        <v>0</v>
      </c>
      <c r="L104" s="515">
        <f t="shared" si="40"/>
        <v>0</v>
      </c>
      <c r="M104" s="515">
        <f t="shared" si="40"/>
        <v>0</v>
      </c>
      <c r="N104" s="515">
        <f t="shared" si="40"/>
        <v>0</v>
      </c>
      <c r="O104" s="515">
        <f t="shared" si="40"/>
        <v>0</v>
      </c>
      <c r="P104" s="515">
        <f t="shared" si="40"/>
        <v>0</v>
      </c>
      <c r="Q104" s="515">
        <f t="shared" si="40"/>
        <v>0</v>
      </c>
      <c r="R104" s="515">
        <f t="shared" si="40"/>
        <v>0</v>
      </c>
      <c r="S104" s="515">
        <f t="shared" si="40"/>
        <v>0</v>
      </c>
      <c r="T104" s="515">
        <f t="shared" si="40"/>
        <v>0</v>
      </c>
      <c r="U104" s="515">
        <f t="shared" si="40"/>
        <v>0</v>
      </c>
      <c r="V104" s="515">
        <f t="shared" si="41"/>
        <v>0</v>
      </c>
      <c r="W104" s="515">
        <f t="shared" si="41"/>
        <v>0</v>
      </c>
      <c r="X104" s="515">
        <f t="shared" si="41"/>
        <v>0</v>
      </c>
      <c r="Y104" s="515">
        <f t="shared" si="41"/>
        <v>0</v>
      </c>
      <c r="Z104" s="515">
        <f t="shared" si="41"/>
        <v>0</v>
      </c>
      <c r="AA104" s="515">
        <f t="shared" si="41"/>
        <v>0</v>
      </c>
      <c r="AB104" s="515">
        <f t="shared" si="41"/>
        <v>0</v>
      </c>
      <c r="AC104" s="515">
        <f t="shared" si="41"/>
        <v>0</v>
      </c>
      <c r="AD104" s="515">
        <f t="shared" si="41"/>
        <v>0</v>
      </c>
      <c r="AE104" s="515">
        <f t="shared" si="41"/>
        <v>0</v>
      </c>
      <c r="AF104" s="515">
        <f t="shared" si="41"/>
        <v>0</v>
      </c>
      <c r="AG104" s="515">
        <f t="shared" si="41"/>
        <v>0</v>
      </c>
      <c r="AH104" s="515">
        <f t="shared" si="41"/>
        <v>0</v>
      </c>
      <c r="AI104" s="515">
        <f t="shared" si="41"/>
        <v>0</v>
      </c>
      <c r="AJ104" s="515">
        <f t="shared" si="42"/>
        <v>0</v>
      </c>
      <c r="AK104" s="515">
        <f t="shared" si="42"/>
        <v>0</v>
      </c>
      <c r="AL104" s="515">
        <f t="shared" si="42"/>
        <v>0</v>
      </c>
      <c r="AM104" s="515">
        <f t="shared" si="42"/>
        <v>0</v>
      </c>
      <c r="AN104" s="515">
        <f t="shared" si="42"/>
        <v>0</v>
      </c>
      <c r="AO104" s="515">
        <f t="shared" si="42"/>
        <v>0</v>
      </c>
      <c r="AP104" s="515">
        <f t="shared" si="42"/>
        <v>0</v>
      </c>
      <c r="AQ104" s="515">
        <f t="shared" si="42"/>
        <v>0</v>
      </c>
      <c r="AR104" s="515">
        <f t="shared" si="42"/>
        <v>0</v>
      </c>
      <c r="AS104" s="515">
        <f t="shared" si="42"/>
        <v>0</v>
      </c>
      <c r="AT104" s="515">
        <f t="shared" si="42"/>
        <v>0</v>
      </c>
      <c r="AU104" s="515">
        <f t="shared" si="42"/>
        <v>0</v>
      </c>
      <c r="AV104" s="515">
        <f t="shared" si="42"/>
        <v>0</v>
      </c>
      <c r="AW104" s="515">
        <f t="shared" si="42"/>
        <v>0</v>
      </c>
      <c r="AX104" s="515" t="str">
        <f t="shared" si="39"/>
        <v/>
      </c>
      <c r="AY104" s="515" t="str">
        <f t="shared" si="39"/>
        <v/>
      </c>
      <c r="AZ104" s="515" t="str">
        <f t="shared" si="39"/>
        <v/>
      </c>
      <c r="BA104" s="515" t="str">
        <f t="shared" si="39"/>
        <v/>
      </c>
      <c r="BB104" s="515" t="str">
        <f t="shared" si="39"/>
        <v/>
      </c>
      <c r="BC104" s="515" t="str">
        <f t="shared" si="39"/>
        <v/>
      </c>
      <c r="BD104" s="515" t="str">
        <f t="shared" si="38"/>
        <v/>
      </c>
      <c r="BE104" s="515" t="str">
        <f t="shared" si="38"/>
        <v/>
      </c>
      <c r="BF104" s="515" t="str">
        <f t="shared" si="37"/>
        <v/>
      </c>
      <c r="BG104" s="515" t="str">
        <f t="shared" si="37"/>
        <v/>
      </c>
      <c r="BH104" s="515" t="str">
        <f t="shared" si="37"/>
        <v/>
      </c>
      <c r="BI104" s="515" t="str">
        <f t="shared" si="37"/>
        <v/>
      </c>
      <c r="BJ104" s="515" t="str">
        <f t="shared" si="37"/>
        <v/>
      </c>
      <c r="BK104" s="515" t="str">
        <f t="shared" si="37"/>
        <v/>
      </c>
      <c r="BL104" s="515">
        <f t="shared" si="33"/>
        <v>0</v>
      </c>
      <c r="BM104" s="515">
        <f t="shared" si="34"/>
        <v>0</v>
      </c>
      <c r="BN104" s="515">
        <f t="shared" si="35"/>
        <v>0</v>
      </c>
      <c r="BO104" s="515" t="str">
        <f t="shared" si="36"/>
        <v/>
      </c>
    </row>
    <row r="105" spans="1:67" ht="30" customHeight="1">
      <c r="A105" s="517">
        <v>94</v>
      </c>
      <c r="B105" s="516"/>
      <c r="C105" s="77" t="str">
        <f t="shared" si="25"/>
        <v/>
      </c>
      <c r="D105" s="72" t="str">
        <f t="shared" si="26"/>
        <v/>
      </c>
      <c r="E105" s="515" t="str">
        <f t="shared" si="27"/>
        <v/>
      </c>
      <c r="F105" s="515" t="str">
        <f t="shared" si="28"/>
        <v/>
      </c>
      <c r="G105" s="515" t="str">
        <f t="shared" si="29"/>
        <v/>
      </c>
      <c r="H105" s="515">
        <f t="shared" si="40"/>
        <v>0</v>
      </c>
      <c r="I105" s="515">
        <f t="shared" si="40"/>
        <v>0</v>
      </c>
      <c r="J105" s="515">
        <f t="shared" si="40"/>
        <v>0</v>
      </c>
      <c r="K105" s="515">
        <f t="shared" si="40"/>
        <v>0</v>
      </c>
      <c r="L105" s="515">
        <f t="shared" si="40"/>
        <v>0</v>
      </c>
      <c r="M105" s="515">
        <f t="shared" si="40"/>
        <v>0</v>
      </c>
      <c r="N105" s="515">
        <f t="shared" si="40"/>
        <v>0</v>
      </c>
      <c r="O105" s="515">
        <f t="shared" si="40"/>
        <v>0</v>
      </c>
      <c r="P105" s="515">
        <f t="shared" si="40"/>
        <v>0</v>
      </c>
      <c r="Q105" s="515">
        <f t="shared" si="40"/>
        <v>0</v>
      </c>
      <c r="R105" s="515">
        <f t="shared" si="40"/>
        <v>0</v>
      </c>
      <c r="S105" s="515">
        <f t="shared" si="40"/>
        <v>0</v>
      </c>
      <c r="T105" s="515">
        <f t="shared" si="40"/>
        <v>0</v>
      </c>
      <c r="U105" s="515">
        <f t="shared" si="40"/>
        <v>0</v>
      </c>
      <c r="V105" s="515">
        <f t="shared" si="41"/>
        <v>0</v>
      </c>
      <c r="W105" s="515">
        <f t="shared" si="41"/>
        <v>0</v>
      </c>
      <c r="X105" s="515">
        <f t="shared" si="41"/>
        <v>0</v>
      </c>
      <c r="Y105" s="515">
        <f t="shared" si="41"/>
        <v>0</v>
      </c>
      <c r="Z105" s="515">
        <f t="shared" si="41"/>
        <v>0</v>
      </c>
      <c r="AA105" s="515">
        <f t="shared" si="41"/>
        <v>0</v>
      </c>
      <c r="AB105" s="515">
        <f t="shared" si="41"/>
        <v>0</v>
      </c>
      <c r="AC105" s="515">
        <f t="shared" si="41"/>
        <v>0</v>
      </c>
      <c r="AD105" s="515">
        <f t="shared" si="41"/>
        <v>0</v>
      </c>
      <c r="AE105" s="515">
        <f t="shared" si="41"/>
        <v>0</v>
      </c>
      <c r="AF105" s="515">
        <f t="shared" si="41"/>
        <v>0</v>
      </c>
      <c r="AG105" s="515">
        <f t="shared" si="41"/>
        <v>0</v>
      </c>
      <c r="AH105" s="515">
        <f t="shared" si="41"/>
        <v>0</v>
      </c>
      <c r="AI105" s="515">
        <f t="shared" si="41"/>
        <v>0</v>
      </c>
      <c r="AJ105" s="515">
        <f t="shared" si="42"/>
        <v>0</v>
      </c>
      <c r="AK105" s="515">
        <f t="shared" si="42"/>
        <v>0</v>
      </c>
      <c r="AL105" s="515">
        <f t="shared" si="42"/>
        <v>0</v>
      </c>
      <c r="AM105" s="515">
        <f t="shared" si="42"/>
        <v>0</v>
      </c>
      <c r="AN105" s="515">
        <f t="shared" si="42"/>
        <v>0</v>
      </c>
      <c r="AO105" s="515">
        <f t="shared" si="42"/>
        <v>0</v>
      </c>
      <c r="AP105" s="515">
        <f t="shared" si="42"/>
        <v>0</v>
      </c>
      <c r="AQ105" s="515">
        <f t="shared" si="42"/>
        <v>0</v>
      </c>
      <c r="AR105" s="515">
        <f t="shared" si="42"/>
        <v>0</v>
      </c>
      <c r="AS105" s="515">
        <f t="shared" si="42"/>
        <v>0</v>
      </c>
      <c r="AT105" s="515">
        <f t="shared" si="42"/>
        <v>0</v>
      </c>
      <c r="AU105" s="515">
        <f t="shared" si="42"/>
        <v>0</v>
      </c>
      <c r="AV105" s="515">
        <f t="shared" si="42"/>
        <v>0</v>
      </c>
      <c r="AW105" s="515">
        <f t="shared" si="42"/>
        <v>0</v>
      </c>
      <c r="AX105" s="515" t="str">
        <f t="shared" si="39"/>
        <v/>
      </c>
      <c r="AY105" s="515" t="str">
        <f t="shared" si="39"/>
        <v/>
      </c>
      <c r="AZ105" s="515" t="str">
        <f t="shared" si="39"/>
        <v/>
      </c>
      <c r="BA105" s="515" t="str">
        <f t="shared" si="39"/>
        <v/>
      </c>
      <c r="BB105" s="515" t="str">
        <f t="shared" si="39"/>
        <v/>
      </c>
      <c r="BC105" s="515" t="str">
        <f t="shared" si="39"/>
        <v/>
      </c>
      <c r="BD105" s="515" t="str">
        <f t="shared" si="38"/>
        <v/>
      </c>
      <c r="BE105" s="515" t="str">
        <f t="shared" si="38"/>
        <v/>
      </c>
      <c r="BF105" s="515" t="str">
        <f t="shared" si="37"/>
        <v/>
      </c>
      <c r="BG105" s="515" t="str">
        <f t="shared" si="37"/>
        <v/>
      </c>
      <c r="BH105" s="515" t="str">
        <f t="shared" si="37"/>
        <v/>
      </c>
      <c r="BI105" s="515" t="str">
        <f t="shared" si="37"/>
        <v/>
      </c>
      <c r="BJ105" s="515" t="str">
        <f t="shared" si="37"/>
        <v/>
      </c>
      <c r="BK105" s="515" t="str">
        <f t="shared" si="37"/>
        <v/>
      </c>
      <c r="BL105" s="515">
        <f t="shared" si="33"/>
        <v>0</v>
      </c>
      <c r="BM105" s="515">
        <f t="shared" si="34"/>
        <v>0</v>
      </c>
      <c r="BN105" s="515">
        <f t="shared" si="35"/>
        <v>0</v>
      </c>
      <c r="BO105" s="515" t="str">
        <f t="shared" si="36"/>
        <v/>
      </c>
    </row>
    <row r="106" spans="1:67" ht="30" customHeight="1">
      <c r="A106" s="518">
        <v>95</v>
      </c>
      <c r="B106" s="516"/>
      <c r="C106" s="77" t="str">
        <f t="shared" si="25"/>
        <v/>
      </c>
      <c r="D106" s="72" t="str">
        <f t="shared" si="26"/>
        <v/>
      </c>
      <c r="E106" s="515" t="str">
        <f t="shared" si="27"/>
        <v/>
      </c>
      <c r="F106" s="515" t="str">
        <f t="shared" si="28"/>
        <v/>
      </c>
      <c r="G106" s="515" t="str">
        <f t="shared" si="29"/>
        <v/>
      </c>
      <c r="H106" s="515">
        <f t="shared" si="40"/>
        <v>0</v>
      </c>
      <c r="I106" s="515">
        <f t="shared" si="40"/>
        <v>0</v>
      </c>
      <c r="J106" s="515">
        <f t="shared" si="40"/>
        <v>0</v>
      </c>
      <c r="K106" s="515">
        <f t="shared" si="40"/>
        <v>0</v>
      </c>
      <c r="L106" s="515">
        <f t="shared" si="40"/>
        <v>0</v>
      </c>
      <c r="M106" s="515">
        <f t="shared" si="40"/>
        <v>0</v>
      </c>
      <c r="N106" s="515">
        <f t="shared" si="40"/>
        <v>0</v>
      </c>
      <c r="O106" s="515">
        <f t="shared" si="40"/>
        <v>0</v>
      </c>
      <c r="P106" s="515">
        <f t="shared" si="40"/>
        <v>0</v>
      </c>
      <c r="Q106" s="515">
        <f t="shared" si="40"/>
        <v>0</v>
      </c>
      <c r="R106" s="515">
        <f t="shared" si="40"/>
        <v>0</v>
      </c>
      <c r="S106" s="515">
        <f t="shared" si="40"/>
        <v>0</v>
      </c>
      <c r="T106" s="515">
        <f t="shared" si="40"/>
        <v>0</v>
      </c>
      <c r="U106" s="515">
        <f t="shared" si="40"/>
        <v>0</v>
      </c>
      <c r="V106" s="515">
        <f t="shared" si="41"/>
        <v>0</v>
      </c>
      <c r="W106" s="515">
        <f t="shared" si="41"/>
        <v>0</v>
      </c>
      <c r="X106" s="515">
        <f t="shared" si="41"/>
        <v>0</v>
      </c>
      <c r="Y106" s="515">
        <f t="shared" si="41"/>
        <v>0</v>
      </c>
      <c r="Z106" s="515">
        <f t="shared" si="41"/>
        <v>0</v>
      </c>
      <c r="AA106" s="515">
        <f t="shared" si="41"/>
        <v>0</v>
      </c>
      <c r="AB106" s="515">
        <f t="shared" si="41"/>
        <v>0</v>
      </c>
      <c r="AC106" s="515">
        <f t="shared" si="41"/>
        <v>0</v>
      </c>
      <c r="AD106" s="515">
        <f t="shared" si="41"/>
        <v>0</v>
      </c>
      <c r="AE106" s="515">
        <f t="shared" si="41"/>
        <v>0</v>
      </c>
      <c r="AF106" s="515">
        <f t="shared" si="41"/>
        <v>0</v>
      </c>
      <c r="AG106" s="515">
        <f t="shared" si="41"/>
        <v>0</v>
      </c>
      <c r="AH106" s="515">
        <f t="shared" si="41"/>
        <v>0</v>
      </c>
      <c r="AI106" s="515">
        <f t="shared" si="41"/>
        <v>0</v>
      </c>
      <c r="AJ106" s="515">
        <f t="shared" si="42"/>
        <v>0</v>
      </c>
      <c r="AK106" s="515">
        <f t="shared" si="42"/>
        <v>0</v>
      </c>
      <c r="AL106" s="515">
        <f t="shared" si="42"/>
        <v>0</v>
      </c>
      <c r="AM106" s="515">
        <f t="shared" si="42"/>
        <v>0</v>
      </c>
      <c r="AN106" s="515">
        <f t="shared" si="42"/>
        <v>0</v>
      </c>
      <c r="AO106" s="515">
        <f t="shared" si="42"/>
        <v>0</v>
      </c>
      <c r="AP106" s="515">
        <f t="shared" si="42"/>
        <v>0</v>
      </c>
      <c r="AQ106" s="515">
        <f t="shared" si="42"/>
        <v>0</v>
      </c>
      <c r="AR106" s="515">
        <f t="shared" si="42"/>
        <v>0</v>
      </c>
      <c r="AS106" s="515">
        <f t="shared" si="42"/>
        <v>0</v>
      </c>
      <c r="AT106" s="515">
        <f t="shared" si="42"/>
        <v>0</v>
      </c>
      <c r="AU106" s="515">
        <f t="shared" si="42"/>
        <v>0</v>
      </c>
      <c r="AV106" s="515">
        <f t="shared" si="42"/>
        <v>0</v>
      </c>
      <c r="AW106" s="515">
        <f t="shared" si="42"/>
        <v>0</v>
      </c>
      <c r="AX106" s="515" t="str">
        <f t="shared" si="39"/>
        <v/>
      </c>
      <c r="AY106" s="515" t="str">
        <f t="shared" si="39"/>
        <v/>
      </c>
      <c r="AZ106" s="515" t="str">
        <f t="shared" si="39"/>
        <v/>
      </c>
      <c r="BA106" s="515" t="str">
        <f t="shared" si="39"/>
        <v/>
      </c>
      <c r="BB106" s="515" t="str">
        <f t="shared" si="39"/>
        <v/>
      </c>
      <c r="BC106" s="515" t="str">
        <f t="shared" si="39"/>
        <v/>
      </c>
      <c r="BD106" s="515" t="str">
        <f t="shared" si="38"/>
        <v/>
      </c>
      <c r="BE106" s="515" t="str">
        <f t="shared" si="38"/>
        <v/>
      </c>
      <c r="BF106" s="515" t="str">
        <f t="shared" si="37"/>
        <v/>
      </c>
      <c r="BG106" s="515" t="str">
        <f t="shared" si="37"/>
        <v/>
      </c>
      <c r="BH106" s="515" t="str">
        <f t="shared" si="37"/>
        <v/>
      </c>
      <c r="BI106" s="515" t="str">
        <f t="shared" si="37"/>
        <v/>
      </c>
      <c r="BJ106" s="515" t="str">
        <f t="shared" si="37"/>
        <v/>
      </c>
      <c r="BK106" s="515" t="str">
        <f t="shared" si="37"/>
        <v/>
      </c>
      <c r="BL106" s="515">
        <f t="shared" si="33"/>
        <v>0</v>
      </c>
      <c r="BM106" s="515">
        <f t="shared" si="34"/>
        <v>0</v>
      </c>
      <c r="BN106" s="515">
        <f t="shared" si="35"/>
        <v>0</v>
      </c>
      <c r="BO106" s="515" t="str">
        <f t="shared" si="36"/>
        <v/>
      </c>
    </row>
    <row r="107" spans="1:67" ht="30" customHeight="1">
      <c r="A107" s="517">
        <v>96</v>
      </c>
      <c r="B107" s="516"/>
      <c r="C107" s="77" t="str">
        <f t="shared" si="25"/>
        <v/>
      </c>
      <c r="D107" s="72" t="str">
        <f t="shared" si="26"/>
        <v/>
      </c>
      <c r="E107" s="515" t="str">
        <f t="shared" si="27"/>
        <v/>
      </c>
      <c r="F107" s="515" t="str">
        <f t="shared" si="28"/>
        <v/>
      </c>
      <c r="G107" s="515" t="str">
        <f t="shared" si="29"/>
        <v/>
      </c>
      <c r="H107" s="515">
        <f t="shared" si="40"/>
        <v>0</v>
      </c>
      <c r="I107" s="515">
        <f t="shared" si="40"/>
        <v>0</v>
      </c>
      <c r="J107" s="515">
        <f t="shared" si="40"/>
        <v>0</v>
      </c>
      <c r="K107" s="515">
        <f t="shared" si="40"/>
        <v>0</v>
      </c>
      <c r="L107" s="515">
        <f t="shared" si="40"/>
        <v>0</v>
      </c>
      <c r="M107" s="515">
        <f t="shared" si="40"/>
        <v>0</v>
      </c>
      <c r="N107" s="515">
        <f t="shared" si="40"/>
        <v>0</v>
      </c>
      <c r="O107" s="515">
        <f t="shared" si="40"/>
        <v>0</v>
      </c>
      <c r="P107" s="515">
        <f t="shared" si="40"/>
        <v>0</v>
      </c>
      <c r="Q107" s="515">
        <f t="shared" si="40"/>
        <v>0</v>
      </c>
      <c r="R107" s="515">
        <f t="shared" si="40"/>
        <v>0</v>
      </c>
      <c r="S107" s="515">
        <f t="shared" si="40"/>
        <v>0</v>
      </c>
      <c r="T107" s="515">
        <f t="shared" si="40"/>
        <v>0</v>
      </c>
      <c r="U107" s="515">
        <f t="shared" si="40"/>
        <v>0</v>
      </c>
      <c r="V107" s="515">
        <f t="shared" si="41"/>
        <v>0</v>
      </c>
      <c r="W107" s="515">
        <f t="shared" si="41"/>
        <v>0</v>
      </c>
      <c r="X107" s="515">
        <f t="shared" si="41"/>
        <v>0</v>
      </c>
      <c r="Y107" s="515">
        <f t="shared" si="41"/>
        <v>0</v>
      </c>
      <c r="Z107" s="515">
        <f t="shared" si="41"/>
        <v>0</v>
      </c>
      <c r="AA107" s="515">
        <f t="shared" si="41"/>
        <v>0</v>
      </c>
      <c r="AB107" s="515">
        <f t="shared" si="41"/>
        <v>0</v>
      </c>
      <c r="AC107" s="515">
        <f t="shared" si="41"/>
        <v>0</v>
      </c>
      <c r="AD107" s="515">
        <f t="shared" si="41"/>
        <v>0</v>
      </c>
      <c r="AE107" s="515">
        <f t="shared" si="41"/>
        <v>0</v>
      </c>
      <c r="AF107" s="515">
        <f t="shared" si="41"/>
        <v>0</v>
      </c>
      <c r="AG107" s="515">
        <f t="shared" si="41"/>
        <v>0</v>
      </c>
      <c r="AH107" s="515">
        <f t="shared" si="41"/>
        <v>0</v>
      </c>
      <c r="AI107" s="515">
        <f t="shared" si="41"/>
        <v>0</v>
      </c>
      <c r="AJ107" s="515">
        <f t="shared" si="42"/>
        <v>0</v>
      </c>
      <c r="AK107" s="515">
        <f t="shared" si="42"/>
        <v>0</v>
      </c>
      <c r="AL107" s="515">
        <f t="shared" si="42"/>
        <v>0</v>
      </c>
      <c r="AM107" s="515">
        <f t="shared" si="42"/>
        <v>0</v>
      </c>
      <c r="AN107" s="515">
        <f t="shared" si="42"/>
        <v>0</v>
      </c>
      <c r="AO107" s="515">
        <f t="shared" si="42"/>
        <v>0</v>
      </c>
      <c r="AP107" s="515">
        <f t="shared" si="42"/>
        <v>0</v>
      </c>
      <c r="AQ107" s="515">
        <f t="shared" si="42"/>
        <v>0</v>
      </c>
      <c r="AR107" s="515">
        <f t="shared" si="42"/>
        <v>0</v>
      </c>
      <c r="AS107" s="515">
        <f t="shared" si="42"/>
        <v>0</v>
      </c>
      <c r="AT107" s="515">
        <f t="shared" si="42"/>
        <v>0</v>
      </c>
      <c r="AU107" s="515">
        <f t="shared" si="42"/>
        <v>0</v>
      </c>
      <c r="AV107" s="515">
        <f t="shared" si="42"/>
        <v>0</v>
      </c>
      <c r="AW107" s="515">
        <f t="shared" si="42"/>
        <v>0</v>
      </c>
      <c r="AX107" s="515" t="str">
        <f t="shared" si="39"/>
        <v/>
      </c>
      <c r="AY107" s="515" t="str">
        <f t="shared" si="39"/>
        <v/>
      </c>
      <c r="AZ107" s="515" t="str">
        <f t="shared" si="39"/>
        <v/>
      </c>
      <c r="BA107" s="515" t="str">
        <f t="shared" si="39"/>
        <v/>
      </c>
      <c r="BB107" s="515" t="str">
        <f t="shared" si="39"/>
        <v/>
      </c>
      <c r="BC107" s="515" t="str">
        <f t="shared" si="39"/>
        <v/>
      </c>
      <c r="BD107" s="515" t="str">
        <f t="shared" si="38"/>
        <v/>
      </c>
      <c r="BE107" s="515" t="str">
        <f t="shared" si="38"/>
        <v/>
      </c>
      <c r="BF107" s="515" t="str">
        <f t="shared" si="37"/>
        <v/>
      </c>
      <c r="BG107" s="515" t="str">
        <f t="shared" si="37"/>
        <v/>
      </c>
      <c r="BH107" s="515" t="str">
        <f t="shared" si="37"/>
        <v/>
      </c>
      <c r="BI107" s="515" t="str">
        <f t="shared" si="37"/>
        <v/>
      </c>
      <c r="BJ107" s="515" t="str">
        <f t="shared" si="37"/>
        <v/>
      </c>
      <c r="BK107" s="515" t="str">
        <f t="shared" si="37"/>
        <v/>
      </c>
      <c r="BL107" s="515">
        <f t="shared" si="33"/>
        <v>0</v>
      </c>
      <c r="BM107" s="515">
        <f t="shared" si="34"/>
        <v>0</v>
      </c>
      <c r="BN107" s="515">
        <f t="shared" si="35"/>
        <v>0</v>
      </c>
      <c r="BO107" s="515" t="str">
        <f t="shared" si="36"/>
        <v/>
      </c>
    </row>
    <row r="108" spans="1:67" ht="30" customHeight="1">
      <c r="A108" s="518">
        <v>97</v>
      </c>
      <c r="B108" s="516"/>
      <c r="C108" s="77" t="str">
        <f t="shared" si="25"/>
        <v/>
      </c>
      <c r="D108" s="72" t="str">
        <f t="shared" si="26"/>
        <v/>
      </c>
      <c r="E108" s="515" t="str">
        <f t="shared" si="27"/>
        <v/>
      </c>
      <c r="F108" s="515" t="str">
        <f t="shared" si="28"/>
        <v/>
      </c>
      <c r="G108" s="515" t="str">
        <f t="shared" si="29"/>
        <v/>
      </c>
      <c r="H108" s="515">
        <f t="shared" ref="H108:U123" si="43">IF($B108="",0,SUMPRODUCT(($BQ$6:$AFM$6=H$11)*($BQ$7:$AFM$7="ALERTE")*(COUNTIF($G108,"* "&amp;$BQ$8:$AFM$8&amp;" *")&gt;0)*1))</f>
        <v>0</v>
      </c>
      <c r="I108" s="515">
        <f t="shared" si="43"/>
        <v>0</v>
      </c>
      <c r="J108" s="515">
        <f t="shared" si="43"/>
        <v>0</v>
      </c>
      <c r="K108" s="515">
        <f t="shared" si="43"/>
        <v>0</v>
      </c>
      <c r="L108" s="515">
        <f t="shared" si="43"/>
        <v>0</v>
      </c>
      <c r="M108" s="515">
        <f t="shared" si="43"/>
        <v>0</v>
      </c>
      <c r="N108" s="515">
        <f t="shared" si="43"/>
        <v>0</v>
      </c>
      <c r="O108" s="515">
        <f t="shared" si="43"/>
        <v>0</v>
      </c>
      <c r="P108" s="515">
        <f t="shared" si="43"/>
        <v>0</v>
      </c>
      <c r="Q108" s="515">
        <f t="shared" si="43"/>
        <v>0</v>
      </c>
      <c r="R108" s="515">
        <f t="shared" si="43"/>
        <v>0</v>
      </c>
      <c r="S108" s="515">
        <f t="shared" si="43"/>
        <v>0</v>
      </c>
      <c r="T108" s="515">
        <f t="shared" si="43"/>
        <v>0</v>
      </c>
      <c r="U108" s="515">
        <f t="shared" si="43"/>
        <v>0</v>
      </c>
      <c r="V108" s="515">
        <f t="shared" ref="V108:AI123" si="44">IF($B108="",0,SUMPRODUCT(($BQ$6:$AFM$6=V$11)*($BQ$7:$AFM$7="INFO")*(COUNTIF($G108,"* "&amp;$BQ$8:$AFM$8&amp;" *")&gt;0)*1))</f>
        <v>0</v>
      </c>
      <c r="W108" s="515">
        <f t="shared" si="44"/>
        <v>0</v>
      </c>
      <c r="X108" s="515">
        <f t="shared" si="44"/>
        <v>0</v>
      </c>
      <c r="Y108" s="515">
        <f t="shared" si="44"/>
        <v>0</v>
      </c>
      <c r="Z108" s="515">
        <f t="shared" si="44"/>
        <v>0</v>
      </c>
      <c r="AA108" s="515">
        <f t="shared" si="44"/>
        <v>0</v>
      </c>
      <c r="AB108" s="515">
        <f t="shared" si="44"/>
        <v>0</v>
      </c>
      <c r="AC108" s="515">
        <f t="shared" si="44"/>
        <v>0</v>
      </c>
      <c r="AD108" s="515">
        <f t="shared" si="44"/>
        <v>0</v>
      </c>
      <c r="AE108" s="515">
        <f t="shared" si="44"/>
        <v>0</v>
      </c>
      <c r="AF108" s="515">
        <f t="shared" si="44"/>
        <v>0</v>
      </c>
      <c r="AG108" s="515">
        <f t="shared" si="44"/>
        <v>0</v>
      </c>
      <c r="AH108" s="515">
        <f t="shared" si="44"/>
        <v>0</v>
      </c>
      <c r="AI108" s="515">
        <f t="shared" si="44"/>
        <v>0</v>
      </c>
      <c r="AJ108" s="515">
        <f t="shared" ref="AJ108:AW123" si="45">IF($B108="",0,SUMPRODUCT(($BQ$6:$AFM$6=AJ$11)*($BQ$7:$AFM$7="EXCL")*(COUNTIF($G108,"* "&amp;$BQ$8:$AFM$8&amp;" *")&gt;0)*1))</f>
        <v>0</v>
      </c>
      <c r="AK108" s="515">
        <f t="shared" si="45"/>
        <v>0</v>
      </c>
      <c r="AL108" s="515">
        <f t="shared" si="45"/>
        <v>0</v>
      </c>
      <c r="AM108" s="515">
        <f t="shared" si="45"/>
        <v>0</v>
      </c>
      <c r="AN108" s="515">
        <f t="shared" si="45"/>
        <v>0</v>
      </c>
      <c r="AO108" s="515">
        <f t="shared" si="45"/>
        <v>0</v>
      </c>
      <c r="AP108" s="515">
        <f t="shared" si="45"/>
        <v>0</v>
      </c>
      <c r="AQ108" s="515">
        <f t="shared" si="45"/>
        <v>0</v>
      </c>
      <c r="AR108" s="515">
        <f t="shared" si="45"/>
        <v>0</v>
      </c>
      <c r="AS108" s="515">
        <f t="shared" si="45"/>
        <v>0</v>
      </c>
      <c r="AT108" s="515">
        <f t="shared" si="45"/>
        <v>0</v>
      </c>
      <c r="AU108" s="515">
        <f t="shared" si="45"/>
        <v>0</v>
      </c>
      <c r="AV108" s="515">
        <f t="shared" si="45"/>
        <v>0</v>
      </c>
      <c r="AW108" s="515">
        <f t="shared" si="45"/>
        <v>0</v>
      </c>
      <c r="AX108" s="515" t="str">
        <f t="shared" si="39"/>
        <v/>
      </c>
      <c r="AY108" s="515" t="str">
        <f t="shared" si="39"/>
        <v/>
      </c>
      <c r="AZ108" s="515" t="str">
        <f t="shared" si="39"/>
        <v/>
      </c>
      <c r="BA108" s="515" t="str">
        <f t="shared" si="39"/>
        <v/>
      </c>
      <c r="BB108" s="515" t="str">
        <f t="shared" si="39"/>
        <v/>
      </c>
      <c r="BC108" s="515" t="str">
        <f t="shared" si="39"/>
        <v/>
      </c>
      <c r="BD108" s="515" t="str">
        <f t="shared" si="38"/>
        <v/>
      </c>
      <c r="BE108" s="515" t="str">
        <f t="shared" si="38"/>
        <v/>
      </c>
      <c r="BF108" s="515" t="str">
        <f t="shared" si="37"/>
        <v/>
      </c>
      <c r="BG108" s="515" t="str">
        <f t="shared" si="37"/>
        <v/>
      </c>
      <c r="BH108" s="515" t="str">
        <f t="shared" si="37"/>
        <v/>
      </c>
      <c r="BI108" s="515" t="str">
        <f t="shared" si="37"/>
        <v/>
      </c>
      <c r="BJ108" s="515" t="str">
        <f t="shared" si="37"/>
        <v/>
      </c>
      <c r="BK108" s="515" t="str">
        <f t="shared" si="37"/>
        <v/>
      </c>
      <c r="BL108" s="515">
        <f t="shared" si="33"/>
        <v>0</v>
      </c>
      <c r="BM108" s="515">
        <f t="shared" si="34"/>
        <v>0</v>
      </c>
      <c r="BN108" s="515">
        <f t="shared" si="35"/>
        <v>0</v>
      </c>
      <c r="BO108" s="515" t="str">
        <f t="shared" si="36"/>
        <v/>
      </c>
    </row>
    <row r="109" spans="1:67" ht="30" customHeight="1">
      <c r="A109" s="517">
        <v>98</v>
      </c>
      <c r="B109" s="516"/>
      <c r="C109" s="77" t="str">
        <f t="shared" si="25"/>
        <v/>
      </c>
      <c r="D109" s="72" t="str">
        <f t="shared" si="26"/>
        <v/>
      </c>
      <c r="E109" s="515" t="str">
        <f t="shared" si="27"/>
        <v/>
      </c>
      <c r="F109" s="515" t="str">
        <f t="shared" si="28"/>
        <v/>
      </c>
      <c r="G109" s="515" t="str">
        <f t="shared" si="29"/>
        <v/>
      </c>
      <c r="H109" s="515">
        <f t="shared" si="43"/>
        <v>0</v>
      </c>
      <c r="I109" s="515">
        <f t="shared" si="43"/>
        <v>0</v>
      </c>
      <c r="J109" s="515">
        <f t="shared" si="43"/>
        <v>0</v>
      </c>
      <c r="K109" s="515">
        <f t="shared" si="43"/>
        <v>0</v>
      </c>
      <c r="L109" s="515">
        <f t="shared" si="43"/>
        <v>0</v>
      </c>
      <c r="M109" s="515">
        <f t="shared" si="43"/>
        <v>0</v>
      </c>
      <c r="N109" s="515">
        <f t="shared" si="43"/>
        <v>0</v>
      </c>
      <c r="O109" s="515">
        <f t="shared" si="43"/>
        <v>0</v>
      </c>
      <c r="P109" s="515">
        <f t="shared" si="43"/>
        <v>0</v>
      </c>
      <c r="Q109" s="515">
        <f t="shared" si="43"/>
        <v>0</v>
      </c>
      <c r="R109" s="515">
        <f t="shared" si="43"/>
        <v>0</v>
      </c>
      <c r="S109" s="515">
        <f t="shared" si="43"/>
        <v>0</v>
      </c>
      <c r="T109" s="515">
        <f t="shared" si="43"/>
        <v>0</v>
      </c>
      <c r="U109" s="515">
        <f t="shared" si="43"/>
        <v>0</v>
      </c>
      <c r="V109" s="515">
        <f t="shared" si="44"/>
        <v>0</v>
      </c>
      <c r="W109" s="515">
        <f t="shared" si="44"/>
        <v>0</v>
      </c>
      <c r="X109" s="515">
        <f t="shared" si="44"/>
        <v>0</v>
      </c>
      <c r="Y109" s="515">
        <f t="shared" si="44"/>
        <v>0</v>
      </c>
      <c r="Z109" s="515">
        <f t="shared" si="44"/>
        <v>0</v>
      </c>
      <c r="AA109" s="515">
        <f t="shared" si="44"/>
        <v>0</v>
      </c>
      <c r="AB109" s="515">
        <f t="shared" si="44"/>
        <v>0</v>
      </c>
      <c r="AC109" s="515">
        <f t="shared" si="44"/>
        <v>0</v>
      </c>
      <c r="AD109" s="515">
        <f t="shared" si="44"/>
        <v>0</v>
      </c>
      <c r="AE109" s="515">
        <f t="shared" si="44"/>
        <v>0</v>
      </c>
      <c r="AF109" s="515">
        <f t="shared" si="44"/>
        <v>0</v>
      </c>
      <c r="AG109" s="515">
        <f t="shared" si="44"/>
        <v>0</v>
      </c>
      <c r="AH109" s="515">
        <f t="shared" si="44"/>
        <v>0</v>
      </c>
      <c r="AI109" s="515">
        <f t="shared" si="44"/>
        <v>0</v>
      </c>
      <c r="AJ109" s="515">
        <f t="shared" si="45"/>
        <v>0</v>
      </c>
      <c r="AK109" s="515">
        <f t="shared" si="45"/>
        <v>0</v>
      </c>
      <c r="AL109" s="515">
        <f t="shared" si="45"/>
        <v>0</v>
      </c>
      <c r="AM109" s="515">
        <f t="shared" si="45"/>
        <v>0</v>
      </c>
      <c r="AN109" s="515">
        <f t="shared" si="45"/>
        <v>0</v>
      </c>
      <c r="AO109" s="515">
        <f t="shared" si="45"/>
        <v>0</v>
      </c>
      <c r="AP109" s="515">
        <f t="shared" si="45"/>
        <v>0</v>
      </c>
      <c r="AQ109" s="515">
        <f t="shared" si="45"/>
        <v>0</v>
      </c>
      <c r="AR109" s="515">
        <f t="shared" si="45"/>
        <v>0</v>
      </c>
      <c r="AS109" s="515">
        <f t="shared" si="45"/>
        <v>0</v>
      </c>
      <c r="AT109" s="515">
        <f t="shared" si="45"/>
        <v>0</v>
      </c>
      <c r="AU109" s="515">
        <f t="shared" si="45"/>
        <v>0</v>
      </c>
      <c r="AV109" s="515">
        <f t="shared" si="45"/>
        <v>0</v>
      </c>
      <c r="AW109" s="515">
        <f t="shared" si="45"/>
        <v>0</v>
      </c>
      <c r="AX109" s="515" t="str">
        <f t="shared" si="39"/>
        <v/>
      </c>
      <c r="AY109" s="515" t="str">
        <f t="shared" si="39"/>
        <v/>
      </c>
      <c r="AZ109" s="515" t="str">
        <f t="shared" si="39"/>
        <v/>
      </c>
      <c r="BA109" s="515" t="str">
        <f t="shared" si="39"/>
        <v/>
      </c>
      <c r="BB109" s="515" t="str">
        <f t="shared" si="39"/>
        <v/>
      </c>
      <c r="BC109" s="515" t="str">
        <f t="shared" si="39"/>
        <v/>
      </c>
      <c r="BD109" s="515" t="str">
        <f t="shared" si="38"/>
        <v/>
      </c>
      <c r="BE109" s="515" t="str">
        <f t="shared" si="38"/>
        <v/>
      </c>
      <c r="BF109" s="515" t="str">
        <f t="shared" si="37"/>
        <v/>
      </c>
      <c r="BG109" s="515" t="str">
        <f t="shared" si="37"/>
        <v/>
      </c>
      <c r="BH109" s="515" t="str">
        <f t="shared" si="37"/>
        <v/>
      </c>
      <c r="BI109" s="515" t="str">
        <f t="shared" si="37"/>
        <v/>
      </c>
      <c r="BJ109" s="515" t="str">
        <f t="shared" si="37"/>
        <v/>
      </c>
      <c r="BK109" s="515" t="str">
        <f t="shared" si="37"/>
        <v/>
      </c>
      <c r="BL109" s="515">
        <f t="shared" si="33"/>
        <v>0</v>
      </c>
      <c r="BM109" s="515">
        <f t="shared" si="34"/>
        <v>0</v>
      </c>
      <c r="BN109" s="515">
        <f t="shared" si="35"/>
        <v>0</v>
      </c>
      <c r="BO109" s="515" t="str">
        <f t="shared" si="36"/>
        <v/>
      </c>
    </row>
    <row r="110" spans="1:67" ht="30" customHeight="1">
      <c r="A110" s="518">
        <v>99</v>
      </c>
      <c r="B110" s="516"/>
      <c r="C110" s="77" t="str">
        <f t="shared" si="25"/>
        <v/>
      </c>
      <c r="D110" s="72" t="str">
        <f t="shared" si="26"/>
        <v/>
      </c>
      <c r="E110" s="515" t="str">
        <f t="shared" si="27"/>
        <v/>
      </c>
      <c r="F110" s="515" t="str">
        <f t="shared" si="28"/>
        <v/>
      </c>
      <c r="G110" s="515" t="str">
        <f t="shared" si="29"/>
        <v/>
      </c>
      <c r="H110" s="515">
        <f t="shared" si="43"/>
        <v>0</v>
      </c>
      <c r="I110" s="515">
        <f t="shared" si="43"/>
        <v>0</v>
      </c>
      <c r="J110" s="515">
        <f t="shared" si="43"/>
        <v>0</v>
      </c>
      <c r="K110" s="515">
        <f t="shared" si="43"/>
        <v>0</v>
      </c>
      <c r="L110" s="515">
        <f t="shared" si="43"/>
        <v>0</v>
      </c>
      <c r="M110" s="515">
        <f t="shared" si="43"/>
        <v>0</v>
      </c>
      <c r="N110" s="515">
        <f t="shared" si="43"/>
        <v>0</v>
      </c>
      <c r="O110" s="515">
        <f t="shared" si="43"/>
        <v>0</v>
      </c>
      <c r="P110" s="515">
        <f t="shared" si="43"/>
        <v>0</v>
      </c>
      <c r="Q110" s="515">
        <f t="shared" si="43"/>
        <v>0</v>
      </c>
      <c r="R110" s="515">
        <f t="shared" si="43"/>
        <v>0</v>
      </c>
      <c r="S110" s="515">
        <f t="shared" si="43"/>
        <v>0</v>
      </c>
      <c r="T110" s="515">
        <f t="shared" si="43"/>
        <v>0</v>
      </c>
      <c r="U110" s="515">
        <f t="shared" si="43"/>
        <v>0</v>
      </c>
      <c r="V110" s="515">
        <f t="shared" si="44"/>
        <v>0</v>
      </c>
      <c r="W110" s="515">
        <f t="shared" si="44"/>
        <v>0</v>
      </c>
      <c r="X110" s="515">
        <f t="shared" si="44"/>
        <v>0</v>
      </c>
      <c r="Y110" s="515">
        <f t="shared" si="44"/>
        <v>0</v>
      </c>
      <c r="Z110" s="515">
        <f t="shared" si="44"/>
        <v>0</v>
      </c>
      <c r="AA110" s="515">
        <f t="shared" si="44"/>
        <v>0</v>
      </c>
      <c r="AB110" s="515">
        <f t="shared" si="44"/>
        <v>0</v>
      </c>
      <c r="AC110" s="515">
        <f t="shared" si="44"/>
        <v>0</v>
      </c>
      <c r="AD110" s="515">
        <f t="shared" si="44"/>
        <v>0</v>
      </c>
      <c r="AE110" s="515">
        <f t="shared" si="44"/>
        <v>0</v>
      </c>
      <c r="AF110" s="515">
        <f t="shared" si="44"/>
        <v>0</v>
      </c>
      <c r="AG110" s="515">
        <f t="shared" si="44"/>
        <v>0</v>
      </c>
      <c r="AH110" s="515">
        <f t="shared" si="44"/>
        <v>0</v>
      </c>
      <c r="AI110" s="515">
        <f t="shared" si="44"/>
        <v>0</v>
      </c>
      <c r="AJ110" s="515">
        <f t="shared" si="45"/>
        <v>0</v>
      </c>
      <c r="AK110" s="515">
        <f t="shared" si="45"/>
        <v>0</v>
      </c>
      <c r="AL110" s="515">
        <f t="shared" si="45"/>
        <v>0</v>
      </c>
      <c r="AM110" s="515">
        <f t="shared" si="45"/>
        <v>0</v>
      </c>
      <c r="AN110" s="515">
        <f t="shared" si="45"/>
        <v>0</v>
      </c>
      <c r="AO110" s="515">
        <f t="shared" si="45"/>
        <v>0</v>
      </c>
      <c r="AP110" s="515">
        <f t="shared" si="45"/>
        <v>0</v>
      </c>
      <c r="AQ110" s="515">
        <f t="shared" si="45"/>
        <v>0</v>
      </c>
      <c r="AR110" s="515">
        <f t="shared" si="45"/>
        <v>0</v>
      </c>
      <c r="AS110" s="515">
        <f t="shared" si="45"/>
        <v>0</v>
      </c>
      <c r="AT110" s="515">
        <f t="shared" si="45"/>
        <v>0</v>
      </c>
      <c r="AU110" s="515">
        <f t="shared" si="45"/>
        <v>0</v>
      </c>
      <c r="AV110" s="515">
        <f t="shared" si="45"/>
        <v>0</v>
      </c>
      <c r="AW110" s="515">
        <f t="shared" si="45"/>
        <v>0</v>
      </c>
      <c r="AX110" s="515" t="str">
        <f t="shared" si="39"/>
        <v/>
      </c>
      <c r="AY110" s="515" t="str">
        <f t="shared" si="39"/>
        <v/>
      </c>
      <c r="AZ110" s="515" t="str">
        <f t="shared" si="39"/>
        <v/>
      </c>
      <c r="BA110" s="515" t="str">
        <f t="shared" si="39"/>
        <v/>
      </c>
      <c r="BB110" s="515" t="str">
        <f t="shared" si="39"/>
        <v/>
      </c>
      <c r="BC110" s="515" t="str">
        <f t="shared" si="39"/>
        <v/>
      </c>
      <c r="BD110" s="515" t="str">
        <f t="shared" si="38"/>
        <v/>
      </c>
      <c r="BE110" s="515" t="str">
        <f t="shared" si="38"/>
        <v/>
      </c>
      <c r="BF110" s="515" t="str">
        <f t="shared" si="37"/>
        <v/>
      </c>
      <c r="BG110" s="515" t="str">
        <f t="shared" si="37"/>
        <v/>
      </c>
      <c r="BH110" s="515" t="str">
        <f t="shared" si="37"/>
        <v/>
      </c>
      <c r="BI110" s="515" t="str">
        <f t="shared" si="37"/>
        <v/>
      </c>
      <c r="BJ110" s="515" t="str">
        <f t="shared" si="37"/>
        <v/>
      </c>
      <c r="BK110" s="515" t="str">
        <f t="shared" si="37"/>
        <v/>
      </c>
      <c r="BL110" s="515">
        <f t="shared" si="33"/>
        <v>0</v>
      </c>
      <c r="BM110" s="515">
        <f t="shared" si="34"/>
        <v>0</v>
      </c>
      <c r="BN110" s="515">
        <f t="shared" si="35"/>
        <v>0</v>
      </c>
      <c r="BO110" s="515" t="str">
        <f t="shared" si="36"/>
        <v/>
      </c>
    </row>
    <row r="111" spans="1:67" ht="30" customHeight="1">
      <c r="A111" s="517">
        <v>100</v>
      </c>
      <c r="B111" s="516"/>
      <c r="C111" s="77" t="str">
        <f t="shared" si="25"/>
        <v/>
      </c>
      <c r="D111" s="72" t="str">
        <f t="shared" si="26"/>
        <v/>
      </c>
      <c r="E111" s="515" t="str">
        <f t="shared" si="27"/>
        <v/>
      </c>
      <c r="F111" s="515" t="str">
        <f t="shared" si="28"/>
        <v/>
      </c>
      <c r="G111" s="515" t="str">
        <f t="shared" si="29"/>
        <v/>
      </c>
      <c r="H111" s="515">
        <f t="shared" si="43"/>
        <v>0</v>
      </c>
      <c r="I111" s="515">
        <f t="shared" si="43"/>
        <v>0</v>
      </c>
      <c r="J111" s="515">
        <f t="shared" si="43"/>
        <v>0</v>
      </c>
      <c r="K111" s="515">
        <f t="shared" si="43"/>
        <v>0</v>
      </c>
      <c r="L111" s="515">
        <f t="shared" si="43"/>
        <v>0</v>
      </c>
      <c r="M111" s="515">
        <f t="shared" si="43"/>
        <v>0</v>
      </c>
      <c r="N111" s="515">
        <f t="shared" si="43"/>
        <v>0</v>
      </c>
      <c r="O111" s="515">
        <f t="shared" si="43"/>
        <v>0</v>
      </c>
      <c r="P111" s="515">
        <f t="shared" si="43"/>
        <v>0</v>
      </c>
      <c r="Q111" s="515">
        <f t="shared" si="43"/>
        <v>0</v>
      </c>
      <c r="R111" s="515">
        <f t="shared" si="43"/>
        <v>0</v>
      </c>
      <c r="S111" s="515">
        <f t="shared" si="43"/>
        <v>0</v>
      </c>
      <c r="T111" s="515">
        <f t="shared" si="43"/>
        <v>0</v>
      </c>
      <c r="U111" s="515">
        <f t="shared" si="43"/>
        <v>0</v>
      </c>
      <c r="V111" s="515">
        <f t="shared" si="44"/>
        <v>0</v>
      </c>
      <c r="W111" s="515">
        <f t="shared" si="44"/>
        <v>0</v>
      </c>
      <c r="X111" s="515">
        <f t="shared" si="44"/>
        <v>0</v>
      </c>
      <c r="Y111" s="515">
        <f t="shared" si="44"/>
        <v>0</v>
      </c>
      <c r="Z111" s="515">
        <f t="shared" si="44"/>
        <v>0</v>
      </c>
      <c r="AA111" s="515">
        <f t="shared" si="44"/>
        <v>0</v>
      </c>
      <c r="AB111" s="515">
        <f t="shared" si="44"/>
        <v>0</v>
      </c>
      <c r="AC111" s="515">
        <f t="shared" si="44"/>
        <v>0</v>
      </c>
      <c r="AD111" s="515">
        <f t="shared" si="44"/>
        <v>0</v>
      </c>
      <c r="AE111" s="515">
        <f t="shared" si="44"/>
        <v>0</v>
      </c>
      <c r="AF111" s="515">
        <f t="shared" si="44"/>
        <v>0</v>
      </c>
      <c r="AG111" s="515">
        <f t="shared" si="44"/>
        <v>0</v>
      </c>
      <c r="AH111" s="515">
        <f t="shared" si="44"/>
        <v>0</v>
      </c>
      <c r="AI111" s="515">
        <f t="shared" si="44"/>
        <v>0</v>
      </c>
      <c r="AJ111" s="515">
        <f t="shared" si="45"/>
        <v>0</v>
      </c>
      <c r="AK111" s="515">
        <f t="shared" si="45"/>
        <v>0</v>
      </c>
      <c r="AL111" s="515">
        <f t="shared" si="45"/>
        <v>0</v>
      </c>
      <c r="AM111" s="515">
        <f t="shared" si="45"/>
        <v>0</v>
      </c>
      <c r="AN111" s="515">
        <f t="shared" si="45"/>
        <v>0</v>
      </c>
      <c r="AO111" s="515">
        <f t="shared" si="45"/>
        <v>0</v>
      </c>
      <c r="AP111" s="515">
        <f t="shared" si="45"/>
        <v>0</v>
      </c>
      <c r="AQ111" s="515">
        <f t="shared" si="45"/>
        <v>0</v>
      </c>
      <c r="AR111" s="515">
        <f t="shared" si="45"/>
        <v>0</v>
      </c>
      <c r="AS111" s="515">
        <f t="shared" si="45"/>
        <v>0</v>
      </c>
      <c r="AT111" s="515">
        <f t="shared" si="45"/>
        <v>0</v>
      </c>
      <c r="AU111" s="515">
        <f t="shared" si="45"/>
        <v>0</v>
      </c>
      <c r="AV111" s="515">
        <f t="shared" si="45"/>
        <v>0</v>
      </c>
      <c r="AW111" s="515">
        <f t="shared" si="45"/>
        <v>0</v>
      </c>
      <c r="AX111" s="515" t="str">
        <f t="shared" si="39"/>
        <v/>
      </c>
      <c r="AY111" s="515" t="str">
        <f t="shared" si="39"/>
        <v/>
      </c>
      <c r="AZ111" s="515" t="str">
        <f t="shared" si="39"/>
        <v/>
      </c>
      <c r="BA111" s="515" t="str">
        <f t="shared" si="39"/>
        <v/>
      </c>
      <c r="BB111" s="515" t="str">
        <f t="shared" si="39"/>
        <v/>
      </c>
      <c r="BC111" s="515" t="str">
        <f t="shared" si="39"/>
        <v/>
      </c>
      <c r="BD111" s="515" t="str">
        <f t="shared" si="38"/>
        <v/>
      </c>
      <c r="BE111" s="515" t="str">
        <f t="shared" si="38"/>
        <v/>
      </c>
      <c r="BF111" s="515" t="str">
        <f t="shared" si="37"/>
        <v/>
      </c>
      <c r="BG111" s="515" t="str">
        <f t="shared" si="37"/>
        <v/>
      </c>
      <c r="BH111" s="515" t="str">
        <f t="shared" si="37"/>
        <v/>
      </c>
      <c r="BI111" s="515" t="str">
        <f t="shared" si="37"/>
        <v/>
      </c>
      <c r="BJ111" s="515" t="str">
        <f t="shared" si="37"/>
        <v/>
      </c>
      <c r="BK111" s="515" t="str">
        <f t="shared" si="37"/>
        <v/>
      </c>
      <c r="BL111" s="515">
        <f t="shared" si="33"/>
        <v>0</v>
      </c>
      <c r="BM111" s="515">
        <f t="shared" si="34"/>
        <v>0</v>
      </c>
      <c r="BN111" s="515">
        <f t="shared" si="35"/>
        <v>0</v>
      </c>
      <c r="BO111" s="515" t="str">
        <f t="shared" si="36"/>
        <v/>
      </c>
    </row>
    <row r="112" spans="1:67" ht="30" customHeight="1">
      <c r="A112" s="518">
        <v>101</v>
      </c>
      <c r="B112" s="516"/>
      <c r="C112" s="77" t="str">
        <f t="shared" si="25"/>
        <v/>
      </c>
      <c r="D112" s="72" t="str">
        <f t="shared" si="26"/>
        <v/>
      </c>
      <c r="E112" s="515" t="str">
        <f t="shared" si="27"/>
        <v/>
      </c>
      <c r="F112" s="515" t="str">
        <f t="shared" si="28"/>
        <v/>
      </c>
      <c r="G112" s="515" t="str">
        <f t="shared" si="29"/>
        <v/>
      </c>
      <c r="H112" s="515">
        <f t="shared" si="43"/>
        <v>0</v>
      </c>
      <c r="I112" s="515">
        <f t="shared" si="43"/>
        <v>0</v>
      </c>
      <c r="J112" s="515">
        <f t="shared" si="43"/>
        <v>0</v>
      </c>
      <c r="K112" s="515">
        <f t="shared" si="43"/>
        <v>0</v>
      </c>
      <c r="L112" s="515">
        <f t="shared" si="43"/>
        <v>0</v>
      </c>
      <c r="M112" s="515">
        <f t="shared" si="43"/>
        <v>0</v>
      </c>
      <c r="N112" s="515">
        <f t="shared" si="43"/>
        <v>0</v>
      </c>
      <c r="O112" s="515">
        <f t="shared" si="43"/>
        <v>0</v>
      </c>
      <c r="P112" s="515">
        <f t="shared" si="43"/>
        <v>0</v>
      </c>
      <c r="Q112" s="515">
        <f t="shared" si="43"/>
        <v>0</v>
      </c>
      <c r="R112" s="515">
        <f t="shared" si="43"/>
        <v>0</v>
      </c>
      <c r="S112" s="515">
        <f t="shared" si="43"/>
        <v>0</v>
      </c>
      <c r="T112" s="515">
        <f t="shared" si="43"/>
        <v>0</v>
      </c>
      <c r="U112" s="515">
        <f t="shared" si="43"/>
        <v>0</v>
      </c>
      <c r="V112" s="515">
        <f t="shared" si="44"/>
        <v>0</v>
      </c>
      <c r="W112" s="515">
        <f t="shared" si="44"/>
        <v>0</v>
      </c>
      <c r="X112" s="515">
        <f t="shared" si="44"/>
        <v>0</v>
      </c>
      <c r="Y112" s="515">
        <f t="shared" si="44"/>
        <v>0</v>
      </c>
      <c r="Z112" s="515">
        <f t="shared" si="44"/>
        <v>0</v>
      </c>
      <c r="AA112" s="515">
        <f t="shared" si="44"/>
        <v>0</v>
      </c>
      <c r="AB112" s="515">
        <f t="shared" si="44"/>
        <v>0</v>
      </c>
      <c r="AC112" s="515">
        <f t="shared" si="44"/>
        <v>0</v>
      </c>
      <c r="AD112" s="515">
        <f t="shared" si="44"/>
        <v>0</v>
      </c>
      <c r="AE112" s="515">
        <f t="shared" si="44"/>
        <v>0</v>
      </c>
      <c r="AF112" s="515">
        <f t="shared" si="44"/>
        <v>0</v>
      </c>
      <c r="AG112" s="515">
        <f t="shared" si="44"/>
        <v>0</v>
      </c>
      <c r="AH112" s="515">
        <f t="shared" si="44"/>
        <v>0</v>
      </c>
      <c r="AI112" s="515">
        <f t="shared" si="44"/>
        <v>0</v>
      </c>
      <c r="AJ112" s="515">
        <f t="shared" si="45"/>
        <v>0</v>
      </c>
      <c r="AK112" s="515">
        <f t="shared" si="45"/>
        <v>0</v>
      </c>
      <c r="AL112" s="515">
        <f t="shared" si="45"/>
        <v>0</v>
      </c>
      <c r="AM112" s="515">
        <f t="shared" si="45"/>
        <v>0</v>
      </c>
      <c r="AN112" s="515">
        <f t="shared" si="45"/>
        <v>0</v>
      </c>
      <c r="AO112" s="515">
        <f t="shared" si="45"/>
        <v>0</v>
      </c>
      <c r="AP112" s="515">
        <f t="shared" si="45"/>
        <v>0</v>
      </c>
      <c r="AQ112" s="515">
        <f t="shared" si="45"/>
        <v>0</v>
      </c>
      <c r="AR112" s="515">
        <f t="shared" si="45"/>
        <v>0</v>
      </c>
      <c r="AS112" s="515">
        <f t="shared" si="45"/>
        <v>0</v>
      </c>
      <c r="AT112" s="515">
        <f t="shared" si="45"/>
        <v>0</v>
      </c>
      <c r="AU112" s="515">
        <f t="shared" si="45"/>
        <v>0</v>
      </c>
      <c r="AV112" s="515">
        <f t="shared" si="45"/>
        <v>0</v>
      </c>
      <c r="AW112" s="515">
        <f t="shared" si="45"/>
        <v>0</v>
      </c>
      <c r="AX112" s="515" t="str">
        <f t="shared" si="39"/>
        <v/>
      </c>
      <c r="AY112" s="515" t="str">
        <f t="shared" si="39"/>
        <v/>
      </c>
      <c r="AZ112" s="515" t="str">
        <f t="shared" si="39"/>
        <v/>
      </c>
      <c r="BA112" s="515" t="str">
        <f t="shared" si="39"/>
        <v/>
      </c>
      <c r="BB112" s="515" t="str">
        <f t="shared" si="39"/>
        <v/>
      </c>
      <c r="BC112" s="515" t="str">
        <f t="shared" si="39"/>
        <v/>
      </c>
      <c r="BD112" s="515" t="str">
        <f t="shared" si="38"/>
        <v/>
      </c>
      <c r="BE112" s="515" t="str">
        <f t="shared" si="38"/>
        <v/>
      </c>
      <c r="BF112" s="515" t="str">
        <f t="shared" si="37"/>
        <v/>
      </c>
      <c r="BG112" s="515" t="str">
        <f t="shared" si="37"/>
        <v/>
      </c>
      <c r="BH112" s="515" t="str">
        <f t="shared" si="37"/>
        <v/>
      </c>
      <c r="BI112" s="515" t="str">
        <f t="shared" si="37"/>
        <v/>
      </c>
      <c r="BJ112" s="515" t="str">
        <f t="shared" si="37"/>
        <v/>
      </c>
      <c r="BK112" s="515" t="str">
        <f t="shared" si="37"/>
        <v/>
      </c>
      <c r="BL112" s="515">
        <f t="shared" si="33"/>
        <v>0</v>
      </c>
      <c r="BM112" s="515">
        <f t="shared" si="34"/>
        <v>0</v>
      </c>
      <c r="BN112" s="515">
        <f t="shared" si="35"/>
        <v>0</v>
      </c>
      <c r="BO112" s="515" t="str">
        <f t="shared" si="36"/>
        <v/>
      </c>
    </row>
    <row r="113" spans="1:67" ht="30" customHeight="1">
      <c r="A113" s="517">
        <v>102</v>
      </c>
      <c r="B113" s="516"/>
      <c r="C113" s="77" t="str">
        <f t="shared" si="25"/>
        <v/>
      </c>
      <c r="D113" s="72" t="str">
        <f t="shared" si="26"/>
        <v/>
      </c>
      <c r="E113" s="515" t="str">
        <f t="shared" si="27"/>
        <v/>
      </c>
      <c r="F113" s="515" t="str">
        <f t="shared" si="28"/>
        <v/>
      </c>
      <c r="G113" s="515" t="str">
        <f t="shared" si="29"/>
        <v/>
      </c>
      <c r="H113" s="515">
        <f t="shared" si="43"/>
        <v>0</v>
      </c>
      <c r="I113" s="515">
        <f t="shared" si="43"/>
        <v>0</v>
      </c>
      <c r="J113" s="515">
        <f t="shared" si="43"/>
        <v>0</v>
      </c>
      <c r="K113" s="515">
        <f t="shared" si="43"/>
        <v>0</v>
      </c>
      <c r="L113" s="515">
        <f t="shared" si="43"/>
        <v>0</v>
      </c>
      <c r="M113" s="515">
        <f t="shared" si="43"/>
        <v>0</v>
      </c>
      <c r="N113" s="515">
        <f t="shared" si="43"/>
        <v>0</v>
      </c>
      <c r="O113" s="515">
        <f t="shared" si="43"/>
        <v>0</v>
      </c>
      <c r="P113" s="515">
        <f t="shared" si="43"/>
        <v>0</v>
      </c>
      <c r="Q113" s="515">
        <f t="shared" si="43"/>
        <v>0</v>
      </c>
      <c r="R113" s="515">
        <f t="shared" si="43"/>
        <v>0</v>
      </c>
      <c r="S113" s="515">
        <f t="shared" si="43"/>
        <v>0</v>
      </c>
      <c r="T113" s="515">
        <f t="shared" si="43"/>
        <v>0</v>
      </c>
      <c r="U113" s="515">
        <f t="shared" si="43"/>
        <v>0</v>
      </c>
      <c r="V113" s="515">
        <f t="shared" si="44"/>
        <v>0</v>
      </c>
      <c r="W113" s="515">
        <f t="shared" si="44"/>
        <v>0</v>
      </c>
      <c r="X113" s="515">
        <f t="shared" si="44"/>
        <v>0</v>
      </c>
      <c r="Y113" s="515">
        <f t="shared" si="44"/>
        <v>0</v>
      </c>
      <c r="Z113" s="515">
        <f t="shared" si="44"/>
        <v>0</v>
      </c>
      <c r="AA113" s="515">
        <f t="shared" si="44"/>
        <v>0</v>
      </c>
      <c r="AB113" s="515">
        <f t="shared" si="44"/>
        <v>0</v>
      </c>
      <c r="AC113" s="515">
        <f t="shared" si="44"/>
        <v>0</v>
      </c>
      <c r="AD113" s="515">
        <f t="shared" si="44"/>
        <v>0</v>
      </c>
      <c r="AE113" s="515">
        <f t="shared" si="44"/>
        <v>0</v>
      </c>
      <c r="AF113" s="515">
        <f t="shared" si="44"/>
        <v>0</v>
      </c>
      <c r="AG113" s="515">
        <f t="shared" si="44"/>
        <v>0</v>
      </c>
      <c r="AH113" s="515">
        <f t="shared" si="44"/>
        <v>0</v>
      </c>
      <c r="AI113" s="515">
        <f t="shared" si="44"/>
        <v>0</v>
      </c>
      <c r="AJ113" s="515">
        <f t="shared" si="45"/>
        <v>0</v>
      </c>
      <c r="AK113" s="515">
        <f t="shared" si="45"/>
        <v>0</v>
      </c>
      <c r="AL113" s="515">
        <f t="shared" si="45"/>
        <v>0</v>
      </c>
      <c r="AM113" s="515">
        <f t="shared" si="45"/>
        <v>0</v>
      </c>
      <c r="AN113" s="515">
        <f t="shared" si="45"/>
        <v>0</v>
      </c>
      <c r="AO113" s="515">
        <f t="shared" si="45"/>
        <v>0</v>
      </c>
      <c r="AP113" s="515">
        <f t="shared" si="45"/>
        <v>0</v>
      </c>
      <c r="AQ113" s="515">
        <f t="shared" si="45"/>
        <v>0</v>
      </c>
      <c r="AR113" s="515">
        <f t="shared" si="45"/>
        <v>0</v>
      </c>
      <c r="AS113" s="515">
        <f t="shared" si="45"/>
        <v>0</v>
      </c>
      <c r="AT113" s="515">
        <f t="shared" si="45"/>
        <v>0</v>
      </c>
      <c r="AU113" s="515">
        <f t="shared" si="45"/>
        <v>0</v>
      </c>
      <c r="AV113" s="515">
        <f t="shared" si="45"/>
        <v>0</v>
      </c>
      <c r="AW113" s="515">
        <f t="shared" si="45"/>
        <v>0</v>
      </c>
      <c r="AX113" s="515" t="str">
        <f t="shared" si="39"/>
        <v/>
      </c>
      <c r="AY113" s="515" t="str">
        <f t="shared" si="39"/>
        <v/>
      </c>
      <c r="AZ113" s="515" t="str">
        <f t="shared" si="39"/>
        <v/>
      </c>
      <c r="BA113" s="515" t="str">
        <f t="shared" si="39"/>
        <v/>
      </c>
      <c r="BB113" s="515" t="str">
        <f t="shared" si="39"/>
        <v/>
      </c>
      <c r="BC113" s="515" t="str">
        <f t="shared" si="39"/>
        <v/>
      </c>
      <c r="BD113" s="515" t="str">
        <f t="shared" si="38"/>
        <v/>
      </c>
      <c r="BE113" s="515" t="str">
        <f t="shared" si="38"/>
        <v/>
      </c>
      <c r="BF113" s="515" t="str">
        <f t="shared" si="37"/>
        <v/>
      </c>
      <c r="BG113" s="515" t="str">
        <f t="shared" si="37"/>
        <v/>
      </c>
      <c r="BH113" s="515" t="str">
        <f t="shared" si="37"/>
        <v/>
      </c>
      <c r="BI113" s="515" t="str">
        <f t="shared" si="37"/>
        <v/>
      </c>
      <c r="BJ113" s="515" t="str">
        <f t="shared" si="37"/>
        <v/>
      </c>
      <c r="BK113" s="515" t="str">
        <f t="shared" si="37"/>
        <v/>
      </c>
      <c r="BL113" s="515">
        <f t="shared" si="33"/>
        <v>0</v>
      </c>
      <c r="BM113" s="515">
        <f t="shared" si="34"/>
        <v>0</v>
      </c>
      <c r="BN113" s="515">
        <f t="shared" si="35"/>
        <v>0</v>
      </c>
      <c r="BO113" s="515" t="str">
        <f t="shared" si="36"/>
        <v/>
      </c>
    </row>
    <row r="114" spans="1:67" ht="30" customHeight="1">
      <c r="A114" s="518">
        <v>103</v>
      </c>
      <c r="B114" s="516"/>
      <c r="C114" s="77" t="str">
        <f t="shared" si="25"/>
        <v/>
      </c>
      <c r="D114" s="72" t="str">
        <f t="shared" si="26"/>
        <v/>
      </c>
      <c r="E114" s="515" t="str">
        <f t="shared" si="27"/>
        <v/>
      </c>
      <c r="F114" s="515" t="str">
        <f t="shared" si="28"/>
        <v/>
      </c>
      <c r="G114" s="515" t="str">
        <f t="shared" si="29"/>
        <v/>
      </c>
      <c r="H114" s="515">
        <f t="shared" si="43"/>
        <v>0</v>
      </c>
      <c r="I114" s="515">
        <f t="shared" si="43"/>
        <v>0</v>
      </c>
      <c r="J114" s="515">
        <f t="shared" si="43"/>
        <v>0</v>
      </c>
      <c r="K114" s="515">
        <f t="shared" si="43"/>
        <v>0</v>
      </c>
      <c r="L114" s="515">
        <f t="shared" si="43"/>
        <v>0</v>
      </c>
      <c r="M114" s="515">
        <f t="shared" si="43"/>
        <v>0</v>
      </c>
      <c r="N114" s="515">
        <f t="shared" si="43"/>
        <v>0</v>
      </c>
      <c r="O114" s="515">
        <f t="shared" si="43"/>
        <v>0</v>
      </c>
      <c r="P114" s="515">
        <f t="shared" si="43"/>
        <v>0</v>
      </c>
      <c r="Q114" s="515">
        <f t="shared" si="43"/>
        <v>0</v>
      </c>
      <c r="R114" s="515">
        <f t="shared" si="43"/>
        <v>0</v>
      </c>
      <c r="S114" s="515">
        <f t="shared" si="43"/>
        <v>0</v>
      </c>
      <c r="T114" s="515">
        <f t="shared" si="43"/>
        <v>0</v>
      </c>
      <c r="U114" s="515">
        <f t="shared" si="43"/>
        <v>0</v>
      </c>
      <c r="V114" s="515">
        <f t="shared" si="44"/>
        <v>0</v>
      </c>
      <c r="W114" s="515">
        <f t="shared" si="44"/>
        <v>0</v>
      </c>
      <c r="X114" s="515">
        <f t="shared" si="44"/>
        <v>0</v>
      </c>
      <c r="Y114" s="515">
        <f t="shared" si="44"/>
        <v>0</v>
      </c>
      <c r="Z114" s="515">
        <f t="shared" si="44"/>
        <v>0</v>
      </c>
      <c r="AA114" s="515">
        <f t="shared" si="44"/>
        <v>0</v>
      </c>
      <c r="AB114" s="515">
        <f t="shared" si="44"/>
        <v>0</v>
      </c>
      <c r="AC114" s="515">
        <f t="shared" si="44"/>
        <v>0</v>
      </c>
      <c r="AD114" s="515">
        <f t="shared" si="44"/>
        <v>0</v>
      </c>
      <c r="AE114" s="515">
        <f t="shared" si="44"/>
        <v>0</v>
      </c>
      <c r="AF114" s="515">
        <f t="shared" si="44"/>
        <v>0</v>
      </c>
      <c r="AG114" s="515">
        <f t="shared" si="44"/>
        <v>0</v>
      </c>
      <c r="AH114" s="515">
        <f t="shared" si="44"/>
        <v>0</v>
      </c>
      <c r="AI114" s="515">
        <f t="shared" si="44"/>
        <v>0</v>
      </c>
      <c r="AJ114" s="515">
        <f t="shared" si="45"/>
        <v>0</v>
      </c>
      <c r="AK114" s="515">
        <f t="shared" si="45"/>
        <v>0</v>
      </c>
      <c r="AL114" s="515">
        <f t="shared" si="45"/>
        <v>0</v>
      </c>
      <c r="AM114" s="515">
        <f t="shared" si="45"/>
        <v>0</v>
      </c>
      <c r="AN114" s="515">
        <f t="shared" si="45"/>
        <v>0</v>
      </c>
      <c r="AO114" s="515">
        <f t="shared" si="45"/>
        <v>0</v>
      </c>
      <c r="AP114" s="515">
        <f t="shared" si="45"/>
        <v>0</v>
      </c>
      <c r="AQ114" s="515">
        <f t="shared" si="45"/>
        <v>0</v>
      </c>
      <c r="AR114" s="515">
        <f t="shared" si="45"/>
        <v>0</v>
      </c>
      <c r="AS114" s="515">
        <f t="shared" si="45"/>
        <v>0</v>
      </c>
      <c r="AT114" s="515">
        <f t="shared" si="45"/>
        <v>0</v>
      </c>
      <c r="AU114" s="515">
        <f t="shared" si="45"/>
        <v>0</v>
      </c>
      <c r="AV114" s="515">
        <f t="shared" si="45"/>
        <v>0</v>
      </c>
      <c r="AW114" s="515">
        <f t="shared" si="45"/>
        <v>0</v>
      </c>
      <c r="AX114" s="515" t="str">
        <f t="shared" si="39"/>
        <v/>
      </c>
      <c r="AY114" s="515" t="str">
        <f t="shared" si="39"/>
        <v/>
      </c>
      <c r="AZ114" s="515" t="str">
        <f t="shared" si="39"/>
        <v/>
      </c>
      <c r="BA114" s="515" t="str">
        <f t="shared" si="39"/>
        <v/>
      </c>
      <c r="BB114" s="515" t="str">
        <f t="shared" si="39"/>
        <v/>
      </c>
      <c r="BC114" s="515" t="str">
        <f t="shared" si="39"/>
        <v/>
      </c>
      <c r="BD114" s="515" t="str">
        <f t="shared" si="38"/>
        <v/>
      </c>
      <c r="BE114" s="515" t="str">
        <f t="shared" si="38"/>
        <v/>
      </c>
      <c r="BF114" s="515" t="str">
        <f t="shared" si="37"/>
        <v/>
      </c>
      <c r="BG114" s="515" t="str">
        <f t="shared" si="37"/>
        <v/>
      </c>
      <c r="BH114" s="515" t="str">
        <f t="shared" si="37"/>
        <v/>
      </c>
      <c r="BI114" s="515" t="str">
        <f t="shared" si="37"/>
        <v/>
      </c>
      <c r="BJ114" s="515" t="str">
        <f t="shared" si="37"/>
        <v/>
      </c>
      <c r="BK114" s="515" t="str">
        <f t="shared" si="37"/>
        <v/>
      </c>
      <c r="BL114" s="515">
        <f t="shared" si="33"/>
        <v>0</v>
      </c>
      <c r="BM114" s="515">
        <f t="shared" si="34"/>
        <v>0</v>
      </c>
      <c r="BN114" s="515">
        <f t="shared" si="35"/>
        <v>0</v>
      </c>
      <c r="BO114" s="515" t="str">
        <f t="shared" si="36"/>
        <v/>
      </c>
    </row>
    <row r="115" spans="1:67" ht="30" customHeight="1">
      <c r="A115" s="517">
        <v>104</v>
      </c>
      <c r="B115" s="516"/>
      <c r="C115" s="77" t="str">
        <f t="shared" si="25"/>
        <v/>
      </c>
      <c r="D115" s="72" t="str">
        <f t="shared" si="26"/>
        <v/>
      </c>
      <c r="E115" s="515" t="str">
        <f t="shared" si="27"/>
        <v/>
      </c>
      <c r="F115" s="515" t="str">
        <f t="shared" si="28"/>
        <v/>
      </c>
      <c r="G115" s="515" t="str">
        <f t="shared" si="29"/>
        <v/>
      </c>
      <c r="H115" s="515">
        <f t="shared" si="43"/>
        <v>0</v>
      </c>
      <c r="I115" s="515">
        <f t="shared" si="43"/>
        <v>0</v>
      </c>
      <c r="J115" s="515">
        <f t="shared" si="43"/>
        <v>0</v>
      </c>
      <c r="K115" s="515">
        <f t="shared" si="43"/>
        <v>0</v>
      </c>
      <c r="L115" s="515">
        <f t="shared" si="43"/>
        <v>0</v>
      </c>
      <c r="M115" s="515">
        <f t="shared" si="43"/>
        <v>0</v>
      </c>
      <c r="N115" s="515">
        <f t="shared" si="43"/>
        <v>0</v>
      </c>
      <c r="O115" s="515">
        <f t="shared" si="43"/>
        <v>0</v>
      </c>
      <c r="P115" s="515">
        <f t="shared" si="43"/>
        <v>0</v>
      </c>
      <c r="Q115" s="515">
        <f t="shared" si="43"/>
        <v>0</v>
      </c>
      <c r="R115" s="515">
        <f t="shared" si="43"/>
        <v>0</v>
      </c>
      <c r="S115" s="515">
        <f t="shared" si="43"/>
        <v>0</v>
      </c>
      <c r="T115" s="515">
        <f t="shared" si="43"/>
        <v>0</v>
      </c>
      <c r="U115" s="515">
        <f t="shared" si="43"/>
        <v>0</v>
      </c>
      <c r="V115" s="515">
        <f t="shared" si="44"/>
        <v>0</v>
      </c>
      <c r="W115" s="515">
        <f t="shared" si="44"/>
        <v>0</v>
      </c>
      <c r="X115" s="515">
        <f t="shared" si="44"/>
        <v>0</v>
      </c>
      <c r="Y115" s="515">
        <f t="shared" si="44"/>
        <v>0</v>
      </c>
      <c r="Z115" s="515">
        <f t="shared" si="44"/>
        <v>0</v>
      </c>
      <c r="AA115" s="515">
        <f t="shared" si="44"/>
        <v>0</v>
      </c>
      <c r="AB115" s="515">
        <f t="shared" si="44"/>
        <v>0</v>
      </c>
      <c r="AC115" s="515">
        <f t="shared" si="44"/>
        <v>0</v>
      </c>
      <c r="AD115" s="515">
        <f t="shared" si="44"/>
        <v>0</v>
      </c>
      <c r="AE115" s="515">
        <f t="shared" si="44"/>
        <v>0</v>
      </c>
      <c r="AF115" s="515">
        <f t="shared" si="44"/>
        <v>0</v>
      </c>
      <c r="AG115" s="515">
        <f t="shared" si="44"/>
        <v>0</v>
      </c>
      <c r="AH115" s="515">
        <f t="shared" si="44"/>
        <v>0</v>
      </c>
      <c r="AI115" s="515">
        <f t="shared" si="44"/>
        <v>0</v>
      </c>
      <c r="AJ115" s="515">
        <f t="shared" si="45"/>
        <v>0</v>
      </c>
      <c r="AK115" s="515">
        <f t="shared" si="45"/>
        <v>0</v>
      </c>
      <c r="AL115" s="515">
        <f t="shared" si="45"/>
        <v>0</v>
      </c>
      <c r="AM115" s="515">
        <f t="shared" si="45"/>
        <v>0</v>
      </c>
      <c r="AN115" s="515">
        <f t="shared" si="45"/>
        <v>0</v>
      </c>
      <c r="AO115" s="515">
        <f t="shared" si="45"/>
        <v>0</v>
      </c>
      <c r="AP115" s="515">
        <f t="shared" si="45"/>
        <v>0</v>
      </c>
      <c r="AQ115" s="515">
        <f t="shared" si="45"/>
        <v>0</v>
      </c>
      <c r="AR115" s="515">
        <f t="shared" si="45"/>
        <v>0</v>
      </c>
      <c r="AS115" s="515">
        <f t="shared" si="45"/>
        <v>0</v>
      </c>
      <c r="AT115" s="515">
        <f t="shared" si="45"/>
        <v>0</v>
      </c>
      <c r="AU115" s="515">
        <f t="shared" si="45"/>
        <v>0</v>
      </c>
      <c r="AV115" s="515">
        <f t="shared" si="45"/>
        <v>0</v>
      </c>
      <c r="AW115" s="515">
        <f t="shared" si="45"/>
        <v>0</v>
      </c>
      <c r="AX115" s="515" t="str">
        <f t="shared" si="39"/>
        <v/>
      </c>
      <c r="AY115" s="515" t="str">
        <f t="shared" si="39"/>
        <v/>
      </c>
      <c r="AZ115" s="515" t="str">
        <f t="shared" si="39"/>
        <v/>
      </c>
      <c r="BA115" s="515" t="str">
        <f t="shared" si="39"/>
        <v/>
      </c>
      <c r="BB115" s="515" t="str">
        <f t="shared" si="39"/>
        <v/>
      </c>
      <c r="BC115" s="515" t="str">
        <f t="shared" si="39"/>
        <v/>
      </c>
      <c r="BD115" s="515" t="str">
        <f t="shared" si="38"/>
        <v/>
      </c>
      <c r="BE115" s="515" t="str">
        <f t="shared" si="38"/>
        <v/>
      </c>
      <c r="BF115" s="515" t="str">
        <f t="shared" si="37"/>
        <v/>
      </c>
      <c r="BG115" s="515" t="str">
        <f t="shared" si="37"/>
        <v/>
      </c>
      <c r="BH115" s="515" t="str">
        <f t="shared" si="37"/>
        <v/>
      </c>
      <c r="BI115" s="515" t="str">
        <f t="shared" si="37"/>
        <v/>
      </c>
      <c r="BJ115" s="515" t="str">
        <f t="shared" si="37"/>
        <v/>
      </c>
      <c r="BK115" s="515" t="str">
        <f t="shared" si="37"/>
        <v/>
      </c>
      <c r="BL115" s="515">
        <f t="shared" si="33"/>
        <v>0</v>
      </c>
      <c r="BM115" s="515">
        <f t="shared" si="34"/>
        <v>0</v>
      </c>
      <c r="BN115" s="515">
        <f t="shared" si="35"/>
        <v>0</v>
      </c>
      <c r="BO115" s="515" t="str">
        <f t="shared" si="36"/>
        <v/>
      </c>
    </row>
    <row r="116" spans="1:67" ht="30" customHeight="1">
      <c r="A116" s="518">
        <v>105</v>
      </c>
      <c r="B116" s="516"/>
      <c r="C116" s="77" t="str">
        <f t="shared" si="25"/>
        <v/>
      </c>
      <c r="D116" s="72" t="str">
        <f t="shared" si="26"/>
        <v/>
      </c>
      <c r="E116" s="515" t="str">
        <f t="shared" si="27"/>
        <v/>
      </c>
      <c r="F116" s="515" t="str">
        <f t="shared" si="28"/>
        <v/>
      </c>
      <c r="G116" s="515" t="str">
        <f t="shared" si="29"/>
        <v/>
      </c>
      <c r="H116" s="515">
        <f t="shared" si="43"/>
        <v>0</v>
      </c>
      <c r="I116" s="515">
        <f t="shared" si="43"/>
        <v>0</v>
      </c>
      <c r="J116" s="515">
        <f t="shared" si="43"/>
        <v>0</v>
      </c>
      <c r="K116" s="515">
        <f t="shared" si="43"/>
        <v>0</v>
      </c>
      <c r="L116" s="515">
        <f t="shared" si="43"/>
        <v>0</v>
      </c>
      <c r="M116" s="515">
        <f t="shared" si="43"/>
        <v>0</v>
      </c>
      <c r="N116" s="515">
        <f t="shared" si="43"/>
        <v>0</v>
      </c>
      <c r="O116" s="515">
        <f t="shared" si="43"/>
        <v>0</v>
      </c>
      <c r="P116" s="515">
        <f t="shared" si="43"/>
        <v>0</v>
      </c>
      <c r="Q116" s="515">
        <f t="shared" si="43"/>
        <v>0</v>
      </c>
      <c r="R116" s="515">
        <f t="shared" si="43"/>
        <v>0</v>
      </c>
      <c r="S116" s="515">
        <f t="shared" si="43"/>
        <v>0</v>
      </c>
      <c r="T116" s="515">
        <f t="shared" si="43"/>
        <v>0</v>
      </c>
      <c r="U116" s="515">
        <f t="shared" si="43"/>
        <v>0</v>
      </c>
      <c r="V116" s="515">
        <f t="shared" si="44"/>
        <v>0</v>
      </c>
      <c r="W116" s="515">
        <f t="shared" si="44"/>
        <v>0</v>
      </c>
      <c r="X116" s="515">
        <f t="shared" si="44"/>
        <v>0</v>
      </c>
      <c r="Y116" s="515">
        <f t="shared" si="44"/>
        <v>0</v>
      </c>
      <c r="Z116" s="515">
        <f t="shared" si="44"/>
        <v>0</v>
      </c>
      <c r="AA116" s="515">
        <f t="shared" si="44"/>
        <v>0</v>
      </c>
      <c r="AB116" s="515">
        <f t="shared" si="44"/>
        <v>0</v>
      </c>
      <c r="AC116" s="515">
        <f t="shared" si="44"/>
        <v>0</v>
      </c>
      <c r="AD116" s="515">
        <f t="shared" si="44"/>
        <v>0</v>
      </c>
      <c r="AE116" s="515">
        <f t="shared" si="44"/>
        <v>0</v>
      </c>
      <c r="AF116" s="515">
        <f t="shared" si="44"/>
        <v>0</v>
      </c>
      <c r="AG116" s="515">
        <f t="shared" si="44"/>
        <v>0</v>
      </c>
      <c r="AH116" s="515">
        <f t="shared" si="44"/>
        <v>0</v>
      </c>
      <c r="AI116" s="515">
        <f t="shared" si="44"/>
        <v>0</v>
      </c>
      <c r="AJ116" s="515">
        <f t="shared" si="45"/>
        <v>0</v>
      </c>
      <c r="AK116" s="515">
        <f t="shared" si="45"/>
        <v>0</v>
      </c>
      <c r="AL116" s="515">
        <f t="shared" si="45"/>
        <v>0</v>
      </c>
      <c r="AM116" s="515">
        <f t="shared" si="45"/>
        <v>0</v>
      </c>
      <c r="AN116" s="515">
        <f t="shared" si="45"/>
        <v>0</v>
      </c>
      <c r="AO116" s="515">
        <f t="shared" si="45"/>
        <v>0</v>
      </c>
      <c r="AP116" s="515">
        <f t="shared" si="45"/>
        <v>0</v>
      </c>
      <c r="AQ116" s="515">
        <f t="shared" si="45"/>
        <v>0</v>
      </c>
      <c r="AR116" s="515">
        <f t="shared" si="45"/>
        <v>0</v>
      </c>
      <c r="AS116" s="515">
        <f t="shared" si="45"/>
        <v>0</v>
      </c>
      <c r="AT116" s="515">
        <f t="shared" si="45"/>
        <v>0</v>
      </c>
      <c r="AU116" s="515">
        <f t="shared" si="45"/>
        <v>0</v>
      </c>
      <c r="AV116" s="515">
        <f t="shared" si="45"/>
        <v>0</v>
      </c>
      <c r="AW116" s="515">
        <f t="shared" si="45"/>
        <v>0</v>
      </c>
      <c r="AX116" s="515" t="str">
        <f t="shared" si="39"/>
        <v/>
      </c>
      <c r="AY116" s="515" t="str">
        <f t="shared" si="39"/>
        <v/>
      </c>
      <c r="AZ116" s="515" t="str">
        <f t="shared" si="39"/>
        <v/>
      </c>
      <c r="BA116" s="515" t="str">
        <f t="shared" si="39"/>
        <v/>
      </c>
      <c r="BB116" s="515" t="str">
        <f t="shared" si="39"/>
        <v/>
      </c>
      <c r="BC116" s="515" t="str">
        <f t="shared" si="39"/>
        <v/>
      </c>
      <c r="BD116" s="515" t="str">
        <f t="shared" si="38"/>
        <v/>
      </c>
      <c r="BE116" s="515" t="str">
        <f t="shared" si="38"/>
        <v/>
      </c>
      <c r="BF116" s="515" t="str">
        <f t="shared" si="37"/>
        <v/>
      </c>
      <c r="BG116" s="515" t="str">
        <f t="shared" si="37"/>
        <v/>
      </c>
      <c r="BH116" s="515" t="str">
        <f t="shared" si="37"/>
        <v/>
      </c>
      <c r="BI116" s="515" t="str">
        <f t="shared" si="37"/>
        <v/>
      </c>
      <c r="BJ116" s="515" t="str">
        <f t="shared" si="37"/>
        <v/>
      </c>
      <c r="BK116" s="515" t="str">
        <f t="shared" si="37"/>
        <v/>
      </c>
      <c r="BL116" s="515">
        <f t="shared" si="33"/>
        <v>0</v>
      </c>
      <c r="BM116" s="515">
        <f t="shared" si="34"/>
        <v>0</v>
      </c>
      <c r="BN116" s="515">
        <f t="shared" si="35"/>
        <v>0</v>
      </c>
      <c r="BO116" s="515" t="str">
        <f t="shared" si="36"/>
        <v/>
      </c>
    </row>
    <row r="117" spans="1:67" ht="30" customHeight="1">
      <c r="A117" s="517">
        <v>106</v>
      </c>
      <c r="B117" s="516"/>
      <c r="C117" s="77" t="str">
        <f t="shared" si="25"/>
        <v/>
      </c>
      <c r="D117" s="72" t="str">
        <f t="shared" si="26"/>
        <v/>
      </c>
      <c r="E117" s="515" t="str">
        <f t="shared" si="27"/>
        <v/>
      </c>
      <c r="F117" s="515" t="str">
        <f t="shared" si="28"/>
        <v/>
      </c>
      <c r="G117" s="515" t="str">
        <f t="shared" si="29"/>
        <v/>
      </c>
      <c r="H117" s="515">
        <f t="shared" si="43"/>
        <v>0</v>
      </c>
      <c r="I117" s="515">
        <f t="shared" si="43"/>
        <v>0</v>
      </c>
      <c r="J117" s="515">
        <f t="shared" si="43"/>
        <v>0</v>
      </c>
      <c r="K117" s="515">
        <f t="shared" si="43"/>
        <v>0</v>
      </c>
      <c r="L117" s="515">
        <f t="shared" si="43"/>
        <v>0</v>
      </c>
      <c r="M117" s="515">
        <f t="shared" si="43"/>
        <v>0</v>
      </c>
      <c r="N117" s="515">
        <f t="shared" si="43"/>
        <v>0</v>
      </c>
      <c r="O117" s="515">
        <f t="shared" si="43"/>
        <v>0</v>
      </c>
      <c r="P117" s="515">
        <f t="shared" si="43"/>
        <v>0</v>
      </c>
      <c r="Q117" s="515">
        <f t="shared" si="43"/>
        <v>0</v>
      </c>
      <c r="R117" s="515">
        <f t="shared" si="43"/>
        <v>0</v>
      </c>
      <c r="S117" s="515">
        <f t="shared" si="43"/>
        <v>0</v>
      </c>
      <c r="T117" s="515">
        <f t="shared" si="43"/>
        <v>0</v>
      </c>
      <c r="U117" s="515">
        <f t="shared" si="43"/>
        <v>0</v>
      </c>
      <c r="V117" s="515">
        <f t="shared" si="44"/>
        <v>0</v>
      </c>
      <c r="W117" s="515">
        <f t="shared" si="44"/>
        <v>0</v>
      </c>
      <c r="X117" s="515">
        <f t="shared" si="44"/>
        <v>0</v>
      </c>
      <c r="Y117" s="515">
        <f t="shared" si="44"/>
        <v>0</v>
      </c>
      <c r="Z117" s="515">
        <f t="shared" si="44"/>
        <v>0</v>
      </c>
      <c r="AA117" s="515">
        <f t="shared" si="44"/>
        <v>0</v>
      </c>
      <c r="AB117" s="515">
        <f t="shared" si="44"/>
        <v>0</v>
      </c>
      <c r="AC117" s="515">
        <f t="shared" si="44"/>
        <v>0</v>
      </c>
      <c r="AD117" s="515">
        <f t="shared" si="44"/>
        <v>0</v>
      </c>
      <c r="AE117" s="515">
        <f t="shared" si="44"/>
        <v>0</v>
      </c>
      <c r="AF117" s="515">
        <f t="shared" si="44"/>
        <v>0</v>
      </c>
      <c r="AG117" s="515">
        <f t="shared" si="44"/>
        <v>0</v>
      </c>
      <c r="AH117" s="515">
        <f t="shared" si="44"/>
        <v>0</v>
      </c>
      <c r="AI117" s="515">
        <f t="shared" si="44"/>
        <v>0</v>
      </c>
      <c r="AJ117" s="515">
        <f t="shared" si="45"/>
        <v>0</v>
      </c>
      <c r="AK117" s="515">
        <f t="shared" si="45"/>
        <v>0</v>
      </c>
      <c r="AL117" s="515">
        <f t="shared" si="45"/>
        <v>0</v>
      </c>
      <c r="AM117" s="515">
        <f t="shared" si="45"/>
        <v>0</v>
      </c>
      <c r="AN117" s="515">
        <f t="shared" si="45"/>
        <v>0</v>
      </c>
      <c r="AO117" s="515">
        <f t="shared" si="45"/>
        <v>0</v>
      </c>
      <c r="AP117" s="515">
        <f t="shared" si="45"/>
        <v>0</v>
      </c>
      <c r="AQ117" s="515">
        <f t="shared" si="45"/>
        <v>0</v>
      </c>
      <c r="AR117" s="515">
        <f t="shared" si="45"/>
        <v>0</v>
      </c>
      <c r="AS117" s="515">
        <f t="shared" si="45"/>
        <v>0</v>
      </c>
      <c r="AT117" s="515">
        <f t="shared" si="45"/>
        <v>0</v>
      </c>
      <c r="AU117" s="515">
        <f t="shared" si="45"/>
        <v>0</v>
      </c>
      <c r="AV117" s="515">
        <f t="shared" si="45"/>
        <v>0</v>
      </c>
      <c r="AW117" s="515">
        <f t="shared" si="45"/>
        <v>0</v>
      </c>
      <c r="AX117" s="515" t="str">
        <f t="shared" si="39"/>
        <v/>
      </c>
      <c r="AY117" s="515" t="str">
        <f t="shared" si="39"/>
        <v/>
      </c>
      <c r="AZ117" s="515" t="str">
        <f t="shared" si="39"/>
        <v/>
      </c>
      <c r="BA117" s="515" t="str">
        <f t="shared" si="39"/>
        <v/>
      </c>
      <c r="BB117" s="515" t="str">
        <f t="shared" si="39"/>
        <v/>
      </c>
      <c r="BC117" s="515" t="str">
        <f t="shared" si="39"/>
        <v/>
      </c>
      <c r="BD117" s="515" t="str">
        <f t="shared" si="38"/>
        <v/>
      </c>
      <c r="BE117" s="515" t="str">
        <f t="shared" si="38"/>
        <v/>
      </c>
      <c r="BF117" s="515" t="str">
        <f t="shared" si="37"/>
        <v/>
      </c>
      <c r="BG117" s="515" t="str">
        <f t="shared" si="37"/>
        <v/>
      </c>
      <c r="BH117" s="515" t="str">
        <f t="shared" si="37"/>
        <v/>
      </c>
      <c r="BI117" s="515" t="str">
        <f t="shared" si="37"/>
        <v/>
      </c>
      <c r="BJ117" s="515" t="str">
        <f t="shared" si="37"/>
        <v/>
      </c>
      <c r="BK117" s="515" t="str">
        <f t="shared" si="37"/>
        <v/>
      </c>
      <c r="BL117" s="515">
        <f t="shared" si="33"/>
        <v>0</v>
      </c>
      <c r="BM117" s="515">
        <f t="shared" si="34"/>
        <v>0</v>
      </c>
      <c r="BN117" s="515">
        <f t="shared" si="35"/>
        <v>0</v>
      </c>
      <c r="BO117" s="515" t="str">
        <f t="shared" si="36"/>
        <v/>
      </c>
    </row>
    <row r="118" spans="1:67" ht="30" customHeight="1">
      <c r="A118" s="518">
        <v>107</v>
      </c>
      <c r="B118" s="516"/>
      <c r="C118" s="77" t="str">
        <f t="shared" si="25"/>
        <v/>
      </c>
      <c r="D118" s="72" t="str">
        <f t="shared" si="26"/>
        <v/>
      </c>
      <c r="E118" s="515" t="str">
        <f t="shared" si="27"/>
        <v/>
      </c>
      <c r="F118" s="515" t="str">
        <f t="shared" si="28"/>
        <v/>
      </c>
      <c r="G118" s="515" t="str">
        <f t="shared" si="29"/>
        <v/>
      </c>
      <c r="H118" s="515">
        <f t="shared" si="43"/>
        <v>0</v>
      </c>
      <c r="I118" s="515">
        <f t="shared" si="43"/>
        <v>0</v>
      </c>
      <c r="J118" s="515">
        <f t="shared" si="43"/>
        <v>0</v>
      </c>
      <c r="K118" s="515">
        <f t="shared" si="43"/>
        <v>0</v>
      </c>
      <c r="L118" s="515">
        <f t="shared" si="43"/>
        <v>0</v>
      </c>
      <c r="M118" s="515">
        <f t="shared" si="43"/>
        <v>0</v>
      </c>
      <c r="N118" s="515">
        <f t="shared" si="43"/>
        <v>0</v>
      </c>
      <c r="O118" s="515">
        <f t="shared" si="43"/>
        <v>0</v>
      </c>
      <c r="P118" s="515">
        <f t="shared" si="43"/>
        <v>0</v>
      </c>
      <c r="Q118" s="515">
        <f t="shared" si="43"/>
        <v>0</v>
      </c>
      <c r="R118" s="515">
        <f t="shared" si="43"/>
        <v>0</v>
      </c>
      <c r="S118" s="515">
        <f t="shared" si="43"/>
        <v>0</v>
      </c>
      <c r="T118" s="515">
        <f t="shared" si="43"/>
        <v>0</v>
      </c>
      <c r="U118" s="515">
        <f t="shared" si="43"/>
        <v>0</v>
      </c>
      <c r="V118" s="515">
        <f t="shared" si="44"/>
        <v>0</v>
      </c>
      <c r="W118" s="515">
        <f t="shared" si="44"/>
        <v>0</v>
      </c>
      <c r="X118" s="515">
        <f t="shared" si="44"/>
        <v>0</v>
      </c>
      <c r="Y118" s="515">
        <f t="shared" si="44"/>
        <v>0</v>
      </c>
      <c r="Z118" s="515">
        <f t="shared" si="44"/>
        <v>0</v>
      </c>
      <c r="AA118" s="515">
        <f t="shared" si="44"/>
        <v>0</v>
      </c>
      <c r="AB118" s="515">
        <f t="shared" si="44"/>
        <v>0</v>
      </c>
      <c r="AC118" s="515">
        <f t="shared" si="44"/>
        <v>0</v>
      </c>
      <c r="AD118" s="515">
        <f t="shared" si="44"/>
        <v>0</v>
      </c>
      <c r="AE118" s="515">
        <f t="shared" si="44"/>
        <v>0</v>
      </c>
      <c r="AF118" s="515">
        <f t="shared" si="44"/>
        <v>0</v>
      </c>
      <c r="AG118" s="515">
        <f t="shared" si="44"/>
        <v>0</v>
      </c>
      <c r="AH118" s="515">
        <f t="shared" si="44"/>
        <v>0</v>
      </c>
      <c r="AI118" s="515">
        <f t="shared" si="44"/>
        <v>0</v>
      </c>
      <c r="AJ118" s="515">
        <f t="shared" si="45"/>
        <v>0</v>
      </c>
      <c r="AK118" s="515">
        <f t="shared" si="45"/>
        <v>0</v>
      </c>
      <c r="AL118" s="515">
        <f t="shared" si="45"/>
        <v>0</v>
      </c>
      <c r="AM118" s="515">
        <f t="shared" si="45"/>
        <v>0</v>
      </c>
      <c r="AN118" s="515">
        <f t="shared" si="45"/>
        <v>0</v>
      </c>
      <c r="AO118" s="515">
        <f t="shared" si="45"/>
        <v>0</v>
      </c>
      <c r="AP118" s="515">
        <f t="shared" si="45"/>
        <v>0</v>
      </c>
      <c r="AQ118" s="515">
        <f t="shared" si="45"/>
        <v>0</v>
      </c>
      <c r="AR118" s="515">
        <f t="shared" si="45"/>
        <v>0</v>
      </c>
      <c r="AS118" s="515">
        <f t="shared" si="45"/>
        <v>0</v>
      </c>
      <c r="AT118" s="515">
        <f t="shared" si="45"/>
        <v>0</v>
      </c>
      <c r="AU118" s="515">
        <f t="shared" si="45"/>
        <v>0</v>
      </c>
      <c r="AV118" s="515">
        <f t="shared" si="45"/>
        <v>0</v>
      </c>
      <c r="AW118" s="515">
        <f t="shared" si="45"/>
        <v>0</v>
      </c>
      <c r="AX118" s="515" t="str">
        <f t="shared" si="39"/>
        <v/>
      </c>
      <c r="AY118" s="515" t="str">
        <f t="shared" si="39"/>
        <v/>
      </c>
      <c r="AZ118" s="515" t="str">
        <f t="shared" si="39"/>
        <v/>
      </c>
      <c r="BA118" s="515" t="str">
        <f t="shared" si="39"/>
        <v/>
      </c>
      <c r="BB118" s="515" t="str">
        <f t="shared" si="39"/>
        <v/>
      </c>
      <c r="BC118" s="515" t="str">
        <f t="shared" si="39"/>
        <v/>
      </c>
      <c r="BD118" s="515" t="str">
        <f t="shared" si="38"/>
        <v/>
      </c>
      <c r="BE118" s="515" t="str">
        <f t="shared" si="38"/>
        <v/>
      </c>
      <c r="BF118" s="515" t="str">
        <f t="shared" si="37"/>
        <v/>
      </c>
      <c r="BG118" s="515" t="str">
        <f t="shared" si="37"/>
        <v/>
      </c>
      <c r="BH118" s="515" t="str">
        <f t="shared" si="37"/>
        <v/>
      </c>
      <c r="BI118" s="515" t="str">
        <f t="shared" si="37"/>
        <v/>
      </c>
      <c r="BJ118" s="515" t="str">
        <f t="shared" si="37"/>
        <v/>
      </c>
      <c r="BK118" s="515" t="str">
        <f t="shared" si="37"/>
        <v/>
      </c>
      <c r="BL118" s="515">
        <f t="shared" si="33"/>
        <v>0</v>
      </c>
      <c r="BM118" s="515">
        <f t="shared" si="34"/>
        <v>0</v>
      </c>
      <c r="BN118" s="515">
        <f t="shared" si="35"/>
        <v>0</v>
      </c>
      <c r="BO118" s="515" t="str">
        <f t="shared" si="36"/>
        <v/>
      </c>
    </row>
    <row r="119" spans="1:67" ht="30" customHeight="1">
      <c r="A119" s="517">
        <v>108</v>
      </c>
      <c r="B119" s="516"/>
      <c r="C119" s="77" t="str">
        <f t="shared" si="25"/>
        <v/>
      </c>
      <c r="D119" s="72" t="str">
        <f t="shared" si="26"/>
        <v/>
      </c>
      <c r="E119" s="515" t="str">
        <f t="shared" si="27"/>
        <v/>
      </c>
      <c r="F119" s="515" t="str">
        <f t="shared" si="28"/>
        <v/>
      </c>
      <c r="G119" s="515" t="str">
        <f t="shared" si="29"/>
        <v/>
      </c>
      <c r="H119" s="515">
        <f t="shared" si="43"/>
        <v>0</v>
      </c>
      <c r="I119" s="515">
        <f t="shared" si="43"/>
        <v>0</v>
      </c>
      <c r="J119" s="515">
        <f t="shared" si="43"/>
        <v>0</v>
      </c>
      <c r="K119" s="515">
        <f t="shared" si="43"/>
        <v>0</v>
      </c>
      <c r="L119" s="515">
        <f t="shared" si="43"/>
        <v>0</v>
      </c>
      <c r="M119" s="515">
        <f t="shared" si="43"/>
        <v>0</v>
      </c>
      <c r="N119" s="515">
        <f t="shared" si="43"/>
        <v>0</v>
      </c>
      <c r="O119" s="515">
        <f t="shared" si="43"/>
        <v>0</v>
      </c>
      <c r="P119" s="515">
        <f t="shared" si="43"/>
        <v>0</v>
      </c>
      <c r="Q119" s="515">
        <f t="shared" si="43"/>
        <v>0</v>
      </c>
      <c r="R119" s="515">
        <f t="shared" si="43"/>
        <v>0</v>
      </c>
      <c r="S119" s="515">
        <f t="shared" si="43"/>
        <v>0</v>
      </c>
      <c r="T119" s="515">
        <f t="shared" si="43"/>
        <v>0</v>
      </c>
      <c r="U119" s="515">
        <f t="shared" si="43"/>
        <v>0</v>
      </c>
      <c r="V119" s="515">
        <f t="shared" si="44"/>
        <v>0</v>
      </c>
      <c r="W119" s="515">
        <f t="shared" si="44"/>
        <v>0</v>
      </c>
      <c r="X119" s="515">
        <f t="shared" si="44"/>
        <v>0</v>
      </c>
      <c r="Y119" s="515">
        <f t="shared" si="44"/>
        <v>0</v>
      </c>
      <c r="Z119" s="515">
        <f t="shared" si="44"/>
        <v>0</v>
      </c>
      <c r="AA119" s="515">
        <f t="shared" si="44"/>
        <v>0</v>
      </c>
      <c r="AB119" s="515">
        <f t="shared" si="44"/>
        <v>0</v>
      </c>
      <c r="AC119" s="515">
        <f t="shared" si="44"/>
        <v>0</v>
      </c>
      <c r="AD119" s="515">
        <f t="shared" si="44"/>
        <v>0</v>
      </c>
      <c r="AE119" s="515">
        <f t="shared" si="44"/>
        <v>0</v>
      </c>
      <c r="AF119" s="515">
        <f t="shared" si="44"/>
        <v>0</v>
      </c>
      <c r="AG119" s="515">
        <f t="shared" si="44"/>
        <v>0</v>
      </c>
      <c r="AH119" s="515">
        <f t="shared" si="44"/>
        <v>0</v>
      </c>
      <c r="AI119" s="515">
        <f t="shared" si="44"/>
        <v>0</v>
      </c>
      <c r="AJ119" s="515">
        <f t="shared" si="45"/>
        <v>0</v>
      </c>
      <c r="AK119" s="515">
        <f t="shared" si="45"/>
        <v>0</v>
      </c>
      <c r="AL119" s="515">
        <f t="shared" si="45"/>
        <v>0</v>
      </c>
      <c r="AM119" s="515">
        <f t="shared" si="45"/>
        <v>0</v>
      </c>
      <c r="AN119" s="515">
        <f t="shared" si="45"/>
        <v>0</v>
      </c>
      <c r="AO119" s="515">
        <f t="shared" si="45"/>
        <v>0</v>
      </c>
      <c r="AP119" s="515">
        <f t="shared" si="45"/>
        <v>0</v>
      </c>
      <c r="AQ119" s="515">
        <f t="shared" si="45"/>
        <v>0</v>
      </c>
      <c r="AR119" s="515">
        <f t="shared" si="45"/>
        <v>0</v>
      </c>
      <c r="AS119" s="515">
        <f t="shared" si="45"/>
        <v>0</v>
      </c>
      <c r="AT119" s="515">
        <f t="shared" si="45"/>
        <v>0</v>
      </c>
      <c r="AU119" s="515">
        <f t="shared" si="45"/>
        <v>0</v>
      </c>
      <c r="AV119" s="515">
        <f t="shared" si="45"/>
        <v>0</v>
      </c>
      <c r="AW119" s="515">
        <f t="shared" si="45"/>
        <v>0</v>
      </c>
      <c r="AX119" s="515" t="str">
        <f t="shared" si="39"/>
        <v/>
      </c>
      <c r="AY119" s="515" t="str">
        <f t="shared" si="39"/>
        <v/>
      </c>
      <c r="AZ119" s="515" t="str">
        <f t="shared" si="39"/>
        <v/>
      </c>
      <c r="BA119" s="515" t="str">
        <f t="shared" si="39"/>
        <v/>
      </c>
      <c r="BB119" s="515" t="str">
        <f t="shared" si="39"/>
        <v/>
      </c>
      <c r="BC119" s="515" t="str">
        <f t="shared" si="39"/>
        <v/>
      </c>
      <c r="BD119" s="515" t="str">
        <f t="shared" si="38"/>
        <v/>
      </c>
      <c r="BE119" s="515" t="str">
        <f t="shared" si="38"/>
        <v/>
      </c>
      <c r="BF119" s="515" t="str">
        <f t="shared" si="37"/>
        <v/>
      </c>
      <c r="BG119" s="515" t="str">
        <f t="shared" si="37"/>
        <v/>
      </c>
      <c r="BH119" s="515" t="str">
        <f t="shared" si="37"/>
        <v/>
      </c>
      <c r="BI119" s="515" t="str">
        <f t="shared" si="37"/>
        <v/>
      </c>
      <c r="BJ119" s="515" t="str">
        <f t="shared" si="37"/>
        <v/>
      </c>
      <c r="BK119" s="515" t="str">
        <f t="shared" si="37"/>
        <v/>
      </c>
      <c r="BL119" s="515">
        <f t="shared" si="33"/>
        <v>0</v>
      </c>
      <c r="BM119" s="515">
        <f t="shared" si="34"/>
        <v>0</v>
      </c>
      <c r="BN119" s="515">
        <f t="shared" si="35"/>
        <v>0</v>
      </c>
      <c r="BO119" s="515" t="str">
        <f t="shared" si="36"/>
        <v/>
      </c>
    </row>
    <row r="120" spans="1:67" ht="30" customHeight="1">
      <c r="A120" s="518">
        <v>109</v>
      </c>
      <c r="B120" s="516"/>
      <c r="C120" s="77" t="str">
        <f t="shared" si="25"/>
        <v/>
      </c>
      <c r="D120" s="72" t="str">
        <f t="shared" si="26"/>
        <v/>
      </c>
      <c r="E120" s="515" t="str">
        <f t="shared" si="27"/>
        <v/>
      </c>
      <c r="F120" s="515" t="str">
        <f t="shared" si="28"/>
        <v/>
      </c>
      <c r="G120" s="515" t="str">
        <f t="shared" si="29"/>
        <v/>
      </c>
      <c r="H120" s="515">
        <f t="shared" si="43"/>
        <v>0</v>
      </c>
      <c r="I120" s="515">
        <f t="shared" si="43"/>
        <v>0</v>
      </c>
      <c r="J120" s="515">
        <f t="shared" si="43"/>
        <v>0</v>
      </c>
      <c r="K120" s="515">
        <f t="shared" si="43"/>
        <v>0</v>
      </c>
      <c r="L120" s="515">
        <f t="shared" si="43"/>
        <v>0</v>
      </c>
      <c r="M120" s="515">
        <f t="shared" si="43"/>
        <v>0</v>
      </c>
      <c r="N120" s="515">
        <f t="shared" si="43"/>
        <v>0</v>
      </c>
      <c r="O120" s="515">
        <f t="shared" si="43"/>
        <v>0</v>
      </c>
      <c r="P120" s="515">
        <f t="shared" si="43"/>
        <v>0</v>
      </c>
      <c r="Q120" s="515">
        <f t="shared" si="43"/>
        <v>0</v>
      </c>
      <c r="R120" s="515">
        <f t="shared" si="43"/>
        <v>0</v>
      </c>
      <c r="S120" s="515">
        <f t="shared" si="43"/>
        <v>0</v>
      </c>
      <c r="T120" s="515">
        <f t="shared" si="43"/>
        <v>0</v>
      </c>
      <c r="U120" s="515">
        <f t="shared" si="43"/>
        <v>0</v>
      </c>
      <c r="V120" s="515">
        <f t="shared" si="44"/>
        <v>0</v>
      </c>
      <c r="W120" s="515">
        <f t="shared" si="44"/>
        <v>0</v>
      </c>
      <c r="X120" s="515">
        <f t="shared" si="44"/>
        <v>0</v>
      </c>
      <c r="Y120" s="515">
        <f t="shared" si="44"/>
        <v>0</v>
      </c>
      <c r="Z120" s="515">
        <f t="shared" si="44"/>
        <v>0</v>
      </c>
      <c r="AA120" s="515">
        <f t="shared" si="44"/>
        <v>0</v>
      </c>
      <c r="AB120" s="515">
        <f t="shared" si="44"/>
        <v>0</v>
      </c>
      <c r="AC120" s="515">
        <f t="shared" si="44"/>
        <v>0</v>
      </c>
      <c r="AD120" s="515">
        <f t="shared" si="44"/>
        <v>0</v>
      </c>
      <c r="AE120" s="515">
        <f t="shared" si="44"/>
        <v>0</v>
      </c>
      <c r="AF120" s="515">
        <f t="shared" si="44"/>
        <v>0</v>
      </c>
      <c r="AG120" s="515">
        <f t="shared" si="44"/>
        <v>0</v>
      </c>
      <c r="AH120" s="515">
        <f t="shared" si="44"/>
        <v>0</v>
      </c>
      <c r="AI120" s="515">
        <f t="shared" si="44"/>
        <v>0</v>
      </c>
      <c r="AJ120" s="515">
        <f t="shared" si="45"/>
        <v>0</v>
      </c>
      <c r="AK120" s="515">
        <f t="shared" si="45"/>
        <v>0</v>
      </c>
      <c r="AL120" s="515">
        <f t="shared" si="45"/>
        <v>0</v>
      </c>
      <c r="AM120" s="515">
        <f t="shared" si="45"/>
        <v>0</v>
      </c>
      <c r="AN120" s="515">
        <f t="shared" si="45"/>
        <v>0</v>
      </c>
      <c r="AO120" s="515">
        <f t="shared" si="45"/>
        <v>0</v>
      </c>
      <c r="AP120" s="515">
        <f t="shared" si="45"/>
        <v>0</v>
      </c>
      <c r="AQ120" s="515">
        <f t="shared" si="45"/>
        <v>0</v>
      </c>
      <c r="AR120" s="515">
        <f t="shared" si="45"/>
        <v>0</v>
      </c>
      <c r="AS120" s="515">
        <f t="shared" si="45"/>
        <v>0</v>
      </c>
      <c r="AT120" s="515">
        <f t="shared" si="45"/>
        <v>0</v>
      </c>
      <c r="AU120" s="515">
        <f t="shared" si="45"/>
        <v>0</v>
      </c>
      <c r="AV120" s="515">
        <f t="shared" si="45"/>
        <v>0</v>
      </c>
      <c r="AW120" s="515">
        <f t="shared" si="45"/>
        <v>0</v>
      </c>
      <c r="AX120" s="515" t="str">
        <f t="shared" si="39"/>
        <v/>
      </c>
      <c r="AY120" s="515" t="str">
        <f t="shared" si="39"/>
        <v/>
      </c>
      <c r="AZ120" s="515" t="str">
        <f t="shared" si="39"/>
        <v/>
      </c>
      <c r="BA120" s="515" t="str">
        <f t="shared" si="39"/>
        <v/>
      </c>
      <c r="BB120" s="515" t="str">
        <f t="shared" si="39"/>
        <v/>
      </c>
      <c r="BC120" s="515" t="str">
        <f t="shared" si="39"/>
        <v/>
      </c>
      <c r="BD120" s="515" t="str">
        <f t="shared" si="38"/>
        <v/>
      </c>
      <c r="BE120" s="515" t="str">
        <f t="shared" si="38"/>
        <v/>
      </c>
      <c r="BF120" s="515" t="str">
        <f t="shared" si="37"/>
        <v/>
      </c>
      <c r="BG120" s="515" t="str">
        <f t="shared" si="37"/>
        <v/>
      </c>
      <c r="BH120" s="515" t="str">
        <f t="shared" si="37"/>
        <v/>
      </c>
      <c r="BI120" s="515" t="str">
        <f t="shared" si="37"/>
        <v/>
      </c>
      <c r="BJ120" s="515" t="str">
        <f t="shared" si="37"/>
        <v/>
      </c>
      <c r="BK120" s="515" t="str">
        <f t="shared" si="37"/>
        <v/>
      </c>
      <c r="BL120" s="515">
        <f t="shared" si="33"/>
        <v>0</v>
      </c>
      <c r="BM120" s="515">
        <f t="shared" si="34"/>
        <v>0</v>
      </c>
      <c r="BN120" s="515">
        <f t="shared" si="35"/>
        <v>0</v>
      </c>
      <c r="BO120" s="515" t="str">
        <f t="shared" si="36"/>
        <v/>
      </c>
    </row>
    <row r="121" spans="1:67" ht="30" customHeight="1">
      <c r="A121" s="517">
        <v>110</v>
      </c>
      <c r="B121" s="516"/>
      <c r="C121" s="77" t="str">
        <f t="shared" si="25"/>
        <v/>
      </c>
      <c r="D121" s="72" t="str">
        <f t="shared" si="26"/>
        <v/>
      </c>
      <c r="E121" s="515" t="str">
        <f t="shared" si="27"/>
        <v/>
      </c>
      <c r="F121" s="515" t="str">
        <f t="shared" si="28"/>
        <v/>
      </c>
      <c r="G121" s="515" t="str">
        <f t="shared" si="29"/>
        <v/>
      </c>
      <c r="H121" s="515">
        <f t="shared" si="43"/>
        <v>0</v>
      </c>
      <c r="I121" s="515">
        <f t="shared" si="43"/>
        <v>0</v>
      </c>
      <c r="J121" s="515">
        <f t="shared" si="43"/>
        <v>0</v>
      </c>
      <c r="K121" s="515">
        <f t="shared" si="43"/>
        <v>0</v>
      </c>
      <c r="L121" s="515">
        <f t="shared" si="43"/>
        <v>0</v>
      </c>
      <c r="M121" s="515">
        <f t="shared" si="43"/>
        <v>0</v>
      </c>
      <c r="N121" s="515">
        <f t="shared" si="43"/>
        <v>0</v>
      </c>
      <c r="O121" s="515">
        <f t="shared" si="43"/>
        <v>0</v>
      </c>
      <c r="P121" s="515">
        <f t="shared" si="43"/>
        <v>0</v>
      </c>
      <c r="Q121" s="515">
        <f t="shared" si="43"/>
        <v>0</v>
      </c>
      <c r="R121" s="515">
        <f t="shared" si="43"/>
        <v>0</v>
      </c>
      <c r="S121" s="515">
        <f t="shared" si="43"/>
        <v>0</v>
      </c>
      <c r="T121" s="515">
        <f t="shared" si="43"/>
        <v>0</v>
      </c>
      <c r="U121" s="515">
        <f t="shared" si="43"/>
        <v>0</v>
      </c>
      <c r="V121" s="515">
        <f t="shared" si="44"/>
        <v>0</v>
      </c>
      <c r="W121" s="515">
        <f t="shared" si="44"/>
        <v>0</v>
      </c>
      <c r="X121" s="515">
        <f t="shared" si="44"/>
        <v>0</v>
      </c>
      <c r="Y121" s="515">
        <f t="shared" si="44"/>
        <v>0</v>
      </c>
      <c r="Z121" s="515">
        <f t="shared" si="44"/>
        <v>0</v>
      </c>
      <c r="AA121" s="515">
        <f t="shared" si="44"/>
        <v>0</v>
      </c>
      <c r="AB121" s="515">
        <f t="shared" si="44"/>
        <v>0</v>
      </c>
      <c r="AC121" s="515">
        <f t="shared" si="44"/>
        <v>0</v>
      </c>
      <c r="AD121" s="515">
        <f t="shared" si="44"/>
        <v>0</v>
      </c>
      <c r="AE121" s="515">
        <f t="shared" si="44"/>
        <v>0</v>
      </c>
      <c r="AF121" s="515">
        <f t="shared" si="44"/>
        <v>0</v>
      </c>
      <c r="AG121" s="515">
        <f t="shared" si="44"/>
        <v>0</v>
      </c>
      <c r="AH121" s="515">
        <f t="shared" si="44"/>
        <v>0</v>
      </c>
      <c r="AI121" s="515">
        <f t="shared" si="44"/>
        <v>0</v>
      </c>
      <c r="AJ121" s="515">
        <f t="shared" si="45"/>
        <v>0</v>
      </c>
      <c r="AK121" s="515">
        <f t="shared" si="45"/>
        <v>0</v>
      </c>
      <c r="AL121" s="515">
        <f t="shared" si="45"/>
        <v>0</v>
      </c>
      <c r="AM121" s="515">
        <f t="shared" si="45"/>
        <v>0</v>
      </c>
      <c r="AN121" s="515">
        <f t="shared" si="45"/>
        <v>0</v>
      </c>
      <c r="AO121" s="515">
        <f t="shared" si="45"/>
        <v>0</v>
      </c>
      <c r="AP121" s="515">
        <f t="shared" si="45"/>
        <v>0</v>
      </c>
      <c r="AQ121" s="515">
        <f t="shared" si="45"/>
        <v>0</v>
      </c>
      <c r="AR121" s="515">
        <f t="shared" si="45"/>
        <v>0</v>
      </c>
      <c r="AS121" s="515">
        <f t="shared" si="45"/>
        <v>0</v>
      </c>
      <c r="AT121" s="515">
        <f t="shared" si="45"/>
        <v>0</v>
      </c>
      <c r="AU121" s="515">
        <f t="shared" si="45"/>
        <v>0</v>
      </c>
      <c r="AV121" s="515">
        <f t="shared" si="45"/>
        <v>0</v>
      </c>
      <c r="AW121" s="515">
        <f t="shared" si="45"/>
        <v>0</v>
      </c>
      <c r="AX121" s="515" t="str">
        <f t="shared" si="39"/>
        <v/>
      </c>
      <c r="AY121" s="515" t="str">
        <f t="shared" si="39"/>
        <v/>
      </c>
      <c r="AZ121" s="515" t="str">
        <f t="shared" si="39"/>
        <v/>
      </c>
      <c r="BA121" s="515" t="str">
        <f t="shared" si="39"/>
        <v/>
      </c>
      <c r="BB121" s="515" t="str">
        <f t="shared" si="39"/>
        <v/>
      </c>
      <c r="BC121" s="515" t="str">
        <f t="shared" si="39"/>
        <v/>
      </c>
      <c r="BD121" s="515" t="str">
        <f t="shared" si="38"/>
        <v/>
      </c>
      <c r="BE121" s="515" t="str">
        <f t="shared" si="38"/>
        <v/>
      </c>
      <c r="BF121" s="515" t="str">
        <f t="shared" si="37"/>
        <v/>
      </c>
      <c r="BG121" s="515" t="str">
        <f t="shared" si="37"/>
        <v/>
      </c>
      <c r="BH121" s="515" t="str">
        <f t="shared" si="37"/>
        <v/>
      </c>
      <c r="BI121" s="515" t="str">
        <f t="shared" si="37"/>
        <v/>
      </c>
      <c r="BJ121" s="515" t="str">
        <f t="shared" si="37"/>
        <v/>
      </c>
      <c r="BK121" s="515" t="str">
        <f t="shared" si="37"/>
        <v/>
      </c>
      <c r="BL121" s="515">
        <f t="shared" si="33"/>
        <v>0</v>
      </c>
      <c r="BM121" s="515">
        <f t="shared" si="34"/>
        <v>0</v>
      </c>
      <c r="BN121" s="515">
        <f t="shared" si="35"/>
        <v>0</v>
      </c>
      <c r="BO121" s="515" t="str">
        <f t="shared" si="36"/>
        <v/>
      </c>
    </row>
    <row r="122" spans="1:67" ht="30" customHeight="1">
      <c r="A122" s="518">
        <v>111</v>
      </c>
      <c r="B122" s="516"/>
      <c r="C122" s="77" t="str">
        <f t="shared" si="25"/>
        <v/>
      </c>
      <c r="D122" s="72" t="str">
        <f t="shared" si="26"/>
        <v/>
      </c>
      <c r="E122" s="515" t="str">
        <f t="shared" si="27"/>
        <v/>
      </c>
      <c r="F122" s="515" t="str">
        <f t="shared" si="28"/>
        <v/>
      </c>
      <c r="G122" s="515" t="str">
        <f t="shared" si="29"/>
        <v/>
      </c>
      <c r="H122" s="515">
        <f t="shared" si="43"/>
        <v>0</v>
      </c>
      <c r="I122" s="515">
        <f t="shared" si="43"/>
        <v>0</v>
      </c>
      <c r="J122" s="515">
        <f t="shared" si="43"/>
        <v>0</v>
      </c>
      <c r="K122" s="515">
        <f t="shared" si="43"/>
        <v>0</v>
      </c>
      <c r="L122" s="515">
        <f t="shared" si="43"/>
        <v>0</v>
      </c>
      <c r="M122" s="515">
        <f t="shared" si="43"/>
        <v>0</v>
      </c>
      <c r="N122" s="515">
        <f t="shared" si="43"/>
        <v>0</v>
      </c>
      <c r="O122" s="515">
        <f t="shared" si="43"/>
        <v>0</v>
      </c>
      <c r="P122" s="515">
        <f t="shared" si="43"/>
        <v>0</v>
      </c>
      <c r="Q122" s="515">
        <f t="shared" si="43"/>
        <v>0</v>
      </c>
      <c r="R122" s="515">
        <f t="shared" si="43"/>
        <v>0</v>
      </c>
      <c r="S122" s="515">
        <f t="shared" si="43"/>
        <v>0</v>
      </c>
      <c r="T122" s="515">
        <f t="shared" si="43"/>
        <v>0</v>
      </c>
      <c r="U122" s="515">
        <f t="shared" si="43"/>
        <v>0</v>
      </c>
      <c r="V122" s="515">
        <f t="shared" si="44"/>
        <v>0</v>
      </c>
      <c r="W122" s="515">
        <f t="shared" si="44"/>
        <v>0</v>
      </c>
      <c r="X122" s="515">
        <f t="shared" si="44"/>
        <v>0</v>
      </c>
      <c r="Y122" s="515">
        <f t="shared" si="44"/>
        <v>0</v>
      </c>
      <c r="Z122" s="515">
        <f t="shared" si="44"/>
        <v>0</v>
      </c>
      <c r="AA122" s="515">
        <f t="shared" si="44"/>
        <v>0</v>
      </c>
      <c r="AB122" s="515">
        <f t="shared" si="44"/>
        <v>0</v>
      </c>
      <c r="AC122" s="515">
        <f t="shared" si="44"/>
        <v>0</v>
      </c>
      <c r="AD122" s="515">
        <f t="shared" si="44"/>
        <v>0</v>
      </c>
      <c r="AE122" s="515">
        <f t="shared" si="44"/>
        <v>0</v>
      </c>
      <c r="AF122" s="515">
        <f t="shared" si="44"/>
        <v>0</v>
      </c>
      <c r="AG122" s="515">
        <f t="shared" si="44"/>
        <v>0</v>
      </c>
      <c r="AH122" s="515">
        <f t="shared" si="44"/>
        <v>0</v>
      </c>
      <c r="AI122" s="515">
        <f t="shared" si="44"/>
        <v>0</v>
      </c>
      <c r="AJ122" s="515">
        <f t="shared" si="45"/>
        <v>0</v>
      </c>
      <c r="AK122" s="515">
        <f t="shared" si="45"/>
        <v>0</v>
      </c>
      <c r="AL122" s="515">
        <f t="shared" si="45"/>
        <v>0</v>
      </c>
      <c r="AM122" s="515">
        <f t="shared" si="45"/>
        <v>0</v>
      </c>
      <c r="AN122" s="515">
        <f t="shared" si="45"/>
        <v>0</v>
      </c>
      <c r="AO122" s="515">
        <f t="shared" si="45"/>
        <v>0</v>
      </c>
      <c r="AP122" s="515">
        <f t="shared" si="45"/>
        <v>0</v>
      </c>
      <c r="AQ122" s="515">
        <f t="shared" si="45"/>
        <v>0</v>
      </c>
      <c r="AR122" s="515">
        <f t="shared" si="45"/>
        <v>0</v>
      </c>
      <c r="AS122" s="515">
        <f t="shared" si="45"/>
        <v>0</v>
      </c>
      <c r="AT122" s="515">
        <f t="shared" si="45"/>
        <v>0</v>
      </c>
      <c r="AU122" s="515">
        <f t="shared" si="45"/>
        <v>0</v>
      </c>
      <c r="AV122" s="515">
        <f t="shared" si="45"/>
        <v>0</v>
      </c>
      <c r="AW122" s="515">
        <f t="shared" si="45"/>
        <v>0</v>
      </c>
      <c r="AX122" s="515" t="str">
        <f t="shared" si="39"/>
        <v/>
      </c>
      <c r="AY122" s="515" t="str">
        <f t="shared" si="39"/>
        <v/>
      </c>
      <c r="AZ122" s="515" t="str">
        <f t="shared" si="39"/>
        <v/>
      </c>
      <c r="BA122" s="515" t="str">
        <f t="shared" si="39"/>
        <v/>
      </c>
      <c r="BB122" s="515" t="str">
        <f t="shared" si="39"/>
        <v/>
      </c>
      <c r="BC122" s="515" t="str">
        <f t="shared" si="39"/>
        <v/>
      </c>
      <c r="BD122" s="515" t="str">
        <f t="shared" si="38"/>
        <v/>
      </c>
      <c r="BE122" s="515" t="str">
        <f t="shared" si="38"/>
        <v/>
      </c>
      <c r="BF122" s="515" t="str">
        <f t="shared" si="37"/>
        <v/>
      </c>
      <c r="BG122" s="515" t="str">
        <f t="shared" si="37"/>
        <v/>
      </c>
      <c r="BH122" s="515" t="str">
        <f t="shared" si="37"/>
        <v/>
      </c>
      <c r="BI122" s="515" t="str">
        <f t="shared" si="37"/>
        <v/>
      </c>
      <c r="BJ122" s="515" t="str">
        <f t="shared" si="37"/>
        <v/>
      </c>
      <c r="BK122" s="515" t="str">
        <f t="shared" si="37"/>
        <v/>
      </c>
      <c r="BL122" s="515">
        <f t="shared" si="33"/>
        <v>0</v>
      </c>
      <c r="BM122" s="515">
        <f t="shared" si="34"/>
        <v>0</v>
      </c>
      <c r="BN122" s="515">
        <f t="shared" si="35"/>
        <v>0</v>
      </c>
      <c r="BO122" s="515" t="str">
        <f t="shared" si="36"/>
        <v/>
      </c>
    </row>
    <row r="123" spans="1:67" ht="30" customHeight="1">
      <c r="A123" s="517">
        <v>112</v>
      </c>
      <c r="B123" s="516"/>
      <c r="C123" s="77" t="str">
        <f t="shared" si="25"/>
        <v/>
      </c>
      <c r="D123" s="72" t="str">
        <f t="shared" si="26"/>
        <v/>
      </c>
      <c r="E123" s="515" t="str">
        <f t="shared" si="27"/>
        <v/>
      </c>
      <c r="F123" s="515" t="str">
        <f t="shared" si="28"/>
        <v/>
      </c>
      <c r="G123" s="515" t="str">
        <f t="shared" si="29"/>
        <v/>
      </c>
      <c r="H123" s="515">
        <f t="shared" si="43"/>
        <v>0</v>
      </c>
      <c r="I123" s="515">
        <f t="shared" si="43"/>
        <v>0</v>
      </c>
      <c r="J123" s="515">
        <f t="shared" si="43"/>
        <v>0</v>
      </c>
      <c r="K123" s="515">
        <f t="shared" si="43"/>
        <v>0</v>
      </c>
      <c r="L123" s="515">
        <f t="shared" si="43"/>
        <v>0</v>
      </c>
      <c r="M123" s="515">
        <f t="shared" si="43"/>
        <v>0</v>
      </c>
      <c r="N123" s="515">
        <f t="shared" si="43"/>
        <v>0</v>
      </c>
      <c r="O123" s="515">
        <f t="shared" si="43"/>
        <v>0</v>
      </c>
      <c r="P123" s="515">
        <f t="shared" si="43"/>
        <v>0</v>
      </c>
      <c r="Q123" s="515">
        <f t="shared" si="43"/>
        <v>0</v>
      </c>
      <c r="R123" s="515">
        <f t="shared" si="43"/>
        <v>0</v>
      </c>
      <c r="S123" s="515">
        <f t="shared" si="43"/>
        <v>0</v>
      </c>
      <c r="T123" s="515">
        <f t="shared" si="43"/>
        <v>0</v>
      </c>
      <c r="U123" s="515">
        <f t="shared" si="43"/>
        <v>0</v>
      </c>
      <c r="V123" s="515">
        <f t="shared" si="44"/>
        <v>0</v>
      </c>
      <c r="W123" s="515">
        <f t="shared" si="44"/>
        <v>0</v>
      </c>
      <c r="X123" s="515">
        <f t="shared" si="44"/>
        <v>0</v>
      </c>
      <c r="Y123" s="515">
        <f t="shared" si="44"/>
        <v>0</v>
      </c>
      <c r="Z123" s="515">
        <f t="shared" si="44"/>
        <v>0</v>
      </c>
      <c r="AA123" s="515">
        <f t="shared" si="44"/>
        <v>0</v>
      </c>
      <c r="AB123" s="515">
        <f t="shared" si="44"/>
        <v>0</v>
      </c>
      <c r="AC123" s="515">
        <f t="shared" si="44"/>
        <v>0</v>
      </c>
      <c r="AD123" s="515">
        <f t="shared" si="44"/>
        <v>0</v>
      </c>
      <c r="AE123" s="515">
        <f t="shared" si="44"/>
        <v>0</v>
      </c>
      <c r="AF123" s="515">
        <f t="shared" si="44"/>
        <v>0</v>
      </c>
      <c r="AG123" s="515">
        <f t="shared" si="44"/>
        <v>0</v>
      </c>
      <c r="AH123" s="515">
        <f t="shared" si="44"/>
        <v>0</v>
      </c>
      <c r="AI123" s="515">
        <f t="shared" si="44"/>
        <v>0</v>
      </c>
      <c r="AJ123" s="515">
        <f t="shared" si="45"/>
        <v>0</v>
      </c>
      <c r="AK123" s="515">
        <f t="shared" si="45"/>
        <v>0</v>
      </c>
      <c r="AL123" s="515">
        <f t="shared" si="45"/>
        <v>0</v>
      </c>
      <c r="AM123" s="515">
        <f t="shared" si="45"/>
        <v>0</v>
      </c>
      <c r="AN123" s="515">
        <f t="shared" si="45"/>
        <v>0</v>
      </c>
      <c r="AO123" s="515">
        <f t="shared" si="45"/>
        <v>0</v>
      </c>
      <c r="AP123" s="515">
        <f t="shared" si="45"/>
        <v>0</v>
      </c>
      <c r="AQ123" s="515">
        <f t="shared" si="45"/>
        <v>0</v>
      </c>
      <c r="AR123" s="515">
        <f t="shared" si="45"/>
        <v>0</v>
      </c>
      <c r="AS123" s="515">
        <f t="shared" si="45"/>
        <v>0</v>
      </c>
      <c r="AT123" s="515">
        <f t="shared" si="45"/>
        <v>0</v>
      </c>
      <c r="AU123" s="515">
        <f t="shared" si="45"/>
        <v>0</v>
      </c>
      <c r="AV123" s="515">
        <f t="shared" si="45"/>
        <v>0</v>
      </c>
      <c r="AW123" s="515">
        <f t="shared" si="45"/>
        <v>0</v>
      </c>
      <c r="AX123" s="515" t="str">
        <f t="shared" si="39"/>
        <v/>
      </c>
      <c r="AY123" s="515" t="str">
        <f t="shared" si="39"/>
        <v/>
      </c>
      <c r="AZ123" s="515" t="str">
        <f t="shared" si="39"/>
        <v/>
      </c>
      <c r="BA123" s="515" t="str">
        <f t="shared" si="39"/>
        <v/>
      </c>
      <c r="BB123" s="515" t="str">
        <f t="shared" si="39"/>
        <v/>
      </c>
      <c r="BC123" s="515" t="str">
        <f t="shared" si="39"/>
        <v/>
      </c>
      <c r="BD123" s="515" t="str">
        <f t="shared" si="38"/>
        <v/>
      </c>
      <c r="BE123" s="515" t="str">
        <f t="shared" si="38"/>
        <v/>
      </c>
      <c r="BF123" s="515" t="str">
        <f t="shared" si="37"/>
        <v/>
      </c>
      <c r="BG123" s="515" t="str">
        <f t="shared" si="37"/>
        <v/>
      </c>
      <c r="BH123" s="515" t="str">
        <f t="shared" si="37"/>
        <v/>
      </c>
      <c r="BI123" s="515" t="str">
        <f t="shared" ref="BI123:BK186" si="46">IF($B123="","",IF(AU123&gt;0,"",IF(S123&gt;0,"⚠ "&amp;BI$11,IF(AG123&gt;0,"info "&amp;BI$11,""))))</f>
        <v/>
      </c>
      <c r="BJ123" s="515" t="str">
        <f t="shared" si="46"/>
        <v/>
      </c>
      <c r="BK123" s="515" t="str">
        <f t="shared" si="46"/>
        <v/>
      </c>
      <c r="BL123" s="515">
        <f t="shared" si="33"/>
        <v>0</v>
      </c>
      <c r="BM123" s="515">
        <f t="shared" si="34"/>
        <v>0</v>
      </c>
      <c r="BN123" s="515">
        <f t="shared" si="35"/>
        <v>0</v>
      </c>
      <c r="BO123" s="515" t="str">
        <f t="shared" si="36"/>
        <v/>
      </c>
    </row>
    <row r="124" spans="1:67" ht="30" customHeight="1">
      <c r="A124" s="518">
        <v>113</v>
      </c>
      <c r="B124" s="516"/>
      <c r="C124" s="77" t="str">
        <f t="shared" si="25"/>
        <v/>
      </c>
      <c r="D124" s="72" t="str">
        <f t="shared" si="26"/>
        <v/>
      </c>
      <c r="E124" s="515" t="str">
        <f t="shared" si="27"/>
        <v/>
      </c>
      <c r="F124" s="515" t="str">
        <f t="shared" si="28"/>
        <v/>
      </c>
      <c r="G124" s="515" t="str">
        <f t="shared" si="29"/>
        <v/>
      </c>
      <c r="H124" s="515">
        <f t="shared" ref="H124:U139" si="47">IF($B124="",0,SUMPRODUCT(($BQ$6:$AFM$6=H$11)*($BQ$7:$AFM$7="ALERTE")*(COUNTIF($G124,"* "&amp;$BQ$8:$AFM$8&amp;" *")&gt;0)*1))</f>
        <v>0</v>
      </c>
      <c r="I124" s="515">
        <f t="shared" si="47"/>
        <v>0</v>
      </c>
      <c r="J124" s="515">
        <f t="shared" si="47"/>
        <v>0</v>
      </c>
      <c r="K124" s="515">
        <f t="shared" si="47"/>
        <v>0</v>
      </c>
      <c r="L124" s="515">
        <f t="shared" si="47"/>
        <v>0</v>
      </c>
      <c r="M124" s="515">
        <f t="shared" si="47"/>
        <v>0</v>
      </c>
      <c r="N124" s="515">
        <f t="shared" si="47"/>
        <v>0</v>
      </c>
      <c r="O124" s="515">
        <f t="shared" si="47"/>
        <v>0</v>
      </c>
      <c r="P124" s="515">
        <f t="shared" si="47"/>
        <v>0</v>
      </c>
      <c r="Q124" s="515">
        <f t="shared" si="47"/>
        <v>0</v>
      </c>
      <c r="R124" s="515">
        <f t="shared" si="47"/>
        <v>0</v>
      </c>
      <c r="S124" s="515">
        <f t="shared" si="47"/>
        <v>0</v>
      </c>
      <c r="T124" s="515">
        <f t="shared" si="47"/>
        <v>0</v>
      </c>
      <c r="U124" s="515">
        <f t="shared" si="47"/>
        <v>0</v>
      </c>
      <c r="V124" s="515">
        <f t="shared" ref="V124:AI139" si="48">IF($B124="",0,SUMPRODUCT(($BQ$6:$AFM$6=V$11)*($BQ$7:$AFM$7="INFO")*(COUNTIF($G124,"* "&amp;$BQ$8:$AFM$8&amp;" *")&gt;0)*1))</f>
        <v>0</v>
      </c>
      <c r="W124" s="515">
        <f t="shared" si="48"/>
        <v>0</v>
      </c>
      <c r="X124" s="515">
        <f t="shared" si="48"/>
        <v>0</v>
      </c>
      <c r="Y124" s="515">
        <f t="shared" si="48"/>
        <v>0</v>
      </c>
      <c r="Z124" s="515">
        <f t="shared" si="48"/>
        <v>0</v>
      </c>
      <c r="AA124" s="515">
        <f t="shared" si="48"/>
        <v>0</v>
      </c>
      <c r="AB124" s="515">
        <f t="shared" si="48"/>
        <v>0</v>
      </c>
      <c r="AC124" s="515">
        <f t="shared" si="48"/>
        <v>0</v>
      </c>
      <c r="AD124" s="515">
        <f t="shared" si="48"/>
        <v>0</v>
      </c>
      <c r="AE124" s="515">
        <f t="shared" si="48"/>
        <v>0</v>
      </c>
      <c r="AF124" s="515">
        <f t="shared" si="48"/>
        <v>0</v>
      </c>
      <c r="AG124" s="515">
        <f t="shared" si="48"/>
        <v>0</v>
      </c>
      <c r="AH124" s="515">
        <f t="shared" si="48"/>
        <v>0</v>
      </c>
      <c r="AI124" s="515">
        <f t="shared" si="48"/>
        <v>0</v>
      </c>
      <c r="AJ124" s="515">
        <f t="shared" ref="AJ124:AW139" si="49">IF($B124="",0,SUMPRODUCT(($BQ$6:$AFM$6=AJ$11)*($BQ$7:$AFM$7="EXCL")*(COUNTIF($G124,"* "&amp;$BQ$8:$AFM$8&amp;" *")&gt;0)*1))</f>
        <v>0</v>
      </c>
      <c r="AK124" s="515">
        <f t="shared" si="49"/>
        <v>0</v>
      </c>
      <c r="AL124" s="515">
        <f t="shared" si="49"/>
        <v>0</v>
      </c>
      <c r="AM124" s="515">
        <f t="shared" si="49"/>
        <v>0</v>
      </c>
      <c r="AN124" s="515">
        <f t="shared" si="49"/>
        <v>0</v>
      </c>
      <c r="AO124" s="515">
        <f t="shared" si="49"/>
        <v>0</v>
      </c>
      <c r="AP124" s="515">
        <f t="shared" si="49"/>
        <v>0</v>
      </c>
      <c r="AQ124" s="515">
        <f t="shared" si="49"/>
        <v>0</v>
      </c>
      <c r="AR124" s="515">
        <f t="shared" si="49"/>
        <v>0</v>
      </c>
      <c r="AS124" s="515">
        <f t="shared" si="49"/>
        <v>0</v>
      </c>
      <c r="AT124" s="515">
        <f t="shared" si="49"/>
        <v>0</v>
      </c>
      <c r="AU124" s="515">
        <f t="shared" si="49"/>
        <v>0</v>
      </c>
      <c r="AV124" s="515">
        <f t="shared" si="49"/>
        <v>0</v>
      </c>
      <c r="AW124" s="515">
        <f t="shared" si="49"/>
        <v>0</v>
      </c>
      <c r="AX124" s="515" t="str">
        <f t="shared" si="39"/>
        <v/>
      </c>
      <c r="AY124" s="515" t="str">
        <f t="shared" si="39"/>
        <v/>
      </c>
      <c r="AZ124" s="515" t="str">
        <f t="shared" si="39"/>
        <v/>
      </c>
      <c r="BA124" s="515" t="str">
        <f t="shared" si="39"/>
        <v/>
      </c>
      <c r="BB124" s="515" t="str">
        <f t="shared" si="39"/>
        <v/>
      </c>
      <c r="BC124" s="515" t="str">
        <f t="shared" si="39"/>
        <v/>
      </c>
      <c r="BD124" s="515" t="str">
        <f t="shared" si="38"/>
        <v/>
      </c>
      <c r="BE124" s="515" t="str">
        <f t="shared" si="38"/>
        <v/>
      </c>
      <c r="BF124" s="515" t="str">
        <f t="shared" si="38"/>
        <v/>
      </c>
      <c r="BG124" s="515" t="str">
        <f t="shared" si="38"/>
        <v/>
      </c>
      <c r="BH124" s="515" t="str">
        <f t="shared" si="38"/>
        <v/>
      </c>
      <c r="BI124" s="515" t="str">
        <f t="shared" si="46"/>
        <v/>
      </c>
      <c r="BJ124" s="515" t="str">
        <f t="shared" si="46"/>
        <v/>
      </c>
      <c r="BK124" s="515" t="str">
        <f t="shared" si="46"/>
        <v/>
      </c>
      <c r="BL124" s="515">
        <f t="shared" si="33"/>
        <v>0</v>
      </c>
      <c r="BM124" s="515">
        <f t="shared" si="34"/>
        <v>0</v>
      </c>
      <c r="BN124" s="515">
        <f t="shared" si="35"/>
        <v>0</v>
      </c>
      <c r="BO124" s="515" t="str">
        <f t="shared" si="36"/>
        <v/>
      </c>
    </row>
    <row r="125" spans="1:67" ht="30" customHeight="1">
      <c r="A125" s="517">
        <v>114</v>
      </c>
      <c r="B125" s="516"/>
      <c r="C125" s="77" t="str">
        <f t="shared" si="25"/>
        <v/>
      </c>
      <c r="D125" s="72" t="str">
        <f t="shared" si="26"/>
        <v/>
      </c>
      <c r="E125" s="515" t="str">
        <f t="shared" si="27"/>
        <v/>
      </c>
      <c r="F125" s="515" t="str">
        <f t="shared" si="28"/>
        <v/>
      </c>
      <c r="G125" s="515" t="str">
        <f t="shared" si="29"/>
        <v/>
      </c>
      <c r="H125" s="515">
        <f t="shared" si="47"/>
        <v>0</v>
      </c>
      <c r="I125" s="515">
        <f t="shared" si="47"/>
        <v>0</v>
      </c>
      <c r="J125" s="515">
        <f t="shared" si="47"/>
        <v>0</v>
      </c>
      <c r="K125" s="515">
        <f t="shared" si="47"/>
        <v>0</v>
      </c>
      <c r="L125" s="515">
        <f t="shared" si="47"/>
        <v>0</v>
      </c>
      <c r="M125" s="515">
        <f t="shared" si="47"/>
        <v>0</v>
      </c>
      <c r="N125" s="515">
        <f t="shared" si="47"/>
        <v>0</v>
      </c>
      <c r="O125" s="515">
        <f t="shared" si="47"/>
        <v>0</v>
      </c>
      <c r="P125" s="515">
        <f t="shared" si="47"/>
        <v>0</v>
      </c>
      <c r="Q125" s="515">
        <f t="shared" si="47"/>
        <v>0</v>
      </c>
      <c r="R125" s="515">
        <f t="shared" si="47"/>
        <v>0</v>
      </c>
      <c r="S125" s="515">
        <f t="shared" si="47"/>
        <v>0</v>
      </c>
      <c r="T125" s="515">
        <f t="shared" si="47"/>
        <v>0</v>
      </c>
      <c r="U125" s="515">
        <f t="shared" si="47"/>
        <v>0</v>
      </c>
      <c r="V125" s="515">
        <f t="shared" si="48"/>
        <v>0</v>
      </c>
      <c r="W125" s="515">
        <f t="shared" si="48"/>
        <v>0</v>
      </c>
      <c r="X125" s="515">
        <f t="shared" si="48"/>
        <v>0</v>
      </c>
      <c r="Y125" s="515">
        <f t="shared" si="48"/>
        <v>0</v>
      </c>
      <c r="Z125" s="515">
        <f t="shared" si="48"/>
        <v>0</v>
      </c>
      <c r="AA125" s="515">
        <f t="shared" si="48"/>
        <v>0</v>
      </c>
      <c r="AB125" s="515">
        <f t="shared" si="48"/>
        <v>0</v>
      </c>
      <c r="AC125" s="515">
        <f t="shared" si="48"/>
        <v>0</v>
      </c>
      <c r="AD125" s="515">
        <f t="shared" si="48"/>
        <v>0</v>
      </c>
      <c r="AE125" s="515">
        <f t="shared" si="48"/>
        <v>0</v>
      </c>
      <c r="AF125" s="515">
        <f t="shared" si="48"/>
        <v>0</v>
      </c>
      <c r="AG125" s="515">
        <f t="shared" si="48"/>
        <v>0</v>
      </c>
      <c r="AH125" s="515">
        <f t="shared" si="48"/>
        <v>0</v>
      </c>
      <c r="AI125" s="515">
        <f t="shared" si="48"/>
        <v>0</v>
      </c>
      <c r="AJ125" s="515">
        <f t="shared" si="49"/>
        <v>0</v>
      </c>
      <c r="AK125" s="515">
        <f t="shared" si="49"/>
        <v>0</v>
      </c>
      <c r="AL125" s="515">
        <f t="shared" si="49"/>
        <v>0</v>
      </c>
      <c r="AM125" s="515">
        <f t="shared" si="49"/>
        <v>0</v>
      </c>
      <c r="AN125" s="515">
        <f t="shared" si="49"/>
        <v>0</v>
      </c>
      <c r="AO125" s="515">
        <f t="shared" si="49"/>
        <v>0</v>
      </c>
      <c r="AP125" s="515">
        <f t="shared" si="49"/>
        <v>0</v>
      </c>
      <c r="AQ125" s="515">
        <f t="shared" si="49"/>
        <v>0</v>
      </c>
      <c r="AR125" s="515">
        <f t="shared" si="49"/>
        <v>0</v>
      </c>
      <c r="AS125" s="515">
        <f t="shared" si="49"/>
        <v>0</v>
      </c>
      <c r="AT125" s="515">
        <f t="shared" si="49"/>
        <v>0</v>
      </c>
      <c r="AU125" s="515">
        <f t="shared" si="49"/>
        <v>0</v>
      </c>
      <c r="AV125" s="515">
        <f t="shared" si="49"/>
        <v>0</v>
      </c>
      <c r="AW125" s="515">
        <f t="shared" si="49"/>
        <v>0</v>
      </c>
      <c r="AX125" s="515" t="str">
        <f t="shared" si="39"/>
        <v/>
      </c>
      <c r="AY125" s="515" t="str">
        <f t="shared" si="39"/>
        <v/>
      </c>
      <c r="AZ125" s="515" t="str">
        <f t="shared" si="39"/>
        <v/>
      </c>
      <c r="BA125" s="515" t="str">
        <f t="shared" si="39"/>
        <v/>
      </c>
      <c r="BB125" s="515" t="str">
        <f t="shared" si="39"/>
        <v/>
      </c>
      <c r="BC125" s="515" t="str">
        <f t="shared" si="39"/>
        <v/>
      </c>
      <c r="BD125" s="515" t="str">
        <f t="shared" si="38"/>
        <v/>
      </c>
      <c r="BE125" s="515" t="str">
        <f t="shared" si="38"/>
        <v/>
      </c>
      <c r="BF125" s="515" t="str">
        <f t="shared" si="38"/>
        <v/>
      </c>
      <c r="BG125" s="515" t="str">
        <f t="shared" si="38"/>
        <v/>
      </c>
      <c r="BH125" s="515" t="str">
        <f t="shared" si="38"/>
        <v/>
      </c>
      <c r="BI125" s="515" t="str">
        <f t="shared" si="46"/>
        <v/>
      </c>
      <c r="BJ125" s="515" t="str">
        <f t="shared" si="46"/>
        <v/>
      </c>
      <c r="BK125" s="515" t="str">
        <f t="shared" si="46"/>
        <v/>
      </c>
      <c r="BL125" s="515">
        <f t="shared" si="33"/>
        <v>0</v>
      </c>
      <c r="BM125" s="515">
        <f t="shared" si="34"/>
        <v>0</v>
      </c>
      <c r="BN125" s="515">
        <f t="shared" si="35"/>
        <v>0</v>
      </c>
      <c r="BO125" s="515" t="str">
        <f t="shared" si="36"/>
        <v/>
      </c>
    </row>
    <row r="126" spans="1:67" ht="30" customHeight="1">
      <c r="A126" s="518">
        <v>115</v>
      </c>
      <c r="B126" s="516"/>
      <c r="C126" s="77" t="str">
        <f t="shared" si="25"/>
        <v/>
      </c>
      <c r="D126" s="72" t="str">
        <f t="shared" si="26"/>
        <v/>
      </c>
      <c r="E126" s="515" t="str">
        <f t="shared" si="27"/>
        <v/>
      </c>
      <c r="F126" s="515" t="str">
        <f t="shared" si="28"/>
        <v/>
      </c>
      <c r="G126" s="515" t="str">
        <f t="shared" si="29"/>
        <v/>
      </c>
      <c r="H126" s="515">
        <f t="shared" si="47"/>
        <v>0</v>
      </c>
      <c r="I126" s="515">
        <f t="shared" si="47"/>
        <v>0</v>
      </c>
      <c r="J126" s="515">
        <f t="shared" si="47"/>
        <v>0</v>
      </c>
      <c r="K126" s="515">
        <f t="shared" si="47"/>
        <v>0</v>
      </c>
      <c r="L126" s="515">
        <f t="shared" si="47"/>
        <v>0</v>
      </c>
      <c r="M126" s="515">
        <f t="shared" si="47"/>
        <v>0</v>
      </c>
      <c r="N126" s="515">
        <f t="shared" si="47"/>
        <v>0</v>
      </c>
      <c r="O126" s="515">
        <f t="shared" si="47"/>
        <v>0</v>
      </c>
      <c r="P126" s="515">
        <f t="shared" si="47"/>
        <v>0</v>
      </c>
      <c r="Q126" s="515">
        <f t="shared" si="47"/>
        <v>0</v>
      </c>
      <c r="R126" s="515">
        <f t="shared" si="47"/>
        <v>0</v>
      </c>
      <c r="S126" s="515">
        <f t="shared" si="47"/>
        <v>0</v>
      </c>
      <c r="T126" s="515">
        <f t="shared" si="47"/>
        <v>0</v>
      </c>
      <c r="U126" s="515">
        <f t="shared" si="47"/>
        <v>0</v>
      </c>
      <c r="V126" s="515">
        <f t="shared" si="48"/>
        <v>0</v>
      </c>
      <c r="W126" s="515">
        <f t="shared" si="48"/>
        <v>0</v>
      </c>
      <c r="X126" s="515">
        <f t="shared" si="48"/>
        <v>0</v>
      </c>
      <c r="Y126" s="515">
        <f t="shared" si="48"/>
        <v>0</v>
      </c>
      <c r="Z126" s="515">
        <f t="shared" si="48"/>
        <v>0</v>
      </c>
      <c r="AA126" s="515">
        <f t="shared" si="48"/>
        <v>0</v>
      </c>
      <c r="AB126" s="515">
        <f t="shared" si="48"/>
        <v>0</v>
      </c>
      <c r="AC126" s="515">
        <f t="shared" si="48"/>
        <v>0</v>
      </c>
      <c r="AD126" s="515">
        <f t="shared" si="48"/>
        <v>0</v>
      </c>
      <c r="AE126" s="515">
        <f t="shared" si="48"/>
        <v>0</v>
      </c>
      <c r="AF126" s="515">
        <f t="shared" si="48"/>
        <v>0</v>
      </c>
      <c r="AG126" s="515">
        <f t="shared" si="48"/>
        <v>0</v>
      </c>
      <c r="AH126" s="515">
        <f t="shared" si="48"/>
        <v>0</v>
      </c>
      <c r="AI126" s="515">
        <f t="shared" si="48"/>
        <v>0</v>
      </c>
      <c r="AJ126" s="515">
        <f t="shared" si="49"/>
        <v>0</v>
      </c>
      <c r="AK126" s="515">
        <f t="shared" si="49"/>
        <v>0</v>
      </c>
      <c r="AL126" s="515">
        <f t="shared" si="49"/>
        <v>0</v>
      </c>
      <c r="AM126" s="515">
        <f t="shared" si="49"/>
        <v>0</v>
      </c>
      <c r="AN126" s="515">
        <f t="shared" si="49"/>
        <v>0</v>
      </c>
      <c r="AO126" s="515">
        <f t="shared" si="49"/>
        <v>0</v>
      </c>
      <c r="AP126" s="515">
        <f t="shared" si="49"/>
        <v>0</v>
      </c>
      <c r="AQ126" s="515">
        <f t="shared" si="49"/>
        <v>0</v>
      </c>
      <c r="AR126" s="515">
        <f t="shared" si="49"/>
        <v>0</v>
      </c>
      <c r="AS126" s="515">
        <f t="shared" si="49"/>
        <v>0</v>
      </c>
      <c r="AT126" s="515">
        <f t="shared" si="49"/>
        <v>0</v>
      </c>
      <c r="AU126" s="515">
        <f t="shared" si="49"/>
        <v>0</v>
      </c>
      <c r="AV126" s="515">
        <f t="shared" si="49"/>
        <v>0</v>
      </c>
      <c r="AW126" s="515">
        <f t="shared" si="49"/>
        <v>0</v>
      </c>
      <c r="AX126" s="515" t="str">
        <f t="shared" si="39"/>
        <v/>
      </c>
      <c r="AY126" s="515" t="str">
        <f t="shared" si="39"/>
        <v/>
      </c>
      <c r="AZ126" s="515" t="str">
        <f t="shared" si="39"/>
        <v/>
      </c>
      <c r="BA126" s="515" t="str">
        <f t="shared" si="39"/>
        <v/>
      </c>
      <c r="BB126" s="515" t="str">
        <f t="shared" si="39"/>
        <v/>
      </c>
      <c r="BC126" s="515" t="str">
        <f t="shared" si="39"/>
        <v/>
      </c>
      <c r="BD126" s="515" t="str">
        <f t="shared" si="38"/>
        <v/>
      </c>
      <c r="BE126" s="515" t="str">
        <f t="shared" si="38"/>
        <v/>
      </c>
      <c r="BF126" s="515" t="str">
        <f t="shared" si="38"/>
        <v/>
      </c>
      <c r="BG126" s="515" t="str">
        <f t="shared" si="38"/>
        <v/>
      </c>
      <c r="BH126" s="515" t="str">
        <f t="shared" si="38"/>
        <v/>
      </c>
      <c r="BI126" s="515" t="str">
        <f t="shared" si="46"/>
        <v/>
      </c>
      <c r="BJ126" s="515" t="str">
        <f t="shared" si="46"/>
        <v/>
      </c>
      <c r="BK126" s="515" t="str">
        <f t="shared" si="46"/>
        <v/>
      </c>
      <c r="BL126" s="515">
        <f t="shared" si="33"/>
        <v>0</v>
      </c>
      <c r="BM126" s="515">
        <f t="shared" si="34"/>
        <v>0</v>
      </c>
      <c r="BN126" s="515">
        <f t="shared" si="35"/>
        <v>0</v>
      </c>
      <c r="BO126" s="515" t="str">
        <f t="shared" si="36"/>
        <v/>
      </c>
    </row>
    <row r="127" spans="1:67" ht="30" customHeight="1">
      <c r="A127" s="517">
        <v>116</v>
      </c>
      <c r="B127" s="516"/>
      <c r="C127" s="77" t="str">
        <f t="shared" si="25"/>
        <v/>
      </c>
      <c r="D127" s="72" t="str">
        <f t="shared" si="26"/>
        <v/>
      </c>
      <c r="E127" s="515" t="str">
        <f t="shared" si="27"/>
        <v/>
      </c>
      <c r="F127" s="515" t="str">
        <f t="shared" si="28"/>
        <v/>
      </c>
      <c r="G127" s="515" t="str">
        <f t="shared" si="29"/>
        <v/>
      </c>
      <c r="H127" s="515">
        <f t="shared" si="47"/>
        <v>0</v>
      </c>
      <c r="I127" s="515">
        <f t="shared" si="47"/>
        <v>0</v>
      </c>
      <c r="J127" s="515">
        <f t="shared" si="47"/>
        <v>0</v>
      </c>
      <c r="K127" s="515">
        <f t="shared" si="47"/>
        <v>0</v>
      </c>
      <c r="L127" s="515">
        <f t="shared" si="47"/>
        <v>0</v>
      </c>
      <c r="M127" s="515">
        <f t="shared" si="47"/>
        <v>0</v>
      </c>
      <c r="N127" s="515">
        <f t="shared" si="47"/>
        <v>0</v>
      </c>
      <c r="O127" s="515">
        <f t="shared" si="47"/>
        <v>0</v>
      </c>
      <c r="P127" s="515">
        <f t="shared" si="47"/>
        <v>0</v>
      </c>
      <c r="Q127" s="515">
        <f t="shared" si="47"/>
        <v>0</v>
      </c>
      <c r="R127" s="515">
        <f t="shared" si="47"/>
        <v>0</v>
      </c>
      <c r="S127" s="515">
        <f t="shared" si="47"/>
        <v>0</v>
      </c>
      <c r="T127" s="515">
        <f t="shared" si="47"/>
        <v>0</v>
      </c>
      <c r="U127" s="515">
        <f t="shared" si="47"/>
        <v>0</v>
      </c>
      <c r="V127" s="515">
        <f t="shared" si="48"/>
        <v>0</v>
      </c>
      <c r="W127" s="515">
        <f t="shared" si="48"/>
        <v>0</v>
      </c>
      <c r="X127" s="515">
        <f t="shared" si="48"/>
        <v>0</v>
      </c>
      <c r="Y127" s="515">
        <f t="shared" si="48"/>
        <v>0</v>
      </c>
      <c r="Z127" s="515">
        <f t="shared" si="48"/>
        <v>0</v>
      </c>
      <c r="AA127" s="515">
        <f t="shared" si="48"/>
        <v>0</v>
      </c>
      <c r="AB127" s="515">
        <f t="shared" si="48"/>
        <v>0</v>
      </c>
      <c r="AC127" s="515">
        <f t="shared" si="48"/>
        <v>0</v>
      </c>
      <c r="AD127" s="515">
        <f t="shared" si="48"/>
        <v>0</v>
      </c>
      <c r="AE127" s="515">
        <f t="shared" si="48"/>
        <v>0</v>
      </c>
      <c r="AF127" s="515">
        <f t="shared" si="48"/>
        <v>0</v>
      </c>
      <c r="AG127" s="515">
        <f t="shared" si="48"/>
        <v>0</v>
      </c>
      <c r="AH127" s="515">
        <f t="shared" si="48"/>
        <v>0</v>
      </c>
      <c r="AI127" s="515">
        <f t="shared" si="48"/>
        <v>0</v>
      </c>
      <c r="AJ127" s="515">
        <f t="shared" si="49"/>
        <v>0</v>
      </c>
      <c r="AK127" s="515">
        <f t="shared" si="49"/>
        <v>0</v>
      </c>
      <c r="AL127" s="515">
        <f t="shared" si="49"/>
        <v>0</v>
      </c>
      <c r="AM127" s="515">
        <f t="shared" si="49"/>
        <v>0</v>
      </c>
      <c r="AN127" s="515">
        <f t="shared" si="49"/>
        <v>0</v>
      </c>
      <c r="AO127" s="515">
        <f t="shared" si="49"/>
        <v>0</v>
      </c>
      <c r="AP127" s="515">
        <f t="shared" si="49"/>
        <v>0</v>
      </c>
      <c r="AQ127" s="515">
        <f t="shared" si="49"/>
        <v>0</v>
      </c>
      <c r="AR127" s="515">
        <f t="shared" si="49"/>
        <v>0</v>
      </c>
      <c r="AS127" s="515">
        <f t="shared" si="49"/>
        <v>0</v>
      </c>
      <c r="AT127" s="515">
        <f t="shared" si="49"/>
        <v>0</v>
      </c>
      <c r="AU127" s="515">
        <f t="shared" si="49"/>
        <v>0</v>
      </c>
      <c r="AV127" s="515">
        <f t="shared" si="49"/>
        <v>0</v>
      </c>
      <c r="AW127" s="515">
        <f t="shared" si="49"/>
        <v>0</v>
      </c>
      <c r="AX127" s="515" t="str">
        <f t="shared" si="39"/>
        <v/>
      </c>
      <c r="AY127" s="515" t="str">
        <f t="shared" si="39"/>
        <v/>
      </c>
      <c r="AZ127" s="515" t="str">
        <f t="shared" si="39"/>
        <v/>
      </c>
      <c r="BA127" s="515" t="str">
        <f t="shared" si="39"/>
        <v/>
      </c>
      <c r="BB127" s="515" t="str">
        <f t="shared" si="39"/>
        <v/>
      </c>
      <c r="BC127" s="515" t="str">
        <f t="shared" si="39"/>
        <v/>
      </c>
      <c r="BD127" s="515" t="str">
        <f t="shared" si="38"/>
        <v/>
      </c>
      <c r="BE127" s="515" t="str">
        <f t="shared" si="38"/>
        <v/>
      </c>
      <c r="BF127" s="515" t="str">
        <f t="shared" si="38"/>
        <v/>
      </c>
      <c r="BG127" s="515" t="str">
        <f t="shared" si="38"/>
        <v/>
      </c>
      <c r="BH127" s="515" t="str">
        <f t="shared" si="38"/>
        <v/>
      </c>
      <c r="BI127" s="515" t="str">
        <f t="shared" si="46"/>
        <v/>
      </c>
      <c r="BJ127" s="515" t="str">
        <f t="shared" si="46"/>
        <v/>
      </c>
      <c r="BK127" s="515" t="str">
        <f t="shared" si="46"/>
        <v/>
      </c>
      <c r="BL127" s="515">
        <f t="shared" si="33"/>
        <v>0</v>
      </c>
      <c r="BM127" s="515">
        <f t="shared" si="34"/>
        <v>0</v>
      </c>
      <c r="BN127" s="515">
        <f t="shared" si="35"/>
        <v>0</v>
      </c>
      <c r="BO127" s="515" t="str">
        <f t="shared" si="36"/>
        <v/>
      </c>
    </row>
    <row r="128" spans="1:67" ht="30" customHeight="1">
      <c r="A128" s="518">
        <v>117</v>
      </c>
      <c r="B128" s="516"/>
      <c r="C128" s="77" t="str">
        <f t="shared" si="25"/>
        <v/>
      </c>
      <c r="D128" s="72" t="str">
        <f t="shared" si="26"/>
        <v/>
      </c>
      <c r="E128" s="515" t="str">
        <f t="shared" si="27"/>
        <v/>
      </c>
      <c r="F128" s="515" t="str">
        <f t="shared" si="28"/>
        <v/>
      </c>
      <c r="G128" s="515" t="str">
        <f t="shared" si="29"/>
        <v/>
      </c>
      <c r="H128" s="515">
        <f t="shared" si="47"/>
        <v>0</v>
      </c>
      <c r="I128" s="515">
        <f t="shared" si="47"/>
        <v>0</v>
      </c>
      <c r="J128" s="515">
        <f t="shared" si="47"/>
        <v>0</v>
      </c>
      <c r="K128" s="515">
        <f t="shared" si="47"/>
        <v>0</v>
      </c>
      <c r="L128" s="515">
        <f t="shared" si="47"/>
        <v>0</v>
      </c>
      <c r="M128" s="515">
        <f t="shared" si="47"/>
        <v>0</v>
      </c>
      <c r="N128" s="515">
        <f t="shared" si="47"/>
        <v>0</v>
      </c>
      <c r="O128" s="515">
        <f t="shared" si="47"/>
        <v>0</v>
      </c>
      <c r="P128" s="515">
        <f t="shared" si="47"/>
        <v>0</v>
      </c>
      <c r="Q128" s="515">
        <f t="shared" si="47"/>
        <v>0</v>
      </c>
      <c r="R128" s="515">
        <f t="shared" si="47"/>
        <v>0</v>
      </c>
      <c r="S128" s="515">
        <f t="shared" si="47"/>
        <v>0</v>
      </c>
      <c r="T128" s="515">
        <f t="shared" si="47"/>
        <v>0</v>
      </c>
      <c r="U128" s="515">
        <f t="shared" si="47"/>
        <v>0</v>
      </c>
      <c r="V128" s="515">
        <f t="shared" si="48"/>
        <v>0</v>
      </c>
      <c r="W128" s="515">
        <f t="shared" si="48"/>
        <v>0</v>
      </c>
      <c r="X128" s="515">
        <f t="shared" si="48"/>
        <v>0</v>
      </c>
      <c r="Y128" s="515">
        <f t="shared" si="48"/>
        <v>0</v>
      </c>
      <c r="Z128" s="515">
        <f t="shared" si="48"/>
        <v>0</v>
      </c>
      <c r="AA128" s="515">
        <f t="shared" si="48"/>
        <v>0</v>
      </c>
      <c r="AB128" s="515">
        <f t="shared" si="48"/>
        <v>0</v>
      </c>
      <c r="AC128" s="515">
        <f t="shared" si="48"/>
        <v>0</v>
      </c>
      <c r="AD128" s="515">
        <f t="shared" si="48"/>
        <v>0</v>
      </c>
      <c r="AE128" s="515">
        <f t="shared" si="48"/>
        <v>0</v>
      </c>
      <c r="AF128" s="515">
        <f t="shared" si="48"/>
        <v>0</v>
      </c>
      <c r="AG128" s="515">
        <f t="shared" si="48"/>
        <v>0</v>
      </c>
      <c r="AH128" s="515">
        <f t="shared" si="48"/>
        <v>0</v>
      </c>
      <c r="AI128" s="515">
        <f t="shared" si="48"/>
        <v>0</v>
      </c>
      <c r="AJ128" s="515">
        <f t="shared" si="49"/>
        <v>0</v>
      </c>
      <c r="AK128" s="515">
        <f t="shared" si="49"/>
        <v>0</v>
      </c>
      <c r="AL128" s="515">
        <f t="shared" si="49"/>
        <v>0</v>
      </c>
      <c r="AM128" s="515">
        <f t="shared" si="49"/>
        <v>0</v>
      </c>
      <c r="AN128" s="515">
        <f t="shared" si="49"/>
        <v>0</v>
      </c>
      <c r="AO128" s="515">
        <f t="shared" si="49"/>
        <v>0</v>
      </c>
      <c r="AP128" s="515">
        <f t="shared" si="49"/>
        <v>0</v>
      </c>
      <c r="AQ128" s="515">
        <f t="shared" si="49"/>
        <v>0</v>
      </c>
      <c r="AR128" s="515">
        <f t="shared" si="49"/>
        <v>0</v>
      </c>
      <c r="AS128" s="515">
        <f t="shared" si="49"/>
        <v>0</v>
      </c>
      <c r="AT128" s="515">
        <f t="shared" si="49"/>
        <v>0</v>
      </c>
      <c r="AU128" s="515">
        <f t="shared" si="49"/>
        <v>0</v>
      </c>
      <c r="AV128" s="515">
        <f t="shared" si="49"/>
        <v>0</v>
      </c>
      <c r="AW128" s="515">
        <f t="shared" si="49"/>
        <v>0</v>
      </c>
      <c r="AX128" s="515" t="str">
        <f t="shared" si="39"/>
        <v/>
      </c>
      <c r="AY128" s="515" t="str">
        <f t="shared" si="39"/>
        <v/>
      </c>
      <c r="AZ128" s="515" t="str">
        <f t="shared" si="39"/>
        <v/>
      </c>
      <c r="BA128" s="515" t="str">
        <f t="shared" si="39"/>
        <v/>
      </c>
      <c r="BB128" s="515" t="str">
        <f t="shared" si="39"/>
        <v/>
      </c>
      <c r="BC128" s="515" t="str">
        <f t="shared" si="39"/>
        <v/>
      </c>
      <c r="BD128" s="515" t="str">
        <f t="shared" si="38"/>
        <v/>
      </c>
      <c r="BE128" s="515" t="str">
        <f t="shared" si="38"/>
        <v/>
      </c>
      <c r="BF128" s="515" t="str">
        <f t="shared" si="38"/>
        <v/>
      </c>
      <c r="BG128" s="515" t="str">
        <f t="shared" si="38"/>
        <v/>
      </c>
      <c r="BH128" s="515" t="str">
        <f t="shared" si="38"/>
        <v/>
      </c>
      <c r="BI128" s="515" t="str">
        <f t="shared" si="46"/>
        <v/>
      </c>
      <c r="BJ128" s="515" t="str">
        <f t="shared" si="46"/>
        <v/>
      </c>
      <c r="BK128" s="515" t="str">
        <f t="shared" si="46"/>
        <v/>
      </c>
      <c r="BL128" s="515">
        <f t="shared" si="33"/>
        <v>0</v>
      </c>
      <c r="BM128" s="515">
        <f t="shared" si="34"/>
        <v>0</v>
      </c>
      <c r="BN128" s="515">
        <f t="shared" si="35"/>
        <v>0</v>
      </c>
      <c r="BO128" s="515" t="str">
        <f t="shared" si="36"/>
        <v/>
      </c>
    </row>
    <row r="129" spans="1:67" ht="30" customHeight="1">
      <c r="A129" s="517">
        <v>118</v>
      </c>
      <c r="B129" s="516"/>
      <c r="C129" s="77" t="str">
        <f t="shared" si="25"/>
        <v/>
      </c>
      <c r="D129" s="72" t="str">
        <f t="shared" si="26"/>
        <v/>
      </c>
      <c r="E129" s="515" t="str">
        <f t="shared" si="27"/>
        <v/>
      </c>
      <c r="F129" s="515" t="str">
        <f t="shared" si="28"/>
        <v/>
      </c>
      <c r="G129" s="515" t="str">
        <f t="shared" si="29"/>
        <v/>
      </c>
      <c r="H129" s="515">
        <f t="shared" si="47"/>
        <v>0</v>
      </c>
      <c r="I129" s="515">
        <f t="shared" si="47"/>
        <v>0</v>
      </c>
      <c r="J129" s="515">
        <f t="shared" si="47"/>
        <v>0</v>
      </c>
      <c r="K129" s="515">
        <f t="shared" si="47"/>
        <v>0</v>
      </c>
      <c r="L129" s="515">
        <f t="shared" si="47"/>
        <v>0</v>
      </c>
      <c r="M129" s="515">
        <f t="shared" si="47"/>
        <v>0</v>
      </c>
      <c r="N129" s="515">
        <f t="shared" si="47"/>
        <v>0</v>
      </c>
      <c r="O129" s="515">
        <f t="shared" si="47"/>
        <v>0</v>
      </c>
      <c r="P129" s="515">
        <f t="shared" si="47"/>
        <v>0</v>
      </c>
      <c r="Q129" s="515">
        <f t="shared" si="47"/>
        <v>0</v>
      </c>
      <c r="R129" s="515">
        <f t="shared" si="47"/>
        <v>0</v>
      </c>
      <c r="S129" s="515">
        <f t="shared" si="47"/>
        <v>0</v>
      </c>
      <c r="T129" s="515">
        <f t="shared" si="47"/>
        <v>0</v>
      </c>
      <c r="U129" s="515">
        <f t="shared" si="47"/>
        <v>0</v>
      </c>
      <c r="V129" s="515">
        <f t="shared" si="48"/>
        <v>0</v>
      </c>
      <c r="W129" s="515">
        <f t="shared" si="48"/>
        <v>0</v>
      </c>
      <c r="X129" s="515">
        <f t="shared" si="48"/>
        <v>0</v>
      </c>
      <c r="Y129" s="515">
        <f t="shared" si="48"/>
        <v>0</v>
      </c>
      <c r="Z129" s="515">
        <f t="shared" si="48"/>
        <v>0</v>
      </c>
      <c r="AA129" s="515">
        <f t="shared" si="48"/>
        <v>0</v>
      </c>
      <c r="AB129" s="515">
        <f t="shared" si="48"/>
        <v>0</v>
      </c>
      <c r="AC129" s="515">
        <f t="shared" si="48"/>
        <v>0</v>
      </c>
      <c r="AD129" s="515">
        <f t="shared" si="48"/>
        <v>0</v>
      </c>
      <c r="AE129" s="515">
        <f t="shared" si="48"/>
        <v>0</v>
      </c>
      <c r="AF129" s="515">
        <f t="shared" si="48"/>
        <v>0</v>
      </c>
      <c r="AG129" s="515">
        <f t="shared" si="48"/>
        <v>0</v>
      </c>
      <c r="AH129" s="515">
        <f t="shared" si="48"/>
        <v>0</v>
      </c>
      <c r="AI129" s="515">
        <f t="shared" si="48"/>
        <v>0</v>
      </c>
      <c r="AJ129" s="515">
        <f t="shared" si="49"/>
        <v>0</v>
      </c>
      <c r="AK129" s="515">
        <f t="shared" si="49"/>
        <v>0</v>
      </c>
      <c r="AL129" s="515">
        <f t="shared" si="49"/>
        <v>0</v>
      </c>
      <c r="AM129" s="515">
        <f t="shared" si="49"/>
        <v>0</v>
      </c>
      <c r="AN129" s="515">
        <f t="shared" si="49"/>
        <v>0</v>
      </c>
      <c r="AO129" s="515">
        <f t="shared" si="49"/>
        <v>0</v>
      </c>
      <c r="AP129" s="515">
        <f t="shared" si="49"/>
        <v>0</v>
      </c>
      <c r="AQ129" s="515">
        <f t="shared" si="49"/>
        <v>0</v>
      </c>
      <c r="AR129" s="515">
        <f t="shared" si="49"/>
        <v>0</v>
      </c>
      <c r="AS129" s="515">
        <f t="shared" si="49"/>
        <v>0</v>
      </c>
      <c r="AT129" s="515">
        <f t="shared" si="49"/>
        <v>0</v>
      </c>
      <c r="AU129" s="515">
        <f t="shared" si="49"/>
        <v>0</v>
      </c>
      <c r="AV129" s="515">
        <f t="shared" si="49"/>
        <v>0</v>
      </c>
      <c r="AW129" s="515">
        <f t="shared" si="49"/>
        <v>0</v>
      </c>
      <c r="AX129" s="515" t="str">
        <f t="shared" si="39"/>
        <v/>
      </c>
      <c r="AY129" s="515" t="str">
        <f t="shared" si="39"/>
        <v/>
      </c>
      <c r="AZ129" s="515" t="str">
        <f t="shared" si="39"/>
        <v/>
      </c>
      <c r="BA129" s="515" t="str">
        <f t="shared" si="39"/>
        <v/>
      </c>
      <c r="BB129" s="515" t="str">
        <f t="shared" si="39"/>
        <v/>
      </c>
      <c r="BC129" s="515" t="str">
        <f t="shared" si="39"/>
        <v/>
      </c>
      <c r="BD129" s="515" t="str">
        <f t="shared" si="38"/>
        <v/>
      </c>
      <c r="BE129" s="515" t="str">
        <f t="shared" si="38"/>
        <v/>
      </c>
      <c r="BF129" s="515" t="str">
        <f t="shared" si="38"/>
        <v/>
      </c>
      <c r="BG129" s="515" t="str">
        <f t="shared" si="38"/>
        <v/>
      </c>
      <c r="BH129" s="515" t="str">
        <f t="shared" si="38"/>
        <v/>
      </c>
      <c r="BI129" s="515" t="str">
        <f t="shared" si="46"/>
        <v/>
      </c>
      <c r="BJ129" s="515" t="str">
        <f t="shared" si="46"/>
        <v/>
      </c>
      <c r="BK129" s="515" t="str">
        <f t="shared" si="46"/>
        <v/>
      </c>
      <c r="BL129" s="515">
        <f t="shared" si="33"/>
        <v>0</v>
      </c>
      <c r="BM129" s="515">
        <f t="shared" si="34"/>
        <v>0</v>
      </c>
      <c r="BN129" s="515">
        <f t="shared" si="35"/>
        <v>0</v>
      </c>
      <c r="BO129" s="515" t="str">
        <f t="shared" si="36"/>
        <v/>
      </c>
    </row>
    <row r="130" spans="1:67" ht="30" customHeight="1">
      <c r="A130" s="518">
        <v>119</v>
      </c>
      <c r="B130" s="516"/>
      <c r="C130" s="77" t="str">
        <f t="shared" si="25"/>
        <v/>
      </c>
      <c r="D130" s="72" t="str">
        <f t="shared" si="26"/>
        <v/>
      </c>
      <c r="E130" s="515" t="str">
        <f t="shared" si="27"/>
        <v/>
      </c>
      <c r="F130" s="515" t="str">
        <f t="shared" si="28"/>
        <v/>
      </c>
      <c r="G130" s="515" t="str">
        <f t="shared" si="29"/>
        <v/>
      </c>
      <c r="H130" s="515">
        <f t="shared" si="47"/>
        <v>0</v>
      </c>
      <c r="I130" s="515">
        <f t="shared" si="47"/>
        <v>0</v>
      </c>
      <c r="J130" s="515">
        <f t="shared" si="47"/>
        <v>0</v>
      </c>
      <c r="K130" s="515">
        <f t="shared" si="47"/>
        <v>0</v>
      </c>
      <c r="L130" s="515">
        <f t="shared" si="47"/>
        <v>0</v>
      </c>
      <c r="M130" s="515">
        <f t="shared" si="47"/>
        <v>0</v>
      </c>
      <c r="N130" s="515">
        <f t="shared" si="47"/>
        <v>0</v>
      </c>
      <c r="O130" s="515">
        <f t="shared" si="47"/>
        <v>0</v>
      </c>
      <c r="P130" s="515">
        <f t="shared" si="47"/>
        <v>0</v>
      </c>
      <c r="Q130" s="515">
        <f t="shared" si="47"/>
        <v>0</v>
      </c>
      <c r="R130" s="515">
        <f t="shared" si="47"/>
        <v>0</v>
      </c>
      <c r="S130" s="515">
        <f t="shared" si="47"/>
        <v>0</v>
      </c>
      <c r="T130" s="515">
        <f t="shared" si="47"/>
        <v>0</v>
      </c>
      <c r="U130" s="515">
        <f t="shared" si="47"/>
        <v>0</v>
      </c>
      <c r="V130" s="515">
        <f t="shared" si="48"/>
        <v>0</v>
      </c>
      <c r="W130" s="515">
        <f t="shared" si="48"/>
        <v>0</v>
      </c>
      <c r="X130" s="515">
        <f t="shared" si="48"/>
        <v>0</v>
      </c>
      <c r="Y130" s="515">
        <f t="shared" si="48"/>
        <v>0</v>
      </c>
      <c r="Z130" s="515">
        <f t="shared" si="48"/>
        <v>0</v>
      </c>
      <c r="AA130" s="515">
        <f t="shared" si="48"/>
        <v>0</v>
      </c>
      <c r="AB130" s="515">
        <f t="shared" si="48"/>
        <v>0</v>
      </c>
      <c r="AC130" s="515">
        <f t="shared" si="48"/>
        <v>0</v>
      </c>
      <c r="AD130" s="515">
        <f t="shared" si="48"/>
        <v>0</v>
      </c>
      <c r="AE130" s="515">
        <f t="shared" si="48"/>
        <v>0</v>
      </c>
      <c r="AF130" s="515">
        <f t="shared" si="48"/>
        <v>0</v>
      </c>
      <c r="AG130" s="515">
        <f t="shared" si="48"/>
        <v>0</v>
      </c>
      <c r="AH130" s="515">
        <f t="shared" si="48"/>
        <v>0</v>
      </c>
      <c r="AI130" s="515">
        <f t="shared" si="48"/>
        <v>0</v>
      </c>
      <c r="AJ130" s="515">
        <f t="shared" si="49"/>
        <v>0</v>
      </c>
      <c r="AK130" s="515">
        <f t="shared" si="49"/>
        <v>0</v>
      </c>
      <c r="AL130" s="515">
        <f t="shared" si="49"/>
        <v>0</v>
      </c>
      <c r="AM130" s="515">
        <f t="shared" si="49"/>
        <v>0</v>
      </c>
      <c r="AN130" s="515">
        <f t="shared" si="49"/>
        <v>0</v>
      </c>
      <c r="AO130" s="515">
        <f t="shared" si="49"/>
        <v>0</v>
      </c>
      <c r="AP130" s="515">
        <f t="shared" si="49"/>
        <v>0</v>
      </c>
      <c r="AQ130" s="515">
        <f t="shared" si="49"/>
        <v>0</v>
      </c>
      <c r="AR130" s="515">
        <f t="shared" si="49"/>
        <v>0</v>
      </c>
      <c r="AS130" s="515">
        <f t="shared" si="49"/>
        <v>0</v>
      </c>
      <c r="AT130" s="515">
        <f t="shared" si="49"/>
        <v>0</v>
      </c>
      <c r="AU130" s="515">
        <f t="shared" si="49"/>
        <v>0</v>
      </c>
      <c r="AV130" s="515">
        <f t="shared" si="49"/>
        <v>0</v>
      </c>
      <c r="AW130" s="515">
        <f t="shared" si="49"/>
        <v>0</v>
      </c>
      <c r="AX130" s="515" t="str">
        <f t="shared" si="39"/>
        <v/>
      </c>
      <c r="AY130" s="515" t="str">
        <f t="shared" si="39"/>
        <v/>
      </c>
      <c r="AZ130" s="515" t="str">
        <f t="shared" si="39"/>
        <v/>
      </c>
      <c r="BA130" s="515" t="str">
        <f t="shared" ref="BA130:BH174" si="50">IF($B130="","",IF(AM130&gt;0,"",IF(K130&gt;0,"⚠ "&amp;BA$11,IF(Y130&gt;0,"info "&amp;BA$11,""))))</f>
        <v/>
      </c>
      <c r="BB130" s="515" t="str">
        <f t="shared" si="50"/>
        <v/>
      </c>
      <c r="BC130" s="515" t="str">
        <f t="shared" si="50"/>
        <v/>
      </c>
      <c r="BD130" s="515" t="str">
        <f t="shared" si="38"/>
        <v/>
      </c>
      <c r="BE130" s="515" t="str">
        <f t="shared" si="38"/>
        <v/>
      </c>
      <c r="BF130" s="515" t="str">
        <f t="shared" si="38"/>
        <v/>
      </c>
      <c r="BG130" s="515" t="str">
        <f t="shared" si="38"/>
        <v/>
      </c>
      <c r="BH130" s="515" t="str">
        <f t="shared" si="38"/>
        <v/>
      </c>
      <c r="BI130" s="515" t="str">
        <f t="shared" si="46"/>
        <v/>
      </c>
      <c r="BJ130" s="515" t="str">
        <f t="shared" si="46"/>
        <v/>
      </c>
      <c r="BK130" s="515" t="str">
        <f t="shared" si="46"/>
        <v/>
      </c>
      <c r="BL130" s="515">
        <f t="shared" si="33"/>
        <v>0</v>
      </c>
      <c r="BM130" s="515">
        <f t="shared" si="34"/>
        <v>0</v>
      </c>
      <c r="BN130" s="515">
        <f t="shared" si="35"/>
        <v>0</v>
      </c>
      <c r="BO130" s="515" t="str">
        <f t="shared" si="36"/>
        <v/>
      </c>
    </row>
    <row r="131" spans="1:67" ht="30" customHeight="1">
      <c r="A131" s="517">
        <v>120</v>
      </c>
      <c r="B131" s="516"/>
      <c r="C131" s="77" t="str">
        <f t="shared" si="25"/>
        <v/>
      </c>
      <c r="D131" s="72" t="str">
        <f t="shared" si="26"/>
        <v/>
      </c>
      <c r="E131" s="515" t="str">
        <f t="shared" si="27"/>
        <v/>
      </c>
      <c r="F131" s="515" t="str">
        <f t="shared" si="28"/>
        <v/>
      </c>
      <c r="G131" s="515" t="str">
        <f t="shared" si="29"/>
        <v/>
      </c>
      <c r="H131" s="515">
        <f t="shared" si="47"/>
        <v>0</v>
      </c>
      <c r="I131" s="515">
        <f t="shared" si="47"/>
        <v>0</v>
      </c>
      <c r="J131" s="515">
        <f t="shared" si="47"/>
        <v>0</v>
      </c>
      <c r="K131" s="515">
        <f t="shared" si="47"/>
        <v>0</v>
      </c>
      <c r="L131" s="515">
        <f t="shared" si="47"/>
        <v>0</v>
      </c>
      <c r="M131" s="515">
        <f t="shared" si="47"/>
        <v>0</v>
      </c>
      <c r="N131" s="515">
        <f t="shared" si="47"/>
        <v>0</v>
      </c>
      <c r="O131" s="515">
        <f t="shared" si="47"/>
        <v>0</v>
      </c>
      <c r="P131" s="515">
        <f t="shared" si="47"/>
        <v>0</v>
      </c>
      <c r="Q131" s="515">
        <f t="shared" si="47"/>
        <v>0</v>
      </c>
      <c r="R131" s="515">
        <f t="shared" si="47"/>
        <v>0</v>
      </c>
      <c r="S131" s="515">
        <f t="shared" si="47"/>
        <v>0</v>
      </c>
      <c r="T131" s="515">
        <f t="shared" si="47"/>
        <v>0</v>
      </c>
      <c r="U131" s="515">
        <f t="shared" si="47"/>
        <v>0</v>
      </c>
      <c r="V131" s="515">
        <f t="shared" si="48"/>
        <v>0</v>
      </c>
      <c r="W131" s="515">
        <f t="shared" si="48"/>
        <v>0</v>
      </c>
      <c r="X131" s="515">
        <f t="shared" si="48"/>
        <v>0</v>
      </c>
      <c r="Y131" s="515">
        <f t="shared" si="48"/>
        <v>0</v>
      </c>
      <c r="Z131" s="515">
        <f t="shared" si="48"/>
        <v>0</v>
      </c>
      <c r="AA131" s="515">
        <f t="shared" si="48"/>
        <v>0</v>
      </c>
      <c r="AB131" s="515">
        <f t="shared" si="48"/>
        <v>0</v>
      </c>
      <c r="AC131" s="515">
        <f t="shared" si="48"/>
        <v>0</v>
      </c>
      <c r="AD131" s="515">
        <f t="shared" si="48"/>
        <v>0</v>
      </c>
      <c r="AE131" s="515">
        <f t="shared" si="48"/>
        <v>0</v>
      </c>
      <c r="AF131" s="515">
        <f t="shared" si="48"/>
        <v>0</v>
      </c>
      <c r="AG131" s="515">
        <f t="shared" si="48"/>
        <v>0</v>
      </c>
      <c r="AH131" s="515">
        <f t="shared" si="48"/>
        <v>0</v>
      </c>
      <c r="AI131" s="515">
        <f t="shared" si="48"/>
        <v>0</v>
      </c>
      <c r="AJ131" s="515">
        <f t="shared" si="49"/>
        <v>0</v>
      </c>
      <c r="AK131" s="515">
        <f t="shared" si="49"/>
        <v>0</v>
      </c>
      <c r="AL131" s="515">
        <f t="shared" si="49"/>
        <v>0</v>
      </c>
      <c r="AM131" s="515">
        <f t="shared" si="49"/>
        <v>0</v>
      </c>
      <c r="AN131" s="515">
        <f t="shared" si="49"/>
        <v>0</v>
      </c>
      <c r="AO131" s="515">
        <f t="shared" si="49"/>
        <v>0</v>
      </c>
      <c r="AP131" s="515">
        <f t="shared" si="49"/>
        <v>0</v>
      </c>
      <c r="AQ131" s="515">
        <f t="shared" si="49"/>
        <v>0</v>
      </c>
      <c r="AR131" s="515">
        <f t="shared" si="49"/>
        <v>0</v>
      </c>
      <c r="AS131" s="515">
        <f t="shared" si="49"/>
        <v>0</v>
      </c>
      <c r="AT131" s="515">
        <f t="shared" si="49"/>
        <v>0</v>
      </c>
      <c r="AU131" s="515">
        <f t="shared" si="49"/>
        <v>0</v>
      </c>
      <c r="AV131" s="515">
        <f t="shared" si="49"/>
        <v>0</v>
      </c>
      <c r="AW131" s="515">
        <f t="shared" si="49"/>
        <v>0</v>
      </c>
      <c r="AX131" s="515" t="str">
        <f t="shared" ref="AX131:BH186" si="51">IF($B131="","",IF(AJ131&gt;0,"",IF(H131&gt;0,"⚠ "&amp;AX$11,IF(V131&gt;0,"info "&amp;AX$11,""))))</f>
        <v/>
      </c>
      <c r="AY131" s="515" t="str">
        <f t="shared" si="51"/>
        <v/>
      </c>
      <c r="AZ131" s="515" t="str">
        <f t="shared" si="51"/>
        <v/>
      </c>
      <c r="BA131" s="515" t="str">
        <f t="shared" si="50"/>
        <v/>
      </c>
      <c r="BB131" s="515" t="str">
        <f t="shared" si="50"/>
        <v/>
      </c>
      <c r="BC131" s="515" t="str">
        <f t="shared" si="50"/>
        <v/>
      </c>
      <c r="BD131" s="515" t="str">
        <f t="shared" si="38"/>
        <v/>
      </c>
      <c r="BE131" s="515" t="str">
        <f t="shared" si="38"/>
        <v/>
      </c>
      <c r="BF131" s="515" t="str">
        <f t="shared" si="38"/>
        <v/>
      </c>
      <c r="BG131" s="515" t="str">
        <f t="shared" si="38"/>
        <v/>
      </c>
      <c r="BH131" s="515" t="str">
        <f t="shared" si="38"/>
        <v/>
      </c>
      <c r="BI131" s="515" t="str">
        <f t="shared" si="46"/>
        <v/>
      </c>
      <c r="BJ131" s="515" t="str">
        <f t="shared" si="46"/>
        <v/>
      </c>
      <c r="BK131" s="515" t="str">
        <f t="shared" si="46"/>
        <v/>
      </c>
      <c r="BL131" s="515">
        <f t="shared" si="33"/>
        <v>0</v>
      </c>
      <c r="BM131" s="515">
        <f t="shared" si="34"/>
        <v>0</v>
      </c>
      <c r="BN131" s="515">
        <f t="shared" si="35"/>
        <v>0</v>
      </c>
      <c r="BO131" s="515" t="str">
        <f t="shared" si="36"/>
        <v/>
      </c>
    </row>
    <row r="132" spans="1:67" ht="30" customHeight="1">
      <c r="A132" s="518">
        <v>121</v>
      </c>
      <c r="B132" s="516"/>
      <c r="C132" s="77" t="str">
        <f t="shared" si="25"/>
        <v/>
      </c>
      <c r="D132" s="72" t="str">
        <f t="shared" si="26"/>
        <v/>
      </c>
      <c r="E132" s="515" t="str">
        <f t="shared" si="27"/>
        <v/>
      </c>
      <c r="F132" s="515" t="str">
        <f t="shared" si="28"/>
        <v/>
      </c>
      <c r="G132" s="515" t="str">
        <f t="shared" si="29"/>
        <v/>
      </c>
      <c r="H132" s="515">
        <f t="shared" si="47"/>
        <v>0</v>
      </c>
      <c r="I132" s="515">
        <f t="shared" si="47"/>
        <v>0</v>
      </c>
      <c r="J132" s="515">
        <f t="shared" si="47"/>
        <v>0</v>
      </c>
      <c r="K132" s="515">
        <f t="shared" si="47"/>
        <v>0</v>
      </c>
      <c r="L132" s="515">
        <f t="shared" si="47"/>
        <v>0</v>
      </c>
      <c r="M132" s="515">
        <f t="shared" si="47"/>
        <v>0</v>
      </c>
      <c r="N132" s="515">
        <f t="shared" si="47"/>
        <v>0</v>
      </c>
      <c r="O132" s="515">
        <f t="shared" si="47"/>
        <v>0</v>
      </c>
      <c r="P132" s="515">
        <f t="shared" si="47"/>
        <v>0</v>
      </c>
      <c r="Q132" s="515">
        <f t="shared" si="47"/>
        <v>0</v>
      </c>
      <c r="R132" s="515">
        <f t="shared" si="47"/>
        <v>0</v>
      </c>
      <c r="S132" s="515">
        <f t="shared" si="47"/>
        <v>0</v>
      </c>
      <c r="T132" s="515">
        <f t="shared" si="47"/>
        <v>0</v>
      </c>
      <c r="U132" s="515">
        <f t="shared" si="47"/>
        <v>0</v>
      </c>
      <c r="V132" s="515">
        <f t="shared" si="48"/>
        <v>0</v>
      </c>
      <c r="W132" s="515">
        <f t="shared" si="48"/>
        <v>0</v>
      </c>
      <c r="X132" s="515">
        <f t="shared" si="48"/>
        <v>0</v>
      </c>
      <c r="Y132" s="515">
        <f t="shared" si="48"/>
        <v>0</v>
      </c>
      <c r="Z132" s="515">
        <f t="shared" si="48"/>
        <v>0</v>
      </c>
      <c r="AA132" s="515">
        <f t="shared" si="48"/>
        <v>0</v>
      </c>
      <c r="AB132" s="515">
        <f t="shared" si="48"/>
        <v>0</v>
      </c>
      <c r="AC132" s="515">
        <f t="shared" si="48"/>
        <v>0</v>
      </c>
      <c r="AD132" s="515">
        <f t="shared" si="48"/>
        <v>0</v>
      </c>
      <c r="AE132" s="515">
        <f t="shared" si="48"/>
        <v>0</v>
      </c>
      <c r="AF132" s="515">
        <f t="shared" si="48"/>
        <v>0</v>
      </c>
      <c r="AG132" s="515">
        <f t="shared" si="48"/>
        <v>0</v>
      </c>
      <c r="AH132" s="515">
        <f t="shared" si="48"/>
        <v>0</v>
      </c>
      <c r="AI132" s="515">
        <f t="shared" si="48"/>
        <v>0</v>
      </c>
      <c r="AJ132" s="515">
        <f t="shared" si="49"/>
        <v>0</v>
      </c>
      <c r="AK132" s="515">
        <f t="shared" si="49"/>
        <v>0</v>
      </c>
      <c r="AL132" s="515">
        <f t="shared" si="49"/>
        <v>0</v>
      </c>
      <c r="AM132" s="515">
        <f t="shared" si="49"/>
        <v>0</v>
      </c>
      <c r="AN132" s="515">
        <f t="shared" si="49"/>
        <v>0</v>
      </c>
      <c r="AO132" s="515">
        <f t="shared" si="49"/>
        <v>0</v>
      </c>
      <c r="AP132" s="515">
        <f t="shared" si="49"/>
        <v>0</v>
      </c>
      <c r="AQ132" s="515">
        <f t="shared" si="49"/>
        <v>0</v>
      </c>
      <c r="AR132" s="515">
        <f t="shared" si="49"/>
        <v>0</v>
      </c>
      <c r="AS132" s="515">
        <f t="shared" si="49"/>
        <v>0</v>
      </c>
      <c r="AT132" s="515">
        <f t="shared" si="49"/>
        <v>0</v>
      </c>
      <c r="AU132" s="515">
        <f t="shared" si="49"/>
        <v>0</v>
      </c>
      <c r="AV132" s="515">
        <f t="shared" si="49"/>
        <v>0</v>
      </c>
      <c r="AW132" s="515">
        <f t="shared" si="49"/>
        <v>0</v>
      </c>
      <c r="AX132" s="515" t="str">
        <f t="shared" si="51"/>
        <v/>
      </c>
      <c r="AY132" s="515" t="str">
        <f t="shared" si="51"/>
        <v/>
      </c>
      <c r="AZ132" s="515" t="str">
        <f t="shared" si="51"/>
        <v/>
      </c>
      <c r="BA132" s="515" t="str">
        <f t="shared" si="50"/>
        <v/>
      </c>
      <c r="BB132" s="515" t="str">
        <f t="shared" si="50"/>
        <v/>
      </c>
      <c r="BC132" s="515" t="str">
        <f t="shared" si="50"/>
        <v/>
      </c>
      <c r="BD132" s="515" t="str">
        <f t="shared" si="38"/>
        <v/>
      </c>
      <c r="BE132" s="515" t="str">
        <f t="shared" si="38"/>
        <v/>
      </c>
      <c r="BF132" s="515" t="str">
        <f t="shared" si="38"/>
        <v/>
      </c>
      <c r="BG132" s="515" t="str">
        <f t="shared" si="38"/>
        <v/>
      </c>
      <c r="BH132" s="515" t="str">
        <f t="shared" si="38"/>
        <v/>
      </c>
      <c r="BI132" s="515" t="str">
        <f t="shared" si="46"/>
        <v/>
      </c>
      <c r="BJ132" s="515" t="str">
        <f t="shared" si="46"/>
        <v/>
      </c>
      <c r="BK132" s="515" t="str">
        <f t="shared" si="46"/>
        <v/>
      </c>
      <c r="BL132" s="515">
        <f t="shared" si="33"/>
        <v>0</v>
      </c>
      <c r="BM132" s="515">
        <f t="shared" si="34"/>
        <v>0</v>
      </c>
      <c r="BN132" s="515">
        <f t="shared" si="35"/>
        <v>0</v>
      </c>
      <c r="BO132" s="515" t="str">
        <f t="shared" si="36"/>
        <v/>
      </c>
    </row>
    <row r="133" spans="1:67" ht="30" customHeight="1">
      <c r="A133" s="517">
        <v>122</v>
      </c>
      <c r="B133" s="516"/>
      <c r="C133" s="77" t="str">
        <f t="shared" si="25"/>
        <v/>
      </c>
      <c r="D133" s="72" t="str">
        <f t="shared" si="26"/>
        <v/>
      </c>
      <c r="E133" s="515" t="str">
        <f t="shared" si="27"/>
        <v/>
      </c>
      <c r="F133" s="515" t="str">
        <f t="shared" si="28"/>
        <v/>
      </c>
      <c r="G133" s="515" t="str">
        <f t="shared" si="29"/>
        <v/>
      </c>
      <c r="H133" s="515">
        <f t="shared" si="47"/>
        <v>0</v>
      </c>
      <c r="I133" s="515">
        <f t="shared" si="47"/>
        <v>0</v>
      </c>
      <c r="J133" s="515">
        <f t="shared" si="47"/>
        <v>0</v>
      </c>
      <c r="K133" s="515">
        <f t="shared" si="47"/>
        <v>0</v>
      </c>
      <c r="L133" s="515">
        <f t="shared" si="47"/>
        <v>0</v>
      </c>
      <c r="M133" s="515">
        <f t="shared" si="47"/>
        <v>0</v>
      </c>
      <c r="N133" s="515">
        <f t="shared" si="47"/>
        <v>0</v>
      </c>
      <c r="O133" s="515">
        <f t="shared" si="47"/>
        <v>0</v>
      </c>
      <c r="P133" s="515">
        <f t="shared" si="47"/>
        <v>0</v>
      </c>
      <c r="Q133" s="515">
        <f t="shared" si="47"/>
        <v>0</v>
      </c>
      <c r="R133" s="515">
        <f t="shared" si="47"/>
        <v>0</v>
      </c>
      <c r="S133" s="515">
        <f t="shared" si="47"/>
        <v>0</v>
      </c>
      <c r="T133" s="515">
        <f t="shared" si="47"/>
        <v>0</v>
      </c>
      <c r="U133" s="515">
        <f t="shared" si="47"/>
        <v>0</v>
      </c>
      <c r="V133" s="515">
        <f t="shared" si="48"/>
        <v>0</v>
      </c>
      <c r="W133" s="515">
        <f t="shared" si="48"/>
        <v>0</v>
      </c>
      <c r="X133" s="515">
        <f t="shared" si="48"/>
        <v>0</v>
      </c>
      <c r="Y133" s="515">
        <f t="shared" si="48"/>
        <v>0</v>
      </c>
      <c r="Z133" s="515">
        <f t="shared" si="48"/>
        <v>0</v>
      </c>
      <c r="AA133" s="515">
        <f t="shared" si="48"/>
        <v>0</v>
      </c>
      <c r="AB133" s="515">
        <f t="shared" si="48"/>
        <v>0</v>
      </c>
      <c r="AC133" s="515">
        <f t="shared" si="48"/>
        <v>0</v>
      </c>
      <c r="AD133" s="515">
        <f t="shared" si="48"/>
        <v>0</v>
      </c>
      <c r="AE133" s="515">
        <f t="shared" si="48"/>
        <v>0</v>
      </c>
      <c r="AF133" s="515">
        <f t="shared" si="48"/>
        <v>0</v>
      </c>
      <c r="AG133" s="515">
        <f t="shared" si="48"/>
        <v>0</v>
      </c>
      <c r="AH133" s="515">
        <f t="shared" si="48"/>
        <v>0</v>
      </c>
      <c r="AI133" s="515">
        <f t="shared" si="48"/>
        <v>0</v>
      </c>
      <c r="AJ133" s="515">
        <f t="shared" si="49"/>
        <v>0</v>
      </c>
      <c r="AK133" s="515">
        <f t="shared" si="49"/>
        <v>0</v>
      </c>
      <c r="AL133" s="515">
        <f t="shared" si="49"/>
        <v>0</v>
      </c>
      <c r="AM133" s="515">
        <f t="shared" si="49"/>
        <v>0</v>
      </c>
      <c r="AN133" s="515">
        <f t="shared" si="49"/>
        <v>0</v>
      </c>
      <c r="AO133" s="515">
        <f t="shared" si="49"/>
        <v>0</v>
      </c>
      <c r="AP133" s="515">
        <f t="shared" si="49"/>
        <v>0</v>
      </c>
      <c r="AQ133" s="515">
        <f t="shared" si="49"/>
        <v>0</v>
      </c>
      <c r="AR133" s="515">
        <f t="shared" si="49"/>
        <v>0</v>
      </c>
      <c r="AS133" s="515">
        <f t="shared" si="49"/>
        <v>0</v>
      </c>
      <c r="AT133" s="515">
        <f t="shared" si="49"/>
        <v>0</v>
      </c>
      <c r="AU133" s="515">
        <f t="shared" si="49"/>
        <v>0</v>
      </c>
      <c r="AV133" s="515">
        <f t="shared" si="49"/>
        <v>0</v>
      </c>
      <c r="AW133" s="515">
        <f t="shared" si="49"/>
        <v>0</v>
      </c>
      <c r="AX133" s="515" t="str">
        <f t="shared" si="51"/>
        <v/>
      </c>
      <c r="AY133" s="515" t="str">
        <f t="shared" si="51"/>
        <v/>
      </c>
      <c r="AZ133" s="515" t="str">
        <f t="shared" si="51"/>
        <v/>
      </c>
      <c r="BA133" s="515" t="str">
        <f t="shared" si="50"/>
        <v/>
      </c>
      <c r="BB133" s="515" t="str">
        <f t="shared" si="50"/>
        <v/>
      </c>
      <c r="BC133" s="515" t="str">
        <f t="shared" si="50"/>
        <v/>
      </c>
      <c r="BD133" s="515" t="str">
        <f t="shared" si="38"/>
        <v/>
      </c>
      <c r="BE133" s="515" t="str">
        <f t="shared" si="38"/>
        <v/>
      </c>
      <c r="BF133" s="515" t="str">
        <f t="shared" si="38"/>
        <v/>
      </c>
      <c r="BG133" s="515" t="str">
        <f t="shared" si="38"/>
        <v/>
      </c>
      <c r="BH133" s="515" t="str">
        <f t="shared" si="38"/>
        <v/>
      </c>
      <c r="BI133" s="515" t="str">
        <f t="shared" si="46"/>
        <v/>
      </c>
      <c r="BJ133" s="515" t="str">
        <f t="shared" si="46"/>
        <v/>
      </c>
      <c r="BK133" s="515" t="str">
        <f t="shared" si="46"/>
        <v/>
      </c>
      <c r="BL133" s="515">
        <f t="shared" si="33"/>
        <v>0</v>
      </c>
      <c r="BM133" s="515">
        <f t="shared" si="34"/>
        <v>0</v>
      </c>
      <c r="BN133" s="515">
        <f t="shared" si="35"/>
        <v>0</v>
      </c>
      <c r="BO133" s="515" t="str">
        <f t="shared" si="36"/>
        <v/>
      </c>
    </row>
    <row r="134" spans="1:67" ht="30" customHeight="1">
      <c r="A134" s="518">
        <v>123</v>
      </c>
      <c r="B134" s="516"/>
      <c r="C134" s="77" t="str">
        <f t="shared" si="25"/>
        <v/>
      </c>
      <c r="D134" s="72" t="str">
        <f t="shared" si="26"/>
        <v/>
      </c>
      <c r="E134" s="515" t="str">
        <f t="shared" si="27"/>
        <v/>
      </c>
      <c r="F134" s="515" t="str">
        <f t="shared" si="28"/>
        <v/>
      </c>
      <c r="G134" s="515" t="str">
        <f t="shared" si="29"/>
        <v/>
      </c>
      <c r="H134" s="515">
        <f t="shared" si="47"/>
        <v>0</v>
      </c>
      <c r="I134" s="515">
        <f t="shared" si="47"/>
        <v>0</v>
      </c>
      <c r="J134" s="515">
        <f t="shared" si="47"/>
        <v>0</v>
      </c>
      <c r="K134" s="515">
        <f t="shared" si="47"/>
        <v>0</v>
      </c>
      <c r="L134" s="515">
        <f t="shared" si="47"/>
        <v>0</v>
      </c>
      <c r="M134" s="515">
        <f t="shared" si="47"/>
        <v>0</v>
      </c>
      <c r="N134" s="515">
        <f t="shared" si="47"/>
        <v>0</v>
      </c>
      <c r="O134" s="515">
        <f t="shared" si="47"/>
        <v>0</v>
      </c>
      <c r="P134" s="515">
        <f t="shared" si="47"/>
        <v>0</v>
      </c>
      <c r="Q134" s="515">
        <f t="shared" si="47"/>
        <v>0</v>
      </c>
      <c r="R134" s="515">
        <f t="shared" si="47"/>
        <v>0</v>
      </c>
      <c r="S134" s="515">
        <f t="shared" si="47"/>
        <v>0</v>
      </c>
      <c r="T134" s="515">
        <f t="shared" si="47"/>
        <v>0</v>
      </c>
      <c r="U134" s="515">
        <f t="shared" si="47"/>
        <v>0</v>
      </c>
      <c r="V134" s="515">
        <f t="shared" si="48"/>
        <v>0</v>
      </c>
      <c r="W134" s="515">
        <f t="shared" si="48"/>
        <v>0</v>
      </c>
      <c r="X134" s="515">
        <f t="shared" si="48"/>
        <v>0</v>
      </c>
      <c r="Y134" s="515">
        <f t="shared" si="48"/>
        <v>0</v>
      </c>
      <c r="Z134" s="515">
        <f t="shared" si="48"/>
        <v>0</v>
      </c>
      <c r="AA134" s="515">
        <f t="shared" si="48"/>
        <v>0</v>
      </c>
      <c r="AB134" s="515">
        <f t="shared" si="48"/>
        <v>0</v>
      </c>
      <c r="AC134" s="515">
        <f t="shared" si="48"/>
        <v>0</v>
      </c>
      <c r="AD134" s="515">
        <f t="shared" si="48"/>
        <v>0</v>
      </c>
      <c r="AE134" s="515">
        <f t="shared" si="48"/>
        <v>0</v>
      </c>
      <c r="AF134" s="515">
        <f t="shared" si="48"/>
        <v>0</v>
      </c>
      <c r="AG134" s="515">
        <f t="shared" si="48"/>
        <v>0</v>
      </c>
      <c r="AH134" s="515">
        <f t="shared" si="48"/>
        <v>0</v>
      </c>
      <c r="AI134" s="515">
        <f t="shared" si="48"/>
        <v>0</v>
      </c>
      <c r="AJ134" s="515">
        <f t="shared" si="49"/>
        <v>0</v>
      </c>
      <c r="AK134" s="515">
        <f t="shared" si="49"/>
        <v>0</v>
      </c>
      <c r="AL134" s="515">
        <f t="shared" si="49"/>
        <v>0</v>
      </c>
      <c r="AM134" s="515">
        <f t="shared" si="49"/>
        <v>0</v>
      </c>
      <c r="AN134" s="515">
        <f t="shared" si="49"/>
        <v>0</v>
      </c>
      <c r="AO134" s="515">
        <f t="shared" si="49"/>
        <v>0</v>
      </c>
      <c r="AP134" s="515">
        <f t="shared" si="49"/>
        <v>0</v>
      </c>
      <c r="AQ134" s="515">
        <f t="shared" si="49"/>
        <v>0</v>
      </c>
      <c r="AR134" s="515">
        <f t="shared" si="49"/>
        <v>0</v>
      </c>
      <c r="AS134" s="515">
        <f t="shared" si="49"/>
        <v>0</v>
      </c>
      <c r="AT134" s="515">
        <f t="shared" si="49"/>
        <v>0</v>
      </c>
      <c r="AU134" s="515">
        <f t="shared" si="49"/>
        <v>0</v>
      </c>
      <c r="AV134" s="515">
        <f t="shared" si="49"/>
        <v>0</v>
      </c>
      <c r="AW134" s="515">
        <f t="shared" si="49"/>
        <v>0</v>
      </c>
      <c r="AX134" s="515" t="str">
        <f t="shared" si="51"/>
        <v/>
      </c>
      <c r="AY134" s="515" t="str">
        <f t="shared" si="51"/>
        <v/>
      </c>
      <c r="AZ134" s="515" t="str">
        <f t="shared" si="51"/>
        <v/>
      </c>
      <c r="BA134" s="515" t="str">
        <f t="shared" si="50"/>
        <v/>
      </c>
      <c r="BB134" s="515" t="str">
        <f t="shared" si="50"/>
        <v/>
      </c>
      <c r="BC134" s="515" t="str">
        <f t="shared" si="50"/>
        <v/>
      </c>
      <c r="BD134" s="515" t="str">
        <f t="shared" si="38"/>
        <v/>
      </c>
      <c r="BE134" s="515" t="str">
        <f t="shared" si="38"/>
        <v/>
      </c>
      <c r="BF134" s="515" t="str">
        <f t="shared" si="38"/>
        <v/>
      </c>
      <c r="BG134" s="515" t="str">
        <f t="shared" si="38"/>
        <v/>
      </c>
      <c r="BH134" s="515" t="str">
        <f t="shared" si="38"/>
        <v/>
      </c>
      <c r="BI134" s="515" t="str">
        <f t="shared" si="46"/>
        <v/>
      </c>
      <c r="BJ134" s="515" t="str">
        <f t="shared" si="46"/>
        <v/>
      </c>
      <c r="BK134" s="515" t="str">
        <f t="shared" si="46"/>
        <v/>
      </c>
      <c r="BL134" s="515">
        <f t="shared" si="33"/>
        <v>0</v>
      </c>
      <c r="BM134" s="515">
        <f t="shared" si="34"/>
        <v>0</v>
      </c>
      <c r="BN134" s="515">
        <f t="shared" si="35"/>
        <v>0</v>
      </c>
      <c r="BO134" s="515" t="str">
        <f t="shared" si="36"/>
        <v/>
      </c>
    </row>
    <row r="135" spans="1:67" ht="30" customHeight="1">
      <c r="A135" s="517">
        <v>124</v>
      </c>
      <c r="B135" s="516"/>
      <c r="C135" s="77" t="str">
        <f t="shared" si="25"/>
        <v/>
      </c>
      <c r="D135" s="72" t="str">
        <f t="shared" si="26"/>
        <v/>
      </c>
      <c r="E135" s="515" t="str">
        <f t="shared" si="27"/>
        <v/>
      </c>
      <c r="F135" s="515" t="str">
        <f t="shared" si="28"/>
        <v/>
      </c>
      <c r="G135" s="515" t="str">
        <f t="shared" si="29"/>
        <v/>
      </c>
      <c r="H135" s="515">
        <f t="shared" si="47"/>
        <v>0</v>
      </c>
      <c r="I135" s="515">
        <f t="shared" si="47"/>
        <v>0</v>
      </c>
      <c r="J135" s="515">
        <f t="shared" si="47"/>
        <v>0</v>
      </c>
      <c r="K135" s="515">
        <f t="shared" si="47"/>
        <v>0</v>
      </c>
      <c r="L135" s="515">
        <f t="shared" si="47"/>
        <v>0</v>
      </c>
      <c r="M135" s="515">
        <f t="shared" si="47"/>
        <v>0</v>
      </c>
      <c r="N135" s="515">
        <f t="shared" si="47"/>
        <v>0</v>
      </c>
      <c r="O135" s="515">
        <f t="shared" si="47"/>
        <v>0</v>
      </c>
      <c r="P135" s="515">
        <f t="shared" si="47"/>
        <v>0</v>
      </c>
      <c r="Q135" s="515">
        <f t="shared" si="47"/>
        <v>0</v>
      </c>
      <c r="R135" s="515">
        <f t="shared" si="47"/>
        <v>0</v>
      </c>
      <c r="S135" s="515">
        <f t="shared" si="47"/>
        <v>0</v>
      </c>
      <c r="T135" s="515">
        <f t="shared" si="47"/>
        <v>0</v>
      </c>
      <c r="U135" s="515">
        <f t="shared" si="47"/>
        <v>0</v>
      </c>
      <c r="V135" s="515">
        <f t="shared" si="48"/>
        <v>0</v>
      </c>
      <c r="W135" s="515">
        <f t="shared" si="48"/>
        <v>0</v>
      </c>
      <c r="X135" s="515">
        <f t="shared" si="48"/>
        <v>0</v>
      </c>
      <c r="Y135" s="515">
        <f t="shared" si="48"/>
        <v>0</v>
      </c>
      <c r="Z135" s="515">
        <f t="shared" si="48"/>
        <v>0</v>
      </c>
      <c r="AA135" s="515">
        <f t="shared" si="48"/>
        <v>0</v>
      </c>
      <c r="AB135" s="515">
        <f t="shared" si="48"/>
        <v>0</v>
      </c>
      <c r="AC135" s="515">
        <f t="shared" si="48"/>
        <v>0</v>
      </c>
      <c r="AD135" s="515">
        <f t="shared" si="48"/>
        <v>0</v>
      </c>
      <c r="AE135" s="515">
        <f t="shared" si="48"/>
        <v>0</v>
      </c>
      <c r="AF135" s="515">
        <f t="shared" si="48"/>
        <v>0</v>
      </c>
      <c r="AG135" s="515">
        <f t="shared" si="48"/>
        <v>0</v>
      </c>
      <c r="AH135" s="515">
        <f t="shared" si="48"/>
        <v>0</v>
      </c>
      <c r="AI135" s="515">
        <f t="shared" si="48"/>
        <v>0</v>
      </c>
      <c r="AJ135" s="515">
        <f t="shared" si="49"/>
        <v>0</v>
      </c>
      <c r="AK135" s="515">
        <f t="shared" si="49"/>
        <v>0</v>
      </c>
      <c r="AL135" s="515">
        <f t="shared" si="49"/>
        <v>0</v>
      </c>
      <c r="AM135" s="515">
        <f t="shared" si="49"/>
        <v>0</v>
      </c>
      <c r="AN135" s="515">
        <f t="shared" si="49"/>
        <v>0</v>
      </c>
      <c r="AO135" s="515">
        <f t="shared" si="49"/>
        <v>0</v>
      </c>
      <c r="AP135" s="515">
        <f t="shared" si="49"/>
        <v>0</v>
      </c>
      <c r="AQ135" s="515">
        <f t="shared" si="49"/>
        <v>0</v>
      </c>
      <c r="AR135" s="515">
        <f t="shared" si="49"/>
        <v>0</v>
      </c>
      <c r="AS135" s="515">
        <f t="shared" si="49"/>
        <v>0</v>
      </c>
      <c r="AT135" s="515">
        <f t="shared" si="49"/>
        <v>0</v>
      </c>
      <c r="AU135" s="515">
        <f t="shared" si="49"/>
        <v>0</v>
      </c>
      <c r="AV135" s="515">
        <f t="shared" si="49"/>
        <v>0</v>
      </c>
      <c r="AW135" s="515">
        <f t="shared" si="49"/>
        <v>0</v>
      </c>
      <c r="AX135" s="515" t="str">
        <f t="shared" si="51"/>
        <v/>
      </c>
      <c r="AY135" s="515" t="str">
        <f t="shared" si="51"/>
        <v/>
      </c>
      <c r="AZ135" s="515" t="str">
        <f t="shared" si="51"/>
        <v/>
      </c>
      <c r="BA135" s="515" t="str">
        <f t="shared" si="50"/>
        <v/>
      </c>
      <c r="BB135" s="515" t="str">
        <f t="shared" si="50"/>
        <v/>
      </c>
      <c r="BC135" s="515" t="str">
        <f t="shared" si="50"/>
        <v/>
      </c>
      <c r="BD135" s="515" t="str">
        <f t="shared" si="38"/>
        <v/>
      </c>
      <c r="BE135" s="515" t="str">
        <f t="shared" si="38"/>
        <v/>
      </c>
      <c r="BF135" s="515" t="str">
        <f t="shared" si="38"/>
        <v/>
      </c>
      <c r="BG135" s="515" t="str">
        <f t="shared" si="38"/>
        <v/>
      </c>
      <c r="BH135" s="515" t="str">
        <f t="shared" si="38"/>
        <v/>
      </c>
      <c r="BI135" s="515" t="str">
        <f t="shared" si="46"/>
        <v/>
      </c>
      <c r="BJ135" s="515" t="str">
        <f t="shared" si="46"/>
        <v/>
      </c>
      <c r="BK135" s="515" t="str">
        <f t="shared" si="46"/>
        <v/>
      </c>
      <c r="BL135" s="515">
        <f t="shared" si="33"/>
        <v>0</v>
      </c>
      <c r="BM135" s="515">
        <f t="shared" si="34"/>
        <v>0</v>
      </c>
      <c r="BN135" s="515">
        <f t="shared" si="35"/>
        <v>0</v>
      </c>
      <c r="BO135" s="515" t="str">
        <f t="shared" si="36"/>
        <v/>
      </c>
    </row>
    <row r="136" spans="1:67" ht="30" customHeight="1">
      <c r="A136" s="518">
        <v>125</v>
      </c>
      <c r="B136" s="516"/>
      <c r="C136" s="77" t="str">
        <f t="shared" si="25"/>
        <v/>
      </c>
      <c r="D136" s="72" t="str">
        <f t="shared" si="26"/>
        <v/>
      </c>
      <c r="E136" s="515" t="str">
        <f t="shared" si="27"/>
        <v/>
      </c>
      <c r="F136" s="515" t="str">
        <f t="shared" si="28"/>
        <v/>
      </c>
      <c r="G136" s="515" t="str">
        <f t="shared" si="29"/>
        <v/>
      </c>
      <c r="H136" s="515">
        <f t="shared" si="47"/>
        <v>0</v>
      </c>
      <c r="I136" s="515">
        <f t="shared" si="47"/>
        <v>0</v>
      </c>
      <c r="J136" s="515">
        <f t="shared" si="47"/>
        <v>0</v>
      </c>
      <c r="K136" s="515">
        <f t="shared" si="47"/>
        <v>0</v>
      </c>
      <c r="L136" s="515">
        <f t="shared" si="47"/>
        <v>0</v>
      </c>
      <c r="M136" s="515">
        <f t="shared" si="47"/>
        <v>0</v>
      </c>
      <c r="N136" s="515">
        <f t="shared" si="47"/>
        <v>0</v>
      </c>
      <c r="O136" s="515">
        <f t="shared" si="47"/>
        <v>0</v>
      </c>
      <c r="P136" s="515">
        <f t="shared" si="47"/>
        <v>0</v>
      </c>
      <c r="Q136" s="515">
        <f t="shared" si="47"/>
        <v>0</v>
      </c>
      <c r="R136" s="515">
        <f t="shared" si="47"/>
        <v>0</v>
      </c>
      <c r="S136" s="515">
        <f t="shared" si="47"/>
        <v>0</v>
      </c>
      <c r="T136" s="515">
        <f t="shared" si="47"/>
        <v>0</v>
      </c>
      <c r="U136" s="515">
        <f t="shared" si="47"/>
        <v>0</v>
      </c>
      <c r="V136" s="515">
        <f t="shared" si="48"/>
        <v>0</v>
      </c>
      <c r="W136" s="515">
        <f t="shared" si="48"/>
        <v>0</v>
      </c>
      <c r="X136" s="515">
        <f t="shared" si="48"/>
        <v>0</v>
      </c>
      <c r="Y136" s="515">
        <f t="shared" si="48"/>
        <v>0</v>
      </c>
      <c r="Z136" s="515">
        <f t="shared" si="48"/>
        <v>0</v>
      </c>
      <c r="AA136" s="515">
        <f t="shared" si="48"/>
        <v>0</v>
      </c>
      <c r="AB136" s="515">
        <f t="shared" si="48"/>
        <v>0</v>
      </c>
      <c r="AC136" s="515">
        <f t="shared" si="48"/>
        <v>0</v>
      </c>
      <c r="AD136" s="515">
        <f t="shared" si="48"/>
        <v>0</v>
      </c>
      <c r="AE136" s="515">
        <f t="shared" si="48"/>
        <v>0</v>
      </c>
      <c r="AF136" s="515">
        <f t="shared" si="48"/>
        <v>0</v>
      </c>
      <c r="AG136" s="515">
        <f t="shared" si="48"/>
        <v>0</v>
      </c>
      <c r="AH136" s="515">
        <f t="shared" si="48"/>
        <v>0</v>
      </c>
      <c r="AI136" s="515">
        <f t="shared" si="48"/>
        <v>0</v>
      </c>
      <c r="AJ136" s="515">
        <f t="shared" si="49"/>
        <v>0</v>
      </c>
      <c r="AK136" s="515">
        <f t="shared" si="49"/>
        <v>0</v>
      </c>
      <c r="AL136" s="515">
        <f t="shared" si="49"/>
        <v>0</v>
      </c>
      <c r="AM136" s="515">
        <f t="shared" si="49"/>
        <v>0</v>
      </c>
      <c r="AN136" s="515">
        <f t="shared" si="49"/>
        <v>0</v>
      </c>
      <c r="AO136" s="515">
        <f t="shared" si="49"/>
        <v>0</v>
      </c>
      <c r="AP136" s="515">
        <f t="shared" si="49"/>
        <v>0</v>
      </c>
      <c r="AQ136" s="515">
        <f t="shared" si="49"/>
        <v>0</v>
      </c>
      <c r="AR136" s="515">
        <f t="shared" si="49"/>
        <v>0</v>
      </c>
      <c r="AS136" s="515">
        <f t="shared" si="49"/>
        <v>0</v>
      </c>
      <c r="AT136" s="515">
        <f t="shared" si="49"/>
        <v>0</v>
      </c>
      <c r="AU136" s="515">
        <f t="shared" si="49"/>
        <v>0</v>
      </c>
      <c r="AV136" s="515">
        <f t="shared" si="49"/>
        <v>0</v>
      </c>
      <c r="AW136" s="515">
        <f t="shared" si="49"/>
        <v>0</v>
      </c>
      <c r="AX136" s="515" t="str">
        <f t="shared" si="51"/>
        <v/>
      </c>
      <c r="AY136" s="515" t="str">
        <f t="shared" si="51"/>
        <v/>
      </c>
      <c r="AZ136" s="515" t="str">
        <f t="shared" si="51"/>
        <v/>
      </c>
      <c r="BA136" s="515" t="str">
        <f t="shared" si="50"/>
        <v/>
      </c>
      <c r="BB136" s="515" t="str">
        <f t="shared" si="50"/>
        <v/>
      </c>
      <c r="BC136" s="515" t="str">
        <f t="shared" si="50"/>
        <v/>
      </c>
      <c r="BD136" s="515" t="str">
        <f t="shared" si="38"/>
        <v/>
      </c>
      <c r="BE136" s="515" t="str">
        <f t="shared" si="38"/>
        <v/>
      </c>
      <c r="BF136" s="515" t="str">
        <f t="shared" si="38"/>
        <v/>
      </c>
      <c r="BG136" s="515" t="str">
        <f t="shared" si="38"/>
        <v/>
      </c>
      <c r="BH136" s="515" t="str">
        <f t="shared" si="38"/>
        <v/>
      </c>
      <c r="BI136" s="515" t="str">
        <f t="shared" si="46"/>
        <v/>
      </c>
      <c r="BJ136" s="515" t="str">
        <f t="shared" si="46"/>
        <v/>
      </c>
      <c r="BK136" s="515" t="str">
        <f t="shared" si="46"/>
        <v/>
      </c>
      <c r="BL136" s="515">
        <f t="shared" si="33"/>
        <v>0</v>
      </c>
      <c r="BM136" s="515">
        <f t="shared" si="34"/>
        <v>0</v>
      </c>
      <c r="BN136" s="515">
        <f t="shared" si="35"/>
        <v>0</v>
      </c>
      <c r="BO136" s="515" t="str">
        <f t="shared" si="36"/>
        <v/>
      </c>
    </row>
    <row r="137" spans="1:67" ht="30" customHeight="1">
      <c r="A137" s="517">
        <v>126</v>
      </c>
      <c r="B137" s="516"/>
      <c r="C137" s="77" t="str">
        <f t="shared" si="25"/>
        <v/>
      </c>
      <c r="D137" s="72" t="str">
        <f t="shared" si="26"/>
        <v/>
      </c>
      <c r="E137" s="515" t="str">
        <f t="shared" si="27"/>
        <v/>
      </c>
      <c r="F137" s="515" t="str">
        <f t="shared" si="28"/>
        <v/>
      </c>
      <c r="G137" s="515" t="str">
        <f t="shared" si="29"/>
        <v/>
      </c>
      <c r="H137" s="515">
        <f t="shared" si="47"/>
        <v>0</v>
      </c>
      <c r="I137" s="515">
        <f t="shared" si="47"/>
        <v>0</v>
      </c>
      <c r="J137" s="515">
        <f t="shared" si="47"/>
        <v>0</v>
      </c>
      <c r="K137" s="515">
        <f t="shared" si="47"/>
        <v>0</v>
      </c>
      <c r="L137" s="515">
        <f t="shared" si="47"/>
        <v>0</v>
      </c>
      <c r="M137" s="515">
        <f t="shared" si="47"/>
        <v>0</v>
      </c>
      <c r="N137" s="515">
        <f t="shared" si="47"/>
        <v>0</v>
      </c>
      <c r="O137" s="515">
        <f t="shared" si="47"/>
        <v>0</v>
      </c>
      <c r="P137" s="515">
        <f t="shared" si="47"/>
        <v>0</v>
      </c>
      <c r="Q137" s="515">
        <f t="shared" si="47"/>
        <v>0</v>
      </c>
      <c r="R137" s="515">
        <f t="shared" si="47"/>
        <v>0</v>
      </c>
      <c r="S137" s="515">
        <f t="shared" si="47"/>
        <v>0</v>
      </c>
      <c r="T137" s="515">
        <f t="shared" si="47"/>
        <v>0</v>
      </c>
      <c r="U137" s="515">
        <f t="shared" si="47"/>
        <v>0</v>
      </c>
      <c r="V137" s="515">
        <f t="shared" si="48"/>
        <v>0</v>
      </c>
      <c r="W137" s="515">
        <f t="shared" si="48"/>
        <v>0</v>
      </c>
      <c r="X137" s="515">
        <f t="shared" si="48"/>
        <v>0</v>
      </c>
      <c r="Y137" s="515">
        <f t="shared" si="48"/>
        <v>0</v>
      </c>
      <c r="Z137" s="515">
        <f t="shared" si="48"/>
        <v>0</v>
      </c>
      <c r="AA137" s="515">
        <f t="shared" si="48"/>
        <v>0</v>
      </c>
      <c r="AB137" s="515">
        <f t="shared" si="48"/>
        <v>0</v>
      </c>
      <c r="AC137" s="515">
        <f t="shared" si="48"/>
        <v>0</v>
      </c>
      <c r="AD137" s="515">
        <f t="shared" si="48"/>
        <v>0</v>
      </c>
      <c r="AE137" s="515">
        <f t="shared" si="48"/>
        <v>0</v>
      </c>
      <c r="AF137" s="515">
        <f t="shared" si="48"/>
        <v>0</v>
      </c>
      <c r="AG137" s="515">
        <f t="shared" si="48"/>
        <v>0</v>
      </c>
      <c r="AH137" s="515">
        <f t="shared" si="48"/>
        <v>0</v>
      </c>
      <c r="AI137" s="515">
        <f t="shared" si="48"/>
        <v>0</v>
      </c>
      <c r="AJ137" s="515">
        <f t="shared" si="49"/>
        <v>0</v>
      </c>
      <c r="AK137" s="515">
        <f t="shared" si="49"/>
        <v>0</v>
      </c>
      <c r="AL137" s="515">
        <f t="shared" si="49"/>
        <v>0</v>
      </c>
      <c r="AM137" s="515">
        <f t="shared" si="49"/>
        <v>0</v>
      </c>
      <c r="AN137" s="515">
        <f t="shared" si="49"/>
        <v>0</v>
      </c>
      <c r="AO137" s="515">
        <f t="shared" si="49"/>
        <v>0</v>
      </c>
      <c r="AP137" s="515">
        <f t="shared" si="49"/>
        <v>0</v>
      </c>
      <c r="AQ137" s="515">
        <f t="shared" si="49"/>
        <v>0</v>
      </c>
      <c r="AR137" s="515">
        <f t="shared" si="49"/>
        <v>0</v>
      </c>
      <c r="AS137" s="515">
        <f t="shared" si="49"/>
        <v>0</v>
      </c>
      <c r="AT137" s="515">
        <f t="shared" si="49"/>
        <v>0</v>
      </c>
      <c r="AU137" s="515">
        <f t="shared" si="49"/>
        <v>0</v>
      </c>
      <c r="AV137" s="515">
        <f t="shared" si="49"/>
        <v>0</v>
      </c>
      <c r="AW137" s="515">
        <f t="shared" si="49"/>
        <v>0</v>
      </c>
      <c r="AX137" s="515" t="str">
        <f t="shared" si="51"/>
        <v/>
      </c>
      <c r="AY137" s="515" t="str">
        <f t="shared" si="51"/>
        <v/>
      </c>
      <c r="AZ137" s="515" t="str">
        <f t="shared" si="51"/>
        <v/>
      </c>
      <c r="BA137" s="515" t="str">
        <f t="shared" si="50"/>
        <v/>
      </c>
      <c r="BB137" s="515" t="str">
        <f t="shared" si="50"/>
        <v/>
      </c>
      <c r="BC137" s="515" t="str">
        <f t="shared" si="50"/>
        <v/>
      </c>
      <c r="BD137" s="515" t="str">
        <f t="shared" si="38"/>
        <v/>
      </c>
      <c r="BE137" s="515" t="str">
        <f t="shared" si="38"/>
        <v/>
      </c>
      <c r="BF137" s="515" t="str">
        <f t="shared" si="38"/>
        <v/>
      </c>
      <c r="BG137" s="515" t="str">
        <f t="shared" si="38"/>
        <v/>
      </c>
      <c r="BH137" s="515" t="str">
        <f t="shared" si="38"/>
        <v/>
      </c>
      <c r="BI137" s="515" t="str">
        <f t="shared" si="46"/>
        <v/>
      </c>
      <c r="BJ137" s="515" t="str">
        <f t="shared" si="46"/>
        <v/>
      </c>
      <c r="BK137" s="515" t="str">
        <f t="shared" si="46"/>
        <v/>
      </c>
      <c r="BL137" s="515">
        <f t="shared" si="33"/>
        <v>0</v>
      </c>
      <c r="BM137" s="515">
        <f t="shared" si="34"/>
        <v>0</v>
      </c>
      <c r="BN137" s="515">
        <f t="shared" si="35"/>
        <v>0</v>
      </c>
      <c r="BO137" s="515" t="str">
        <f t="shared" si="36"/>
        <v/>
      </c>
    </row>
    <row r="138" spans="1:67" ht="30" customHeight="1">
      <c r="A138" s="518">
        <v>127</v>
      </c>
      <c r="B138" s="516"/>
      <c r="C138" s="77" t="str">
        <f t="shared" si="25"/>
        <v/>
      </c>
      <c r="D138" s="72" t="str">
        <f t="shared" si="26"/>
        <v/>
      </c>
      <c r="E138" s="515" t="str">
        <f t="shared" si="27"/>
        <v/>
      </c>
      <c r="F138" s="515" t="str">
        <f t="shared" si="28"/>
        <v/>
      </c>
      <c r="G138" s="515" t="str">
        <f t="shared" si="29"/>
        <v/>
      </c>
      <c r="H138" s="515">
        <f t="shared" si="47"/>
        <v>0</v>
      </c>
      <c r="I138" s="515">
        <f t="shared" si="47"/>
        <v>0</v>
      </c>
      <c r="J138" s="515">
        <f t="shared" si="47"/>
        <v>0</v>
      </c>
      <c r="K138" s="515">
        <f t="shared" si="47"/>
        <v>0</v>
      </c>
      <c r="L138" s="515">
        <f t="shared" si="47"/>
        <v>0</v>
      </c>
      <c r="M138" s="515">
        <f t="shared" si="47"/>
        <v>0</v>
      </c>
      <c r="N138" s="515">
        <f t="shared" si="47"/>
        <v>0</v>
      </c>
      <c r="O138" s="515">
        <f t="shared" si="47"/>
        <v>0</v>
      </c>
      <c r="P138" s="515">
        <f t="shared" si="47"/>
        <v>0</v>
      </c>
      <c r="Q138" s="515">
        <f t="shared" si="47"/>
        <v>0</v>
      </c>
      <c r="R138" s="515">
        <f t="shared" si="47"/>
        <v>0</v>
      </c>
      <c r="S138" s="515">
        <f t="shared" si="47"/>
        <v>0</v>
      </c>
      <c r="T138" s="515">
        <f t="shared" si="47"/>
        <v>0</v>
      </c>
      <c r="U138" s="515">
        <f t="shared" si="47"/>
        <v>0</v>
      </c>
      <c r="V138" s="515">
        <f t="shared" si="48"/>
        <v>0</v>
      </c>
      <c r="W138" s="515">
        <f t="shared" si="48"/>
        <v>0</v>
      </c>
      <c r="X138" s="515">
        <f t="shared" si="48"/>
        <v>0</v>
      </c>
      <c r="Y138" s="515">
        <f t="shared" si="48"/>
        <v>0</v>
      </c>
      <c r="Z138" s="515">
        <f t="shared" si="48"/>
        <v>0</v>
      </c>
      <c r="AA138" s="515">
        <f t="shared" si="48"/>
        <v>0</v>
      </c>
      <c r="AB138" s="515">
        <f t="shared" si="48"/>
        <v>0</v>
      </c>
      <c r="AC138" s="515">
        <f t="shared" si="48"/>
        <v>0</v>
      </c>
      <c r="AD138" s="515">
        <f t="shared" si="48"/>
        <v>0</v>
      </c>
      <c r="AE138" s="515">
        <f t="shared" si="48"/>
        <v>0</v>
      </c>
      <c r="AF138" s="515">
        <f t="shared" si="48"/>
        <v>0</v>
      </c>
      <c r="AG138" s="515">
        <f t="shared" si="48"/>
        <v>0</v>
      </c>
      <c r="AH138" s="515">
        <f t="shared" si="48"/>
        <v>0</v>
      </c>
      <c r="AI138" s="515">
        <f t="shared" si="48"/>
        <v>0</v>
      </c>
      <c r="AJ138" s="515">
        <f t="shared" si="49"/>
        <v>0</v>
      </c>
      <c r="AK138" s="515">
        <f t="shared" si="49"/>
        <v>0</v>
      </c>
      <c r="AL138" s="515">
        <f t="shared" si="49"/>
        <v>0</v>
      </c>
      <c r="AM138" s="515">
        <f t="shared" si="49"/>
        <v>0</v>
      </c>
      <c r="AN138" s="515">
        <f t="shared" si="49"/>
        <v>0</v>
      </c>
      <c r="AO138" s="515">
        <f t="shared" si="49"/>
        <v>0</v>
      </c>
      <c r="AP138" s="515">
        <f t="shared" si="49"/>
        <v>0</v>
      </c>
      <c r="AQ138" s="515">
        <f t="shared" si="49"/>
        <v>0</v>
      </c>
      <c r="AR138" s="515">
        <f t="shared" si="49"/>
        <v>0</v>
      </c>
      <c r="AS138" s="515">
        <f t="shared" si="49"/>
        <v>0</v>
      </c>
      <c r="AT138" s="515">
        <f t="shared" si="49"/>
        <v>0</v>
      </c>
      <c r="AU138" s="515">
        <f t="shared" si="49"/>
        <v>0</v>
      </c>
      <c r="AV138" s="515">
        <f t="shared" si="49"/>
        <v>0</v>
      </c>
      <c r="AW138" s="515">
        <f t="shared" si="49"/>
        <v>0</v>
      </c>
      <c r="AX138" s="515" t="str">
        <f t="shared" si="51"/>
        <v/>
      </c>
      <c r="AY138" s="515" t="str">
        <f t="shared" si="51"/>
        <v/>
      </c>
      <c r="AZ138" s="515" t="str">
        <f t="shared" si="51"/>
        <v/>
      </c>
      <c r="BA138" s="515" t="str">
        <f t="shared" si="50"/>
        <v/>
      </c>
      <c r="BB138" s="515" t="str">
        <f t="shared" si="50"/>
        <v/>
      </c>
      <c r="BC138" s="515" t="str">
        <f t="shared" si="50"/>
        <v/>
      </c>
      <c r="BD138" s="515" t="str">
        <f t="shared" si="38"/>
        <v/>
      </c>
      <c r="BE138" s="515" t="str">
        <f t="shared" si="38"/>
        <v/>
      </c>
      <c r="BF138" s="515" t="str">
        <f t="shared" si="38"/>
        <v/>
      </c>
      <c r="BG138" s="515" t="str">
        <f t="shared" si="38"/>
        <v/>
      </c>
      <c r="BH138" s="515" t="str">
        <f t="shared" si="38"/>
        <v/>
      </c>
      <c r="BI138" s="515" t="str">
        <f t="shared" si="46"/>
        <v/>
      </c>
      <c r="BJ138" s="515" t="str">
        <f t="shared" si="46"/>
        <v/>
      </c>
      <c r="BK138" s="515" t="str">
        <f t="shared" si="46"/>
        <v/>
      </c>
      <c r="BL138" s="515">
        <f t="shared" si="33"/>
        <v>0</v>
      </c>
      <c r="BM138" s="515">
        <f t="shared" si="34"/>
        <v>0</v>
      </c>
      <c r="BN138" s="515">
        <f t="shared" si="35"/>
        <v>0</v>
      </c>
      <c r="BO138" s="515" t="str">
        <f t="shared" si="36"/>
        <v/>
      </c>
    </row>
    <row r="139" spans="1:67" ht="30" customHeight="1">
      <c r="A139" s="517">
        <v>128</v>
      </c>
      <c r="B139" s="516"/>
      <c r="C139" s="77" t="str">
        <f t="shared" si="25"/>
        <v/>
      </c>
      <c r="D139" s="72" t="str">
        <f t="shared" si="26"/>
        <v/>
      </c>
      <c r="E139" s="515" t="str">
        <f t="shared" si="27"/>
        <v/>
      </c>
      <c r="F139" s="515" t="str">
        <f t="shared" si="28"/>
        <v/>
      </c>
      <c r="G139" s="515" t="str">
        <f t="shared" si="29"/>
        <v/>
      </c>
      <c r="H139" s="515">
        <f t="shared" si="47"/>
        <v>0</v>
      </c>
      <c r="I139" s="515">
        <f t="shared" si="47"/>
        <v>0</v>
      </c>
      <c r="J139" s="515">
        <f t="shared" si="47"/>
        <v>0</v>
      </c>
      <c r="K139" s="515">
        <f t="shared" si="47"/>
        <v>0</v>
      </c>
      <c r="L139" s="515">
        <f t="shared" si="47"/>
        <v>0</v>
      </c>
      <c r="M139" s="515">
        <f t="shared" si="47"/>
        <v>0</v>
      </c>
      <c r="N139" s="515">
        <f t="shared" si="47"/>
        <v>0</v>
      </c>
      <c r="O139" s="515">
        <f t="shared" si="47"/>
        <v>0</v>
      </c>
      <c r="P139" s="515">
        <f t="shared" si="47"/>
        <v>0</v>
      </c>
      <c r="Q139" s="515">
        <f t="shared" si="47"/>
        <v>0</v>
      </c>
      <c r="R139" s="515">
        <f t="shared" si="47"/>
        <v>0</v>
      </c>
      <c r="S139" s="515">
        <f t="shared" si="47"/>
        <v>0</v>
      </c>
      <c r="T139" s="515">
        <f t="shared" si="47"/>
        <v>0</v>
      </c>
      <c r="U139" s="515">
        <f t="shared" si="47"/>
        <v>0</v>
      </c>
      <c r="V139" s="515">
        <f t="shared" si="48"/>
        <v>0</v>
      </c>
      <c r="W139" s="515">
        <f t="shared" si="48"/>
        <v>0</v>
      </c>
      <c r="X139" s="515">
        <f t="shared" si="48"/>
        <v>0</v>
      </c>
      <c r="Y139" s="515">
        <f t="shared" si="48"/>
        <v>0</v>
      </c>
      <c r="Z139" s="515">
        <f t="shared" si="48"/>
        <v>0</v>
      </c>
      <c r="AA139" s="515">
        <f t="shared" si="48"/>
        <v>0</v>
      </c>
      <c r="AB139" s="515">
        <f t="shared" si="48"/>
        <v>0</v>
      </c>
      <c r="AC139" s="515">
        <f t="shared" si="48"/>
        <v>0</v>
      </c>
      <c r="AD139" s="515">
        <f t="shared" si="48"/>
        <v>0</v>
      </c>
      <c r="AE139" s="515">
        <f t="shared" si="48"/>
        <v>0</v>
      </c>
      <c r="AF139" s="515">
        <f t="shared" si="48"/>
        <v>0</v>
      </c>
      <c r="AG139" s="515">
        <f t="shared" si="48"/>
        <v>0</v>
      </c>
      <c r="AH139" s="515">
        <f t="shared" si="48"/>
        <v>0</v>
      </c>
      <c r="AI139" s="515">
        <f t="shared" si="48"/>
        <v>0</v>
      </c>
      <c r="AJ139" s="515">
        <f t="shared" si="49"/>
        <v>0</v>
      </c>
      <c r="AK139" s="515">
        <f t="shared" si="49"/>
        <v>0</v>
      </c>
      <c r="AL139" s="515">
        <f t="shared" si="49"/>
        <v>0</v>
      </c>
      <c r="AM139" s="515">
        <f t="shared" si="49"/>
        <v>0</v>
      </c>
      <c r="AN139" s="515">
        <f t="shared" si="49"/>
        <v>0</v>
      </c>
      <c r="AO139" s="515">
        <f t="shared" si="49"/>
        <v>0</v>
      </c>
      <c r="AP139" s="515">
        <f t="shared" si="49"/>
        <v>0</v>
      </c>
      <c r="AQ139" s="515">
        <f t="shared" si="49"/>
        <v>0</v>
      </c>
      <c r="AR139" s="515">
        <f t="shared" si="49"/>
        <v>0</v>
      </c>
      <c r="AS139" s="515">
        <f t="shared" si="49"/>
        <v>0</v>
      </c>
      <c r="AT139" s="515">
        <f t="shared" si="49"/>
        <v>0</v>
      </c>
      <c r="AU139" s="515">
        <f t="shared" si="49"/>
        <v>0</v>
      </c>
      <c r="AV139" s="515">
        <f t="shared" si="49"/>
        <v>0</v>
      </c>
      <c r="AW139" s="515">
        <f t="shared" si="49"/>
        <v>0</v>
      </c>
      <c r="AX139" s="515" t="str">
        <f t="shared" si="51"/>
        <v/>
      </c>
      <c r="AY139" s="515" t="str">
        <f t="shared" si="51"/>
        <v/>
      </c>
      <c r="AZ139" s="515" t="str">
        <f t="shared" si="51"/>
        <v/>
      </c>
      <c r="BA139" s="515" t="str">
        <f t="shared" si="50"/>
        <v/>
      </c>
      <c r="BB139" s="515" t="str">
        <f t="shared" si="50"/>
        <v/>
      </c>
      <c r="BC139" s="515" t="str">
        <f t="shared" si="50"/>
        <v/>
      </c>
      <c r="BD139" s="515" t="str">
        <f t="shared" si="38"/>
        <v/>
      </c>
      <c r="BE139" s="515" t="str">
        <f t="shared" si="38"/>
        <v/>
      </c>
      <c r="BF139" s="515" t="str">
        <f t="shared" si="38"/>
        <v/>
      </c>
      <c r="BG139" s="515" t="str">
        <f t="shared" si="38"/>
        <v/>
      </c>
      <c r="BH139" s="515" t="str">
        <f t="shared" si="38"/>
        <v/>
      </c>
      <c r="BI139" s="515" t="str">
        <f t="shared" si="46"/>
        <v/>
      </c>
      <c r="BJ139" s="515" t="str">
        <f t="shared" si="46"/>
        <v/>
      </c>
      <c r="BK139" s="515" t="str">
        <f t="shared" si="46"/>
        <v/>
      </c>
      <c r="BL139" s="515">
        <f t="shared" si="33"/>
        <v>0</v>
      </c>
      <c r="BM139" s="515">
        <f t="shared" si="34"/>
        <v>0</v>
      </c>
      <c r="BN139" s="515">
        <f t="shared" si="35"/>
        <v>0</v>
      </c>
      <c r="BO139" s="515" t="str">
        <f t="shared" si="36"/>
        <v/>
      </c>
    </row>
    <row r="140" spans="1:67" ht="30" customHeight="1">
      <c r="A140" s="518">
        <v>129</v>
      </c>
      <c r="B140" s="516"/>
      <c r="C140" s="77" t="str">
        <f t="shared" ref="C140:C203" si="52">IF($B140="","",TRIM(SUBSTITUTE($B140,"*",""))&amp;IF($BL140&gt;0," *",""))</f>
        <v/>
      </c>
      <c r="D140" s="72" t="str">
        <f t="shared" ref="D140:D203" si="53">IF($B140="","",IF($BO140="","",LEFT($BO140,LEN($BO140)-3)))</f>
        <v/>
      </c>
      <c r="E140" s="515" t="str">
        <f t="shared" ref="E140:E203" si="54">IF($B140="","",LOWER(TRIM(CLEAN(IF(OR(LEFT($B140,1)="-",LEFT($B140,1)="="),MID($B140,2,99999),$B140)))))</f>
        <v/>
      </c>
      <c r="F140" s="515" t="str">
        <f t="shared" ref="F140:F203" si="55">IF(E140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140,"œ","oe"),"æ","ae"),"à","a"),"á","a"),"â","a"),"ä","a"),"ã","a"),"å","a"),"ç","c"),"è","e"),"é","e"),"ê","e"),"ë","e"),"ì","i"),"í","i"),"î","i"),"ï","i"),"ñ","n"),"ò","o"),"ó","o"),"ô","o"),"ö","o"),"õ","o"),"ù","u"),"ú","u"),"û","u"),"ü","u"),"ý","y"),"ÿ","y"))</f>
        <v/>
      </c>
      <c r="G140" s="515" t="str">
        <f t="shared" ref="G140:G203" si="56">IF(F140="",""," "&amp;TRIM(SUBSTITUTE(SUBSTITUTE(SUBSTITUTE(SUBSTITUTE(SUBSTITUTE(SUBSTITUTE(SUBSTITUTE(SUBSTITUTE(SUBSTITUTE(SUBSTITUTE(SUBSTITUTE(SUBSTITUTE(SUBSTITUTE(SUBSTITUTE(SUBSTITUTE(SUBSTITUTE(SUBSTITUTE(SUBSTITUTE(F140,CHAR(10)," "),CHAR(13)," "),","," "),"."," "),":"," "),"/"," "),"-"," "),"_"," "),CHAR(34)," "),";"," "),CHAR(40)," "),CHAR(41)," "),CHAR(39)," "),"?"," "),"!"," "),"+"," "),"*"," "),"&amp;"," "))&amp;" ")</f>
        <v/>
      </c>
      <c r="H140" s="515">
        <f t="shared" ref="H140:U155" si="57">IF($B140="",0,SUMPRODUCT(($BQ$6:$AFM$6=H$11)*($BQ$7:$AFM$7="ALERTE")*(COUNTIF($G140,"* "&amp;$BQ$8:$AFM$8&amp;" *")&gt;0)*1))</f>
        <v>0</v>
      </c>
      <c r="I140" s="515">
        <f t="shared" si="57"/>
        <v>0</v>
      </c>
      <c r="J140" s="515">
        <f t="shared" si="57"/>
        <v>0</v>
      </c>
      <c r="K140" s="515">
        <f t="shared" si="57"/>
        <v>0</v>
      </c>
      <c r="L140" s="515">
        <f t="shared" si="57"/>
        <v>0</v>
      </c>
      <c r="M140" s="515">
        <f t="shared" si="57"/>
        <v>0</v>
      </c>
      <c r="N140" s="515">
        <f t="shared" si="57"/>
        <v>0</v>
      </c>
      <c r="O140" s="515">
        <f t="shared" si="57"/>
        <v>0</v>
      </c>
      <c r="P140" s="515">
        <f t="shared" si="57"/>
        <v>0</v>
      </c>
      <c r="Q140" s="515">
        <f t="shared" si="57"/>
        <v>0</v>
      </c>
      <c r="R140" s="515">
        <f t="shared" si="57"/>
        <v>0</v>
      </c>
      <c r="S140" s="515">
        <f t="shared" si="57"/>
        <v>0</v>
      </c>
      <c r="T140" s="515">
        <f t="shared" si="57"/>
        <v>0</v>
      </c>
      <c r="U140" s="515">
        <f t="shared" si="57"/>
        <v>0</v>
      </c>
      <c r="V140" s="515">
        <f t="shared" ref="V140:AI155" si="58">IF($B140="",0,SUMPRODUCT(($BQ$6:$AFM$6=V$11)*($BQ$7:$AFM$7="INFO")*(COUNTIF($G140,"* "&amp;$BQ$8:$AFM$8&amp;" *")&gt;0)*1))</f>
        <v>0</v>
      </c>
      <c r="W140" s="515">
        <f t="shared" si="58"/>
        <v>0</v>
      </c>
      <c r="X140" s="515">
        <f t="shared" si="58"/>
        <v>0</v>
      </c>
      <c r="Y140" s="515">
        <f t="shared" si="58"/>
        <v>0</v>
      </c>
      <c r="Z140" s="515">
        <f t="shared" si="58"/>
        <v>0</v>
      </c>
      <c r="AA140" s="515">
        <f t="shared" si="58"/>
        <v>0</v>
      </c>
      <c r="AB140" s="515">
        <f t="shared" si="58"/>
        <v>0</v>
      </c>
      <c r="AC140" s="515">
        <f t="shared" si="58"/>
        <v>0</v>
      </c>
      <c r="AD140" s="515">
        <f t="shared" si="58"/>
        <v>0</v>
      </c>
      <c r="AE140" s="515">
        <f t="shared" si="58"/>
        <v>0</v>
      </c>
      <c r="AF140" s="515">
        <f t="shared" si="58"/>
        <v>0</v>
      </c>
      <c r="AG140" s="515">
        <f t="shared" si="58"/>
        <v>0</v>
      </c>
      <c r="AH140" s="515">
        <f t="shared" si="58"/>
        <v>0</v>
      </c>
      <c r="AI140" s="515">
        <f t="shared" si="58"/>
        <v>0</v>
      </c>
      <c r="AJ140" s="515">
        <f t="shared" ref="AJ140:AW155" si="59">IF($B140="",0,SUMPRODUCT(($BQ$6:$AFM$6=AJ$11)*($BQ$7:$AFM$7="EXCL")*(COUNTIF($G140,"* "&amp;$BQ$8:$AFM$8&amp;" *")&gt;0)*1))</f>
        <v>0</v>
      </c>
      <c r="AK140" s="515">
        <f t="shared" si="59"/>
        <v>0</v>
      </c>
      <c r="AL140" s="515">
        <f t="shared" si="59"/>
        <v>0</v>
      </c>
      <c r="AM140" s="515">
        <f t="shared" si="59"/>
        <v>0</v>
      </c>
      <c r="AN140" s="515">
        <f t="shared" si="59"/>
        <v>0</v>
      </c>
      <c r="AO140" s="515">
        <f t="shared" si="59"/>
        <v>0</v>
      </c>
      <c r="AP140" s="515">
        <f t="shared" si="59"/>
        <v>0</v>
      </c>
      <c r="AQ140" s="515">
        <f t="shared" si="59"/>
        <v>0</v>
      </c>
      <c r="AR140" s="515">
        <f t="shared" si="59"/>
        <v>0</v>
      </c>
      <c r="AS140" s="515">
        <f t="shared" si="59"/>
        <v>0</v>
      </c>
      <c r="AT140" s="515">
        <f t="shared" si="59"/>
        <v>0</v>
      </c>
      <c r="AU140" s="515">
        <f t="shared" si="59"/>
        <v>0</v>
      </c>
      <c r="AV140" s="515">
        <f t="shared" si="59"/>
        <v>0</v>
      </c>
      <c r="AW140" s="515">
        <f t="shared" si="59"/>
        <v>0</v>
      </c>
      <c r="AX140" s="515" t="str">
        <f t="shared" si="51"/>
        <v/>
      </c>
      <c r="AY140" s="515" t="str">
        <f t="shared" si="51"/>
        <v/>
      </c>
      <c r="AZ140" s="515" t="str">
        <f t="shared" si="51"/>
        <v/>
      </c>
      <c r="BA140" s="515" t="str">
        <f t="shared" si="50"/>
        <v/>
      </c>
      <c r="BB140" s="515" t="str">
        <f t="shared" si="50"/>
        <v/>
      </c>
      <c r="BC140" s="515" t="str">
        <f t="shared" si="50"/>
        <v/>
      </c>
      <c r="BD140" s="515" t="str">
        <f t="shared" si="38"/>
        <v/>
      </c>
      <c r="BE140" s="515" t="str">
        <f t="shared" si="38"/>
        <v/>
      </c>
      <c r="BF140" s="515" t="str">
        <f t="shared" si="38"/>
        <v/>
      </c>
      <c r="BG140" s="515" t="str">
        <f t="shared" si="38"/>
        <v/>
      </c>
      <c r="BH140" s="515" t="str">
        <f t="shared" si="38"/>
        <v/>
      </c>
      <c r="BI140" s="515" t="str">
        <f t="shared" si="46"/>
        <v/>
      </c>
      <c r="BJ140" s="515" t="str">
        <f t="shared" si="46"/>
        <v/>
      </c>
      <c r="BK140" s="515" t="str">
        <f t="shared" si="46"/>
        <v/>
      </c>
      <c r="BL140" s="515">
        <f t="shared" ref="BL140:BL203" si="60">COUNTIF(H140:U140,"&gt;0")</f>
        <v>0</v>
      </c>
      <c r="BM140" s="515">
        <f t="shared" ref="BM140:BM203" si="61">COUNTIF(V140:AI140,"&gt;0")</f>
        <v>0</v>
      </c>
      <c r="BN140" s="515">
        <f t="shared" ref="BN140:BN203" si="62">COUNTIF(AJ140:AW140,"&gt;0")</f>
        <v>0</v>
      </c>
      <c r="BO140" s="515" t="str">
        <f t="shared" ref="BO140:BO203" si="63">IF($B140="","",IF(AX140&lt;&gt;"",AX140&amp;" ; ","")&amp;IF(AY140&lt;&gt;"",AY140&amp;" ; ","")&amp;IF(AZ140&lt;&gt;"",AZ140&amp;" ; ","")&amp;IF(BA140&lt;&gt;"",BA140&amp;" ; ","")&amp;IF(BB140&lt;&gt;"",BB140&amp;" ; ","")&amp;IF(BC140&lt;&gt;"",BC140&amp;" ; ","")&amp;IF(BD140&lt;&gt;"",BD140&amp;" ; ","")&amp;IF(BE140&lt;&gt;"",BE140&amp;" ; ","")&amp;IF(BF140&lt;&gt;"",BF140&amp;" ; ","")&amp;IF(BG140&lt;&gt;"",BG140&amp;" ; ","")&amp;IF(BH140&lt;&gt;"",BH140&amp;" ; ","")&amp;IF(BI140&lt;&gt;"",BI140&amp;" ; ","")&amp;IF(BJ140&lt;&gt;"",BJ140&amp;" ; ","")&amp;IF(BK140&lt;&gt;"",BK140&amp;" ; ",""))</f>
        <v/>
      </c>
    </row>
    <row r="141" spans="1:67" ht="30" customHeight="1">
      <c r="A141" s="517">
        <v>130</v>
      </c>
      <c r="B141" s="516"/>
      <c r="C141" s="77" t="str">
        <f t="shared" si="52"/>
        <v/>
      </c>
      <c r="D141" s="72" t="str">
        <f t="shared" si="53"/>
        <v/>
      </c>
      <c r="E141" s="515" t="str">
        <f t="shared" si="54"/>
        <v/>
      </c>
      <c r="F141" s="515" t="str">
        <f t="shared" si="55"/>
        <v/>
      </c>
      <c r="G141" s="515" t="str">
        <f t="shared" si="56"/>
        <v/>
      </c>
      <c r="H141" s="515">
        <f t="shared" si="57"/>
        <v>0</v>
      </c>
      <c r="I141" s="515">
        <f t="shared" si="57"/>
        <v>0</v>
      </c>
      <c r="J141" s="515">
        <f t="shared" si="57"/>
        <v>0</v>
      </c>
      <c r="K141" s="515">
        <f t="shared" si="57"/>
        <v>0</v>
      </c>
      <c r="L141" s="515">
        <f t="shared" si="57"/>
        <v>0</v>
      </c>
      <c r="M141" s="515">
        <f t="shared" si="57"/>
        <v>0</v>
      </c>
      <c r="N141" s="515">
        <f t="shared" si="57"/>
        <v>0</v>
      </c>
      <c r="O141" s="515">
        <f t="shared" si="57"/>
        <v>0</v>
      </c>
      <c r="P141" s="515">
        <f t="shared" si="57"/>
        <v>0</v>
      </c>
      <c r="Q141" s="515">
        <f t="shared" si="57"/>
        <v>0</v>
      </c>
      <c r="R141" s="515">
        <f t="shared" si="57"/>
        <v>0</v>
      </c>
      <c r="S141" s="515">
        <f t="shared" si="57"/>
        <v>0</v>
      </c>
      <c r="T141" s="515">
        <f t="shared" si="57"/>
        <v>0</v>
      </c>
      <c r="U141" s="515">
        <f t="shared" si="57"/>
        <v>0</v>
      </c>
      <c r="V141" s="515">
        <f t="shared" si="58"/>
        <v>0</v>
      </c>
      <c r="W141" s="515">
        <f t="shared" si="58"/>
        <v>0</v>
      </c>
      <c r="X141" s="515">
        <f t="shared" si="58"/>
        <v>0</v>
      </c>
      <c r="Y141" s="515">
        <f t="shared" si="58"/>
        <v>0</v>
      </c>
      <c r="Z141" s="515">
        <f t="shared" si="58"/>
        <v>0</v>
      </c>
      <c r="AA141" s="515">
        <f t="shared" si="58"/>
        <v>0</v>
      </c>
      <c r="AB141" s="515">
        <f t="shared" si="58"/>
        <v>0</v>
      </c>
      <c r="AC141" s="515">
        <f t="shared" si="58"/>
        <v>0</v>
      </c>
      <c r="AD141" s="515">
        <f t="shared" si="58"/>
        <v>0</v>
      </c>
      <c r="AE141" s="515">
        <f t="shared" si="58"/>
        <v>0</v>
      </c>
      <c r="AF141" s="515">
        <f t="shared" si="58"/>
        <v>0</v>
      </c>
      <c r="AG141" s="515">
        <f t="shared" si="58"/>
        <v>0</v>
      </c>
      <c r="AH141" s="515">
        <f t="shared" si="58"/>
        <v>0</v>
      </c>
      <c r="AI141" s="515">
        <f t="shared" si="58"/>
        <v>0</v>
      </c>
      <c r="AJ141" s="515">
        <f t="shared" si="59"/>
        <v>0</v>
      </c>
      <c r="AK141" s="515">
        <f t="shared" si="59"/>
        <v>0</v>
      </c>
      <c r="AL141" s="515">
        <f t="shared" si="59"/>
        <v>0</v>
      </c>
      <c r="AM141" s="515">
        <f t="shared" si="59"/>
        <v>0</v>
      </c>
      <c r="AN141" s="515">
        <f t="shared" si="59"/>
        <v>0</v>
      </c>
      <c r="AO141" s="515">
        <f t="shared" si="59"/>
        <v>0</v>
      </c>
      <c r="AP141" s="515">
        <f t="shared" si="59"/>
        <v>0</v>
      </c>
      <c r="AQ141" s="515">
        <f t="shared" si="59"/>
        <v>0</v>
      </c>
      <c r="AR141" s="515">
        <f t="shared" si="59"/>
        <v>0</v>
      </c>
      <c r="AS141" s="515">
        <f t="shared" si="59"/>
        <v>0</v>
      </c>
      <c r="AT141" s="515">
        <f t="shared" si="59"/>
        <v>0</v>
      </c>
      <c r="AU141" s="515">
        <f t="shared" si="59"/>
        <v>0</v>
      </c>
      <c r="AV141" s="515">
        <f t="shared" si="59"/>
        <v>0</v>
      </c>
      <c r="AW141" s="515">
        <f t="shared" si="59"/>
        <v>0</v>
      </c>
      <c r="AX141" s="515" t="str">
        <f t="shared" si="51"/>
        <v/>
      </c>
      <c r="AY141" s="515" t="str">
        <f t="shared" si="51"/>
        <v/>
      </c>
      <c r="AZ141" s="515" t="str">
        <f t="shared" si="51"/>
        <v/>
      </c>
      <c r="BA141" s="515" t="str">
        <f t="shared" si="50"/>
        <v/>
      </c>
      <c r="BB141" s="515" t="str">
        <f t="shared" si="50"/>
        <v/>
      </c>
      <c r="BC141" s="515" t="str">
        <f t="shared" si="50"/>
        <v/>
      </c>
      <c r="BD141" s="515" t="str">
        <f t="shared" si="38"/>
        <v/>
      </c>
      <c r="BE141" s="515" t="str">
        <f t="shared" si="38"/>
        <v/>
      </c>
      <c r="BF141" s="515" t="str">
        <f t="shared" si="38"/>
        <v/>
      </c>
      <c r="BG141" s="515" t="str">
        <f t="shared" si="38"/>
        <v/>
      </c>
      <c r="BH141" s="515" t="str">
        <f t="shared" si="38"/>
        <v/>
      </c>
      <c r="BI141" s="515" t="str">
        <f t="shared" si="46"/>
        <v/>
      </c>
      <c r="BJ141" s="515" t="str">
        <f t="shared" si="46"/>
        <v/>
      </c>
      <c r="BK141" s="515" t="str">
        <f t="shared" si="46"/>
        <v/>
      </c>
      <c r="BL141" s="515">
        <f t="shared" si="60"/>
        <v>0</v>
      </c>
      <c r="BM141" s="515">
        <f t="shared" si="61"/>
        <v>0</v>
      </c>
      <c r="BN141" s="515">
        <f t="shared" si="62"/>
        <v>0</v>
      </c>
      <c r="BO141" s="515" t="str">
        <f t="shared" si="63"/>
        <v/>
      </c>
    </row>
    <row r="142" spans="1:67" ht="30" customHeight="1">
      <c r="A142" s="518">
        <v>131</v>
      </c>
      <c r="B142" s="516"/>
      <c r="C142" s="77" t="str">
        <f t="shared" si="52"/>
        <v/>
      </c>
      <c r="D142" s="72" t="str">
        <f t="shared" si="53"/>
        <v/>
      </c>
      <c r="E142" s="515" t="str">
        <f t="shared" si="54"/>
        <v/>
      </c>
      <c r="F142" s="515" t="str">
        <f t="shared" si="55"/>
        <v/>
      </c>
      <c r="G142" s="515" t="str">
        <f t="shared" si="56"/>
        <v/>
      </c>
      <c r="H142" s="515">
        <f t="shared" si="57"/>
        <v>0</v>
      </c>
      <c r="I142" s="515">
        <f t="shared" si="57"/>
        <v>0</v>
      </c>
      <c r="J142" s="515">
        <f t="shared" si="57"/>
        <v>0</v>
      </c>
      <c r="K142" s="515">
        <f t="shared" si="57"/>
        <v>0</v>
      </c>
      <c r="L142" s="515">
        <f t="shared" si="57"/>
        <v>0</v>
      </c>
      <c r="M142" s="515">
        <f t="shared" si="57"/>
        <v>0</v>
      </c>
      <c r="N142" s="515">
        <f t="shared" si="57"/>
        <v>0</v>
      </c>
      <c r="O142" s="515">
        <f t="shared" si="57"/>
        <v>0</v>
      </c>
      <c r="P142" s="515">
        <f t="shared" si="57"/>
        <v>0</v>
      </c>
      <c r="Q142" s="515">
        <f t="shared" si="57"/>
        <v>0</v>
      </c>
      <c r="R142" s="515">
        <f t="shared" si="57"/>
        <v>0</v>
      </c>
      <c r="S142" s="515">
        <f t="shared" si="57"/>
        <v>0</v>
      </c>
      <c r="T142" s="515">
        <f t="shared" si="57"/>
        <v>0</v>
      </c>
      <c r="U142" s="515">
        <f t="shared" si="57"/>
        <v>0</v>
      </c>
      <c r="V142" s="515">
        <f t="shared" si="58"/>
        <v>0</v>
      </c>
      <c r="W142" s="515">
        <f t="shared" si="58"/>
        <v>0</v>
      </c>
      <c r="X142" s="515">
        <f t="shared" si="58"/>
        <v>0</v>
      </c>
      <c r="Y142" s="515">
        <f t="shared" si="58"/>
        <v>0</v>
      </c>
      <c r="Z142" s="515">
        <f t="shared" si="58"/>
        <v>0</v>
      </c>
      <c r="AA142" s="515">
        <f t="shared" si="58"/>
        <v>0</v>
      </c>
      <c r="AB142" s="515">
        <f t="shared" si="58"/>
        <v>0</v>
      </c>
      <c r="AC142" s="515">
        <f t="shared" si="58"/>
        <v>0</v>
      </c>
      <c r="AD142" s="515">
        <f t="shared" si="58"/>
        <v>0</v>
      </c>
      <c r="AE142" s="515">
        <f t="shared" si="58"/>
        <v>0</v>
      </c>
      <c r="AF142" s="515">
        <f t="shared" si="58"/>
        <v>0</v>
      </c>
      <c r="AG142" s="515">
        <f t="shared" si="58"/>
        <v>0</v>
      </c>
      <c r="AH142" s="515">
        <f t="shared" si="58"/>
        <v>0</v>
      </c>
      <c r="AI142" s="515">
        <f t="shared" si="58"/>
        <v>0</v>
      </c>
      <c r="AJ142" s="515">
        <f t="shared" si="59"/>
        <v>0</v>
      </c>
      <c r="AK142" s="515">
        <f t="shared" si="59"/>
        <v>0</v>
      </c>
      <c r="AL142" s="515">
        <f t="shared" si="59"/>
        <v>0</v>
      </c>
      <c r="AM142" s="515">
        <f t="shared" si="59"/>
        <v>0</v>
      </c>
      <c r="AN142" s="515">
        <f t="shared" si="59"/>
        <v>0</v>
      </c>
      <c r="AO142" s="515">
        <f t="shared" si="59"/>
        <v>0</v>
      </c>
      <c r="AP142" s="515">
        <f t="shared" si="59"/>
        <v>0</v>
      </c>
      <c r="AQ142" s="515">
        <f t="shared" si="59"/>
        <v>0</v>
      </c>
      <c r="AR142" s="515">
        <f t="shared" si="59"/>
        <v>0</v>
      </c>
      <c r="AS142" s="515">
        <f t="shared" si="59"/>
        <v>0</v>
      </c>
      <c r="AT142" s="515">
        <f t="shared" si="59"/>
        <v>0</v>
      </c>
      <c r="AU142" s="515">
        <f t="shared" si="59"/>
        <v>0</v>
      </c>
      <c r="AV142" s="515">
        <f t="shared" si="59"/>
        <v>0</v>
      </c>
      <c r="AW142" s="515">
        <f t="shared" si="59"/>
        <v>0</v>
      </c>
      <c r="AX142" s="515" t="str">
        <f t="shared" si="51"/>
        <v/>
      </c>
      <c r="AY142" s="515" t="str">
        <f t="shared" si="51"/>
        <v/>
      </c>
      <c r="AZ142" s="515" t="str">
        <f t="shared" si="51"/>
        <v/>
      </c>
      <c r="BA142" s="515" t="str">
        <f t="shared" si="50"/>
        <v/>
      </c>
      <c r="BB142" s="515" t="str">
        <f t="shared" si="50"/>
        <v/>
      </c>
      <c r="BC142" s="515" t="str">
        <f t="shared" si="50"/>
        <v/>
      </c>
      <c r="BD142" s="515" t="str">
        <f t="shared" si="38"/>
        <v/>
      </c>
      <c r="BE142" s="515" t="str">
        <f t="shared" si="38"/>
        <v/>
      </c>
      <c r="BF142" s="515" t="str">
        <f t="shared" si="38"/>
        <v/>
      </c>
      <c r="BG142" s="515" t="str">
        <f t="shared" si="38"/>
        <v/>
      </c>
      <c r="BH142" s="515" t="str">
        <f t="shared" si="38"/>
        <v/>
      </c>
      <c r="BI142" s="515" t="str">
        <f t="shared" si="46"/>
        <v/>
      </c>
      <c r="BJ142" s="515" t="str">
        <f t="shared" si="46"/>
        <v/>
      </c>
      <c r="BK142" s="515" t="str">
        <f t="shared" si="46"/>
        <v/>
      </c>
      <c r="BL142" s="515">
        <f t="shared" si="60"/>
        <v>0</v>
      </c>
      <c r="BM142" s="515">
        <f t="shared" si="61"/>
        <v>0</v>
      </c>
      <c r="BN142" s="515">
        <f t="shared" si="62"/>
        <v>0</v>
      </c>
      <c r="BO142" s="515" t="str">
        <f t="shared" si="63"/>
        <v/>
      </c>
    </row>
    <row r="143" spans="1:67" ht="30" customHeight="1">
      <c r="A143" s="517">
        <v>132</v>
      </c>
      <c r="B143" s="516"/>
      <c r="C143" s="77" t="str">
        <f t="shared" si="52"/>
        <v/>
      </c>
      <c r="D143" s="72" t="str">
        <f t="shared" si="53"/>
        <v/>
      </c>
      <c r="E143" s="515" t="str">
        <f t="shared" si="54"/>
        <v/>
      </c>
      <c r="F143" s="515" t="str">
        <f t="shared" si="55"/>
        <v/>
      </c>
      <c r="G143" s="515" t="str">
        <f t="shared" si="56"/>
        <v/>
      </c>
      <c r="H143" s="515">
        <f t="shared" si="57"/>
        <v>0</v>
      </c>
      <c r="I143" s="515">
        <f t="shared" si="57"/>
        <v>0</v>
      </c>
      <c r="J143" s="515">
        <f t="shared" si="57"/>
        <v>0</v>
      </c>
      <c r="K143" s="515">
        <f t="shared" si="57"/>
        <v>0</v>
      </c>
      <c r="L143" s="515">
        <f t="shared" si="57"/>
        <v>0</v>
      </c>
      <c r="M143" s="515">
        <f t="shared" si="57"/>
        <v>0</v>
      </c>
      <c r="N143" s="515">
        <f t="shared" si="57"/>
        <v>0</v>
      </c>
      <c r="O143" s="515">
        <f t="shared" si="57"/>
        <v>0</v>
      </c>
      <c r="P143" s="515">
        <f t="shared" si="57"/>
        <v>0</v>
      </c>
      <c r="Q143" s="515">
        <f t="shared" si="57"/>
        <v>0</v>
      </c>
      <c r="R143" s="515">
        <f t="shared" si="57"/>
        <v>0</v>
      </c>
      <c r="S143" s="515">
        <f t="shared" si="57"/>
        <v>0</v>
      </c>
      <c r="T143" s="515">
        <f t="shared" si="57"/>
        <v>0</v>
      </c>
      <c r="U143" s="515">
        <f t="shared" si="57"/>
        <v>0</v>
      </c>
      <c r="V143" s="515">
        <f t="shared" si="58"/>
        <v>0</v>
      </c>
      <c r="W143" s="515">
        <f t="shared" si="58"/>
        <v>0</v>
      </c>
      <c r="X143" s="515">
        <f t="shared" si="58"/>
        <v>0</v>
      </c>
      <c r="Y143" s="515">
        <f t="shared" si="58"/>
        <v>0</v>
      </c>
      <c r="Z143" s="515">
        <f t="shared" si="58"/>
        <v>0</v>
      </c>
      <c r="AA143" s="515">
        <f t="shared" si="58"/>
        <v>0</v>
      </c>
      <c r="AB143" s="515">
        <f t="shared" si="58"/>
        <v>0</v>
      </c>
      <c r="AC143" s="515">
        <f t="shared" si="58"/>
        <v>0</v>
      </c>
      <c r="AD143" s="515">
        <f t="shared" si="58"/>
        <v>0</v>
      </c>
      <c r="AE143" s="515">
        <f t="shared" si="58"/>
        <v>0</v>
      </c>
      <c r="AF143" s="515">
        <f t="shared" si="58"/>
        <v>0</v>
      </c>
      <c r="AG143" s="515">
        <f t="shared" si="58"/>
        <v>0</v>
      </c>
      <c r="AH143" s="515">
        <f t="shared" si="58"/>
        <v>0</v>
      </c>
      <c r="AI143" s="515">
        <f t="shared" si="58"/>
        <v>0</v>
      </c>
      <c r="AJ143" s="515">
        <f t="shared" si="59"/>
        <v>0</v>
      </c>
      <c r="AK143" s="515">
        <f t="shared" si="59"/>
        <v>0</v>
      </c>
      <c r="AL143" s="515">
        <f t="shared" si="59"/>
        <v>0</v>
      </c>
      <c r="AM143" s="515">
        <f t="shared" si="59"/>
        <v>0</v>
      </c>
      <c r="AN143" s="515">
        <f t="shared" si="59"/>
        <v>0</v>
      </c>
      <c r="AO143" s="515">
        <f t="shared" si="59"/>
        <v>0</v>
      </c>
      <c r="AP143" s="515">
        <f t="shared" si="59"/>
        <v>0</v>
      </c>
      <c r="AQ143" s="515">
        <f t="shared" si="59"/>
        <v>0</v>
      </c>
      <c r="AR143" s="515">
        <f t="shared" si="59"/>
        <v>0</v>
      </c>
      <c r="AS143" s="515">
        <f t="shared" si="59"/>
        <v>0</v>
      </c>
      <c r="AT143" s="515">
        <f t="shared" si="59"/>
        <v>0</v>
      </c>
      <c r="AU143" s="515">
        <f t="shared" si="59"/>
        <v>0</v>
      </c>
      <c r="AV143" s="515">
        <f t="shared" si="59"/>
        <v>0</v>
      </c>
      <c r="AW143" s="515">
        <f t="shared" si="59"/>
        <v>0</v>
      </c>
      <c r="AX143" s="515" t="str">
        <f t="shared" si="51"/>
        <v/>
      </c>
      <c r="AY143" s="515" t="str">
        <f t="shared" si="51"/>
        <v/>
      </c>
      <c r="AZ143" s="515" t="str">
        <f t="shared" si="51"/>
        <v/>
      </c>
      <c r="BA143" s="515" t="str">
        <f t="shared" si="50"/>
        <v/>
      </c>
      <c r="BB143" s="515" t="str">
        <f t="shared" si="50"/>
        <v/>
      </c>
      <c r="BC143" s="515" t="str">
        <f t="shared" si="50"/>
        <v/>
      </c>
      <c r="BD143" s="515" t="str">
        <f t="shared" si="38"/>
        <v/>
      </c>
      <c r="BE143" s="515" t="str">
        <f t="shared" si="38"/>
        <v/>
      </c>
      <c r="BF143" s="515" t="str">
        <f t="shared" si="38"/>
        <v/>
      </c>
      <c r="BG143" s="515" t="str">
        <f t="shared" si="38"/>
        <v/>
      </c>
      <c r="BH143" s="515" t="str">
        <f t="shared" si="38"/>
        <v/>
      </c>
      <c r="BI143" s="515" t="str">
        <f t="shared" si="46"/>
        <v/>
      </c>
      <c r="BJ143" s="515" t="str">
        <f t="shared" si="46"/>
        <v/>
      </c>
      <c r="BK143" s="515" t="str">
        <f t="shared" si="46"/>
        <v/>
      </c>
      <c r="BL143" s="515">
        <f t="shared" si="60"/>
        <v>0</v>
      </c>
      <c r="BM143" s="515">
        <f t="shared" si="61"/>
        <v>0</v>
      </c>
      <c r="BN143" s="515">
        <f t="shared" si="62"/>
        <v>0</v>
      </c>
      <c r="BO143" s="515" t="str">
        <f t="shared" si="63"/>
        <v/>
      </c>
    </row>
    <row r="144" spans="1:67" ht="30" customHeight="1">
      <c r="A144" s="518">
        <v>133</v>
      </c>
      <c r="B144" s="516"/>
      <c r="C144" s="77" t="str">
        <f t="shared" si="52"/>
        <v/>
      </c>
      <c r="D144" s="72" t="str">
        <f t="shared" si="53"/>
        <v/>
      </c>
      <c r="E144" s="515" t="str">
        <f t="shared" si="54"/>
        <v/>
      </c>
      <c r="F144" s="515" t="str">
        <f t="shared" si="55"/>
        <v/>
      </c>
      <c r="G144" s="515" t="str">
        <f t="shared" si="56"/>
        <v/>
      </c>
      <c r="H144" s="515">
        <f t="shared" si="57"/>
        <v>0</v>
      </c>
      <c r="I144" s="515">
        <f t="shared" si="57"/>
        <v>0</v>
      </c>
      <c r="J144" s="515">
        <f t="shared" si="57"/>
        <v>0</v>
      </c>
      <c r="K144" s="515">
        <f t="shared" si="57"/>
        <v>0</v>
      </c>
      <c r="L144" s="515">
        <f t="shared" si="57"/>
        <v>0</v>
      </c>
      <c r="M144" s="515">
        <f t="shared" si="57"/>
        <v>0</v>
      </c>
      <c r="N144" s="515">
        <f t="shared" si="57"/>
        <v>0</v>
      </c>
      <c r="O144" s="515">
        <f t="shared" si="57"/>
        <v>0</v>
      </c>
      <c r="P144" s="515">
        <f t="shared" si="57"/>
        <v>0</v>
      </c>
      <c r="Q144" s="515">
        <f t="shared" si="57"/>
        <v>0</v>
      </c>
      <c r="R144" s="515">
        <f t="shared" si="57"/>
        <v>0</v>
      </c>
      <c r="S144" s="515">
        <f t="shared" si="57"/>
        <v>0</v>
      </c>
      <c r="T144" s="515">
        <f t="shared" si="57"/>
        <v>0</v>
      </c>
      <c r="U144" s="515">
        <f t="shared" si="57"/>
        <v>0</v>
      </c>
      <c r="V144" s="515">
        <f t="shared" si="58"/>
        <v>0</v>
      </c>
      <c r="W144" s="515">
        <f t="shared" si="58"/>
        <v>0</v>
      </c>
      <c r="X144" s="515">
        <f t="shared" si="58"/>
        <v>0</v>
      </c>
      <c r="Y144" s="515">
        <f t="shared" si="58"/>
        <v>0</v>
      </c>
      <c r="Z144" s="515">
        <f t="shared" si="58"/>
        <v>0</v>
      </c>
      <c r="AA144" s="515">
        <f t="shared" si="58"/>
        <v>0</v>
      </c>
      <c r="AB144" s="515">
        <f t="shared" si="58"/>
        <v>0</v>
      </c>
      <c r="AC144" s="515">
        <f t="shared" si="58"/>
        <v>0</v>
      </c>
      <c r="AD144" s="515">
        <f t="shared" si="58"/>
        <v>0</v>
      </c>
      <c r="AE144" s="515">
        <f t="shared" si="58"/>
        <v>0</v>
      </c>
      <c r="AF144" s="515">
        <f t="shared" si="58"/>
        <v>0</v>
      </c>
      <c r="AG144" s="515">
        <f t="shared" si="58"/>
        <v>0</v>
      </c>
      <c r="AH144" s="515">
        <f t="shared" si="58"/>
        <v>0</v>
      </c>
      <c r="AI144" s="515">
        <f t="shared" si="58"/>
        <v>0</v>
      </c>
      <c r="AJ144" s="515">
        <f t="shared" si="59"/>
        <v>0</v>
      </c>
      <c r="AK144" s="515">
        <f t="shared" si="59"/>
        <v>0</v>
      </c>
      <c r="AL144" s="515">
        <f t="shared" si="59"/>
        <v>0</v>
      </c>
      <c r="AM144" s="515">
        <f t="shared" si="59"/>
        <v>0</v>
      </c>
      <c r="AN144" s="515">
        <f t="shared" si="59"/>
        <v>0</v>
      </c>
      <c r="AO144" s="515">
        <f t="shared" si="59"/>
        <v>0</v>
      </c>
      <c r="AP144" s="515">
        <f t="shared" si="59"/>
        <v>0</v>
      </c>
      <c r="AQ144" s="515">
        <f t="shared" si="59"/>
        <v>0</v>
      </c>
      <c r="AR144" s="515">
        <f t="shared" si="59"/>
        <v>0</v>
      </c>
      <c r="AS144" s="515">
        <f t="shared" si="59"/>
        <v>0</v>
      </c>
      <c r="AT144" s="515">
        <f t="shared" si="59"/>
        <v>0</v>
      </c>
      <c r="AU144" s="515">
        <f t="shared" si="59"/>
        <v>0</v>
      </c>
      <c r="AV144" s="515">
        <f t="shared" si="59"/>
        <v>0</v>
      </c>
      <c r="AW144" s="515">
        <f t="shared" si="59"/>
        <v>0</v>
      </c>
      <c r="AX144" s="515" t="str">
        <f t="shared" si="51"/>
        <v/>
      </c>
      <c r="AY144" s="515" t="str">
        <f t="shared" si="51"/>
        <v/>
      </c>
      <c r="AZ144" s="515" t="str">
        <f t="shared" si="51"/>
        <v/>
      </c>
      <c r="BA144" s="515" t="str">
        <f t="shared" si="50"/>
        <v/>
      </c>
      <c r="BB144" s="515" t="str">
        <f t="shared" si="50"/>
        <v/>
      </c>
      <c r="BC144" s="515" t="str">
        <f t="shared" si="50"/>
        <v/>
      </c>
      <c r="BD144" s="515" t="str">
        <f t="shared" si="38"/>
        <v/>
      </c>
      <c r="BE144" s="515" t="str">
        <f t="shared" si="38"/>
        <v/>
      </c>
      <c r="BF144" s="515" t="str">
        <f t="shared" si="38"/>
        <v/>
      </c>
      <c r="BG144" s="515" t="str">
        <f t="shared" si="38"/>
        <v/>
      </c>
      <c r="BH144" s="515" t="str">
        <f t="shared" si="38"/>
        <v/>
      </c>
      <c r="BI144" s="515" t="str">
        <f t="shared" si="46"/>
        <v/>
      </c>
      <c r="BJ144" s="515" t="str">
        <f t="shared" si="46"/>
        <v/>
      </c>
      <c r="BK144" s="515" t="str">
        <f t="shared" si="46"/>
        <v/>
      </c>
      <c r="BL144" s="515">
        <f t="shared" si="60"/>
        <v>0</v>
      </c>
      <c r="BM144" s="515">
        <f t="shared" si="61"/>
        <v>0</v>
      </c>
      <c r="BN144" s="515">
        <f t="shared" si="62"/>
        <v>0</v>
      </c>
      <c r="BO144" s="515" t="str">
        <f t="shared" si="63"/>
        <v/>
      </c>
    </row>
    <row r="145" spans="1:67" ht="30" customHeight="1">
      <c r="A145" s="517">
        <v>134</v>
      </c>
      <c r="B145" s="516"/>
      <c r="C145" s="77" t="str">
        <f t="shared" si="52"/>
        <v/>
      </c>
      <c r="D145" s="72" t="str">
        <f t="shared" si="53"/>
        <v/>
      </c>
      <c r="E145" s="515" t="str">
        <f t="shared" si="54"/>
        <v/>
      </c>
      <c r="F145" s="515" t="str">
        <f t="shared" si="55"/>
        <v/>
      </c>
      <c r="G145" s="515" t="str">
        <f t="shared" si="56"/>
        <v/>
      </c>
      <c r="H145" s="515">
        <f t="shared" si="57"/>
        <v>0</v>
      </c>
      <c r="I145" s="515">
        <f t="shared" si="57"/>
        <v>0</v>
      </c>
      <c r="J145" s="515">
        <f t="shared" si="57"/>
        <v>0</v>
      </c>
      <c r="K145" s="515">
        <f t="shared" si="57"/>
        <v>0</v>
      </c>
      <c r="L145" s="515">
        <f t="shared" si="57"/>
        <v>0</v>
      </c>
      <c r="M145" s="515">
        <f t="shared" si="57"/>
        <v>0</v>
      </c>
      <c r="N145" s="515">
        <f t="shared" si="57"/>
        <v>0</v>
      </c>
      <c r="O145" s="515">
        <f t="shared" si="57"/>
        <v>0</v>
      </c>
      <c r="P145" s="515">
        <f t="shared" si="57"/>
        <v>0</v>
      </c>
      <c r="Q145" s="515">
        <f t="shared" si="57"/>
        <v>0</v>
      </c>
      <c r="R145" s="515">
        <f t="shared" si="57"/>
        <v>0</v>
      </c>
      <c r="S145" s="515">
        <f t="shared" si="57"/>
        <v>0</v>
      </c>
      <c r="T145" s="515">
        <f t="shared" si="57"/>
        <v>0</v>
      </c>
      <c r="U145" s="515">
        <f t="shared" si="57"/>
        <v>0</v>
      </c>
      <c r="V145" s="515">
        <f t="shared" si="58"/>
        <v>0</v>
      </c>
      <c r="W145" s="515">
        <f t="shared" si="58"/>
        <v>0</v>
      </c>
      <c r="X145" s="515">
        <f t="shared" si="58"/>
        <v>0</v>
      </c>
      <c r="Y145" s="515">
        <f t="shared" si="58"/>
        <v>0</v>
      </c>
      <c r="Z145" s="515">
        <f t="shared" si="58"/>
        <v>0</v>
      </c>
      <c r="AA145" s="515">
        <f t="shared" si="58"/>
        <v>0</v>
      </c>
      <c r="AB145" s="515">
        <f t="shared" si="58"/>
        <v>0</v>
      </c>
      <c r="AC145" s="515">
        <f t="shared" si="58"/>
        <v>0</v>
      </c>
      <c r="AD145" s="515">
        <f t="shared" si="58"/>
        <v>0</v>
      </c>
      <c r="AE145" s="515">
        <f t="shared" si="58"/>
        <v>0</v>
      </c>
      <c r="AF145" s="515">
        <f t="shared" si="58"/>
        <v>0</v>
      </c>
      <c r="AG145" s="515">
        <f t="shared" si="58"/>
        <v>0</v>
      </c>
      <c r="AH145" s="515">
        <f t="shared" si="58"/>
        <v>0</v>
      </c>
      <c r="AI145" s="515">
        <f t="shared" si="58"/>
        <v>0</v>
      </c>
      <c r="AJ145" s="515">
        <f t="shared" si="59"/>
        <v>0</v>
      </c>
      <c r="AK145" s="515">
        <f t="shared" si="59"/>
        <v>0</v>
      </c>
      <c r="AL145" s="515">
        <f t="shared" si="59"/>
        <v>0</v>
      </c>
      <c r="AM145" s="515">
        <f t="shared" si="59"/>
        <v>0</v>
      </c>
      <c r="AN145" s="515">
        <f t="shared" si="59"/>
        <v>0</v>
      </c>
      <c r="AO145" s="515">
        <f t="shared" si="59"/>
        <v>0</v>
      </c>
      <c r="AP145" s="515">
        <f t="shared" si="59"/>
        <v>0</v>
      </c>
      <c r="AQ145" s="515">
        <f t="shared" si="59"/>
        <v>0</v>
      </c>
      <c r="AR145" s="515">
        <f t="shared" si="59"/>
        <v>0</v>
      </c>
      <c r="AS145" s="515">
        <f t="shared" si="59"/>
        <v>0</v>
      </c>
      <c r="AT145" s="515">
        <f t="shared" si="59"/>
        <v>0</v>
      </c>
      <c r="AU145" s="515">
        <f t="shared" si="59"/>
        <v>0</v>
      </c>
      <c r="AV145" s="515">
        <f t="shared" si="59"/>
        <v>0</v>
      </c>
      <c r="AW145" s="515">
        <f t="shared" si="59"/>
        <v>0</v>
      </c>
      <c r="AX145" s="515" t="str">
        <f t="shared" si="51"/>
        <v/>
      </c>
      <c r="AY145" s="515" t="str">
        <f t="shared" si="51"/>
        <v/>
      </c>
      <c r="AZ145" s="515" t="str">
        <f t="shared" si="51"/>
        <v/>
      </c>
      <c r="BA145" s="515" t="str">
        <f t="shared" si="50"/>
        <v/>
      </c>
      <c r="BB145" s="515" t="str">
        <f t="shared" si="50"/>
        <v/>
      </c>
      <c r="BC145" s="515" t="str">
        <f t="shared" si="50"/>
        <v/>
      </c>
      <c r="BD145" s="515" t="str">
        <f t="shared" si="38"/>
        <v/>
      </c>
      <c r="BE145" s="515" t="str">
        <f t="shared" si="38"/>
        <v/>
      </c>
      <c r="BF145" s="515" t="str">
        <f t="shared" si="38"/>
        <v/>
      </c>
      <c r="BG145" s="515" t="str">
        <f t="shared" si="38"/>
        <v/>
      </c>
      <c r="BH145" s="515" t="str">
        <f t="shared" si="38"/>
        <v/>
      </c>
      <c r="BI145" s="515" t="str">
        <f t="shared" si="46"/>
        <v/>
      </c>
      <c r="BJ145" s="515" t="str">
        <f t="shared" si="46"/>
        <v/>
      </c>
      <c r="BK145" s="515" t="str">
        <f t="shared" si="46"/>
        <v/>
      </c>
      <c r="BL145" s="515">
        <f t="shared" si="60"/>
        <v>0</v>
      </c>
      <c r="BM145" s="515">
        <f t="shared" si="61"/>
        <v>0</v>
      </c>
      <c r="BN145" s="515">
        <f t="shared" si="62"/>
        <v>0</v>
      </c>
      <c r="BO145" s="515" t="str">
        <f t="shared" si="63"/>
        <v/>
      </c>
    </row>
    <row r="146" spans="1:67" ht="30" customHeight="1">
      <c r="A146" s="518">
        <v>135</v>
      </c>
      <c r="B146" s="516"/>
      <c r="C146" s="77" t="str">
        <f t="shared" si="52"/>
        <v/>
      </c>
      <c r="D146" s="72" t="str">
        <f t="shared" si="53"/>
        <v/>
      </c>
      <c r="E146" s="515" t="str">
        <f t="shared" si="54"/>
        <v/>
      </c>
      <c r="F146" s="515" t="str">
        <f t="shared" si="55"/>
        <v/>
      </c>
      <c r="G146" s="515" t="str">
        <f t="shared" si="56"/>
        <v/>
      </c>
      <c r="H146" s="515">
        <f t="shared" si="57"/>
        <v>0</v>
      </c>
      <c r="I146" s="515">
        <f t="shared" si="57"/>
        <v>0</v>
      </c>
      <c r="J146" s="515">
        <f t="shared" si="57"/>
        <v>0</v>
      </c>
      <c r="K146" s="515">
        <f t="shared" si="57"/>
        <v>0</v>
      </c>
      <c r="L146" s="515">
        <f t="shared" si="57"/>
        <v>0</v>
      </c>
      <c r="M146" s="515">
        <f t="shared" si="57"/>
        <v>0</v>
      </c>
      <c r="N146" s="515">
        <f t="shared" si="57"/>
        <v>0</v>
      </c>
      <c r="O146" s="515">
        <f t="shared" si="57"/>
        <v>0</v>
      </c>
      <c r="P146" s="515">
        <f t="shared" si="57"/>
        <v>0</v>
      </c>
      <c r="Q146" s="515">
        <f t="shared" si="57"/>
        <v>0</v>
      </c>
      <c r="R146" s="515">
        <f t="shared" si="57"/>
        <v>0</v>
      </c>
      <c r="S146" s="515">
        <f t="shared" si="57"/>
        <v>0</v>
      </c>
      <c r="T146" s="515">
        <f t="shared" si="57"/>
        <v>0</v>
      </c>
      <c r="U146" s="515">
        <f t="shared" si="57"/>
        <v>0</v>
      </c>
      <c r="V146" s="515">
        <f t="shared" si="58"/>
        <v>0</v>
      </c>
      <c r="W146" s="515">
        <f t="shared" si="58"/>
        <v>0</v>
      </c>
      <c r="X146" s="515">
        <f t="shared" si="58"/>
        <v>0</v>
      </c>
      <c r="Y146" s="515">
        <f t="shared" si="58"/>
        <v>0</v>
      </c>
      <c r="Z146" s="515">
        <f t="shared" si="58"/>
        <v>0</v>
      </c>
      <c r="AA146" s="515">
        <f t="shared" si="58"/>
        <v>0</v>
      </c>
      <c r="AB146" s="515">
        <f t="shared" si="58"/>
        <v>0</v>
      </c>
      <c r="AC146" s="515">
        <f t="shared" si="58"/>
        <v>0</v>
      </c>
      <c r="AD146" s="515">
        <f t="shared" si="58"/>
        <v>0</v>
      </c>
      <c r="AE146" s="515">
        <f t="shared" si="58"/>
        <v>0</v>
      </c>
      <c r="AF146" s="515">
        <f t="shared" si="58"/>
        <v>0</v>
      </c>
      <c r="AG146" s="515">
        <f t="shared" si="58"/>
        <v>0</v>
      </c>
      <c r="AH146" s="515">
        <f t="shared" si="58"/>
        <v>0</v>
      </c>
      <c r="AI146" s="515">
        <f t="shared" si="58"/>
        <v>0</v>
      </c>
      <c r="AJ146" s="515">
        <f t="shared" si="59"/>
        <v>0</v>
      </c>
      <c r="AK146" s="515">
        <f t="shared" si="59"/>
        <v>0</v>
      </c>
      <c r="AL146" s="515">
        <f t="shared" si="59"/>
        <v>0</v>
      </c>
      <c r="AM146" s="515">
        <f t="shared" si="59"/>
        <v>0</v>
      </c>
      <c r="AN146" s="515">
        <f t="shared" si="59"/>
        <v>0</v>
      </c>
      <c r="AO146" s="515">
        <f t="shared" si="59"/>
        <v>0</v>
      </c>
      <c r="AP146" s="515">
        <f t="shared" si="59"/>
        <v>0</v>
      </c>
      <c r="AQ146" s="515">
        <f t="shared" si="59"/>
        <v>0</v>
      </c>
      <c r="AR146" s="515">
        <f t="shared" si="59"/>
        <v>0</v>
      </c>
      <c r="AS146" s="515">
        <f t="shared" si="59"/>
        <v>0</v>
      </c>
      <c r="AT146" s="515">
        <f t="shared" si="59"/>
        <v>0</v>
      </c>
      <c r="AU146" s="515">
        <f t="shared" si="59"/>
        <v>0</v>
      </c>
      <c r="AV146" s="515">
        <f t="shared" si="59"/>
        <v>0</v>
      </c>
      <c r="AW146" s="515">
        <f t="shared" si="59"/>
        <v>0</v>
      </c>
      <c r="AX146" s="515" t="str">
        <f t="shared" si="51"/>
        <v/>
      </c>
      <c r="AY146" s="515" t="str">
        <f t="shared" si="51"/>
        <v/>
      </c>
      <c r="AZ146" s="515" t="str">
        <f t="shared" si="51"/>
        <v/>
      </c>
      <c r="BA146" s="515" t="str">
        <f t="shared" si="50"/>
        <v/>
      </c>
      <c r="BB146" s="515" t="str">
        <f t="shared" si="50"/>
        <v/>
      </c>
      <c r="BC146" s="515" t="str">
        <f t="shared" si="50"/>
        <v/>
      </c>
      <c r="BD146" s="515" t="str">
        <f t="shared" si="38"/>
        <v/>
      </c>
      <c r="BE146" s="515" t="str">
        <f t="shared" si="38"/>
        <v/>
      </c>
      <c r="BF146" s="515" t="str">
        <f t="shared" si="38"/>
        <v/>
      </c>
      <c r="BG146" s="515" t="str">
        <f t="shared" si="38"/>
        <v/>
      </c>
      <c r="BH146" s="515" t="str">
        <f t="shared" si="38"/>
        <v/>
      </c>
      <c r="BI146" s="515" t="str">
        <f t="shared" si="46"/>
        <v/>
      </c>
      <c r="BJ146" s="515" t="str">
        <f t="shared" si="46"/>
        <v/>
      </c>
      <c r="BK146" s="515" t="str">
        <f t="shared" si="46"/>
        <v/>
      </c>
      <c r="BL146" s="515">
        <f t="shared" si="60"/>
        <v>0</v>
      </c>
      <c r="BM146" s="515">
        <f t="shared" si="61"/>
        <v>0</v>
      </c>
      <c r="BN146" s="515">
        <f t="shared" si="62"/>
        <v>0</v>
      </c>
      <c r="BO146" s="515" t="str">
        <f t="shared" si="63"/>
        <v/>
      </c>
    </row>
    <row r="147" spans="1:67" ht="30" customHeight="1">
      <c r="A147" s="517">
        <v>136</v>
      </c>
      <c r="B147" s="516"/>
      <c r="C147" s="77" t="str">
        <f t="shared" si="52"/>
        <v/>
      </c>
      <c r="D147" s="72" t="str">
        <f t="shared" si="53"/>
        <v/>
      </c>
      <c r="E147" s="515" t="str">
        <f t="shared" si="54"/>
        <v/>
      </c>
      <c r="F147" s="515" t="str">
        <f t="shared" si="55"/>
        <v/>
      </c>
      <c r="G147" s="515" t="str">
        <f t="shared" si="56"/>
        <v/>
      </c>
      <c r="H147" s="515">
        <f t="shared" si="57"/>
        <v>0</v>
      </c>
      <c r="I147" s="515">
        <f t="shared" si="57"/>
        <v>0</v>
      </c>
      <c r="J147" s="515">
        <f t="shared" si="57"/>
        <v>0</v>
      </c>
      <c r="K147" s="515">
        <f t="shared" si="57"/>
        <v>0</v>
      </c>
      <c r="L147" s="515">
        <f t="shared" si="57"/>
        <v>0</v>
      </c>
      <c r="M147" s="515">
        <f t="shared" si="57"/>
        <v>0</v>
      </c>
      <c r="N147" s="515">
        <f t="shared" si="57"/>
        <v>0</v>
      </c>
      <c r="O147" s="515">
        <f t="shared" si="57"/>
        <v>0</v>
      </c>
      <c r="P147" s="515">
        <f t="shared" si="57"/>
        <v>0</v>
      </c>
      <c r="Q147" s="515">
        <f t="shared" si="57"/>
        <v>0</v>
      </c>
      <c r="R147" s="515">
        <f t="shared" si="57"/>
        <v>0</v>
      </c>
      <c r="S147" s="515">
        <f t="shared" si="57"/>
        <v>0</v>
      </c>
      <c r="T147" s="515">
        <f t="shared" si="57"/>
        <v>0</v>
      </c>
      <c r="U147" s="515">
        <f t="shared" si="57"/>
        <v>0</v>
      </c>
      <c r="V147" s="515">
        <f t="shared" si="58"/>
        <v>0</v>
      </c>
      <c r="W147" s="515">
        <f t="shared" si="58"/>
        <v>0</v>
      </c>
      <c r="X147" s="515">
        <f t="shared" si="58"/>
        <v>0</v>
      </c>
      <c r="Y147" s="515">
        <f t="shared" si="58"/>
        <v>0</v>
      </c>
      <c r="Z147" s="515">
        <f t="shared" si="58"/>
        <v>0</v>
      </c>
      <c r="AA147" s="515">
        <f t="shared" si="58"/>
        <v>0</v>
      </c>
      <c r="AB147" s="515">
        <f t="shared" si="58"/>
        <v>0</v>
      </c>
      <c r="AC147" s="515">
        <f t="shared" si="58"/>
        <v>0</v>
      </c>
      <c r="AD147" s="515">
        <f t="shared" si="58"/>
        <v>0</v>
      </c>
      <c r="AE147" s="515">
        <f t="shared" si="58"/>
        <v>0</v>
      </c>
      <c r="AF147" s="515">
        <f t="shared" si="58"/>
        <v>0</v>
      </c>
      <c r="AG147" s="515">
        <f t="shared" si="58"/>
        <v>0</v>
      </c>
      <c r="AH147" s="515">
        <f t="shared" si="58"/>
        <v>0</v>
      </c>
      <c r="AI147" s="515">
        <f t="shared" si="58"/>
        <v>0</v>
      </c>
      <c r="AJ147" s="515">
        <f t="shared" si="59"/>
        <v>0</v>
      </c>
      <c r="AK147" s="515">
        <f t="shared" si="59"/>
        <v>0</v>
      </c>
      <c r="AL147" s="515">
        <f t="shared" si="59"/>
        <v>0</v>
      </c>
      <c r="AM147" s="515">
        <f t="shared" si="59"/>
        <v>0</v>
      </c>
      <c r="AN147" s="515">
        <f t="shared" si="59"/>
        <v>0</v>
      </c>
      <c r="AO147" s="515">
        <f t="shared" si="59"/>
        <v>0</v>
      </c>
      <c r="AP147" s="515">
        <f t="shared" si="59"/>
        <v>0</v>
      </c>
      <c r="AQ147" s="515">
        <f t="shared" si="59"/>
        <v>0</v>
      </c>
      <c r="AR147" s="515">
        <f t="shared" si="59"/>
        <v>0</v>
      </c>
      <c r="AS147" s="515">
        <f t="shared" si="59"/>
        <v>0</v>
      </c>
      <c r="AT147" s="515">
        <f t="shared" si="59"/>
        <v>0</v>
      </c>
      <c r="AU147" s="515">
        <f t="shared" si="59"/>
        <v>0</v>
      </c>
      <c r="AV147" s="515">
        <f t="shared" si="59"/>
        <v>0</v>
      </c>
      <c r="AW147" s="515">
        <f t="shared" si="59"/>
        <v>0</v>
      </c>
      <c r="AX147" s="515" t="str">
        <f t="shared" si="51"/>
        <v/>
      </c>
      <c r="AY147" s="515" t="str">
        <f t="shared" si="51"/>
        <v/>
      </c>
      <c r="AZ147" s="515" t="str">
        <f t="shared" si="51"/>
        <v/>
      </c>
      <c r="BA147" s="515" t="str">
        <f t="shared" si="50"/>
        <v/>
      </c>
      <c r="BB147" s="515" t="str">
        <f t="shared" si="50"/>
        <v/>
      </c>
      <c r="BC147" s="515" t="str">
        <f t="shared" si="50"/>
        <v/>
      </c>
      <c r="BD147" s="515" t="str">
        <f t="shared" si="38"/>
        <v/>
      </c>
      <c r="BE147" s="515" t="str">
        <f t="shared" si="38"/>
        <v/>
      </c>
      <c r="BF147" s="515" t="str">
        <f t="shared" si="38"/>
        <v/>
      </c>
      <c r="BG147" s="515" t="str">
        <f t="shared" si="38"/>
        <v/>
      </c>
      <c r="BH147" s="515" t="str">
        <f t="shared" si="38"/>
        <v/>
      </c>
      <c r="BI147" s="515" t="str">
        <f t="shared" si="46"/>
        <v/>
      </c>
      <c r="BJ147" s="515" t="str">
        <f t="shared" si="46"/>
        <v/>
      </c>
      <c r="BK147" s="515" t="str">
        <f t="shared" si="46"/>
        <v/>
      </c>
      <c r="BL147" s="515">
        <f t="shared" si="60"/>
        <v>0</v>
      </c>
      <c r="BM147" s="515">
        <f t="shared" si="61"/>
        <v>0</v>
      </c>
      <c r="BN147" s="515">
        <f t="shared" si="62"/>
        <v>0</v>
      </c>
      <c r="BO147" s="515" t="str">
        <f t="shared" si="63"/>
        <v/>
      </c>
    </row>
    <row r="148" spans="1:67" ht="30" customHeight="1">
      <c r="A148" s="518">
        <v>137</v>
      </c>
      <c r="B148" s="516"/>
      <c r="C148" s="77" t="str">
        <f t="shared" si="52"/>
        <v/>
      </c>
      <c r="D148" s="72" t="str">
        <f t="shared" si="53"/>
        <v/>
      </c>
      <c r="E148" s="515" t="str">
        <f t="shared" si="54"/>
        <v/>
      </c>
      <c r="F148" s="515" t="str">
        <f t="shared" si="55"/>
        <v/>
      </c>
      <c r="G148" s="515" t="str">
        <f t="shared" si="56"/>
        <v/>
      </c>
      <c r="H148" s="515">
        <f t="shared" si="57"/>
        <v>0</v>
      </c>
      <c r="I148" s="515">
        <f t="shared" si="57"/>
        <v>0</v>
      </c>
      <c r="J148" s="515">
        <f t="shared" si="57"/>
        <v>0</v>
      </c>
      <c r="K148" s="515">
        <f t="shared" si="57"/>
        <v>0</v>
      </c>
      <c r="L148" s="515">
        <f t="shared" si="57"/>
        <v>0</v>
      </c>
      <c r="M148" s="515">
        <f t="shared" si="57"/>
        <v>0</v>
      </c>
      <c r="N148" s="515">
        <f t="shared" si="57"/>
        <v>0</v>
      </c>
      <c r="O148" s="515">
        <f t="shared" si="57"/>
        <v>0</v>
      </c>
      <c r="P148" s="515">
        <f t="shared" si="57"/>
        <v>0</v>
      </c>
      <c r="Q148" s="515">
        <f t="shared" si="57"/>
        <v>0</v>
      </c>
      <c r="R148" s="515">
        <f t="shared" si="57"/>
        <v>0</v>
      </c>
      <c r="S148" s="515">
        <f t="shared" si="57"/>
        <v>0</v>
      </c>
      <c r="T148" s="515">
        <f t="shared" si="57"/>
        <v>0</v>
      </c>
      <c r="U148" s="515">
        <f t="shared" si="57"/>
        <v>0</v>
      </c>
      <c r="V148" s="515">
        <f t="shared" si="58"/>
        <v>0</v>
      </c>
      <c r="W148" s="515">
        <f t="shared" si="58"/>
        <v>0</v>
      </c>
      <c r="X148" s="515">
        <f t="shared" si="58"/>
        <v>0</v>
      </c>
      <c r="Y148" s="515">
        <f t="shared" si="58"/>
        <v>0</v>
      </c>
      <c r="Z148" s="515">
        <f t="shared" si="58"/>
        <v>0</v>
      </c>
      <c r="AA148" s="515">
        <f t="shared" si="58"/>
        <v>0</v>
      </c>
      <c r="AB148" s="515">
        <f t="shared" si="58"/>
        <v>0</v>
      </c>
      <c r="AC148" s="515">
        <f t="shared" si="58"/>
        <v>0</v>
      </c>
      <c r="AD148" s="515">
        <f t="shared" si="58"/>
        <v>0</v>
      </c>
      <c r="AE148" s="515">
        <f t="shared" si="58"/>
        <v>0</v>
      </c>
      <c r="AF148" s="515">
        <f t="shared" si="58"/>
        <v>0</v>
      </c>
      <c r="AG148" s="515">
        <f t="shared" si="58"/>
        <v>0</v>
      </c>
      <c r="AH148" s="515">
        <f t="shared" si="58"/>
        <v>0</v>
      </c>
      <c r="AI148" s="515">
        <f t="shared" si="58"/>
        <v>0</v>
      </c>
      <c r="AJ148" s="515">
        <f t="shared" si="59"/>
        <v>0</v>
      </c>
      <c r="AK148" s="515">
        <f t="shared" si="59"/>
        <v>0</v>
      </c>
      <c r="AL148" s="515">
        <f t="shared" si="59"/>
        <v>0</v>
      </c>
      <c r="AM148" s="515">
        <f t="shared" si="59"/>
        <v>0</v>
      </c>
      <c r="AN148" s="515">
        <f t="shared" si="59"/>
        <v>0</v>
      </c>
      <c r="AO148" s="515">
        <f t="shared" si="59"/>
        <v>0</v>
      </c>
      <c r="AP148" s="515">
        <f t="shared" si="59"/>
        <v>0</v>
      </c>
      <c r="AQ148" s="515">
        <f t="shared" si="59"/>
        <v>0</v>
      </c>
      <c r="AR148" s="515">
        <f t="shared" si="59"/>
        <v>0</v>
      </c>
      <c r="AS148" s="515">
        <f t="shared" si="59"/>
        <v>0</v>
      </c>
      <c r="AT148" s="515">
        <f t="shared" si="59"/>
        <v>0</v>
      </c>
      <c r="AU148" s="515">
        <f t="shared" si="59"/>
        <v>0</v>
      </c>
      <c r="AV148" s="515">
        <f t="shared" si="59"/>
        <v>0</v>
      </c>
      <c r="AW148" s="515">
        <f t="shared" si="59"/>
        <v>0</v>
      </c>
      <c r="AX148" s="515" t="str">
        <f t="shared" si="51"/>
        <v/>
      </c>
      <c r="AY148" s="515" t="str">
        <f t="shared" si="51"/>
        <v/>
      </c>
      <c r="AZ148" s="515" t="str">
        <f t="shared" si="51"/>
        <v/>
      </c>
      <c r="BA148" s="515" t="str">
        <f t="shared" si="50"/>
        <v/>
      </c>
      <c r="BB148" s="515" t="str">
        <f t="shared" si="50"/>
        <v/>
      </c>
      <c r="BC148" s="515" t="str">
        <f t="shared" si="50"/>
        <v/>
      </c>
      <c r="BD148" s="515" t="str">
        <f t="shared" si="38"/>
        <v/>
      </c>
      <c r="BE148" s="515" t="str">
        <f t="shared" si="38"/>
        <v/>
      </c>
      <c r="BF148" s="515" t="str">
        <f t="shared" si="38"/>
        <v/>
      </c>
      <c r="BG148" s="515" t="str">
        <f t="shared" si="38"/>
        <v/>
      </c>
      <c r="BH148" s="515" t="str">
        <f t="shared" si="38"/>
        <v/>
      </c>
      <c r="BI148" s="515" t="str">
        <f t="shared" si="46"/>
        <v/>
      </c>
      <c r="BJ148" s="515" t="str">
        <f t="shared" si="46"/>
        <v/>
      </c>
      <c r="BK148" s="515" t="str">
        <f t="shared" si="46"/>
        <v/>
      </c>
      <c r="BL148" s="515">
        <f t="shared" si="60"/>
        <v>0</v>
      </c>
      <c r="BM148" s="515">
        <f t="shared" si="61"/>
        <v>0</v>
      </c>
      <c r="BN148" s="515">
        <f t="shared" si="62"/>
        <v>0</v>
      </c>
      <c r="BO148" s="515" t="str">
        <f t="shared" si="63"/>
        <v/>
      </c>
    </row>
    <row r="149" spans="1:67" ht="30" customHeight="1">
      <c r="A149" s="517">
        <v>138</v>
      </c>
      <c r="B149" s="516"/>
      <c r="C149" s="77" t="str">
        <f t="shared" si="52"/>
        <v/>
      </c>
      <c r="D149" s="72" t="str">
        <f t="shared" si="53"/>
        <v/>
      </c>
      <c r="E149" s="515" t="str">
        <f t="shared" si="54"/>
        <v/>
      </c>
      <c r="F149" s="515" t="str">
        <f t="shared" si="55"/>
        <v/>
      </c>
      <c r="G149" s="515" t="str">
        <f t="shared" si="56"/>
        <v/>
      </c>
      <c r="H149" s="515">
        <f t="shared" si="57"/>
        <v>0</v>
      </c>
      <c r="I149" s="515">
        <f t="shared" si="57"/>
        <v>0</v>
      </c>
      <c r="J149" s="515">
        <f t="shared" si="57"/>
        <v>0</v>
      </c>
      <c r="K149" s="515">
        <f t="shared" si="57"/>
        <v>0</v>
      </c>
      <c r="L149" s="515">
        <f t="shared" si="57"/>
        <v>0</v>
      </c>
      <c r="M149" s="515">
        <f t="shared" si="57"/>
        <v>0</v>
      </c>
      <c r="N149" s="515">
        <f t="shared" si="57"/>
        <v>0</v>
      </c>
      <c r="O149" s="515">
        <f t="shared" si="57"/>
        <v>0</v>
      </c>
      <c r="P149" s="515">
        <f t="shared" si="57"/>
        <v>0</v>
      </c>
      <c r="Q149" s="515">
        <f t="shared" si="57"/>
        <v>0</v>
      </c>
      <c r="R149" s="515">
        <f t="shared" si="57"/>
        <v>0</v>
      </c>
      <c r="S149" s="515">
        <f t="shared" si="57"/>
        <v>0</v>
      </c>
      <c r="T149" s="515">
        <f t="shared" si="57"/>
        <v>0</v>
      </c>
      <c r="U149" s="515">
        <f t="shared" si="57"/>
        <v>0</v>
      </c>
      <c r="V149" s="515">
        <f t="shared" si="58"/>
        <v>0</v>
      </c>
      <c r="W149" s="515">
        <f t="shared" si="58"/>
        <v>0</v>
      </c>
      <c r="X149" s="515">
        <f t="shared" si="58"/>
        <v>0</v>
      </c>
      <c r="Y149" s="515">
        <f t="shared" si="58"/>
        <v>0</v>
      </c>
      <c r="Z149" s="515">
        <f t="shared" si="58"/>
        <v>0</v>
      </c>
      <c r="AA149" s="515">
        <f t="shared" si="58"/>
        <v>0</v>
      </c>
      <c r="AB149" s="515">
        <f t="shared" si="58"/>
        <v>0</v>
      </c>
      <c r="AC149" s="515">
        <f t="shared" si="58"/>
        <v>0</v>
      </c>
      <c r="AD149" s="515">
        <f t="shared" si="58"/>
        <v>0</v>
      </c>
      <c r="AE149" s="515">
        <f t="shared" si="58"/>
        <v>0</v>
      </c>
      <c r="AF149" s="515">
        <f t="shared" si="58"/>
        <v>0</v>
      </c>
      <c r="AG149" s="515">
        <f t="shared" si="58"/>
        <v>0</v>
      </c>
      <c r="AH149" s="515">
        <f t="shared" si="58"/>
        <v>0</v>
      </c>
      <c r="AI149" s="515">
        <f t="shared" si="58"/>
        <v>0</v>
      </c>
      <c r="AJ149" s="515">
        <f t="shared" si="59"/>
        <v>0</v>
      </c>
      <c r="AK149" s="515">
        <f t="shared" si="59"/>
        <v>0</v>
      </c>
      <c r="AL149" s="515">
        <f t="shared" si="59"/>
        <v>0</v>
      </c>
      <c r="AM149" s="515">
        <f t="shared" si="59"/>
        <v>0</v>
      </c>
      <c r="AN149" s="515">
        <f t="shared" si="59"/>
        <v>0</v>
      </c>
      <c r="AO149" s="515">
        <f t="shared" si="59"/>
        <v>0</v>
      </c>
      <c r="AP149" s="515">
        <f t="shared" si="59"/>
        <v>0</v>
      </c>
      <c r="AQ149" s="515">
        <f t="shared" si="59"/>
        <v>0</v>
      </c>
      <c r="AR149" s="515">
        <f t="shared" si="59"/>
        <v>0</v>
      </c>
      <c r="AS149" s="515">
        <f t="shared" si="59"/>
        <v>0</v>
      </c>
      <c r="AT149" s="515">
        <f t="shared" si="59"/>
        <v>0</v>
      </c>
      <c r="AU149" s="515">
        <f t="shared" si="59"/>
        <v>0</v>
      </c>
      <c r="AV149" s="515">
        <f t="shared" si="59"/>
        <v>0</v>
      </c>
      <c r="AW149" s="515">
        <f t="shared" si="59"/>
        <v>0</v>
      </c>
      <c r="AX149" s="515" t="str">
        <f t="shared" si="51"/>
        <v/>
      </c>
      <c r="AY149" s="515" t="str">
        <f t="shared" si="51"/>
        <v/>
      </c>
      <c r="AZ149" s="515" t="str">
        <f t="shared" si="51"/>
        <v/>
      </c>
      <c r="BA149" s="515" t="str">
        <f t="shared" si="50"/>
        <v/>
      </c>
      <c r="BB149" s="515" t="str">
        <f t="shared" si="50"/>
        <v/>
      </c>
      <c r="BC149" s="515" t="str">
        <f t="shared" si="50"/>
        <v/>
      </c>
      <c r="BD149" s="515" t="str">
        <f t="shared" si="38"/>
        <v/>
      </c>
      <c r="BE149" s="515" t="str">
        <f t="shared" si="38"/>
        <v/>
      </c>
      <c r="BF149" s="515" t="str">
        <f t="shared" si="38"/>
        <v/>
      </c>
      <c r="BG149" s="515" t="str">
        <f t="shared" si="38"/>
        <v/>
      </c>
      <c r="BH149" s="515" t="str">
        <f t="shared" si="38"/>
        <v/>
      </c>
      <c r="BI149" s="515" t="str">
        <f t="shared" si="46"/>
        <v/>
      </c>
      <c r="BJ149" s="515" t="str">
        <f t="shared" si="46"/>
        <v/>
      </c>
      <c r="BK149" s="515" t="str">
        <f t="shared" si="46"/>
        <v/>
      </c>
      <c r="BL149" s="515">
        <f t="shared" si="60"/>
        <v>0</v>
      </c>
      <c r="BM149" s="515">
        <f t="shared" si="61"/>
        <v>0</v>
      </c>
      <c r="BN149" s="515">
        <f t="shared" si="62"/>
        <v>0</v>
      </c>
      <c r="BO149" s="515" t="str">
        <f t="shared" si="63"/>
        <v/>
      </c>
    </row>
    <row r="150" spans="1:67" ht="30" customHeight="1">
      <c r="A150" s="518">
        <v>139</v>
      </c>
      <c r="B150" s="516"/>
      <c r="C150" s="77" t="str">
        <f t="shared" si="52"/>
        <v/>
      </c>
      <c r="D150" s="72" t="str">
        <f t="shared" si="53"/>
        <v/>
      </c>
      <c r="E150" s="515" t="str">
        <f t="shared" si="54"/>
        <v/>
      </c>
      <c r="F150" s="515" t="str">
        <f t="shared" si="55"/>
        <v/>
      </c>
      <c r="G150" s="515" t="str">
        <f t="shared" si="56"/>
        <v/>
      </c>
      <c r="H150" s="515">
        <f t="shared" si="57"/>
        <v>0</v>
      </c>
      <c r="I150" s="515">
        <f t="shared" si="57"/>
        <v>0</v>
      </c>
      <c r="J150" s="515">
        <f t="shared" si="57"/>
        <v>0</v>
      </c>
      <c r="K150" s="515">
        <f t="shared" si="57"/>
        <v>0</v>
      </c>
      <c r="L150" s="515">
        <f t="shared" si="57"/>
        <v>0</v>
      </c>
      <c r="M150" s="515">
        <f t="shared" si="57"/>
        <v>0</v>
      </c>
      <c r="N150" s="515">
        <f t="shared" si="57"/>
        <v>0</v>
      </c>
      <c r="O150" s="515">
        <f t="shared" si="57"/>
        <v>0</v>
      </c>
      <c r="P150" s="515">
        <f t="shared" si="57"/>
        <v>0</v>
      </c>
      <c r="Q150" s="515">
        <f t="shared" si="57"/>
        <v>0</v>
      </c>
      <c r="R150" s="515">
        <f t="shared" si="57"/>
        <v>0</v>
      </c>
      <c r="S150" s="515">
        <f t="shared" si="57"/>
        <v>0</v>
      </c>
      <c r="T150" s="515">
        <f t="shared" si="57"/>
        <v>0</v>
      </c>
      <c r="U150" s="515">
        <f t="shared" si="57"/>
        <v>0</v>
      </c>
      <c r="V150" s="515">
        <f t="shared" si="58"/>
        <v>0</v>
      </c>
      <c r="W150" s="515">
        <f t="shared" si="58"/>
        <v>0</v>
      </c>
      <c r="X150" s="515">
        <f t="shared" si="58"/>
        <v>0</v>
      </c>
      <c r="Y150" s="515">
        <f t="shared" si="58"/>
        <v>0</v>
      </c>
      <c r="Z150" s="515">
        <f t="shared" si="58"/>
        <v>0</v>
      </c>
      <c r="AA150" s="515">
        <f t="shared" si="58"/>
        <v>0</v>
      </c>
      <c r="AB150" s="515">
        <f t="shared" si="58"/>
        <v>0</v>
      </c>
      <c r="AC150" s="515">
        <f t="shared" si="58"/>
        <v>0</v>
      </c>
      <c r="AD150" s="515">
        <f t="shared" si="58"/>
        <v>0</v>
      </c>
      <c r="AE150" s="515">
        <f t="shared" si="58"/>
        <v>0</v>
      </c>
      <c r="AF150" s="515">
        <f t="shared" si="58"/>
        <v>0</v>
      </c>
      <c r="AG150" s="515">
        <f t="shared" si="58"/>
        <v>0</v>
      </c>
      <c r="AH150" s="515">
        <f t="shared" si="58"/>
        <v>0</v>
      </c>
      <c r="AI150" s="515">
        <f t="shared" si="58"/>
        <v>0</v>
      </c>
      <c r="AJ150" s="515">
        <f t="shared" si="59"/>
        <v>0</v>
      </c>
      <c r="AK150" s="515">
        <f t="shared" si="59"/>
        <v>0</v>
      </c>
      <c r="AL150" s="515">
        <f t="shared" si="59"/>
        <v>0</v>
      </c>
      <c r="AM150" s="515">
        <f t="shared" si="59"/>
        <v>0</v>
      </c>
      <c r="AN150" s="515">
        <f t="shared" si="59"/>
        <v>0</v>
      </c>
      <c r="AO150" s="515">
        <f t="shared" si="59"/>
        <v>0</v>
      </c>
      <c r="AP150" s="515">
        <f t="shared" si="59"/>
        <v>0</v>
      </c>
      <c r="AQ150" s="515">
        <f t="shared" si="59"/>
        <v>0</v>
      </c>
      <c r="AR150" s="515">
        <f t="shared" si="59"/>
        <v>0</v>
      </c>
      <c r="AS150" s="515">
        <f t="shared" si="59"/>
        <v>0</v>
      </c>
      <c r="AT150" s="515">
        <f t="shared" si="59"/>
        <v>0</v>
      </c>
      <c r="AU150" s="515">
        <f t="shared" si="59"/>
        <v>0</v>
      </c>
      <c r="AV150" s="515">
        <f t="shared" si="59"/>
        <v>0</v>
      </c>
      <c r="AW150" s="515">
        <f t="shared" si="59"/>
        <v>0</v>
      </c>
      <c r="AX150" s="515" t="str">
        <f t="shared" si="51"/>
        <v/>
      </c>
      <c r="AY150" s="515" t="str">
        <f t="shared" si="51"/>
        <v/>
      </c>
      <c r="AZ150" s="515" t="str">
        <f t="shared" si="51"/>
        <v/>
      </c>
      <c r="BA150" s="515" t="str">
        <f t="shared" si="50"/>
        <v/>
      </c>
      <c r="BB150" s="515" t="str">
        <f t="shared" si="50"/>
        <v/>
      </c>
      <c r="BC150" s="515" t="str">
        <f t="shared" si="50"/>
        <v/>
      </c>
      <c r="BD150" s="515" t="str">
        <f t="shared" si="38"/>
        <v/>
      </c>
      <c r="BE150" s="515" t="str">
        <f t="shared" si="38"/>
        <v/>
      </c>
      <c r="BF150" s="515" t="str">
        <f t="shared" si="38"/>
        <v/>
      </c>
      <c r="BG150" s="515" t="str">
        <f t="shared" si="38"/>
        <v/>
      </c>
      <c r="BH150" s="515" t="str">
        <f t="shared" si="38"/>
        <v/>
      </c>
      <c r="BI150" s="515" t="str">
        <f t="shared" si="46"/>
        <v/>
      </c>
      <c r="BJ150" s="515" t="str">
        <f t="shared" si="46"/>
        <v/>
      </c>
      <c r="BK150" s="515" t="str">
        <f t="shared" si="46"/>
        <v/>
      </c>
      <c r="BL150" s="515">
        <f t="shared" si="60"/>
        <v>0</v>
      </c>
      <c r="BM150" s="515">
        <f t="shared" si="61"/>
        <v>0</v>
      </c>
      <c r="BN150" s="515">
        <f t="shared" si="62"/>
        <v>0</v>
      </c>
      <c r="BO150" s="515" t="str">
        <f t="shared" si="63"/>
        <v/>
      </c>
    </row>
    <row r="151" spans="1:67" ht="30" customHeight="1">
      <c r="A151" s="517">
        <v>140</v>
      </c>
      <c r="B151" s="516"/>
      <c r="C151" s="77" t="str">
        <f t="shared" si="52"/>
        <v/>
      </c>
      <c r="D151" s="72" t="str">
        <f t="shared" si="53"/>
        <v/>
      </c>
      <c r="E151" s="515" t="str">
        <f t="shared" si="54"/>
        <v/>
      </c>
      <c r="F151" s="515" t="str">
        <f t="shared" si="55"/>
        <v/>
      </c>
      <c r="G151" s="515" t="str">
        <f t="shared" si="56"/>
        <v/>
      </c>
      <c r="H151" s="515">
        <f t="shared" si="57"/>
        <v>0</v>
      </c>
      <c r="I151" s="515">
        <f t="shared" si="57"/>
        <v>0</v>
      </c>
      <c r="J151" s="515">
        <f t="shared" si="57"/>
        <v>0</v>
      </c>
      <c r="K151" s="515">
        <f t="shared" si="57"/>
        <v>0</v>
      </c>
      <c r="L151" s="515">
        <f t="shared" si="57"/>
        <v>0</v>
      </c>
      <c r="M151" s="515">
        <f t="shared" si="57"/>
        <v>0</v>
      </c>
      <c r="N151" s="515">
        <f t="shared" si="57"/>
        <v>0</v>
      </c>
      <c r="O151" s="515">
        <f t="shared" si="57"/>
        <v>0</v>
      </c>
      <c r="P151" s="515">
        <f t="shared" si="57"/>
        <v>0</v>
      </c>
      <c r="Q151" s="515">
        <f t="shared" si="57"/>
        <v>0</v>
      </c>
      <c r="R151" s="515">
        <f t="shared" si="57"/>
        <v>0</v>
      </c>
      <c r="S151" s="515">
        <f t="shared" si="57"/>
        <v>0</v>
      </c>
      <c r="T151" s="515">
        <f t="shared" si="57"/>
        <v>0</v>
      </c>
      <c r="U151" s="515">
        <f t="shared" si="57"/>
        <v>0</v>
      </c>
      <c r="V151" s="515">
        <f t="shared" si="58"/>
        <v>0</v>
      </c>
      <c r="W151" s="515">
        <f t="shared" si="58"/>
        <v>0</v>
      </c>
      <c r="X151" s="515">
        <f t="shared" si="58"/>
        <v>0</v>
      </c>
      <c r="Y151" s="515">
        <f t="shared" si="58"/>
        <v>0</v>
      </c>
      <c r="Z151" s="515">
        <f t="shared" si="58"/>
        <v>0</v>
      </c>
      <c r="AA151" s="515">
        <f t="shared" si="58"/>
        <v>0</v>
      </c>
      <c r="AB151" s="515">
        <f t="shared" si="58"/>
        <v>0</v>
      </c>
      <c r="AC151" s="515">
        <f t="shared" si="58"/>
        <v>0</v>
      </c>
      <c r="AD151" s="515">
        <f t="shared" si="58"/>
        <v>0</v>
      </c>
      <c r="AE151" s="515">
        <f t="shared" si="58"/>
        <v>0</v>
      </c>
      <c r="AF151" s="515">
        <f t="shared" si="58"/>
        <v>0</v>
      </c>
      <c r="AG151" s="515">
        <f t="shared" si="58"/>
        <v>0</v>
      </c>
      <c r="AH151" s="515">
        <f t="shared" si="58"/>
        <v>0</v>
      </c>
      <c r="AI151" s="515">
        <f t="shared" si="58"/>
        <v>0</v>
      </c>
      <c r="AJ151" s="515">
        <f t="shared" si="59"/>
        <v>0</v>
      </c>
      <c r="AK151" s="515">
        <f t="shared" si="59"/>
        <v>0</v>
      </c>
      <c r="AL151" s="515">
        <f t="shared" si="59"/>
        <v>0</v>
      </c>
      <c r="AM151" s="515">
        <f t="shared" si="59"/>
        <v>0</v>
      </c>
      <c r="AN151" s="515">
        <f t="shared" si="59"/>
        <v>0</v>
      </c>
      <c r="AO151" s="515">
        <f t="shared" si="59"/>
        <v>0</v>
      </c>
      <c r="AP151" s="515">
        <f t="shared" si="59"/>
        <v>0</v>
      </c>
      <c r="AQ151" s="515">
        <f t="shared" si="59"/>
        <v>0</v>
      </c>
      <c r="AR151" s="515">
        <f t="shared" si="59"/>
        <v>0</v>
      </c>
      <c r="AS151" s="515">
        <f t="shared" si="59"/>
        <v>0</v>
      </c>
      <c r="AT151" s="515">
        <f t="shared" si="59"/>
        <v>0</v>
      </c>
      <c r="AU151" s="515">
        <f t="shared" si="59"/>
        <v>0</v>
      </c>
      <c r="AV151" s="515">
        <f t="shared" si="59"/>
        <v>0</v>
      </c>
      <c r="AW151" s="515">
        <f t="shared" si="59"/>
        <v>0</v>
      </c>
      <c r="AX151" s="515" t="str">
        <f t="shared" si="51"/>
        <v/>
      </c>
      <c r="AY151" s="515" t="str">
        <f t="shared" si="51"/>
        <v/>
      </c>
      <c r="AZ151" s="515" t="str">
        <f t="shared" si="51"/>
        <v/>
      </c>
      <c r="BA151" s="515" t="str">
        <f t="shared" si="50"/>
        <v/>
      </c>
      <c r="BB151" s="515" t="str">
        <f t="shared" si="50"/>
        <v/>
      </c>
      <c r="BC151" s="515" t="str">
        <f t="shared" si="50"/>
        <v/>
      </c>
      <c r="BD151" s="515" t="str">
        <f t="shared" si="50"/>
        <v/>
      </c>
      <c r="BE151" s="515" t="str">
        <f t="shared" si="50"/>
        <v/>
      </c>
      <c r="BF151" s="515" t="str">
        <f t="shared" si="50"/>
        <v/>
      </c>
      <c r="BG151" s="515" t="str">
        <f t="shared" si="50"/>
        <v/>
      </c>
      <c r="BH151" s="515" t="str">
        <f t="shared" si="50"/>
        <v/>
      </c>
      <c r="BI151" s="515" t="str">
        <f t="shared" si="46"/>
        <v/>
      </c>
      <c r="BJ151" s="515" t="str">
        <f t="shared" si="46"/>
        <v/>
      </c>
      <c r="BK151" s="515" t="str">
        <f t="shared" si="46"/>
        <v/>
      </c>
      <c r="BL151" s="515">
        <f t="shared" si="60"/>
        <v>0</v>
      </c>
      <c r="BM151" s="515">
        <f t="shared" si="61"/>
        <v>0</v>
      </c>
      <c r="BN151" s="515">
        <f t="shared" si="62"/>
        <v>0</v>
      </c>
      <c r="BO151" s="515" t="str">
        <f t="shared" si="63"/>
        <v/>
      </c>
    </row>
    <row r="152" spans="1:67" ht="30" customHeight="1">
      <c r="A152" s="518">
        <v>141</v>
      </c>
      <c r="B152" s="516"/>
      <c r="C152" s="77" t="str">
        <f t="shared" si="52"/>
        <v/>
      </c>
      <c r="D152" s="72" t="str">
        <f t="shared" si="53"/>
        <v/>
      </c>
      <c r="E152" s="515" t="str">
        <f t="shared" si="54"/>
        <v/>
      </c>
      <c r="F152" s="515" t="str">
        <f t="shared" si="55"/>
        <v/>
      </c>
      <c r="G152" s="515" t="str">
        <f t="shared" si="56"/>
        <v/>
      </c>
      <c r="H152" s="515">
        <f t="shared" si="57"/>
        <v>0</v>
      </c>
      <c r="I152" s="515">
        <f t="shared" si="57"/>
        <v>0</v>
      </c>
      <c r="J152" s="515">
        <f t="shared" si="57"/>
        <v>0</v>
      </c>
      <c r="K152" s="515">
        <f t="shared" si="57"/>
        <v>0</v>
      </c>
      <c r="L152" s="515">
        <f t="shared" si="57"/>
        <v>0</v>
      </c>
      <c r="M152" s="515">
        <f t="shared" si="57"/>
        <v>0</v>
      </c>
      <c r="N152" s="515">
        <f t="shared" si="57"/>
        <v>0</v>
      </c>
      <c r="O152" s="515">
        <f t="shared" si="57"/>
        <v>0</v>
      </c>
      <c r="P152" s="515">
        <f t="shared" si="57"/>
        <v>0</v>
      </c>
      <c r="Q152" s="515">
        <f t="shared" si="57"/>
        <v>0</v>
      </c>
      <c r="R152" s="515">
        <f t="shared" si="57"/>
        <v>0</v>
      </c>
      <c r="S152" s="515">
        <f t="shared" si="57"/>
        <v>0</v>
      </c>
      <c r="T152" s="515">
        <f t="shared" si="57"/>
        <v>0</v>
      </c>
      <c r="U152" s="515">
        <f t="shared" si="57"/>
        <v>0</v>
      </c>
      <c r="V152" s="515">
        <f t="shared" si="58"/>
        <v>0</v>
      </c>
      <c r="W152" s="515">
        <f t="shared" si="58"/>
        <v>0</v>
      </c>
      <c r="X152" s="515">
        <f t="shared" si="58"/>
        <v>0</v>
      </c>
      <c r="Y152" s="515">
        <f t="shared" si="58"/>
        <v>0</v>
      </c>
      <c r="Z152" s="515">
        <f t="shared" si="58"/>
        <v>0</v>
      </c>
      <c r="AA152" s="515">
        <f t="shared" si="58"/>
        <v>0</v>
      </c>
      <c r="AB152" s="515">
        <f t="shared" si="58"/>
        <v>0</v>
      </c>
      <c r="AC152" s="515">
        <f t="shared" si="58"/>
        <v>0</v>
      </c>
      <c r="AD152" s="515">
        <f t="shared" si="58"/>
        <v>0</v>
      </c>
      <c r="AE152" s="515">
        <f t="shared" si="58"/>
        <v>0</v>
      </c>
      <c r="AF152" s="515">
        <f t="shared" si="58"/>
        <v>0</v>
      </c>
      <c r="AG152" s="515">
        <f t="shared" si="58"/>
        <v>0</v>
      </c>
      <c r="AH152" s="515">
        <f t="shared" si="58"/>
        <v>0</v>
      </c>
      <c r="AI152" s="515">
        <f t="shared" si="58"/>
        <v>0</v>
      </c>
      <c r="AJ152" s="515">
        <f t="shared" si="59"/>
        <v>0</v>
      </c>
      <c r="AK152" s="515">
        <f t="shared" si="59"/>
        <v>0</v>
      </c>
      <c r="AL152" s="515">
        <f t="shared" si="59"/>
        <v>0</v>
      </c>
      <c r="AM152" s="515">
        <f t="shared" si="59"/>
        <v>0</v>
      </c>
      <c r="AN152" s="515">
        <f t="shared" si="59"/>
        <v>0</v>
      </c>
      <c r="AO152" s="515">
        <f t="shared" si="59"/>
        <v>0</v>
      </c>
      <c r="AP152" s="515">
        <f t="shared" si="59"/>
        <v>0</v>
      </c>
      <c r="AQ152" s="515">
        <f t="shared" si="59"/>
        <v>0</v>
      </c>
      <c r="AR152" s="515">
        <f t="shared" si="59"/>
        <v>0</v>
      </c>
      <c r="AS152" s="515">
        <f t="shared" si="59"/>
        <v>0</v>
      </c>
      <c r="AT152" s="515">
        <f t="shared" si="59"/>
        <v>0</v>
      </c>
      <c r="AU152" s="515">
        <f t="shared" si="59"/>
        <v>0</v>
      </c>
      <c r="AV152" s="515">
        <f t="shared" si="59"/>
        <v>0</v>
      </c>
      <c r="AW152" s="515">
        <f t="shared" si="59"/>
        <v>0</v>
      </c>
      <c r="AX152" s="515" t="str">
        <f t="shared" si="51"/>
        <v/>
      </c>
      <c r="AY152" s="515" t="str">
        <f t="shared" si="51"/>
        <v/>
      </c>
      <c r="AZ152" s="515" t="str">
        <f t="shared" si="51"/>
        <v/>
      </c>
      <c r="BA152" s="515" t="str">
        <f t="shared" si="50"/>
        <v/>
      </c>
      <c r="BB152" s="515" t="str">
        <f t="shared" si="50"/>
        <v/>
      </c>
      <c r="BC152" s="515" t="str">
        <f t="shared" si="50"/>
        <v/>
      </c>
      <c r="BD152" s="515" t="str">
        <f t="shared" si="50"/>
        <v/>
      </c>
      <c r="BE152" s="515" t="str">
        <f t="shared" si="50"/>
        <v/>
      </c>
      <c r="BF152" s="515" t="str">
        <f t="shared" si="50"/>
        <v/>
      </c>
      <c r="BG152" s="515" t="str">
        <f t="shared" si="50"/>
        <v/>
      </c>
      <c r="BH152" s="515" t="str">
        <f t="shared" si="50"/>
        <v/>
      </c>
      <c r="BI152" s="515" t="str">
        <f t="shared" si="46"/>
        <v/>
      </c>
      <c r="BJ152" s="515" t="str">
        <f t="shared" si="46"/>
        <v/>
      </c>
      <c r="BK152" s="515" t="str">
        <f t="shared" si="46"/>
        <v/>
      </c>
      <c r="BL152" s="515">
        <f t="shared" si="60"/>
        <v>0</v>
      </c>
      <c r="BM152" s="515">
        <f t="shared" si="61"/>
        <v>0</v>
      </c>
      <c r="BN152" s="515">
        <f t="shared" si="62"/>
        <v>0</v>
      </c>
      <c r="BO152" s="515" t="str">
        <f t="shared" si="63"/>
        <v/>
      </c>
    </row>
    <row r="153" spans="1:67" ht="30" customHeight="1">
      <c r="A153" s="517">
        <v>142</v>
      </c>
      <c r="B153" s="516"/>
      <c r="C153" s="77" t="str">
        <f t="shared" si="52"/>
        <v/>
      </c>
      <c r="D153" s="72" t="str">
        <f t="shared" si="53"/>
        <v/>
      </c>
      <c r="E153" s="515" t="str">
        <f t="shared" si="54"/>
        <v/>
      </c>
      <c r="F153" s="515" t="str">
        <f t="shared" si="55"/>
        <v/>
      </c>
      <c r="G153" s="515" t="str">
        <f t="shared" si="56"/>
        <v/>
      </c>
      <c r="H153" s="515">
        <f t="shared" si="57"/>
        <v>0</v>
      </c>
      <c r="I153" s="515">
        <f t="shared" si="57"/>
        <v>0</v>
      </c>
      <c r="J153" s="515">
        <f t="shared" si="57"/>
        <v>0</v>
      </c>
      <c r="K153" s="515">
        <f t="shared" si="57"/>
        <v>0</v>
      </c>
      <c r="L153" s="515">
        <f t="shared" si="57"/>
        <v>0</v>
      </c>
      <c r="M153" s="515">
        <f t="shared" si="57"/>
        <v>0</v>
      </c>
      <c r="N153" s="515">
        <f t="shared" si="57"/>
        <v>0</v>
      </c>
      <c r="O153" s="515">
        <f t="shared" si="57"/>
        <v>0</v>
      </c>
      <c r="P153" s="515">
        <f t="shared" si="57"/>
        <v>0</v>
      </c>
      <c r="Q153" s="515">
        <f t="shared" si="57"/>
        <v>0</v>
      </c>
      <c r="R153" s="515">
        <f t="shared" si="57"/>
        <v>0</v>
      </c>
      <c r="S153" s="515">
        <f t="shared" si="57"/>
        <v>0</v>
      </c>
      <c r="T153" s="515">
        <f t="shared" si="57"/>
        <v>0</v>
      </c>
      <c r="U153" s="515">
        <f t="shared" si="57"/>
        <v>0</v>
      </c>
      <c r="V153" s="515">
        <f t="shared" si="58"/>
        <v>0</v>
      </c>
      <c r="W153" s="515">
        <f t="shared" si="58"/>
        <v>0</v>
      </c>
      <c r="X153" s="515">
        <f t="shared" si="58"/>
        <v>0</v>
      </c>
      <c r="Y153" s="515">
        <f t="shared" si="58"/>
        <v>0</v>
      </c>
      <c r="Z153" s="515">
        <f t="shared" si="58"/>
        <v>0</v>
      </c>
      <c r="AA153" s="515">
        <f t="shared" si="58"/>
        <v>0</v>
      </c>
      <c r="AB153" s="515">
        <f t="shared" si="58"/>
        <v>0</v>
      </c>
      <c r="AC153" s="515">
        <f t="shared" si="58"/>
        <v>0</v>
      </c>
      <c r="AD153" s="515">
        <f t="shared" si="58"/>
        <v>0</v>
      </c>
      <c r="AE153" s="515">
        <f t="shared" si="58"/>
        <v>0</v>
      </c>
      <c r="AF153" s="515">
        <f t="shared" si="58"/>
        <v>0</v>
      </c>
      <c r="AG153" s="515">
        <f t="shared" si="58"/>
        <v>0</v>
      </c>
      <c r="AH153" s="515">
        <f t="shared" si="58"/>
        <v>0</v>
      </c>
      <c r="AI153" s="515">
        <f t="shared" si="58"/>
        <v>0</v>
      </c>
      <c r="AJ153" s="515">
        <f t="shared" si="59"/>
        <v>0</v>
      </c>
      <c r="AK153" s="515">
        <f t="shared" si="59"/>
        <v>0</v>
      </c>
      <c r="AL153" s="515">
        <f t="shared" si="59"/>
        <v>0</v>
      </c>
      <c r="AM153" s="515">
        <f t="shared" si="59"/>
        <v>0</v>
      </c>
      <c r="AN153" s="515">
        <f t="shared" si="59"/>
        <v>0</v>
      </c>
      <c r="AO153" s="515">
        <f t="shared" si="59"/>
        <v>0</v>
      </c>
      <c r="AP153" s="515">
        <f t="shared" si="59"/>
        <v>0</v>
      </c>
      <c r="AQ153" s="515">
        <f t="shared" si="59"/>
        <v>0</v>
      </c>
      <c r="AR153" s="515">
        <f t="shared" si="59"/>
        <v>0</v>
      </c>
      <c r="AS153" s="515">
        <f t="shared" si="59"/>
        <v>0</v>
      </c>
      <c r="AT153" s="515">
        <f t="shared" si="59"/>
        <v>0</v>
      </c>
      <c r="AU153" s="515">
        <f t="shared" si="59"/>
        <v>0</v>
      </c>
      <c r="AV153" s="515">
        <f t="shared" si="59"/>
        <v>0</v>
      </c>
      <c r="AW153" s="515">
        <f t="shared" si="59"/>
        <v>0</v>
      </c>
      <c r="AX153" s="515" t="str">
        <f t="shared" si="51"/>
        <v/>
      </c>
      <c r="AY153" s="515" t="str">
        <f t="shared" si="51"/>
        <v/>
      </c>
      <c r="AZ153" s="515" t="str">
        <f t="shared" si="51"/>
        <v/>
      </c>
      <c r="BA153" s="515" t="str">
        <f t="shared" si="50"/>
        <v/>
      </c>
      <c r="BB153" s="515" t="str">
        <f t="shared" si="50"/>
        <v/>
      </c>
      <c r="BC153" s="515" t="str">
        <f t="shared" si="50"/>
        <v/>
      </c>
      <c r="BD153" s="515" t="str">
        <f t="shared" si="50"/>
        <v/>
      </c>
      <c r="BE153" s="515" t="str">
        <f t="shared" si="50"/>
        <v/>
      </c>
      <c r="BF153" s="515" t="str">
        <f t="shared" si="50"/>
        <v/>
      </c>
      <c r="BG153" s="515" t="str">
        <f t="shared" si="50"/>
        <v/>
      </c>
      <c r="BH153" s="515" t="str">
        <f t="shared" si="50"/>
        <v/>
      </c>
      <c r="BI153" s="515" t="str">
        <f t="shared" si="46"/>
        <v/>
      </c>
      <c r="BJ153" s="515" t="str">
        <f t="shared" si="46"/>
        <v/>
      </c>
      <c r="BK153" s="515" t="str">
        <f t="shared" si="46"/>
        <v/>
      </c>
      <c r="BL153" s="515">
        <f t="shared" si="60"/>
        <v>0</v>
      </c>
      <c r="BM153" s="515">
        <f t="shared" si="61"/>
        <v>0</v>
      </c>
      <c r="BN153" s="515">
        <f t="shared" si="62"/>
        <v>0</v>
      </c>
      <c r="BO153" s="515" t="str">
        <f t="shared" si="63"/>
        <v/>
      </c>
    </row>
    <row r="154" spans="1:67" ht="30" customHeight="1">
      <c r="A154" s="518">
        <v>143</v>
      </c>
      <c r="B154" s="516"/>
      <c r="C154" s="77" t="str">
        <f t="shared" si="52"/>
        <v/>
      </c>
      <c r="D154" s="72" t="str">
        <f t="shared" si="53"/>
        <v/>
      </c>
      <c r="E154" s="515" t="str">
        <f t="shared" si="54"/>
        <v/>
      </c>
      <c r="F154" s="515" t="str">
        <f t="shared" si="55"/>
        <v/>
      </c>
      <c r="G154" s="515" t="str">
        <f t="shared" si="56"/>
        <v/>
      </c>
      <c r="H154" s="515">
        <f t="shared" si="57"/>
        <v>0</v>
      </c>
      <c r="I154" s="515">
        <f t="shared" si="57"/>
        <v>0</v>
      </c>
      <c r="J154" s="515">
        <f t="shared" si="57"/>
        <v>0</v>
      </c>
      <c r="K154" s="515">
        <f t="shared" si="57"/>
        <v>0</v>
      </c>
      <c r="L154" s="515">
        <f t="shared" si="57"/>
        <v>0</v>
      </c>
      <c r="M154" s="515">
        <f t="shared" si="57"/>
        <v>0</v>
      </c>
      <c r="N154" s="515">
        <f t="shared" si="57"/>
        <v>0</v>
      </c>
      <c r="O154" s="515">
        <f t="shared" si="57"/>
        <v>0</v>
      </c>
      <c r="P154" s="515">
        <f t="shared" si="57"/>
        <v>0</v>
      </c>
      <c r="Q154" s="515">
        <f t="shared" si="57"/>
        <v>0</v>
      </c>
      <c r="R154" s="515">
        <f t="shared" si="57"/>
        <v>0</v>
      </c>
      <c r="S154" s="515">
        <f t="shared" si="57"/>
        <v>0</v>
      </c>
      <c r="T154" s="515">
        <f t="shared" si="57"/>
        <v>0</v>
      </c>
      <c r="U154" s="515">
        <f t="shared" si="57"/>
        <v>0</v>
      </c>
      <c r="V154" s="515">
        <f t="shared" si="58"/>
        <v>0</v>
      </c>
      <c r="W154" s="515">
        <f t="shared" si="58"/>
        <v>0</v>
      </c>
      <c r="X154" s="515">
        <f t="shared" si="58"/>
        <v>0</v>
      </c>
      <c r="Y154" s="515">
        <f t="shared" si="58"/>
        <v>0</v>
      </c>
      <c r="Z154" s="515">
        <f t="shared" si="58"/>
        <v>0</v>
      </c>
      <c r="AA154" s="515">
        <f t="shared" si="58"/>
        <v>0</v>
      </c>
      <c r="AB154" s="515">
        <f t="shared" si="58"/>
        <v>0</v>
      </c>
      <c r="AC154" s="515">
        <f t="shared" si="58"/>
        <v>0</v>
      </c>
      <c r="AD154" s="515">
        <f t="shared" si="58"/>
        <v>0</v>
      </c>
      <c r="AE154" s="515">
        <f t="shared" si="58"/>
        <v>0</v>
      </c>
      <c r="AF154" s="515">
        <f t="shared" si="58"/>
        <v>0</v>
      </c>
      <c r="AG154" s="515">
        <f t="shared" si="58"/>
        <v>0</v>
      </c>
      <c r="AH154" s="515">
        <f t="shared" si="58"/>
        <v>0</v>
      </c>
      <c r="AI154" s="515">
        <f t="shared" si="58"/>
        <v>0</v>
      </c>
      <c r="AJ154" s="515">
        <f t="shared" si="59"/>
        <v>0</v>
      </c>
      <c r="AK154" s="515">
        <f t="shared" si="59"/>
        <v>0</v>
      </c>
      <c r="AL154" s="515">
        <f t="shared" si="59"/>
        <v>0</v>
      </c>
      <c r="AM154" s="515">
        <f t="shared" si="59"/>
        <v>0</v>
      </c>
      <c r="AN154" s="515">
        <f t="shared" si="59"/>
        <v>0</v>
      </c>
      <c r="AO154" s="515">
        <f t="shared" si="59"/>
        <v>0</v>
      </c>
      <c r="AP154" s="515">
        <f t="shared" si="59"/>
        <v>0</v>
      </c>
      <c r="AQ154" s="515">
        <f t="shared" si="59"/>
        <v>0</v>
      </c>
      <c r="AR154" s="515">
        <f t="shared" si="59"/>
        <v>0</v>
      </c>
      <c r="AS154" s="515">
        <f t="shared" si="59"/>
        <v>0</v>
      </c>
      <c r="AT154" s="515">
        <f t="shared" si="59"/>
        <v>0</v>
      </c>
      <c r="AU154" s="515">
        <f t="shared" si="59"/>
        <v>0</v>
      </c>
      <c r="AV154" s="515">
        <f t="shared" si="59"/>
        <v>0</v>
      </c>
      <c r="AW154" s="515">
        <f t="shared" si="59"/>
        <v>0</v>
      </c>
      <c r="AX154" s="515" t="str">
        <f t="shared" si="51"/>
        <v/>
      </c>
      <c r="AY154" s="515" t="str">
        <f t="shared" si="51"/>
        <v/>
      </c>
      <c r="AZ154" s="515" t="str">
        <f t="shared" si="51"/>
        <v/>
      </c>
      <c r="BA154" s="515" t="str">
        <f t="shared" si="50"/>
        <v/>
      </c>
      <c r="BB154" s="515" t="str">
        <f t="shared" si="50"/>
        <v/>
      </c>
      <c r="BC154" s="515" t="str">
        <f t="shared" si="50"/>
        <v/>
      </c>
      <c r="BD154" s="515" t="str">
        <f t="shared" si="50"/>
        <v/>
      </c>
      <c r="BE154" s="515" t="str">
        <f t="shared" si="50"/>
        <v/>
      </c>
      <c r="BF154" s="515" t="str">
        <f t="shared" si="50"/>
        <v/>
      </c>
      <c r="BG154" s="515" t="str">
        <f t="shared" si="50"/>
        <v/>
      </c>
      <c r="BH154" s="515" t="str">
        <f t="shared" si="50"/>
        <v/>
      </c>
      <c r="BI154" s="515" t="str">
        <f t="shared" si="46"/>
        <v/>
      </c>
      <c r="BJ154" s="515" t="str">
        <f t="shared" si="46"/>
        <v/>
      </c>
      <c r="BK154" s="515" t="str">
        <f t="shared" si="46"/>
        <v/>
      </c>
      <c r="BL154" s="515">
        <f t="shared" si="60"/>
        <v>0</v>
      </c>
      <c r="BM154" s="515">
        <f t="shared" si="61"/>
        <v>0</v>
      </c>
      <c r="BN154" s="515">
        <f t="shared" si="62"/>
        <v>0</v>
      </c>
      <c r="BO154" s="515" t="str">
        <f t="shared" si="63"/>
        <v/>
      </c>
    </row>
    <row r="155" spans="1:67" ht="30" customHeight="1">
      <c r="A155" s="517">
        <v>144</v>
      </c>
      <c r="B155" s="516"/>
      <c r="C155" s="77" t="str">
        <f t="shared" si="52"/>
        <v/>
      </c>
      <c r="D155" s="72" t="str">
        <f t="shared" si="53"/>
        <v/>
      </c>
      <c r="E155" s="515" t="str">
        <f t="shared" si="54"/>
        <v/>
      </c>
      <c r="F155" s="515" t="str">
        <f t="shared" si="55"/>
        <v/>
      </c>
      <c r="G155" s="515" t="str">
        <f t="shared" si="56"/>
        <v/>
      </c>
      <c r="H155" s="515">
        <f t="shared" si="57"/>
        <v>0</v>
      </c>
      <c r="I155" s="515">
        <f t="shared" si="57"/>
        <v>0</v>
      </c>
      <c r="J155" s="515">
        <f t="shared" si="57"/>
        <v>0</v>
      </c>
      <c r="K155" s="515">
        <f t="shared" si="57"/>
        <v>0</v>
      </c>
      <c r="L155" s="515">
        <f t="shared" si="57"/>
        <v>0</v>
      </c>
      <c r="M155" s="515">
        <f t="shared" si="57"/>
        <v>0</v>
      </c>
      <c r="N155" s="515">
        <f t="shared" si="57"/>
        <v>0</v>
      </c>
      <c r="O155" s="515">
        <f t="shared" si="57"/>
        <v>0</v>
      </c>
      <c r="P155" s="515">
        <f t="shared" si="57"/>
        <v>0</v>
      </c>
      <c r="Q155" s="515">
        <f t="shared" si="57"/>
        <v>0</v>
      </c>
      <c r="R155" s="515">
        <f t="shared" si="57"/>
        <v>0</v>
      </c>
      <c r="S155" s="515">
        <f t="shared" si="57"/>
        <v>0</v>
      </c>
      <c r="T155" s="515">
        <f t="shared" si="57"/>
        <v>0</v>
      </c>
      <c r="U155" s="515">
        <f t="shared" si="57"/>
        <v>0</v>
      </c>
      <c r="V155" s="515">
        <f t="shared" si="58"/>
        <v>0</v>
      </c>
      <c r="W155" s="515">
        <f t="shared" si="58"/>
        <v>0</v>
      </c>
      <c r="X155" s="515">
        <f t="shared" si="58"/>
        <v>0</v>
      </c>
      <c r="Y155" s="515">
        <f t="shared" si="58"/>
        <v>0</v>
      </c>
      <c r="Z155" s="515">
        <f t="shared" si="58"/>
        <v>0</v>
      </c>
      <c r="AA155" s="515">
        <f t="shared" si="58"/>
        <v>0</v>
      </c>
      <c r="AB155" s="515">
        <f t="shared" si="58"/>
        <v>0</v>
      </c>
      <c r="AC155" s="515">
        <f t="shared" si="58"/>
        <v>0</v>
      </c>
      <c r="AD155" s="515">
        <f t="shared" si="58"/>
        <v>0</v>
      </c>
      <c r="AE155" s="515">
        <f t="shared" si="58"/>
        <v>0</v>
      </c>
      <c r="AF155" s="515">
        <f t="shared" si="58"/>
        <v>0</v>
      </c>
      <c r="AG155" s="515">
        <f t="shared" si="58"/>
        <v>0</v>
      </c>
      <c r="AH155" s="515">
        <f t="shared" si="58"/>
        <v>0</v>
      </c>
      <c r="AI155" s="515">
        <f t="shared" si="58"/>
        <v>0</v>
      </c>
      <c r="AJ155" s="515">
        <f t="shared" si="59"/>
        <v>0</v>
      </c>
      <c r="AK155" s="515">
        <f t="shared" si="59"/>
        <v>0</v>
      </c>
      <c r="AL155" s="515">
        <f t="shared" si="59"/>
        <v>0</v>
      </c>
      <c r="AM155" s="515">
        <f t="shared" si="59"/>
        <v>0</v>
      </c>
      <c r="AN155" s="515">
        <f t="shared" si="59"/>
        <v>0</v>
      </c>
      <c r="AO155" s="515">
        <f t="shared" si="59"/>
        <v>0</v>
      </c>
      <c r="AP155" s="515">
        <f t="shared" si="59"/>
        <v>0</v>
      </c>
      <c r="AQ155" s="515">
        <f t="shared" si="59"/>
        <v>0</v>
      </c>
      <c r="AR155" s="515">
        <f t="shared" si="59"/>
        <v>0</v>
      </c>
      <c r="AS155" s="515">
        <f t="shared" si="59"/>
        <v>0</v>
      </c>
      <c r="AT155" s="515">
        <f t="shared" si="59"/>
        <v>0</v>
      </c>
      <c r="AU155" s="515">
        <f t="shared" si="59"/>
        <v>0</v>
      </c>
      <c r="AV155" s="515">
        <f t="shared" si="59"/>
        <v>0</v>
      </c>
      <c r="AW155" s="515">
        <f t="shared" si="59"/>
        <v>0</v>
      </c>
      <c r="AX155" s="515" t="str">
        <f t="shared" si="51"/>
        <v/>
      </c>
      <c r="AY155" s="515" t="str">
        <f t="shared" si="51"/>
        <v/>
      </c>
      <c r="AZ155" s="515" t="str">
        <f t="shared" si="51"/>
        <v/>
      </c>
      <c r="BA155" s="515" t="str">
        <f t="shared" si="50"/>
        <v/>
      </c>
      <c r="BB155" s="515" t="str">
        <f t="shared" si="50"/>
        <v/>
      </c>
      <c r="BC155" s="515" t="str">
        <f t="shared" si="50"/>
        <v/>
      </c>
      <c r="BD155" s="515" t="str">
        <f t="shared" si="50"/>
        <v/>
      </c>
      <c r="BE155" s="515" t="str">
        <f t="shared" si="50"/>
        <v/>
      </c>
      <c r="BF155" s="515" t="str">
        <f t="shared" si="50"/>
        <v/>
      </c>
      <c r="BG155" s="515" t="str">
        <f t="shared" si="50"/>
        <v/>
      </c>
      <c r="BH155" s="515" t="str">
        <f t="shared" si="50"/>
        <v/>
      </c>
      <c r="BI155" s="515" t="str">
        <f t="shared" si="46"/>
        <v/>
      </c>
      <c r="BJ155" s="515" t="str">
        <f t="shared" si="46"/>
        <v/>
      </c>
      <c r="BK155" s="515" t="str">
        <f t="shared" si="46"/>
        <v/>
      </c>
      <c r="BL155" s="515">
        <f t="shared" si="60"/>
        <v>0</v>
      </c>
      <c r="BM155" s="515">
        <f t="shared" si="61"/>
        <v>0</v>
      </c>
      <c r="BN155" s="515">
        <f t="shared" si="62"/>
        <v>0</v>
      </c>
      <c r="BO155" s="515" t="str">
        <f t="shared" si="63"/>
        <v/>
      </c>
    </row>
    <row r="156" spans="1:67" ht="30" customHeight="1">
      <c r="A156" s="518">
        <v>145</v>
      </c>
      <c r="B156" s="516"/>
      <c r="C156" s="77" t="str">
        <f t="shared" si="52"/>
        <v/>
      </c>
      <c r="D156" s="72" t="str">
        <f t="shared" si="53"/>
        <v/>
      </c>
      <c r="E156" s="515" t="str">
        <f t="shared" si="54"/>
        <v/>
      </c>
      <c r="F156" s="515" t="str">
        <f t="shared" si="55"/>
        <v/>
      </c>
      <c r="G156" s="515" t="str">
        <f t="shared" si="56"/>
        <v/>
      </c>
      <c r="H156" s="515">
        <f t="shared" ref="H156:U171" si="64">IF($B156="",0,SUMPRODUCT(($BQ$6:$AFM$6=H$11)*($BQ$7:$AFM$7="ALERTE")*(COUNTIF($G156,"* "&amp;$BQ$8:$AFM$8&amp;" *")&gt;0)*1))</f>
        <v>0</v>
      </c>
      <c r="I156" s="515">
        <f t="shared" si="64"/>
        <v>0</v>
      </c>
      <c r="J156" s="515">
        <f t="shared" si="64"/>
        <v>0</v>
      </c>
      <c r="K156" s="515">
        <f t="shared" si="64"/>
        <v>0</v>
      </c>
      <c r="L156" s="515">
        <f t="shared" si="64"/>
        <v>0</v>
      </c>
      <c r="M156" s="515">
        <f t="shared" si="64"/>
        <v>0</v>
      </c>
      <c r="N156" s="515">
        <f t="shared" si="64"/>
        <v>0</v>
      </c>
      <c r="O156" s="515">
        <f t="shared" si="64"/>
        <v>0</v>
      </c>
      <c r="P156" s="515">
        <f t="shared" si="64"/>
        <v>0</v>
      </c>
      <c r="Q156" s="515">
        <f t="shared" si="64"/>
        <v>0</v>
      </c>
      <c r="R156" s="515">
        <f t="shared" si="64"/>
        <v>0</v>
      </c>
      <c r="S156" s="515">
        <f t="shared" si="64"/>
        <v>0</v>
      </c>
      <c r="T156" s="515">
        <f t="shared" si="64"/>
        <v>0</v>
      </c>
      <c r="U156" s="515">
        <f t="shared" si="64"/>
        <v>0</v>
      </c>
      <c r="V156" s="515">
        <f t="shared" ref="V156:AI171" si="65">IF($B156="",0,SUMPRODUCT(($BQ$6:$AFM$6=V$11)*($BQ$7:$AFM$7="INFO")*(COUNTIF($G156,"* "&amp;$BQ$8:$AFM$8&amp;" *")&gt;0)*1))</f>
        <v>0</v>
      </c>
      <c r="W156" s="515">
        <f t="shared" si="65"/>
        <v>0</v>
      </c>
      <c r="X156" s="515">
        <f t="shared" si="65"/>
        <v>0</v>
      </c>
      <c r="Y156" s="515">
        <f t="shared" si="65"/>
        <v>0</v>
      </c>
      <c r="Z156" s="515">
        <f t="shared" si="65"/>
        <v>0</v>
      </c>
      <c r="AA156" s="515">
        <f t="shared" si="65"/>
        <v>0</v>
      </c>
      <c r="AB156" s="515">
        <f t="shared" si="65"/>
        <v>0</v>
      </c>
      <c r="AC156" s="515">
        <f t="shared" si="65"/>
        <v>0</v>
      </c>
      <c r="AD156" s="515">
        <f t="shared" si="65"/>
        <v>0</v>
      </c>
      <c r="AE156" s="515">
        <f t="shared" si="65"/>
        <v>0</v>
      </c>
      <c r="AF156" s="515">
        <f t="shared" si="65"/>
        <v>0</v>
      </c>
      <c r="AG156" s="515">
        <f t="shared" si="65"/>
        <v>0</v>
      </c>
      <c r="AH156" s="515">
        <f t="shared" si="65"/>
        <v>0</v>
      </c>
      <c r="AI156" s="515">
        <f t="shared" si="65"/>
        <v>0</v>
      </c>
      <c r="AJ156" s="515">
        <f t="shared" ref="AJ156:AW171" si="66">IF($B156="",0,SUMPRODUCT(($BQ$6:$AFM$6=AJ$11)*($BQ$7:$AFM$7="EXCL")*(COUNTIF($G156,"* "&amp;$BQ$8:$AFM$8&amp;" *")&gt;0)*1))</f>
        <v>0</v>
      </c>
      <c r="AK156" s="515">
        <f t="shared" si="66"/>
        <v>0</v>
      </c>
      <c r="AL156" s="515">
        <f t="shared" si="66"/>
        <v>0</v>
      </c>
      <c r="AM156" s="515">
        <f t="shared" si="66"/>
        <v>0</v>
      </c>
      <c r="AN156" s="515">
        <f t="shared" si="66"/>
        <v>0</v>
      </c>
      <c r="AO156" s="515">
        <f t="shared" si="66"/>
        <v>0</v>
      </c>
      <c r="AP156" s="515">
        <f t="shared" si="66"/>
        <v>0</v>
      </c>
      <c r="AQ156" s="515">
        <f t="shared" si="66"/>
        <v>0</v>
      </c>
      <c r="AR156" s="515">
        <f t="shared" si="66"/>
        <v>0</v>
      </c>
      <c r="AS156" s="515">
        <f t="shared" si="66"/>
        <v>0</v>
      </c>
      <c r="AT156" s="515">
        <f t="shared" si="66"/>
        <v>0</v>
      </c>
      <c r="AU156" s="515">
        <f t="shared" si="66"/>
        <v>0</v>
      </c>
      <c r="AV156" s="515">
        <f t="shared" si="66"/>
        <v>0</v>
      </c>
      <c r="AW156" s="515">
        <f t="shared" si="66"/>
        <v>0</v>
      </c>
      <c r="AX156" s="515" t="str">
        <f t="shared" si="51"/>
        <v/>
      </c>
      <c r="AY156" s="515" t="str">
        <f t="shared" si="51"/>
        <v/>
      </c>
      <c r="AZ156" s="515" t="str">
        <f t="shared" si="51"/>
        <v/>
      </c>
      <c r="BA156" s="515" t="str">
        <f t="shared" si="50"/>
        <v/>
      </c>
      <c r="BB156" s="515" t="str">
        <f t="shared" si="50"/>
        <v/>
      </c>
      <c r="BC156" s="515" t="str">
        <f t="shared" si="50"/>
        <v/>
      </c>
      <c r="BD156" s="515" t="str">
        <f t="shared" si="50"/>
        <v/>
      </c>
      <c r="BE156" s="515" t="str">
        <f t="shared" si="50"/>
        <v/>
      </c>
      <c r="BF156" s="515" t="str">
        <f t="shared" si="50"/>
        <v/>
      </c>
      <c r="BG156" s="515" t="str">
        <f t="shared" si="50"/>
        <v/>
      </c>
      <c r="BH156" s="515" t="str">
        <f t="shared" si="50"/>
        <v/>
      </c>
      <c r="BI156" s="515" t="str">
        <f t="shared" si="46"/>
        <v/>
      </c>
      <c r="BJ156" s="515" t="str">
        <f t="shared" si="46"/>
        <v/>
      </c>
      <c r="BK156" s="515" t="str">
        <f t="shared" si="46"/>
        <v/>
      </c>
      <c r="BL156" s="515">
        <f t="shared" si="60"/>
        <v>0</v>
      </c>
      <c r="BM156" s="515">
        <f t="shared" si="61"/>
        <v>0</v>
      </c>
      <c r="BN156" s="515">
        <f t="shared" si="62"/>
        <v>0</v>
      </c>
      <c r="BO156" s="515" t="str">
        <f t="shared" si="63"/>
        <v/>
      </c>
    </row>
    <row r="157" spans="1:67" ht="30" customHeight="1">
      <c r="A157" s="517">
        <v>146</v>
      </c>
      <c r="B157" s="516"/>
      <c r="C157" s="77" t="str">
        <f t="shared" si="52"/>
        <v/>
      </c>
      <c r="D157" s="72" t="str">
        <f t="shared" si="53"/>
        <v/>
      </c>
      <c r="E157" s="515" t="str">
        <f t="shared" si="54"/>
        <v/>
      </c>
      <c r="F157" s="515" t="str">
        <f t="shared" si="55"/>
        <v/>
      </c>
      <c r="G157" s="515" t="str">
        <f t="shared" si="56"/>
        <v/>
      </c>
      <c r="H157" s="515">
        <f t="shared" si="64"/>
        <v>0</v>
      </c>
      <c r="I157" s="515">
        <f t="shared" si="64"/>
        <v>0</v>
      </c>
      <c r="J157" s="515">
        <f t="shared" si="64"/>
        <v>0</v>
      </c>
      <c r="K157" s="515">
        <f t="shared" si="64"/>
        <v>0</v>
      </c>
      <c r="L157" s="515">
        <f t="shared" si="64"/>
        <v>0</v>
      </c>
      <c r="M157" s="515">
        <f t="shared" si="64"/>
        <v>0</v>
      </c>
      <c r="N157" s="515">
        <f t="shared" si="64"/>
        <v>0</v>
      </c>
      <c r="O157" s="515">
        <f t="shared" si="64"/>
        <v>0</v>
      </c>
      <c r="P157" s="515">
        <f t="shared" si="64"/>
        <v>0</v>
      </c>
      <c r="Q157" s="515">
        <f t="shared" si="64"/>
        <v>0</v>
      </c>
      <c r="R157" s="515">
        <f t="shared" si="64"/>
        <v>0</v>
      </c>
      <c r="S157" s="515">
        <f t="shared" si="64"/>
        <v>0</v>
      </c>
      <c r="T157" s="515">
        <f t="shared" si="64"/>
        <v>0</v>
      </c>
      <c r="U157" s="515">
        <f t="shared" si="64"/>
        <v>0</v>
      </c>
      <c r="V157" s="515">
        <f t="shared" si="65"/>
        <v>0</v>
      </c>
      <c r="W157" s="515">
        <f t="shared" si="65"/>
        <v>0</v>
      </c>
      <c r="X157" s="515">
        <f t="shared" si="65"/>
        <v>0</v>
      </c>
      <c r="Y157" s="515">
        <f t="shared" si="65"/>
        <v>0</v>
      </c>
      <c r="Z157" s="515">
        <f t="shared" si="65"/>
        <v>0</v>
      </c>
      <c r="AA157" s="515">
        <f t="shared" si="65"/>
        <v>0</v>
      </c>
      <c r="AB157" s="515">
        <f t="shared" si="65"/>
        <v>0</v>
      </c>
      <c r="AC157" s="515">
        <f t="shared" si="65"/>
        <v>0</v>
      </c>
      <c r="AD157" s="515">
        <f t="shared" si="65"/>
        <v>0</v>
      </c>
      <c r="AE157" s="515">
        <f t="shared" si="65"/>
        <v>0</v>
      </c>
      <c r="AF157" s="515">
        <f t="shared" si="65"/>
        <v>0</v>
      </c>
      <c r="AG157" s="515">
        <f t="shared" si="65"/>
        <v>0</v>
      </c>
      <c r="AH157" s="515">
        <f t="shared" si="65"/>
        <v>0</v>
      </c>
      <c r="AI157" s="515">
        <f t="shared" si="65"/>
        <v>0</v>
      </c>
      <c r="AJ157" s="515">
        <f t="shared" si="66"/>
        <v>0</v>
      </c>
      <c r="AK157" s="515">
        <f t="shared" si="66"/>
        <v>0</v>
      </c>
      <c r="AL157" s="515">
        <f t="shared" si="66"/>
        <v>0</v>
      </c>
      <c r="AM157" s="515">
        <f t="shared" si="66"/>
        <v>0</v>
      </c>
      <c r="AN157" s="515">
        <f t="shared" si="66"/>
        <v>0</v>
      </c>
      <c r="AO157" s="515">
        <f t="shared" si="66"/>
        <v>0</v>
      </c>
      <c r="AP157" s="515">
        <f t="shared" si="66"/>
        <v>0</v>
      </c>
      <c r="AQ157" s="515">
        <f t="shared" si="66"/>
        <v>0</v>
      </c>
      <c r="AR157" s="515">
        <f t="shared" si="66"/>
        <v>0</v>
      </c>
      <c r="AS157" s="515">
        <f t="shared" si="66"/>
        <v>0</v>
      </c>
      <c r="AT157" s="515">
        <f t="shared" si="66"/>
        <v>0</v>
      </c>
      <c r="AU157" s="515">
        <f t="shared" si="66"/>
        <v>0</v>
      </c>
      <c r="AV157" s="515">
        <f t="shared" si="66"/>
        <v>0</v>
      </c>
      <c r="AW157" s="515">
        <f t="shared" si="66"/>
        <v>0</v>
      </c>
      <c r="AX157" s="515" t="str">
        <f t="shared" si="51"/>
        <v/>
      </c>
      <c r="AY157" s="515" t="str">
        <f t="shared" si="51"/>
        <v/>
      </c>
      <c r="AZ157" s="515" t="str">
        <f t="shared" si="51"/>
        <v/>
      </c>
      <c r="BA157" s="515" t="str">
        <f t="shared" si="50"/>
        <v/>
      </c>
      <c r="BB157" s="515" t="str">
        <f t="shared" si="50"/>
        <v/>
      </c>
      <c r="BC157" s="515" t="str">
        <f t="shared" si="50"/>
        <v/>
      </c>
      <c r="BD157" s="515" t="str">
        <f t="shared" si="50"/>
        <v/>
      </c>
      <c r="BE157" s="515" t="str">
        <f t="shared" si="50"/>
        <v/>
      </c>
      <c r="BF157" s="515" t="str">
        <f t="shared" si="50"/>
        <v/>
      </c>
      <c r="BG157" s="515" t="str">
        <f t="shared" si="50"/>
        <v/>
      </c>
      <c r="BH157" s="515" t="str">
        <f t="shared" si="50"/>
        <v/>
      </c>
      <c r="BI157" s="515" t="str">
        <f t="shared" si="46"/>
        <v/>
      </c>
      <c r="BJ157" s="515" t="str">
        <f t="shared" si="46"/>
        <v/>
      </c>
      <c r="BK157" s="515" t="str">
        <f t="shared" si="46"/>
        <v/>
      </c>
      <c r="BL157" s="515">
        <f t="shared" si="60"/>
        <v>0</v>
      </c>
      <c r="BM157" s="515">
        <f t="shared" si="61"/>
        <v>0</v>
      </c>
      <c r="BN157" s="515">
        <f t="shared" si="62"/>
        <v>0</v>
      </c>
      <c r="BO157" s="515" t="str">
        <f t="shared" si="63"/>
        <v/>
      </c>
    </row>
    <row r="158" spans="1:67" ht="30" customHeight="1">
      <c r="A158" s="518">
        <v>147</v>
      </c>
      <c r="B158" s="516"/>
      <c r="C158" s="77" t="str">
        <f t="shared" si="52"/>
        <v/>
      </c>
      <c r="D158" s="72" t="str">
        <f t="shared" si="53"/>
        <v/>
      </c>
      <c r="E158" s="515" t="str">
        <f t="shared" si="54"/>
        <v/>
      </c>
      <c r="F158" s="515" t="str">
        <f t="shared" si="55"/>
        <v/>
      </c>
      <c r="G158" s="515" t="str">
        <f t="shared" si="56"/>
        <v/>
      </c>
      <c r="H158" s="515">
        <f t="shared" si="64"/>
        <v>0</v>
      </c>
      <c r="I158" s="515">
        <f t="shared" si="64"/>
        <v>0</v>
      </c>
      <c r="J158" s="515">
        <f t="shared" si="64"/>
        <v>0</v>
      </c>
      <c r="K158" s="515">
        <f t="shared" si="64"/>
        <v>0</v>
      </c>
      <c r="L158" s="515">
        <f t="shared" si="64"/>
        <v>0</v>
      </c>
      <c r="M158" s="515">
        <f t="shared" si="64"/>
        <v>0</v>
      </c>
      <c r="N158" s="515">
        <f t="shared" si="64"/>
        <v>0</v>
      </c>
      <c r="O158" s="515">
        <f t="shared" si="64"/>
        <v>0</v>
      </c>
      <c r="P158" s="515">
        <f t="shared" si="64"/>
        <v>0</v>
      </c>
      <c r="Q158" s="515">
        <f t="shared" si="64"/>
        <v>0</v>
      </c>
      <c r="R158" s="515">
        <f t="shared" si="64"/>
        <v>0</v>
      </c>
      <c r="S158" s="515">
        <f t="shared" si="64"/>
        <v>0</v>
      </c>
      <c r="T158" s="515">
        <f t="shared" si="64"/>
        <v>0</v>
      </c>
      <c r="U158" s="515">
        <f t="shared" si="64"/>
        <v>0</v>
      </c>
      <c r="V158" s="515">
        <f t="shared" si="65"/>
        <v>0</v>
      </c>
      <c r="W158" s="515">
        <f t="shared" si="65"/>
        <v>0</v>
      </c>
      <c r="X158" s="515">
        <f t="shared" si="65"/>
        <v>0</v>
      </c>
      <c r="Y158" s="515">
        <f t="shared" si="65"/>
        <v>0</v>
      </c>
      <c r="Z158" s="515">
        <f t="shared" si="65"/>
        <v>0</v>
      </c>
      <c r="AA158" s="515">
        <f t="shared" si="65"/>
        <v>0</v>
      </c>
      <c r="AB158" s="515">
        <f t="shared" si="65"/>
        <v>0</v>
      </c>
      <c r="AC158" s="515">
        <f t="shared" si="65"/>
        <v>0</v>
      </c>
      <c r="AD158" s="515">
        <f t="shared" si="65"/>
        <v>0</v>
      </c>
      <c r="AE158" s="515">
        <f t="shared" si="65"/>
        <v>0</v>
      </c>
      <c r="AF158" s="515">
        <f t="shared" si="65"/>
        <v>0</v>
      </c>
      <c r="AG158" s="515">
        <f t="shared" si="65"/>
        <v>0</v>
      </c>
      <c r="AH158" s="515">
        <f t="shared" si="65"/>
        <v>0</v>
      </c>
      <c r="AI158" s="515">
        <f t="shared" si="65"/>
        <v>0</v>
      </c>
      <c r="AJ158" s="515">
        <f t="shared" si="66"/>
        <v>0</v>
      </c>
      <c r="AK158" s="515">
        <f t="shared" si="66"/>
        <v>0</v>
      </c>
      <c r="AL158" s="515">
        <f t="shared" si="66"/>
        <v>0</v>
      </c>
      <c r="AM158" s="515">
        <f t="shared" si="66"/>
        <v>0</v>
      </c>
      <c r="AN158" s="515">
        <f t="shared" si="66"/>
        <v>0</v>
      </c>
      <c r="AO158" s="515">
        <f t="shared" si="66"/>
        <v>0</v>
      </c>
      <c r="AP158" s="515">
        <f t="shared" si="66"/>
        <v>0</v>
      </c>
      <c r="AQ158" s="515">
        <f t="shared" si="66"/>
        <v>0</v>
      </c>
      <c r="AR158" s="515">
        <f t="shared" si="66"/>
        <v>0</v>
      </c>
      <c r="AS158" s="515">
        <f t="shared" si="66"/>
        <v>0</v>
      </c>
      <c r="AT158" s="515">
        <f t="shared" si="66"/>
        <v>0</v>
      </c>
      <c r="AU158" s="515">
        <f t="shared" si="66"/>
        <v>0</v>
      </c>
      <c r="AV158" s="515">
        <f t="shared" si="66"/>
        <v>0</v>
      </c>
      <c r="AW158" s="515">
        <f t="shared" si="66"/>
        <v>0</v>
      </c>
      <c r="AX158" s="515" t="str">
        <f t="shared" si="51"/>
        <v/>
      </c>
      <c r="AY158" s="515" t="str">
        <f t="shared" si="51"/>
        <v/>
      </c>
      <c r="AZ158" s="515" t="str">
        <f t="shared" si="51"/>
        <v/>
      </c>
      <c r="BA158" s="515" t="str">
        <f t="shared" si="50"/>
        <v/>
      </c>
      <c r="BB158" s="515" t="str">
        <f t="shared" si="50"/>
        <v/>
      </c>
      <c r="BC158" s="515" t="str">
        <f t="shared" si="50"/>
        <v/>
      </c>
      <c r="BD158" s="515" t="str">
        <f t="shared" si="50"/>
        <v/>
      </c>
      <c r="BE158" s="515" t="str">
        <f t="shared" si="50"/>
        <v/>
      </c>
      <c r="BF158" s="515" t="str">
        <f t="shared" si="50"/>
        <v/>
      </c>
      <c r="BG158" s="515" t="str">
        <f t="shared" si="50"/>
        <v/>
      </c>
      <c r="BH158" s="515" t="str">
        <f t="shared" si="50"/>
        <v/>
      </c>
      <c r="BI158" s="515" t="str">
        <f t="shared" si="46"/>
        <v/>
      </c>
      <c r="BJ158" s="515" t="str">
        <f t="shared" si="46"/>
        <v/>
      </c>
      <c r="BK158" s="515" t="str">
        <f t="shared" si="46"/>
        <v/>
      </c>
      <c r="BL158" s="515">
        <f t="shared" si="60"/>
        <v>0</v>
      </c>
      <c r="BM158" s="515">
        <f t="shared" si="61"/>
        <v>0</v>
      </c>
      <c r="BN158" s="515">
        <f t="shared" si="62"/>
        <v>0</v>
      </c>
      <c r="BO158" s="515" t="str">
        <f t="shared" si="63"/>
        <v/>
      </c>
    </row>
    <row r="159" spans="1:67" ht="30" customHeight="1">
      <c r="A159" s="517">
        <v>148</v>
      </c>
      <c r="B159" s="516"/>
      <c r="C159" s="77" t="str">
        <f t="shared" si="52"/>
        <v/>
      </c>
      <c r="D159" s="72" t="str">
        <f t="shared" si="53"/>
        <v/>
      </c>
      <c r="E159" s="515" t="str">
        <f t="shared" si="54"/>
        <v/>
      </c>
      <c r="F159" s="515" t="str">
        <f t="shared" si="55"/>
        <v/>
      </c>
      <c r="G159" s="515" t="str">
        <f t="shared" si="56"/>
        <v/>
      </c>
      <c r="H159" s="515">
        <f t="shared" si="64"/>
        <v>0</v>
      </c>
      <c r="I159" s="515">
        <f t="shared" si="64"/>
        <v>0</v>
      </c>
      <c r="J159" s="515">
        <f t="shared" si="64"/>
        <v>0</v>
      </c>
      <c r="K159" s="515">
        <f t="shared" si="64"/>
        <v>0</v>
      </c>
      <c r="L159" s="515">
        <f t="shared" si="64"/>
        <v>0</v>
      </c>
      <c r="M159" s="515">
        <f t="shared" si="64"/>
        <v>0</v>
      </c>
      <c r="N159" s="515">
        <f t="shared" si="64"/>
        <v>0</v>
      </c>
      <c r="O159" s="515">
        <f t="shared" si="64"/>
        <v>0</v>
      </c>
      <c r="P159" s="515">
        <f t="shared" si="64"/>
        <v>0</v>
      </c>
      <c r="Q159" s="515">
        <f t="shared" si="64"/>
        <v>0</v>
      </c>
      <c r="R159" s="515">
        <f t="shared" si="64"/>
        <v>0</v>
      </c>
      <c r="S159" s="515">
        <f t="shared" si="64"/>
        <v>0</v>
      </c>
      <c r="T159" s="515">
        <f t="shared" si="64"/>
        <v>0</v>
      </c>
      <c r="U159" s="515">
        <f t="shared" si="64"/>
        <v>0</v>
      </c>
      <c r="V159" s="515">
        <f t="shared" si="65"/>
        <v>0</v>
      </c>
      <c r="W159" s="515">
        <f t="shared" si="65"/>
        <v>0</v>
      </c>
      <c r="X159" s="515">
        <f t="shared" si="65"/>
        <v>0</v>
      </c>
      <c r="Y159" s="515">
        <f t="shared" si="65"/>
        <v>0</v>
      </c>
      <c r="Z159" s="515">
        <f t="shared" si="65"/>
        <v>0</v>
      </c>
      <c r="AA159" s="515">
        <f t="shared" si="65"/>
        <v>0</v>
      </c>
      <c r="AB159" s="515">
        <f t="shared" si="65"/>
        <v>0</v>
      </c>
      <c r="AC159" s="515">
        <f t="shared" si="65"/>
        <v>0</v>
      </c>
      <c r="AD159" s="515">
        <f t="shared" si="65"/>
        <v>0</v>
      </c>
      <c r="AE159" s="515">
        <f t="shared" si="65"/>
        <v>0</v>
      </c>
      <c r="AF159" s="515">
        <f t="shared" si="65"/>
        <v>0</v>
      </c>
      <c r="AG159" s="515">
        <f t="shared" si="65"/>
        <v>0</v>
      </c>
      <c r="AH159" s="515">
        <f t="shared" si="65"/>
        <v>0</v>
      </c>
      <c r="AI159" s="515">
        <f t="shared" si="65"/>
        <v>0</v>
      </c>
      <c r="AJ159" s="515">
        <f t="shared" si="66"/>
        <v>0</v>
      </c>
      <c r="AK159" s="515">
        <f t="shared" si="66"/>
        <v>0</v>
      </c>
      <c r="AL159" s="515">
        <f t="shared" si="66"/>
        <v>0</v>
      </c>
      <c r="AM159" s="515">
        <f t="shared" si="66"/>
        <v>0</v>
      </c>
      <c r="AN159" s="515">
        <f t="shared" si="66"/>
        <v>0</v>
      </c>
      <c r="AO159" s="515">
        <f t="shared" si="66"/>
        <v>0</v>
      </c>
      <c r="AP159" s="515">
        <f t="shared" si="66"/>
        <v>0</v>
      </c>
      <c r="AQ159" s="515">
        <f t="shared" si="66"/>
        <v>0</v>
      </c>
      <c r="AR159" s="515">
        <f t="shared" si="66"/>
        <v>0</v>
      </c>
      <c r="AS159" s="515">
        <f t="shared" si="66"/>
        <v>0</v>
      </c>
      <c r="AT159" s="515">
        <f t="shared" si="66"/>
        <v>0</v>
      </c>
      <c r="AU159" s="515">
        <f t="shared" si="66"/>
        <v>0</v>
      </c>
      <c r="AV159" s="515">
        <f t="shared" si="66"/>
        <v>0</v>
      </c>
      <c r="AW159" s="515">
        <f t="shared" si="66"/>
        <v>0</v>
      </c>
      <c r="AX159" s="515" t="str">
        <f t="shared" si="51"/>
        <v/>
      </c>
      <c r="AY159" s="515" t="str">
        <f t="shared" si="51"/>
        <v/>
      </c>
      <c r="AZ159" s="515" t="str">
        <f t="shared" si="51"/>
        <v/>
      </c>
      <c r="BA159" s="515" t="str">
        <f t="shared" si="50"/>
        <v/>
      </c>
      <c r="BB159" s="515" t="str">
        <f t="shared" si="50"/>
        <v/>
      </c>
      <c r="BC159" s="515" t="str">
        <f t="shared" si="50"/>
        <v/>
      </c>
      <c r="BD159" s="515" t="str">
        <f t="shared" si="50"/>
        <v/>
      </c>
      <c r="BE159" s="515" t="str">
        <f t="shared" si="50"/>
        <v/>
      </c>
      <c r="BF159" s="515" t="str">
        <f t="shared" si="50"/>
        <v/>
      </c>
      <c r="BG159" s="515" t="str">
        <f t="shared" si="50"/>
        <v/>
      </c>
      <c r="BH159" s="515" t="str">
        <f t="shared" si="50"/>
        <v/>
      </c>
      <c r="BI159" s="515" t="str">
        <f t="shared" si="46"/>
        <v/>
      </c>
      <c r="BJ159" s="515" t="str">
        <f t="shared" si="46"/>
        <v/>
      </c>
      <c r="BK159" s="515" t="str">
        <f t="shared" si="46"/>
        <v/>
      </c>
      <c r="BL159" s="515">
        <f t="shared" si="60"/>
        <v>0</v>
      </c>
      <c r="BM159" s="515">
        <f t="shared" si="61"/>
        <v>0</v>
      </c>
      <c r="BN159" s="515">
        <f t="shared" si="62"/>
        <v>0</v>
      </c>
      <c r="BO159" s="515" t="str">
        <f t="shared" si="63"/>
        <v/>
      </c>
    </row>
    <row r="160" spans="1:67" ht="30" customHeight="1">
      <c r="A160" s="518">
        <v>149</v>
      </c>
      <c r="B160" s="516"/>
      <c r="C160" s="77" t="str">
        <f t="shared" si="52"/>
        <v/>
      </c>
      <c r="D160" s="72" t="str">
        <f t="shared" si="53"/>
        <v/>
      </c>
      <c r="E160" s="515" t="str">
        <f t="shared" si="54"/>
        <v/>
      </c>
      <c r="F160" s="515" t="str">
        <f t="shared" si="55"/>
        <v/>
      </c>
      <c r="G160" s="515" t="str">
        <f t="shared" si="56"/>
        <v/>
      </c>
      <c r="H160" s="515">
        <f t="shared" si="64"/>
        <v>0</v>
      </c>
      <c r="I160" s="515">
        <f t="shared" si="64"/>
        <v>0</v>
      </c>
      <c r="J160" s="515">
        <f t="shared" si="64"/>
        <v>0</v>
      </c>
      <c r="K160" s="515">
        <f t="shared" si="64"/>
        <v>0</v>
      </c>
      <c r="L160" s="515">
        <f t="shared" si="64"/>
        <v>0</v>
      </c>
      <c r="M160" s="515">
        <f t="shared" si="64"/>
        <v>0</v>
      </c>
      <c r="N160" s="515">
        <f t="shared" si="64"/>
        <v>0</v>
      </c>
      <c r="O160" s="515">
        <f t="shared" si="64"/>
        <v>0</v>
      </c>
      <c r="P160" s="515">
        <f t="shared" si="64"/>
        <v>0</v>
      </c>
      <c r="Q160" s="515">
        <f t="shared" si="64"/>
        <v>0</v>
      </c>
      <c r="R160" s="515">
        <f t="shared" si="64"/>
        <v>0</v>
      </c>
      <c r="S160" s="515">
        <f t="shared" si="64"/>
        <v>0</v>
      </c>
      <c r="T160" s="515">
        <f t="shared" si="64"/>
        <v>0</v>
      </c>
      <c r="U160" s="515">
        <f t="shared" si="64"/>
        <v>0</v>
      </c>
      <c r="V160" s="515">
        <f t="shared" si="65"/>
        <v>0</v>
      </c>
      <c r="W160" s="515">
        <f t="shared" si="65"/>
        <v>0</v>
      </c>
      <c r="X160" s="515">
        <f t="shared" si="65"/>
        <v>0</v>
      </c>
      <c r="Y160" s="515">
        <f t="shared" si="65"/>
        <v>0</v>
      </c>
      <c r="Z160" s="515">
        <f t="shared" si="65"/>
        <v>0</v>
      </c>
      <c r="AA160" s="515">
        <f t="shared" si="65"/>
        <v>0</v>
      </c>
      <c r="AB160" s="515">
        <f t="shared" si="65"/>
        <v>0</v>
      </c>
      <c r="AC160" s="515">
        <f t="shared" si="65"/>
        <v>0</v>
      </c>
      <c r="AD160" s="515">
        <f t="shared" si="65"/>
        <v>0</v>
      </c>
      <c r="AE160" s="515">
        <f t="shared" si="65"/>
        <v>0</v>
      </c>
      <c r="AF160" s="515">
        <f t="shared" si="65"/>
        <v>0</v>
      </c>
      <c r="AG160" s="515">
        <f t="shared" si="65"/>
        <v>0</v>
      </c>
      <c r="AH160" s="515">
        <f t="shared" si="65"/>
        <v>0</v>
      </c>
      <c r="AI160" s="515">
        <f t="shared" si="65"/>
        <v>0</v>
      </c>
      <c r="AJ160" s="515">
        <f t="shared" si="66"/>
        <v>0</v>
      </c>
      <c r="AK160" s="515">
        <f t="shared" si="66"/>
        <v>0</v>
      </c>
      <c r="AL160" s="515">
        <f t="shared" si="66"/>
        <v>0</v>
      </c>
      <c r="AM160" s="515">
        <f t="shared" si="66"/>
        <v>0</v>
      </c>
      <c r="AN160" s="515">
        <f t="shared" si="66"/>
        <v>0</v>
      </c>
      <c r="AO160" s="515">
        <f t="shared" si="66"/>
        <v>0</v>
      </c>
      <c r="AP160" s="515">
        <f t="shared" si="66"/>
        <v>0</v>
      </c>
      <c r="AQ160" s="515">
        <f t="shared" si="66"/>
        <v>0</v>
      </c>
      <c r="AR160" s="515">
        <f t="shared" si="66"/>
        <v>0</v>
      </c>
      <c r="AS160" s="515">
        <f t="shared" si="66"/>
        <v>0</v>
      </c>
      <c r="AT160" s="515">
        <f t="shared" si="66"/>
        <v>0</v>
      </c>
      <c r="AU160" s="515">
        <f t="shared" si="66"/>
        <v>0</v>
      </c>
      <c r="AV160" s="515">
        <f t="shared" si="66"/>
        <v>0</v>
      </c>
      <c r="AW160" s="515">
        <f t="shared" si="66"/>
        <v>0</v>
      </c>
      <c r="AX160" s="515" t="str">
        <f t="shared" si="51"/>
        <v/>
      </c>
      <c r="AY160" s="515" t="str">
        <f t="shared" si="51"/>
        <v/>
      </c>
      <c r="AZ160" s="515" t="str">
        <f t="shared" si="51"/>
        <v/>
      </c>
      <c r="BA160" s="515" t="str">
        <f t="shared" si="50"/>
        <v/>
      </c>
      <c r="BB160" s="515" t="str">
        <f t="shared" si="50"/>
        <v/>
      </c>
      <c r="BC160" s="515" t="str">
        <f t="shared" si="50"/>
        <v/>
      </c>
      <c r="BD160" s="515" t="str">
        <f t="shared" si="50"/>
        <v/>
      </c>
      <c r="BE160" s="515" t="str">
        <f t="shared" si="50"/>
        <v/>
      </c>
      <c r="BF160" s="515" t="str">
        <f t="shared" si="50"/>
        <v/>
      </c>
      <c r="BG160" s="515" t="str">
        <f t="shared" si="50"/>
        <v/>
      </c>
      <c r="BH160" s="515" t="str">
        <f t="shared" si="50"/>
        <v/>
      </c>
      <c r="BI160" s="515" t="str">
        <f t="shared" si="46"/>
        <v/>
      </c>
      <c r="BJ160" s="515" t="str">
        <f t="shared" si="46"/>
        <v/>
      </c>
      <c r="BK160" s="515" t="str">
        <f t="shared" si="46"/>
        <v/>
      </c>
      <c r="BL160" s="515">
        <f t="shared" si="60"/>
        <v>0</v>
      </c>
      <c r="BM160" s="515">
        <f t="shared" si="61"/>
        <v>0</v>
      </c>
      <c r="BN160" s="515">
        <f t="shared" si="62"/>
        <v>0</v>
      </c>
      <c r="BO160" s="515" t="str">
        <f t="shared" si="63"/>
        <v/>
      </c>
    </row>
    <row r="161" spans="1:67" ht="30" customHeight="1">
      <c r="A161" s="517">
        <v>150</v>
      </c>
      <c r="B161" s="516"/>
      <c r="C161" s="77" t="str">
        <f t="shared" si="52"/>
        <v/>
      </c>
      <c r="D161" s="72" t="str">
        <f t="shared" si="53"/>
        <v/>
      </c>
      <c r="E161" s="515" t="str">
        <f t="shared" si="54"/>
        <v/>
      </c>
      <c r="F161" s="515" t="str">
        <f t="shared" si="55"/>
        <v/>
      </c>
      <c r="G161" s="515" t="str">
        <f t="shared" si="56"/>
        <v/>
      </c>
      <c r="H161" s="515">
        <f t="shared" si="64"/>
        <v>0</v>
      </c>
      <c r="I161" s="515">
        <f t="shared" si="64"/>
        <v>0</v>
      </c>
      <c r="J161" s="515">
        <f t="shared" si="64"/>
        <v>0</v>
      </c>
      <c r="K161" s="515">
        <f t="shared" si="64"/>
        <v>0</v>
      </c>
      <c r="L161" s="515">
        <f t="shared" si="64"/>
        <v>0</v>
      </c>
      <c r="M161" s="515">
        <f t="shared" si="64"/>
        <v>0</v>
      </c>
      <c r="N161" s="515">
        <f t="shared" si="64"/>
        <v>0</v>
      </c>
      <c r="O161" s="515">
        <f t="shared" si="64"/>
        <v>0</v>
      </c>
      <c r="P161" s="515">
        <f t="shared" si="64"/>
        <v>0</v>
      </c>
      <c r="Q161" s="515">
        <f t="shared" si="64"/>
        <v>0</v>
      </c>
      <c r="R161" s="515">
        <f t="shared" si="64"/>
        <v>0</v>
      </c>
      <c r="S161" s="515">
        <f t="shared" si="64"/>
        <v>0</v>
      </c>
      <c r="T161" s="515">
        <f t="shared" si="64"/>
        <v>0</v>
      </c>
      <c r="U161" s="515">
        <f t="shared" si="64"/>
        <v>0</v>
      </c>
      <c r="V161" s="515">
        <f t="shared" si="65"/>
        <v>0</v>
      </c>
      <c r="W161" s="515">
        <f t="shared" si="65"/>
        <v>0</v>
      </c>
      <c r="X161" s="515">
        <f t="shared" si="65"/>
        <v>0</v>
      </c>
      <c r="Y161" s="515">
        <f t="shared" si="65"/>
        <v>0</v>
      </c>
      <c r="Z161" s="515">
        <f t="shared" si="65"/>
        <v>0</v>
      </c>
      <c r="AA161" s="515">
        <f t="shared" si="65"/>
        <v>0</v>
      </c>
      <c r="AB161" s="515">
        <f t="shared" si="65"/>
        <v>0</v>
      </c>
      <c r="AC161" s="515">
        <f t="shared" si="65"/>
        <v>0</v>
      </c>
      <c r="AD161" s="515">
        <f t="shared" si="65"/>
        <v>0</v>
      </c>
      <c r="AE161" s="515">
        <f t="shared" si="65"/>
        <v>0</v>
      </c>
      <c r="AF161" s="515">
        <f t="shared" si="65"/>
        <v>0</v>
      </c>
      <c r="AG161" s="515">
        <f t="shared" si="65"/>
        <v>0</v>
      </c>
      <c r="AH161" s="515">
        <f t="shared" si="65"/>
        <v>0</v>
      </c>
      <c r="AI161" s="515">
        <f t="shared" si="65"/>
        <v>0</v>
      </c>
      <c r="AJ161" s="515">
        <f t="shared" si="66"/>
        <v>0</v>
      </c>
      <c r="AK161" s="515">
        <f t="shared" si="66"/>
        <v>0</v>
      </c>
      <c r="AL161" s="515">
        <f t="shared" si="66"/>
        <v>0</v>
      </c>
      <c r="AM161" s="515">
        <f t="shared" si="66"/>
        <v>0</v>
      </c>
      <c r="AN161" s="515">
        <f t="shared" si="66"/>
        <v>0</v>
      </c>
      <c r="AO161" s="515">
        <f t="shared" si="66"/>
        <v>0</v>
      </c>
      <c r="AP161" s="515">
        <f t="shared" si="66"/>
        <v>0</v>
      </c>
      <c r="AQ161" s="515">
        <f t="shared" si="66"/>
        <v>0</v>
      </c>
      <c r="AR161" s="515">
        <f t="shared" si="66"/>
        <v>0</v>
      </c>
      <c r="AS161" s="515">
        <f t="shared" si="66"/>
        <v>0</v>
      </c>
      <c r="AT161" s="515">
        <f t="shared" si="66"/>
        <v>0</v>
      </c>
      <c r="AU161" s="515">
        <f t="shared" si="66"/>
        <v>0</v>
      </c>
      <c r="AV161" s="515">
        <f t="shared" si="66"/>
        <v>0</v>
      </c>
      <c r="AW161" s="515">
        <f t="shared" si="66"/>
        <v>0</v>
      </c>
      <c r="AX161" s="515" t="str">
        <f t="shared" si="51"/>
        <v/>
      </c>
      <c r="AY161" s="515" t="str">
        <f t="shared" si="51"/>
        <v/>
      </c>
      <c r="AZ161" s="515" t="str">
        <f t="shared" si="51"/>
        <v/>
      </c>
      <c r="BA161" s="515" t="str">
        <f t="shared" si="50"/>
        <v/>
      </c>
      <c r="BB161" s="515" t="str">
        <f t="shared" si="50"/>
        <v/>
      </c>
      <c r="BC161" s="515" t="str">
        <f t="shared" si="50"/>
        <v/>
      </c>
      <c r="BD161" s="515" t="str">
        <f t="shared" si="50"/>
        <v/>
      </c>
      <c r="BE161" s="515" t="str">
        <f t="shared" si="50"/>
        <v/>
      </c>
      <c r="BF161" s="515" t="str">
        <f t="shared" si="50"/>
        <v/>
      </c>
      <c r="BG161" s="515" t="str">
        <f t="shared" si="50"/>
        <v/>
      </c>
      <c r="BH161" s="515" t="str">
        <f t="shared" si="50"/>
        <v/>
      </c>
      <c r="BI161" s="515" t="str">
        <f t="shared" si="46"/>
        <v/>
      </c>
      <c r="BJ161" s="515" t="str">
        <f t="shared" si="46"/>
        <v/>
      </c>
      <c r="BK161" s="515" t="str">
        <f t="shared" si="46"/>
        <v/>
      </c>
      <c r="BL161" s="515">
        <f t="shared" si="60"/>
        <v>0</v>
      </c>
      <c r="BM161" s="515">
        <f t="shared" si="61"/>
        <v>0</v>
      </c>
      <c r="BN161" s="515">
        <f t="shared" si="62"/>
        <v>0</v>
      </c>
      <c r="BO161" s="515" t="str">
        <f t="shared" si="63"/>
        <v/>
      </c>
    </row>
    <row r="162" spans="1:67" ht="30" customHeight="1">
      <c r="A162" s="518">
        <v>151</v>
      </c>
      <c r="B162" s="516"/>
      <c r="C162" s="77" t="str">
        <f t="shared" si="52"/>
        <v/>
      </c>
      <c r="D162" s="72" t="str">
        <f t="shared" si="53"/>
        <v/>
      </c>
      <c r="E162" s="515" t="str">
        <f t="shared" si="54"/>
        <v/>
      </c>
      <c r="F162" s="515" t="str">
        <f t="shared" si="55"/>
        <v/>
      </c>
      <c r="G162" s="515" t="str">
        <f t="shared" si="56"/>
        <v/>
      </c>
      <c r="H162" s="515">
        <f t="shared" si="64"/>
        <v>0</v>
      </c>
      <c r="I162" s="515">
        <f t="shared" si="64"/>
        <v>0</v>
      </c>
      <c r="J162" s="515">
        <f t="shared" si="64"/>
        <v>0</v>
      </c>
      <c r="K162" s="515">
        <f t="shared" si="64"/>
        <v>0</v>
      </c>
      <c r="L162" s="515">
        <f t="shared" si="64"/>
        <v>0</v>
      </c>
      <c r="M162" s="515">
        <f t="shared" si="64"/>
        <v>0</v>
      </c>
      <c r="N162" s="515">
        <f t="shared" si="64"/>
        <v>0</v>
      </c>
      <c r="O162" s="515">
        <f t="shared" si="64"/>
        <v>0</v>
      </c>
      <c r="P162" s="515">
        <f t="shared" si="64"/>
        <v>0</v>
      </c>
      <c r="Q162" s="515">
        <f t="shared" si="64"/>
        <v>0</v>
      </c>
      <c r="R162" s="515">
        <f t="shared" si="64"/>
        <v>0</v>
      </c>
      <c r="S162" s="515">
        <f t="shared" si="64"/>
        <v>0</v>
      </c>
      <c r="T162" s="515">
        <f t="shared" si="64"/>
        <v>0</v>
      </c>
      <c r="U162" s="515">
        <f t="shared" si="64"/>
        <v>0</v>
      </c>
      <c r="V162" s="515">
        <f t="shared" si="65"/>
        <v>0</v>
      </c>
      <c r="W162" s="515">
        <f t="shared" si="65"/>
        <v>0</v>
      </c>
      <c r="X162" s="515">
        <f t="shared" si="65"/>
        <v>0</v>
      </c>
      <c r="Y162" s="515">
        <f t="shared" si="65"/>
        <v>0</v>
      </c>
      <c r="Z162" s="515">
        <f t="shared" si="65"/>
        <v>0</v>
      </c>
      <c r="AA162" s="515">
        <f t="shared" si="65"/>
        <v>0</v>
      </c>
      <c r="AB162" s="515">
        <f t="shared" si="65"/>
        <v>0</v>
      </c>
      <c r="AC162" s="515">
        <f t="shared" si="65"/>
        <v>0</v>
      </c>
      <c r="AD162" s="515">
        <f t="shared" si="65"/>
        <v>0</v>
      </c>
      <c r="AE162" s="515">
        <f t="shared" si="65"/>
        <v>0</v>
      </c>
      <c r="AF162" s="515">
        <f t="shared" si="65"/>
        <v>0</v>
      </c>
      <c r="AG162" s="515">
        <f t="shared" si="65"/>
        <v>0</v>
      </c>
      <c r="AH162" s="515">
        <f t="shared" si="65"/>
        <v>0</v>
      </c>
      <c r="AI162" s="515">
        <f t="shared" si="65"/>
        <v>0</v>
      </c>
      <c r="AJ162" s="515">
        <f t="shared" si="66"/>
        <v>0</v>
      </c>
      <c r="AK162" s="515">
        <f t="shared" si="66"/>
        <v>0</v>
      </c>
      <c r="AL162" s="515">
        <f t="shared" si="66"/>
        <v>0</v>
      </c>
      <c r="AM162" s="515">
        <f t="shared" si="66"/>
        <v>0</v>
      </c>
      <c r="AN162" s="515">
        <f t="shared" si="66"/>
        <v>0</v>
      </c>
      <c r="AO162" s="515">
        <f t="shared" si="66"/>
        <v>0</v>
      </c>
      <c r="AP162" s="515">
        <f t="shared" si="66"/>
        <v>0</v>
      </c>
      <c r="AQ162" s="515">
        <f t="shared" si="66"/>
        <v>0</v>
      </c>
      <c r="AR162" s="515">
        <f t="shared" si="66"/>
        <v>0</v>
      </c>
      <c r="AS162" s="515">
        <f t="shared" si="66"/>
        <v>0</v>
      </c>
      <c r="AT162" s="515">
        <f t="shared" si="66"/>
        <v>0</v>
      </c>
      <c r="AU162" s="515">
        <f t="shared" si="66"/>
        <v>0</v>
      </c>
      <c r="AV162" s="515">
        <f t="shared" si="66"/>
        <v>0</v>
      </c>
      <c r="AW162" s="515">
        <f t="shared" si="66"/>
        <v>0</v>
      </c>
      <c r="AX162" s="515" t="str">
        <f t="shared" si="51"/>
        <v/>
      </c>
      <c r="AY162" s="515" t="str">
        <f t="shared" si="51"/>
        <v/>
      </c>
      <c r="AZ162" s="515" t="str">
        <f t="shared" si="51"/>
        <v/>
      </c>
      <c r="BA162" s="515" t="str">
        <f t="shared" si="50"/>
        <v/>
      </c>
      <c r="BB162" s="515" t="str">
        <f t="shared" si="50"/>
        <v/>
      </c>
      <c r="BC162" s="515" t="str">
        <f t="shared" si="50"/>
        <v/>
      </c>
      <c r="BD162" s="515" t="str">
        <f t="shared" si="50"/>
        <v/>
      </c>
      <c r="BE162" s="515" t="str">
        <f t="shared" si="50"/>
        <v/>
      </c>
      <c r="BF162" s="515" t="str">
        <f t="shared" si="50"/>
        <v/>
      </c>
      <c r="BG162" s="515" t="str">
        <f t="shared" si="50"/>
        <v/>
      </c>
      <c r="BH162" s="515" t="str">
        <f t="shared" si="50"/>
        <v/>
      </c>
      <c r="BI162" s="515" t="str">
        <f t="shared" si="46"/>
        <v/>
      </c>
      <c r="BJ162" s="515" t="str">
        <f t="shared" si="46"/>
        <v/>
      </c>
      <c r="BK162" s="515" t="str">
        <f t="shared" si="46"/>
        <v/>
      </c>
      <c r="BL162" s="515">
        <f t="shared" si="60"/>
        <v>0</v>
      </c>
      <c r="BM162" s="515">
        <f t="shared" si="61"/>
        <v>0</v>
      </c>
      <c r="BN162" s="515">
        <f t="shared" si="62"/>
        <v>0</v>
      </c>
      <c r="BO162" s="515" t="str">
        <f t="shared" si="63"/>
        <v/>
      </c>
    </row>
    <row r="163" spans="1:67" ht="30" customHeight="1">
      <c r="A163" s="517">
        <v>152</v>
      </c>
      <c r="B163" s="516"/>
      <c r="C163" s="77" t="str">
        <f t="shared" si="52"/>
        <v/>
      </c>
      <c r="D163" s="72" t="str">
        <f t="shared" si="53"/>
        <v/>
      </c>
      <c r="E163" s="515" t="str">
        <f t="shared" si="54"/>
        <v/>
      </c>
      <c r="F163" s="515" t="str">
        <f t="shared" si="55"/>
        <v/>
      </c>
      <c r="G163" s="515" t="str">
        <f t="shared" si="56"/>
        <v/>
      </c>
      <c r="H163" s="515">
        <f t="shared" si="64"/>
        <v>0</v>
      </c>
      <c r="I163" s="515">
        <f t="shared" si="64"/>
        <v>0</v>
      </c>
      <c r="J163" s="515">
        <f t="shared" si="64"/>
        <v>0</v>
      </c>
      <c r="K163" s="515">
        <f t="shared" si="64"/>
        <v>0</v>
      </c>
      <c r="L163" s="515">
        <f t="shared" si="64"/>
        <v>0</v>
      </c>
      <c r="M163" s="515">
        <f t="shared" si="64"/>
        <v>0</v>
      </c>
      <c r="N163" s="515">
        <f t="shared" si="64"/>
        <v>0</v>
      </c>
      <c r="O163" s="515">
        <f t="shared" si="64"/>
        <v>0</v>
      </c>
      <c r="P163" s="515">
        <f t="shared" si="64"/>
        <v>0</v>
      </c>
      <c r="Q163" s="515">
        <f t="shared" si="64"/>
        <v>0</v>
      </c>
      <c r="R163" s="515">
        <f t="shared" si="64"/>
        <v>0</v>
      </c>
      <c r="S163" s="515">
        <f t="shared" si="64"/>
        <v>0</v>
      </c>
      <c r="T163" s="515">
        <f t="shared" si="64"/>
        <v>0</v>
      </c>
      <c r="U163" s="515">
        <f t="shared" si="64"/>
        <v>0</v>
      </c>
      <c r="V163" s="515">
        <f t="shared" si="65"/>
        <v>0</v>
      </c>
      <c r="W163" s="515">
        <f t="shared" si="65"/>
        <v>0</v>
      </c>
      <c r="X163" s="515">
        <f t="shared" si="65"/>
        <v>0</v>
      </c>
      <c r="Y163" s="515">
        <f t="shared" si="65"/>
        <v>0</v>
      </c>
      <c r="Z163" s="515">
        <f t="shared" si="65"/>
        <v>0</v>
      </c>
      <c r="AA163" s="515">
        <f t="shared" si="65"/>
        <v>0</v>
      </c>
      <c r="AB163" s="515">
        <f t="shared" si="65"/>
        <v>0</v>
      </c>
      <c r="AC163" s="515">
        <f t="shared" si="65"/>
        <v>0</v>
      </c>
      <c r="AD163" s="515">
        <f t="shared" si="65"/>
        <v>0</v>
      </c>
      <c r="AE163" s="515">
        <f t="shared" si="65"/>
        <v>0</v>
      </c>
      <c r="AF163" s="515">
        <f t="shared" si="65"/>
        <v>0</v>
      </c>
      <c r="AG163" s="515">
        <f t="shared" si="65"/>
        <v>0</v>
      </c>
      <c r="AH163" s="515">
        <f t="shared" si="65"/>
        <v>0</v>
      </c>
      <c r="AI163" s="515">
        <f t="shared" si="65"/>
        <v>0</v>
      </c>
      <c r="AJ163" s="515">
        <f t="shared" si="66"/>
        <v>0</v>
      </c>
      <c r="AK163" s="515">
        <f t="shared" si="66"/>
        <v>0</v>
      </c>
      <c r="AL163" s="515">
        <f t="shared" si="66"/>
        <v>0</v>
      </c>
      <c r="AM163" s="515">
        <f t="shared" si="66"/>
        <v>0</v>
      </c>
      <c r="AN163" s="515">
        <f t="shared" si="66"/>
        <v>0</v>
      </c>
      <c r="AO163" s="515">
        <f t="shared" si="66"/>
        <v>0</v>
      </c>
      <c r="AP163" s="515">
        <f t="shared" si="66"/>
        <v>0</v>
      </c>
      <c r="AQ163" s="515">
        <f t="shared" si="66"/>
        <v>0</v>
      </c>
      <c r="AR163" s="515">
        <f t="shared" si="66"/>
        <v>0</v>
      </c>
      <c r="AS163" s="515">
        <f t="shared" si="66"/>
        <v>0</v>
      </c>
      <c r="AT163" s="515">
        <f t="shared" si="66"/>
        <v>0</v>
      </c>
      <c r="AU163" s="515">
        <f t="shared" si="66"/>
        <v>0</v>
      </c>
      <c r="AV163" s="515">
        <f t="shared" si="66"/>
        <v>0</v>
      </c>
      <c r="AW163" s="515">
        <f t="shared" si="66"/>
        <v>0</v>
      </c>
      <c r="AX163" s="515" t="str">
        <f t="shared" si="51"/>
        <v/>
      </c>
      <c r="AY163" s="515" t="str">
        <f t="shared" si="51"/>
        <v/>
      </c>
      <c r="AZ163" s="515" t="str">
        <f t="shared" si="51"/>
        <v/>
      </c>
      <c r="BA163" s="515" t="str">
        <f t="shared" si="50"/>
        <v/>
      </c>
      <c r="BB163" s="515" t="str">
        <f t="shared" si="50"/>
        <v/>
      </c>
      <c r="BC163" s="515" t="str">
        <f t="shared" si="50"/>
        <v/>
      </c>
      <c r="BD163" s="515" t="str">
        <f t="shared" si="50"/>
        <v/>
      </c>
      <c r="BE163" s="515" t="str">
        <f t="shared" si="50"/>
        <v/>
      </c>
      <c r="BF163" s="515" t="str">
        <f t="shared" si="50"/>
        <v/>
      </c>
      <c r="BG163" s="515" t="str">
        <f t="shared" si="50"/>
        <v/>
      </c>
      <c r="BH163" s="515" t="str">
        <f t="shared" si="50"/>
        <v/>
      </c>
      <c r="BI163" s="515" t="str">
        <f t="shared" si="46"/>
        <v/>
      </c>
      <c r="BJ163" s="515" t="str">
        <f t="shared" si="46"/>
        <v/>
      </c>
      <c r="BK163" s="515" t="str">
        <f t="shared" si="46"/>
        <v/>
      </c>
      <c r="BL163" s="515">
        <f t="shared" si="60"/>
        <v>0</v>
      </c>
      <c r="BM163" s="515">
        <f t="shared" si="61"/>
        <v>0</v>
      </c>
      <c r="BN163" s="515">
        <f t="shared" si="62"/>
        <v>0</v>
      </c>
      <c r="BO163" s="515" t="str">
        <f t="shared" si="63"/>
        <v/>
      </c>
    </row>
    <row r="164" spans="1:67" ht="30" customHeight="1">
      <c r="A164" s="518">
        <v>153</v>
      </c>
      <c r="B164" s="516"/>
      <c r="C164" s="77" t="str">
        <f t="shared" si="52"/>
        <v/>
      </c>
      <c r="D164" s="72" t="str">
        <f t="shared" si="53"/>
        <v/>
      </c>
      <c r="E164" s="515" t="str">
        <f t="shared" si="54"/>
        <v/>
      </c>
      <c r="F164" s="515" t="str">
        <f t="shared" si="55"/>
        <v/>
      </c>
      <c r="G164" s="515" t="str">
        <f t="shared" si="56"/>
        <v/>
      </c>
      <c r="H164" s="515">
        <f t="shared" si="64"/>
        <v>0</v>
      </c>
      <c r="I164" s="515">
        <f t="shared" si="64"/>
        <v>0</v>
      </c>
      <c r="J164" s="515">
        <f t="shared" si="64"/>
        <v>0</v>
      </c>
      <c r="K164" s="515">
        <f t="shared" si="64"/>
        <v>0</v>
      </c>
      <c r="L164" s="515">
        <f t="shared" si="64"/>
        <v>0</v>
      </c>
      <c r="M164" s="515">
        <f t="shared" si="64"/>
        <v>0</v>
      </c>
      <c r="N164" s="515">
        <f t="shared" si="64"/>
        <v>0</v>
      </c>
      <c r="O164" s="515">
        <f t="shared" si="64"/>
        <v>0</v>
      </c>
      <c r="P164" s="515">
        <f t="shared" si="64"/>
        <v>0</v>
      </c>
      <c r="Q164" s="515">
        <f t="shared" si="64"/>
        <v>0</v>
      </c>
      <c r="R164" s="515">
        <f t="shared" si="64"/>
        <v>0</v>
      </c>
      <c r="S164" s="515">
        <f t="shared" si="64"/>
        <v>0</v>
      </c>
      <c r="T164" s="515">
        <f t="shared" si="64"/>
        <v>0</v>
      </c>
      <c r="U164" s="515">
        <f t="shared" si="64"/>
        <v>0</v>
      </c>
      <c r="V164" s="515">
        <f t="shared" si="65"/>
        <v>0</v>
      </c>
      <c r="W164" s="515">
        <f t="shared" si="65"/>
        <v>0</v>
      </c>
      <c r="X164" s="515">
        <f t="shared" si="65"/>
        <v>0</v>
      </c>
      <c r="Y164" s="515">
        <f t="shared" si="65"/>
        <v>0</v>
      </c>
      <c r="Z164" s="515">
        <f t="shared" si="65"/>
        <v>0</v>
      </c>
      <c r="AA164" s="515">
        <f t="shared" si="65"/>
        <v>0</v>
      </c>
      <c r="AB164" s="515">
        <f t="shared" si="65"/>
        <v>0</v>
      </c>
      <c r="AC164" s="515">
        <f t="shared" si="65"/>
        <v>0</v>
      </c>
      <c r="AD164" s="515">
        <f t="shared" si="65"/>
        <v>0</v>
      </c>
      <c r="AE164" s="515">
        <f t="shared" si="65"/>
        <v>0</v>
      </c>
      <c r="AF164" s="515">
        <f t="shared" si="65"/>
        <v>0</v>
      </c>
      <c r="AG164" s="515">
        <f t="shared" si="65"/>
        <v>0</v>
      </c>
      <c r="AH164" s="515">
        <f t="shared" si="65"/>
        <v>0</v>
      </c>
      <c r="AI164" s="515">
        <f t="shared" si="65"/>
        <v>0</v>
      </c>
      <c r="AJ164" s="515">
        <f t="shared" si="66"/>
        <v>0</v>
      </c>
      <c r="AK164" s="515">
        <f t="shared" si="66"/>
        <v>0</v>
      </c>
      <c r="AL164" s="515">
        <f t="shared" si="66"/>
        <v>0</v>
      </c>
      <c r="AM164" s="515">
        <f t="shared" si="66"/>
        <v>0</v>
      </c>
      <c r="AN164" s="515">
        <f t="shared" si="66"/>
        <v>0</v>
      </c>
      <c r="AO164" s="515">
        <f t="shared" si="66"/>
        <v>0</v>
      </c>
      <c r="AP164" s="515">
        <f t="shared" si="66"/>
        <v>0</v>
      </c>
      <c r="AQ164" s="515">
        <f t="shared" si="66"/>
        <v>0</v>
      </c>
      <c r="AR164" s="515">
        <f t="shared" si="66"/>
        <v>0</v>
      </c>
      <c r="AS164" s="515">
        <f t="shared" si="66"/>
        <v>0</v>
      </c>
      <c r="AT164" s="515">
        <f t="shared" si="66"/>
        <v>0</v>
      </c>
      <c r="AU164" s="515">
        <f t="shared" si="66"/>
        <v>0</v>
      </c>
      <c r="AV164" s="515">
        <f t="shared" si="66"/>
        <v>0</v>
      </c>
      <c r="AW164" s="515">
        <f t="shared" si="66"/>
        <v>0</v>
      </c>
      <c r="AX164" s="515" t="str">
        <f t="shared" si="51"/>
        <v/>
      </c>
      <c r="AY164" s="515" t="str">
        <f t="shared" si="51"/>
        <v/>
      </c>
      <c r="AZ164" s="515" t="str">
        <f t="shared" si="51"/>
        <v/>
      </c>
      <c r="BA164" s="515" t="str">
        <f t="shared" si="50"/>
        <v/>
      </c>
      <c r="BB164" s="515" t="str">
        <f t="shared" si="50"/>
        <v/>
      </c>
      <c r="BC164" s="515" t="str">
        <f t="shared" si="50"/>
        <v/>
      </c>
      <c r="BD164" s="515" t="str">
        <f t="shared" si="50"/>
        <v/>
      </c>
      <c r="BE164" s="515" t="str">
        <f t="shared" si="50"/>
        <v/>
      </c>
      <c r="BF164" s="515" t="str">
        <f t="shared" si="50"/>
        <v/>
      </c>
      <c r="BG164" s="515" t="str">
        <f t="shared" si="50"/>
        <v/>
      </c>
      <c r="BH164" s="515" t="str">
        <f t="shared" si="50"/>
        <v/>
      </c>
      <c r="BI164" s="515" t="str">
        <f t="shared" si="46"/>
        <v/>
      </c>
      <c r="BJ164" s="515" t="str">
        <f t="shared" si="46"/>
        <v/>
      </c>
      <c r="BK164" s="515" t="str">
        <f t="shared" si="46"/>
        <v/>
      </c>
      <c r="BL164" s="515">
        <f t="shared" si="60"/>
        <v>0</v>
      </c>
      <c r="BM164" s="515">
        <f t="shared" si="61"/>
        <v>0</v>
      </c>
      <c r="BN164" s="515">
        <f t="shared" si="62"/>
        <v>0</v>
      </c>
      <c r="BO164" s="515" t="str">
        <f t="shared" si="63"/>
        <v/>
      </c>
    </row>
    <row r="165" spans="1:67" ht="30" customHeight="1">
      <c r="A165" s="517">
        <v>154</v>
      </c>
      <c r="B165" s="516"/>
      <c r="C165" s="77" t="str">
        <f t="shared" si="52"/>
        <v/>
      </c>
      <c r="D165" s="72" t="str">
        <f t="shared" si="53"/>
        <v/>
      </c>
      <c r="E165" s="515" t="str">
        <f t="shared" si="54"/>
        <v/>
      </c>
      <c r="F165" s="515" t="str">
        <f t="shared" si="55"/>
        <v/>
      </c>
      <c r="G165" s="515" t="str">
        <f t="shared" si="56"/>
        <v/>
      </c>
      <c r="H165" s="515">
        <f t="shared" si="64"/>
        <v>0</v>
      </c>
      <c r="I165" s="515">
        <f t="shared" si="64"/>
        <v>0</v>
      </c>
      <c r="J165" s="515">
        <f t="shared" si="64"/>
        <v>0</v>
      </c>
      <c r="K165" s="515">
        <f t="shared" si="64"/>
        <v>0</v>
      </c>
      <c r="L165" s="515">
        <f t="shared" si="64"/>
        <v>0</v>
      </c>
      <c r="M165" s="515">
        <f t="shared" si="64"/>
        <v>0</v>
      </c>
      <c r="N165" s="515">
        <f t="shared" si="64"/>
        <v>0</v>
      </c>
      <c r="O165" s="515">
        <f t="shared" si="64"/>
        <v>0</v>
      </c>
      <c r="P165" s="515">
        <f t="shared" si="64"/>
        <v>0</v>
      </c>
      <c r="Q165" s="515">
        <f t="shared" si="64"/>
        <v>0</v>
      </c>
      <c r="R165" s="515">
        <f t="shared" si="64"/>
        <v>0</v>
      </c>
      <c r="S165" s="515">
        <f t="shared" si="64"/>
        <v>0</v>
      </c>
      <c r="T165" s="515">
        <f t="shared" si="64"/>
        <v>0</v>
      </c>
      <c r="U165" s="515">
        <f t="shared" si="64"/>
        <v>0</v>
      </c>
      <c r="V165" s="515">
        <f t="shared" si="65"/>
        <v>0</v>
      </c>
      <c r="W165" s="515">
        <f t="shared" si="65"/>
        <v>0</v>
      </c>
      <c r="X165" s="515">
        <f t="shared" si="65"/>
        <v>0</v>
      </c>
      <c r="Y165" s="515">
        <f t="shared" si="65"/>
        <v>0</v>
      </c>
      <c r="Z165" s="515">
        <f t="shared" si="65"/>
        <v>0</v>
      </c>
      <c r="AA165" s="515">
        <f t="shared" si="65"/>
        <v>0</v>
      </c>
      <c r="AB165" s="515">
        <f t="shared" si="65"/>
        <v>0</v>
      </c>
      <c r="AC165" s="515">
        <f t="shared" si="65"/>
        <v>0</v>
      </c>
      <c r="AD165" s="515">
        <f t="shared" si="65"/>
        <v>0</v>
      </c>
      <c r="AE165" s="515">
        <f t="shared" si="65"/>
        <v>0</v>
      </c>
      <c r="AF165" s="515">
        <f t="shared" si="65"/>
        <v>0</v>
      </c>
      <c r="AG165" s="515">
        <f t="shared" si="65"/>
        <v>0</v>
      </c>
      <c r="AH165" s="515">
        <f t="shared" si="65"/>
        <v>0</v>
      </c>
      <c r="AI165" s="515">
        <f t="shared" si="65"/>
        <v>0</v>
      </c>
      <c r="AJ165" s="515">
        <f t="shared" si="66"/>
        <v>0</v>
      </c>
      <c r="AK165" s="515">
        <f t="shared" si="66"/>
        <v>0</v>
      </c>
      <c r="AL165" s="515">
        <f t="shared" si="66"/>
        <v>0</v>
      </c>
      <c r="AM165" s="515">
        <f t="shared" si="66"/>
        <v>0</v>
      </c>
      <c r="AN165" s="515">
        <f t="shared" si="66"/>
        <v>0</v>
      </c>
      <c r="AO165" s="515">
        <f t="shared" si="66"/>
        <v>0</v>
      </c>
      <c r="AP165" s="515">
        <f t="shared" si="66"/>
        <v>0</v>
      </c>
      <c r="AQ165" s="515">
        <f t="shared" si="66"/>
        <v>0</v>
      </c>
      <c r="AR165" s="515">
        <f t="shared" si="66"/>
        <v>0</v>
      </c>
      <c r="AS165" s="515">
        <f t="shared" si="66"/>
        <v>0</v>
      </c>
      <c r="AT165" s="515">
        <f t="shared" si="66"/>
        <v>0</v>
      </c>
      <c r="AU165" s="515">
        <f t="shared" si="66"/>
        <v>0</v>
      </c>
      <c r="AV165" s="515">
        <f t="shared" si="66"/>
        <v>0</v>
      </c>
      <c r="AW165" s="515">
        <f t="shared" si="66"/>
        <v>0</v>
      </c>
      <c r="AX165" s="515" t="str">
        <f t="shared" si="51"/>
        <v/>
      </c>
      <c r="AY165" s="515" t="str">
        <f t="shared" si="51"/>
        <v/>
      </c>
      <c r="AZ165" s="515" t="str">
        <f t="shared" si="51"/>
        <v/>
      </c>
      <c r="BA165" s="515" t="str">
        <f t="shared" si="50"/>
        <v/>
      </c>
      <c r="BB165" s="515" t="str">
        <f t="shared" si="50"/>
        <v/>
      </c>
      <c r="BC165" s="515" t="str">
        <f t="shared" si="50"/>
        <v/>
      </c>
      <c r="BD165" s="515" t="str">
        <f t="shared" si="50"/>
        <v/>
      </c>
      <c r="BE165" s="515" t="str">
        <f t="shared" si="50"/>
        <v/>
      </c>
      <c r="BF165" s="515" t="str">
        <f t="shared" si="50"/>
        <v/>
      </c>
      <c r="BG165" s="515" t="str">
        <f t="shared" si="50"/>
        <v/>
      </c>
      <c r="BH165" s="515" t="str">
        <f t="shared" si="50"/>
        <v/>
      </c>
      <c r="BI165" s="515" t="str">
        <f t="shared" si="46"/>
        <v/>
      </c>
      <c r="BJ165" s="515" t="str">
        <f t="shared" si="46"/>
        <v/>
      </c>
      <c r="BK165" s="515" t="str">
        <f t="shared" si="46"/>
        <v/>
      </c>
      <c r="BL165" s="515">
        <f t="shared" si="60"/>
        <v>0</v>
      </c>
      <c r="BM165" s="515">
        <f t="shared" si="61"/>
        <v>0</v>
      </c>
      <c r="BN165" s="515">
        <f t="shared" si="62"/>
        <v>0</v>
      </c>
      <c r="BO165" s="515" t="str">
        <f t="shared" si="63"/>
        <v/>
      </c>
    </row>
    <row r="166" spans="1:67" ht="30" customHeight="1">
      <c r="A166" s="518">
        <v>155</v>
      </c>
      <c r="B166" s="516"/>
      <c r="C166" s="77" t="str">
        <f t="shared" si="52"/>
        <v/>
      </c>
      <c r="D166" s="72" t="str">
        <f t="shared" si="53"/>
        <v/>
      </c>
      <c r="E166" s="515" t="str">
        <f t="shared" si="54"/>
        <v/>
      </c>
      <c r="F166" s="515" t="str">
        <f t="shared" si="55"/>
        <v/>
      </c>
      <c r="G166" s="515" t="str">
        <f t="shared" si="56"/>
        <v/>
      </c>
      <c r="H166" s="515">
        <f t="shared" si="64"/>
        <v>0</v>
      </c>
      <c r="I166" s="515">
        <f t="shared" si="64"/>
        <v>0</v>
      </c>
      <c r="J166" s="515">
        <f t="shared" si="64"/>
        <v>0</v>
      </c>
      <c r="K166" s="515">
        <f t="shared" si="64"/>
        <v>0</v>
      </c>
      <c r="L166" s="515">
        <f t="shared" si="64"/>
        <v>0</v>
      </c>
      <c r="M166" s="515">
        <f t="shared" si="64"/>
        <v>0</v>
      </c>
      <c r="N166" s="515">
        <f t="shared" si="64"/>
        <v>0</v>
      </c>
      <c r="O166" s="515">
        <f t="shared" si="64"/>
        <v>0</v>
      </c>
      <c r="P166" s="515">
        <f t="shared" si="64"/>
        <v>0</v>
      </c>
      <c r="Q166" s="515">
        <f t="shared" si="64"/>
        <v>0</v>
      </c>
      <c r="R166" s="515">
        <f t="shared" si="64"/>
        <v>0</v>
      </c>
      <c r="S166" s="515">
        <f t="shared" si="64"/>
        <v>0</v>
      </c>
      <c r="T166" s="515">
        <f t="shared" si="64"/>
        <v>0</v>
      </c>
      <c r="U166" s="515">
        <f t="shared" si="64"/>
        <v>0</v>
      </c>
      <c r="V166" s="515">
        <f t="shared" si="65"/>
        <v>0</v>
      </c>
      <c r="W166" s="515">
        <f t="shared" si="65"/>
        <v>0</v>
      </c>
      <c r="X166" s="515">
        <f t="shared" si="65"/>
        <v>0</v>
      </c>
      <c r="Y166" s="515">
        <f t="shared" si="65"/>
        <v>0</v>
      </c>
      <c r="Z166" s="515">
        <f t="shared" si="65"/>
        <v>0</v>
      </c>
      <c r="AA166" s="515">
        <f t="shared" si="65"/>
        <v>0</v>
      </c>
      <c r="AB166" s="515">
        <f t="shared" si="65"/>
        <v>0</v>
      </c>
      <c r="AC166" s="515">
        <f t="shared" si="65"/>
        <v>0</v>
      </c>
      <c r="AD166" s="515">
        <f t="shared" si="65"/>
        <v>0</v>
      </c>
      <c r="AE166" s="515">
        <f t="shared" si="65"/>
        <v>0</v>
      </c>
      <c r="AF166" s="515">
        <f t="shared" si="65"/>
        <v>0</v>
      </c>
      <c r="AG166" s="515">
        <f t="shared" si="65"/>
        <v>0</v>
      </c>
      <c r="AH166" s="515">
        <f t="shared" si="65"/>
        <v>0</v>
      </c>
      <c r="AI166" s="515">
        <f t="shared" si="65"/>
        <v>0</v>
      </c>
      <c r="AJ166" s="515">
        <f t="shared" si="66"/>
        <v>0</v>
      </c>
      <c r="AK166" s="515">
        <f t="shared" si="66"/>
        <v>0</v>
      </c>
      <c r="AL166" s="515">
        <f t="shared" si="66"/>
        <v>0</v>
      </c>
      <c r="AM166" s="515">
        <f t="shared" si="66"/>
        <v>0</v>
      </c>
      <c r="AN166" s="515">
        <f t="shared" si="66"/>
        <v>0</v>
      </c>
      <c r="AO166" s="515">
        <f t="shared" si="66"/>
        <v>0</v>
      </c>
      <c r="AP166" s="515">
        <f t="shared" si="66"/>
        <v>0</v>
      </c>
      <c r="AQ166" s="515">
        <f t="shared" si="66"/>
        <v>0</v>
      </c>
      <c r="AR166" s="515">
        <f t="shared" si="66"/>
        <v>0</v>
      </c>
      <c r="AS166" s="515">
        <f t="shared" si="66"/>
        <v>0</v>
      </c>
      <c r="AT166" s="515">
        <f t="shared" si="66"/>
        <v>0</v>
      </c>
      <c r="AU166" s="515">
        <f t="shared" si="66"/>
        <v>0</v>
      </c>
      <c r="AV166" s="515">
        <f t="shared" si="66"/>
        <v>0</v>
      </c>
      <c r="AW166" s="515">
        <f t="shared" si="66"/>
        <v>0</v>
      </c>
      <c r="AX166" s="515" t="str">
        <f t="shared" si="51"/>
        <v/>
      </c>
      <c r="AY166" s="515" t="str">
        <f t="shared" si="51"/>
        <v/>
      </c>
      <c r="AZ166" s="515" t="str">
        <f t="shared" si="51"/>
        <v/>
      </c>
      <c r="BA166" s="515" t="str">
        <f t="shared" si="50"/>
        <v/>
      </c>
      <c r="BB166" s="515" t="str">
        <f t="shared" si="50"/>
        <v/>
      </c>
      <c r="BC166" s="515" t="str">
        <f t="shared" si="50"/>
        <v/>
      </c>
      <c r="BD166" s="515" t="str">
        <f t="shared" si="50"/>
        <v/>
      </c>
      <c r="BE166" s="515" t="str">
        <f t="shared" si="50"/>
        <v/>
      </c>
      <c r="BF166" s="515" t="str">
        <f t="shared" si="50"/>
        <v/>
      </c>
      <c r="BG166" s="515" t="str">
        <f t="shared" si="50"/>
        <v/>
      </c>
      <c r="BH166" s="515" t="str">
        <f t="shared" si="50"/>
        <v/>
      </c>
      <c r="BI166" s="515" t="str">
        <f t="shared" si="46"/>
        <v/>
      </c>
      <c r="BJ166" s="515" t="str">
        <f t="shared" si="46"/>
        <v/>
      </c>
      <c r="BK166" s="515" t="str">
        <f t="shared" si="46"/>
        <v/>
      </c>
      <c r="BL166" s="515">
        <f t="shared" si="60"/>
        <v>0</v>
      </c>
      <c r="BM166" s="515">
        <f t="shared" si="61"/>
        <v>0</v>
      </c>
      <c r="BN166" s="515">
        <f t="shared" si="62"/>
        <v>0</v>
      </c>
      <c r="BO166" s="515" t="str">
        <f t="shared" si="63"/>
        <v/>
      </c>
    </row>
    <row r="167" spans="1:67" ht="30" customHeight="1">
      <c r="A167" s="517">
        <v>156</v>
      </c>
      <c r="B167" s="516"/>
      <c r="C167" s="77" t="str">
        <f t="shared" si="52"/>
        <v/>
      </c>
      <c r="D167" s="72" t="str">
        <f t="shared" si="53"/>
        <v/>
      </c>
      <c r="E167" s="515" t="str">
        <f t="shared" si="54"/>
        <v/>
      </c>
      <c r="F167" s="515" t="str">
        <f t="shared" si="55"/>
        <v/>
      </c>
      <c r="G167" s="515" t="str">
        <f t="shared" si="56"/>
        <v/>
      </c>
      <c r="H167" s="515">
        <f t="shared" si="64"/>
        <v>0</v>
      </c>
      <c r="I167" s="515">
        <f t="shared" si="64"/>
        <v>0</v>
      </c>
      <c r="J167" s="515">
        <f t="shared" si="64"/>
        <v>0</v>
      </c>
      <c r="K167" s="515">
        <f t="shared" si="64"/>
        <v>0</v>
      </c>
      <c r="L167" s="515">
        <f t="shared" si="64"/>
        <v>0</v>
      </c>
      <c r="M167" s="515">
        <f t="shared" si="64"/>
        <v>0</v>
      </c>
      <c r="N167" s="515">
        <f t="shared" si="64"/>
        <v>0</v>
      </c>
      <c r="O167" s="515">
        <f t="shared" si="64"/>
        <v>0</v>
      </c>
      <c r="P167" s="515">
        <f t="shared" si="64"/>
        <v>0</v>
      </c>
      <c r="Q167" s="515">
        <f t="shared" si="64"/>
        <v>0</v>
      </c>
      <c r="R167" s="515">
        <f t="shared" si="64"/>
        <v>0</v>
      </c>
      <c r="S167" s="515">
        <f t="shared" si="64"/>
        <v>0</v>
      </c>
      <c r="T167" s="515">
        <f t="shared" si="64"/>
        <v>0</v>
      </c>
      <c r="U167" s="515">
        <f t="shared" si="64"/>
        <v>0</v>
      </c>
      <c r="V167" s="515">
        <f t="shared" si="65"/>
        <v>0</v>
      </c>
      <c r="W167" s="515">
        <f t="shared" si="65"/>
        <v>0</v>
      </c>
      <c r="X167" s="515">
        <f t="shared" si="65"/>
        <v>0</v>
      </c>
      <c r="Y167" s="515">
        <f t="shared" si="65"/>
        <v>0</v>
      </c>
      <c r="Z167" s="515">
        <f t="shared" si="65"/>
        <v>0</v>
      </c>
      <c r="AA167" s="515">
        <f t="shared" si="65"/>
        <v>0</v>
      </c>
      <c r="AB167" s="515">
        <f t="shared" si="65"/>
        <v>0</v>
      </c>
      <c r="AC167" s="515">
        <f t="shared" si="65"/>
        <v>0</v>
      </c>
      <c r="AD167" s="515">
        <f t="shared" si="65"/>
        <v>0</v>
      </c>
      <c r="AE167" s="515">
        <f t="shared" si="65"/>
        <v>0</v>
      </c>
      <c r="AF167" s="515">
        <f t="shared" si="65"/>
        <v>0</v>
      </c>
      <c r="AG167" s="515">
        <f t="shared" si="65"/>
        <v>0</v>
      </c>
      <c r="AH167" s="515">
        <f t="shared" si="65"/>
        <v>0</v>
      </c>
      <c r="AI167" s="515">
        <f t="shared" si="65"/>
        <v>0</v>
      </c>
      <c r="AJ167" s="515">
        <f t="shared" si="66"/>
        <v>0</v>
      </c>
      <c r="AK167" s="515">
        <f t="shared" si="66"/>
        <v>0</v>
      </c>
      <c r="AL167" s="515">
        <f t="shared" si="66"/>
        <v>0</v>
      </c>
      <c r="AM167" s="515">
        <f t="shared" si="66"/>
        <v>0</v>
      </c>
      <c r="AN167" s="515">
        <f t="shared" si="66"/>
        <v>0</v>
      </c>
      <c r="AO167" s="515">
        <f t="shared" si="66"/>
        <v>0</v>
      </c>
      <c r="AP167" s="515">
        <f t="shared" si="66"/>
        <v>0</v>
      </c>
      <c r="AQ167" s="515">
        <f t="shared" si="66"/>
        <v>0</v>
      </c>
      <c r="AR167" s="515">
        <f t="shared" si="66"/>
        <v>0</v>
      </c>
      <c r="AS167" s="515">
        <f t="shared" si="66"/>
        <v>0</v>
      </c>
      <c r="AT167" s="515">
        <f t="shared" si="66"/>
        <v>0</v>
      </c>
      <c r="AU167" s="515">
        <f t="shared" si="66"/>
        <v>0</v>
      </c>
      <c r="AV167" s="515">
        <f t="shared" si="66"/>
        <v>0</v>
      </c>
      <c r="AW167" s="515">
        <f t="shared" si="66"/>
        <v>0</v>
      </c>
      <c r="AX167" s="515" t="str">
        <f t="shared" si="51"/>
        <v/>
      </c>
      <c r="AY167" s="515" t="str">
        <f t="shared" si="51"/>
        <v/>
      </c>
      <c r="AZ167" s="515" t="str">
        <f t="shared" si="51"/>
        <v/>
      </c>
      <c r="BA167" s="515" t="str">
        <f t="shared" si="50"/>
        <v/>
      </c>
      <c r="BB167" s="515" t="str">
        <f t="shared" si="50"/>
        <v/>
      </c>
      <c r="BC167" s="515" t="str">
        <f t="shared" si="50"/>
        <v/>
      </c>
      <c r="BD167" s="515" t="str">
        <f t="shared" si="50"/>
        <v/>
      </c>
      <c r="BE167" s="515" t="str">
        <f t="shared" si="50"/>
        <v/>
      </c>
      <c r="BF167" s="515" t="str">
        <f t="shared" si="50"/>
        <v/>
      </c>
      <c r="BG167" s="515" t="str">
        <f t="shared" si="50"/>
        <v/>
      </c>
      <c r="BH167" s="515" t="str">
        <f t="shared" si="50"/>
        <v/>
      </c>
      <c r="BI167" s="515" t="str">
        <f t="shared" si="46"/>
        <v/>
      </c>
      <c r="BJ167" s="515" t="str">
        <f t="shared" si="46"/>
        <v/>
      </c>
      <c r="BK167" s="515" t="str">
        <f t="shared" si="46"/>
        <v/>
      </c>
      <c r="BL167" s="515">
        <f t="shared" si="60"/>
        <v>0</v>
      </c>
      <c r="BM167" s="515">
        <f t="shared" si="61"/>
        <v>0</v>
      </c>
      <c r="BN167" s="515">
        <f t="shared" si="62"/>
        <v>0</v>
      </c>
      <c r="BO167" s="515" t="str">
        <f t="shared" si="63"/>
        <v/>
      </c>
    </row>
    <row r="168" spans="1:67" ht="30" customHeight="1">
      <c r="A168" s="518">
        <v>157</v>
      </c>
      <c r="B168" s="516"/>
      <c r="C168" s="77" t="str">
        <f t="shared" si="52"/>
        <v/>
      </c>
      <c r="D168" s="72" t="str">
        <f t="shared" si="53"/>
        <v/>
      </c>
      <c r="E168" s="515" t="str">
        <f t="shared" si="54"/>
        <v/>
      </c>
      <c r="F168" s="515" t="str">
        <f t="shared" si="55"/>
        <v/>
      </c>
      <c r="G168" s="515" t="str">
        <f t="shared" si="56"/>
        <v/>
      </c>
      <c r="H168" s="515">
        <f t="shared" si="64"/>
        <v>0</v>
      </c>
      <c r="I168" s="515">
        <f t="shared" si="64"/>
        <v>0</v>
      </c>
      <c r="J168" s="515">
        <f t="shared" si="64"/>
        <v>0</v>
      </c>
      <c r="K168" s="515">
        <f t="shared" si="64"/>
        <v>0</v>
      </c>
      <c r="L168" s="515">
        <f t="shared" si="64"/>
        <v>0</v>
      </c>
      <c r="M168" s="515">
        <f t="shared" si="64"/>
        <v>0</v>
      </c>
      <c r="N168" s="515">
        <f t="shared" si="64"/>
        <v>0</v>
      </c>
      <c r="O168" s="515">
        <f t="shared" si="64"/>
        <v>0</v>
      </c>
      <c r="P168" s="515">
        <f t="shared" si="64"/>
        <v>0</v>
      </c>
      <c r="Q168" s="515">
        <f t="shared" si="64"/>
        <v>0</v>
      </c>
      <c r="R168" s="515">
        <f t="shared" si="64"/>
        <v>0</v>
      </c>
      <c r="S168" s="515">
        <f t="shared" si="64"/>
        <v>0</v>
      </c>
      <c r="T168" s="515">
        <f t="shared" si="64"/>
        <v>0</v>
      </c>
      <c r="U168" s="515">
        <f t="shared" si="64"/>
        <v>0</v>
      </c>
      <c r="V168" s="515">
        <f t="shared" si="65"/>
        <v>0</v>
      </c>
      <c r="W168" s="515">
        <f t="shared" si="65"/>
        <v>0</v>
      </c>
      <c r="X168" s="515">
        <f t="shared" si="65"/>
        <v>0</v>
      </c>
      <c r="Y168" s="515">
        <f t="shared" si="65"/>
        <v>0</v>
      </c>
      <c r="Z168" s="515">
        <f t="shared" si="65"/>
        <v>0</v>
      </c>
      <c r="AA168" s="515">
        <f t="shared" si="65"/>
        <v>0</v>
      </c>
      <c r="AB168" s="515">
        <f t="shared" si="65"/>
        <v>0</v>
      </c>
      <c r="AC168" s="515">
        <f t="shared" si="65"/>
        <v>0</v>
      </c>
      <c r="AD168" s="515">
        <f t="shared" si="65"/>
        <v>0</v>
      </c>
      <c r="AE168" s="515">
        <f t="shared" si="65"/>
        <v>0</v>
      </c>
      <c r="AF168" s="515">
        <f t="shared" si="65"/>
        <v>0</v>
      </c>
      <c r="AG168" s="515">
        <f t="shared" si="65"/>
        <v>0</v>
      </c>
      <c r="AH168" s="515">
        <f t="shared" si="65"/>
        <v>0</v>
      </c>
      <c r="AI168" s="515">
        <f t="shared" si="65"/>
        <v>0</v>
      </c>
      <c r="AJ168" s="515">
        <f t="shared" si="66"/>
        <v>0</v>
      </c>
      <c r="AK168" s="515">
        <f t="shared" si="66"/>
        <v>0</v>
      </c>
      <c r="AL168" s="515">
        <f t="shared" si="66"/>
        <v>0</v>
      </c>
      <c r="AM168" s="515">
        <f t="shared" si="66"/>
        <v>0</v>
      </c>
      <c r="AN168" s="515">
        <f t="shared" si="66"/>
        <v>0</v>
      </c>
      <c r="AO168" s="515">
        <f t="shared" si="66"/>
        <v>0</v>
      </c>
      <c r="AP168" s="515">
        <f t="shared" si="66"/>
        <v>0</v>
      </c>
      <c r="AQ168" s="515">
        <f t="shared" si="66"/>
        <v>0</v>
      </c>
      <c r="AR168" s="515">
        <f t="shared" si="66"/>
        <v>0</v>
      </c>
      <c r="AS168" s="515">
        <f t="shared" si="66"/>
        <v>0</v>
      </c>
      <c r="AT168" s="515">
        <f t="shared" si="66"/>
        <v>0</v>
      </c>
      <c r="AU168" s="515">
        <f t="shared" si="66"/>
        <v>0</v>
      </c>
      <c r="AV168" s="515">
        <f t="shared" si="66"/>
        <v>0</v>
      </c>
      <c r="AW168" s="515">
        <f t="shared" si="66"/>
        <v>0</v>
      </c>
      <c r="AX168" s="515" t="str">
        <f t="shared" si="51"/>
        <v/>
      </c>
      <c r="AY168" s="515" t="str">
        <f t="shared" si="51"/>
        <v/>
      </c>
      <c r="AZ168" s="515" t="str">
        <f t="shared" si="51"/>
        <v/>
      </c>
      <c r="BA168" s="515" t="str">
        <f t="shared" si="50"/>
        <v/>
      </c>
      <c r="BB168" s="515" t="str">
        <f t="shared" si="50"/>
        <v/>
      </c>
      <c r="BC168" s="515" t="str">
        <f t="shared" si="50"/>
        <v/>
      </c>
      <c r="BD168" s="515" t="str">
        <f t="shared" si="50"/>
        <v/>
      </c>
      <c r="BE168" s="515" t="str">
        <f t="shared" si="50"/>
        <v/>
      </c>
      <c r="BF168" s="515" t="str">
        <f t="shared" si="50"/>
        <v/>
      </c>
      <c r="BG168" s="515" t="str">
        <f t="shared" si="50"/>
        <v/>
      </c>
      <c r="BH168" s="515" t="str">
        <f t="shared" si="50"/>
        <v/>
      </c>
      <c r="BI168" s="515" t="str">
        <f t="shared" si="46"/>
        <v/>
      </c>
      <c r="BJ168" s="515" t="str">
        <f t="shared" si="46"/>
        <v/>
      </c>
      <c r="BK168" s="515" t="str">
        <f t="shared" si="46"/>
        <v/>
      </c>
      <c r="BL168" s="515">
        <f t="shared" si="60"/>
        <v>0</v>
      </c>
      <c r="BM168" s="515">
        <f t="shared" si="61"/>
        <v>0</v>
      </c>
      <c r="BN168" s="515">
        <f t="shared" si="62"/>
        <v>0</v>
      </c>
      <c r="BO168" s="515" t="str">
        <f t="shared" si="63"/>
        <v/>
      </c>
    </row>
    <row r="169" spans="1:67" ht="30" customHeight="1">
      <c r="A169" s="517">
        <v>158</v>
      </c>
      <c r="B169" s="516"/>
      <c r="C169" s="77" t="str">
        <f t="shared" si="52"/>
        <v/>
      </c>
      <c r="D169" s="72" t="str">
        <f t="shared" si="53"/>
        <v/>
      </c>
      <c r="E169" s="515" t="str">
        <f t="shared" si="54"/>
        <v/>
      </c>
      <c r="F169" s="515" t="str">
        <f t="shared" si="55"/>
        <v/>
      </c>
      <c r="G169" s="515" t="str">
        <f t="shared" si="56"/>
        <v/>
      </c>
      <c r="H169" s="515">
        <f t="shared" si="64"/>
        <v>0</v>
      </c>
      <c r="I169" s="515">
        <f t="shared" si="64"/>
        <v>0</v>
      </c>
      <c r="J169" s="515">
        <f t="shared" si="64"/>
        <v>0</v>
      </c>
      <c r="K169" s="515">
        <f t="shared" si="64"/>
        <v>0</v>
      </c>
      <c r="L169" s="515">
        <f t="shared" si="64"/>
        <v>0</v>
      </c>
      <c r="M169" s="515">
        <f t="shared" si="64"/>
        <v>0</v>
      </c>
      <c r="N169" s="515">
        <f t="shared" si="64"/>
        <v>0</v>
      </c>
      <c r="O169" s="515">
        <f t="shared" si="64"/>
        <v>0</v>
      </c>
      <c r="P169" s="515">
        <f t="shared" si="64"/>
        <v>0</v>
      </c>
      <c r="Q169" s="515">
        <f t="shared" si="64"/>
        <v>0</v>
      </c>
      <c r="R169" s="515">
        <f t="shared" si="64"/>
        <v>0</v>
      </c>
      <c r="S169" s="515">
        <f t="shared" si="64"/>
        <v>0</v>
      </c>
      <c r="T169" s="515">
        <f t="shared" si="64"/>
        <v>0</v>
      </c>
      <c r="U169" s="515">
        <f t="shared" si="64"/>
        <v>0</v>
      </c>
      <c r="V169" s="515">
        <f t="shared" si="65"/>
        <v>0</v>
      </c>
      <c r="W169" s="515">
        <f t="shared" si="65"/>
        <v>0</v>
      </c>
      <c r="X169" s="515">
        <f t="shared" si="65"/>
        <v>0</v>
      </c>
      <c r="Y169" s="515">
        <f t="shared" si="65"/>
        <v>0</v>
      </c>
      <c r="Z169" s="515">
        <f t="shared" si="65"/>
        <v>0</v>
      </c>
      <c r="AA169" s="515">
        <f t="shared" si="65"/>
        <v>0</v>
      </c>
      <c r="AB169" s="515">
        <f t="shared" si="65"/>
        <v>0</v>
      </c>
      <c r="AC169" s="515">
        <f t="shared" si="65"/>
        <v>0</v>
      </c>
      <c r="AD169" s="515">
        <f t="shared" si="65"/>
        <v>0</v>
      </c>
      <c r="AE169" s="515">
        <f t="shared" si="65"/>
        <v>0</v>
      </c>
      <c r="AF169" s="515">
        <f t="shared" si="65"/>
        <v>0</v>
      </c>
      <c r="AG169" s="515">
        <f t="shared" si="65"/>
        <v>0</v>
      </c>
      <c r="AH169" s="515">
        <f t="shared" si="65"/>
        <v>0</v>
      </c>
      <c r="AI169" s="515">
        <f t="shared" si="65"/>
        <v>0</v>
      </c>
      <c r="AJ169" s="515">
        <f t="shared" si="66"/>
        <v>0</v>
      </c>
      <c r="AK169" s="515">
        <f t="shared" si="66"/>
        <v>0</v>
      </c>
      <c r="AL169" s="515">
        <f t="shared" si="66"/>
        <v>0</v>
      </c>
      <c r="AM169" s="515">
        <f t="shared" si="66"/>
        <v>0</v>
      </c>
      <c r="AN169" s="515">
        <f t="shared" si="66"/>
        <v>0</v>
      </c>
      <c r="AO169" s="515">
        <f t="shared" si="66"/>
        <v>0</v>
      </c>
      <c r="AP169" s="515">
        <f t="shared" si="66"/>
        <v>0</v>
      </c>
      <c r="AQ169" s="515">
        <f t="shared" si="66"/>
        <v>0</v>
      </c>
      <c r="AR169" s="515">
        <f t="shared" si="66"/>
        <v>0</v>
      </c>
      <c r="AS169" s="515">
        <f t="shared" si="66"/>
        <v>0</v>
      </c>
      <c r="AT169" s="515">
        <f t="shared" si="66"/>
        <v>0</v>
      </c>
      <c r="AU169" s="515">
        <f t="shared" si="66"/>
        <v>0</v>
      </c>
      <c r="AV169" s="515">
        <f t="shared" si="66"/>
        <v>0</v>
      </c>
      <c r="AW169" s="515">
        <f t="shared" si="66"/>
        <v>0</v>
      </c>
      <c r="AX169" s="515" t="str">
        <f t="shared" si="51"/>
        <v/>
      </c>
      <c r="AY169" s="515" t="str">
        <f t="shared" si="51"/>
        <v/>
      </c>
      <c r="AZ169" s="515" t="str">
        <f t="shared" si="51"/>
        <v/>
      </c>
      <c r="BA169" s="515" t="str">
        <f t="shared" si="50"/>
        <v/>
      </c>
      <c r="BB169" s="515" t="str">
        <f t="shared" si="50"/>
        <v/>
      </c>
      <c r="BC169" s="515" t="str">
        <f t="shared" si="50"/>
        <v/>
      </c>
      <c r="BD169" s="515" t="str">
        <f t="shared" si="50"/>
        <v/>
      </c>
      <c r="BE169" s="515" t="str">
        <f t="shared" si="50"/>
        <v/>
      </c>
      <c r="BF169" s="515" t="str">
        <f t="shared" si="50"/>
        <v/>
      </c>
      <c r="BG169" s="515" t="str">
        <f t="shared" si="50"/>
        <v/>
      </c>
      <c r="BH169" s="515" t="str">
        <f t="shared" si="50"/>
        <v/>
      </c>
      <c r="BI169" s="515" t="str">
        <f t="shared" si="46"/>
        <v/>
      </c>
      <c r="BJ169" s="515" t="str">
        <f t="shared" si="46"/>
        <v/>
      </c>
      <c r="BK169" s="515" t="str">
        <f t="shared" si="46"/>
        <v/>
      </c>
      <c r="BL169" s="515">
        <f t="shared" si="60"/>
        <v>0</v>
      </c>
      <c r="BM169" s="515">
        <f t="shared" si="61"/>
        <v>0</v>
      </c>
      <c r="BN169" s="515">
        <f t="shared" si="62"/>
        <v>0</v>
      </c>
      <c r="BO169" s="515" t="str">
        <f t="shared" si="63"/>
        <v/>
      </c>
    </row>
    <row r="170" spans="1:67" ht="30" customHeight="1">
      <c r="A170" s="518">
        <v>159</v>
      </c>
      <c r="B170" s="516"/>
      <c r="C170" s="77" t="str">
        <f t="shared" si="52"/>
        <v/>
      </c>
      <c r="D170" s="72" t="str">
        <f t="shared" si="53"/>
        <v/>
      </c>
      <c r="E170" s="515" t="str">
        <f t="shared" si="54"/>
        <v/>
      </c>
      <c r="F170" s="515" t="str">
        <f t="shared" si="55"/>
        <v/>
      </c>
      <c r="G170" s="515" t="str">
        <f t="shared" si="56"/>
        <v/>
      </c>
      <c r="H170" s="515">
        <f t="shared" si="64"/>
        <v>0</v>
      </c>
      <c r="I170" s="515">
        <f t="shared" si="64"/>
        <v>0</v>
      </c>
      <c r="J170" s="515">
        <f t="shared" si="64"/>
        <v>0</v>
      </c>
      <c r="K170" s="515">
        <f t="shared" si="64"/>
        <v>0</v>
      </c>
      <c r="L170" s="515">
        <f t="shared" si="64"/>
        <v>0</v>
      </c>
      <c r="M170" s="515">
        <f t="shared" si="64"/>
        <v>0</v>
      </c>
      <c r="N170" s="515">
        <f t="shared" si="64"/>
        <v>0</v>
      </c>
      <c r="O170" s="515">
        <f t="shared" si="64"/>
        <v>0</v>
      </c>
      <c r="P170" s="515">
        <f t="shared" si="64"/>
        <v>0</v>
      </c>
      <c r="Q170" s="515">
        <f t="shared" si="64"/>
        <v>0</v>
      </c>
      <c r="R170" s="515">
        <f t="shared" si="64"/>
        <v>0</v>
      </c>
      <c r="S170" s="515">
        <f t="shared" si="64"/>
        <v>0</v>
      </c>
      <c r="T170" s="515">
        <f t="shared" si="64"/>
        <v>0</v>
      </c>
      <c r="U170" s="515">
        <f t="shared" si="64"/>
        <v>0</v>
      </c>
      <c r="V170" s="515">
        <f t="shared" si="65"/>
        <v>0</v>
      </c>
      <c r="W170" s="515">
        <f t="shared" si="65"/>
        <v>0</v>
      </c>
      <c r="X170" s="515">
        <f t="shared" si="65"/>
        <v>0</v>
      </c>
      <c r="Y170" s="515">
        <f t="shared" si="65"/>
        <v>0</v>
      </c>
      <c r="Z170" s="515">
        <f t="shared" si="65"/>
        <v>0</v>
      </c>
      <c r="AA170" s="515">
        <f t="shared" si="65"/>
        <v>0</v>
      </c>
      <c r="AB170" s="515">
        <f t="shared" si="65"/>
        <v>0</v>
      </c>
      <c r="AC170" s="515">
        <f t="shared" si="65"/>
        <v>0</v>
      </c>
      <c r="AD170" s="515">
        <f t="shared" si="65"/>
        <v>0</v>
      </c>
      <c r="AE170" s="515">
        <f t="shared" si="65"/>
        <v>0</v>
      </c>
      <c r="AF170" s="515">
        <f t="shared" si="65"/>
        <v>0</v>
      </c>
      <c r="AG170" s="515">
        <f t="shared" si="65"/>
        <v>0</v>
      </c>
      <c r="AH170" s="515">
        <f t="shared" si="65"/>
        <v>0</v>
      </c>
      <c r="AI170" s="515">
        <f t="shared" si="65"/>
        <v>0</v>
      </c>
      <c r="AJ170" s="515">
        <f t="shared" si="66"/>
        <v>0</v>
      </c>
      <c r="AK170" s="515">
        <f t="shared" si="66"/>
        <v>0</v>
      </c>
      <c r="AL170" s="515">
        <f t="shared" si="66"/>
        <v>0</v>
      </c>
      <c r="AM170" s="515">
        <f t="shared" si="66"/>
        <v>0</v>
      </c>
      <c r="AN170" s="515">
        <f t="shared" si="66"/>
        <v>0</v>
      </c>
      <c r="AO170" s="515">
        <f t="shared" si="66"/>
        <v>0</v>
      </c>
      <c r="AP170" s="515">
        <f t="shared" si="66"/>
        <v>0</v>
      </c>
      <c r="AQ170" s="515">
        <f t="shared" si="66"/>
        <v>0</v>
      </c>
      <c r="AR170" s="515">
        <f t="shared" si="66"/>
        <v>0</v>
      </c>
      <c r="AS170" s="515">
        <f t="shared" si="66"/>
        <v>0</v>
      </c>
      <c r="AT170" s="515">
        <f t="shared" si="66"/>
        <v>0</v>
      </c>
      <c r="AU170" s="515">
        <f t="shared" si="66"/>
        <v>0</v>
      </c>
      <c r="AV170" s="515">
        <f t="shared" si="66"/>
        <v>0</v>
      </c>
      <c r="AW170" s="515">
        <f t="shared" si="66"/>
        <v>0</v>
      </c>
      <c r="AX170" s="515" t="str">
        <f t="shared" si="51"/>
        <v/>
      </c>
      <c r="AY170" s="515" t="str">
        <f t="shared" si="51"/>
        <v/>
      </c>
      <c r="AZ170" s="515" t="str">
        <f t="shared" si="51"/>
        <v/>
      </c>
      <c r="BA170" s="515" t="str">
        <f t="shared" si="50"/>
        <v/>
      </c>
      <c r="BB170" s="515" t="str">
        <f t="shared" si="50"/>
        <v/>
      </c>
      <c r="BC170" s="515" t="str">
        <f t="shared" si="50"/>
        <v/>
      </c>
      <c r="BD170" s="515" t="str">
        <f t="shared" si="50"/>
        <v/>
      </c>
      <c r="BE170" s="515" t="str">
        <f t="shared" si="50"/>
        <v/>
      </c>
      <c r="BF170" s="515" t="str">
        <f t="shared" si="50"/>
        <v/>
      </c>
      <c r="BG170" s="515" t="str">
        <f t="shared" si="50"/>
        <v/>
      </c>
      <c r="BH170" s="515" t="str">
        <f t="shared" si="50"/>
        <v/>
      </c>
      <c r="BI170" s="515" t="str">
        <f t="shared" si="46"/>
        <v/>
      </c>
      <c r="BJ170" s="515" t="str">
        <f t="shared" si="46"/>
        <v/>
      </c>
      <c r="BK170" s="515" t="str">
        <f t="shared" si="46"/>
        <v/>
      </c>
      <c r="BL170" s="515">
        <f t="shared" si="60"/>
        <v>0</v>
      </c>
      <c r="BM170" s="515">
        <f t="shared" si="61"/>
        <v>0</v>
      </c>
      <c r="BN170" s="515">
        <f t="shared" si="62"/>
        <v>0</v>
      </c>
      <c r="BO170" s="515" t="str">
        <f t="shared" si="63"/>
        <v/>
      </c>
    </row>
    <row r="171" spans="1:67" ht="30" customHeight="1">
      <c r="A171" s="517">
        <v>160</v>
      </c>
      <c r="B171" s="516"/>
      <c r="C171" s="77" t="str">
        <f t="shared" si="52"/>
        <v/>
      </c>
      <c r="D171" s="72" t="str">
        <f t="shared" si="53"/>
        <v/>
      </c>
      <c r="E171" s="515" t="str">
        <f t="shared" si="54"/>
        <v/>
      </c>
      <c r="F171" s="515" t="str">
        <f t="shared" si="55"/>
        <v/>
      </c>
      <c r="G171" s="515" t="str">
        <f t="shared" si="56"/>
        <v/>
      </c>
      <c r="H171" s="515">
        <f t="shared" si="64"/>
        <v>0</v>
      </c>
      <c r="I171" s="515">
        <f t="shared" si="64"/>
        <v>0</v>
      </c>
      <c r="J171" s="515">
        <f t="shared" si="64"/>
        <v>0</v>
      </c>
      <c r="K171" s="515">
        <f t="shared" si="64"/>
        <v>0</v>
      </c>
      <c r="L171" s="515">
        <f t="shared" si="64"/>
        <v>0</v>
      </c>
      <c r="M171" s="515">
        <f t="shared" si="64"/>
        <v>0</v>
      </c>
      <c r="N171" s="515">
        <f t="shared" si="64"/>
        <v>0</v>
      </c>
      <c r="O171" s="515">
        <f t="shared" si="64"/>
        <v>0</v>
      </c>
      <c r="P171" s="515">
        <f t="shared" si="64"/>
        <v>0</v>
      </c>
      <c r="Q171" s="515">
        <f t="shared" si="64"/>
        <v>0</v>
      </c>
      <c r="R171" s="515">
        <f t="shared" si="64"/>
        <v>0</v>
      </c>
      <c r="S171" s="515">
        <f t="shared" si="64"/>
        <v>0</v>
      </c>
      <c r="T171" s="515">
        <f t="shared" si="64"/>
        <v>0</v>
      </c>
      <c r="U171" s="515">
        <f t="shared" si="64"/>
        <v>0</v>
      </c>
      <c r="V171" s="515">
        <f t="shared" si="65"/>
        <v>0</v>
      </c>
      <c r="W171" s="515">
        <f t="shared" si="65"/>
        <v>0</v>
      </c>
      <c r="X171" s="515">
        <f t="shared" si="65"/>
        <v>0</v>
      </c>
      <c r="Y171" s="515">
        <f t="shared" si="65"/>
        <v>0</v>
      </c>
      <c r="Z171" s="515">
        <f t="shared" si="65"/>
        <v>0</v>
      </c>
      <c r="AA171" s="515">
        <f t="shared" si="65"/>
        <v>0</v>
      </c>
      <c r="AB171" s="515">
        <f t="shared" si="65"/>
        <v>0</v>
      </c>
      <c r="AC171" s="515">
        <f t="shared" si="65"/>
        <v>0</v>
      </c>
      <c r="AD171" s="515">
        <f t="shared" si="65"/>
        <v>0</v>
      </c>
      <c r="AE171" s="515">
        <f t="shared" si="65"/>
        <v>0</v>
      </c>
      <c r="AF171" s="515">
        <f t="shared" si="65"/>
        <v>0</v>
      </c>
      <c r="AG171" s="515">
        <f t="shared" si="65"/>
        <v>0</v>
      </c>
      <c r="AH171" s="515">
        <f t="shared" si="65"/>
        <v>0</v>
      </c>
      <c r="AI171" s="515">
        <f t="shared" si="65"/>
        <v>0</v>
      </c>
      <c r="AJ171" s="515">
        <f t="shared" si="66"/>
        <v>0</v>
      </c>
      <c r="AK171" s="515">
        <f t="shared" si="66"/>
        <v>0</v>
      </c>
      <c r="AL171" s="515">
        <f t="shared" si="66"/>
        <v>0</v>
      </c>
      <c r="AM171" s="515">
        <f t="shared" si="66"/>
        <v>0</v>
      </c>
      <c r="AN171" s="515">
        <f t="shared" si="66"/>
        <v>0</v>
      </c>
      <c r="AO171" s="515">
        <f t="shared" si="66"/>
        <v>0</v>
      </c>
      <c r="AP171" s="515">
        <f t="shared" si="66"/>
        <v>0</v>
      </c>
      <c r="AQ171" s="515">
        <f t="shared" si="66"/>
        <v>0</v>
      </c>
      <c r="AR171" s="515">
        <f t="shared" si="66"/>
        <v>0</v>
      </c>
      <c r="AS171" s="515">
        <f t="shared" si="66"/>
        <v>0</v>
      </c>
      <c r="AT171" s="515">
        <f t="shared" si="66"/>
        <v>0</v>
      </c>
      <c r="AU171" s="515">
        <f t="shared" si="66"/>
        <v>0</v>
      </c>
      <c r="AV171" s="515">
        <f t="shared" si="66"/>
        <v>0</v>
      </c>
      <c r="AW171" s="515">
        <f t="shared" si="66"/>
        <v>0</v>
      </c>
      <c r="AX171" s="515" t="str">
        <f t="shared" si="51"/>
        <v/>
      </c>
      <c r="AY171" s="515" t="str">
        <f t="shared" si="51"/>
        <v/>
      </c>
      <c r="AZ171" s="515" t="str">
        <f t="shared" si="51"/>
        <v/>
      </c>
      <c r="BA171" s="515" t="str">
        <f t="shared" si="50"/>
        <v/>
      </c>
      <c r="BB171" s="515" t="str">
        <f t="shared" si="50"/>
        <v/>
      </c>
      <c r="BC171" s="515" t="str">
        <f t="shared" si="50"/>
        <v/>
      </c>
      <c r="BD171" s="515" t="str">
        <f t="shared" si="50"/>
        <v/>
      </c>
      <c r="BE171" s="515" t="str">
        <f t="shared" si="50"/>
        <v/>
      </c>
      <c r="BF171" s="515" t="str">
        <f t="shared" si="50"/>
        <v/>
      </c>
      <c r="BG171" s="515" t="str">
        <f t="shared" si="50"/>
        <v/>
      </c>
      <c r="BH171" s="515" t="str">
        <f t="shared" si="50"/>
        <v/>
      </c>
      <c r="BI171" s="515" t="str">
        <f t="shared" si="46"/>
        <v/>
      </c>
      <c r="BJ171" s="515" t="str">
        <f t="shared" si="46"/>
        <v/>
      </c>
      <c r="BK171" s="515" t="str">
        <f t="shared" si="46"/>
        <v/>
      </c>
      <c r="BL171" s="515">
        <f t="shared" si="60"/>
        <v>0</v>
      </c>
      <c r="BM171" s="515">
        <f t="shared" si="61"/>
        <v>0</v>
      </c>
      <c r="BN171" s="515">
        <f t="shared" si="62"/>
        <v>0</v>
      </c>
      <c r="BO171" s="515" t="str">
        <f t="shared" si="63"/>
        <v/>
      </c>
    </row>
    <row r="172" spans="1:67" ht="30" customHeight="1">
      <c r="A172" s="518">
        <v>161</v>
      </c>
      <c r="B172" s="516"/>
      <c r="C172" s="77" t="str">
        <f t="shared" si="52"/>
        <v/>
      </c>
      <c r="D172" s="72" t="str">
        <f t="shared" si="53"/>
        <v/>
      </c>
      <c r="E172" s="515" t="str">
        <f t="shared" si="54"/>
        <v/>
      </c>
      <c r="F172" s="515" t="str">
        <f t="shared" si="55"/>
        <v/>
      </c>
      <c r="G172" s="515" t="str">
        <f t="shared" si="56"/>
        <v/>
      </c>
      <c r="H172" s="515">
        <f t="shared" ref="H172:U187" si="67">IF($B172="",0,SUMPRODUCT(($BQ$6:$AFM$6=H$11)*($BQ$7:$AFM$7="ALERTE")*(COUNTIF($G172,"* "&amp;$BQ$8:$AFM$8&amp;" *")&gt;0)*1))</f>
        <v>0</v>
      </c>
      <c r="I172" s="515">
        <f t="shared" si="67"/>
        <v>0</v>
      </c>
      <c r="J172" s="515">
        <f t="shared" si="67"/>
        <v>0</v>
      </c>
      <c r="K172" s="515">
        <f t="shared" si="67"/>
        <v>0</v>
      </c>
      <c r="L172" s="515">
        <f t="shared" si="67"/>
        <v>0</v>
      </c>
      <c r="M172" s="515">
        <f t="shared" si="67"/>
        <v>0</v>
      </c>
      <c r="N172" s="515">
        <f t="shared" si="67"/>
        <v>0</v>
      </c>
      <c r="O172" s="515">
        <f t="shared" si="67"/>
        <v>0</v>
      </c>
      <c r="P172" s="515">
        <f t="shared" si="67"/>
        <v>0</v>
      </c>
      <c r="Q172" s="515">
        <f t="shared" si="67"/>
        <v>0</v>
      </c>
      <c r="R172" s="515">
        <f t="shared" si="67"/>
        <v>0</v>
      </c>
      <c r="S172" s="515">
        <f t="shared" si="67"/>
        <v>0</v>
      </c>
      <c r="T172" s="515">
        <f t="shared" si="67"/>
        <v>0</v>
      </c>
      <c r="U172" s="515">
        <f t="shared" si="67"/>
        <v>0</v>
      </c>
      <c r="V172" s="515">
        <f t="shared" ref="V172:AI187" si="68">IF($B172="",0,SUMPRODUCT(($BQ$6:$AFM$6=V$11)*($BQ$7:$AFM$7="INFO")*(COUNTIF($G172,"* "&amp;$BQ$8:$AFM$8&amp;" *")&gt;0)*1))</f>
        <v>0</v>
      </c>
      <c r="W172" s="515">
        <f t="shared" si="68"/>
        <v>0</v>
      </c>
      <c r="X172" s="515">
        <f t="shared" si="68"/>
        <v>0</v>
      </c>
      <c r="Y172" s="515">
        <f t="shared" si="68"/>
        <v>0</v>
      </c>
      <c r="Z172" s="515">
        <f t="shared" si="68"/>
        <v>0</v>
      </c>
      <c r="AA172" s="515">
        <f t="shared" si="68"/>
        <v>0</v>
      </c>
      <c r="AB172" s="515">
        <f t="shared" si="68"/>
        <v>0</v>
      </c>
      <c r="AC172" s="515">
        <f t="shared" si="68"/>
        <v>0</v>
      </c>
      <c r="AD172" s="515">
        <f t="shared" si="68"/>
        <v>0</v>
      </c>
      <c r="AE172" s="515">
        <f t="shared" si="68"/>
        <v>0</v>
      </c>
      <c r="AF172" s="515">
        <f t="shared" si="68"/>
        <v>0</v>
      </c>
      <c r="AG172" s="515">
        <f t="shared" si="68"/>
        <v>0</v>
      </c>
      <c r="AH172" s="515">
        <f t="shared" si="68"/>
        <v>0</v>
      </c>
      <c r="AI172" s="515">
        <f t="shared" si="68"/>
        <v>0</v>
      </c>
      <c r="AJ172" s="515">
        <f t="shared" ref="AJ172:AW187" si="69">IF($B172="",0,SUMPRODUCT(($BQ$6:$AFM$6=AJ$11)*($BQ$7:$AFM$7="EXCL")*(COUNTIF($G172,"* "&amp;$BQ$8:$AFM$8&amp;" *")&gt;0)*1))</f>
        <v>0</v>
      </c>
      <c r="AK172" s="515">
        <f t="shared" si="69"/>
        <v>0</v>
      </c>
      <c r="AL172" s="515">
        <f t="shared" si="69"/>
        <v>0</v>
      </c>
      <c r="AM172" s="515">
        <f t="shared" si="69"/>
        <v>0</v>
      </c>
      <c r="AN172" s="515">
        <f t="shared" si="69"/>
        <v>0</v>
      </c>
      <c r="AO172" s="515">
        <f t="shared" si="69"/>
        <v>0</v>
      </c>
      <c r="AP172" s="515">
        <f t="shared" si="69"/>
        <v>0</v>
      </c>
      <c r="AQ172" s="515">
        <f t="shared" si="69"/>
        <v>0</v>
      </c>
      <c r="AR172" s="515">
        <f t="shared" si="69"/>
        <v>0</v>
      </c>
      <c r="AS172" s="515">
        <f t="shared" si="69"/>
        <v>0</v>
      </c>
      <c r="AT172" s="515">
        <f t="shared" si="69"/>
        <v>0</v>
      </c>
      <c r="AU172" s="515">
        <f t="shared" si="69"/>
        <v>0</v>
      </c>
      <c r="AV172" s="515">
        <f t="shared" si="69"/>
        <v>0</v>
      </c>
      <c r="AW172" s="515">
        <f t="shared" si="69"/>
        <v>0</v>
      </c>
      <c r="AX172" s="515" t="str">
        <f t="shared" si="51"/>
        <v/>
      </c>
      <c r="AY172" s="515" t="str">
        <f t="shared" si="51"/>
        <v/>
      </c>
      <c r="AZ172" s="515" t="str">
        <f t="shared" si="51"/>
        <v/>
      </c>
      <c r="BA172" s="515" t="str">
        <f t="shared" si="50"/>
        <v/>
      </c>
      <c r="BB172" s="515" t="str">
        <f t="shared" si="50"/>
        <v/>
      </c>
      <c r="BC172" s="515" t="str">
        <f t="shared" si="50"/>
        <v/>
      </c>
      <c r="BD172" s="515" t="str">
        <f t="shared" si="50"/>
        <v/>
      </c>
      <c r="BE172" s="515" t="str">
        <f t="shared" si="50"/>
        <v/>
      </c>
      <c r="BF172" s="515" t="str">
        <f t="shared" si="50"/>
        <v/>
      </c>
      <c r="BG172" s="515" t="str">
        <f t="shared" si="50"/>
        <v/>
      </c>
      <c r="BH172" s="515" t="str">
        <f t="shared" si="50"/>
        <v/>
      </c>
      <c r="BI172" s="515" t="str">
        <f t="shared" si="46"/>
        <v/>
      </c>
      <c r="BJ172" s="515" t="str">
        <f t="shared" si="46"/>
        <v/>
      </c>
      <c r="BK172" s="515" t="str">
        <f t="shared" si="46"/>
        <v/>
      </c>
      <c r="BL172" s="515">
        <f t="shared" si="60"/>
        <v>0</v>
      </c>
      <c r="BM172" s="515">
        <f t="shared" si="61"/>
        <v>0</v>
      </c>
      <c r="BN172" s="515">
        <f t="shared" si="62"/>
        <v>0</v>
      </c>
      <c r="BO172" s="515" t="str">
        <f t="shared" si="63"/>
        <v/>
      </c>
    </row>
    <row r="173" spans="1:67" ht="30" customHeight="1">
      <c r="A173" s="517">
        <v>162</v>
      </c>
      <c r="B173" s="516"/>
      <c r="C173" s="77" t="str">
        <f t="shared" si="52"/>
        <v/>
      </c>
      <c r="D173" s="72" t="str">
        <f t="shared" si="53"/>
        <v/>
      </c>
      <c r="E173" s="515" t="str">
        <f t="shared" si="54"/>
        <v/>
      </c>
      <c r="F173" s="515" t="str">
        <f t="shared" si="55"/>
        <v/>
      </c>
      <c r="G173" s="515" t="str">
        <f t="shared" si="56"/>
        <v/>
      </c>
      <c r="H173" s="515">
        <f t="shared" si="67"/>
        <v>0</v>
      </c>
      <c r="I173" s="515">
        <f t="shared" si="67"/>
        <v>0</v>
      </c>
      <c r="J173" s="515">
        <f t="shared" si="67"/>
        <v>0</v>
      </c>
      <c r="K173" s="515">
        <f t="shared" si="67"/>
        <v>0</v>
      </c>
      <c r="L173" s="515">
        <f t="shared" si="67"/>
        <v>0</v>
      </c>
      <c r="M173" s="515">
        <f t="shared" si="67"/>
        <v>0</v>
      </c>
      <c r="N173" s="515">
        <f t="shared" si="67"/>
        <v>0</v>
      </c>
      <c r="O173" s="515">
        <f t="shared" si="67"/>
        <v>0</v>
      </c>
      <c r="P173" s="515">
        <f t="shared" si="67"/>
        <v>0</v>
      </c>
      <c r="Q173" s="515">
        <f t="shared" si="67"/>
        <v>0</v>
      </c>
      <c r="R173" s="515">
        <f t="shared" si="67"/>
        <v>0</v>
      </c>
      <c r="S173" s="515">
        <f t="shared" si="67"/>
        <v>0</v>
      </c>
      <c r="T173" s="515">
        <f t="shared" si="67"/>
        <v>0</v>
      </c>
      <c r="U173" s="515">
        <f t="shared" si="67"/>
        <v>0</v>
      </c>
      <c r="V173" s="515">
        <f t="shared" si="68"/>
        <v>0</v>
      </c>
      <c r="W173" s="515">
        <f t="shared" si="68"/>
        <v>0</v>
      </c>
      <c r="X173" s="515">
        <f t="shared" si="68"/>
        <v>0</v>
      </c>
      <c r="Y173" s="515">
        <f t="shared" si="68"/>
        <v>0</v>
      </c>
      <c r="Z173" s="515">
        <f t="shared" si="68"/>
        <v>0</v>
      </c>
      <c r="AA173" s="515">
        <f t="shared" si="68"/>
        <v>0</v>
      </c>
      <c r="AB173" s="515">
        <f t="shared" si="68"/>
        <v>0</v>
      </c>
      <c r="AC173" s="515">
        <f t="shared" si="68"/>
        <v>0</v>
      </c>
      <c r="AD173" s="515">
        <f t="shared" si="68"/>
        <v>0</v>
      </c>
      <c r="AE173" s="515">
        <f t="shared" si="68"/>
        <v>0</v>
      </c>
      <c r="AF173" s="515">
        <f t="shared" si="68"/>
        <v>0</v>
      </c>
      <c r="AG173" s="515">
        <f t="shared" si="68"/>
        <v>0</v>
      </c>
      <c r="AH173" s="515">
        <f t="shared" si="68"/>
        <v>0</v>
      </c>
      <c r="AI173" s="515">
        <f t="shared" si="68"/>
        <v>0</v>
      </c>
      <c r="AJ173" s="515">
        <f t="shared" si="69"/>
        <v>0</v>
      </c>
      <c r="AK173" s="515">
        <f t="shared" si="69"/>
        <v>0</v>
      </c>
      <c r="AL173" s="515">
        <f t="shared" si="69"/>
        <v>0</v>
      </c>
      <c r="AM173" s="515">
        <f t="shared" si="69"/>
        <v>0</v>
      </c>
      <c r="AN173" s="515">
        <f t="shared" si="69"/>
        <v>0</v>
      </c>
      <c r="AO173" s="515">
        <f t="shared" si="69"/>
        <v>0</v>
      </c>
      <c r="AP173" s="515">
        <f t="shared" si="69"/>
        <v>0</v>
      </c>
      <c r="AQ173" s="515">
        <f t="shared" si="69"/>
        <v>0</v>
      </c>
      <c r="AR173" s="515">
        <f t="shared" si="69"/>
        <v>0</v>
      </c>
      <c r="AS173" s="515">
        <f t="shared" si="69"/>
        <v>0</v>
      </c>
      <c r="AT173" s="515">
        <f t="shared" si="69"/>
        <v>0</v>
      </c>
      <c r="AU173" s="515">
        <f t="shared" si="69"/>
        <v>0</v>
      </c>
      <c r="AV173" s="515">
        <f t="shared" si="69"/>
        <v>0</v>
      </c>
      <c r="AW173" s="515">
        <f t="shared" si="69"/>
        <v>0</v>
      </c>
      <c r="AX173" s="515" t="str">
        <f t="shared" si="51"/>
        <v/>
      </c>
      <c r="AY173" s="515" t="str">
        <f t="shared" si="51"/>
        <v/>
      </c>
      <c r="AZ173" s="515" t="str">
        <f t="shared" si="51"/>
        <v/>
      </c>
      <c r="BA173" s="515" t="str">
        <f t="shared" si="50"/>
        <v/>
      </c>
      <c r="BB173" s="515" t="str">
        <f t="shared" si="50"/>
        <v/>
      </c>
      <c r="BC173" s="515" t="str">
        <f t="shared" si="50"/>
        <v/>
      </c>
      <c r="BD173" s="515" t="str">
        <f t="shared" si="50"/>
        <v/>
      </c>
      <c r="BE173" s="515" t="str">
        <f t="shared" si="50"/>
        <v/>
      </c>
      <c r="BF173" s="515" t="str">
        <f t="shared" si="50"/>
        <v/>
      </c>
      <c r="BG173" s="515" t="str">
        <f t="shared" si="50"/>
        <v/>
      </c>
      <c r="BH173" s="515" t="str">
        <f t="shared" si="50"/>
        <v/>
      </c>
      <c r="BI173" s="515" t="str">
        <f t="shared" si="46"/>
        <v/>
      </c>
      <c r="BJ173" s="515" t="str">
        <f t="shared" si="46"/>
        <v/>
      </c>
      <c r="BK173" s="515" t="str">
        <f t="shared" si="46"/>
        <v/>
      </c>
      <c r="BL173" s="515">
        <f t="shared" si="60"/>
        <v>0</v>
      </c>
      <c r="BM173" s="515">
        <f t="shared" si="61"/>
        <v>0</v>
      </c>
      <c r="BN173" s="515">
        <f t="shared" si="62"/>
        <v>0</v>
      </c>
      <c r="BO173" s="515" t="str">
        <f t="shared" si="63"/>
        <v/>
      </c>
    </row>
    <row r="174" spans="1:67" ht="30" customHeight="1">
      <c r="A174" s="518">
        <v>163</v>
      </c>
      <c r="B174" s="516"/>
      <c r="C174" s="77" t="str">
        <f t="shared" si="52"/>
        <v/>
      </c>
      <c r="D174" s="72" t="str">
        <f t="shared" si="53"/>
        <v/>
      </c>
      <c r="E174" s="515" t="str">
        <f t="shared" si="54"/>
        <v/>
      </c>
      <c r="F174" s="515" t="str">
        <f t="shared" si="55"/>
        <v/>
      </c>
      <c r="G174" s="515" t="str">
        <f t="shared" si="56"/>
        <v/>
      </c>
      <c r="H174" s="515">
        <f t="shared" si="67"/>
        <v>0</v>
      </c>
      <c r="I174" s="515">
        <f t="shared" si="67"/>
        <v>0</v>
      </c>
      <c r="J174" s="515">
        <f t="shared" si="67"/>
        <v>0</v>
      </c>
      <c r="K174" s="515">
        <f t="shared" si="67"/>
        <v>0</v>
      </c>
      <c r="L174" s="515">
        <f t="shared" si="67"/>
        <v>0</v>
      </c>
      <c r="M174" s="515">
        <f t="shared" si="67"/>
        <v>0</v>
      </c>
      <c r="N174" s="515">
        <f t="shared" si="67"/>
        <v>0</v>
      </c>
      <c r="O174" s="515">
        <f t="shared" si="67"/>
        <v>0</v>
      </c>
      <c r="P174" s="515">
        <f t="shared" si="67"/>
        <v>0</v>
      </c>
      <c r="Q174" s="515">
        <f t="shared" si="67"/>
        <v>0</v>
      </c>
      <c r="R174" s="515">
        <f t="shared" si="67"/>
        <v>0</v>
      </c>
      <c r="S174" s="515">
        <f t="shared" si="67"/>
        <v>0</v>
      </c>
      <c r="T174" s="515">
        <f t="shared" si="67"/>
        <v>0</v>
      </c>
      <c r="U174" s="515">
        <f t="shared" si="67"/>
        <v>0</v>
      </c>
      <c r="V174" s="515">
        <f t="shared" si="68"/>
        <v>0</v>
      </c>
      <c r="W174" s="515">
        <f t="shared" si="68"/>
        <v>0</v>
      </c>
      <c r="X174" s="515">
        <f t="shared" si="68"/>
        <v>0</v>
      </c>
      <c r="Y174" s="515">
        <f t="shared" si="68"/>
        <v>0</v>
      </c>
      <c r="Z174" s="515">
        <f t="shared" si="68"/>
        <v>0</v>
      </c>
      <c r="AA174" s="515">
        <f t="shared" si="68"/>
        <v>0</v>
      </c>
      <c r="AB174" s="515">
        <f t="shared" si="68"/>
        <v>0</v>
      </c>
      <c r="AC174" s="515">
        <f t="shared" si="68"/>
        <v>0</v>
      </c>
      <c r="AD174" s="515">
        <f t="shared" si="68"/>
        <v>0</v>
      </c>
      <c r="AE174" s="515">
        <f t="shared" si="68"/>
        <v>0</v>
      </c>
      <c r="AF174" s="515">
        <f t="shared" si="68"/>
        <v>0</v>
      </c>
      <c r="AG174" s="515">
        <f t="shared" si="68"/>
        <v>0</v>
      </c>
      <c r="AH174" s="515">
        <f t="shared" si="68"/>
        <v>0</v>
      </c>
      <c r="AI174" s="515">
        <f t="shared" si="68"/>
        <v>0</v>
      </c>
      <c r="AJ174" s="515">
        <f t="shared" si="69"/>
        <v>0</v>
      </c>
      <c r="AK174" s="515">
        <f t="shared" si="69"/>
        <v>0</v>
      </c>
      <c r="AL174" s="515">
        <f t="shared" si="69"/>
        <v>0</v>
      </c>
      <c r="AM174" s="515">
        <f t="shared" si="69"/>
        <v>0</v>
      </c>
      <c r="AN174" s="515">
        <f t="shared" si="69"/>
        <v>0</v>
      </c>
      <c r="AO174" s="515">
        <f t="shared" si="69"/>
        <v>0</v>
      </c>
      <c r="AP174" s="515">
        <f t="shared" si="69"/>
        <v>0</v>
      </c>
      <c r="AQ174" s="515">
        <f t="shared" si="69"/>
        <v>0</v>
      </c>
      <c r="AR174" s="515">
        <f t="shared" si="69"/>
        <v>0</v>
      </c>
      <c r="AS174" s="515">
        <f t="shared" si="69"/>
        <v>0</v>
      </c>
      <c r="AT174" s="515">
        <f t="shared" si="69"/>
        <v>0</v>
      </c>
      <c r="AU174" s="515">
        <f t="shared" si="69"/>
        <v>0</v>
      </c>
      <c r="AV174" s="515">
        <f t="shared" si="69"/>
        <v>0</v>
      </c>
      <c r="AW174" s="515">
        <f t="shared" si="69"/>
        <v>0</v>
      </c>
      <c r="AX174" s="515" t="str">
        <f t="shared" si="51"/>
        <v/>
      </c>
      <c r="AY174" s="515" t="str">
        <f t="shared" si="51"/>
        <v/>
      </c>
      <c r="AZ174" s="515" t="str">
        <f t="shared" si="51"/>
        <v/>
      </c>
      <c r="BA174" s="515" t="str">
        <f t="shared" si="50"/>
        <v/>
      </c>
      <c r="BB174" s="515" t="str">
        <f t="shared" si="50"/>
        <v/>
      </c>
      <c r="BC174" s="515" t="str">
        <f t="shared" si="50"/>
        <v/>
      </c>
      <c r="BD174" s="515" t="str">
        <f t="shared" si="50"/>
        <v/>
      </c>
      <c r="BE174" s="515" t="str">
        <f t="shared" si="50"/>
        <v/>
      </c>
      <c r="BF174" s="515" t="str">
        <f t="shared" si="50"/>
        <v/>
      </c>
      <c r="BG174" s="515" t="str">
        <f t="shared" si="50"/>
        <v/>
      </c>
      <c r="BH174" s="515" t="str">
        <f t="shared" si="50"/>
        <v/>
      </c>
      <c r="BI174" s="515" t="str">
        <f t="shared" si="46"/>
        <v/>
      </c>
      <c r="BJ174" s="515" t="str">
        <f t="shared" si="46"/>
        <v/>
      </c>
      <c r="BK174" s="515" t="str">
        <f t="shared" si="46"/>
        <v/>
      </c>
      <c r="BL174" s="515">
        <f t="shared" si="60"/>
        <v>0</v>
      </c>
      <c r="BM174" s="515">
        <f t="shared" si="61"/>
        <v>0</v>
      </c>
      <c r="BN174" s="515">
        <f t="shared" si="62"/>
        <v>0</v>
      </c>
      <c r="BO174" s="515" t="str">
        <f t="shared" si="63"/>
        <v/>
      </c>
    </row>
    <row r="175" spans="1:67" ht="30" customHeight="1">
      <c r="A175" s="517">
        <v>164</v>
      </c>
      <c r="B175" s="516"/>
      <c r="C175" s="77" t="str">
        <f t="shared" si="52"/>
        <v/>
      </c>
      <c r="D175" s="72" t="str">
        <f t="shared" si="53"/>
        <v/>
      </c>
      <c r="E175" s="515" t="str">
        <f t="shared" si="54"/>
        <v/>
      </c>
      <c r="F175" s="515" t="str">
        <f t="shared" si="55"/>
        <v/>
      </c>
      <c r="G175" s="515" t="str">
        <f t="shared" si="56"/>
        <v/>
      </c>
      <c r="H175" s="515">
        <f t="shared" si="67"/>
        <v>0</v>
      </c>
      <c r="I175" s="515">
        <f t="shared" si="67"/>
        <v>0</v>
      </c>
      <c r="J175" s="515">
        <f t="shared" si="67"/>
        <v>0</v>
      </c>
      <c r="K175" s="515">
        <f t="shared" si="67"/>
        <v>0</v>
      </c>
      <c r="L175" s="515">
        <f t="shared" si="67"/>
        <v>0</v>
      </c>
      <c r="M175" s="515">
        <f t="shared" si="67"/>
        <v>0</v>
      </c>
      <c r="N175" s="515">
        <f t="shared" si="67"/>
        <v>0</v>
      </c>
      <c r="O175" s="515">
        <f t="shared" si="67"/>
        <v>0</v>
      </c>
      <c r="P175" s="515">
        <f t="shared" si="67"/>
        <v>0</v>
      </c>
      <c r="Q175" s="515">
        <f t="shared" si="67"/>
        <v>0</v>
      </c>
      <c r="R175" s="515">
        <f t="shared" si="67"/>
        <v>0</v>
      </c>
      <c r="S175" s="515">
        <f t="shared" si="67"/>
        <v>0</v>
      </c>
      <c r="T175" s="515">
        <f t="shared" si="67"/>
        <v>0</v>
      </c>
      <c r="U175" s="515">
        <f t="shared" si="67"/>
        <v>0</v>
      </c>
      <c r="V175" s="515">
        <f t="shared" si="68"/>
        <v>0</v>
      </c>
      <c r="W175" s="515">
        <f t="shared" si="68"/>
        <v>0</v>
      </c>
      <c r="X175" s="515">
        <f t="shared" si="68"/>
        <v>0</v>
      </c>
      <c r="Y175" s="515">
        <f t="shared" si="68"/>
        <v>0</v>
      </c>
      <c r="Z175" s="515">
        <f t="shared" si="68"/>
        <v>0</v>
      </c>
      <c r="AA175" s="515">
        <f t="shared" si="68"/>
        <v>0</v>
      </c>
      <c r="AB175" s="515">
        <f t="shared" si="68"/>
        <v>0</v>
      </c>
      <c r="AC175" s="515">
        <f t="shared" si="68"/>
        <v>0</v>
      </c>
      <c r="AD175" s="515">
        <f t="shared" si="68"/>
        <v>0</v>
      </c>
      <c r="AE175" s="515">
        <f t="shared" si="68"/>
        <v>0</v>
      </c>
      <c r="AF175" s="515">
        <f t="shared" si="68"/>
        <v>0</v>
      </c>
      <c r="AG175" s="515">
        <f t="shared" si="68"/>
        <v>0</v>
      </c>
      <c r="AH175" s="515">
        <f t="shared" si="68"/>
        <v>0</v>
      </c>
      <c r="AI175" s="515">
        <f t="shared" si="68"/>
        <v>0</v>
      </c>
      <c r="AJ175" s="515">
        <f t="shared" si="69"/>
        <v>0</v>
      </c>
      <c r="AK175" s="515">
        <f t="shared" si="69"/>
        <v>0</v>
      </c>
      <c r="AL175" s="515">
        <f t="shared" si="69"/>
        <v>0</v>
      </c>
      <c r="AM175" s="515">
        <f t="shared" si="69"/>
        <v>0</v>
      </c>
      <c r="AN175" s="515">
        <f t="shared" si="69"/>
        <v>0</v>
      </c>
      <c r="AO175" s="515">
        <f t="shared" si="69"/>
        <v>0</v>
      </c>
      <c r="AP175" s="515">
        <f t="shared" si="69"/>
        <v>0</v>
      </c>
      <c r="AQ175" s="515">
        <f t="shared" si="69"/>
        <v>0</v>
      </c>
      <c r="AR175" s="515">
        <f t="shared" si="69"/>
        <v>0</v>
      </c>
      <c r="AS175" s="515">
        <f t="shared" si="69"/>
        <v>0</v>
      </c>
      <c r="AT175" s="515">
        <f t="shared" si="69"/>
        <v>0</v>
      </c>
      <c r="AU175" s="515">
        <f t="shared" si="69"/>
        <v>0</v>
      </c>
      <c r="AV175" s="515">
        <f t="shared" si="69"/>
        <v>0</v>
      </c>
      <c r="AW175" s="515">
        <f t="shared" si="69"/>
        <v>0</v>
      </c>
      <c r="AX175" s="515" t="str">
        <f t="shared" si="51"/>
        <v/>
      </c>
      <c r="AY175" s="515" t="str">
        <f t="shared" si="51"/>
        <v/>
      </c>
      <c r="AZ175" s="515" t="str">
        <f t="shared" si="51"/>
        <v/>
      </c>
      <c r="BA175" s="515" t="str">
        <f t="shared" si="51"/>
        <v/>
      </c>
      <c r="BB175" s="515" t="str">
        <f t="shared" si="51"/>
        <v/>
      </c>
      <c r="BC175" s="515" t="str">
        <f t="shared" si="51"/>
        <v/>
      </c>
      <c r="BD175" s="515" t="str">
        <f t="shared" si="51"/>
        <v/>
      </c>
      <c r="BE175" s="515" t="str">
        <f t="shared" si="51"/>
        <v/>
      </c>
      <c r="BF175" s="515" t="str">
        <f t="shared" si="51"/>
        <v/>
      </c>
      <c r="BG175" s="515" t="str">
        <f t="shared" si="51"/>
        <v/>
      </c>
      <c r="BH175" s="515" t="str">
        <f t="shared" si="51"/>
        <v/>
      </c>
      <c r="BI175" s="515" t="str">
        <f t="shared" si="46"/>
        <v/>
      </c>
      <c r="BJ175" s="515" t="str">
        <f t="shared" si="46"/>
        <v/>
      </c>
      <c r="BK175" s="515" t="str">
        <f t="shared" si="46"/>
        <v/>
      </c>
      <c r="BL175" s="515">
        <f t="shared" si="60"/>
        <v>0</v>
      </c>
      <c r="BM175" s="515">
        <f t="shared" si="61"/>
        <v>0</v>
      </c>
      <c r="BN175" s="515">
        <f t="shared" si="62"/>
        <v>0</v>
      </c>
      <c r="BO175" s="515" t="str">
        <f t="shared" si="63"/>
        <v/>
      </c>
    </row>
    <row r="176" spans="1:67" ht="30" customHeight="1">
      <c r="A176" s="518">
        <v>165</v>
      </c>
      <c r="B176" s="516"/>
      <c r="C176" s="77" t="str">
        <f t="shared" si="52"/>
        <v/>
      </c>
      <c r="D176" s="72" t="str">
        <f t="shared" si="53"/>
        <v/>
      </c>
      <c r="E176" s="515" t="str">
        <f t="shared" si="54"/>
        <v/>
      </c>
      <c r="F176" s="515" t="str">
        <f t="shared" si="55"/>
        <v/>
      </c>
      <c r="G176" s="515" t="str">
        <f t="shared" si="56"/>
        <v/>
      </c>
      <c r="H176" s="515">
        <f t="shared" si="67"/>
        <v>0</v>
      </c>
      <c r="I176" s="515">
        <f t="shared" si="67"/>
        <v>0</v>
      </c>
      <c r="J176" s="515">
        <f t="shared" si="67"/>
        <v>0</v>
      </c>
      <c r="K176" s="515">
        <f t="shared" si="67"/>
        <v>0</v>
      </c>
      <c r="L176" s="515">
        <f t="shared" si="67"/>
        <v>0</v>
      </c>
      <c r="M176" s="515">
        <f t="shared" si="67"/>
        <v>0</v>
      </c>
      <c r="N176" s="515">
        <f t="shared" si="67"/>
        <v>0</v>
      </c>
      <c r="O176" s="515">
        <f t="shared" si="67"/>
        <v>0</v>
      </c>
      <c r="P176" s="515">
        <f t="shared" si="67"/>
        <v>0</v>
      </c>
      <c r="Q176" s="515">
        <f t="shared" si="67"/>
        <v>0</v>
      </c>
      <c r="R176" s="515">
        <f t="shared" si="67"/>
        <v>0</v>
      </c>
      <c r="S176" s="515">
        <f t="shared" si="67"/>
        <v>0</v>
      </c>
      <c r="T176" s="515">
        <f t="shared" si="67"/>
        <v>0</v>
      </c>
      <c r="U176" s="515">
        <f t="shared" si="67"/>
        <v>0</v>
      </c>
      <c r="V176" s="515">
        <f t="shared" si="68"/>
        <v>0</v>
      </c>
      <c r="W176" s="515">
        <f t="shared" si="68"/>
        <v>0</v>
      </c>
      <c r="X176" s="515">
        <f t="shared" si="68"/>
        <v>0</v>
      </c>
      <c r="Y176" s="515">
        <f t="shared" si="68"/>
        <v>0</v>
      </c>
      <c r="Z176" s="515">
        <f t="shared" si="68"/>
        <v>0</v>
      </c>
      <c r="AA176" s="515">
        <f t="shared" si="68"/>
        <v>0</v>
      </c>
      <c r="AB176" s="515">
        <f t="shared" si="68"/>
        <v>0</v>
      </c>
      <c r="AC176" s="515">
        <f t="shared" si="68"/>
        <v>0</v>
      </c>
      <c r="AD176" s="515">
        <f t="shared" si="68"/>
        <v>0</v>
      </c>
      <c r="AE176" s="515">
        <f t="shared" si="68"/>
        <v>0</v>
      </c>
      <c r="AF176" s="515">
        <f t="shared" si="68"/>
        <v>0</v>
      </c>
      <c r="AG176" s="515">
        <f t="shared" si="68"/>
        <v>0</v>
      </c>
      <c r="AH176" s="515">
        <f t="shared" si="68"/>
        <v>0</v>
      </c>
      <c r="AI176" s="515">
        <f t="shared" si="68"/>
        <v>0</v>
      </c>
      <c r="AJ176" s="515">
        <f t="shared" si="69"/>
        <v>0</v>
      </c>
      <c r="AK176" s="515">
        <f t="shared" si="69"/>
        <v>0</v>
      </c>
      <c r="AL176" s="515">
        <f t="shared" si="69"/>
        <v>0</v>
      </c>
      <c r="AM176" s="515">
        <f t="shared" si="69"/>
        <v>0</v>
      </c>
      <c r="AN176" s="515">
        <f t="shared" si="69"/>
        <v>0</v>
      </c>
      <c r="AO176" s="515">
        <f t="shared" si="69"/>
        <v>0</v>
      </c>
      <c r="AP176" s="515">
        <f t="shared" si="69"/>
        <v>0</v>
      </c>
      <c r="AQ176" s="515">
        <f t="shared" si="69"/>
        <v>0</v>
      </c>
      <c r="AR176" s="515">
        <f t="shared" si="69"/>
        <v>0</v>
      </c>
      <c r="AS176" s="515">
        <f t="shared" si="69"/>
        <v>0</v>
      </c>
      <c r="AT176" s="515">
        <f t="shared" si="69"/>
        <v>0</v>
      </c>
      <c r="AU176" s="515">
        <f t="shared" si="69"/>
        <v>0</v>
      </c>
      <c r="AV176" s="515">
        <f t="shared" si="69"/>
        <v>0</v>
      </c>
      <c r="AW176" s="515">
        <f t="shared" si="69"/>
        <v>0</v>
      </c>
      <c r="AX176" s="515" t="str">
        <f t="shared" si="51"/>
        <v/>
      </c>
      <c r="AY176" s="515" t="str">
        <f t="shared" si="51"/>
        <v/>
      </c>
      <c r="AZ176" s="515" t="str">
        <f t="shared" si="51"/>
        <v/>
      </c>
      <c r="BA176" s="515" t="str">
        <f t="shared" si="51"/>
        <v/>
      </c>
      <c r="BB176" s="515" t="str">
        <f t="shared" si="51"/>
        <v/>
      </c>
      <c r="BC176" s="515" t="str">
        <f t="shared" si="51"/>
        <v/>
      </c>
      <c r="BD176" s="515" t="str">
        <f t="shared" si="51"/>
        <v/>
      </c>
      <c r="BE176" s="515" t="str">
        <f t="shared" si="51"/>
        <v/>
      </c>
      <c r="BF176" s="515" t="str">
        <f t="shared" si="51"/>
        <v/>
      </c>
      <c r="BG176" s="515" t="str">
        <f t="shared" si="51"/>
        <v/>
      </c>
      <c r="BH176" s="515" t="str">
        <f t="shared" si="51"/>
        <v/>
      </c>
      <c r="BI176" s="515" t="str">
        <f t="shared" si="46"/>
        <v/>
      </c>
      <c r="BJ176" s="515" t="str">
        <f t="shared" si="46"/>
        <v/>
      </c>
      <c r="BK176" s="515" t="str">
        <f t="shared" si="46"/>
        <v/>
      </c>
      <c r="BL176" s="515">
        <f t="shared" si="60"/>
        <v>0</v>
      </c>
      <c r="BM176" s="515">
        <f t="shared" si="61"/>
        <v>0</v>
      </c>
      <c r="BN176" s="515">
        <f t="shared" si="62"/>
        <v>0</v>
      </c>
      <c r="BO176" s="515" t="str">
        <f t="shared" si="63"/>
        <v/>
      </c>
    </row>
    <row r="177" spans="1:67" ht="30" customHeight="1">
      <c r="A177" s="517">
        <v>166</v>
      </c>
      <c r="B177" s="516"/>
      <c r="C177" s="77" t="str">
        <f t="shared" si="52"/>
        <v/>
      </c>
      <c r="D177" s="72" t="str">
        <f t="shared" si="53"/>
        <v/>
      </c>
      <c r="E177" s="515" t="str">
        <f t="shared" si="54"/>
        <v/>
      </c>
      <c r="F177" s="515" t="str">
        <f t="shared" si="55"/>
        <v/>
      </c>
      <c r="G177" s="515" t="str">
        <f t="shared" si="56"/>
        <v/>
      </c>
      <c r="H177" s="515">
        <f t="shared" si="67"/>
        <v>0</v>
      </c>
      <c r="I177" s="515">
        <f t="shared" si="67"/>
        <v>0</v>
      </c>
      <c r="J177" s="515">
        <f t="shared" si="67"/>
        <v>0</v>
      </c>
      <c r="K177" s="515">
        <f t="shared" si="67"/>
        <v>0</v>
      </c>
      <c r="L177" s="515">
        <f t="shared" si="67"/>
        <v>0</v>
      </c>
      <c r="M177" s="515">
        <f t="shared" si="67"/>
        <v>0</v>
      </c>
      <c r="N177" s="515">
        <f t="shared" si="67"/>
        <v>0</v>
      </c>
      <c r="O177" s="515">
        <f t="shared" si="67"/>
        <v>0</v>
      </c>
      <c r="P177" s="515">
        <f t="shared" si="67"/>
        <v>0</v>
      </c>
      <c r="Q177" s="515">
        <f t="shared" si="67"/>
        <v>0</v>
      </c>
      <c r="R177" s="515">
        <f t="shared" si="67"/>
        <v>0</v>
      </c>
      <c r="S177" s="515">
        <f t="shared" si="67"/>
        <v>0</v>
      </c>
      <c r="T177" s="515">
        <f t="shared" si="67"/>
        <v>0</v>
      </c>
      <c r="U177" s="515">
        <f t="shared" si="67"/>
        <v>0</v>
      </c>
      <c r="V177" s="515">
        <f t="shared" si="68"/>
        <v>0</v>
      </c>
      <c r="W177" s="515">
        <f t="shared" si="68"/>
        <v>0</v>
      </c>
      <c r="X177" s="515">
        <f t="shared" si="68"/>
        <v>0</v>
      </c>
      <c r="Y177" s="515">
        <f t="shared" si="68"/>
        <v>0</v>
      </c>
      <c r="Z177" s="515">
        <f t="shared" si="68"/>
        <v>0</v>
      </c>
      <c r="AA177" s="515">
        <f t="shared" si="68"/>
        <v>0</v>
      </c>
      <c r="AB177" s="515">
        <f t="shared" si="68"/>
        <v>0</v>
      </c>
      <c r="AC177" s="515">
        <f t="shared" si="68"/>
        <v>0</v>
      </c>
      <c r="AD177" s="515">
        <f t="shared" si="68"/>
        <v>0</v>
      </c>
      <c r="AE177" s="515">
        <f t="shared" si="68"/>
        <v>0</v>
      </c>
      <c r="AF177" s="515">
        <f t="shared" si="68"/>
        <v>0</v>
      </c>
      <c r="AG177" s="515">
        <f t="shared" si="68"/>
        <v>0</v>
      </c>
      <c r="AH177" s="515">
        <f t="shared" si="68"/>
        <v>0</v>
      </c>
      <c r="AI177" s="515">
        <f t="shared" si="68"/>
        <v>0</v>
      </c>
      <c r="AJ177" s="515">
        <f t="shared" si="69"/>
        <v>0</v>
      </c>
      <c r="AK177" s="515">
        <f t="shared" si="69"/>
        <v>0</v>
      </c>
      <c r="AL177" s="515">
        <f t="shared" si="69"/>
        <v>0</v>
      </c>
      <c r="AM177" s="515">
        <f t="shared" si="69"/>
        <v>0</v>
      </c>
      <c r="AN177" s="515">
        <f t="shared" si="69"/>
        <v>0</v>
      </c>
      <c r="AO177" s="515">
        <f t="shared" si="69"/>
        <v>0</v>
      </c>
      <c r="AP177" s="515">
        <f t="shared" si="69"/>
        <v>0</v>
      </c>
      <c r="AQ177" s="515">
        <f t="shared" si="69"/>
        <v>0</v>
      </c>
      <c r="AR177" s="515">
        <f t="shared" si="69"/>
        <v>0</v>
      </c>
      <c r="AS177" s="515">
        <f t="shared" si="69"/>
        <v>0</v>
      </c>
      <c r="AT177" s="515">
        <f t="shared" si="69"/>
        <v>0</v>
      </c>
      <c r="AU177" s="515">
        <f t="shared" si="69"/>
        <v>0</v>
      </c>
      <c r="AV177" s="515">
        <f t="shared" si="69"/>
        <v>0</v>
      </c>
      <c r="AW177" s="515">
        <f t="shared" si="69"/>
        <v>0</v>
      </c>
      <c r="AX177" s="515" t="str">
        <f t="shared" si="51"/>
        <v/>
      </c>
      <c r="AY177" s="515" t="str">
        <f t="shared" si="51"/>
        <v/>
      </c>
      <c r="AZ177" s="515" t="str">
        <f t="shared" si="51"/>
        <v/>
      </c>
      <c r="BA177" s="515" t="str">
        <f t="shared" si="51"/>
        <v/>
      </c>
      <c r="BB177" s="515" t="str">
        <f t="shared" si="51"/>
        <v/>
      </c>
      <c r="BC177" s="515" t="str">
        <f t="shared" si="51"/>
        <v/>
      </c>
      <c r="BD177" s="515" t="str">
        <f t="shared" si="51"/>
        <v/>
      </c>
      <c r="BE177" s="515" t="str">
        <f t="shared" si="51"/>
        <v/>
      </c>
      <c r="BF177" s="515" t="str">
        <f t="shared" si="51"/>
        <v/>
      </c>
      <c r="BG177" s="515" t="str">
        <f t="shared" si="51"/>
        <v/>
      </c>
      <c r="BH177" s="515" t="str">
        <f t="shared" si="51"/>
        <v/>
      </c>
      <c r="BI177" s="515" t="str">
        <f t="shared" si="46"/>
        <v/>
      </c>
      <c r="BJ177" s="515" t="str">
        <f t="shared" si="46"/>
        <v/>
      </c>
      <c r="BK177" s="515" t="str">
        <f t="shared" si="46"/>
        <v/>
      </c>
      <c r="BL177" s="515">
        <f t="shared" si="60"/>
        <v>0</v>
      </c>
      <c r="BM177" s="515">
        <f t="shared" si="61"/>
        <v>0</v>
      </c>
      <c r="BN177" s="515">
        <f t="shared" si="62"/>
        <v>0</v>
      </c>
      <c r="BO177" s="515" t="str">
        <f t="shared" si="63"/>
        <v/>
      </c>
    </row>
    <row r="178" spans="1:67" ht="30" customHeight="1">
      <c r="A178" s="518">
        <v>167</v>
      </c>
      <c r="B178" s="516"/>
      <c r="C178" s="77" t="str">
        <f t="shared" si="52"/>
        <v/>
      </c>
      <c r="D178" s="72" t="str">
        <f t="shared" si="53"/>
        <v/>
      </c>
      <c r="E178" s="515" t="str">
        <f t="shared" si="54"/>
        <v/>
      </c>
      <c r="F178" s="515" t="str">
        <f t="shared" si="55"/>
        <v/>
      </c>
      <c r="G178" s="515" t="str">
        <f t="shared" si="56"/>
        <v/>
      </c>
      <c r="H178" s="515">
        <f t="shared" si="67"/>
        <v>0</v>
      </c>
      <c r="I178" s="515">
        <f t="shared" si="67"/>
        <v>0</v>
      </c>
      <c r="J178" s="515">
        <f t="shared" si="67"/>
        <v>0</v>
      </c>
      <c r="K178" s="515">
        <f t="shared" si="67"/>
        <v>0</v>
      </c>
      <c r="L178" s="515">
        <f t="shared" si="67"/>
        <v>0</v>
      </c>
      <c r="M178" s="515">
        <f t="shared" si="67"/>
        <v>0</v>
      </c>
      <c r="N178" s="515">
        <f t="shared" si="67"/>
        <v>0</v>
      </c>
      <c r="O178" s="515">
        <f t="shared" si="67"/>
        <v>0</v>
      </c>
      <c r="P178" s="515">
        <f t="shared" si="67"/>
        <v>0</v>
      </c>
      <c r="Q178" s="515">
        <f t="shared" si="67"/>
        <v>0</v>
      </c>
      <c r="R178" s="515">
        <f t="shared" si="67"/>
        <v>0</v>
      </c>
      <c r="S178" s="515">
        <f t="shared" si="67"/>
        <v>0</v>
      </c>
      <c r="T178" s="515">
        <f t="shared" si="67"/>
        <v>0</v>
      </c>
      <c r="U178" s="515">
        <f t="shared" si="67"/>
        <v>0</v>
      </c>
      <c r="V178" s="515">
        <f t="shared" si="68"/>
        <v>0</v>
      </c>
      <c r="W178" s="515">
        <f t="shared" si="68"/>
        <v>0</v>
      </c>
      <c r="X178" s="515">
        <f t="shared" si="68"/>
        <v>0</v>
      </c>
      <c r="Y178" s="515">
        <f t="shared" si="68"/>
        <v>0</v>
      </c>
      <c r="Z178" s="515">
        <f t="shared" si="68"/>
        <v>0</v>
      </c>
      <c r="AA178" s="515">
        <f t="shared" si="68"/>
        <v>0</v>
      </c>
      <c r="AB178" s="515">
        <f t="shared" si="68"/>
        <v>0</v>
      </c>
      <c r="AC178" s="515">
        <f t="shared" si="68"/>
        <v>0</v>
      </c>
      <c r="AD178" s="515">
        <f t="shared" si="68"/>
        <v>0</v>
      </c>
      <c r="AE178" s="515">
        <f t="shared" si="68"/>
        <v>0</v>
      </c>
      <c r="AF178" s="515">
        <f t="shared" si="68"/>
        <v>0</v>
      </c>
      <c r="AG178" s="515">
        <f t="shared" si="68"/>
        <v>0</v>
      </c>
      <c r="AH178" s="515">
        <f t="shared" si="68"/>
        <v>0</v>
      </c>
      <c r="AI178" s="515">
        <f t="shared" si="68"/>
        <v>0</v>
      </c>
      <c r="AJ178" s="515">
        <f t="shared" si="69"/>
        <v>0</v>
      </c>
      <c r="AK178" s="515">
        <f t="shared" si="69"/>
        <v>0</v>
      </c>
      <c r="AL178" s="515">
        <f t="shared" si="69"/>
        <v>0</v>
      </c>
      <c r="AM178" s="515">
        <f t="shared" si="69"/>
        <v>0</v>
      </c>
      <c r="AN178" s="515">
        <f t="shared" si="69"/>
        <v>0</v>
      </c>
      <c r="AO178" s="515">
        <f t="shared" si="69"/>
        <v>0</v>
      </c>
      <c r="AP178" s="515">
        <f t="shared" si="69"/>
        <v>0</v>
      </c>
      <c r="AQ178" s="515">
        <f t="shared" si="69"/>
        <v>0</v>
      </c>
      <c r="AR178" s="515">
        <f t="shared" si="69"/>
        <v>0</v>
      </c>
      <c r="AS178" s="515">
        <f t="shared" si="69"/>
        <v>0</v>
      </c>
      <c r="AT178" s="515">
        <f t="shared" si="69"/>
        <v>0</v>
      </c>
      <c r="AU178" s="515">
        <f t="shared" si="69"/>
        <v>0</v>
      </c>
      <c r="AV178" s="515">
        <f t="shared" si="69"/>
        <v>0</v>
      </c>
      <c r="AW178" s="515">
        <f t="shared" si="69"/>
        <v>0</v>
      </c>
      <c r="AX178" s="515" t="str">
        <f t="shared" si="51"/>
        <v/>
      </c>
      <c r="AY178" s="515" t="str">
        <f t="shared" si="51"/>
        <v/>
      </c>
      <c r="AZ178" s="515" t="str">
        <f t="shared" si="51"/>
        <v/>
      </c>
      <c r="BA178" s="515" t="str">
        <f t="shared" si="51"/>
        <v/>
      </c>
      <c r="BB178" s="515" t="str">
        <f t="shared" si="51"/>
        <v/>
      </c>
      <c r="BC178" s="515" t="str">
        <f t="shared" si="51"/>
        <v/>
      </c>
      <c r="BD178" s="515" t="str">
        <f t="shared" si="51"/>
        <v/>
      </c>
      <c r="BE178" s="515" t="str">
        <f t="shared" si="51"/>
        <v/>
      </c>
      <c r="BF178" s="515" t="str">
        <f t="shared" si="51"/>
        <v/>
      </c>
      <c r="BG178" s="515" t="str">
        <f t="shared" si="51"/>
        <v/>
      </c>
      <c r="BH178" s="515" t="str">
        <f t="shared" si="51"/>
        <v/>
      </c>
      <c r="BI178" s="515" t="str">
        <f t="shared" si="46"/>
        <v/>
      </c>
      <c r="BJ178" s="515" t="str">
        <f t="shared" si="46"/>
        <v/>
      </c>
      <c r="BK178" s="515" t="str">
        <f t="shared" si="46"/>
        <v/>
      </c>
      <c r="BL178" s="515">
        <f t="shared" si="60"/>
        <v>0</v>
      </c>
      <c r="BM178" s="515">
        <f t="shared" si="61"/>
        <v>0</v>
      </c>
      <c r="BN178" s="515">
        <f t="shared" si="62"/>
        <v>0</v>
      </c>
      <c r="BO178" s="515" t="str">
        <f t="shared" si="63"/>
        <v/>
      </c>
    </row>
    <row r="179" spans="1:67" ht="30" customHeight="1">
      <c r="A179" s="517">
        <v>168</v>
      </c>
      <c r="B179" s="516"/>
      <c r="C179" s="77" t="str">
        <f t="shared" si="52"/>
        <v/>
      </c>
      <c r="D179" s="72" t="str">
        <f t="shared" si="53"/>
        <v/>
      </c>
      <c r="E179" s="515" t="str">
        <f t="shared" si="54"/>
        <v/>
      </c>
      <c r="F179" s="515" t="str">
        <f t="shared" si="55"/>
        <v/>
      </c>
      <c r="G179" s="515" t="str">
        <f t="shared" si="56"/>
        <v/>
      </c>
      <c r="H179" s="515">
        <f t="shared" si="67"/>
        <v>0</v>
      </c>
      <c r="I179" s="515">
        <f t="shared" si="67"/>
        <v>0</v>
      </c>
      <c r="J179" s="515">
        <f t="shared" si="67"/>
        <v>0</v>
      </c>
      <c r="K179" s="515">
        <f t="shared" si="67"/>
        <v>0</v>
      </c>
      <c r="L179" s="515">
        <f t="shared" si="67"/>
        <v>0</v>
      </c>
      <c r="M179" s="515">
        <f t="shared" si="67"/>
        <v>0</v>
      </c>
      <c r="N179" s="515">
        <f t="shared" si="67"/>
        <v>0</v>
      </c>
      <c r="O179" s="515">
        <f t="shared" si="67"/>
        <v>0</v>
      </c>
      <c r="P179" s="515">
        <f t="shared" si="67"/>
        <v>0</v>
      </c>
      <c r="Q179" s="515">
        <f t="shared" si="67"/>
        <v>0</v>
      </c>
      <c r="R179" s="515">
        <f t="shared" si="67"/>
        <v>0</v>
      </c>
      <c r="S179" s="515">
        <f t="shared" si="67"/>
        <v>0</v>
      </c>
      <c r="T179" s="515">
        <f t="shared" si="67"/>
        <v>0</v>
      </c>
      <c r="U179" s="515">
        <f t="shared" si="67"/>
        <v>0</v>
      </c>
      <c r="V179" s="515">
        <f t="shared" si="68"/>
        <v>0</v>
      </c>
      <c r="W179" s="515">
        <f t="shared" si="68"/>
        <v>0</v>
      </c>
      <c r="X179" s="515">
        <f t="shared" si="68"/>
        <v>0</v>
      </c>
      <c r="Y179" s="515">
        <f t="shared" si="68"/>
        <v>0</v>
      </c>
      <c r="Z179" s="515">
        <f t="shared" si="68"/>
        <v>0</v>
      </c>
      <c r="AA179" s="515">
        <f t="shared" si="68"/>
        <v>0</v>
      </c>
      <c r="AB179" s="515">
        <f t="shared" si="68"/>
        <v>0</v>
      </c>
      <c r="AC179" s="515">
        <f t="shared" si="68"/>
        <v>0</v>
      </c>
      <c r="AD179" s="515">
        <f t="shared" si="68"/>
        <v>0</v>
      </c>
      <c r="AE179" s="515">
        <f t="shared" si="68"/>
        <v>0</v>
      </c>
      <c r="AF179" s="515">
        <f t="shared" si="68"/>
        <v>0</v>
      </c>
      <c r="AG179" s="515">
        <f t="shared" si="68"/>
        <v>0</v>
      </c>
      <c r="AH179" s="515">
        <f t="shared" si="68"/>
        <v>0</v>
      </c>
      <c r="AI179" s="515">
        <f t="shared" si="68"/>
        <v>0</v>
      </c>
      <c r="AJ179" s="515">
        <f t="shared" si="69"/>
        <v>0</v>
      </c>
      <c r="AK179" s="515">
        <f t="shared" si="69"/>
        <v>0</v>
      </c>
      <c r="AL179" s="515">
        <f t="shared" si="69"/>
        <v>0</v>
      </c>
      <c r="AM179" s="515">
        <f t="shared" si="69"/>
        <v>0</v>
      </c>
      <c r="AN179" s="515">
        <f t="shared" si="69"/>
        <v>0</v>
      </c>
      <c r="AO179" s="515">
        <f t="shared" si="69"/>
        <v>0</v>
      </c>
      <c r="AP179" s="515">
        <f t="shared" si="69"/>
        <v>0</v>
      </c>
      <c r="AQ179" s="515">
        <f t="shared" si="69"/>
        <v>0</v>
      </c>
      <c r="AR179" s="515">
        <f t="shared" si="69"/>
        <v>0</v>
      </c>
      <c r="AS179" s="515">
        <f t="shared" si="69"/>
        <v>0</v>
      </c>
      <c r="AT179" s="515">
        <f t="shared" si="69"/>
        <v>0</v>
      </c>
      <c r="AU179" s="515">
        <f t="shared" si="69"/>
        <v>0</v>
      </c>
      <c r="AV179" s="515">
        <f t="shared" si="69"/>
        <v>0</v>
      </c>
      <c r="AW179" s="515">
        <f t="shared" si="69"/>
        <v>0</v>
      </c>
      <c r="AX179" s="515" t="str">
        <f t="shared" si="51"/>
        <v/>
      </c>
      <c r="AY179" s="515" t="str">
        <f t="shared" si="51"/>
        <v/>
      </c>
      <c r="AZ179" s="515" t="str">
        <f t="shared" si="51"/>
        <v/>
      </c>
      <c r="BA179" s="515" t="str">
        <f t="shared" si="51"/>
        <v/>
      </c>
      <c r="BB179" s="515" t="str">
        <f t="shared" si="51"/>
        <v/>
      </c>
      <c r="BC179" s="515" t="str">
        <f t="shared" si="51"/>
        <v/>
      </c>
      <c r="BD179" s="515" t="str">
        <f t="shared" si="51"/>
        <v/>
      </c>
      <c r="BE179" s="515" t="str">
        <f t="shared" si="51"/>
        <v/>
      </c>
      <c r="BF179" s="515" t="str">
        <f t="shared" si="51"/>
        <v/>
      </c>
      <c r="BG179" s="515" t="str">
        <f t="shared" si="51"/>
        <v/>
      </c>
      <c r="BH179" s="515" t="str">
        <f t="shared" si="51"/>
        <v/>
      </c>
      <c r="BI179" s="515" t="str">
        <f t="shared" si="46"/>
        <v/>
      </c>
      <c r="BJ179" s="515" t="str">
        <f t="shared" si="46"/>
        <v/>
      </c>
      <c r="BK179" s="515" t="str">
        <f t="shared" si="46"/>
        <v/>
      </c>
      <c r="BL179" s="515">
        <f t="shared" si="60"/>
        <v>0</v>
      </c>
      <c r="BM179" s="515">
        <f t="shared" si="61"/>
        <v>0</v>
      </c>
      <c r="BN179" s="515">
        <f t="shared" si="62"/>
        <v>0</v>
      </c>
      <c r="BO179" s="515" t="str">
        <f t="shared" si="63"/>
        <v/>
      </c>
    </row>
    <row r="180" spans="1:67" ht="30" customHeight="1">
      <c r="A180" s="518">
        <v>169</v>
      </c>
      <c r="B180" s="516"/>
      <c r="C180" s="77" t="str">
        <f t="shared" si="52"/>
        <v/>
      </c>
      <c r="D180" s="72" t="str">
        <f t="shared" si="53"/>
        <v/>
      </c>
      <c r="E180" s="515" t="str">
        <f t="shared" si="54"/>
        <v/>
      </c>
      <c r="F180" s="515" t="str">
        <f t="shared" si="55"/>
        <v/>
      </c>
      <c r="G180" s="515" t="str">
        <f t="shared" si="56"/>
        <v/>
      </c>
      <c r="H180" s="515">
        <f t="shared" si="67"/>
        <v>0</v>
      </c>
      <c r="I180" s="515">
        <f t="shared" si="67"/>
        <v>0</v>
      </c>
      <c r="J180" s="515">
        <f t="shared" si="67"/>
        <v>0</v>
      </c>
      <c r="K180" s="515">
        <f t="shared" si="67"/>
        <v>0</v>
      </c>
      <c r="L180" s="515">
        <f t="shared" si="67"/>
        <v>0</v>
      </c>
      <c r="M180" s="515">
        <f t="shared" si="67"/>
        <v>0</v>
      </c>
      <c r="N180" s="515">
        <f t="shared" si="67"/>
        <v>0</v>
      </c>
      <c r="O180" s="515">
        <f t="shared" si="67"/>
        <v>0</v>
      </c>
      <c r="P180" s="515">
        <f t="shared" si="67"/>
        <v>0</v>
      </c>
      <c r="Q180" s="515">
        <f t="shared" si="67"/>
        <v>0</v>
      </c>
      <c r="R180" s="515">
        <f t="shared" si="67"/>
        <v>0</v>
      </c>
      <c r="S180" s="515">
        <f t="shared" si="67"/>
        <v>0</v>
      </c>
      <c r="T180" s="515">
        <f t="shared" si="67"/>
        <v>0</v>
      </c>
      <c r="U180" s="515">
        <f t="shared" si="67"/>
        <v>0</v>
      </c>
      <c r="V180" s="515">
        <f t="shared" si="68"/>
        <v>0</v>
      </c>
      <c r="W180" s="515">
        <f t="shared" si="68"/>
        <v>0</v>
      </c>
      <c r="X180" s="515">
        <f t="shared" si="68"/>
        <v>0</v>
      </c>
      <c r="Y180" s="515">
        <f t="shared" si="68"/>
        <v>0</v>
      </c>
      <c r="Z180" s="515">
        <f t="shared" si="68"/>
        <v>0</v>
      </c>
      <c r="AA180" s="515">
        <f t="shared" si="68"/>
        <v>0</v>
      </c>
      <c r="AB180" s="515">
        <f t="shared" si="68"/>
        <v>0</v>
      </c>
      <c r="AC180" s="515">
        <f t="shared" si="68"/>
        <v>0</v>
      </c>
      <c r="AD180" s="515">
        <f t="shared" si="68"/>
        <v>0</v>
      </c>
      <c r="AE180" s="515">
        <f t="shared" si="68"/>
        <v>0</v>
      </c>
      <c r="AF180" s="515">
        <f t="shared" si="68"/>
        <v>0</v>
      </c>
      <c r="AG180" s="515">
        <f t="shared" si="68"/>
        <v>0</v>
      </c>
      <c r="AH180" s="515">
        <f t="shared" si="68"/>
        <v>0</v>
      </c>
      <c r="AI180" s="515">
        <f t="shared" si="68"/>
        <v>0</v>
      </c>
      <c r="AJ180" s="515">
        <f t="shared" si="69"/>
        <v>0</v>
      </c>
      <c r="AK180" s="515">
        <f t="shared" si="69"/>
        <v>0</v>
      </c>
      <c r="AL180" s="515">
        <f t="shared" si="69"/>
        <v>0</v>
      </c>
      <c r="AM180" s="515">
        <f t="shared" si="69"/>
        <v>0</v>
      </c>
      <c r="AN180" s="515">
        <f t="shared" si="69"/>
        <v>0</v>
      </c>
      <c r="AO180" s="515">
        <f t="shared" si="69"/>
        <v>0</v>
      </c>
      <c r="AP180" s="515">
        <f t="shared" si="69"/>
        <v>0</v>
      </c>
      <c r="AQ180" s="515">
        <f t="shared" si="69"/>
        <v>0</v>
      </c>
      <c r="AR180" s="515">
        <f t="shared" si="69"/>
        <v>0</v>
      </c>
      <c r="AS180" s="515">
        <f t="shared" si="69"/>
        <v>0</v>
      </c>
      <c r="AT180" s="515">
        <f t="shared" si="69"/>
        <v>0</v>
      </c>
      <c r="AU180" s="515">
        <f t="shared" si="69"/>
        <v>0</v>
      </c>
      <c r="AV180" s="515">
        <f t="shared" si="69"/>
        <v>0</v>
      </c>
      <c r="AW180" s="515">
        <f t="shared" si="69"/>
        <v>0</v>
      </c>
      <c r="AX180" s="515" t="str">
        <f t="shared" si="51"/>
        <v/>
      </c>
      <c r="AY180" s="515" t="str">
        <f t="shared" si="51"/>
        <v/>
      </c>
      <c r="AZ180" s="515" t="str">
        <f t="shared" si="51"/>
        <v/>
      </c>
      <c r="BA180" s="515" t="str">
        <f t="shared" si="51"/>
        <v/>
      </c>
      <c r="BB180" s="515" t="str">
        <f t="shared" si="51"/>
        <v/>
      </c>
      <c r="BC180" s="515" t="str">
        <f t="shared" si="51"/>
        <v/>
      </c>
      <c r="BD180" s="515" t="str">
        <f t="shared" si="51"/>
        <v/>
      </c>
      <c r="BE180" s="515" t="str">
        <f t="shared" si="51"/>
        <v/>
      </c>
      <c r="BF180" s="515" t="str">
        <f t="shared" si="51"/>
        <v/>
      </c>
      <c r="BG180" s="515" t="str">
        <f t="shared" si="51"/>
        <v/>
      </c>
      <c r="BH180" s="515" t="str">
        <f t="shared" si="51"/>
        <v/>
      </c>
      <c r="BI180" s="515" t="str">
        <f t="shared" si="46"/>
        <v/>
      </c>
      <c r="BJ180" s="515" t="str">
        <f t="shared" si="46"/>
        <v/>
      </c>
      <c r="BK180" s="515" t="str">
        <f t="shared" si="46"/>
        <v/>
      </c>
      <c r="BL180" s="515">
        <f t="shared" si="60"/>
        <v>0</v>
      </c>
      <c r="BM180" s="515">
        <f t="shared" si="61"/>
        <v>0</v>
      </c>
      <c r="BN180" s="515">
        <f t="shared" si="62"/>
        <v>0</v>
      </c>
      <c r="BO180" s="515" t="str">
        <f t="shared" si="63"/>
        <v/>
      </c>
    </row>
    <row r="181" spans="1:67" ht="30" customHeight="1">
      <c r="A181" s="517">
        <v>170</v>
      </c>
      <c r="B181" s="516"/>
      <c r="C181" s="77" t="str">
        <f t="shared" si="52"/>
        <v/>
      </c>
      <c r="D181" s="72" t="str">
        <f t="shared" si="53"/>
        <v/>
      </c>
      <c r="E181" s="515" t="str">
        <f t="shared" si="54"/>
        <v/>
      </c>
      <c r="F181" s="515" t="str">
        <f t="shared" si="55"/>
        <v/>
      </c>
      <c r="G181" s="515" t="str">
        <f t="shared" si="56"/>
        <v/>
      </c>
      <c r="H181" s="515">
        <f t="shared" si="67"/>
        <v>0</v>
      </c>
      <c r="I181" s="515">
        <f t="shared" si="67"/>
        <v>0</v>
      </c>
      <c r="J181" s="515">
        <f t="shared" si="67"/>
        <v>0</v>
      </c>
      <c r="K181" s="515">
        <f t="shared" si="67"/>
        <v>0</v>
      </c>
      <c r="L181" s="515">
        <f t="shared" si="67"/>
        <v>0</v>
      </c>
      <c r="M181" s="515">
        <f t="shared" si="67"/>
        <v>0</v>
      </c>
      <c r="N181" s="515">
        <f t="shared" si="67"/>
        <v>0</v>
      </c>
      <c r="O181" s="515">
        <f t="shared" si="67"/>
        <v>0</v>
      </c>
      <c r="P181" s="515">
        <f t="shared" si="67"/>
        <v>0</v>
      </c>
      <c r="Q181" s="515">
        <f t="shared" si="67"/>
        <v>0</v>
      </c>
      <c r="R181" s="515">
        <f t="shared" si="67"/>
        <v>0</v>
      </c>
      <c r="S181" s="515">
        <f t="shared" si="67"/>
        <v>0</v>
      </c>
      <c r="T181" s="515">
        <f t="shared" si="67"/>
        <v>0</v>
      </c>
      <c r="U181" s="515">
        <f t="shared" si="67"/>
        <v>0</v>
      </c>
      <c r="V181" s="515">
        <f t="shared" si="68"/>
        <v>0</v>
      </c>
      <c r="W181" s="515">
        <f t="shared" si="68"/>
        <v>0</v>
      </c>
      <c r="X181" s="515">
        <f t="shared" si="68"/>
        <v>0</v>
      </c>
      <c r="Y181" s="515">
        <f t="shared" si="68"/>
        <v>0</v>
      </c>
      <c r="Z181" s="515">
        <f t="shared" si="68"/>
        <v>0</v>
      </c>
      <c r="AA181" s="515">
        <f t="shared" si="68"/>
        <v>0</v>
      </c>
      <c r="AB181" s="515">
        <f t="shared" si="68"/>
        <v>0</v>
      </c>
      <c r="AC181" s="515">
        <f t="shared" si="68"/>
        <v>0</v>
      </c>
      <c r="AD181" s="515">
        <f t="shared" si="68"/>
        <v>0</v>
      </c>
      <c r="AE181" s="515">
        <f t="shared" si="68"/>
        <v>0</v>
      </c>
      <c r="AF181" s="515">
        <f t="shared" si="68"/>
        <v>0</v>
      </c>
      <c r="AG181" s="515">
        <f t="shared" si="68"/>
        <v>0</v>
      </c>
      <c r="AH181" s="515">
        <f t="shared" si="68"/>
        <v>0</v>
      </c>
      <c r="AI181" s="515">
        <f t="shared" si="68"/>
        <v>0</v>
      </c>
      <c r="AJ181" s="515">
        <f t="shared" si="69"/>
        <v>0</v>
      </c>
      <c r="AK181" s="515">
        <f t="shared" si="69"/>
        <v>0</v>
      </c>
      <c r="AL181" s="515">
        <f t="shared" si="69"/>
        <v>0</v>
      </c>
      <c r="AM181" s="515">
        <f t="shared" si="69"/>
        <v>0</v>
      </c>
      <c r="AN181" s="515">
        <f t="shared" si="69"/>
        <v>0</v>
      </c>
      <c r="AO181" s="515">
        <f t="shared" si="69"/>
        <v>0</v>
      </c>
      <c r="AP181" s="515">
        <f t="shared" si="69"/>
        <v>0</v>
      </c>
      <c r="AQ181" s="515">
        <f t="shared" si="69"/>
        <v>0</v>
      </c>
      <c r="AR181" s="515">
        <f t="shared" si="69"/>
        <v>0</v>
      </c>
      <c r="AS181" s="515">
        <f t="shared" si="69"/>
        <v>0</v>
      </c>
      <c r="AT181" s="515">
        <f t="shared" si="69"/>
        <v>0</v>
      </c>
      <c r="AU181" s="515">
        <f t="shared" si="69"/>
        <v>0</v>
      </c>
      <c r="AV181" s="515">
        <f t="shared" si="69"/>
        <v>0</v>
      </c>
      <c r="AW181" s="515">
        <f t="shared" si="69"/>
        <v>0</v>
      </c>
      <c r="AX181" s="515" t="str">
        <f t="shared" si="51"/>
        <v/>
      </c>
      <c r="AY181" s="515" t="str">
        <f t="shared" si="51"/>
        <v/>
      </c>
      <c r="AZ181" s="515" t="str">
        <f t="shared" si="51"/>
        <v/>
      </c>
      <c r="BA181" s="515" t="str">
        <f t="shared" si="51"/>
        <v/>
      </c>
      <c r="BB181" s="515" t="str">
        <f t="shared" si="51"/>
        <v/>
      </c>
      <c r="BC181" s="515" t="str">
        <f t="shared" si="51"/>
        <v/>
      </c>
      <c r="BD181" s="515" t="str">
        <f t="shared" si="51"/>
        <v/>
      </c>
      <c r="BE181" s="515" t="str">
        <f t="shared" si="51"/>
        <v/>
      </c>
      <c r="BF181" s="515" t="str">
        <f t="shared" si="51"/>
        <v/>
      </c>
      <c r="BG181" s="515" t="str">
        <f t="shared" si="51"/>
        <v/>
      </c>
      <c r="BH181" s="515" t="str">
        <f t="shared" si="51"/>
        <v/>
      </c>
      <c r="BI181" s="515" t="str">
        <f t="shared" si="46"/>
        <v/>
      </c>
      <c r="BJ181" s="515" t="str">
        <f t="shared" si="46"/>
        <v/>
      </c>
      <c r="BK181" s="515" t="str">
        <f t="shared" si="46"/>
        <v/>
      </c>
      <c r="BL181" s="515">
        <f t="shared" si="60"/>
        <v>0</v>
      </c>
      <c r="BM181" s="515">
        <f t="shared" si="61"/>
        <v>0</v>
      </c>
      <c r="BN181" s="515">
        <f t="shared" si="62"/>
        <v>0</v>
      </c>
      <c r="BO181" s="515" t="str">
        <f t="shared" si="63"/>
        <v/>
      </c>
    </row>
    <row r="182" spans="1:67" ht="30" customHeight="1">
      <c r="A182" s="518">
        <v>171</v>
      </c>
      <c r="B182" s="516"/>
      <c r="C182" s="77" t="str">
        <f t="shared" si="52"/>
        <v/>
      </c>
      <c r="D182" s="72" t="str">
        <f t="shared" si="53"/>
        <v/>
      </c>
      <c r="E182" s="515" t="str">
        <f t="shared" si="54"/>
        <v/>
      </c>
      <c r="F182" s="515" t="str">
        <f t="shared" si="55"/>
        <v/>
      </c>
      <c r="G182" s="515" t="str">
        <f t="shared" si="56"/>
        <v/>
      </c>
      <c r="H182" s="515">
        <f t="shared" si="67"/>
        <v>0</v>
      </c>
      <c r="I182" s="515">
        <f t="shared" si="67"/>
        <v>0</v>
      </c>
      <c r="J182" s="515">
        <f t="shared" si="67"/>
        <v>0</v>
      </c>
      <c r="K182" s="515">
        <f t="shared" si="67"/>
        <v>0</v>
      </c>
      <c r="L182" s="515">
        <f t="shared" si="67"/>
        <v>0</v>
      </c>
      <c r="M182" s="515">
        <f t="shared" si="67"/>
        <v>0</v>
      </c>
      <c r="N182" s="515">
        <f t="shared" si="67"/>
        <v>0</v>
      </c>
      <c r="O182" s="515">
        <f t="shared" si="67"/>
        <v>0</v>
      </c>
      <c r="P182" s="515">
        <f t="shared" si="67"/>
        <v>0</v>
      </c>
      <c r="Q182" s="515">
        <f t="shared" si="67"/>
        <v>0</v>
      </c>
      <c r="R182" s="515">
        <f t="shared" si="67"/>
        <v>0</v>
      </c>
      <c r="S182" s="515">
        <f t="shared" si="67"/>
        <v>0</v>
      </c>
      <c r="T182" s="515">
        <f t="shared" si="67"/>
        <v>0</v>
      </c>
      <c r="U182" s="515">
        <f t="shared" si="67"/>
        <v>0</v>
      </c>
      <c r="V182" s="515">
        <f t="shared" si="68"/>
        <v>0</v>
      </c>
      <c r="W182" s="515">
        <f t="shared" si="68"/>
        <v>0</v>
      </c>
      <c r="X182" s="515">
        <f t="shared" si="68"/>
        <v>0</v>
      </c>
      <c r="Y182" s="515">
        <f t="shared" si="68"/>
        <v>0</v>
      </c>
      <c r="Z182" s="515">
        <f t="shared" si="68"/>
        <v>0</v>
      </c>
      <c r="AA182" s="515">
        <f t="shared" si="68"/>
        <v>0</v>
      </c>
      <c r="AB182" s="515">
        <f t="shared" si="68"/>
        <v>0</v>
      </c>
      <c r="AC182" s="515">
        <f t="shared" si="68"/>
        <v>0</v>
      </c>
      <c r="AD182" s="515">
        <f t="shared" si="68"/>
        <v>0</v>
      </c>
      <c r="AE182" s="515">
        <f t="shared" si="68"/>
        <v>0</v>
      </c>
      <c r="AF182" s="515">
        <f t="shared" si="68"/>
        <v>0</v>
      </c>
      <c r="AG182" s="515">
        <f t="shared" si="68"/>
        <v>0</v>
      </c>
      <c r="AH182" s="515">
        <f t="shared" si="68"/>
        <v>0</v>
      </c>
      <c r="AI182" s="515">
        <f t="shared" si="68"/>
        <v>0</v>
      </c>
      <c r="AJ182" s="515">
        <f t="shared" si="69"/>
        <v>0</v>
      </c>
      <c r="AK182" s="515">
        <f t="shared" si="69"/>
        <v>0</v>
      </c>
      <c r="AL182" s="515">
        <f t="shared" si="69"/>
        <v>0</v>
      </c>
      <c r="AM182" s="515">
        <f t="shared" si="69"/>
        <v>0</v>
      </c>
      <c r="AN182" s="515">
        <f t="shared" si="69"/>
        <v>0</v>
      </c>
      <c r="AO182" s="515">
        <f t="shared" si="69"/>
        <v>0</v>
      </c>
      <c r="AP182" s="515">
        <f t="shared" si="69"/>
        <v>0</v>
      </c>
      <c r="AQ182" s="515">
        <f t="shared" si="69"/>
        <v>0</v>
      </c>
      <c r="AR182" s="515">
        <f t="shared" si="69"/>
        <v>0</v>
      </c>
      <c r="AS182" s="515">
        <f t="shared" si="69"/>
        <v>0</v>
      </c>
      <c r="AT182" s="515">
        <f t="shared" si="69"/>
        <v>0</v>
      </c>
      <c r="AU182" s="515">
        <f t="shared" si="69"/>
        <v>0</v>
      </c>
      <c r="AV182" s="515">
        <f t="shared" si="69"/>
        <v>0</v>
      </c>
      <c r="AW182" s="515">
        <f t="shared" si="69"/>
        <v>0</v>
      </c>
      <c r="AX182" s="515" t="str">
        <f t="shared" si="51"/>
        <v/>
      </c>
      <c r="AY182" s="515" t="str">
        <f t="shared" si="51"/>
        <v/>
      </c>
      <c r="AZ182" s="515" t="str">
        <f t="shared" si="51"/>
        <v/>
      </c>
      <c r="BA182" s="515" t="str">
        <f t="shared" si="51"/>
        <v/>
      </c>
      <c r="BB182" s="515" t="str">
        <f t="shared" si="51"/>
        <v/>
      </c>
      <c r="BC182" s="515" t="str">
        <f t="shared" si="51"/>
        <v/>
      </c>
      <c r="BD182" s="515" t="str">
        <f t="shared" si="51"/>
        <v/>
      </c>
      <c r="BE182" s="515" t="str">
        <f t="shared" si="51"/>
        <v/>
      </c>
      <c r="BF182" s="515" t="str">
        <f t="shared" si="51"/>
        <v/>
      </c>
      <c r="BG182" s="515" t="str">
        <f t="shared" si="51"/>
        <v/>
      </c>
      <c r="BH182" s="515" t="str">
        <f t="shared" si="51"/>
        <v/>
      </c>
      <c r="BI182" s="515" t="str">
        <f t="shared" si="46"/>
        <v/>
      </c>
      <c r="BJ182" s="515" t="str">
        <f t="shared" si="46"/>
        <v/>
      </c>
      <c r="BK182" s="515" t="str">
        <f t="shared" si="46"/>
        <v/>
      </c>
      <c r="BL182" s="515">
        <f t="shared" si="60"/>
        <v>0</v>
      </c>
      <c r="BM182" s="515">
        <f t="shared" si="61"/>
        <v>0</v>
      </c>
      <c r="BN182" s="515">
        <f t="shared" si="62"/>
        <v>0</v>
      </c>
      <c r="BO182" s="515" t="str">
        <f t="shared" si="63"/>
        <v/>
      </c>
    </row>
    <row r="183" spans="1:67" ht="30" customHeight="1">
      <c r="A183" s="517">
        <v>172</v>
      </c>
      <c r="B183" s="516"/>
      <c r="C183" s="77" t="str">
        <f t="shared" si="52"/>
        <v/>
      </c>
      <c r="D183" s="72" t="str">
        <f t="shared" si="53"/>
        <v/>
      </c>
      <c r="E183" s="515" t="str">
        <f t="shared" si="54"/>
        <v/>
      </c>
      <c r="F183" s="515" t="str">
        <f t="shared" si="55"/>
        <v/>
      </c>
      <c r="G183" s="515" t="str">
        <f t="shared" si="56"/>
        <v/>
      </c>
      <c r="H183" s="515">
        <f t="shared" si="67"/>
        <v>0</v>
      </c>
      <c r="I183" s="515">
        <f t="shared" si="67"/>
        <v>0</v>
      </c>
      <c r="J183" s="515">
        <f t="shared" si="67"/>
        <v>0</v>
      </c>
      <c r="K183" s="515">
        <f t="shared" si="67"/>
        <v>0</v>
      </c>
      <c r="L183" s="515">
        <f t="shared" si="67"/>
        <v>0</v>
      </c>
      <c r="M183" s="515">
        <f t="shared" si="67"/>
        <v>0</v>
      </c>
      <c r="N183" s="515">
        <f t="shared" si="67"/>
        <v>0</v>
      </c>
      <c r="O183" s="515">
        <f t="shared" si="67"/>
        <v>0</v>
      </c>
      <c r="P183" s="515">
        <f t="shared" si="67"/>
        <v>0</v>
      </c>
      <c r="Q183" s="515">
        <f t="shared" si="67"/>
        <v>0</v>
      </c>
      <c r="R183" s="515">
        <f t="shared" si="67"/>
        <v>0</v>
      </c>
      <c r="S183" s="515">
        <f t="shared" si="67"/>
        <v>0</v>
      </c>
      <c r="T183" s="515">
        <f t="shared" si="67"/>
        <v>0</v>
      </c>
      <c r="U183" s="515">
        <f t="shared" si="67"/>
        <v>0</v>
      </c>
      <c r="V183" s="515">
        <f t="shared" si="68"/>
        <v>0</v>
      </c>
      <c r="W183" s="515">
        <f t="shared" si="68"/>
        <v>0</v>
      </c>
      <c r="X183" s="515">
        <f t="shared" si="68"/>
        <v>0</v>
      </c>
      <c r="Y183" s="515">
        <f t="shared" si="68"/>
        <v>0</v>
      </c>
      <c r="Z183" s="515">
        <f t="shared" si="68"/>
        <v>0</v>
      </c>
      <c r="AA183" s="515">
        <f t="shared" si="68"/>
        <v>0</v>
      </c>
      <c r="AB183" s="515">
        <f t="shared" si="68"/>
        <v>0</v>
      </c>
      <c r="AC183" s="515">
        <f t="shared" si="68"/>
        <v>0</v>
      </c>
      <c r="AD183" s="515">
        <f t="shared" si="68"/>
        <v>0</v>
      </c>
      <c r="AE183" s="515">
        <f t="shared" si="68"/>
        <v>0</v>
      </c>
      <c r="AF183" s="515">
        <f t="shared" si="68"/>
        <v>0</v>
      </c>
      <c r="AG183" s="515">
        <f t="shared" si="68"/>
        <v>0</v>
      </c>
      <c r="AH183" s="515">
        <f t="shared" si="68"/>
        <v>0</v>
      </c>
      <c r="AI183" s="515">
        <f t="shared" si="68"/>
        <v>0</v>
      </c>
      <c r="AJ183" s="515">
        <f t="shared" si="69"/>
        <v>0</v>
      </c>
      <c r="AK183" s="515">
        <f t="shared" si="69"/>
        <v>0</v>
      </c>
      <c r="AL183" s="515">
        <f t="shared" si="69"/>
        <v>0</v>
      </c>
      <c r="AM183" s="515">
        <f t="shared" si="69"/>
        <v>0</v>
      </c>
      <c r="AN183" s="515">
        <f t="shared" si="69"/>
        <v>0</v>
      </c>
      <c r="AO183" s="515">
        <f t="shared" si="69"/>
        <v>0</v>
      </c>
      <c r="AP183" s="515">
        <f t="shared" si="69"/>
        <v>0</v>
      </c>
      <c r="AQ183" s="515">
        <f t="shared" si="69"/>
        <v>0</v>
      </c>
      <c r="AR183" s="515">
        <f t="shared" si="69"/>
        <v>0</v>
      </c>
      <c r="AS183" s="515">
        <f t="shared" si="69"/>
        <v>0</v>
      </c>
      <c r="AT183" s="515">
        <f t="shared" si="69"/>
        <v>0</v>
      </c>
      <c r="AU183" s="515">
        <f t="shared" si="69"/>
        <v>0</v>
      </c>
      <c r="AV183" s="515">
        <f t="shared" si="69"/>
        <v>0</v>
      </c>
      <c r="AW183" s="515">
        <f t="shared" si="69"/>
        <v>0</v>
      </c>
      <c r="AX183" s="515" t="str">
        <f t="shared" si="51"/>
        <v/>
      </c>
      <c r="AY183" s="515" t="str">
        <f t="shared" si="51"/>
        <v/>
      </c>
      <c r="AZ183" s="515" t="str">
        <f t="shared" si="51"/>
        <v/>
      </c>
      <c r="BA183" s="515" t="str">
        <f t="shared" si="51"/>
        <v/>
      </c>
      <c r="BB183" s="515" t="str">
        <f t="shared" si="51"/>
        <v/>
      </c>
      <c r="BC183" s="515" t="str">
        <f t="shared" si="51"/>
        <v/>
      </c>
      <c r="BD183" s="515" t="str">
        <f t="shared" si="51"/>
        <v/>
      </c>
      <c r="BE183" s="515" t="str">
        <f t="shared" si="51"/>
        <v/>
      </c>
      <c r="BF183" s="515" t="str">
        <f t="shared" si="51"/>
        <v/>
      </c>
      <c r="BG183" s="515" t="str">
        <f t="shared" si="51"/>
        <v/>
      </c>
      <c r="BH183" s="515" t="str">
        <f t="shared" si="51"/>
        <v/>
      </c>
      <c r="BI183" s="515" t="str">
        <f t="shared" si="46"/>
        <v/>
      </c>
      <c r="BJ183" s="515" t="str">
        <f t="shared" si="46"/>
        <v/>
      </c>
      <c r="BK183" s="515" t="str">
        <f t="shared" si="46"/>
        <v/>
      </c>
      <c r="BL183" s="515">
        <f t="shared" si="60"/>
        <v>0</v>
      </c>
      <c r="BM183" s="515">
        <f t="shared" si="61"/>
        <v>0</v>
      </c>
      <c r="BN183" s="515">
        <f t="shared" si="62"/>
        <v>0</v>
      </c>
      <c r="BO183" s="515" t="str">
        <f t="shared" si="63"/>
        <v/>
      </c>
    </row>
    <row r="184" spans="1:67" ht="30" customHeight="1">
      <c r="A184" s="518">
        <v>173</v>
      </c>
      <c r="B184" s="516"/>
      <c r="C184" s="77" t="str">
        <f t="shared" si="52"/>
        <v/>
      </c>
      <c r="D184" s="72" t="str">
        <f t="shared" si="53"/>
        <v/>
      </c>
      <c r="E184" s="515" t="str">
        <f t="shared" si="54"/>
        <v/>
      </c>
      <c r="F184" s="515" t="str">
        <f t="shared" si="55"/>
        <v/>
      </c>
      <c r="G184" s="515" t="str">
        <f t="shared" si="56"/>
        <v/>
      </c>
      <c r="H184" s="515">
        <f t="shared" si="67"/>
        <v>0</v>
      </c>
      <c r="I184" s="515">
        <f t="shared" si="67"/>
        <v>0</v>
      </c>
      <c r="J184" s="515">
        <f t="shared" si="67"/>
        <v>0</v>
      </c>
      <c r="K184" s="515">
        <f t="shared" si="67"/>
        <v>0</v>
      </c>
      <c r="L184" s="515">
        <f t="shared" si="67"/>
        <v>0</v>
      </c>
      <c r="M184" s="515">
        <f t="shared" si="67"/>
        <v>0</v>
      </c>
      <c r="N184" s="515">
        <f t="shared" si="67"/>
        <v>0</v>
      </c>
      <c r="O184" s="515">
        <f t="shared" si="67"/>
        <v>0</v>
      </c>
      <c r="P184" s="515">
        <f t="shared" si="67"/>
        <v>0</v>
      </c>
      <c r="Q184" s="515">
        <f t="shared" si="67"/>
        <v>0</v>
      </c>
      <c r="R184" s="515">
        <f t="shared" si="67"/>
        <v>0</v>
      </c>
      <c r="S184" s="515">
        <f t="shared" si="67"/>
        <v>0</v>
      </c>
      <c r="T184" s="515">
        <f t="shared" si="67"/>
        <v>0</v>
      </c>
      <c r="U184" s="515">
        <f t="shared" si="67"/>
        <v>0</v>
      </c>
      <c r="V184" s="515">
        <f t="shared" si="68"/>
        <v>0</v>
      </c>
      <c r="W184" s="515">
        <f t="shared" si="68"/>
        <v>0</v>
      </c>
      <c r="X184" s="515">
        <f t="shared" si="68"/>
        <v>0</v>
      </c>
      <c r="Y184" s="515">
        <f t="shared" si="68"/>
        <v>0</v>
      </c>
      <c r="Z184" s="515">
        <f t="shared" si="68"/>
        <v>0</v>
      </c>
      <c r="AA184" s="515">
        <f t="shared" si="68"/>
        <v>0</v>
      </c>
      <c r="AB184" s="515">
        <f t="shared" si="68"/>
        <v>0</v>
      </c>
      <c r="AC184" s="515">
        <f t="shared" si="68"/>
        <v>0</v>
      </c>
      <c r="AD184" s="515">
        <f t="shared" si="68"/>
        <v>0</v>
      </c>
      <c r="AE184" s="515">
        <f t="shared" si="68"/>
        <v>0</v>
      </c>
      <c r="AF184" s="515">
        <f t="shared" si="68"/>
        <v>0</v>
      </c>
      <c r="AG184" s="515">
        <f t="shared" si="68"/>
        <v>0</v>
      </c>
      <c r="AH184" s="515">
        <f t="shared" si="68"/>
        <v>0</v>
      </c>
      <c r="AI184" s="515">
        <f t="shared" si="68"/>
        <v>0</v>
      </c>
      <c r="AJ184" s="515">
        <f t="shared" si="69"/>
        <v>0</v>
      </c>
      <c r="AK184" s="515">
        <f t="shared" si="69"/>
        <v>0</v>
      </c>
      <c r="AL184" s="515">
        <f t="shared" si="69"/>
        <v>0</v>
      </c>
      <c r="AM184" s="515">
        <f t="shared" si="69"/>
        <v>0</v>
      </c>
      <c r="AN184" s="515">
        <f t="shared" si="69"/>
        <v>0</v>
      </c>
      <c r="AO184" s="515">
        <f t="shared" si="69"/>
        <v>0</v>
      </c>
      <c r="AP184" s="515">
        <f t="shared" si="69"/>
        <v>0</v>
      </c>
      <c r="AQ184" s="515">
        <f t="shared" si="69"/>
        <v>0</v>
      </c>
      <c r="AR184" s="515">
        <f t="shared" si="69"/>
        <v>0</v>
      </c>
      <c r="AS184" s="515">
        <f t="shared" si="69"/>
        <v>0</v>
      </c>
      <c r="AT184" s="515">
        <f t="shared" si="69"/>
        <v>0</v>
      </c>
      <c r="AU184" s="515">
        <f t="shared" si="69"/>
        <v>0</v>
      </c>
      <c r="AV184" s="515">
        <f t="shared" si="69"/>
        <v>0</v>
      </c>
      <c r="AW184" s="515">
        <f t="shared" si="69"/>
        <v>0</v>
      </c>
      <c r="AX184" s="515" t="str">
        <f t="shared" si="51"/>
        <v/>
      </c>
      <c r="AY184" s="515" t="str">
        <f t="shared" si="51"/>
        <v/>
      </c>
      <c r="AZ184" s="515" t="str">
        <f t="shared" si="51"/>
        <v/>
      </c>
      <c r="BA184" s="515" t="str">
        <f t="shared" si="51"/>
        <v/>
      </c>
      <c r="BB184" s="515" t="str">
        <f t="shared" si="51"/>
        <v/>
      </c>
      <c r="BC184" s="515" t="str">
        <f t="shared" si="51"/>
        <v/>
      </c>
      <c r="BD184" s="515" t="str">
        <f t="shared" si="51"/>
        <v/>
      </c>
      <c r="BE184" s="515" t="str">
        <f t="shared" si="51"/>
        <v/>
      </c>
      <c r="BF184" s="515" t="str">
        <f t="shared" si="51"/>
        <v/>
      </c>
      <c r="BG184" s="515" t="str">
        <f t="shared" si="51"/>
        <v/>
      </c>
      <c r="BH184" s="515" t="str">
        <f t="shared" si="51"/>
        <v/>
      </c>
      <c r="BI184" s="515" t="str">
        <f t="shared" si="46"/>
        <v/>
      </c>
      <c r="BJ184" s="515" t="str">
        <f t="shared" si="46"/>
        <v/>
      </c>
      <c r="BK184" s="515" t="str">
        <f t="shared" si="46"/>
        <v/>
      </c>
      <c r="BL184" s="515">
        <f t="shared" si="60"/>
        <v>0</v>
      </c>
      <c r="BM184" s="515">
        <f t="shared" si="61"/>
        <v>0</v>
      </c>
      <c r="BN184" s="515">
        <f t="shared" si="62"/>
        <v>0</v>
      </c>
      <c r="BO184" s="515" t="str">
        <f t="shared" si="63"/>
        <v/>
      </c>
    </row>
    <row r="185" spans="1:67" ht="30" customHeight="1">
      <c r="A185" s="517">
        <v>174</v>
      </c>
      <c r="B185" s="516"/>
      <c r="C185" s="77" t="str">
        <f t="shared" si="52"/>
        <v/>
      </c>
      <c r="D185" s="72" t="str">
        <f t="shared" si="53"/>
        <v/>
      </c>
      <c r="E185" s="515" t="str">
        <f t="shared" si="54"/>
        <v/>
      </c>
      <c r="F185" s="515" t="str">
        <f t="shared" si="55"/>
        <v/>
      </c>
      <c r="G185" s="515" t="str">
        <f t="shared" si="56"/>
        <v/>
      </c>
      <c r="H185" s="515">
        <f t="shared" si="67"/>
        <v>0</v>
      </c>
      <c r="I185" s="515">
        <f t="shared" si="67"/>
        <v>0</v>
      </c>
      <c r="J185" s="515">
        <f t="shared" si="67"/>
        <v>0</v>
      </c>
      <c r="K185" s="515">
        <f t="shared" si="67"/>
        <v>0</v>
      </c>
      <c r="L185" s="515">
        <f t="shared" si="67"/>
        <v>0</v>
      </c>
      <c r="M185" s="515">
        <f t="shared" si="67"/>
        <v>0</v>
      </c>
      <c r="N185" s="515">
        <f t="shared" si="67"/>
        <v>0</v>
      </c>
      <c r="O185" s="515">
        <f t="shared" si="67"/>
        <v>0</v>
      </c>
      <c r="P185" s="515">
        <f t="shared" si="67"/>
        <v>0</v>
      </c>
      <c r="Q185" s="515">
        <f t="shared" si="67"/>
        <v>0</v>
      </c>
      <c r="R185" s="515">
        <f t="shared" si="67"/>
        <v>0</v>
      </c>
      <c r="S185" s="515">
        <f t="shared" si="67"/>
        <v>0</v>
      </c>
      <c r="T185" s="515">
        <f t="shared" si="67"/>
        <v>0</v>
      </c>
      <c r="U185" s="515">
        <f t="shared" si="67"/>
        <v>0</v>
      </c>
      <c r="V185" s="515">
        <f t="shared" si="68"/>
        <v>0</v>
      </c>
      <c r="W185" s="515">
        <f t="shared" si="68"/>
        <v>0</v>
      </c>
      <c r="X185" s="515">
        <f t="shared" si="68"/>
        <v>0</v>
      </c>
      <c r="Y185" s="515">
        <f t="shared" si="68"/>
        <v>0</v>
      </c>
      <c r="Z185" s="515">
        <f t="shared" si="68"/>
        <v>0</v>
      </c>
      <c r="AA185" s="515">
        <f t="shared" si="68"/>
        <v>0</v>
      </c>
      <c r="AB185" s="515">
        <f t="shared" si="68"/>
        <v>0</v>
      </c>
      <c r="AC185" s="515">
        <f t="shared" si="68"/>
        <v>0</v>
      </c>
      <c r="AD185" s="515">
        <f t="shared" si="68"/>
        <v>0</v>
      </c>
      <c r="AE185" s="515">
        <f t="shared" si="68"/>
        <v>0</v>
      </c>
      <c r="AF185" s="515">
        <f t="shared" si="68"/>
        <v>0</v>
      </c>
      <c r="AG185" s="515">
        <f t="shared" si="68"/>
        <v>0</v>
      </c>
      <c r="AH185" s="515">
        <f t="shared" si="68"/>
        <v>0</v>
      </c>
      <c r="AI185" s="515">
        <f t="shared" si="68"/>
        <v>0</v>
      </c>
      <c r="AJ185" s="515">
        <f t="shared" si="69"/>
        <v>0</v>
      </c>
      <c r="AK185" s="515">
        <f t="shared" si="69"/>
        <v>0</v>
      </c>
      <c r="AL185" s="515">
        <f t="shared" si="69"/>
        <v>0</v>
      </c>
      <c r="AM185" s="515">
        <f t="shared" si="69"/>
        <v>0</v>
      </c>
      <c r="AN185" s="515">
        <f t="shared" si="69"/>
        <v>0</v>
      </c>
      <c r="AO185" s="515">
        <f t="shared" si="69"/>
        <v>0</v>
      </c>
      <c r="AP185" s="515">
        <f t="shared" si="69"/>
        <v>0</v>
      </c>
      <c r="AQ185" s="515">
        <f t="shared" si="69"/>
        <v>0</v>
      </c>
      <c r="AR185" s="515">
        <f t="shared" si="69"/>
        <v>0</v>
      </c>
      <c r="AS185" s="515">
        <f t="shared" si="69"/>
        <v>0</v>
      </c>
      <c r="AT185" s="515">
        <f t="shared" si="69"/>
        <v>0</v>
      </c>
      <c r="AU185" s="515">
        <f t="shared" si="69"/>
        <v>0</v>
      </c>
      <c r="AV185" s="515">
        <f t="shared" si="69"/>
        <v>0</v>
      </c>
      <c r="AW185" s="515">
        <f t="shared" si="69"/>
        <v>0</v>
      </c>
      <c r="AX185" s="515" t="str">
        <f t="shared" si="51"/>
        <v/>
      </c>
      <c r="AY185" s="515" t="str">
        <f t="shared" si="51"/>
        <v/>
      </c>
      <c r="AZ185" s="515" t="str">
        <f t="shared" si="51"/>
        <v/>
      </c>
      <c r="BA185" s="515" t="str">
        <f t="shared" si="51"/>
        <v/>
      </c>
      <c r="BB185" s="515" t="str">
        <f t="shared" si="51"/>
        <v/>
      </c>
      <c r="BC185" s="515" t="str">
        <f t="shared" si="51"/>
        <v/>
      </c>
      <c r="BD185" s="515" t="str">
        <f t="shared" si="51"/>
        <v/>
      </c>
      <c r="BE185" s="515" t="str">
        <f t="shared" si="51"/>
        <v/>
      </c>
      <c r="BF185" s="515" t="str">
        <f t="shared" si="51"/>
        <v/>
      </c>
      <c r="BG185" s="515" t="str">
        <f t="shared" si="51"/>
        <v/>
      </c>
      <c r="BH185" s="515" t="str">
        <f t="shared" si="51"/>
        <v/>
      </c>
      <c r="BI185" s="515" t="str">
        <f t="shared" si="46"/>
        <v/>
      </c>
      <c r="BJ185" s="515" t="str">
        <f t="shared" si="46"/>
        <v/>
      </c>
      <c r="BK185" s="515" t="str">
        <f t="shared" si="46"/>
        <v/>
      </c>
      <c r="BL185" s="515">
        <f t="shared" si="60"/>
        <v>0</v>
      </c>
      <c r="BM185" s="515">
        <f t="shared" si="61"/>
        <v>0</v>
      </c>
      <c r="BN185" s="515">
        <f t="shared" si="62"/>
        <v>0</v>
      </c>
      <c r="BO185" s="515" t="str">
        <f t="shared" si="63"/>
        <v/>
      </c>
    </row>
    <row r="186" spans="1:67" ht="30" customHeight="1">
      <c r="A186" s="518">
        <v>175</v>
      </c>
      <c r="B186" s="516"/>
      <c r="C186" s="77" t="str">
        <f t="shared" si="52"/>
        <v/>
      </c>
      <c r="D186" s="72" t="str">
        <f t="shared" si="53"/>
        <v/>
      </c>
      <c r="E186" s="515" t="str">
        <f t="shared" si="54"/>
        <v/>
      </c>
      <c r="F186" s="515" t="str">
        <f t="shared" si="55"/>
        <v/>
      </c>
      <c r="G186" s="515" t="str">
        <f t="shared" si="56"/>
        <v/>
      </c>
      <c r="H186" s="515">
        <f t="shared" si="67"/>
        <v>0</v>
      </c>
      <c r="I186" s="515">
        <f t="shared" si="67"/>
        <v>0</v>
      </c>
      <c r="J186" s="515">
        <f t="shared" si="67"/>
        <v>0</v>
      </c>
      <c r="K186" s="515">
        <f t="shared" si="67"/>
        <v>0</v>
      </c>
      <c r="L186" s="515">
        <f t="shared" si="67"/>
        <v>0</v>
      </c>
      <c r="M186" s="515">
        <f t="shared" si="67"/>
        <v>0</v>
      </c>
      <c r="N186" s="515">
        <f t="shared" si="67"/>
        <v>0</v>
      </c>
      <c r="O186" s="515">
        <f t="shared" si="67"/>
        <v>0</v>
      </c>
      <c r="P186" s="515">
        <f t="shared" si="67"/>
        <v>0</v>
      </c>
      <c r="Q186" s="515">
        <f t="shared" si="67"/>
        <v>0</v>
      </c>
      <c r="R186" s="515">
        <f t="shared" si="67"/>
        <v>0</v>
      </c>
      <c r="S186" s="515">
        <f t="shared" si="67"/>
        <v>0</v>
      </c>
      <c r="T186" s="515">
        <f t="shared" si="67"/>
        <v>0</v>
      </c>
      <c r="U186" s="515">
        <f t="shared" si="67"/>
        <v>0</v>
      </c>
      <c r="V186" s="515">
        <f t="shared" si="68"/>
        <v>0</v>
      </c>
      <c r="W186" s="515">
        <f t="shared" si="68"/>
        <v>0</v>
      </c>
      <c r="X186" s="515">
        <f t="shared" si="68"/>
        <v>0</v>
      </c>
      <c r="Y186" s="515">
        <f t="shared" si="68"/>
        <v>0</v>
      </c>
      <c r="Z186" s="515">
        <f t="shared" si="68"/>
        <v>0</v>
      </c>
      <c r="AA186" s="515">
        <f t="shared" si="68"/>
        <v>0</v>
      </c>
      <c r="AB186" s="515">
        <f t="shared" si="68"/>
        <v>0</v>
      </c>
      <c r="AC186" s="515">
        <f t="shared" si="68"/>
        <v>0</v>
      </c>
      <c r="AD186" s="515">
        <f t="shared" si="68"/>
        <v>0</v>
      </c>
      <c r="AE186" s="515">
        <f t="shared" si="68"/>
        <v>0</v>
      </c>
      <c r="AF186" s="515">
        <f t="shared" si="68"/>
        <v>0</v>
      </c>
      <c r="AG186" s="515">
        <f t="shared" si="68"/>
        <v>0</v>
      </c>
      <c r="AH186" s="515">
        <f t="shared" si="68"/>
        <v>0</v>
      </c>
      <c r="AI186" s="515">
        <f t="shared" si="68"/>
        <v>0</v>
      </c>
      <c r="AJ186" s="515">
        <f t="shared" si="69"/>
        <v>0</v>
      </c>
      <c r="AK186" s="515">
        <f t="shared" si="69"/>
        <v>0</v>
      </c>
      <c r="AL186" s="515">
        <f t="shared" si="69"/>
        <v>0</v>
      </c>
      <c r="AM186" s="515">
        <f t="shared" si="69"/>
        <v>0</v>
      </c>
      <c r="AN186" s="515">
        <f t="shared" si="69"/>
        <v>0</v>
      </c>
      <c r="AO186" s="515">
        <f t="shared" si="69"/>
        <v>0</v>
      </c>
      <c r="AP186" s="515">
        <f t="shared" si="69"/>
        <v>0</v>
      </c>
      <c r="AQ186" s="515">
        <f t="shared" si="69"/>
        <v>0</v>
      </c>
      <c r="AR186" s="515">
        <f t="shared" si="69"/>
        <v>0</v>
      </c>
      <c r="AS186" s="515">
        <f t="shared" si="69"/>
        <v>0</v>
      </c>
      <c r="AT186" s="515">
        <f t="shared" si="69"/>
        <v>0</v>
      </c>
      <c r="AU186" s="515">
        <f t="shared" si="69"/>
        <v>0</v>
      </c>
      <c r="AV186" s="515">
        <f t="shared" si="69"/>
        <v>0</v>
      </c>
      <c r="AW186" s="515">
        <f t="shared" si="69"/>
        <v>0</v>
      </c>
      <c r="AX186" s="515" t="str">
        <f t="shared" si="51"/>
        <v/>
      </c>
      <c r="AY186" s="515" t="str">
        <f t="shared" si="51"/>
        <v/>
      </c>
      <c r="AZ186" s="515" t="str">
        <f t="shared" ref="AZ186:BK207" si="70">IF($B186="","",IF(AL186&gt;0,"",IF(J186&gt;0,"⚠ "&amp;AZ$11,IF(X186&gt;0,"info "&amp;AZ$11,""))))</f>
        <v/>
      </c>
      <c r="BA186" s="515" t="str">
        <f t="shared" si="70"/>
        <v/>
      </c>
      <c r="BB186" s="515" t="str">
        <f t="shared" si="70"/>
        <v/>
      </c>
      <c r="BC186" s="515" t="str">
        <f t="shared" si="70"/>
        <v/>
      </c>
      <c r="BD186" s="515" t="str">
        <f t="shared" si="70"/>
        <v/>
      </c>
      <c r="BE186" s="515" t="str">
        <f t="shared" si="70"/>
        <v/>
      </c>
      <c r="BF186" s="515" t="str">
        <f t="shared" si="70"/>
        <v/>
      </c>
      <c r="BG186" s="515" t="str">
        <f t="shared" si="70"/>
        <v/>
      </c>
      <c r="BH186" s="515" t="str">
        <f t="shared" si="70"/>
        <v/>
      </c>
      <c r="BI186" s="515" t="str">
        <f t="shared" si="46"/>
        <v/>
      </c>
      <c r="BJ186" s="515" t="str">
        <f t="shared" si="46"/>
        <v/>
      </c>
      <c r="BK186" s="515" t="str">
        <f t="shared" si="46"/>
        <v/>
      </c>
      <c r="BL186" s="515">
        <f t="shared" si="60"/>
        <v>0</v>
      </c>
      <c r="BM186" s="515">
        <f t="shared" si="61"/>
        <v>0</v>
      </c>
      <c r="BN186" s="515">
        <f t="shared" si="62"/>
        <v>0</v>
      </c>
      <c r="BO186" s="515" t="str">
        <f t="shared" si="63"/>
        <v/>
      </c>
    </row>
    <row r="187" spans="1:67" ht="30" customHeight="1">
      <c r="A187" s="517">
        <v>176</v>
      </c>
      <c r="B187" s="516"/>
      <c r="C187" s="77" t="str">
        <f t="shared" si="52"/>
        <v/>
      </c>
      <c r="D187" s="72" t="str">
        <f t="shared" si="53"/>
        <v/>
      </c>
      <c r="E187" s="515" t="str">
        <f t="shared" si="54"/>
        <v/>
      </c>
      <c r="F187" s="515" t="str">
        <f t="shared" si="55"/>
        <v/>
      </c>
      <c r="G187" s="515" t="str">
        <f t="shared" si="56"/>
        <v/>
      </c>
      <c r="H187" s="515">
        <f t="shared" si="67"/>
        <v>0</v>
      </c>
      <c r="I187" s="515">
        <f t="shared" si="67"/>
        <v>0</v>
      </c>
      <c r="J187" s="515">
        <f t="shared" si="67"/>
        <v>0</v>
      </c>
      <c r="K187" s="515">
        <f t="shared" si="67"/>
        <v>0</v>
      </c>
      <c r="L187" s="515">
        <f t="shared" si="67"/>
        <v>0</v>
      </c>
      <c r="M187" s="515">
        <f t="shared" si="67"/>
        <v>0</v>
      </c>
      <c r="N187" s="515">
        <f t="shared" si="67"/>
        <v>0</v>
      </c>
      <c r="O187" s="515">
        <f t="shared" si="67"/>
        <v>0</v>
      </c>
      <c r="P187" s="515">
        <f t="shared" si="67"/>
        <v>0</v>
      </c>
      <c r="Q187" s="515">
        <f t="shared" si="67"/>
        <v>0</v>
      </c>
      <c r="R187" s="515">
        <f t="shared" si="67"/>
        <v>0</v>
      </c>
      <c r="S187" s="515">
        <f t="shared" si="67"/>
        <v>0</v>
      </c>
      <c r="T187" s="515">
        <f t="shared" si="67"/>
        <v>0</v>
      </c>
      <c r="U187" s="515">
        <f t="shared" si="67"/>
        <v>0</v>
      </c>
      <c r="V187" s="515">
        <f t="shared" si="68"/>
        <v>0</v>
      </c>
      <c r="W187" s="515">
        <f t="shared" si="68"/>
        <v>0</v>
      </c>
      <c r="X187" s="515">
        <f t="shared" si="68"/>
        <v>0</v>
      </c>
      <c r="Y187" s="515">
        <f t="shared" si="68"/>
        <v>0</v>
      </c>
      <c r="Z187" s="515">
        <f t="shared" si="68"/>
        <v>0</v>
      </c>
      <c r="AA187" s="515">
        <f t="shared" si="68"/>
        <v>0</v>
      </c>
      <c r="AB187" s="515">
        <f t="shared" si="68"/>
        <v>0</v>
      </c>
      <c r="AC187" s="515">
        <f t="shared" si="68"/>
        <v>0</v>
      </c>
      <c r="AD187" s="515">
        <f t="shared" si="68"/>
        <v>0</v>
      </c>
      <c r="AE187" s="515">
        <f t="shared" si="68"/>
        <v>0</v>
      </c>
      <c r="AF187" s="515">
        <f t="shared" si="68"/>
        <v>0</v>
      </c>
      <c r="AG187" s="515">
        <f t="shared" si="68"/>
        <v>0</v>
      </c>
      <c r="AH187" s="515">
        <f t="shared" si="68"/>
        <v>0</v>
      </c>
      <c r="AI187" s="515">
        <f t="shared" si="68"/>
        <v>0</v>
      </c>
      <c r="AJ187" s="515">
        <f t="shared" si="69"/>
        <v>0</v>
      </c>
      <c r="AK187" s="515">
        <f t="shared" si="69"/>
        <v>0</v>
      </c>
      <c r="AL187" s="515">
        <f t="shared" si="69"/>
        <v>0</v>
      </c>
      <c r="AM187" s="515">
        <f t="shared" si="69"/>
        <v>0</v>
      </c>
      <c r="AN187" s="515">
        <f t="shared" si="69"/>
        <v>0</v>
      </c>
      <c r="AO187" s="515">
        <f t="shared" si="69"/>
        <v>0</v>
      </c>
      <c r="AP187" s="515">
        <f t="shared" si="69"/>
        <v>0</v>
      </c>
      <c r="AQ187" s="515">
        <f t="shared" si="69"/>
        <v>0</v>
      </c>
      <c r="AR187" s="515">
        <f t="shared" si="69"/>
        <v>0</v>
      </c>
      <c r="AS187" s="515">
        <f t="shared" si="69"/>
        <v>0</v>
      </c>
      <c r="AT187" s="515">
        <f t="shared" si="69"/>
        <v>0</v>
      </c>
      <c r="AU187" s="515">
        <f t="shared" si="69"/>
        <v>0</v>
      </c>
      <c r="AV187" s="515">
        <f t="shared" si="69"/>
        <v>0</v>
      </c>
      <c r="AW187" s="515">
        <f t="shared" si="69"/>
        <v>0</v>
      </c>
      <c r="AX187" s="515" t="str">
        <f t="shared" ref="AX187:BE234" si="71">IF($B187="","",IF(AJ187&gt;0,"",IF(H187&gt;0,"⚠ "&amp;AX$11,IF(V187&gt;0,"info "&amp;AX$11,""))))</f>
        <v/>
      </c>
      <c r="AY187" s="515" t="str">
        <f t="shared" si="71"/>
        <v/>
      </c>
      <c r="AZ187" s="515" t="str">
        <f t="shared" si="70"/>
        <v/>
      </c>
      <c r="BA187" s="515" t="str">
        <f t="shared" si="70"/>
        <v/>
      </c>
      <c r="BB187" s="515" t="str">
        <f t="shared" si="70"/>
        <v/>
      </c>
      <c r="BC187" s="515" t="str">
        <f t="shared" si="70"/>
        <v/>
      </c>
      <c r="BD187" s="515" t="str">
        <f t="shared" si="70"/>
        <v/>
      </c>
      <c r="BE187" s="515" t="str">
        <f t="shared" si="70"/>
        <v/>
      </c>
      <c r="BF187" s="515" t="str">
        <f t="shared" si="70"/>
        <v/>
      </c>
      <c r="BG187" s="515" t="str">
        <f t="shared" si="70"/>
        <v/>
      </c>
      <c r="BH187" s="515" t="str">
        <f t="shared" si="70"/>
        <v/>
      </c>
      <c r="BI187" s="515" t="str">
        <f t="shared" si="70"/>
        <v/>
      </c>
      <c r="BJ187" s="515" t="str">
        <f t="shared" si="70"/>
        <v/>
      </c>
      <c r="BK187" s="515" t="str">
        <f t="shared" si="70"/>
        <v/>
      </c>
      <c r="BL187" s="515">
        <f t="shared" si="60"/>
        <v>0</v>
      </c>
      <c r="BM187" s="515">
        <f t="shared" si="61"/>
        <v>0</v>
      </c>
      <c r="BN187" s="515">
        <f t="shared" si="62"/>
        <v>0</v>
      </c>
      <c r="BO187" s="515" t="str">
        <f t="shared" si="63"/>
        <v/>
      </c>
    </row>
    <row r="188" spans="1:67" ht="30" customHeight="1">
      <c r="A188" s="518">
        <v>177</v>
      </c>
      <c r="B188" s="516"/>
      <c r="C188" s="77" t="str">
        <f t="shared" si="52"/>
        <v/>
      </c>
      <c r="D188" s="72" t="str">
        <f t="shared" si="53"/>
        <v/>
      </c>
      <c r="E188" s="515" t="str">
        <f t="shared" si="54"/>
        <v/>
      </c>
      <c r="F188" s="515" t="str">
        <f t="shared" si="55"/>
        <v/>
      </c>
      <c r="G188" s="515" t="str">
        <f t="shared" si="56"/>
        <v/>
      </c>
      <c r="H188" s="515">
        <f t="shared" ref="H188:U203" si="72">IF($B188="",0,SUMPRODUCT(($BQ$6:$AFM$6=H$11)*($BQ$7:$AFM$7="ALERTE")*(COUNTIF($G188,"* "&amp;$BQ$8:$AFM$8&amp;" *")&gt;0)*1))</f>
        <v>0</v>
      </c>
      <c r="I188" s="515">
        <f t="shared" si="72"/>
        <v>0</v>
      </c>
      <c r="J188" s="515">
        <f t="shared" si="72"/>
        <v>0</v>
      </c>
      <c r="K188" s="515">
        <f t="shared" si="72"/>
        <v>0</v>
      </c>
      <c r="L188" s="515">
        <f t="shared" si="72"/>
        <v>0</v>
      </c>
      <c r="M188" s="515">
        <f t="shared" si="72"/>
        <v>0</v>
      </c>
      <c r="N188" s="515">
        <f t="shared" si="72"/>
        <v>0</v>
      </c>
      <c r="O188" s="515">
        <f t="shared" si="72"/>
        <v>0</v>
      </c>
      <c r="P188" s="515">
        <f t="shared" si="72"/>
        <v>0</v>
      </c>
      <c r="Q188" s="515">
        <f t="shared" si="72"/>
        <v>0</v>
      </c>
      <c r="R188" s="515">
        <f t="shared" si="72"/>
        <v>0</v>
      </c>
      <c r="S188" s="515">
        <f t="shared" si="72"/>
        <v>0</v>
      </c>
      <c r="T188" s="515">
        <f t="shared" si="72"/>
        <v>0</v>
      </c>
      <c r="U188" s="515">
        <f t="shared" si="72"/>
        <v>0</v>
      </c>
      <c r="V188" s="515">
        <f t="shared" ref="V188:AI203" si="73">IF($B188="",0,SUMPRODUCT(($BQ$6:$AFM$6=V$11)*($BQ$7:$AFM$7="INFO")*(COUNTIF($G188,"* "&amp;$BQ$8:$AFM$8&amp;" *")&gt;0)*1))</f>
        <v>0</v>
      </c>
      <c r="W188" s="515">
        <f t="shared" si="73"/>
        <v>0</v>
      </c>
      <c r="X188" s="515">
        <f t="shared" si="73"/>
        <v>0</v>
      </c>
      <c r="Y188" s="515">
        <f t="shared" si="73"/>
        <v>0</v>
      </c>
      <c r="Z188" s="515">
        <f t="shared" si="73"/>
        <v>0</v>
      </c>
      <c r="AA188" s="515">
        <f t="shared" si="73"/>
        <v>0</v>
      </c>
      <c r="AB188" s="515">
        <f t="shared" si="73"/>
        <v>0</v>
      </c>
      <c r="AC188" s="515">
        <f t="shared" si="73"/>
        <v>0</v>
      </c>
      <c r="AD188" s="515">
        <f t="shared" si="73"/>
        <v>0</v>
      </c>
      <c r="AE188" s="515">
        <f t="shared" si="73"/>
        <v>0</v>
      </c>
      <c r="AF188" s="515">
        <f t="shared" si="73"/>
        <v>0</v>
      </c>
      <c r="AG188" s="515">
        <f t="shared" si="73"/>
        <v>0</v>
      </c>
      <c r="AH188" s="515">
        <f t="shared" si="73"/>
        <v>0</v>
      </c>
      <c r="AI188" s="515">
        <f t="shared" si="73"/>
        <v>0</v>
      </c>
      <c r="AJ188" s="515">
        <f t="shared" ref="AJ188:AW203" si="74">IF($B188="",0,SUMPRODUCT(($BQ$6:$AFM$6=AJ$11)*($BQ$7:$AFM$7="EXCL")*(COUNTIF($G188,"* "&amp;$BQ$8:$AFM$8&amp;" *")&gt;0)*1))</f>
        <v>0</v>
      </c>
      <c r="AK188" s="515">
        <f t="shared" si="74"/>
        <v>0</v>
      </c>
      <c r="AL188" s="515">
        <f t="shared" si="74"/>
        <v>0</v>
      </c>
      <c r="AM188" s="515">
        <f t="shared" si="74"/>
        <v>0</v>
      </c>
      <c r="AN188" s="515">
        <f t="shared" si="74"/>
        <v>0</v>
      </c>
      <c r="AO188" s="515">
        <f t="shared" si="74"/>
        <v>0</v>
      </c>
      <c r="AP188" s="515">
        <f t="shared" si="74"/>
        <v>0</v>
      </c>
      <c r="AQ188" s="515">
        <f t="shared" si="74"/>
        <v>0</v>
      </c>
      <c r="AR188" s="515">
        <f t="shared" si="74"/>
        <v>0</v>
      </c>
      <c r="AS188" s="515">
        <f t="shared" si="74"/>
        <v>0</v>
      </c>
      <c r="AT188" s="515">
        <f t="shared" si="74"/>
        <v>0</v>
      </c>
      <c r="AU188" s="515">
        <f t="shared" si="74"/>
        <v>0</v>
      </c>
      <c r="AV188" s="515">
        <f t="shared" si="74"/>
        <v>0</v>
      </c>
      <c r="AW188" s="515">
        <f t="shared" si="74"/>
        <v>0</v>
      </c>
      <c r="AX188" s="515" t="str">
        <f t="shared" si="71"/>
        <v/>
      </c>
      <c r="AY188" s="515" t="str">
        <f t="shared" si="71"/>
        <v/>
      </c>
      <c r="AZ188" s="515" t="str">
        <f t="shared" si="70"/>
        <v/>
      </c>
      <c r="BA188" s="515" t="str">
        <f t="shared" si="70"/>
        <v/>
      </c>
      <c r="BB188" s="515" t="str">
        <f t="shared" si="70"/>
        <v/>
      </c>
      <c r="BC188" s="515" t="str">
        <f t="shared" si="70"/>
        <v/>
      </c>
      <c r="BD188" s="515" t="str">
        <f t="shared" si="70"/>
        <v/>
      </c>
      <c r="BE188" s="515" t="str">
        <f t="shared" si="70"/>
        <v/>
      </c>
      <c r="BF188" s="515" t="str">
        <f t="shared" si="70"/>
        <v/>
      </c>
      <c r="BG188" s="515" t="str">
        <f t="shared" si="70"/>
        <v/>
      </c>
      <c r="BH188" s="515" t="str">
        <f t="shared" si="70"/>
        <v/>
      </c>
      <c r="BI188" s="515" t="str">
        <f t="shared" si="70"/>
        <v/>
      </c>
      <c r="BJ188" s="515" t="str">
        <f t="shared" si="70"/>
        <v/>
      </c>
      <c r="BK188" s="515" t="str">
        <f t="shared" si="70"/>
        <v/>
      </c>
      <c r="BL188" s="515">
        <f t="shared" si="60"/>
        <v>0</v>
      </c>
      <c r="BM188" s="515">
        <f t="shared" si="61"/>
        <v>0</v>
      </c>
      <c r="BN188" s="515">
        <f t="shared" si="62"/>
        <v>0</v>
      </c>
      <c r="BO188" s="515" t="str">
        <f t="shared" si="63"/>
        <v/>
      </c>
    </row>
    <row r="189" spans="1:67" ht="30" customHeight="1">
      <c r="A189" s="517">
        <v>178</v>
      </c>
      <c r="B189" s="516"/>
      <c r="C189" s="77" t="str">
        <f t="shared" si="52"/>
        <v/>
      </c>
      <c r="D189" s="72" t="str">
        <f t="shared" si="53"/>
        <v/>
      </c>
      <c r="E189" s="515" t="str">
        <f t="shared" si="54"/>
        <v/>
      </c>
      <c r="F189" s="515" t="str">
        <f t="shared" si="55"/>
        <v/>
      </c>
      <c r="G189" s="515" t="str">
        <f t="shared" si="56"/>
        <v/>
      </c>
      <c r="H189" s="515">
        <f t="shared" si="72"/>
        <v>0</v>
      </c>
      <c r="I189" s="515">
        <f t="shared" si="72"/>
        <v>0</v>
      </c>
      <c r="J189" s="515">
        <f t="shared" si="72"/>
        <v>0</v>
      </c>
      <c r="K189" s="515">
        <f t="shared" si="72"/>
        <v>0</v>
      </c>
      <c r="L189" s="515">
        <f t="shared" si="72"/>
        <v>0</v>
      </c>
      <c r="M189" s="515">
        <f t="shared" si="72"/>
        <v>0</v>
      </c>
      <c r="N189" s="515">
        <f t="shared" si="72"/>
        <v>0</v>
      </c>
      <c r="O189" s="515">
        <f t="shared" si="72"/>
        <v>0</v>
      </c>
      <c r="P189" s="515">
        <f t="shared" si="72"/>
        <v>0</v>
      </c>
      <c r="Q189" s="515">
        <f t="shared" si="72"/>
        <v>0</v>
      </c>
      <c r="R189" s="515">
        <f t="shared" si="72"/>
        <v>0</v>
      </c>
      <c r="S189" s="515">
        <f t="shared" si="72"/>
        <v>0</v>
      </c>
      <c r="T189" s="515">
        <f t="shared" si="72"/>
        <v>0</v>
      </c>
      <c r="U189" s="515">
        <f t="shared" si="72"/>
        <v>0</v>
      </c>
      <c r="V189" s="515">
        <f t="shared" si="73"/>
        <v>0</v>
      </c>
      <c r="W189" s="515">
        <f t="shared" si="73"/>
        <v>0</v>
      </c>
      <c r="X189" s="515">
        <f t="shared" si="73"/>
        <v>0</v>
      </c>
      <c r="Y189" s="515">
        <f t="shared" si="73"/>
        <v>0</v>
      </c>
      <c r="Z189" s="515">
        <f t="shared" si="73"/>
        <v>0</v>
      </c>
      <c r="AA189" s="515">
        <f t="shared" si="73"/>
        <v>0</v>
      </c>
      <c r="AB189" s="515">
        <f t="shared" si="73"/>
        <v>0</v>
      </c>
      <c r="AC189" s="515">
        <f t="shared" si="73"/>
        <v>0</v>
      </c>
      <c r="AD189" s="515">
        <f t="shared" si="73"/>
        <v>0</v>
      </c>
      <c r="AE189" s="515">
        <f t="shared" si="73"/>
        <v>0</v>
      </c>
      <c r="AF189" s="515">
        <f t="shared" si="73"/>
        <v>0</v>
      </c>
      <c r="AG189" s="515">
        <f t="shared" si="73"/>
        <v>0</v>
      </c>
      <c r="AH189" s="515">
        <f t="shared" si="73"/>
        <v>0</v>
      </c>
      <c r="AI189" s="515">
        <f t="shared" si="73"/>
        <v>0</v>
      </c>
      <c r="AJ189" s="515">
        <f t="shared" si="74"/>
        <v>0</v>
      </c>
      <c r="AK189" s="515">
        <f t="shared" si="74"/>
        <v>0</v>
      </c>
      <c r="AL189" s="515">
        <f t="shared" si="74"/>
        <v>0</v>
      </c>
      <c r="AM189" s="515">
        <f t="shared" si="74"/>
        <v>0</v>
      </c>
      <c r="AN189" s="515">
        <f t="shared" si="74"/>
        <v>0</v>
      </c>
      <c r="AO189" s="515">
        <f t="shared" si="74"/>
        <v>0</v>
      </c>
      <c r="AP189" s="515">
        <f t="shared" si="74"/>
        <v>0</v>
      </c>
      <c r="AQ189" s="515">
        <f t="shared" si="74"/>
        <v>0</v>
      </c>
      <c r="AR189" s="515">
        <f t="shared" si="74"/>
        <v>0</v>
      </c>
      <c r="AS189" s="515">
        <f t="shared" si="74"/>
        <v>0</v>
      </c>
      <c r="AT189" s="515">
        <f t="shared" si="74"/>
        <v>0</v>
      </c>
      <c r="AU189" s="515">
        <f t="shared" si="74"/>
        <v>0</v>
      </c>
      <c r="AV189" s="515">
        <f t="shared" si="74"/>
        <v>0</v>
      </c>
      <c r="AW189" s="515">
        <f t="shared" si="74"/>
        <v>0</v>
      </c>
      <c r="AX189" s="515" t="str">
        <f t="shared" si="71"/>
        <v/>
      </c>
      <c r="AY189" s="515" t="str">
        <f t="shared" si="71"/>
        <v/>
      </c>
      <c r="AZ189" s="515" t="str">
        <f t="shared" si="70"/>
        <v/>
      </c>
      <c r="BA189" s="515" t="str">
        <f t="shared" si="70"/>
        <v/>
      </c>
      <c r="BB189" s="515" t="str">
        <f t="shared" si="70"/>
        <v/>
      </c>
      <c r="BC189" s="515" t="str">
        <f t="shared" si="70"/>
        <v/>
      </c>
      <c r="BD189" s="515" t="str">
        <f t="shared" si="70"/>
        <v/>
      </c>
      <c r="BE189" s="515" t="str">
        <f t="shared" si="70"/>
        <v/>
      </c>
      <c r="BF189" s="515" t="str">
        <f t="shared" si="70"/>
        <v/>
      </c>
      <c r="BG189" s="515" t="str">
        <f t="shared" si="70"/>
        <v/>
      </c>
      <c r="BH189" s="515" t="str">
        <f t="shared" si="70"/>
        <v/>
      </c>
      <c r="BI189" s="515" t="str">
        <f t="shared" si="70"/>
        <v/>
      </c>
      <c r="BJ189" s="515" t="str">
        <f t="shared" si="70"/>
        <v/>
      </c>
      <c r="BK189" s="515" t="str">
        <f t="shared" si="70"/>
        <v/>
      </c>
      <c r="BL189" s="515">
        <f t="shared" si="60"/>
        <v>0</v>
      </c>
      <c r="BM189" s="515">
        <f t="shared" si="61"/>
        <v>0</v>
      </c>
      <c r="BN189" s="515">
        <f t="shared" si="62"/>
        <v>0</v>
      </c>
      <c r="BO189" s="515" t="str">
        <f t="shared" si="63"/>
        <v/>
      </c>
    </row>
    <row r="190" spans="1:67" ht="30" customHeight="1">
      <c r="A190" s="518">
        <v>179</v>
      </c>
      <c r="B190" s="516"/>
      <c r="C190" s="77" t="str">
        <f t="shared" si="52"/>
        <v/>
      </c>
      <c r="D190" s="72" t="str">
        <f t="shared" si="53"/>
        <v/>
      </c>
      <c r="E190" s="515" t="str">
        <f t="shared" si="54"/>
        <v/>
      </c>
      <c r="F190" s="515" t="str">
        <f t="shared" si="55"/>
        <v/>
      </c>
      <c r="G190" s="515" t="str">
        <f t="shared" si="56"/>
        <v/>
      </c>
      <c r="H190" s="515">
        <f t="shared" si="72"/>
        <v>0</v>
      </c>
      <c r="I190" s="515">
        <f t="shared" si="72"/>
        <v>0</v>
      </c>
      <c r="J190" s="515">
        <f t="shared" si="72"/>
        <v>0</v>
      </c>
      <c r="K190" s="515">
        <f t="shared" si="72"/>
        <v>0</v>
      </c>
      <c r="L190" s="515">
        <f t="shared" si="72"/>
        <v>0</v>
      </c>
      <c r="M190" s="515">
        <f t="shared" si="72"/>
        <v>0</v>
      </c>
      <c r="N190" s="515">
        <f t="shared" si="72"/>
        <v>0</v>
      </c>
      <c r="O190" s="515">
        <f t="shared" si="72"/>
        <v>0</v>
      </c>
      <c r="P190" s="515">
        <f t="shared" si="72"/>
        <v>0</v>
      </c>
      <c r="Q190" s="515">
        <f t="shared" si="72"/>
        <v>0</v>
      </c>
      <c r="R190" s="515">
        <f t="shared" si="72"/>
        <v>0</v>
      </c>
      <c r="S190" s="515">
        <f t="shared" si="72"/>
        <v>0</v>
      </c>
      <c r="T190" s="515">
        <f t="shared" si="72"/>
        <v>0</v>
      </c>
      <c r="U190" s="515">
        <f t="shared" si="72"/>
        <v>0</v>
      </c>
      <c r="V190" s="515">
        <f t="shared" si="73"/>
        <v>0</v>
      </c>
      <c r="W190" s="515">
        <f t="shared" si="73"/>
        <v>0</v>
      </c>
      <c r="X190" s="515">
        <f t="shared" si="73"/>
        <v>0</v>
      </c>
      <c r="Y190" s="515">
        <f t="shared" si="73"/>
        <v>0</v>
      </c>
      <c r="Z190" s="515">
        <f t="shared" si="73"/>
        <v>0</v>
      </c>
      <c r="AA190" s="515">
        <f t="shared" si="73"/>
        <v>0</v>
      </c>
      <c r="AB190" s="515">
        <f t="shared" si="73"/>
        <v>0</v>
      </c>
      <c r="AC190" s="515">
        <f t="shared" si="73"/>
        <v>0</v>
      </c>
      <c r="AD190" s="515">
        <f t="shared" si="73"/>
        <v>0</v>
      </c>
      <c r="AE190" s="515">
        <f t="shared" si="73"/>
        <v>0</v>
      </c>
      <c r="AF190" s="515">
        <f t="shared" si="73"/>
        <v>0</v>
      </c>
      <c r="AG190" s="515">
        <f t="shared" si="73"/>
        <v>0</v>
      </c>
      <c r="AH190" s="515">
        <f t="shared" si="73"/>
        <v>0</v>
      </c>
      <c r="AI190" s="515">
        <f t="shared" si="73"/>
        <v>0</v>
      </c>
      <c r="AJ190" s="515">
        <f t="shared" si="74"/>
        <v>0</v>
      </c>
      <c r="AK190" s="515">
        <f t="shared" si="74"/>
        <v>0</v>
      </c>
      <c r="AL190" s="515">
        <f t="shared" si="74"/>
        <v>0</v>
      </c>
      <c r="AM190" s="515">
        <f t="shared" si="74"/>
        <v>0</v>
      </c>
      <c r="AN190" s="515">
        <f t="shared" si="74"/>
        <v>0</v>
      </c>
      <c r="AO190" s="515">
        <f t="shared" si="74"/>
        <v>0</v>
      </c>
      <c r="AP190" s="515">
        <f t="shared" si="74"/>
        <v>0</v>
      </c>
      <c r="AQ190" s="515">
        <f t="shared" si="74"/>
        <v>0</v>
      </c>
      <c r="AR190" s="515">
        <f t="shared" si="74"/>
        <v>0</v>
      </c>
      <c r="AS190" s="515">
        <f t="shared" si="74"/>
        <v>0</v>
      </c>
      <c r="AT190" s="515">
        <f t="shared" si="74"/>
        <v>0</v>
      </c>
      <c r="AU190" s="515">
        <f t="shared" si="74"/>
        <v>0</v>
      </c>
      <c r="AV190" s="515">
        <f t="shared" si="74"/>
        <v>0</v>
      </c>
      <c r="AW190" s="515">
        <f t="shared" si="74"/>
        <v>0</v>
      </c>
      <c r="AX190" s="515" t="str">
        <f t="shared" si="71"/>
        <v/>
      </c>
      <c r="AY190" s="515" t="str">
        <f t="shared" si="71"/>
        <v/>
      </c>
      <c r="AZ190" s="515" t="str">
        <f t="shared" si="70"/>
        <v/>
      </c>
      <c r="BA190" s="515" t="str">
        <f t="shared" si="70"/>
        <v/>
      </c>
      <c r="BB190" s="515" t="str">
        <f t="shared" si="70"/>
        <v/>
      </c>
      <c r="BC190" s="515" t="str">
        <f t="shared" si="70"/>
        <v/>
      </c>
      <c r="BD190" s="515" t="str">
        <f t="shared" si="70"/>
        <v/>
      </c>
      <c r="BE190" s="515" t="str">
        <f t="shared" si="70"/>
        <v/>
      </c>
      <c r="BF190" s="515" t="str">
        <f t="shared" si="70"/>
        <v/>
      </c>
      <c r="BG190" s="515" t="str">
        <f t="shared" si="70"/>
        <v/>
      </c>
      <c r="BH190" s="515" t="str">
        <f t="shared" si="70"/>
        <v/>
      </c>
      <c r="BI190" s="515" t="str">
        <f t="shared" si="70"/>
        <v/>
      </c>
      <c r="BJ190" s="515" t="str">
        <f t="shared" si="70"/>
        <v/>
      </c>
      <c r="BK190" s="515" t="str">
        <f t="shared" si="70"/>
        <v/>
      </c>
      <c r="BL190" s="515">
        <f t="shared" si="60"/>
        <v>0</v>
      </c>
      <c r="BM190" s="515">
        <f t="shared" si="61"/>
        <v>0</v>
      </c>
      <c r="BN190" s="515">
        <f t="shared" si="62"/>
        <v>0</v>
      </c>
      <c r="BO190" s="515" t="str">
        <f t="shared" si="63"/>
        <v/>
      </c>
    </row>
    <row r="191" spans="1:67" ht="30" customHeight="1">
      <c r="A191" s="517">
        <v>180</v>
      </c>
      <c r="B191" s="516"/>
      <c r="C191" s="77" t="str">
        <f t="shared" si="52"/>
        <v/>
      </c>
      <c r="D191" s="72" t="str">
        <f t="shared" si="53"/>
        <v/>
      </c>
      <c r="E191" s="515" t="str">
        <f t="shared" si="54"/>
        <v/>
      </c>
      <c r="F191" s="515" t="str">
        <f t="shared" si="55"/>
        <v/>
      </c>
      <c r="G191" s="515" t="str">
        <f t="shared" si="56"/>
        <v/>
      </c>
      <c r="H191" s="515">
        <f t="shared" si="72"/>
        <v>0</v>
      </c>
      <c r="I191" s="515">
        <f t="shared" si="72"/>
        <v>0</v>
      </c>
      <c r="J191" s="515">
        <f t="shared" si="72"/>
        <v>0</v>
      </c>
      <c r="K191" s="515">
        <f t="shared" si="72"/>
        <v>0</v>
      </c>
      <c r="L191" s="515">
        <f t="shared" si="72"/>
        <v>0</v>
      </c>
      <c r="M191" s="515">
        <f t="shared" si="72"/>
        <v>0</v>
      </c>
      <c r="N191" s="515">
        <f t="shared" si="72"/>
        <v>0</v>
      </c>
      <c r="O191" s="515">
        <f t="shared" si="72"/>
        <v>0</v>
      </c>
      <c r="P191" s="515">
        <f t="shared" si="72"/>
        <v>0</v>
      </c>
      <c r="Q191" s="515">
        <f t="shared" si="72"/>
        <v>0</v>
      </c>
      <c r="R191" s="515">
        <f t="shared" si="72"/>
        <v>0</v>
      </c>
      <c r="S191" s="515">
        <f t="shared" si="72"/>
        <v>0</v>
      </c>
      <c r="T191" s="515">
        <f t="shared" si="72"/>
        <v>0</v>
      </c>
      <c r="U191" s="515">
        <f t="shared" si="72"/>
        <v>0</v>
      </c>
      <c r="V191" s="515">
        <f t="shared" si="73"/>
        <v>0</v>
      </c>
      <c r="W191" s="515">
        <f t="shared" si="73"/>
        <v>0</v>
      </c>
      <c r="X191" s="515">
        <f t="shared" si="73"/>
        <v>0</v>
      </c>
      <c r="Y191" s="515">
        <f t="shared" si="73"/>
        <v>0</v>
      </c>
      <c r="Z191" s="515">
        <f t="shared" si="73"/>
        <v>0</v>
      </c>
      <c r="AA191" s="515">
        <f t="shared" si="73"/>
        <v>0</v>
      </c>
      <c r="AB191" s="515">
        <f t="shared" si="73"/>
        <v>0</v>
      </c>
      <c r="AC191" s="515">
        <f t="shared" si="73"/>
        <v>0</v>
      </c>
      <c r="AD191" s="515">
        <f t="shared" si="73"/>
        <v>0</v>
      </c>
      <c r="AE191" s="515">
        <f t="shared" si="73"/>
        <v>0</v>
      </c>
      <c r="AF191" s="515">
        <f t="shared" si="73"/>
        <v>0</v>
      </c>
      <c r="AG191" s="515">
        <f t="shared" si="73"/>
        <v>0</v>
      </c>
      <c r="AH191" s="515">
        <f t="shared" si="73"/>
        <v>0</v>
      </c>
      <c r="AI191" s="515">
        <f t="shared" si="73"/>
        <v>0</v>
      </c>
      <c r="AJ191" s="515">
        <f t="shared" si="74"/>
        <v>0</v>
      </c>
      <c r="AK191" s="515">
        <f t="shared" si="74"/>
        <v>0</v>
      </c>
      <c r="AL191" s="515">
        <f t="shared" si="74"/>
        <v>0</v>
      </c>
      <c r="AM191" s="515">
        <f t="shared" si="74"/>
        <v>0</v>
      </c>
      <c r="AN191" s="515">
        <f t="shared" si="74"/>
        <v>0</v>
      </c>
      <c r="AO191" s="515">
        <f t="shared" si="74"/>
        <v>0</v>
      </c>
      <c r="AP191" s="515">
        <f t="shared" si="74"/>
        <v>0</v>
      </c>
      <c r="AQ191" s="515">
        <f t="shared" si="74"/>
        <v>0</v>
      </c>
      <c r="AR191" s="515">
        <f t="shared" si="74"/>
        <v>0</v>
      </c>
      <c r="AS191" s="515">
        <f t="shared" si="74"/>
        <v>0</v>
      </c>
      <c r="AT191" s="515">
        <f t="shared" si="74"/>
        <v>0</v>
      </c>
      <c r="AU191" s="515">
        <f t="shared" si="74"/>
        <v>0</v>
      </c>
      <c r="AV191" s="515">
        <f t="shared" si="74"/>
        <v>0</v>
      </c>
      <c r="AW191" s="515">
        <f t="shared" si="74"/>
        <v>0</v>
      </c>
      <c r="AX191" s="515" t="str">
        <f t="shared" si="71"/>
        <v/>
      </c>
      <c r="AY191" s="515" t="str">
        <f t="shared" si="71"/>
        <v/>
      </c>
      <c r="AZ191" s="515" t="str">
        <f t="shared" si="70"/>
        <v/>
      </c>
      <c r="BA191" s="515" t="str">
        <f t="shared" si="70"/>
        <v/>
      </c>
      <c r="BB191" s="515" t="str">
        <f t="shared" si="70"/>
        <v/>
      </c>
      <c r="BC191" s="515" t="str">
        <f t="shared" si="70"/>
        <v/>
      </c>
      <c r="BD191" s="515" t="str">
        <f t="shared" si="70"/>
        <v/>
      </c>
      <c r="BE191" s="515" t="str">
        <f t="shared" si="70"/>
        <v/>
      </c>
      <c r="BF191" s="515" t="str">
        <f t="shared" si="70"/>
        <v/>
      </c>
      <c r="BG191" s="515" t="str">
        <f t="shared" si="70"/>
        <v/>
      </c>
      <c r="BH191" s="515" t="str">
        <f t="shared" si="70"/>
        <v/>
      </c>
      <c r="BI191" s="515" t="str">
        <f t="shared" si="70"/>
        <v/>
      </c>
      <c r="BJ191" s="515" t="str">
        <f t="shared" si="70"/>
        <v/>
      </c>
      <c r="BK191" s="515" t="str">
        <f t="shared" si="70"/>
        <v/>
      </c>
      <c r="BL191" s="515">
        <f t="shared" si="60"/>
        <v>0</v>
      </c>
      <c r="BM191" s="515">
        <f t="shared" si="61"/>
        <v>0</v>
      </c>
      <c r="BN191" s="515">
        <f t="shared" si="62"/>
        <v>0</v>
      </c>
      <c r="BO191" s="515" t="str">
        <f t="shared" si="63"/>
        <v/>
      </c>
    </row>
    <row r="192" spans="1:67" ht="30" customHeight="1">
      <c r="A192" s="518">
        <v>181</v>
      </c>
      <c r="B192" s="516"/>
      <c r="C192" s="77" t="str">
        <f t="shared" si="52"/>
        <v/>
      </c>
      <c r="D192" s="72" t="str">
        <f t="shared" si="53"/>
        <v/>
      </c>
      <c r="E192" s="515" t="str">
        <f t="shared" si="54"/>
        <v/>
      </c>
      <c r="F192" s="515" t="str">
        <f t="shared" si="55"/>
        <v/>
      </c>
      <c r="G192" s="515" t="str">
        <f t="shared" si="56"/>
        <v/>
      </c>
      <c r="H192" s="515">
        <f t="shared" si="72"/>
        <v>0</v>
      </c>
      <c r="I192" s="515">
        <f t="shared" si="72"/>
        <v>0</v>
      </c>
      <c r="J192" s="515">
        <f t="shared" si="72"/>
        <v>0</v>
      </c>
      <c r="K192" s="515">
        <f t="shared" si="72"/>
        <v>0</v>
      </c>
      <c r="L192" s="515">
        <f t="shared" si="72"/>
        <v>0</v>
      </c>
      <c r="M192" s="515">
        <f t="shared" si="72"/>
        <v>0</v>
      </c>
      <c r="N192" s="515">
        <f t="shared" si="72"/>
        <v>0</v>
      </c>
      <c r="O192" s="515">
        <f t="shared" si="72"/>
        <v>0</v>
      </c>
      <c r="P192" s="515">
        <f t="shared" si="72"/>
        <v>0</v>
      </c>
      <c r="Q192" s="515">
        <f t="shared" si="72"/>
        <v>0</v>
      </c>
      <c r="R192" s="515">
        <f t="shared" si="72"/>
        <v>0</v>
      </c>
      <c r="S192" s="515">
        <f t="shared" si="72"/>
        <v>0</v>
      </c>
      <c r="T192" s="515">
        <f t="shared" si="72"/>
        <v>0</v>
      </c>
      <c r="U192" s="515">
        <f t="shared" si="72"/>
        <v>0</v>
      </c>
      <c r="V192" s="515">
        <f t="shared" si="73"/>
        <v>0</v>
      </c>
      <c r="W192" s="515">
        <f t="shared" si="73"/>
        <v>0</v>
      </c>
      <c r="X192" s="515">
        <f t="shared" si="73"/>
        <v>0</v>
      </c>
      <c r="Y192" s="515">
        <f t="shared" si="73"/>
        <v>0</v>
      </c>
      <c r="Z192" s="515">
        <f t="shared" si="73"/>
        <v>0</v>
      </c>
      <c r="AA192" s="515">
        <f t="shared" si="73"/>
        <v>0</v>
      </c>
      <c r="AB192" s="515">
        <f t="shared" si="73"/>
        <v>0</v>
      </c>
      <c r="AC192" s="515">
        <f t="shared" si="73"/>
        <v>0</v>
      </c>
      <c r="AD192" s="515">
        <f t="shared" si="73"/>
        <v>0</v>
      </c>
      <c r="AE192" s="515">
        <f t="shared" si="73"/>
        <v>0</v>
      </c>
      <c r="AF192" s="515">
        <f t="shared" si="73"/>
        <v>0</v>
      </c>
      <c r="AG192" s="515">
        <f t="shared" si="73"/>
        <v>0</v>
      </c>
      <c r="AH192" s="515">
        <f t="shared" si="73"/>
        <v>0</v>
      </c>
      <c r="AI192" s="515">
        <f t="shared" si="73"/>
        <v>0</v>
      </c>
      <c r="AJ192" s="515">
        <f t="shared" si="74"/>
        <v>0</v>
      </c>
      <c r="AK192" s="515">
        <f t="shared" si="74"/>
        <v>0</v>
      </c>
      <c r="AL192" s="515">
        <f t="shared" si="74"/>
        <v>0</v>
      </c>
      <c r="AM192" s="515">
        <f t="shared" si="74"/>
        <v>0</v>
      </c>
      <c r="AN192" s="515">
        <f t="shared" si="74"/>
        <v>0</v>
      </c>
      <c r="AO192" s="515">
        <f t="shared" si="74"/>
        <v>0</v>
      </c>
      <c r="AP192" s="515">
        <f t="shared" si="74"/>
        <v>0</v>
      </c>
      <c r="AQ192" s="515">
        <f t="shared" si="74"/>
        <v>0</v>
      </c>
      <c r="AR192" s="515">
        <f t="shared" si="74"/>
        <v>0</v>
      </c>
      <c r="AS192" s="515">
        <f t="shared" si="74"/>
        <v>0</v>
      </c>
      <c r="AT192" s="515">
        <f t="shared" si="74"/>
        <v>0</v>
      </c>
      <c r="AU192" s="515">
        <f t="shared" si="74"/>
        <v>0</v>
      </c>
      <c r="AV192" s="515">
        <f t="shared" si="74"/>
        <v>0</v>
      </c>
      <c r="AW192" s="515">
        <f t="shared" si="74"/>
        <v>0</v>
      </c>
      <c r="AX192" s="515" t="str">
        <f t="shared" si="71"/>
        <v/>
      </c>
      <c r="AY192" s="515" t="str">
        <f t="shared" si="71"/>
        <v/>
      </c>
      <c r="AZ192" s="515" t="str">
        <f t="shared" si="70"/>
        <v/>
      </c>
      <c r="BA192" s="515" t="str">
        <f t="shared" si="70"/>
        <v/>
      </c>
      <c r="BB192" s="515" t="str">
        <f t="shared" si="70"/>
        <v/>
      </c>
      <c r="BC192" s="515" t="str">
        <f t="shared" si="70"/>
        <v/>
      </c>
      <c r="BD192" s="515" t="str">
        <f t="shared" si="70"/>
        <v/>
      </c>
      <c r="BE192" s="515" t="str">
        <f t="shared" si="70"/>
        <v/>
      </c>
      <c r="BF192" s="515" t="str">
        <f t="shared" si="70"/>
        <v/>
      </c>
      <c r="BG192" s="515" t="str">
        <f t="shared" si="70"/>
        <v/>
      </c>
      <c r="BH192" s="515" t="str">
        <f t="shared" si="70"/>
        <v/>
      </c>
      <c r="BI192" s="515" t="str">
        <f t="shared" si="70"/>
        <v/>
      </c>
      <c r="BJ192" s="515" t="str">
        <f t="shared" si="70"/>
        <v/>
      </c>
      <c r="BK192" s="515" t="str">
        <f t="shared" si="70"/>
        <v/>
      </c>
      <c r="BL192" s="515">
        <f t="shared" si="60"/>
        <v>0</v>
      </c>
      <c r="BM192" s="515">
        <f t="shared" si="61"/>
        <v>0</v>
      </c>
      <c r="BN192" s="515">
        <f t="shared" si="62"/>
        <v>0</v>
      </c>
      <c r="BO192" s="515" t="str">
        <f t="shared" si="63"/>
        <v/>
      </c>
    </row>
    <row r="193" spans="1:67" ht="30" customHeight="1">
      <c r="A193" s="517">
        <v>182</v>
      </c>
      <c r="B193" s="516"/>
      <c r="C193" s="77" t="str">
        <f t="shared" si="52"/>
        <v/>
      </c>
      <c r="D193" s="72" t="str">
        <f t="shared" si="53"/>
        <v/>
      </c>
      <c r="E193" s="515" t="str">
        <f t="shared" si="54"/>
        <v/>
      </c>
      <c r="F193" s="515" t="str">
        <f t="shared" si="55"/>
        <v/>
      </c>
      <c r="G193" s="515" t="str">
        <f t="shared" si="56"/>
        <v/>
      </c>
      <c r="H193" s="515">
        <f t="shared" si="72"/>
        <v>0</v>
      </c>
      <c r="I193" s="515">
        <f t="shared" si="72"/>
        <v>0</v>
      </c>
      <c r="J193" s="515">
        <f t="shared" si="72"/>
        <v>0</v>
      </c>
      <c r="K193" s="515">
        <f t="shared" si="72"/>
        <v>0</v>
      </c>
      <c r="L193" s="515">
        <f t="shared" si="72"/>
        <v>0</v>
      </c>
      <c r="M193" s="515">
        <f t="shared" si="72"/>
        <v>0</v>
      </c>
      <c r="N193" s="515">
        <f t="shared" si="72"/>
        <v>0</v>
      </c>
      <c r="O193" s="515">
        <f t="shared" si="72"/>
        <v>0</v>
      </c>
      <c r="P193" s="515">
        <f t="shared" si="72"/>
        <v>0</v>
      </c>
      <c r="Q193" s="515">
        <f t="shared" si="72"/>
        <v>0</v>
      </c>
      <c r="R193" s="515">
        <f t="shared" si="72"/>
        <v>0</v>
      </c>
      <c r="S193" s="515">
        <f t="shared" si="72"/>
        <v>0</v>
      </c>
      <c r="T193" s="515">
        <f t="shared" si="72"/>
        <v>0</v>
      </c>
      <c r="U193" s="515">
        <f t="shared" si="72"/>
        <v>0</v>
      </c>
      <c r="V193" s="515">
        <f t="shared" si="73"/>
        <v>0</v>
      </c>
      <c r="W193" s="515">
        <f t="shared" si="73"/>
        <v>0</v>
      </c>
      <c r="X193" s="515">
        <f t="shared" si="73"/>
        <v>0</v>
      </c>
      <c r="Y193" s="515">
        <f t="shared" si="73"/>
        <v>0</v>
      </c>
      <c r="Z193" s="515">
        <f t="shared" si="73"/>
        <v>0</v>
      </c>
      <c r="AA193" s="515">
        <f t="shared" si="73"/>
        <v>0</v>
      </c>
      <c r="AB193" s="515">
        <f t="shared" si="73"/>
        <v>0</v>
      </c>
      <c r="AC193" s="515">
        <f t="shared" si="73"/>
        <v>0</v>
      </c>
      <c r="AD193" s="515">
        <f t="shared" si="73"/>
        <v>0</v>
      </c>
      <c r="AE193" s="515">
        <f t="shared" si="73"/>
        <v>0</v>
      </c>
      <c r="AF193" s="515">
        <f t="shared" si="73"/>
        <v>0</v>
      </c>
      <c r="AG193" s="515">
        <f t="shared" si="73"/>
        <v>0</v>
      </c>
      <c r="AH193" s="515">
        <f t="shared" si="73"/>
        <v>0</v>
      </c>
      <c r="AI193" s="515">
        <f t="shared" si="73"/>
        <v>0</v>
      </c>
      <c r="AJ193" s="515">
        <f t="shared" si="74"/>
        <v>0</v>
      </c>
      <c r="AK193" s="515">
        <f t="shared" si="74"/>
        <v>0</v>
      </c>
      <c r="AL193" s="515">
        <f t="shared" si="74"/>
        <v>0</v>
      </c>
      <c r="AM193" s="515">
        <f t="shared" si="74"/>
        <v>0</v>
      </c>
      <c r="AN193" s="515">
        <f t="shared" si="74"/>
        <v>0</v>
      </c>
      <c r="AO193" s="515">
        <f t="shared" si="74"/>
        <v>0</v>
      </c>
      <c r="AP193" s="515">
        <f t="shared" si="74"/>
        <v>0</v>
      </c>
      <c r="AQ193" s="515">
        <f t="shared" si="74"/>
        <v>0</v>
      </c>
      <c r="AR193" s="515">
        <f t="shared" si="74"/>
        <v>0</v>
      </c>
      <c r="AS193" s="515">
        <f t="shared" si="74"/>
        <v>0</v>
      </c>
      <c r="AT193" s="515">
        <f t="shared" si="74"/>
        <v>0</v>
      </c>
      <c r="AU193" s="515">
        <f t="shared" si="74"/>
        <v>0</v>
      </c>
      <c r="AV193" s="515">
        <f t="shared" si="74"/>
        <v>0</v>
      </c>
      <c r="AW193" s="515">
        <f t="shared" si="74"/>
        <v>0</v>
      </c>
      <c r="AX193" s="515" t="str">
        <f t="shared" si="71"/>
        <v/>
      </c>
      <c r="AY193" s="515" t="str">
        <f t="shared" si="71"/>
        <v/>
      </c>
      <c r="AZ193" s="515" t="str">
        <f t="shared" si="70"/>
        <v/>
      </c>
      <c r="BA193" s="515" t="str">
        <f t="shared" si="70"/>
        <v/>
      </c>
      <c r="BB193" s="515" t="str">
        <f t="shared" si="70"/>
        <v/>
      </c>
      <c r="BC193" s="515" t="str">
        <f t="shared" si="70"/>
        <v/>
      </c>
      <c r="BD193" s="515" t="str">
        <f t="shared" si="70"/>
        <v/>
      </c>
      <c r="BE193" s="515" t="str">
        <f t="shared" si="70"/>
        <v/>
      </c>
      <c r="BF193" s="515" t="str">
        <f t="shared" si="70"/>
        <v/>
      </c>
      <c r="BG193" s="515" t="str">
        <f t="shared" si="70"/>
        <v/>
      </c>
      <c r="BH193" s="515" t="str">
        <f t="shared" si="70"/>
        <v/>
      </c>
      <c r="BI193" s="515" t="str">
        <f t="shared" si="70"/>
        <v/>
      </c>
      <c r="BJ193" s="515" t="str">
        <f t="shared" si="70"/>
        <v/>
      </c>
      <c r="BK193" s="515" t="str">
        <f t="shared" si="70"/>
        <v/>
      </c>
      <c r="BL193" s="515">
        <f t="shared" si="60"/>
        <v>0</v>
      </c>
      <c r="BM193" s="515">
        <f t="shared" si="61"/>
        <v>0</v>
      </c>
      <c r="BN193" s="515">
        <f t="shared" si="62"/>
        <v>0</v>
      </c>
      <c r="BO193" s="515" t="str">
        <f t="shared" si="63"/>
        <v/>
      </c>
    </row>
    <row r="194" spans="1:67" ht="30" customHeight="1">
      <c r="A194" s="518">
        <v>183</v>
      </c>
      <c r="B194" s="516"/>
      <c r="C194" s="77" t="str">
        <f t="shared" si="52"/>
        <v/>
      </c>
      <c r="D194" s="72" t="str">
        <f t="shared" si="53"/>
        <v/>
      </c>
      <c r="E194" s="515" t="str">
        <f t="shared" si="54"/>
        <v/>
      </c>
      <c r="F194" s="515" t="str">
        <f t="shared" si="55"/>
        <v/>
      </c>
      <c r="G194" s="515" t="str">
        <f t="shared" si="56"/>
        <v/>
      </c>
      <c r="H194" s="515">
        <f t="shared" si="72"/>
        <v>0</v>
      </c>
      <c r="I194" s="515">
        <f t="shared" si="72"/>
        <v>0</v>
      </c>
      <c r="J194" s="515">
        <f t="shared" si="72"/>
        <v>0</v>
      </c>
      <c r="K194" s="515">
        <f t="shared" si="72"/>
        <v>0</v>
      </c>
      <c r="L194" s="515">
        <f t="shared" si="72"/>
        <v>0</v>
      </c>
      <c r="M194" s="515">
        <f t="shared" si="72"/>
        <v>0</v>
      </c>
      <c r="N194" s="515">
        <f t="shared" si="72"/>
        <v>0</v>
      </c>
      <c r="O194" s="515">
        <f t="shared" si="72"/>
        <v>0</v>
      </c>
      <c r="P194" s="515">
        <f t="shared" si="72"/>
        <v>0</v>
      </c>
      <c r="Q194" s="515">
        <f t="shared" si="72"/>
        <v>0</v>
      </c>
      <c r="R194" s="515">
        <f t="shared" si="72"/>
        <v>0</v>
      </c>
      <c r="S194" s="515">
        <f t="shared" si="72"/>
        <v>0</v>
      </c>
      <c r="T194" s="515">
        <f t="shared" si="72"/>
        <v>0</v>
      </c>
      <c r="U194" s="515">
        <f t="shared" si="72"/>
        <v>0</v>
      </c>
      <c r="V194" s="515">
        <f t="shared" si="73"/>
        <v>0</v>
      </c>
      <c r="W194" s="515">
        <f t="shared" si="73"/>
        <v>0</v>
      </c>
      <c r="X194" s="515">
        <f t="shared" si="73"/>
        <v>0</v>
      </c>
      <c r="Y194" s="515">
        <f t="shared" si="73"/>
        <v>0</v>
      </c>
      <c r="Z194" s="515">
        <f t="shared" si="73"/>
        <v>0</v>
      </c>
      <c r="AA194" s="515">
        <f t="shared" si="73"/>
        <v>0</v>
      </c>
      <c r="AB194" s="515">
        <f t="shared" si="73"/>
        <v>0</v>
      </c>
      <c r="AC194" s="515">
        <f t="shared" si="73"/>
        <v>0</v>
      </c>
      <c r="AD194" s="515">
        <f t="shared" si="73"/>
        <v>0</v>
      </c>
      <c r="AE194" s="515">
        <f t="shared" si="73"/>
        <v>0</v>
      </c>
      <c r="AF194" s="515">
        <f t="shared" si="73"/>
        <v>0</v>
      </c>
      <c r="AG194" s="515">
        <f t="shared" si="73"/>
        <v>0</v>
      </c>
      <c r="AH194" s="515">
        <f t="shared" si="73"/>
        <v>0</v>
      </c>
      <c r="AI194" s="515">
        <f t="shared" si="73"/>
        <v>0</v>
      </c>
      <c r="AJ194" s="515">
        <f t="shared" si="74"/>
        <v>0</v>
      </c>
      <c r="AK194" s="515">
        <f t="shared" si="74"/>
        <v>0</v>
      </c>
      <c r="AL194" s="515">
        <f t="shared" si="74"/>
        <v>0</v>
      </c>
      <c r="AM194" s="515">
        <f t="shared" si="74"/>
        <v>0</v>
      </c>
      <c r="AN194" s="515">
        <f t="shared" si="74"/>
        <v>0</v>
      </c>
      <c r="AO194" s="515">
        <f t="shared" si="74"/>
        <v>0</v>
      </c>
      <c r="AP194" s="515">
        <f t="shared" si="74"/>
        <v>0</v>
      </c>
      <c r="AQ194" s="515">
        <f t="shared" si="74"/>
        <v>0</v>
      </c>
      <c r="AR194" s="515">
        <f t="shared" si="74"/>
        <v>0</v>
      </c>
      <c r="AS194" s="515">
        <f t="shared" si="74"/>
        <v>0</v>
      </c>
      <c r="AT194" s="515">
        <f t="shared" si="74"/>
        <v>0</v>
      </c>
      <c r="AU194" s="515">
        <f t="shared" si="74"/>
        <v>0</v>
      </c>
      <c r="AV194" s="515">
        <f t="shared" si="74"/>
        <v>0</v>
      </c>
      <c r="AW194" s="515">
        <f t="shared" si="74"/>
        <v>0</v>
      </c>
      <c r="AX194" s="515" t="str">
        <f t="shared" si="71"/>
        <v/>
      </c>
      <c r="AY194" s="515" t="str">
        <f t="shared" si="71"/>
        <v/>
      </c>
      <c r="AZ194" s="515" t="str">
        <f t="shared" si="70"/>
        <v/>
      </c>
      <c r="BA194" s="515" t="str">
        <f t="shared" si="70"/>
        <v/>
      </c>
      <c r="BB194" s="515" t="str">
        <f t="shared" si="70"/>
        <v/>
      </c>
      <c r="BC194" s="515" t="str">
        <f t="shared" si="70"/>
        <v/>
      </c>
      <c r="BD194" s="515" t="str">
        <f t="shared" si="70"/>
        <v/>
      </c>
      <c r="BE194" s="515" t="str">
        <f t="shared" si="70"/>
        <v/>
      </c>
      <c r="BF194" s="515" t="str">
        <f t="shared" si="70"/>
        <v/>
      </c>
      <c r="BG194" s="515" t="str">
        <f t="shared" si="70"/>
        <v/>
      </c>
      <c r="BH194" s="515" t="str">
        <f t="shared" si="70"/>
        <v/>
      </c>
      <c r="BI194" s="515" t="str">
        <f t="shared" si="70"/>
        <v/>
      </c>
      <c r="BJ194" s="515" t="str">
        <f t="shared" si="70"/>
        <v/>
      </c>
      <c r="BK194" s="515" t="str">
        <f t="shared" si="70"/>
        <v/>
      </c>
      <c r="BL194" s="515">
        <f t="shared" si="60"/>
        <v>0</v>
      </c>
      <c r="BM194" s="515">
        <f t="shared" si="61"/>
        <v>0</v>
      </c>
      <c r="BN194" s="515">
        <f t="shared" si="62"/>
        <v>0</v>
      </c>
      <c r="BO194" s="515" t="str">
        <f t="shared" si="63"/>
        <v/>
      </c>
    </row>
    <row r="195" spans="1:67" ht="30" customHeight="1">
      <c r="A195" s="517">
        <v>184</v>
      </c>
      <c r="B195" s="516"/>
      <c r="C195" s="77" t="str">
        <f t="shared" si="52"/>
        <v/>
      </c>
      <c r="D195" s="72" t="str">
        <f t="shared" si="53"/>
        <v/>
      </c>
      <c r="E195" s="515" t="str">
        <f t="shared" si="54"/>
        <v/>
      </c>
      <c r="F195" s="515" t="str">
        <f t="shared" si="55"/>
        <v/>
      </c>
      <c r="G195" s="515" t="str">
        <f t="shared" si="56"/>
        <v/>
      </c>
      <c r="H195" s="515">
        <f t="shared" si="72"/>
        <v>0</v>
      </c>
      <c r="I195" s="515">
        <f t="shared" si="72"/>
        <v>0</v>
      </c>
      <c r="J195" s="515">
        <f t="shared" si="72"/>
        <v>0</v>
      </c>
      <c r="K195" s="515">
        <f t="shared" si="72"/>
        <v>0</v>
      </c>
      <c r="L195" s="515">
        <f t="shared" si="72"/>
        <v>0</v>
      </c>
      <c r="M195" s="515">
        <f t="shared" si="72"/>
        <v>0</v>
      </c>
      <c r="N195" s="515">
        <f t="shared" si="72"/>
        <v>0</v>
      </c>
      <c r="O195" s="515">
        <f t="shared" si="72"/>
        <v>0</v>
      </c>
      <c r="P195" s="515">
        <f t="shared" si="72"/>
        <v>0</v>
      </c>
      <c r="Q195" s="515">
        <f t="shared" si="72"/>
        <v>0</v>
      </c>
      <c r="R195" s="515">
        <f t="shared" si="72"/>
        <v>0</v>
      </c>
      <c r="S195" s="515">
        <f t="shared" si="72"/>
        <v>0</v>
      </c>
      <c r="T195" s="515">
        <f t="shared" si="72"/>
        <v>0</v>
      </c>
      <c r="U195" s="515">
        <f t="shared" si="72"/>
        <v>0</v>
      </c>
      <c r="V195" s="515">
        <f t="shared" si="73"/>
        <v>0</v>
      </c>
      <c r="W195" s="515">
        <f t="shared" si="73"/>
        <v>0</v>
      </c>
      <c r="X195" s="515">
        <f t="shared" si="73"/>
        <v>0</v>
      </c>
      <c r="Y195" s="515">
        <f t="shared" si="73"/>
        <v>0</v>
      </c>
      <c r="Z195" s="515">
        <f t="shared" si="73"/>
        <v>0</v>
      </c>
      <c r="AA195" s="515">
        <f t="shared" si="73"/>
        <v>0</v>
      </c>
      <c r="AB195" s="515">
        <f t="shared" si="73"/>
        <v>0</v>
      </c>
      <c r="AC195" s="515">
        <f t="shared" si="73"/>
        <v>0</v>
      </c>
      <c r="AD195" s="515">
        <f t="shared" si="73"/>
        <v>0</v>
      </c>
      <c r="AE195" s="515">
        <f t="shared" si="73"/>
        <v>0</v>
      </c>
      <c r="AF195" s="515">
        <f t="shared" si="73"/>
        <v>0</v>
      </c>
      <c r="AG195" s="515">
        <f t="shared" si="73"/>
        <v>0</v>
      </c>
      <c r="AH195" s="515">
        <f t="shared" si="73"/>
        <v>0</v>
      </c>
      <c r="AI195" s="515">
        <f t="shared" si="73"/>
        <v>0</v>
      </c>
      <c r="AJ195" s="515">
        <f t="shared" si="74"/>
        <v>0</v>
      </c>
      <c r="AK195" s="515">
        <f t="shared" si="74"/>
        <v>0</v>
      </c>
      <c r="AL195" s="515">
        <f t="shared" si="74"/>
        <v>0</v>
      </c>
      <c r="AM195" s="515">
        <f t="shared" si="74"/>
        <v>0</v>
      </c>
      <c r="AN195" s="515">
        <f t="shared" si="74"/>
        <v>0</v>
      </c>
      <c r="AO195" s="515">
        <f t="shared" si="74"/>
        <v>0</v>
      </c>
      <c r="AP195" s="515">
        <f t="shared" si="74"/>
        <v>0</v>
      </c>
      <c r="AQ195" s="515">
        <f t="shared" si="74"/>
        <v>0</v>
      </c>
      <c r="AR195" s="515">
        <f t="shared" si="74"/>
        <v>0</v>
      </c>
      <c r="AS195" s="515">
        <f t="shared" si="74"/>
        <v>0</v>
      </c>
      <c r="AT195" s="515">
        <f t="shared" si="74"/>
        <v>0</v>
      </c>
      <c r="AU195" s="515">
        <f t="shared" si="74"/>
        <v>0</v>
      </c>
      <c r="AV195" s="515">
        <f t="shared" si="74"/>
        <v>0</v>
      </c>
      <c r="AW195" s="515">
        <f t="shared" si="74"/>
        <v>0</v>
      </c>
      <c r="AX195" s="515" t="str">
        <f t="shared" si="71"/>
        <v/>
      </c>
      <c r="AY195" s="515" t="str">
        <f t="shared" si="71"/>
        <v/>
      </c>
      <c r="AZ195" s="515" t="str">
        <f t="shared" si="70"/>
        <v/>
      </c>
      <c r="BA195" s="515" t="str">
        <f t="shared" si="70"/>
        <v/>
      </c>
      <c r="BB195" s="515" t="str">
        <f t="shared" si="70"/>
        <v/>
      </c>
      <c r="BC195" s="515" t="str">
        <f t="shared" si="70"/>
        <v/>
      </c>
      <c r="BD195" s="515" t="str">
        <f t="shared" si="70"/>
        <v/>
      </c>
      <c r="BE195" s="515" t="str">
        <f t="shared" si="70"/>
        <v/>
      </c>
      <c r="BF195" s="515" t="str">
        <f t="shared" si="70"/>
        <v/>
      </c>
      <c r="BG195" s="515" t="str">
        <f t="shared" si="70"/>
        <v/>
      </c>
      <c r="BH195" s="515" t="str">
        <f t="shared" si="70"/>
        <v/>
      </c>
      <c r="BI195" s="515" t="str">
        <f t="shared" si="70"/>
        <v/>
      </c>
      <c r="BJ195" s="515" t="str">
        <f t="shared" si="70"/>
        <v/>
      </c>
      <c r="BK195" s="515" t="str">
        <f t="shared" si="70"/>
        <v/>
      </c>
      <c r="BL195" s="515">
        <f t="shared" si="60"/>
        <v>0</v>
      </c>
      <c r="BM195" s="515">
        <f t="shared" si="61"/>
        <v>0</v>
      </c>
      <c r="BN195" s="515">
        <f t="shared" si="62"/>
        <v>0</v>
      </c>
      <c r="BO195" s="515" t="str">
        <f t="shared" si="63"/>
        <v/>
      </c>
    </row>
    <row r="196" spans="1:67" ht="30" customHeight="1">
      <c r="A196" s="518">
        <v>185</v>
      </c>
      <c r="B196" s="516"/>
      <c r="C196" s="77" t="str">
        <f t="shared" si="52"/>
        <v/>
      </c>
      <c r="D196" s="72" t="str">
        <f t="shared" si="53"/>
        <v/>
      </c>
      <c r="E196" s="515" t="str">
        <f t="shared" si="54"/>
        <v/>
      </c>
      <c r="F196" s="515" t="str">
        <f t="shared" si="55"/>
        <v/>
      </c>
      <c r="G196" s="515" t="str">
        <f t="shared" si="56"/>
        <v/>
      </c>
      <c r="H196" s="515">
        <f t="shared" si="72"/>
        <v>0</v>
      </c>
      <c r="I196" s="515">
        <f t="shared" si="72"/>
        <v>0</v>
      </c>
      <c r="J196" s="515">
        <f t="shared" si="72"/>
        <v>0</v>
      </c>
      <c r="K196" s="515">
        <f t="shared" si="72"/>
        <v>0</v>
      </c>
      <c r="L196" s="515">
        <f t="shared" si="72"/>
        <v>0</v>
      </c>
      <c r="M196" s="515">
        <f t="shared" si="72"/>
        <v>0</v>
      </c>
      <c r="N196" s="515">
        <f t="shared" si="72"/>
        <v>0</v>
      </c>
      <c r="O196" s="515">
        <f t="shared" si="72"/>
        <v>0</v>
      </c>
      <c r="P196" s="515">
        <f t="shared" si="72"/>
        <v>0</v>
      </c>
      <c r="Q196" s="515">
        <f t="shared" si="72"/>
        <v>0</v>
      </c>
      <c r="R196" s="515">
        <f t="shared" si="72"/>
        <v>0</v>
      </c>
      <c r="S196" s="515">
        <f t="shared" si="72"/>
        <v>0</v>
      </c>
      <c r="T196" s="515">
        <f t="shared" si="72"/>
        <v>0</v>
      </c>
      <c r="U196" s="515">
        <f t="shared" si="72"/>
        <v>0</v>
      </c>
      <c r="V196" s="515">
        <f t="shared" si="73"/>
        <v>0</v>
      </c>
      <c r="W196" s="515">
        <f t="shared" si="73"/>
        <v>0</v>
      </c>
      <c r="X196" s="515">
        <f t="shared" si="73"/>
        <v>0</v>
      </c>
      <c r="Y196" s="515">
        <f t="shared" si="73"/>
        <v>0</v>
      </c>
      <c r="Z196" s="515">
        <f t="shared" si="73"/>
        <v>0</v>
      </c>
      <c r="AA196" s="515">
        <f t="shared" si="73"/>
        <v>0</v>
      </c>
      <c r="AB196" s="515">
        <f t="shared" si="73"/>
        <v>0</v>
      </c>
      <c r="AC196" s="515">
        <f t="shared" si="73"/>
        <v>0</v>
      </c>
      <c r="AD196" s="515">
        <f t="shared" si="73"/>
        <v>0</v>
      </c>
      <c r="AE196" s="515">
        <f t="shared" si="73"/>
        <v>0</v>
      </c>
      <c r="AF196" s="515">
        <f t="shared" si="73"/>
        <v>0</v>
      </c>
      <c r="AG196" s="515">
        <f t="shared" si="73"/>
        <v>0</v>
      </c>
      <c r="AH196" s="515">
        <f t="shared" si="73"/>
        <v>0</v>
      </c>
      <c r="AI196" s="515">
        <f t="shared" si="73"/>
        <v>0</v>
      </c>
      <c r="AJ196" s="515">
        <f t="shared" si="74"/>
        <v>0</v>
      </c>
      <c r="AK196" s="515">
        <f t="shared" si="74"/>
        <v>0</v>
      </c>
      <c r="AL196" s="515">
        <f t="shared" si="74"/>
        <v>0</v>
      </c>
      <c r="AM196" s="515">
        <f t="shared" si="74"/>
        <v>0</v>
      </c>
      <c r="AN196" s="515">
        <f t="shared" si="74"/>
        <v>0</v>
      </c>
      <c r="AO196" s="515">
        <f t="shared" si="74"/>
        <v>0</v>
      </c>
      <c r="AP196" s="515">
        <f t="shared" si="74"/>
        <v>0</v>
      </c>
      <c r="AQ196" s="515">
        <f t="shared" si="74"/>
        <v>0</v>
      </c>
      <c r="AR196" s="515">
        <f t="shared" si="74"/>
        <v>0</v>
      </c>
      <c r="AS196" s="515">
        <f t="shared" si="74"/>
        <v>0</v>
      </c>
      <c r="AT196" s="515">
        <f t="shared" si="74"/>
        <v>0</v>
      </c>
      <c r="AU196" s="515">
        <f t="shared" si="74"/>
        <v>0</v>
      </c>
      <c r="AV196" s="515">
        <f t="shared" si="74"/>
        <v>0</v>
      </c>
      <c r="AW196" s="515">
        <f t="shared" si="74"/>
        <v>0</v>
      </c>
      <c r="AX196" s="515" t="str">
        <f t="shared" si="71"/>
        <v/>
      </c>
      <c r="AY196" s="515" t="str">
        <f t="shared" si="71"/>
        <v/>
      </c>
      <c r="AZ196" s="515" t="str">
        <f t="shared" si="70"/>
        <v/>
      </c>
      <c r="BA196" s="515" t="str">
        <f t="shared" si="70"/>
        <v/>
      </c>
      <c r="BB196" s="515" t="str">
        <f t="shared" si="70"/>
        <v/>
      </c>
      <c r="BC196" s="515" t="str">
        <f t="shared" si="70"/>
        <v/>
      </c>
      <c r="BD196" s="515" t="str">
        <f t="shared" si="70"/>
        <v/>
      </c>
      <c r="BE196" s="515" t="str">
        <f t="shared" si="70"/>
        <v/>
      </c>
      <c r="BF196" s="515" t="str">
        <f t="shared" si="70"/>
        <v/>
      </c>
      <c r="BG196" s="515" t="str">
        <f t="shared" si="70"/>
        <v/>
      </c>
      <c r="BH196" s="515" t="str">
        <f t="shared" si="70"/>
        <v/>
      </c>
      <c r="BI196" s="515" t="str">
        <f t="shared" si="70"/>
        <v/>
      </c>
      <c r="BJ196" s="515" t="str">
        <f t="shared" si="70"/>
        <v/>
      </c>
      <c r="BK196" s="515" t="str">
        <f t="shared" si="70"/>
        <v/>
      </c>
      <c r="BL196" s="515">
        <f t="shared" si="60"/>
        <v>0</v>
      </c>
      <c r="BM196" s="515">
        <f t="shared" si="61"/>
        <v>0</v>
      </c>
      <c r="BN196" s="515">
        <f t="shared" si="62"/>
        <v>0</v>
      </c>
      <c r="BO196" s="515" t="str">
        <f t="shared" si="63"/>
        <v/>
      </c>
    </row>
    <row r="197" spans="1:67" ht="30" customHeight="1">
      <c r="A197" s="517">
        <v>186</v>
      </c>
      <c r="B197" s="516"/>
      <c r="C197" s="77" t="str">
        <f t="shared" si="52"/>
        <v/>
      </c>
      <c r="D197" s="72" t="str">
        <f t="shared" si="53"/>
        <v/>
      </c>
      <c r="E197" s="515" t="str">
        <f t="shared" si="54"/>
        <v/>
      </c>
      <c r="F197" s="515" t="str">
        <f t="shared" si="55"/>
        <v/>
      </c>
      <c r="G197" s="515" t="str">
        <f t="shared" si="56"/>
        <v/>
      </c>
      <c r="H197" s="515">
        <f t="shared" si="72"/>
        <v>0</v>
      </c>
      <c r="I197" s="515">
        <f t="shared" si="72"/>
        <v>0</v>
      </c>
      <c r="J197" s="515">
        <f t="shared" si="72"/>
        <v>0</v>
      </c>
      <c r="K197" s="515">
        <f t="shared" si="72"/>
        <v>0</v>
      </c>
      <c r="L197" s="515">
        <f t="shared" si="72"/>
        <v>0</v>
      </c>
      <c r="M197" s="515">
        <f t="shared" si="72"/>
        <v>0</v>
      </c>
      <c r="N197" s="515">
        <f t="shared" si="72"/>
        <v>0</v>
      </c>
      <c r="O197" s="515">
        <f t="shared" si="72"/>
        <v>0</v>
      </c>
      <c r="P197" s="515">
        <f t="shared" si="72"/>
        <v>0</v>
      </c>
      <c r="Q197" s="515">
        <f t="shared" si="72"/>
        <v>0</v>
      </c>
      <c r="R197" s="515">
        <f t="shared" si="72"/>
        <v>0</v>
      </c>
      <c r="S197" s="515">
        <f t="shared" si="72"/>
        <v>0</v>
      </c>
      <c r="T197" s="515">
        <f t="shared" si="72"/>
        <v>0</v>
      </c>
      <c r="U197" s="515">
        <f t="shared" si="72"/>
        <v>0</v>
      </c>
      <c r="V197" s="515">
        <f t="shared" si="73"/>
        <v>0</v>
      </c>
      <c r="W197" s="515">
        <f t="shared" si="73"/>
        <v>0</v>
      </c>
      <c r="X197" s="515">
        <f t="shared" si="73"/>
        <v>0</v>
      </c>
      <c r="Y197" s="515">
        <f t="shared" si="73"/>
        <v>0</v>
      </c>
      <c r="Z197" s="515">
        <f t="shared" si="73"/>
        <v>0</v>
      </c>
      <c r="AA197" s="515">
        <f t="shared" si="73"/>
        <v>0</v>
      </c>
      <c r="AB197" s="515">
        <f t="shared" si="73"/>
        <v>0</v>
      </c>
      <c r="AC197" s="515">
        <f t="shared" si="73"/>
        <v>0</v>
      </c>
      <c r="AD197" s="515">
        <f t="shared" si="73"/>
        <v>0</v>
      </c>
      <c r="AE197" s="515">
        <f t="shared" si="73"/>
        <v>0</v>
      </c>
      <c r="AF197" s="515">
        <f t="shared" si="73"/>
        <v>0</v>
      </c>
      <c r="AG197" s="515">
        <f t="shared" si="73"/>
        <v>0</v>
      </c>
      <c r="AH197" s="515">
        <f t="shared" si="73"/>
        <v>0</v>
      </c>
      <c r="AI197" s="515">
        <f t="shared" si="73"/>
        <v>0</v>
      </c>
      <c r="AJ197" s="515">
        <f t="shared" si="74"/>
        <v>0</v>
      </c>
      <c r="AK197" s="515">
        <f t="shared" si="74"/>
        <v>0</v>
      </c>
      <c r="AL197" s="515">
        <f t="shared" si="74"/>
        <v>0</v>
      </c>
      <c r="AM197" s="515">
        <f t="shared" si="74"/>
        <v>0</v>
      </c>
      <c r="AN197" s="515">
        <f t="shared" si="74"/>
        <v>0</v>
      </c>
      <c r="AO197" s="515">
        <f t="shared" si="74"/>
        <v>0</v>
      </c>
      <c r="AP197" s="515">
        <f t="shared" si="74"/>
        <v>0</v>
      </c>
      <c r="AQ197" s="515">
        <f t="shared" si="74"/>
        <v>0</v>
      </c>
      <c r="AR197" s="515">
        <f t="shared" si="74"/>
        <v>0</v>
      </c>
      <c r="AS197" s="515">
        <f t="shared" si="74"/>
        <v>0</v>
      </c>
      <c r="AT197" s="515">
        <f t="shared" si="74"/>
        <v>0</v>
      </c>
      <c r="AU197" s="515">
        <f t="shared" si="74"/>
        <v>0</v>
      </c>
      <c r="AV197" s="515">
        <f t="shared" si="74"/>
        <v>0</v>
      </c>
      <c r="AW197" s="515">
        <f t="shared" si="74"/>
        <v>0</v>
      </c>
      <c r="AX197" s="515" t="str">
        <f t="shared" si="71"/>
        <v/>
      </c>
      <c r="AY197" s="515" t="str">
        <f t="shared" si="71"/>
        <v/>
      </c>
      <c r="AZ197" s="515" t="str">
        <f t="shared" si="70"/>
        <v/>
      </c>
      <c r="BA197" s="515" t="str">
        <f t="shared" si="70"/>
        <v/>
      </c>
      <c r="BB197" s="515" t="str">
        <f t="shared" si="70"/>
        <v/>
      </c>
      <c r="BC197" s="515" t="str">
        <f t="shared" si="70"/>
        <v/>
      </c>
      <c r="BD197" s="515" t="str">
        <f t="shared" si="70"/>
        <v/>
      </c>
      <c r="BE197" s="515" t="str">
        <f t="shared" si="70"/>
        <v/>
      </c>
      <c r="BF197" s="515" t="str">
        <f t="shared" si="70"/>
        <v/>
      </c>
      <c r="BG197" s="515" t="str">
        <f t="shared" si="70"/>
        <v/>
      </c>
      <c r="BH197" s="515" t="str">
        <f t="shared" si="70"/>
        <v/>
      </c>
      <c r="BI197" s="515" t="str">
        <f t="shared" si="70"/>
        <v/>
      </c>
      <c r="BJ197" s="515" t="str">
        <f t="shared" si="70"/>
        <v/>
      </c>
      <c r="BK197" s="515" t="str">
        <f t="shared" si="70"/>
        <v/>
      </c>
      <c r="BL197" s="515">
        <f t="shared" si="60"/>
        <v>0</v>
      </c>
      <c r="BM197" s="515">
        <f t="shared" si="61"/>
        <v>0</v>
      </c>
      <c r="BN197" s="515">
        <f t="shared" si="62"/>
        <v>0</v>
      </c>
      <c r="BO197" s="515" t="str">
        <f t="shared" si="63"/>
        <v/>
      </c>
    </row>
    <row r="198" spans="1:67" ht="30" customHeight="1">
      <c r="A198" s="518">
        <v>187</v>
      </c>
      <c r="B198" s="516"/>
      <c r="C198" s="77" t="str">
        <f t="shared" si="52"/>
        <v/>
      </c>
      <c r="D198" s="72" t="str">
        <f t="shared" si="53"/>
        <v/>
      </c>
      <c r="E198" s="515" t="str">
        <f t="shared" si="54"/>
        <v/>
      </c>
      <c r="F198" s="515" t="str">
        <f t="shared" si="55"/>
        <v/>
      </c>
      <c r="G198" s="515" t="str">
        <f t="shared" si="56"/>
        <v/>
      </c>
      <c r="H198" s="515">
        <f t="shared" si="72"/>
        <v>0</v>
      </c>
      <c r="I198" s="515">
        <f t="shared" si="72"/>
        <v>0</v>
      </c>
      <c r="J198" s="515">
        <f t="shared" si="72"/>
        <v>0</v>
      </c>
      <c r="K198" s="515">
        <f t="shared" si="72"/>
        <v>0</v>
      </c>
      <c r="L198" s="515">
        <f t="shared" si="72"/>
        <v>0</v>
      </c>
      <c r="M198" s="515">
        <f t="shared" si="72"/>
        <v>0</v>
      </c>
      <c r="N198" s="515">
        <f t="shared" si="72"/>
        <v>0</v>
      </c>
      <c r="O198" s="515">
        <f t="shared" si="72"/>
        <v>0</v>
      </c>
      <c r="P198" s="515">
        <f t="shared" si="72"/>
        <v>0</v>
      </c>
      <c r="Q198" s="515">
        <f t="shared" si="72"/>
        <v>0</v>
      </c>
      <c r="R198" s="515">
        <f t="shared" si="72"/>
        <v>0</v>
      </c>
      <c r="S198" s="515">
        <f t="shared" si="72"/>
        <v>0</v>
      </c>
      <c r="T198" s="515">
        <f t="shared" si="72"/>
        <v>0</v>
      </c>
      <c r="U198" s="515">
        <f t="shared" si="72"/>
        <v>0</v>
      </c>
      <c r="V198" s="515">
        <f t="shared" si="73"/>
        <v>0</v>
      </c>
      <c r="W198" s="515">
        <f t="shared" si="73"/>
        <v>0</v>
      </c>
      <c r="X198" s="515">
        <f t="shared" si="73"/>
        <v>0</v>
      </c>
      <c r="Y198" s="515">
        <f t="shared" si="73"/>
        <v>0</v>
      </c>
      <c r="Z198" s="515">
        <f t="shared" si="73"/>
        <v>0</v>
      </c>
      <c r="AA198" s="515">
        <f t="shared" si="73"/>
        <v>0</v>
      </c>
      <c r="AB198" s="515">
        <f t="shared" si="73"/>
        <v>0</v>
      </c>
      <c r="AC198" s="515">
        <f t="shared" si="73"/>
        <v>0</v>
      </c>
      <c r="AD198" s="515">
        <f t="shared" si="73"/>
        <v>0</v>
      </c>
      <c r="AE198" s="515">
        <f t="shared" si="73"/>
        <v>0</v>
      </c>
      <c r="AF198" s="515">
        <f t="shared" si="73"/>
        <v>0</v>
      </c>
      <c r="AG198" s="515">
        <f t="shared" si="73"/>
        <v>0</v>
      </c>
      <c r="AH198" s="515">
        <f t="shared" si="73"/>
        <v>0</v>
      </c>
      <c r="AI198" s="515">
        <f t="shared" si="73"/>
        <v>0</v>
      </c>
      <c r="AJ198" s="515">
        <f t="shared" si="74"/>
        <v>0</v>
      </c>
      <c r="AK198" s="515">
        <f t="shared" si="74"/>
        <v>0</v>
      </c>
      <c r="AL198" s="515">
        <f t="shared" si="74"/>
        <v>0</v>
      </c>
      <c r="AM198" s="515">
        <f t="shared" si="74"/>
        <v>0</v>
      </c>
      <c r="AN198" s="515">
        <f t="shared" si="74"/>
        <v>0</v>
      </c>
      <c r="AO198" s="515">
        <f t="shared" si="74"/>
        <v>0</v>
      </c>
      <c r="AP198" s="515">
        <f t="shared" si="74"/>
        <v>0</v>
      </c>
      <c r="AQ198" s="515">
        <f t="shared" si="74"/>
        <v>0</v>
      </c>
      <c r="AR198" s="515">
        <f t="shared" si="74"/>
        <v>0</v>
      </c>
      <c r="AS198" s="515">
        <f t="shared" si="74"/>
        <v>0</v>
      </c>
      <c r="AT198" s="515">
        <f t="shared" si="74"/>
        <v>0</v>
      </c>
      <c r="AU198" s="515">
        <f t="shared" si="74"/>
        <v>0</v>
      </c>
      <c r="AV198" s="515">
        <f t="shared" si="74"/>
        <v>0</v>
      </c>
      <c r="AW198" s="515">
        <f t="shared" si="74"/>
        <v>0</v>
      </c>
      <c r="AX198" s="515" t="str">
        <f t="shared" si="71"/>
        <v/>
      </c>
      <c r="AY198" s="515" t="str">
        <f t="shared" si="71"/>
        <v/>
      </c>
      <c r="AZ198" s="515" t="str">
        <f t="shared" si="70"/>
        <v/>
      </c>
      <c r="BA198" s="515" t="str">
        <f t="shared" si="70"/>
        <v/>
      </c>
      <c r="BB198" s="515" t="str">
        <f t="shared" si="70"/>
        <v/>
      </c>
      <c r="BC198" s="515" t="str">
        <f t="shared" si="70"/>
        <v/>
      </c>
      <c r="BD198" s="515" t="str">
        <f t="shared" si="70"/>
        <v/>
      </c>
      <c r="BE198" s="515" t="str">
        <f t="shared" si="70"/>
        <v/>
      </c>
      <c r="BF198" s="515" t="str">
        <f t="shared" si="70"/>
        <v/>
      </c>
      <c r="BG198" s="515" t="str">
        <f t="shared" si="70"/>
        <v/>
      </c>
      <c r="BH198" s="515" t="str">
        <f t="shared" si="70"/>
        <v/>
      </c>
      <c r="BI198" s="515" t="str">
        <f t="shared" si="70"/>
        <v/>
      </c>
      <c r="BJ198" s="515" t="str">
        <f t="shared" si="70"/>
        <v/>
      </c>
      <c r="BK198" s="515" t="str">
        <f t="shared" si="70"/>
        <v/>
      </c>
      <c r="BL198" s="515">
        <f t="shared" si="60"/>
        <v>0</v>
      </c>
      <c r="BM198" s="515">
        <f t="shared" si="61"/>
        <v>0</v>
      </c>
      <c r="BN198" s="515">
        <f t="shared" si="62"/>
        <v>0</v>
      </c>
      <c r="BO198" s="515" t="str">
        <f t="shared" si="63"/>
        <v/>
      </c>
    </row>
    <row r="199" spans="1:67" ht="30" customHeight="1">
      <c r="A199" s="517">
        <v>188</v>
      </c>
      <c r="B199" s="516"/>
      <c r="C199" s="77" t="str">
        <f t="shared" si="52"/>
        <v/>
      </c>
      <c r="D199" s="72" t="str">
        <f t="shared" si="53"/>
        <v/>
      </c>
      <c r="E199" s="515" t="str">
        <f t="shared" si="54"/>
        <v/>
      </c>
      <c r="F199" s="515" t="str">
        <f t="shared" si="55"/>
        <v/>
      </c>
      <c r="G199" s="515" t="str">
        <f t="shared" si="56"/>
        <v/>
      </c>
      <c r="H199" s="515">
        <f t="shared" si="72"/>
        <v>0</v>
      </c>
      <c r="I199" s="515">
        <f t="shared" si="72"/>
        <v>0</v>
      </c>
      <c r="J199" s="515">
        <f t="shared" si="72"/>
        <v>0</v>
      </c>
      <c r="K199" s="515">
        <f t="shared" si="72"/>
        <v>0</v>
      </c>
      <c r="L199" s="515">
        <f t="shared" si="72"/>
        <v>0</v>
      </c>
      <c r="M199" s="515">
        <f t="shared" si="72"/>
        <v>0</v>
      </c>
      <c r="N199" s="515">
        <f t="shared" si="72"/>
        <v>0</v>
      </c>
      <c r="O199" s="515">
        <f t="shared" si="72"/>
        <v>0</v>
      </c>
      <c r="P199" s="515">
        <f t="shared" si="72"/>
        <v>0</v>
      </c>
      <c r="Q199" s="515">
        <f t="shared" si="72"/>
        <v>0</v>
      </c>
      <c r="R199" s="515">
        <f t="shared" si="72"/>
        <v>0</v>
      </c>
      <c r="S199" s="515">
        <f t="shared" si="72"/>
        <v>0</v>
      </c>
      <c r="T199" s="515">
        <f t="shared" si="72"/>
        <v>0</v>
      </c>
      <c r="U199" s="515">
        <f t="shared" si="72"/>
        <v>0</v>
      </c>
      <c r="V199" s="515">
        <f t="shared" si="73"/>
        <v>0</v>
      </c>
      <c r="W199" s="515">
        <f t="shared" si="73"/>
        <v>0</v>
      </c>
      <c r="X199" s="515">
        <f t="shared" si="73"/>
        <v>0</v>
      </c>
      <c r="Y199" s="515">
        <f t="shared" si="73"/>
        <v>0</v>
      </c>
      <c r="Z199" s="515">
        <f t="shared" si="73"/>
        <v>0</v>
      </c>
      <c r="AA199" s="515">
        <f t="shared" si="73"/>
        <v>0</v>
      </c>
      <c r="AB199" s="515">
        <f t="shared" si="73"/>
        <v>0</v>
      </c>
      <c r="AC199" s="515">
        <f t="shared" si="73"/>
        <v>0</v>
      </c>
      <c r="AD199" s="515">
        <f t="shared" si="73"/>
        <v>0</v>
      </c>
      <c r="AE199" s="515">
        <f t="shared" si="73"/>
        <v>0</v>
      </c>
      <c r="AF199" s="515">
        <f t="shared" si="73"/>
        <v>0</v>
      </c>
      <c r="AG199" s="515">
        <f t="shared" si="73"/>
        <v>0</v>
      </c>
      <c r="AH199" s="515">
        <f t="shared" si="73"/>
        <v>0</v>
      </c>
      <c r="AI199" s="515">
        <f t="shared" si="73"/>
        <v>0</v>
      </c>
      <c r="AJ199" s="515">
        <f t="shared" si="74"/>
        <v>0</v>
      </c>
      <c r="AK199" s="515">
        <f t="shared" si="74"/>
        <v>0</v>
      </c>
      <c r="AL199" s="515">
        <f t="shared" si="74"/>
        <v>0</v>
      </c>
      <c r="AM199" s="515">
        <f t="shared" si="74"/>
        <v>0</v>
      </c>
      <c r="AN199" s="515">
        <f t="shared" si="74"/>
        <v>0</v>
      </c>
      <c r="AO199" s="515">
        <f t="shared" si="74"/>
        <v>0</v>
      </c>
      <c r="AP199" s="515">
        <f t="shared" si="74"/>
        <v>0</v>
      </c>
      <c r="AQ199" s="515">
        <f t="shared" si="74"/>
        <v>0</v>
      </c>
      <c r="AR199" s="515">
        <f t="shared" si="74"/>
        <v>0</v>
      </c>
      <c r="AS199" s="515">
        <f t="shared" si="74"/>
        <v>0</v>
      </c>
      <c r="AT199" s="515">
        <f t="shared" si="74"/>
        <v>0</v>
      </c>
      <c r="AU199" s="515">
        <f t="shared" si="74"/>
        <v>0</v>
      </c>
      <c r="AV199" s="515">
        <f t="shared" si="74"/>
        <v>0</v>
      </c>
      <c r="AW199" s="515">
        <f t="shared" si="74"/>
        <v>0</v>
      </c>
      <c r="AX199" s="515" t="str">
        <f t="shared" si="71"/>
        <v/>
      </c>
      <c r="AY199" s="515" t="str">
        <f t="shared" si="71"/>
        <v/>
      </c>
      <c r="AZ199" s="515" t="str">
        <f t="shared" si="70"/>
        <v/>
      </c>
      <c r="BA199" s="515" t="str">
        <f t="shared" si="70"/>
        <v/>
      </c>
      <c r="BB199" s="515" t="str">
        <f t="shared" si="70"/>
        <v/>
      </c>
      <c r="BC199" s="515" t="str">
        <f t="shared" si="70"/>
        <v/>
      </c>
      <c r="BD199" s="515" t="str">
        <f t="shared" si="70"/>
        <v/>
      </c>
      <c r="BE199" s="515" t="str">
        <f t="shared" si="70"/>
        <v/>
      </c>
      <c r="BF199" s="515" t="str">
        <f t="shared" si="70"/>
        <v/>
      </c>
      <c r="BG199" s="515" t="str">
        <f t="shared" si="70"/>
        <v/>
      </c>
      <c r="BH199" s="515" t="str">
        <f t="shared" si="70"/>
        <v/>
      </c>
      <c r="BI199" s="515" t="str">
        <f t="shared" si="70"/>
        <v/>
      </c>
      <c r="BJ199" s="515" t="str">
        <f t="shared" si="70"/>
        <v/>
      </c>
      <c r="BK199" s="515" t="str">
        <f t="shared" si="70"/>
        <v/>
      </c>
      <c r="BL199" s="515">
        <f t="shared" si="60"/>
        <v>0</v>
      </c>
      <c r="BM199" s="515">
        <f t="shared" si="61"/>
        <v>0</v>
      </c>
      <c r="BN199" s="515">
        <f t="shared" si="62"/>
        <v>0</v>
      </c>
      <c r="BO199" s="515" t="str">
        <f t="shared" si="63"/>
        <v/>
      </c>
    </row>
    <row r="200" spans="1:67" ht="30" customHeight="1">
      <c r="A200" s="518">
        <v>189</v>
      </c>
      <c r="B200" s="516"/>
      <c r="C200" s="77" t="str">
        <f t="shared" si="52"/>
        <v/>
      </c>
      <c r="D200" s="72" t="str">
        <f t="shared" si="53"/>
        <v/>
      </c>
      <c r="E200" s="515" t="str">
        <f t="shared" si="54"/>
        <v/>
      </c>
      <c r="F200" s="515" t="str">
        <f t="shared" si="55"/>
        <v/>
      </c>
      <c r="G200" s="515" t="str">
        <f t="shared" si="56"/>
        <v/>
      </c>
      <c r="H200" s="515">
        <f t="shared" si="72"/>
        <v>0</v>
      </c>
      <c r="I200" s="515">
        <f t="shared" si="72"/>
        <v>0</v>
      </c>
      <c r="J200" s="515">
        <f t="shared" si="72"/>
        <v>0</v>
      </c>
      <c r="K200" s="515">
        <f t="shared" si="72"/>
        <v>0</v>
      </c>
      <c r="L200" s="515">
        <f t="shared" si="72"/>
        <v>0</v>
      </c>
      <c r="M200" s="515">
        <f t="shared" si="72"/>
        <v>0</v>
      </c>
      <c r="N200" s="515">
        <f t="shared" si="72"/>
        <v>0</v>
      </c>
      <c r="O200" s="515">
        <f t="shared" si="72"/>
        <v>0</v>
      </c>
      <c r="P200" s="515">
        <f t="shared" si="72"/>
        <v>0</v>
      </c>
      <c r="Q200" s="515">
        <f t="shared" si="72"/>
        <v>0</v>
      </c>
      <c r="R200" s="515">
        <f t="shared" si="72"/>
        <v>0</v>
      </c>
      <c r="S200" s="515">
        <f t="shared" si="72"/>
        <v>0</v>
      </c>
      <c r="T200" s="515">
        <f t="shared" si="72"/>
        <v>0</v>
      </c>
      <c r="U200" s="515">
        <f t="shared" si="72"/>
        <v>0</v>
      </c>
      <c r="V200" s="515">
        <f t="shared" si="73"/>
        <v>0</v>
      </c>
      <c r="W200" s="515">
        <f t="shared" si="73"/>
        <v>0</v>
      </c>
      <c r="X200" s="515">
        <f t="shared" si="73"/>
        <v>0</v>
      </c>
      <c r="Y200" s="515">
        <f t="shared" si="73"/>
        <v>0</v>
      </c>
      <c r="Z200" s="515">
        <f t="shared" si="73"/>
        <v>0</v>
      </c>
      <c r="AA200" s="515">
        <f t="shared" si="73"/>
        <v>0</v>
      </c>
      <c r="AB200" s="515">
        <f t="shared" si="73"/>
        <v>0</v>
      </c>
      <c r="AC200" s="515">
        <f t="shared" si="73"/>
        <v>0</v>
      </c>
      <c r="AD200" s="515">
        <f t="shared" si="73"/>
        <v>0</v>
      </c>
      <c r="AE200" s="515">
        <f t="shared" si="73"/>
        <v>0</v>
      </c>
      <c r="AF200" s="515">
        <f t="shared" si="73"/>
        <v>0</v>
      </c>
      <c r="AG200" s="515">
        <f t="shared" si="73"/>
        <v>0</v>
      </c>
      <c r="AH200" s="515">
        <f t="shared" si="73"/>
        <v>0</v>
      </c>
      <c r="AI200" s="515">
        <f t="shared" si="73"/>
        <v>0</v>
      </c>
      <c r="AJ200" s="515">
        <f t="shared" si="74"/>
        <v>0</v>
      </c>
      <c r="AK200" s="515">
        <f t="shared" si="74"/>
        <v>0</v>
      </c>
      <c r="AL200" s="515">
        <f t="shared" si="74"/>
        <v>0</v>
      </c>
      <c r="AM200" s="515">
        <f t="shared" si="74"/>
        <v>0</v>
      </c>
      <c r="AN200" s="515">
        <f t="shared" si="74"/>
        <v>0</v>
      </c>
      <c r="AO200" s="515">
        <f t="shared" si="74"/>
        <v>0</v>
      </c>
      <c r="AP200" s="515">
        <f t="shared" si="74"/>
        <v>0</v>
      </c>
      <c r="AQ200" s="515">
        <f t="shared" si="74"/>
        <v>0</v>
      </c>
      <c r="AR200" s="515">
        <f t="shared" si="74"/>
        <v>0</v>
      </c>
      <c r="AS200" s="515">
        <f t="shared" si="74"/>
        <v>0</v>
      </c>
      <c r="AT200" s="515">
        <f t="shared" si="74"/>
        <v>0</v>
      </c>
      <c r="AU200" s="515">
        <f t="shared" si="74"/>
        <v>0</v>
      </c>
      <c r="AV200" s="515">
        <f t="shared" si="74"/>
        <v>0</v>
      </c>
      <c r="AW200" s="515">
        <f t="shared" si="74"/>
        <v>0</v>
      </c>
      <c r="AX200" s="515" t="str">
        <f t="shared" si="71"/>
        <v/>
      </c>
      <c r="AY200" s="515" t="str">
        <f t="shared" si="71"/>
        <v/>
      </c>
      <c r="AZ200" s="515" t="str">
        <f t="shared" si="70"/>
        <v/>
      </c>
      <c r="BA200" s="515" t="str">
        <f t="shared" si="70"/>
        <v/>
      </c>
      <c r="BB200" s="515" t="str">
        <f t="shared" si="70"/>
        <v/>
      </c>
      <c r="BC200" s="515" t="str">
        <f t="shared" si="70"/>
        <v/>
      </c>
      <c r="BD200" s="515" t="str">
        <f t="shared" si="70"/>
        <v/>
      </c>
      <c r="BE200" s="515" t="str">
        <f t="shared" si="70"/>
        <v/>
      </c>
      <c r="BF200" s="515" t="str">
        <f t="shared" si="70"/>
        <v/>
      </c>
      <c r="BG200" s="515" t="str">
        <f t="shared" si="70"/>
        <v/>
      </c>
      <c r="BH200" s="515" t="str">
        <f t="shared" si="70"/>
        <v/>
      </c>
      <c r="BI200" s="515" t="str">
        <f t="shared" si="70"/>
        <v/>
      </c>
      <c r="BJ200" s="515" t="str">
        <f t="shared" si="70"/>
        <v/>
      </c>
      <c r="BK200" s="515" t="str">
        <f t="shared" si="70"/>
        <v/>
      </c>
      <c r="BL200" s="515">
        <f t="shared" si="60"/>
        <v>0</v>
      </c>
      <c r="BM200" s="515">
        <f t="shared" si="61"/>
        <v>0</v>
      </c>
      <c r="BN200" s="515">
        <f t="shared" si="62"/>
        <v>0</v>
      </c>
      <c r="BO200" s="515" t="str">
        <f t="shared" si="63"/>
        <v/>
      </c>
    </row>
    <row r="201" spans="1:67" ht="30" customHeight="1">
      <c r="A201" s="517">
        <v>190</v>
      </c>
      <c r="B201" s="516"/>
      <c r="C201" s="77" t="str">
        <f t="shared" si="52"/>
        <v/>
      </c>
      <c r="D201" s="72" t="str">
        <f t="shared" si="53"/>
        <v/>
      </c>
      <c r="E201" s="515" t="str">
        <f t="shared" si="54"/>
        <v/>
      </c>
      <c r="F201" s="515" t="str">
        <f t="shared" si="55"/>
        <v/>
      </c>
      <c r="G201" s="515" t="str">
        <f t="shared" si="56"/>
        <v/>
      </c>
      <c r="H201" s="515">
        <f t="shared" si="72"/>
        <v>0</v>
      </c>
      <c r="I201" s="515">
        <f t="shared" si="72"/>
        <v>0</v>
      </c>
      <c r="J201" s="515">
        <f t="shared" si="72"/>
        <v>0</v>
      </c>
      <c r="K201" s="515">
        <f t="shared" si="72"/>
        <v>0</v>
      </c>
      <c r="L201" s="515">
        <f t="shared" si="72"/>
        <v>0</v>
      </c>
      <c r="M201" s="515">
        <f t="shared" si="72"/>
        <v>0</v>
      </c>
      <c r="N201" s="515">
        <f t="shared" si="72"/>
        <v>0</v>
      </c>
      <c r="O201" s="515">
        <f t="shared" si="72"/>
        <v>0</v>
      </c>
      <c r="P201" s="515">
        <f t="shared" si="72"/>
        <v>0</v>
      </c>
      <c r="Q201" s="515">
        <f t="shared" si="72"/>
        <v>0</v>
      </c>
      <c r="R201" s="515">
        <f t="shared" si="72"/>
        <v>0</v>
      </c>
      <c r="S201" s="515">
        <f t="shared" si="72"/>
        <v>0</v>
      </c>
      <c r="T201" s="515">
        <f t="shared" si="72"/>
        <v>0</v>
      </c>
      <c r="U201" s="515">
        <f t="shared" si="72"/>
        <v>0</v>
      </c>
      <c r="V201" s="515">
        <f t="shared" si="73"/>
        <v>0</v>
      </c>
      <c r="W201" s="515">
        <f t="shared" si="73"/>
        <v>0</v>
      </c>
      <c r="X201" s="515">
        <f t="shared" si="73"/>
        <v>0</v>
      </c>
      <c r="Y201" s="515">
        <f t="shared" si="73"/>
        <v>0</v>
      </c>
      <c r="Z201" s="515">
        <f t="shared" si="73"/>
        <v>0</v>
      </c>
      <c r="AA201" s="515">
        <f t="shared" si="73"/>
        <v>0</v>
      </c>
      <c r="AB201" s="515">
        <f t="shared" si="73"/>
        <v>0</v>
      </c>
      <c r="AC201" s="515">
        <f t="shared" si="73"/>
        <v>0</v>
      </c>
      <c r="AD201" s="515">
        <f t="shared" si="73"/>
        <v>0</v>
      </c>
      <c r="AE201" s="515">
        <f t="shared" si="73"/>
        <v>0</v>
      </c>
      <c r="AF201" s="515">
        <f t="shared" si="73"/>
        <v>0</v>
      </c>
      <c r="AG201" s="515">
        <f t="shared" si="73"/>
        <v>0</v>
      </c>
      <c r="AH201" s="515">
        <f t="shared" si="73"/>
        <v>0</v>
      </c>
      <c r="AI201" s="515">
        <f t="shared" si="73"/>
        <v>0</v>
      </c>
      <c r="AJ201" s="515">
        <f t="shared" si="74"/>
        <v>0</v>
      </c>
      <c r="AK201" s="515">
        <f t="shared" si="74"/>
        <v>0</v>
      </c>
      <c r="AL201" s="515">
        <f t="shared" si="74"/>
        <v>0</v>
      </c>
      <c r="AM201" s="515">
        <f t="shared" si="74"/>
        <v>0</v>
      </c>
      <c r="AN201" s="515">
        <f t="shared" si="74"/>
        <v>0</v>
      </c>
      <c r="AO201" s="515">
        <f t="shared" si="74"/>
        <v>0</v>
      </c>
      <c r="AP201" s="515">
        <f t="shared" si="74"/>
        <v>0</v>
      </c>
      <c r="AQ201" s="515">
        <f t="shared" si="74"/>
        <v>0</v>
      </c>
      <c r="AR201" s="515">
        <f t="shared" si="74"/>
        <v>0</v>
      </c>
      <c r="AS201" s="515">
        <f t="shared" si="74"/>
        <v>0</v>
      </c>
      <c r="AT201" s="515">
        <f t="shared" si="74"/>
        <v>0</v>
      </c>
      <c r="AU201" s="515">
        <f t="shared" si="74"/>
        <v>0</v>
      </c>
      <c r="AV201" s="515">
        <f t="shared" si="74"/>
        <v>0</v>
      </c>
      <c r="AW201" s="515">
        <f t="shared" si="74"/>
        <v>0</v>
      </c>
      <c r="AX201" s="515" t="str">
        <f t="shared" si="71"/>
        <v/>
      </c>
      <c r="AY201" s="515" t="str">
        <f t="shared" si="71"/>
        <v/>
      </c>
      <c r="AZ201" s="515" t="str">
        <f t="shared" si="70"/>
        <v/>
      </c>
      <c r="BA201" s="515" t="str">
        <f t="shared" si="70"/>
        <v/>
      </c>
      <c r="BB201" s="515" t="str">
        <f t="shared" si="70"/>
        <v/>
      </c>
      <c r="BC201" s="515" t="str">
        <f t="shared" si="70"/>
        <v/>
      </c>
      <c r="BD201" s="515" t="str">
        <f t="shared" si="70"/>
        <v/>
      </c>
      <c r="BE201" s="515" t="str">
        <f t="shared" si="70"/>
        <v/>
      </c>
      <c r="BF201" s="515" t="str">
        <f t="shared" si="70"/>
        <v/>
      </c>
      <c r="BG201" s="515" t="str">
        <f t="shared" si="70"/>
        <v/>
      </c>
      <c r="BH201" s="515" t="str">
        <f t="shared" si="70"/>
        <v/>
      </c>
      <c r="BI201" s="515" t="str">
        <f t="shared" si="70"/>
        <v/>
      </c>
      <c r="BJ201" s="515" t="str">
        <f t="shared" si="70"/>
        <v/>
      </c>
      <c r="BK201" s="515" t="str">
        <f t="shared" si="70"/>
        <v/>
      </c>
      <c r="BL201" s="515">
        <f t="shared" si="60"/>
        <v>0</v>
      </c>
      <c r="BM201" s="515">
        <f t="shared" si="61"/>
        <v>0</v>
      </c>
      <c r="BN201" s="515">
        <f t="shared" si="62"/>
        <v>0</v>
      </c>
      <c r="BO201" s="515" t="str">
        <f t="shared" si="63"/>
        <v/>
      </c>
    </row>
    <row r="202" spans="1:67" ht="30" customHeight="1">
      <c r="A202" s="518">
        <v>191</v>
      </c>
      <c r="B202" s="516"/>
      <c r="C202" s="77" t="str">
        <f t="shared" si="52"/>
        <v/>
      </c>
      <c r="D202" s="72" t="str">
        <f t="shared" si="53"/>
        <v/>
      </c>
      <c r="E202" s="515" t="str">
        <f t="shared" si="54"/>
        <v/>
      </c>
      <c r="F202" s="515" t="str">
        <f t="shared" si="55"/>
        <v/>
      </c>
      <c r="G202" s="515" t="str">
        <f t="shared" si="56"/>
        <v/>
      </c>
      <c r="H202" s="515">
        <f t="shared" si="72"/>
        <v>0</v>
      </c>
      <c r="I202" s="515">
        <f t="shared" si="72"/>
        <v>0</v>
      </c>
      <c r="J202" s="515">
        <f t="shared" si="72"/>
        <v>0</v>
      </c>
      <c r="K202" s="515">
        <f t="shared" si="72"/>
        <v>0</v>
      </c>
      <c r="L202" s="515">
        <f t="shared" si="72"/>
        <v>0</v>
      </c>
      <c r="M202" s="515">
        <f t="shared" si="72"/>
        <v>0</v>
      </c>
      <c r="N202" s="515">
        <f t="shared" si="72"/>
        <v>0</v>
      </c>
      <c r="O202" s="515">
        <f t="shared" si="72"/>
        <v>0</v>
      </c>
      <c r="P202" s="515">
        <f t="shared" si="72"/>
        <v>0</v>
      </c>
      <c r="Q202" s="515">
        <f t="shared" si="72"/>
        <v>0</v>
      </c>
      <c r="R202" s="515">
        <f t="shared" si="72"/>
        <v>0</v>
      </c>
      <c r="S202" s="515">
        <f t="shared" si="72"/>
        <v>0</v>
      </c>
      <c r="T202" s="515">
        <f t="shared" si="72"/>
        <v>0</v>
      </c>
      <c r="U202" s="515">
        <f t="shared" si="72"/>
        <v>0</v>
      </c>
      <c r="V202" s="515">
        <f t="shared" si="73"/>
        <v>0</v>
      </c>
      <c r="W202" s="515">
        <f t="shared" si="73"/>
        <v>0</v>
      </c>
      <c r="X202" s="515">
        <f t="shared" si="73"/>
        <v>0</v>
      </c>
      <c r="Y202" s="515">
        <f t="shared" si="73"/>
        <v>0</v>
      </c>
      <c r="Z202" s="515">
        <f t="shared" si="73"/>
        <v>0</v>
      </c>
      <c r="AA202" s="515">
        <f t="shared" si="73"/>
        <v>0</v>
      </c>
      <c r="AB202" s="515">
        <f t="shared" si="73"/>
        <v>0</v>
      </c>
      <c r="AC202" s="515">
        <f t="shared" si="73"/>
        <v>0</v>
      </c>
      <c r="AD202" s="515">
        <f t="shared" si="73"/>
        <v>0</v>
      </c>
      <c r="AE202" s="515">
        <f t="shared" si="73"/>
        <v>0</v>
      </c>
      <c r="AF202" s="515">
        <f t="shared" si="73"/>
        <v>0</v>
      </c>
      <c r="AG202" s="515">
        <f t="shared" si="73"/>
        <v>0</v>
      </c>
      <c r="AH202" s="515">
        <f t="shared" si="73"/>
        <v>0</v>
      </c>
      <c r="AI202" s="515">
        <f t="shared" si="73"/>
        <v>0</v>
      </c>
      <c r="AJ202" s="515">
        <f t="shared" si="74"/>
        <v>0</v>
      </c>
      <c r="AK202" s="515">
        <f t="shared" si="74"/>
        <v>0</v>
      </c>
      <c r="AL202" s="515">
        <f t="shared" si="74"/>
        <v>0</v>
      </c>
      <c r="AM202" s="515">
        <f t="shared" si="74"/>
        <v>0</v>
      </c>
      <c r="AN202" s="515">
        <f t="shared" si="74"/>
        <v>0</v>
      </c>
      <c r="AO202" s="515">
        <f t="shared" si="74"/>
        <v>0</v>
      </c>
      <c r="AP202" s="515">
        <f t="shared" si="74"/>
        <v>0</v>
      </c>
      <c r="AQ202" s="515">
        <f t="shared" si="74"/>
        <v>0</v>
      </c>
      <c r="AR202" s="515">
        <f t="shared" si="74"/>
        <v>0</v>
      </c>
      <c r="AS202" s="515">
        <f t="shared" si="74"/>
        <v>0</v>
      </c>
      <c r="AT202" s="515">
        <f t="shared" si="74"/>
        <v>0</v>
      </c>
      <c r="AU202" s="515">
        <f t="shared" si="74"/>
        <v>0</v>
      </c>
      <c r="AV202" s="515">
        <f t="shared" si="74"/>
        <v>0</v>
      </c>
      <c r="AW202" s="515">
        <f t="shared" si="74"/>
        <v>0</v>
      </c>
      <c r="AX202" s="515" t="str">
        <f t="shared" si="71"/>
        <v/>
      </c>
      <c r="AY202" s="515" t="str">
        <f t="shared" si="71"/>
        <v/>
      </c>
      <c r="AZ202" s="515" t="str">
        <f t="shared" si="70"/>
        <v/>
      </c>
      <c r="BA202" s="515" t="str">
        <f t="shared" si="70"/>
        <v/>
      </c>
      <c r="BB202" s="515" t="str">
        <f t="shared" si="70"/>
        <v/>
      </c>
      <c r="BC202" s="515" t="str">
        <f t="shared" si="70"/>
        <v/>
      </c>
      <c r="BD202" s="515" t="str">
        <f t="shared" si="70"/>
        <v/>
      </c>
      <c r="BE202" s="515" t="str">
        <f t="shared" si="70"/>
        <v/>
      </c>
      <c r="BF202" s="515" t="str">
        <f t="shared" si="70"/>
        <v/>
      </c>
      <c r="BG202" s="515" t="str">
        <f t="shared" si="70"/>
        <v/>
      </c>
      <c r="BH202" s="515" t="str">
        <f t="shared" si="70"/>
        <v/>
      </c>
      <c r="BI202" s="515" t="str">
        <f t="shared" si="70"/>
        <v/>
      </c>
      <c r="BJ202" s="515" t="str">
        <f t="shared" si="70"/>
        <v/>
      </c>
      <c r="BK202" s="515" t="str">
        <f t="shared" si="70"/>
        <v/>
      </c>
      <c r="BL202" s="515">
        <f t="shared" si="60"/>
        <v>0</v>
      </c>
      <c r="BM202" s="515">
        <f t="shared" si="61"/>
        <v>0</v>
      </c>
      <c r="BN202" s="515">
        <f t="shared" si="62"/>
        <v>0</v>
      </c>
      <c r="BO202" s="515" t="str">
        <f t="shared" si="63"/>
        <v/>
      </c>
    </row>
    <row r="203" spans="1:67" ht="30" customHeight="1">
      <c r="A203" s="517">
        <v>192</v>
      </c>
      <c r="B203" s="516"/>
      <c r="C203" s="77" t="str">
        <f t="shared" si="52"/>
        <v/>
      </c>
      <c r="D203" s="72" t="str">
        <f t="shared" si="53"/>
        <v/>
      </c>
      <c r="E203" s="515" t="str">
        <f t="shared" si="54"/>
        <v/>
      </c>
      <c r="F203" s="515" t="str">
        <f t="shared" si="55"/>
        <v/>
      </c>
      <c r="G203" s="515" t="str">
        <f t="shared" si="56"/>
        <v/>
      </c>
      <c r="H203" s="515">
        <f t="shared" si="72"/>
        <v>0</v>
      </c>
      <c r="I203" s="515">
        <f t="shared" si="72"/>
        <v>0</v>
      </c>
      <c r="J203" s="515">
        <f t="shared" si="72"/>
        <v>0</v>
      </c>
      <c r="K203" s="515">
        <f t="shared" si="72"/>
        <v>0</v>
      </c>
      <c r="L203" s="515">
        <f t="shared" si="72"/>
        <v>0</v>
      </c>
      <c r="M203" s="515">
        <f t="shared" si="72"/>
        <v>0</v>
      </c>
      <c r="N203" s="515">
        <f t="shared" si="72"/>
        <v>0</v>
      </c>
      <c r="O203" s="515">
        <f t="shared" si="72"/>
        <v>0</v>
      </c>
      <c r="P203" s="515">
        <f t="shared" si="72"/>
        <v>0</v>
      </c>
      <c r="Q203" s="515">
        <f t="shared" si="72"/>
        <v>0</v>
      </c>
      <c r="R203" s="515">
        <f t="shared" si="72"/>
        <v>0</v>
      </c>
      <c r="S203" s="515">
        <f t="shared" si="72"/>
        <v>0</v>
      </c>
      <c r="T203" s="515">
        <f t="shared" si="72"/>
        <v>0</v>
      </c>
      <c r="U203" s="515">
        <f t="shared" si="72"/>
        <v>0</v>
      </c>
      <c r="V203" s="515">
        <f t="shared" si="73"/>
        <v>0</v>
      </c>
      <c r="W203" s="515">
        <f t="shared" si="73"/>
        <v>0</v>
      </c>
      <c r="X203" s="515">
        <f t="shared" si="73"/>
        <v>0</v>
      </c>
      <c r="Y203" s="515">
        <f t="shared" si="73"/>
        <v>0</v>
      </c>
      <c r="Z203" s="515">
        <f t="shared" si="73"/>
        <v>0</v>
      </c>
      <c r="AA203" s="515">
        <f t="shared" si="73"/>
        <v>0</v>
      </c>
      <c r="AB203" s="515">
        <f t="shared" si="73"/>
        <v>0</v>
      </c>
      <c r="AC203" s="515">
        <f t="shared" si="73"/>
        <v>0</v>
      </c>
      <c r="AD203" s="515">
        <f t="shared" si="73"/>
        <v>0</v>
      </c>
      <c r="AE203" s="515">
        <f t="shared" si="73"/>
        <v>0</v>
      </c>
      <c r="AF203" s="515">
        <f t="shared" si="73"/>
        <v>0</v>
      </c>
      <c r="AG203" s="515">
        <f t="shared" si="73"/>
        <v>0</v>
      </c>
      <c r="AH203" s="515">
        <f t="shared" si="73"/>
        <v>0</v>
      </c>
      <c r="AI203" s="515">
        <f t="shared" si="73"/>
        <v>0</v>
      </c>
      <c r="AJ203" s="515">
        <f t="shared" si="74"/>
        <v>0</v>
      </c>
      <c r="AK203" s="515">
        <f t="shared" si="74"/>
        <v>0</v>
      </c>
      <c r="AL203" s="515">
        <f t="shared" si="74"/>
        <v>0</v>
      </c>
      <c r="AM203" s="515">
        <f t="shared" si="74"/>
        <v>0</v>
      </c>
      <c r="AN203" s="515">
        <f t="shared" si="74"/>
        <v>0</v>
      </c>
      <c r="AO203" s="515">
        <f t="shared" si="74"/>
        <v>0</v>
      </c>
      <c r="AP203" s="515">
        <f t="shared" si="74"/>
        <v>0</v>
      </c>
      <c r="AQ203" s="515">
        <f t="shared" si="74"/>
        <v>0</v>
      </c>
      <c r="AR203" s="515">
        <f t="shared" si="74"/>
        <v>0</v>
      </c>
      <c r="AS203" s="515">
        <f t="shared" si="74"/>
        <v>0</v>
      </c>
      <c r="AT203" s="515">
        <f t="shared" si="74"/>
        <v>0</v>
      </c>
      <c r="AU203" s="515">
        <f t="shared" si="74"/>
        <v>0</v>
      </c>
      <c r="AV203" s="515">
        <f t="shared" si="74"/>
        <v>0</v>
      </c>
      <c r="AW203" s="515">
        <f t="shared" si="74"/>
        <v>0</v>
      </c>
      <c r="AX203" s="515" t="str">
        <f t="shared" si="71"/>
        <v/>
      </c>
      <c r="AY203" s="515" t="str">
        <f t="shared" si="71"/>
        <v/>
      </c>
      <c r="AZ203" s="515" t="str">
        <f t="shared" si="70"/>
        <v/>
      </c>
      <c r="BA203" s="515" t="str">
        <f t="shared" si="70"/>
        <v/>
      </c>
      <c r="BB203" s="515" t="str">
        <f t="shared" si="70"/>
        <v/>
      </c>
      <c r="BC203" s="515" t="str">
        <f t="shared" si="70"/>
        <v/>
      </c>
      <c r="BD203" s="515" t="str">
        <f t="shared" si="70"/>
        <v/>
      </c>
      <c r="BE203" s="515" t="str">
        <f t="shared" si="70"/>
        <v/>
      </c>
      <c r="BF203" s="515" t="str">
        <f t="shared" si="70"/>
        <v/>
      </c>
      <c r="BG203" s="515" t="str">
        <f t="shared" si="70"/>
        <v/>
      </c>
      <c r="BH203" s="515" t="str">
        <f t="shared" si="70"/>
        <v/>
      </c>
      <c r="BI203" s="515" t="str">
        <f t="shared" si="70"/>
        <v/>
      </c>
      <c r="BJ203" s="515" t="str">
        <f t="shared" si="70"/>
        <v/>
      </c>
      <c r="BK203" s="515" t="str">
        <f t="shared" si="70"/>
        <v/>
      </c>
      <c r="BL203" s="515">
        <f t="shared" si="60"/>
        <v>0</v>
      </c>
      <c r="BM203" s="515">
        <f t="shared" si="61"/>
        <v>0</v>
      </c>
      <c r="BN203" s="515">
        <f t="shared" si="62"/>
        <v>0</v>
      </c>
      <c r="BO203" s="515" t="str">
        <f t="shared" si="63"/>
        <v/>
      </c>
    </row>
    <row r="204" spans="1:67" ht="30" customHeight="1">
      <c r="A204" s="518">
        <v>193</v>
      </c>
      <c r="B204" s="516"/>
      <c r="C204" s="77" t="str">
        <f t="shared" ref="C204:C267" si="75">IF($B204="","",TRIM(SUBSTITUTE($B204,"*",""))&amp;IF($BL204&gt;0," *",""))</f>
        <v/>
      </c>
      <c r="D204" s="72" t="str">
        <f t="shared" ref="D204:D267" si="76">IF($B204="","",IF($BO204="","",LEFT($BO204,LEN($BO204)-3)))</f>
        <v/>
      </c>
      <c r="E204" s="515" t="str">
        <f t="shared" ref="E204:E267" si="77">IF($B204="","",LOWER(TRIM(CLEAN(IF(OR(LEFT($B204,1)="-",LEFT($B204,1)="="),MID($B204,2,99999),$B204)))))</f>
        <v/>
      </c>
      <c r="F204" s="515" t="str">
        <f t="shared" ref="F204:F267" si="78">IF(E204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204,"œ","oe"),"æ","ae"),"à","a"),"á","a"),"â","a"),"ä","a"),"ã","a"),"å","a"),"ç","c"),"è","e"),"é","e"),"ê","e"),"ë","e"),"ì","i"),"í","i"),"î","i"),"ï","i"),"ñ","n"),"ò","o"),"ó","o"),"ô","o"),"ö","o"),"õ","o"),"ù","u"),"ú","u"),"û","u"),"ü","u"),"ý","y"),"ÿ","y"))</f>
        <v/>
      </c>
      <c r="G204" s="515" t="str">
        <f t="shared" ref="G204:G267" si="79">IF(F204="",""," "&amp;TRIM(SUBSTITUTE(SUBSTITUTE(SUBSTITUTE(SUBSTITUTE(SUBSTITUTE(SUBSTITUTE(SUBSTITUTE(SUBSTITUTE(SUBSTITUTE(SUBSTITUTE(SUBSTITUTE(SUBSTITUTE(SUBSTITUTE(SUBSTITUTE(SUBSTITUTE(SUBSTITUTE(SUBSTITUTE(SUBSTITUTE(F204,CHAR(10)," "),CHAR(13)," "),","," "),"."," "),":"," "),"/"," "),"-"," "),"_"," "),CHAR(34)," "),";"," "),CHAR(40)," "),CHAR(41)," "),CHAR(39)," "),"?"," "),"!"," "),"+"," "),"*"," "),"&amp;"," "))&amp;" ")</f>
        <v/>
      </c>
      <c r="H204" s="515">
        <f t="shared" ref="H204:U219" si="80">IF($B204="",0,SUMPRODUCT(($BQ$6:$AFM$6=H$11)*($BQ$7:$AFM$7="ALERTE")*(COUNTIF($G204,"* "&amp;$BQ$8:$AFM$8&amp;" *")&gt;0)*1))</f>
        <v>0</v>
      </c>
      <c r="I204" s="515">
        <f t="shared" si="80"/>
        <v>0</v>
      </c>
      <c r="J204" s="515">
        <f t="shared" si="80"/>
        <v>0</v>
      </c>
      <c r="K204" s="515">
        <f t="shared" si="80"/>
        <v>0</v>
      </c>
      <c r="L204" s="515">
        <f t="shared" si="80"/>
        <v>0</v>
      </c>
      <c r="M204" s="515">
        <f t="shared" si="80"/>
        <v>0</v>
      </c>
      <c r="N204" s="515">
        <f t="shared" si="80"/>
        <v>0</v>
      </c>
      <c r="O204" s="515">
        <f t="shared" si="80"/>
        <v>0</v>
      </c>
      <c r="P204" s="515">
        <f t="shared" si="80"/>
        <v>0</v>
      </c>
      <c r="Q204" s="515">
        <f t="shared" si="80"/>
        <v>0</v>
      </c>
      <c r="R204" s="515">
        <f t="shared" si="80"/>
        <v>0</v>
      </c>
      <c r="S204" s="515">
        <f t="shared" si="80"/>
        <v>0</v>
      </c>
      <c r="T204" s="515">
        <f t="shared" si="80"/>
        <v>0</v>
      </c>
      <c r="U204" s="515">
        <f t="shared" si="80"/>
        <v>0</v>
      </c>
      <c r="V204" s="515">
        <f t="shared" ref="V204:AI219" si="81">IF($B204="",0,SUMPRODUCT(($BQ$6:$AFM$6=V$11)*($BQ$7:$AFM$7="INFO")*(COUNTIF($G204,"* "&amp;$BQ$8:$AFM$8&amp;" *")&gt;0)*1))</f>
        <v>0</v>
      </c>
      <c r="W204" s="515">
        <f t="shared" si="81"/>
        <v>0</v>
      </c>
      <c r="X204" s="515">
        <f t="shared" si="81"/>
        <v>0</v>
      </c>
      <c r="Y204" s="515">
        <f t="shared" si="81"/>
        <v>0</v>
      </c>
      <c r="Z204" s="515">
        <f t="shared" si="81"/>
        <v>0</v>
      </c>
      <c r="AA204" s="515">
        <f t="shared" si="81"/>
        <v>0</v>
      </c>
      <c r="AB204" s="515">
        <f t="shared" si="81"/>
        <v>0</v>
      </c>
      <c r="AC204" s="515">
        <f t="shared" si="81"/>
        <v>0</v>
      </c>
      <c r="AD204" s="515">
        <f t="shared" si="81"/>
        <v>0</v>
      </c>
      <c r="AE204" s="515">
        <f t="shared" si="81"/>
        <v>0</v>
      </c>
      <c r="AF204" s="515">
        <f t="shared" si="81"/>
        <v>0</v>
      </c>
      <c r="AG204" s="515">
        <f t="shared" si="81"/>
        <v>0</v>
      </c>
      <c r="AH204" s="515">
        <f t="shared" si="81"/>
        <v>0</v>
      </c>
      <c r="AI204" s="515">
        <f t="shared" si="81"/>
        <v>0</v>
      </c>
      <c r="AJ204" s="515">
        <f t="shared" ref="AJ204:AW219" si="82">IF($B204="",0,SUMPRODUCT(($BQ$6:$AFM$6=AJ$11)*($BQ$7:$AFM$7="EXCL")*(COUNTIF($G204,"* "&amp;$BQ$8:$AFM$8&amp;" *")&gt;0)*1))</f>
        <v>0</v>
      </c>
      <c r="AK204" s="515">
        <f t="shared" si="82"/>
        <v>0</v>
      </c>
      <c r="AL204" s="515">
        <f t="shared" si="82"/>
        <v>0</v>
      </c>
      <c r="AM204" s="515">
        <f t="shared" si="82"/>
        <v>0</v>
      </c>
      <c r="AN204" s="515">
        <f t="shared" si="82"/>
        <v>0</v>
      </c>
      <c r="AO204" s="515">
        <f t="shared" si="82"/>
        <v>0</v>
      </c>
      <c r="AP204" s="515">
        <f t="shared" si="82"/>
        <v>0</v>
      </c>
      <c r="AQ204" s="515">
        <f t="shared" si="82"/>
        <v>0</v>
      </c>
      <c r="AR204" s="515">
        <f t="shared" si="82"/>
        <v>0</v>
      </c>
      <c r="AS204" s="515">
        <f t="shared" si="82"/>
        <v>0</v>
      </c>
      <c r="AT204" s="515">
        <f t="shared" si="82"/>
        <v>0</v>
      </c>
      <c r="AU204" s="515">
        <f t="shared" si="82"/>
        <v>0</v>
      </c>
      <c r="AV204" s="515">
        <f t="shared" si="82"/>
        <v>0</v>
      </c>
      <c r="AW204" s="515">
        <f t="shared" si="82"/>
        <v>0</v>
      </c>
      <c r="AX204" s="515" t="str">
        <f t="shared" si="71"/>
        <v/>
      </c>
      <c r="AY204" s="515" t="str">
        <f t="shared" si="71"/>
        <v/>
      </c>
      <c r="AZ204" s="515" t="str">
        <f t="shared" si="70"/>
        <v/>
      </c>
      <c r="BA204" s="515" t="str">
        <f t="shared" si="70"/>
        <v/>
      </c>
      <c r="BB204" s="515" t="str">
        <f t="shared" si="70"/>
        <v/>
      </c>
      <c r="BC204" s="515" t="str">
        <f t="shared" si="70"/>
        <v/>
      </c>
      <c r="BD204" s="515" t="str">
        <f t="shared" si="70"/>
        <v/>
      </c>
      <c r="BE204" s="515" t="str">
        <f t="shared" si="70"/>
        <v/>
      </c>
      <c r="BF204" s="515" t="str">
        <f t="shared" si="70"/>
        <v/>
      </c>
      <c r="BG204" s="515" t="str">
        <f t="shared" si="70"/>
        <v/>
      </c>
      <c r="BH204" s="515" t="str">
        <f t="shared" si="70"/>
        <v/>
      </c>
      <c r="BI204" s="515" t="str">
        <f t="shared" si="70"/>
        <v/>
      </c>
      <c r="BJ204" s="515" t="str">
        <f t="shared" si="70"/>
        <v/>
      </c>
      <c r="BK204" s="515" t="str">
        <f t="shared" si="70"/>
        <v/>
      </c>
      <c r="BL204" s="515">
        <f t="shared" ref="BL204:BL267" si="83">COUNTIF(H204:U204,"&gt;0")</f>
        <v>0</v>
      </c>
      <c r="BM204" s="515">
        <f t="shared" ref="BM204:BM267" si="84">COUNTIF(V204:AI204,"&gt;0")</f>
        <v>0</v>
      </c>
      <c r="BN204" s="515">
        <f t="shared" ref="BN204:BN267" si="85">COUNTIF(AJ204:AW204,"&gt;0")</f>
        <v>0</v>
      </c>
      <c r="BO204" s="515" t="str">
        <f t="shared" ref="BO204:BO267" si="86">IF($B204="","",IF(AX204&lt;&gt;"",AX204&amp;" ; ","")&amp;IF(AY204&lt;&gt;"",AY204&amp;" ; ","")&amp;IF(AZ204&lt;&gt;"",AZ204&amp;" ; ","")&amp;IF(BA204&lt;&gt;"",BA204&amp;" ; ","")&amp;IF(BB204&lt;&gt;"",BB204&amp;" ; ","")&amp;IF(BC204&lt;&gt;"",BC204&amp;" ; ","")&amp;IF(BD204&lt;&gt;"",BD204&amp;" ; ","")&amp;IF(BE204&lt;&gt;"",BE204&amp;" ; ","")&amp;IF(BF204&lt;&gt;"",BF204&amp;" ; ","")&amp;IF(BG204&lt;&gt;"",BG204&amp;" ; ","")&amp;IF(BH204&lt;&gt;"",BH204&amp;" ; ","")&amp;IF(BI204&lt;&gt;"",BI204&amp;" ; ","")&amp;IF(BJ204&lt;&gt;"",BJ204&amp;" ; ","")&amp;IF(BK204&lt;&gt;"",BK204&amp;" ; ",""))</f>
        <v/>
      </c>
    </row>
    <row r="205" spans="1:67" ht="30" customHeight="1">
      <c r="A205" s="517">
        <v>194</v>
      </c>
      <c r="B205" s="516"/>
      <c r="C205" s="77" t="str">
        <f t="shared" si="75"/>
        <v/>
      </c>
      <c r="D205" s="72" t="str">
        <f t="shared" si="76"/>
        <v/>
      </c>
      <c r="E205" s="515" t="str">
        <f t="shared" si="77"/>
        <v/>
      </c>
      <c r="F205" s="515" t="str">
        <f t="shared" si="78"/>
        <v/>
      </c>
      <c r="G205" s="515" t="str">
        <f t="shared" si="79"/>
        <v/>
      </c>
      <c r="H205" s="515">
        <f t="shared" si="80"/>
        <v>0</v>
      </c>
      <c r="I205" s="515">
        <f t="shared" si="80"/>
        <v>0</v>
      </c>
      <c r="J205" s="515">
        <f t="shared" si="80"/>
        <v>0</v>
      </c>
      <c r="K205" s="515">
        <f t="shared" si="80"/>
        <v>0</v>
      </c>
      <c r="L205" s="515">
        <f t="shared" si="80"/>
        <v>0</v>
      </c>
      <c r="M205" s="515">
        <f t="shared" si="80"/>
        <v>0</v>
      </c>
      <c r="N205" s="515">
        <f t="shared" si="80"/>
        <v>0</v>
      </c>
      <c r="O205" s="515">
        <f t="shared" si="80"/>
        <v>0</v>
      </c>
      <c r="P205" s="515">
        <f t="shared" si="80"/>
        <v>0</v>
      </c>
      <c r="Q205" s="515">
        <f t="shared" si="80"/>
        <v>0</v>
      </c>
      <c r="R205" s="515">
        <f t="shared" si="80"/>
        <v>0</v>
      </c>
      <c r="S205" s="515">
        <f t="shared" si="80"/>
        <v>0</v>
      </c>
      <c r="T205" s="515">
        <f t="shared" si="80"/>
        <v>0</v>
      </c>
      <c r="U205" s="515">
        <f t="shared" si="80"/>
        <v>0</v>
      </c>
      <c r="V205" s="515">
        <f t="shared" si="81"/>
        <v>0</v>
      </c>
      <c r="W205" s="515">
        <f t="shared" si="81"/>
        <v>0</v>
      </c>
      <c r="X205" s="515">
        <f t="shared" si="81"/>
        <v>0</v>
      </c>
      <c r="Y205" s="515">
        <f t="shared" si="81"/>
        <v>0</v>
      </c>
      <c r="Z205" s="515">
        <f t="shared" si="81"/>
        <v>0</v>
      </c>
      <c r="AA205" s="515">
        <f t="shared" si="81"/>
        <v>0</v>
      </c>
      <c r="AB205" s="515">
        <f t="shared" si="81"/>
        <v>0</v>
      </c>
      <c r="AC205" s="515">
        <f t="shared" si="81"/>
        <v>0</v>
      </c>
      <c r="AD205" s="515">
        <f t="shared" si="81"/>
        <v>0</v>
      </c>
      <c r="AE205" s="515">
        <f t="shared" si="81"/>
        <v>0</v>
      </c>
      <c r="AF205" s="515">
        <f t="shared" si="81"/>
        <v>0</v>
      </c>
      <c r="AG205" s="515">
        <f t="shared" si="81"/>
        <v>0</v>
      </c>
      <c r="AH205" s="515">
        <f t="shared" si="81"/>
        <v>0</v>
      </c>
      <c r="AI205" s="515">
        <f t="shared" si="81"/>
        <v>0</v>
      </c>
      <c r="AJ205" s="515">
        <f t="shared" si="82"/>
        <v>0</v>
      </c>
      <c r="AK205" s="515">
        <f t="shared" si="82"/>
        <v>0</v>
      </c>
      <c r="AL205" s="515">
        <f t="shared" si="82"/>
        <v>0</v>
      </c>
      <c r="AM205" s="515">
        <f t="shared" si="82"/>
        <v>0</v>
      </c>
      <c r="AN205" s="515">
        <f t="shared" si="82"/>
        <v>0</v>
      </c>
      <c r="AO205" s="515">
        <f t="shared" si="82"/>
        <v>0</v>
      </c>
      <c r="AP205" s="515">
        <f t="shared" si="82"/>
        <v>0</v>
      </c>
      <c r="AQ205" s="515">
        <f t="shared" si="82"/>
        <v>0</v>
      </c>
      <c r="AR205" s="515">
        <f t="shared" si="82"/>
        <v>0</v>
      </c>
      <c r="AS205" s="515">
        <f t="shared" si="82"/>
        <v>0</v>
      </c>
      <c r="AT205" s="515">
        <f t="shared" si="82"/>
        <v>0</v>
      </c>
      <c r="AU205" s="515">
        <f t="shared" si="82"/>
        <v>0</v>
      </c>
      <c r="AV205" s="515">
        <f t="shared" si="82"/>
        <v>0</v>
      </c>
      <c r="AW205" s="515">
        <f t="shared" si="82"/>
        <v>0</v>
      </c>
      <c r="AX205" s="515" t="str">
        <f t="shared" si="71"/>
        <v/>
      </c>
      <c r="AY205" s="515" t="str">
        <f t="shared" si="71"/>
        <v/>
      </c>
      <c r="AZ205" s="515" t="str">
        <f t="shared" si="70"/>
        <v/>
      </c>
      <c r="BA205" s="515" t="str">
        <f t="shared" si="70"/>
        <v/>
      </c>
      <c r="BB205" s="515" t="str">
        <f t="shared" si="70"/>
        <v/>
      </c>
      <c r="BC205" s="515" t="str">
        <f t="shared" si="70"/>
        <v/>
      </c>
      <c r="BD205" s="515" t="str">
        <f t="shared" si="70"/>
        <v/>
      </c>
      <c r="BE205" s="515" t="str">
        <f t="shared" si="70"/>
        <v/>
      </c>
      <c r="BF205" s="515" t="str">
        <f t="shared" si="70"/>
        <v/>
      </c>
      <c r="BG205" s="515" t="str">
        <f t="shared" si="70"/>
        <v/>
      </c>
      <c r="BH205" s="515" t="str">
        <f t="shared" si="70"/>
        <v/>
      </c>
      <c r="BI205" s="515" t="str">
        <f t="shared" si="70"/>
        <v/>
      </c>
      <c r="BJ205" s="515" t="str">
        <f t="shared" si="70"/>
        <v/>
      </c>
      <c r="BK205" s="515" t="str">
        <f t="shared" si="70"/>
        <v/>
      </c>
      <c r="BL205" s="515">
        <f t="shared" si="83"/>
        <v>0</v>
      </c>
      <c r="BM205" s="515">
        <f t="shared" si="84"/>
        <v>0</v>
      </c>
      <c r="BN205" s="515">
        <f t="shared" si="85"/>
        <v>0</v>
      </c>
      <c r="BO205" s="515" t="str">
        <f t="shared" si="86"/>
        <v/>
      </c>
    </row>
    <row r="206" spans="1:67" ht="30" customHeight="1">
      <c r="A206" s="518">
        <v>195</v>
      </c>
      <c r="B206" s="516"/>
      <c r="C206" s="77" t="str">
        <f t="shared" si="75"/>
        <v/>
      </c>
      <c r="D206" s="72" t="str">
        <f t="shared" si="76"/>
        <v/>
      </c>
      <c r="E206" s="515" t="str">
        <f t="shared" si="77"/>
        <v/>
      </c>
      <c r="F206" s="515" t="str">
        <f t="shared" si="78"/>
        <v/>
      </c>
      <c r="G206" s="515" t="str">
        <f t="shared" si="79"/>
        <v/>
      </c>
      <c r="H206" s="515">
        <f t="shared" si="80"/>
        <v>0</v>
      </c>
      <c r="I206" s="515">
        <f t="shared" si="80"/>
        <v>0</v>
      </c>
      <c r="J206" s="515">
        <f t="shared" si="80"/>
        <v>0</v>
      </c>
      <c r="K206" s="515">
        <f t="shared" si="80"/>
        <v>0</v>
      </c>
      <c r="L206" s="515">
        <f t="shared" si="80"/>
        <v>0</v>
      </c>
      <c r="M206" s="515">
        <f t="shared" si="80"/>
        <v>0</v>
      </c>
      <c r="N206" s="515">
        <f t="shared" si="80"/>
        <v>0</v>
      </c>
      <c r="O206" s="515">
        <f t="shared" si="80"/>
        <v>0</v>
      </c>
      <c r="P206" s="515">
        <f t="shared" si="80"/>
        <v>0</v>
      </c>
      <c r="Q206" s="515">
        <f t="shared" si="80"/>
        <v>0</v>
      </c>
      <c r="R206" s="515">
        <f t="shared" si="80"/>
        <v>0</v>
      </c>
      <c r="S206" s="515">
        <f t="shared" si="80"/>
        <v>0</v>
      </c>
      <c r="T206" s="515">
        <f t="shared" si="80"/>
        <v>0</v>
      </c>
      <c r="U206" s="515">
        <f t="shared" si="80"/>
        <v>0</v>
      </c>
      <c r="V206" s="515">
        <f t="shared" si="81"/>
        <v>0</v>
      </c>
      <c r="W206" s="515">
        <f t="shared" si="81"/>
        <v>0</v>
      </c>
      <c r="X206" s="515">
        <f t="shared" si="81"/>
        <v>0</v>
      </c>
      <c r="Y206" s="515">
        <f t="shared" si="81"/>
        <v>0</v>
      </c>
      <c r="Z206" s="515">
        <f t="shared" si="81"/>
        <v>0</v>
      </c>
      <c r="AA206" s="515">
        <f t="shared" si="81"/>
        <v>0</v>
      </c>
      <c r="AB206" s="515">
        <f t="shared" si="81"/>
        <v>0</v>
      </c>
      <c r="AC206" s="515">
        <f t="shared" si="81"/>
        <v>0</v>
      </c>
      <c r="AD206" s="515">
        <f t="shared" si="81"/>
        <v>0</v>
      </c>
      <c r="AE206" s="515">
        <f t="shared" si="81"/>
        <v>0</v>
      </c>
      <c r="AF206" s="515">
        <f t="shared" si="81"/>
        <v>0</v>
      </c>
      <c r="AG206" s="515">
        <f t="shared" si="81"/>
        <v>0</v>
      </c>
      <c r="AH206" s="515">
        <f t="shared" si="81"/>
        <v>0</v>
      </c>
      <c r="AI206" s="515">
        <f t="shared" si="81"/>
        <v>0</v>
      </c>
      <c r="AJ206" s="515">
        <f t="shared" si="82"/>
        <v>0</v>
      </c>
      <c r="AK206" s="515">
        <f t="shared" si="82"/>
        <v>0</v>
      </c>
      <c r="AL206" s="515">
        <f t="shared" si="82"/>
        <v>0</v>
      </c>
      <c r="AM206" s="515">
        <f t="shared" si="82"/>
        <v>0</v>
      </c>
      <c r="AN206" s="515">
        <f t="shared" si="82"/>
        <v>0</v>
      </c>
      <c r="AO206" s="515">
        <f t="shared" si="82"/>
        <v>0</v>
      </c>
      <c r="AP206" s="515">
        <f t="shared" si="82"/>
        <v>0</v>
      </c>
      <c r="AQ206" s="515">
        <f t="shared" si="82"/>
        <v>0</v>
      </c>
      <c r="AR206" s="515">
        <f t="shared" si="82"/>
        <v>0</v>
      </c>
      <c r="AS206" s="515">
        <f t="shared" si="82"/>
        <v>0</v>
      </c>
      <c r="AT206" s="515">
        <f t="shared" si="82"/>
        <v>0</v>
      </c>
      <c r="AU206" s="515">
        <f t="shared" si="82"/>
        <v>0</v>
      </c>
      <c r="AV206" s="515">
        <f t="shared" si="82"/>
        <v>0</v>
      </c>
      <c r="AW206" s="515">
        <f t="shared" si="82"/>
        <v>0</v>
      </c>
      <c r="AX206" s="515" t="str">
        <f t="shared" si="71"/>
        <v/>
      </c>
      <c r="AY206" s="515" t="str">
        <f t="shared" si="71"/>
        <v/>
      </c>
      <c r="AZ206" s="515" t="str">
        <f t="shared" si="70"/>
        <v/>
      </c>
      <c r="BA206" s="515" t="str">
        <f t="shared" si="70"/>
        <v/>
      </c>
      <c r="BB206" s="515" t="str">
        <f t="shared" si="70"/>
        <v/>
      </c>
      <c r="BC206" s="515" t="str">
        <f t="shared" si="70"/>
        <v/>
      </c>
      <c r="BD206" s="515" t="str">
        <f t="shared" si="70"/>
        <v/>
      </c>
      <c r="BE206" s="515" t="str">
        <f t="shared" si="70"/>
        <v/>
      </c>
      <c r="BF206" s="515" t="str">
        <f t="shared" si="70"/>
        <v/>
      </c>
      <c r="BG206" s="515" t="str">
        <f t="shared" si="70"/>
        <v/>
      </c>
      <c r="BH206" s="515" t="str">
        <f t="shared" si="70"/>
        <v/>
      </c>
      <c r="BI206" s="515" t="str">
        <f t="shared" si="70"/>
        <v/>
      </c>
      <c r="BJ206" s="515" t="str">
        <f t="shared" si="70"/>
        <v/>
      </c>
      <c r="BK206" s="515" t="str">
        <f t="shared" si="70"/>
        <v/>
      </c>
      <c r="BL206" s="515">
        <f t="shared" si="83"/>
        <v>0</v>
      </c>
      <c r="BM206" s="515">
        <f t="shared" si="84"/>
        <v>0</v>
      </c>
      <c r="BN206" s="515">
        <f t="shared" si="85"/>
        <v>0</v>
      </c>
      <c r="BO206" s="515" t="str">
        <f t="shared" si="86"/>
        <v/>
      </c>
    </row>
    <row r="207" spans="1:67" ht="30" customHeight="1">
      <c r="A207" s="517">
        <v>196</v>
      </c>
      <c r="B207" s="516"/>
      <c r="C207" s="77" t="str">
        <f t="shared" si="75"/>
        <v/>
      </c>
      <c r="D207" s="72" t="str">
        <f t="shared" si="76"/>
        <v/>
      </c>
      <c r="E207" s="515" t="str">
        <f t="shared" si="77"/>
        <v/>
      </c>
      <c r="F207" s="515" t="str">
        <f t="shared" si="78"/>
        <v/>
      </c>
      <c r="G207" s="515" t="str">
        <f t="shared" si="79"/>
        <v/>
      </c>
      <c r="H207" s="515">
        <f t="shared" si="80"/>
        <v>0</v>
      </c>
      <c r="I207" s="515">
        <f t="shared" si="80"/>
        <v>0</v>
      </c>
      <c r="J207" s="515">
        <f t="shared" si="80"/>
        <v>0</v>
      </c>
      <c r="K207" s="515">
        <f t="shared" si="80"/>
        <v>0</v>
      </c>
      <c r="L207" s="515">
        <f t="shared" si="80"/>
        <v>0</v>
      </c>
      <c r="M207" s="515">
        <f t="shared" si="80"/>
        <v>0</v>
      </c>
      <c r="N207" s="515">
        <f t="shared" si="80"/>
        <v>0</v>
      </c>
      <c r="O207" s="515">
        <f t="shared" si="80"/>
        <v>0</v>
      </c>
      <c r="P207" s="515">
        <f t="shared" si="80"/>
        <v>0</v>
      </c>
      <c r="Q207" s="515">
        <f t="shared" si="80"/>
        <v>0</v>
      </c>
      <c r="R207" s="515">
        <f t="shared" si="80"/>
        <v>0</v>
      </c>
      <c r="S207" s="515">
        <f t="shared" si="80"/>
        <v>0</v>
      </c>
      <c r="T207" s="515">
        <f t="shared" si="80"/>
        <v>0</v>
      </c>
      <c r="U207" s="515">
        <f t="shared" si="80"/>
        <v>0</v>
      </c>
      <c r="V207" s="515">
        <f t="shared" si="81"/>
        <v>0</v>
      </c>
      <c r="W207" s="515">
        <f t="shared" si="81"/>
        <v>0</v>
      </c>
      <c r="X207" s="515">
        <f t="shared" si="81"/>
        <v>0</v>
      </c>
      <c r="Y207" s="515">
        <f t="shared" si="81"/>
        <v>0</v>
      </c>
      <c r="Z207" s="515">
        <f t="shared" si="81"/>
        <v>0</v>
      </c>
      <c r="AA207" s="515">
        <f t="shared" si="81"/>
        <v>0</v>
      </c>
      <c r="AB207" s="515">
        <f t="shared" si="81"/>
        <v>0</v>
      </c>
      <c r="AC207" s="515">
        <f t="shared" si="81"/>
        <v>0</v>
      </c>
      <c r="AD207" s="515">
        <f t="shared" si="81"/>
        <v>0</v>
      </c>
      <c r="AE207" s="515">
        <f t="shared" si="81"/>
        <v>0</v>
      </c>
      <c r="AF207" s="515">
        <f t="shared" si="81"/>
        <v>0</v>
      </c>
      <c r="AG207" s="515">
        <f t="shared" si="81"/>
        <v>0</v>
      </c>
      <c r="AH207" s="515">
        <f t="shared" si="81"/>
        <v>0</v>
      </c>
      <c r="AI207" s="515">
        <f t="shared" si="81"/>
        <v>0</v>
      </c>
      <c r="AJ207" s="515">
        <f t="shared" si="82"/>
        <v>0</v>
      </c>
      <c r="AK207" s="515">
        <f t="shared" si="82"/>
        <v>0</v>
      </c>
      <c r="AL207" s="515">
        <f t="shared" si="82"/>
        <v>0</v>
      </c>
      <c r="AM207" s="515">
        <f t="shared" si="82"/>
        <v>0</v>
      </c>
      <c r="AN207" s="515">
        <f t="shared" si="82"/>
        <v>0</v>
      </c>
      <c r="AO207" s="515">
        <f t="shared" si="82"/>
        <v>0</v>
      </c>
      <c r="AP207" s="515">
        <f t="shared" si="82"/>
        <v>0</v>
      </c>
      <c r="AQ207" s="515">
        <f t="shared" si="82"/>
        <v>0</v>
      </c>
      <c r="AR207" s="515">
        <f t="shared" si="82"/>
        <v>0</v>
      </c>
      <c r="AS207" s="515">
        <f t="shared" si="82"/>
        <v>0</v>
      </c>
      <c r="AT207" s="515">
        <f t="shared" si="82"/>
        <v>0</v>
      </c>
      <c r="AU207" s="515">
        <f t="shared" si="82"/>
        <v>0</v>
      </c>
      <c r="AV207" s="515">
        <f t="shared" si="82"/>
        <v>0</v>
      </c>
      <c r="AW207" s="515">
        <f t="shared" si="82"/>
        <v>0</v>
      </c>
      <c r="AX207" s="515" t="str">
        <f t="shared" si="71"/>
        <v/>
      </c>
      <c r="AY207" s="515" t="str">
        <f t="shared" si="71"/>
        <v/>
      </c>
      <c r="AZ207" s="515" t="str">
        <f t="shared" si="70"/>
        <v/>
      </c>
      <c r="BA207" s="515" t="str">
        <f t="shared" si="70"/>
        <v/>
      </c>
      <c r="BB207" s="515" t="str">
        <f t="shared" si="70"/>
        <v/>
      </c>
      <c r="BC207" s="515" t="str">
        <f t="shared" si="70"/>
        <v/>
      </c>
      <c r="BD207" s="515" t="str">
        <f t="shared" si="70"/>
        <v/>
      </c>
      <c r="BE207" s="515" t="str">
        <f t="shared" si="70"/>
        <v/>
      </c>
      <c r="BF207" s="515" t="str">
        <f t="shared" ref="BF207:BK249" si="87">IF($B207="","",IF(AR207&gt;0,"",IF(P207&gt;0,"⚠ "&amp;BF$11,IF(AD207&gt;0,"info "&amp;BF$11,""))))</f>
        <v/>
      </c>
      <c r="BG207" s="515" t="str">
        <f t="shared" si="87"/>
        <v/>
      </c>
      <c r="BH207" s="515" t="str">
        <f t="shared" si="87"/>
        <v/>
      </c>
      <c r="BI207" s="515" t="str">
        <f t="shared" si="87"/>
        <v/>
      </c>
      <c r="BJ207" s="515" t="str">
        <f t="shared" si="87"/>
        <v/>
      </c>
      <c r="BK207" s="515" t="str">
        <f t="shared" si="87"/>
        <v/>
      </c>
      <c r="BL207" s="515">
        <f t="shared" si="83"/>
        <v>0</v>
      </c>
      <c r="BM207" s="515">
        <f t="shared" si="84"/>
        <v>0</v>
      </c>
      <c r="BN207" s="515">
        <f t="shared" si="85"/>
        <v>0</v>
      </c>
      <c r="BO207" s="515" t="str">
        <f t="shared" si="86"/>
        <v/>
      </c>
    </row>
    <row r="208" spans="1:67" ht="30" customHeight="1">
      <c r="A208" s="518">
        <v>197</v>
      </c>
      <c r="B208" s="516"/>
      <c r="C208" s="77" t="str">
        <f t="shared" si="75"/>
        <v/>
      </c>
      <c r="D208" s="72" t="str">
        <f t="shared" si="76"/>
        <v/>
      </c>
      <c r="E208" s="515" t="str">
        <f t="shared" si="77"/>
        <v/>
      </c>
      <c r="F208" s="515" t="str">
        <f t="shared" si="78"/>
        <v/>
      </c>
      <c r="G208" s="515" t="str">
        <f t="shared" si="79"/>
        <v/>
      </c>
      <c r="H208" s="515">
        <f t="shared" si="80"/>
        <v>0</v>
      </c>
      <c r="I208" s="515">
        <f t="shared" si="80"/>
        <v>0</v>
      </c>
      <c r="J208" s="515">
        <f t="shared" si="80"/>
        <v>0</v>
      </c>
      <c r="K208" s="515">
        <f t="shared" si="80"/>
        <v>0</v>
      </c>
      <c r="L208" s="515">
        <f t="shared" si="80"/>
        <v>0</v>
      </c>
      <c r="M208" s="515">
        <f t="shared" si="80"/>
        <v>0</v>
      </c>
      <c r="N208" s="515">
        <f t="shared" si="80"/>
        <v>0</v>
      </c>
      <c r="O208" s="515">
        <f t="shared" si="80"/>
        <v>0</v>
      </c>
      <c r="P208" s="515">
        <f t="shared" si="80"/>
        <v>0</v>
      </c>
      <c r="Q208" s="515">
        <f t="shared" si="80"/>
        <v>0</v>
      </c>
      <c r="R208" s="515">
        <f t="shared" si="80"/>
        <v>0</v>
      </c>
      <c r="S208" s="515">
        <f t="shared" si="80"/>
        <v>0</v>
      </c>
      <c r="T208" s="515">
        <f t="shared" si="80"/>
        <v>0</v>
      </c>
      <c r="U208" s="515">
        <f t="shared" si="80"/>
        <v>0</v>
      </c>
      <c r="V208" s="515">
        <f t="shared" si="81"/>
        <v>0</v>
      </c>
      <c r="W208" s="515">
        <f t="shared" si="81"/>
        <v>0</v>
      </c>
      <c r="X208" s="515">
        <f t="shared" si="81"/>
        <v>0</v>
      </c>
      <c r="Y208" s="515">
        <f t="shared" si="81"/>
        <v>0</v>
      </c>
      <c r="Z208" s="515">
        <f t="shared" si="81"/>
        <v>0</v>
      </c>
      <c r="AA208" s="515">
        <f t="shared" si="81"/>
        <v>0</v>
      </c>
      <c r="AB208" s="515">
        <f t="shared" si="81"/>
        <v>0</v>
      </c>
      <c r="AC208" s="515">
        <f t="shared" si="81"/>
        <v>0</v>
      </c>
      <c r="AD208" s="515">
        <f t="shared" si="81"/>
        <v>0</v>
      </c>
      <c r="AE208" s="515">
        <f t="shared" si="81"/>
        <v>0</v>
      </c>
      <c r="AF208" s="515">
        <f t="shared" si="81"/>
        <v>0</v>
      </c>
      <c r="AG208" s="515">
        <f t="shared" si="81"/>
        <v>0</v>
      </c>
      <c r="AH208" s="515">
        <f t="shared" si="81"/>
        <v>0</v>
      </c>
      <c r="AI208" s="515">
        <f t="shared" si="81"/>
        <v>0</v>
      </c>
      <c r="AJ208" s="515">
        <f t="shared" si="82"/>
        <v>0</v>
      </c>
      <c r="AK208" s="515">
        <f t="shared" si="82"/>
        <v>0</v>
      </c>
      <c r="AL208" s="515">
        <f t="shared" si="82"/>
        <v>0</v>
      </c>
      <c r="AM208" s="515">
        <f t="shared" si="82"/>
        <v>0</v>
      </c>
      <c r="AN208" s="515">
        <f t="shared" si="82"/>
        <v>0</v>
      </c>
      <c r="AO208" s="515">
        <f t="shared" si="82"/>
        <v>0</v>
      </c>
      <c r="AP208" s="515">
        <f t="shared" si="82"/>
        <v>0</v>
      </c>
      <c r="AQ208" s="515">
        <f t="shared" si="82"/>
        <v>0</v>
      </c>
      <c r="AR208" s="515">
        <f t="shared" si="82"/>
        <v>0</v>
      </c>
      <c r="AS208" s="515">
        <f t="shared" si="82"/>
        <v>0</v>
      </c>
      <c r="AT208" s="515">
        <f t="shared" si="82"/>
        <v>0</v>
      </c>
      <c r="AU208" s="515">
        <f t="shared" si="82"/>
        <v>0</v>
      </c>
      <c r="AV208" s="515">
        <f t="shared" si="82"/>
        <v>0</v>
      </c>
      <c r="AW208" s="515">
        <f t="shared" si="82"/>
        <v>0</v>
      </c>
      <c r="AX208" s="515" t="str">
        <f t="shared" si="71"/>
        <v/>
      </c>
      <c r="AY208" s="515" t="str">
        <f t="shared" si="71"/>
        <v/>
      </c>
      <c r="AZ208" s="515" t="str">
        <f t="shared" si="71"/>
        <v/>
      </c>
      <c r="BA208" s="515" t="str">
        <f t="shared" si="71"/>
        <v/>
      </c>
      <c r="BB208" s="515" t="str">
        <f t="shared" si="71"/>
        <v/>
      </c>
      <c r="BC208" s="515" t="str">
        <f t="shared" si="71"/>
        <v/>
      </c>
      <c r="BD208" s="515" t="str">
        <f t="shared" si="71"/>
        <v/>
      </c>
      <c r="BE208" s="515" t="str">
        <f t="shared" si="71"/>
        <v/>
      </c>
      <c r="BF208" s="515" t="str">
        <f t="shared" si="87"/>
        <v/>
      </c>
      <c r="BG208" s="515" t="str">
        <f t="shared" si="87"/>
        <v/>
      </c>
      <c r="BH208" s="515" t="str">
        <f t="shared" si="87"/>
        <v/>
      </c>
      <c r="BI208" s="515" t="str">
        <f t="shared" si="87"/>
        <v/>
      </c>
      <c r="BJ208" s="515" t="str">
        <f t="shared" si="87"/>
        <v/>
      </c>
      <c r="BK208" s="515" t="str">
        <f t="shared" si="87"/>
        <v/>
      </c>
      <c r="BL208" s="515">
        <f t="shared" si="83"/>
        <v>0</v>
      </c>
      <c r="BM208" s="515">
        <f t="shared" si="84"/>
        <v>0</v>
      </c>
      <c r="BN208" s="515">
        <f t="shared" si="85"/>
        <v>0</v>
      </c>
      <c r="BO208" s="515" t="str">
        <f t="shared" si="86"/>
        <v/>
      </c>
    </row>
    <row r="209" spans="1:67" ht="30" customHeight="1">
      <c r="A209" s="517">
        <v>198</v>
      </c>
      <c r="B209" s="516"/>
      <c r="C209" s="77" t="str">
        <f t="shared" si="75"/>
        <v/>
      </c>
      <c r="D209" s="72" t="str">
        <f t="shared" si="76"/>
        <v/>
      </c>
      <c r="E209" s="515" t="str">
        <f t="shared" si="77"/>
        <v/>
      </c>
      <c r="F209" s="515" t="str">
        <f t="shared" si="78"/>
        <v/>
      </c>
      <c r="G209" s="515" t="str">
        <f t="shared" si="79"/>
        <v/>
      </c>
      <c r="H209" s="515">
        <f t="shared" si="80"/>
        <v>0</v>
      </c>
      <c r="I209" s="515">
        <f t="shared" si="80"/>
        <v>0</v>
      </c>
      <c r="J209" s="515">
        <f t="shared" si="80"/>
        <v>0</v>
      </c>
      <c r="K209" s="515">
        <f t="shared" si="80"/>
        <v>0</v>
      </c>
      <c r="L209" s="515">
        <f t="shared" si="80"/>
        <v>0</v>
      </c>
      <c r="M209" s="515">
        <f t="shared" si="80"/>
        <v>0</v>
      </c>
      <c r="N209" s="515">
        <f t="shared" si="80"/>
        <v>0</v>
      </c>
      <c r="O209" s="515">
        <f t="shared" si="80"/>
        <v>0</v>
      </c>
      <c r="P209" s="515">
        <f t="shared" si="80"/>
        <v>0</v>
      </c>
      <c r="Q209" s="515">
        <f t="shared" si="80"/>
        <v>0</v>
      </c>
      <c r="R209" s="515">
        <f t="shared" si="80"/>
        <v>0</v>
      </c>
      <c r="S209" s="515">
        <f t="shared" si="80"/>
        <v>0</v>
      </c>
      <c r="T209" s="515">
        <f t="shared" si="80"/>
        <v>0</v>
      </c>
      <c r="U209" s="515">
        <f t="shared" si="80"/>
        <v>0</v>
      </c>
      <c r="V209" s="515">
        <f t="shared" si="81"/>
        <v>0</v>
      </c>
      <c r="W209" s="515">
        <f t="shared" si="81"/>
        <v>0</v>
      </c>
      <c r="X209" s="515">
        <f t="shared" si="81"/>
        <v>0</v>
      </c>
      <c r="Y209" s="515">
        <f t="shared" si="81"/>
        <v>0</v>
      </c>
      <c r="Z209" s="515">
        <f t="shared" si="81"/>
        <v>0</v>
      </c>
      <c r="AA209" s="515">
        <f t="shared" si="81"/>
        <v>0</v>
      </c>
      <c r="AB209" s="515">
        <f t="shared" si="81"/>
        <v>0</v>
      </c>
      <c r="AC209" s="515">
        <f t="shared" si="81"/>
        <v>0</v>
      </c>
      <c r="AD209" s="515">
        <f t="shared" si="81"/>
        <v>0</v>
      </c>
      <c r="AE209" s="515">
        <f t="shared" si="81"/>
        <v>0</v>
      </c>
      <c r="AF209" s="515">
        <f t="shared" si="81"/>
        <v>0</v>
      </c>
      <c r="AG209" s="515">
        <f t="shared" si="81"/>
        <v>0</v>
      </c>
      <c r="AH209" s="515">
        <f t="shared" si="81"/>
        <v>0</v>
      </c>
      <c r="AI209" s="515">
        <f t="shared" si="81"/>
        <v>0</v>
      </c>
      <c r="AJ209" s="515">
        <f t="shared" si="82"/>
        <v>0</v>
      </c>
      <c r="AK209" s="515">
        <f t="shared" si="82"/>
        <v>0</v>
      </c>
      <c r="AL209" s="515">
        <f t="shared" si="82"/>
        <v>0</v>
      </c>
      <c r="AM209" s="515">
        <f t="shared" si="82"/>
        <v>0</v>
      </c>
      <c r="AN209" s="515">
        <f t="shared" si="82"/>
        <v>0</v>
      </c>
      <c r="AO209" s="515">
        <f t="shared" si="82"/>
        <v>0</v>
      </c>
      <c r="AP209" s="515">
        <f t="shared" si="82"/>
        <v>0</v>
      </c>
      <c r="AQ209" s="515">
        <f t="shared" si="82"/>
        <v>0</v>
      </c>
      <c r="AR209" s="515">
        <f t="shared" si="82"/>
        <v>0</v>
      </c>
      <c r="AS209" s="515">
        <f t="shared" si="82"/>
        <v>0</v>
      </c>
      <c r="AT209" s="515">
        <f t="shared" si="82"/>
        <v>0</v>
      </c>
      <c r="AU209" s="515">
        <f t="shared" si="82"/>
        <v>0</v>
      </c>
      <c r="AV209" s="515">
        <f t="shared" si="82"/>
        <v>0</v>
      </c>
      <c r="AW209" s="515">
        <f t="shared" si="82"/>
        <v>0</v>
      </c>
      <c r="AX209" s="515" t="str">
        <f t="shared" si="71"/>
        <v/>
      </c>
      <c r="AY209" s="515" t="str">
        <f t="shared" si="71"/>
        <v/>
      </c>
      <c r="AZ209" s="515" t="str">
        <f t="shared" si="71"/>
        <v/>
      </c>
      <c r="BA209" s="515" t="str">
        <f t="shared" si="71"/>
        <v/>
      </c>
      <c r="BB209" s="515" t="str">
        <f t="shared" si="71"/>
        <v/>
      </c>
      <c r="BC209" s="515" t="str">
        <f t="shared" si="71"/>
        <v/>
      </c>
      <c r="BD209" s="515" t="str">
        <f t="shared" si="71"/>
        <v/>
      </c>
      <c r="BE209" s="515" t="str">
        <f t="shared" si="71"/>
        <v/>
      </c>
      <c r="BF209" s="515" t="str">
        <f t="shared" si="87"/>
        <v/>
      </c>
      <c r="BG209" s="515" t="str">
        <f t="shared" si="87"/>
        <v/>
      </c>
      <c r="BH209" s="515" t="str">
        <f t="shared" si="87"/>
        <v/>
      </c>
      <c r="BI209" s="515" t="str">
        <f t="shared" si="87"/>
        <v/>
      </c>
      <c r="BJ209" s="515" t="str">
        <f t="shared" si="87"/>
        <v/>
      </c>
      <c r="BK209" s="515" t="str">
        <f t="shared" si="87"/>
        <v/>
      </c>
      <c r="BL209" s="515">
        <f t="shared" si="83"/>
        <v>0</v>
      </c>
      <c r="BM209" s="515">
        <f t="shared" si="84"/>
        <v>0</v>
      </c>
      <c r="BN209" s="515">
        <f t="shared" si="85"/>
        <v>0</v>
      </c>
      <c r="BO209" s="515" t="str">
        <f t="shared" si="86"/>
        <v/>
      </c>
    </row>
    <row r="210" spans="1:67" ht="30" customHeight="1">
      <c r="A210" s="518">
        <v>199</v>
      </c>
      <c r="B210" s="516"/>
      <c r="C210" s="77" t="str">
        <f t="shared" si="75"/>
        <v/>
      </c>
      <c r="D210" s="72" t="str">
        <f t="shared" si="76"/>
        <v/>
      </c>
      <c r="E210" s="515" t="str">
        <f t="shared" si="77"/>
        <v/>
      </c>
      <c r="F210" s="515" t="str">
        <f t="shared" si="78"/>
        <v/>
      </c>
      <c r="G210" s="515" t="str">
        <f t="shared" si="79"/>
        <v/>
      </c>
      <c r="H210" s="515">
        <f t="shared" si="80"/>
        <v>0</v>
      </c>
      <c r="I210" s="515">
        <f t="shared" si="80"/>
        <v>0</v>
      </c>
      <c r="J210" s="515">
        <f t="shared" si="80"/>
        <v>0</v>
      </c>
      <c r="K210" s="515">
        <f t="shared" si="80"/>
        <v>0</v>
      </c>
      <c r="L210" s="515">
        <f t="shared" si="80"/>
        <v>0</v>
      </c>
      <c r="M210" s="515">
        <f t="shared" si="80"/>
        <v>0</v>
      </c>
      <c r="N210" s="515">
        <f t="shared" si="80"/>
        <v>0</v>
      </c>
      <c r="O210" s="515">
        <f t="shared" si="80"/>
        <v>0</v>
      </c>
      <c r="P210" s="515">
        <f t="shared" si="80"/>
        <v>0</v>
      </c>
      <c r="Q210" s="515">
        <f t="shared" si="80"/>
        <v>0</v>
      </c>
      <c r="R210" s="515">
        <f t="shared" si="80"/>
        <v>0</v>
      </c>
      <c r="S210" s="515">
        <f t="shared" si="80"/>
        <v>0</v>
      </c>
      <c r="T210" s="515">
        <f t="shared" si="80"/>
        <v>0</v>
      </c>
      <c r="U210" s="515">
        <f t="shared" si="80"/>
        <v>0</v>
      </c>
      <c r="V210" s="515">
        <f t="shared" si="81"/>
        <v>0</v>
      </c>
      <c r="W210" s="515">
        <f t="shared" si="81"/>
        <v>0</v>
      </c>
      <c r="X210" s="515">
        <f t="shared" si="81"/>
        <v>0</v>
      </c>
      <c r="Y210" s="515">
        <f t="shared" si="81"/>
        <v>0</v>
      </c>
      <c r="Z210" s="515">
        <f t="shared" si="81"/>
        <v>0</v>
      </c>
      <c r="AA210" s="515">
        <f t="shared" si="81"/>
        <v>0</v>
      </c>
      <c r="AB210" s="515">
        <f t="shared" si="81"/>
        <v>0</v>
      </c>
      <c r="AC210" s="515">
        <f t="shared" si="81"/>
        <v>0</v>
      </c>
      <c r="AD210" s="515">
        <f t="shared" si="81"/>
        <v>0</v>
      </c>
      <c r="AE210" s="515">
        <f t="shared" si="81"/>
        <v>0</v>
      </c>
      <c r="AF210" s="515">
        <f t="shared" si="81"/>
        <v>0</v>
      </c>
      <c r="AG210" s="515">
        <f t="shared" si="81"/>
        <v>0</v>
      </c>
      <c r="AH210" s="515">
        <f t="shared" si="81"/>
        <v>0</v>
      </c>
      <c r="AI210" s="515">
        <f t="shared" si="81"/>
        <v>0</v>
      </c>
      <c r="AJ210" s="515">
        <f t="shared" si="82"/>
        <v>0</v>
      </c>
      <c r="AK210" s="515">
        <f t="shared" si="82"/>
        <v>0</v>
      </c>
      <c r="AL210" s="515">
        <f t="shared" si="82"/>
        <v>0</v>
      </c>
      <c r="AM210" s="515">
        <f t="shared" si="82"/>
        <v>0</v>
      </c>
      <c r="AN210" s="515">
        <f t="shared" si="82"/>
        <v>0</v>
      </c>
      <c r="AO210" s="515">
        <f t="shared" si="82"/>
        <v>0</v>
      </c>
      <c r="AP210" s="515">
        <f t="shared" si="82"/>
        <v>0</v>
      </c>
      <c r="AQ210" s="515">
        <f t="shared" si="82"/>
        <v>0</v>
      </c>
      <c r="AR210" s="515">
        <f t="shared" si="82"/>
        <v>0</v>
      </c>
      <c r="AS210" s="515">
        <f t="shared" si="82"/>
        <v>0</v>
      </c>
      <c r="AT210" s="515">
        <f t="shared" si="82"/>
        <v>0</v>
      </c>
      <c r="AU210" s="515">
        <f t="shared" si="82"/>
        <v>0</v>
      </c>
      <c r="AV210" s="515">
        <f t="shared" si="82"/>
        <v>0</v>
      </c>
      <c r="AW210" s="515">
        <f t="shared" si="82"/>
        <v>0</v>
      </c>
      <c r="AX210" s="515" t="str">
        <f t="shared" si="71"/>
        <v/>
      </c>
      <c r="AY210" s="515" t="str">
        <f t="shared" si="71"/>
        <v/>
      </c>
      <c r="AZ210" s="515" t="str">
        <f t="shared" si="71"/>
        <v/>
      </c>
      <c r="BA210" s="515" t="str">
        <f t="shared" si="71"/>
        <v/>
      </c>
      <c r="BB210" s="515" t="str">
        <f t="shared" si="71"/>
        <v/>
      </c>
      <c r="BC210" s="515" t="str">
        <f t="shared" si="71"/>
        <v/>
      </c>
      <c r="BD210" s="515" t="str">
        <f t="shared" si="71"/>
        <v/>
      </c>
      <c r="BE210" s="515" t="str">
        <f t="shared" si="71"/>
        <v/>
      </c>
      <c r="BF210" s="515" t="str">
        <f t="shared" si="87"/>
        <v/>
      </c>
      <c r="BG210" s="515" t="str">
        <f t="shared" si="87"/>
        <v/>
      </c>
      <c r="BH210" s="515" t="str">
        <f t="shared" si="87"/>
        <v/>
      </c>
      <c r="BI210" s="515" t="str">
        <f t="shared" si="87"/>
        <v/>
      </c>
      <c r="BJ210" s="515" t="str">
        <f t="shared" si="87"/>
        <v/>
      </c>
      <c r="BK210" s="515" t="str">
        <f t="shared" si="87"/>
        <v/>
      </c>
      <c r="BL210" s="515">
        <f t="shared" si="83"/>
        <v>0</v>
      </c>
      <c r="BM210" s="515">
        <f t="shared" si="84"/>
        <v>0</v>
      </c>
      <c r="BN210" s="515">
        <f t="shared" si="85"/>
        <v>0</v>
      </c>
      <c r="BO210" s="515" t="str">
        <f t="shared" si="86"/>
        <v/>
      </c>
    </row>
    <row r="211" spans="1:67" ht="30" customHeight="1">
      <c r="A211" s="517">
        <v>200</v>
      </c>
      <c r="B211" s="516"/>
      <c r="C211" s="77" t="str">
        <f t="shared" si="75"/>
        <v/>
      </c>
      <c r="D211" s="72" t="str">
        <f t="shared" si="76"/>
        <v/>
      </c>
      <c r="E211" s="515" t="str">
        <f t="shared" si="77"/>
        <v/>
      </c>
      <c r="F211" s="515" t="str">
        <f t="shared" si="78"/>
        <v/>
      </c>
      <c r="G211" s="515" t="str">
        <f t="shared" si="79"/>
        <v/>
      </c>
      <c r="H211" s="515">
        <f t="shared" si="80"/>
        <v>0</v>
      </c>
      <c r="I211" s="515">
        <f t="shared" si="80"/>
        <v>0</v>
      </c>
      <c r="J211" s="515">
        <f t="shared" si="80"/>
        <v>0</v>
      </c>
      <c r="K211" s="515">
        <f t="shared" si="80"/>
        <v>0</v>
      </c>
      <c r="L211" s="515">
        <f t="shared" si="80"/>
        <v>0</v>
      </c>
      <c r="M211" s="515">
        <f t="shared" si="80"/>
        <v>0</v>
      </c>
      <c r="N211" s="515">
        <f t="shared" si="80"/>
        <v>0</v>
      </c>
      <c r="O211" s="515">
        <f t="shared" si="80"/>
        <v>0</v>
      </c>
      <c r="P211" s="515">
        <f t="shared" si="80"/>
        <v>0</v>
      </c>
      <c r="Q211" s="515">
        <f t="shared" si="80"/>
        <v>0</v>
      </c>
      <c r="R211" s="515">
        <f t="shared" si="80"/>
        <v>0</v>
      </c>
      <c r="S211" s="515">
        <f t="shared" si="80"/>
        <v>0</v>
      </c>
      <c r="T211" s="515">
        <f t="shared" si="80"/>
        <v>0</v>
      </c>
      <c r="U211" s="515">
        <f t="shared" si="80"/>
        <v>0</v>
      </c>
      <c r="V211" s="515">
        <f t="shared" si="81"/>
        <v>0</v>
      </c>
      <c r="W211" s="515">
        <f t="shared" si="81"/>
        <v>0</v>
      </c>
      <c r="X211" s="515">
        <f t="shared" si="81"/>
        <v>0</v>
      </c>
      <c r="Y211" s="515">
        <f t="shared" si="81"/>
        <v>0</v>
      </c>
      <c r="Z211" s="515">
        <f t="shared" si="81"/>
        <v>0</v>
      </c>
      <c r="AA211" s="515">
        <f t="shared" si="81"/>
        <v>0</v>
      </c>
      <c r="AB211" s="515">
        <f t="shared" si="81"/>
        <v>0</v>
      </c>
      <c r="AC211" s="515">
        <f t="shared" si="81"/>
        <v>0</v>
      </c>
      <c r="AD211" s="515">
        <f t="shared" si="81"/>
        <v>0</v>
      </c>
      <c r="AE211" s="515">
        <f t="shared" si="81"/>
        <v>0</v>
      </c>
      <c r="AF211" s="515">
        <f t="shared" si="81"/>
        <v>0</v>
      </c>
      <c r="AG211" s="515">
        <f t="shared" si="81"/>
        <v>0</v>
      </c>
      <c r="AH211" s="515">
        <f t="shared" si="81"/>
        <v>0</v>
      </c>
      <c r="AI211" s="515">
        <f t="shared" si="81"/>
        <v>0</v>
      </c>
      <c r="AJ211" s="515">
        <f t="shared" si="82"/>
        <v>0</v>
      </c>
      <c r="AK211" s="515">
        <f t="shared" si="82"/>
        <v>0</v>
      </c>
      <c r="AL211" s="515">
        <f t="shared" si="82"/>
        <v>0</v>
      </c>
      <c r="AM211" s="515">
        <f t="shared" si="82"/>
        <v>0</v>
      </c>
      <c r="AN211" s="515">
        <f t="shared" si="82"/>
        <v>0</v>
      </c>
      <c r="AO211" s="515">
        <f t="shared" si="82"/>
        <v>0</v>
      </c>
      <c r="AP211" s="515">
        <f t="shared" si="82"/>
        <v>0</v>
      </c>
      <c r="AQ211" s="515">
        <f t="shared" si="82"/>
        <v>0</v>
      </c>
      <c r="AR211" s="515">
        <f t="shared" si="82"/>
        <v>0</v>
      </c>
      <c r="AS211" s="515">
        <f t="shared" si="82"/>
        <v>0</v>
      </c>
      <c r="AT211" s="515">
        <f t="shared" si="82"/>
        <v>0</v>
      </c>
      <c r="AU211" s="515">
        <f t="shared" si="82"/>
        <v>0</v>
      </c>
      <c r="AV211" s="515">
        <f t="shared" si="82"/>
        <v>0</v>
      </c>
      <c r="AW211" s="515">
        <f t="shared" si="82"/>
        <v>0</v>
      </c>
      <c r="AX211" s="515" t="str">
        <f t="shared" si="71"/>
        <v/>
      </c>
      <c r="AY211" s="515" t="str">
        <f t="shared" si="71"/>
        <v/>
      </c>
      <c r="AZ211" s="515" t="str">
        <f t="shared" si="71"/>
        <v/>
      </c>
      <c r="BA211" s="515" t="str">
        <f t="shared" si="71"/>
        <v/>
      </c>
      <c r="BB211" s="515" t="str">
        <f t="shared" si="71"/>
        <v/>
      </c>
      <c r="BC211" s="515" t="str">
        <f t="shared" si="71"/>
        <v/>
      </c>
      <c r="BD211" s="515" t="str">
        <f t="shared" si="71"/>
        <v/>
      </c>
      <c r="BE211" s="515" t="str">
        <f t="shared" si="71"/>
        <v/>
      </c>
      <c r="BF211" s="515" t="str">
        <f t="shared" si="87"/>
        <v/>
      </c>
      <c r="BG211" s="515" t="str">
        <f t="shared" si="87"/>
        <v/>
      </c>
      <c r="BH211" s="515" t="str">
        <f t="shared" si="87"/>
        <v/>
      </c>
      <c r="BI211" s="515" t="str">
        <f t="shared" si="87"/>
        <v/>
      </c>
      <c r="BJ211" s="515" t="str">
        <f t="shared" si="87"/>
        <v/>
      </c>
      <c r="BK211" s="515" t="str">
        <f t="shared" si="87"/>
        <v/>
      </c>
      <c r="BL211" s="515">
        <f t="shared" si="83"/>
        <v>0</v>
      </c>
      <c r="BM211" s="515">
        <f t="shared" si="84"/>
        <v>0</v>
      </c>
      <c r="BN211" s="515">
        <f t="shared" si="85"/>
        <v>0</v>
      </c>
      <c r="BO211" s="515" t="str">
        <f t="shared" si="86"/>
        <v/>
      </c>
    </row>
    <row r="212" spans="1:67" ht="30" customHeight="1">
      <c r="A212" s="518">
        <v>201</v>
      </c>
      <c r="B212" s="516"/>
      <c r="C212" s="77" t="str">
        <f t="shared" si="75"/>
        <v/>
      </c>
      <c r="D212" s="72" t="str">
        <f t="shared" si="76"/>
        <v/>
      </c>
      <c r="E212" s="515" t="str">
        <f t="shared" si="77"/>
        <v/>
      </c>
      <c r="F212" s="515" t="str">
        <f t="shared" si="78"/>
        <v/>
      </c>
      <c r="G212" s="515" t="str">
        <f t="shared" si="79"/>
        <v/>
      </c>
      <c r="H212" s="515">
        <f t="shared" si="80"/>
        <v>0</v>
      </c>
      <c r="I212" s="515">
        <f t="shared" si="80"/>
        <v>0</v>
      </c>
      <c r="J212" s="515">
        <f t="shared" si="80"/>
        <v>0</v>
      </c>
      <c r="K212" s="515">
        <f t="shared" si="80"/>
        <v>0</v>
      </c>
      <c r="L212" s="515">
        <f t="shared" si="80"/>
        <v>0</v>
      </c>
      <c r="M212" s="515">
        <f t="shared" si="80"/>
        <v>0</v>
      </c>
      <c r="N212" s="515">
        <f t="shared" si="80"/>
        <v>0</v>
      </c>
      <c r="O212" s="515">
        <f t="shared" si="80"/>
        <v>0</v>
      </c>
      <c r="P212" s="515">
        <f t="shared" si="80"/>
        <v>0</v>
      </c>
      <c r="Q212" s="515">
        <f t="shared" si="80"/>
        <v>0</v>
      </c>
      <c r="R212" s="515">
        <f t="shared" si="80"/>
        <v>0</v>
      </c>
      <c r="S212" s="515">
        <f t="shared" si="80"/>
        <v>0</v>
      </c>
      <c r="T212" s="515">
        <f t="shared" si="80"/>
        <v>0</v>
      </c>
      <c r="U212" s="515">
        <f t="shared" si="80"/>
        <v>0</v>
      </c>
      <c r="V212" s="515">
        <f t="shared" si="81"/>
        <v>0</v>
      </c>
      <c r="W212" s="515">
        <f t="shared" si="81"/>
        <v>0</v>
      </c>
      <c r="X212" s="515">
        <f t="shared" si="81"/>
        <v>0</v>
      </c>
      <c r="Y212" s="515">
        <f t="shared" si="81"/>
        <v>0</v>
      </c>
      <c r="Z212" s="515">
        <f t="shared" si="81"/>
        <v>0</v>
      </c>
      <c r="AA212" s="515">
        <f t="shared" si="81"/>
        <v>0</v>
      </c>
      <c r="AB212" s="515">
        <f t="shared" si="81"/>
        <v>0</v>
      </c>
      <c r="AC212" s="515">
        <f t="shared" si="81"/>
        <v>0</v>
      </c>
      <c r="AD212" s="515">
        <f t="shared" si="81"/>
        <v>0</v>
      </c>
      <c r="AE212" s="515">
        <f t="shared" si="81"/>
        <v>0</v>
      </c>
      <c r="AF212" s="515">
        <f t="shared" si="81"/>
        <v>0</v>
      </c>
      <c r="AG212" s="515">
        <f t="shared" si="81"/>
        <v>0</v>
      </c>
      <c r="AH212" s="515">
        <f t="shared" si="81"/>
        <v>0</v>
      </c>
      <c r="AI212" s="515">
        <f t="shared" si="81"/>
        <v>0</v>
      </c>
      <c r="AJ212" s="515">
        <f t="shared" si="82"/>
        <v>0</v>
      </c>
      <c r="AK212" s="515">
        <f t="shared" si="82"/>
        <v>0</v>
      </c>
      <c r="AL212" s="515">
        <f t="shared" si="82"/>
        <v>0</v>
      </c>
      <c r="AM212" s="515">
        <f t="shared" si="82"/>
        <v>0</v>
      </c>
      <c r="AN212" s="515">
        <f t="shared" si="82"/>
        <v>0</v>
      </c>
      <c r="AO212" s="515">
        <f t="shared" si="82"/>
        <v>0</v>
      </c>
      <c r="AP212" s="515">
        <f t="shared" si="82"/>
        <v>0</v>
      </c>
      <c r="AQ212" s="515">
        <f t="shared" si="82"/>
        <v>0</v>
      </c>
      <c r="AR212" s="515">
        <f t="shared" si="82"/>
        <v>0</v>
      </c>
      <c r="AS212" s="515">
        <f t="shared" si="82"/>
        <v>0</v>
      </c>
      <c r="AT212" s="515">
        <f t="shared" si="82"/>
        <v>0</v>
      </c>
      <c r="AU212" s="515">
        <f t="shared" si="82"/>
        <v>0</v>
      </c>
      <c r="AV212" s="515">
        <f t="shared" si="82"/>
        <v>0</v>
      </c>
      <c r="AW212" s="515">
        <f t="shared" si="82"/>
        <v>0</v>
      </c>
      <c r="AX212" s="515" t="str">
        <f t="shared" si="71"/>
        <v/>
      </c>
      <c r="AY212" s="515" t="str">
        <f t="shared" si="71"/>
        <v/>
      </c>
      <c r="AZ212" s="515" t="str">
        <f t="shared" si="71"/>
        <v/>
      </c>
      <c r="BA212" s="515" t="str">
        <f t="shared" si="71"/>
        <v/>
      </c>
      <c r="BB212" s="515" t="str">
        <f t="shared" si="71"/>
        <v/>
      </c>
      <c r="BC212" s="515" t="str">
        <f t="shared" si="71"/>
        <v/>
      </c>
      <c r="BD212" s="515" t="str">
        <f t="shared" si="71"/>
        <v/>
      </c>
      <c r="BE212" s="515" t="str">
        <f t="shared" si="71"/>
        <v/>
      </c>
      <c r="BF212" s="515" t="str">
        <f t="shared" si="87"/>
        <v/>
      </c>
      <c r="BG212" s="515" t="str">
        <f t="shared" si="87"/>
        <v/>
      </c>
      <c r="BH212" s="515" t="str">
        <f t="shared" si="87"/>
        <v/>
      </c>
      <c r="BI212" s="515" t="str">
        <f t="shared" si="87"/>
        <v/>
      </c>
      <c r="BJ212" s="515" t="str">
        <f t="shared" si="87"/>
        <v/>
      </c>
      <c r="BK212" s="515" t="str">
        <f t="shared" si="87"/>
        <v/>
      </c>
      <c r="BL212" s="515">
        <f t="shared" si="83"/>
        <v>0</v>
      </c>
      <c r="BM212" s="515">
        <f t="shared" si="84"/>
        <v>0</v>
      </c>
      <c r="BN212" s="515">
        <f t="shared" si="85"/>
        <v>0</v>
      </c>
      <c r="BO212" s="515" t="str">
        <f t="shared" si="86"/>
        <v/>
      </c>
    </row>
    <row r="213" spans="1:67" ht="30" customHeight="1">
      <c r="A213" s="517">
        <v>202</v>
      </c>
      <c r="B213" s="516"/>
      <c r="C213" s="77" t="str">
        <f t="shared" si="75"/>
        <v/>
      </c>
      <c r="D213" s="72" t="str">
        <f t="shared" si="76"/>
        <v/>
      </c>
      <c r="E213" s="515" t="str">
        <f t="shared" si="77"/>
        <v/>
      </c>
      <c r="F213" s="515" t="str">
        <f t="shared" si="78"/>
        <v/>
      </c>
      <c r="G213" s="515" t="str">
        <f t="shared" si="79"/>
        <v/>
      </c>
      <c r="H213" s="515">
        <f t="shared" si="80"/>
        <v>0</v>
      </c>
      <c r="I213" s="515">
        <f t="shared" si="80"/>
        <v>0</v>
      </c>
      <c r="J213" s="515">
        <f t="shared" si="80"/>
        <v>0</v>
      </c>
      <c r="K213" s="515">
        <f t="shared" si="80"/>
        <v>0</v>
      </c>
      <c r="L213" s="515">
        <f t="shared" si="80"/>
        <v>0</v>
      </c>
      <c r="M213" s="515">
        <f t="shared" si="80"/>
        <v>0</v>
      </c>
      <c r="N213" s="515">
        <f t="shared" si="80"/>
        <v>0</v>
      </c>
      <c r="O213" s="515">
        <f t="shared" si="80"/>
        <v>0</v>
      </c>
      <c r="P213" s="515">
        <f t="shared" si="80"/>
        <v>0</v>
      </c>
      <c r="Q213" s="515">
        <f t="shared" si="80"/>
        <v>0</v>
      </c>
      <c r="R213" s="515">
        <f t="shared" si="80"/>
        <v>0</v>
      </c>
      <c r="S213" s="515">
        <f t="shared" si="80"/>
        <v>0</v>
      </c>
      <c r="T213" s="515">
        <f t="shared" si="80"/>
        <v>0</v>
      </c>
      <c r="U213" s="515">
        <f t="shared" si="80"/>
        <v>0</v>
      </c>
      <c r="V213" s="515">
        <f t="shared" si="81"/>
        <v>0</v>
      </c>
      <c r="W213" s="515">
        <f t="shared" si="81"/>
        <v>0</v>
      </c>
      <c r="X213" s="515">
        <f t="shared" si="81"/>
        <v>0</v>
      </c>
      <c r="Y213" s="515">
        <f t="shared" si="81"/>
        <v>0</v>
      </c>
      <c r="Z213" s="515">
        <f t="shared" si="81"/>
        <v>0</v>
      </c>
      <c r="AA213" s="515">
        <f t="shared" si="81"/>
        <v>0</v>
      </c>
      <c r="AB213" s="515">
        <f t="shared" si="81"/>
        <v>0</v>
      </c>
      <c r="AC213" s="515">
        <f t="shared" si="81"/>
        <v>0</v>
      </c>
      <c r="AD213" s="515">
        <f t="shared" si="81"/>
        <v>0</v>
      </c>
      <c r="AE213" s="515">
        <f t="shared" si="81"/>
        <v>0</v>
      </c>
      <c r="AF213" s="515">
        <f t="shared" si="81"/>
        <v>0</v>
      </c>
      <c r="AG213" s="515">
        <f t="shared" si="81"/>
        <v>0</v>
      </c>
      <c r="AH213" s="515">
        <f t="shared" si="81"/>
        <v>0</v>
      </c>
      <c r="AI213" s="515">
        <f t="shared" si="81"/>
        <v>0</v>
      </c>
      <c r="AJ213" s="515">
        <f t="shared" si="82"/>
        <v>0</v>
      </c>
      <c r="AK213" s="515">
        <f t="shared" si="82"/>
        <v>0</v>
      </c>
      <c r="AL213" s="515">
        <f t="shared" si="82"/>
        <v>0</v>
      </c>
      <c r="AM213" s="515">
        <f t="shared" si="82"/>
        <v>0</v>
      </c>
      <c r="AN213" s="515">
        <f t="shared" si="82"/>
        <v>0</v>
      </c>
      <c r="AO213" s="515">
        <f t="shared" si="82"/>
        <v>0</v>
      </c>
      <c r="AP213" s="515">
        <f t="shared" si="82"/>
        <v>0</v>
      </c>
      <c r="AQ213" s="515">
        <f t="shared" si="82"/>
        <v>0</v>
      </c>
      <c r="AR213" s="515">
        <f t="shared" si="82"/>
        <v>0</v>
      </c>
      <c r="AS213" s="515">
        <f t="shared" si="82"/>
        <v>0</v>
      </c>
      <c r="AT213" s="515">
        <f t="shared" si="82"/>
        <v>0</v>
      </c>
      <c r="AU213" s="515">
        <f t="shared" si="82"/>
        <v>0</v>
      </c>
      <c r="AV213" s="515">
        <f t="shared" si="82"/>
        <v>0</v>
      </c>
      <c r="AW213" s="515">
        <f t="shared" si="82"/>
        <v>0</v>
      </c>
      <c r="AX213" s="515" t="str">
        <f t="shared" si="71"/>
        <v/>
      </c>
      <c r="AY213" s="515" t="str">
        <f t="shared" si="71"/>
        <v/>
      </c>
      <c r="AZ213" s="515" t="str">
        <f t="shared" si="71"/>
        <v/>
      </c>
      <c r="BA213" s="515" t="str">
        <f t="shared" si="71"/>
        <v/>
      </c>
      <c r="BB213" s="515" t="str">
        <f t="shared" si="71"/>
        <v/>
      </c>
      <c r="BC213" s="515" t="str">
        <f t="shared" si="71"/>
        <v/>
      </c>
      <c r="BD213" s="515" t="str">
        <f t="shared" si="71"/>
        <v/>
      </c>
      <c r="BE213" s="515" t="str">
        <f t="shared" si="71"/>
        <v/>
      </c>
      <c r="BF213" s="515" t="str">
        <f t="shared" si="87"/>
        <v/>
      </c>
      <c r="BG213" s="515" t="str">
        <f t="shared" si="87"/>
        <v/>
      </c>
      <c r="BH213" s="515" t="str">
        <f t="shared" si="87"/>
        <v/>
      </c>
      <c r="BI213" s="515" t="str">
        <f t="shared" si="87"/>
        <v/>
      </c>
      <c r="BJ213" s="515" t="str">
        <f t="shared" si="87"/>
        <v/>
      </c>
      <c r="BK213" s="515" t="str">
        <f t="shared" si="87"/>
        <v/>
      </c>
      <c r="BL213" s="515">
        <f t="shared" si="83"/>
        <v>0</v>
      </c>
      <c r="BM213" s="515">
        <f t="shared" si="84"/>
        <v>0</v>
      </c>
      <c r="BN213" s="515">
        <f t="shared" si="85"/>
        <v>0</v>
      </c>
      <c r="BO213" s="515" t="str">
        <f t="shared" si="86"/>
        <v/>
      </c>
    </row>
    <row r="214" spans="1:67" ht="30" customHeight="1">
      <c r="A214" s="518">
        <v>203</v>
      </c>
      <c r="B214" s="516"/>
      <c r="C214" s="77" t="str">
        <f t="shared" si="75"/>
        <v/>
      </c>
      <c r="D214" s="72" t="str">
        <f t="shared" si="76"/>
        <v/>
      </c>
      <c r="E214" s="515" t="str">
        <f t="shared" si="77"/>
        <v/>
      </c>
      <c r="F214" s="515" t="str">
        <f t="shared" si="78"/>
        <v/>
      </c>
      <c r="G214" s="515" t="str">
        <f t="shared" si="79"/>
        <v/>
      </c>
      <c r="H214" s="515">
        <f t="shared" si="80"/>
        <v>0</v>
      </c>
      <c r="I214" s="515">
        <f t="shared" si="80"/>
        <v>0</v>
      </c>
      <c r="J214" s="515">
        <f t="shared" si="80"/>
        <v>0</v>
      </c>
      <c r="K214" s="515">
        <f t="shared" si="80"/>
        <v>0</v>
      </c>
      <c r="L214" s="515">
        <f t="shared" si="80"/>
        <v>0</v>
      </c>
      <c r="M214" s="515">
        <f t="shared" si="80"/>
        <v>0</v>
      </c>
      <c r="N214" s="515">
        <f t="shared" si="80"/>
        <v>0</v>
      </c>
      <c r="O214" s="515">
        <f t="shared" si="80"/>
        <v>0</v>
      </c>
      <c r="P214" s="515">
        <f t="shared" si="80"/>
        <v>0</v>
      </c>
      <c r="Q214" s="515">
        <f t="shared" si="80"/>
        <v>0</v>
      </c>
      <c r="R214" s="515">
        <f t="shared" si="80"/>
        <v>0</v>
      </c>
      <c r="S214" s="515">
        <f t="shared" si="80"/>
        <v>0</v>
      </c>
      <c r="T214" s="515">
        <f t="shared" si="80"/>
        <v>0</v>
      </c>
      <c r="U214" s="515">
        <f t="shared" si="80"/>
        <v>0</v>
      </c>
      <c r="V214" s="515">
        <f t="shared" si="81"/>
        <v>0</v>
      </c>
      <c r="W214" s="515">
        <f t="shared" si="81"/>
        <v>0</v>
      </c>
      <c r="X214" s="515">
        <f t="shared" si="81"/>
        <v>0</v>
      </c>
      <c r="Y214" s="515">
        <f t="shared" si="81"/>
        <v>0</v>
      </c>
      <c r="Z214" s="515">
        <f t="shared" si="81"/>
        <v>0</v>
      </c>
      <c r="AA214" s="515">
        <f t="shared" si="81"/>
        <v>0</v>
      </c>
      <c r="AB214" s="515">
        <f t="shared" si="81"/>
        <v>0</v>
      </c>
      <c r="AC214" s="515">
        <f t="shared" si="81"/>
        <v>0</v>
      </c>
      <c r="AD214" s="515">
        <f t="shared" si="81"/>
        <v>0</v>
      </c>
      <c r="AE214" s="515">
        <f t="shared" si="81"/>
        <v>0</v>
      </c>
      <c r="AF214" s="515">
        <f t="shared" si="81"/>
        <v>0</v>
      </c>
      <c r="AG214" s="515">
        <f t="shared" si="81"/>
        <v>0</v>
      </c>
      <c r="AH214" s="515">
        <f t="shared" si="81"/>
        <v>0</v>
      </c>
      <c r="AI214" s="515">
        <f t="shared" si="81"/>
        <v>0</v>
      </c>
      <c r="AJ214" s="515">
        <f t="shared" si="82"/>
        <v>0</v>
      </c>
      <c r="AK214" s="515">
        <f t="shared" si="82"/>
        <v>0</v>
      </c>
      <c r="AL214" s="515">
        <f t="shared" si="82"/>
        <v>0</v>
      </c>
      <c r="AM214" s="515">
        <f t="shared" si="82"/>
        <v>0</v>
      </c>
      <c r="AN214" s="515">
        <f t="shared" si="82"/>
        <v>0</v>
      </c>
      <c r="AO214" s="515">
        <f t="shared" si="82"/>
        <v>0</v>
      </c>
      <c r="AP214" s="515">
        <f t="shared" si="82"/>
        <v>0</v>
      </c>
      <c r="AQ214" s="515">
        <f t="shared" si="82"/>
        <v>0</v>
      </c>
      <c r="AR214" s="515">
        <f t="shared" si="82"/>
        <v>0</v>
      </c>
      <c r="AS214" s="515">
        <f t="shared" si="82"/>
        <v>0</v>
      </c>
      <c r="AT214" s="515">
        <f t="shared" si="82"/>
        <v>0</v>
      </c>
      <c r="AU214" s="515">
        <f t="shared" si="82"/>
        <v>0</v>
      </c>
      <c r="AV214" s="515">
        <f t="shared" si="82"/>
        <v>0</v>
      </c>
      <c r="AW214" s="515">
        <f t="shared" si="82"/>
        <v>0</v>
      </c>
      <c r="AX214" s="515" t="str">
        <f t="shared" si="71"/>
        <v/>
      </c>
      <c r="AY214" s="515" t="str">
        <f t="shared" si="71"/>
        <v/>
      </c>
      <c r="AZ214" s="515" t="str">
        <f t="shared" si="71"/>
        <v/>
      </c>
      <c r="BA214" s="515" t="str">
        <f t="shared" si="71"/>
        <v/>
      </c>
      <c r="BB214" s="515" t="str">
        <f t="shared" si="71"/>
        <v/>
      </c>
      <c r="BC214" s="515" t="str">
        <f t="shared" si="71"/>
        <v/>
      </c>
      <c r="BD214" s="515" t="str">
        <f t="shared" si="71"/>
        <v/>
      </c>
      <c r="BE214" s="515" t="str">
        <f t="shared" si="71"/>
        <v/>
      </c>
      <c r="BF214" s="515" t="str">
        <f t="shared" si="87"/>
        <v/>
      </c>
      <c r="BG214" s="515" t="str">
        <f t="shared" si="87"/>
        <v/>
      </c>
      <c r="BH214" s="515" t="str">
        <f t="shared" si="87"/>
        <v/>
      </c>
      <c r="BI214" s="515" t="str">
        <f t="shared" si="87"/>
        <v/>
      </c>
      <c r="BJ214" s="515" t="str">
        <f t="shared" si="87"/>
        <v/>
      </c>
      <c r="BK214" s="515" t="str">
        <f t="shared" si="87"/>
        <v/>
      </c>
      <c r="BL214" s="515">
        <f t="shared" si="83"/>
        <v>0</v>
      </c>
      <c r="BM214" s="515">
        <f t="shared" si="84"/>
        <v>0</v>
      </c>
      <c r="BN214" s="515">
        <f t="shared" si="85"/>
        <v>0</v>
      </c>
      <c r="BO214" s="515" t="str">
        <f t="shared" si="86"/>
        <v/>
      </c>
    </row>
    <row r="215" spans="1:67" ht="30" customHeight="1">
      <c r="A215" s="517">
        <v>204</v>
      </c>
      <c r="B215" s="516"/>
      <c r="C215" s="77" t="str">
        <f t="shared" si="75"/>
        <v/>
      </c>
      <c r="D215" s="72" t="str">
        <f t="shared" si="76"/>
        <v/>
      </c>
      <c r="E215" s="515" t="str">
        <f t="shared" si="77"/>
        <v/>
      </c>
      <c r="F215" s="515" t="str">
        <f t="shared" si="78"/>
        <v/>
      </c>
      <c r="G215" s="515" t="str">
        <f t="shared" si="79"/>
        <v/>
      </c>
      <c r="H215" s="515">
        <f t="shared" si="80"/>
        <v>0</v>
      </c>
      <c r="I215" s="515">
        <f t="shared" si="80"/>
        <v>0</v>
      </c>
      <c r="J215" s="515">
        <f t="shared" si="80"/>
        <v>0</v>
      </c>
      <c r="K215" s="515">
        <f t="shared" si="80"/>
        <v>0</v>
      </c>
      <c r="L215" s="515">
        <f t="shared" si="80"/>
        <v>0</v>
      </c>
      <c r="M215" s="515">
        <f t="shared" si="80"/>
        <v>0</v>
      </c>
      <c r="N215" s="515">
        <f t="shared" si="80"/>
        <v>0</v>
      </c>
      <c r="O215" s="515">
        <f t="shared" si="80"/>
        <v>0</v>
      </c>
      <c r="P215" s="515">
        <f t="shared" si="80"/>
        <v>0</v>
      </c>
      <c r="Q215" s="515">
        <f t="shared" si="80"/>
        <v>0</v>
      </c>
      <c r="R215" s="515">
        <f t="shared" si="80"/>
        <v>0</v>
      </c>
      <c r="S215" s="515">
        <f t="shared" si="80"/>
        <v>0</v>
      </c>
      <c r="T215" s="515">
        <f t="shared" si="80"/>
        <v>0</v>
      </c>
      <c r="U215" s="515">
        <f t="shared" si="80"/>
        <v>0</v>
      </c>
      <c r="V215" s="515">
        <f t="shared" si="81"/>
        <v>0</v>
      </c>
      <c r="W215" s="515">
        <f t="shared" si="81"/>
        <v>0</v>
      </c>
      <c r="X215" s="515">
        <f t="shared" si="81"/>
        <v>0</v>
      </c>
      <c r="Y215" s="515">
        <f t="shared" si="81"/>
        <v>0</v>
      </c>
      <c r="Z215" s="515">
        <f t="shared" si="81"/>
        <v>0</v>
      </c>
      <c r="AA215" s="515">
        <f t="shared" si="81"/>
        <v>0</v>
      </c>
      <c r="AB215" s="515">
        <f t="shared" si="81"/>
        <v>0</v>
      </c>
      <c r="AC215" s="515">
        <f t="shared" si="81"/>
        <v>0</v>
      </c>
      <c r="AD215" s="515">
        <f t="shared" si="81"/>
        <v>0</v>
      </c>
      <c r="AE215" s="515">
        <f t="shared" si="81"/>
        <v>0</v>
      </c>
      <c r="AF215" s="515">
        <f t="shared" si="81"/>
        <v>0</v>
      </c>
      <c r="AG215" s="515">
        <f t="shared" si="81"/>
        <v>0</v>
      </c>
      <c r="AH215" s="515">
        <f t="shared" si="81"/>
        <v>0</v>
      </c>
      <c r="AI215" s="515">
        <f t="shared" si="81"/>
        <v>0</v>
      </c>
      <c r="AJ215" s="515">
        <f t="shared" si="82"/>
        <v>0</v>
      </c>
      <c r="AK215" s="515">
        <f t="shared" si="82"/>
        <v>0</v>
      </c>
      <c r="AL215" s="515">
        <f t="shared" si="82"/>
        <v>0</v>
      </c>
      <c r="AM215" s="515">
        <f t="shared" si="82"/>
        <v>0</v>
      </c>
      <c r="AN215" s="515">
        <f t="shared" si="82"/>
        <v>0</v>
      </c>
      <c r="AO215" s="515">
        <f t="shared" si="82"/>
        <v>0</v>
      </c>
      <c r="AP215" s="515">
        <f t="shared" si="82"/>
        <v>0</v>
      </c>
      <c r="AQ215" s="515">
        <f t="shared" si="82"/>
        <v>0</v>
      </c>
      <c r="AR215" s="515">
        <f t="shared" si="82"/>
        <v>0</v>
      </c>
      <c r="AS215" s="515">
        <f t="shared" si="82"/>
        <v>0</v>
      </c>
      <c r="AT215" s="515">
        <f t="shared" si="82"/>
        <v>0</v>
      </c>
      <c r="AU215" s="515">
        <f t="shared" si="82"/>
        <v>0</v>
      </c>
      <c r="AV215" s="515">
        <f t="shared" si="82"/>
        <v>0</v>
      </c>
      <c r="AW215" s="515">
        <f t="shared" si="82"/>
        <v>0</v>
      </c>
      <c r="AX215" s="515" t="str">
        <f t="shared" si="71"/>
        <v/>
      </c>
      <c r="AY215" s="515" t="str">
        <f t="shared" si="71"/>
        <v/>
      </c>
      <c r="AZ215" s="515" t="str">
        <f t="shared" si="71"/>
        <v/>
      </c>
      <c r="BA215" s="515" t="str">
        <f t="shared" si="71"/>
        <v/>
      </c>
      <c r="BB215" s="515" t="str">
        <f t="shared" si="71"/>
        <v/>
      </c>
      <c r="BC215" s="515" t="str">
        <f t="shared" si="71"/>
        <v/>
      </c>
      <c r="BD215" s="515" t="str">
        <f t="shared" si="71"/>
        <v/>
      </c>
      <c r="BE215" s="515" t="str">
        <f t="shared" si="71"/>
        <v/>
      </c>
      <c r="BF215" s="515" t="str">
        <f t="shared" si="87"/>
        <v/>
      </c>
      <c r="BG215" s="515" t="str">
        <f t="shared" si="87"/>
        <v/>
      </c>
      <c r="BH215" s="515" t="str">
        <f t="shared" si="87"/>
        <v/>
      </c>
      <c r="BI215" s="515" t="str">
        <f t="shared" si="87"/>
        <v/>
      </c>
      <c r="BJ215" s="515" t="str">
        <f t="shared" si="87"/>
        <v/>
      </c>
      <c r="BK215" s="515" t="str">
        <f t="shared" si="87"/>
        <v/>
      </c>
      <c r="BL215" s="515">
        <f t="shared" si="83"/>
        <v>0</v>
      </c>
      <c r="BM215" s="515">
        <f t="shared" si="84"/>
        <v>0</v>
      </c>
      <c r="BN215" s="515">
        <f t="shared" si="85"/>
        <v>0</v>
      </c>
      <c r="BO215" s="515" t="str">
        <f t="shared" si="86"/>
        <v/>
      </c>
    </row>
    <row r="216" spans="1:67" ht="30" customHeight="1">
      <c r="A216" s="518">
        <v>205</v>
      </c>
      <c r="B216" s="516"/>
      <c r="C216" s="77" t="str">
        <f t="shared" si="75"/>
        <v/>
      </c>
      <c r="D216" s="72" t="str">
        <f t="shared" si="76"/>
        <v/>
      </c>
      <c r="E216" s="515" t="str">
        <f t="shared" si="77"/>
        <v/>
      </c>
      <c r="F216" s="515" t="str">
        <f t="shared" si="78"/>
        <v/>
      </c>
      <c r="G216" s="515" t="str">
        <f t="shared" si="79"/>
        <v/>
      </c>
      <c r="H216" s="515">
        <f t="shared" si="80"/>
        <v>0</v>
      </c>
      <c r="I216" s="515">
        <f t="shared" si="80"/>
        <v>0</v>
      </c>
      <c r="J216" s="515">
        <f t="shared" si="80"/>
        <v>0</v>
      </c>
      <c r="K216" s="515">
        <f t="shared" si="80"/>
        <v>0</v>
      </c>
      <c r="L216" s="515">
        <f t="shared" si="80"/>
        <v>0</v>
      </c>
      <c r="M216" s="515">
        <f t="shared" si="80"/>
        <v>0</v>
      </c>
      <c r="N216" s="515">
        <f t="shared" si="80"/>
        <v>0</v>
      </c>
      <c r="O216" s="515">
        <f t="shared" si="80"/>
        <v>0</v>
      </c>
      <c r="P216" s="515">
        <f t="shared" si="80"/>
        <v>0</v>
      </c>
      <c r="Q216" s="515">
        <f t="shared" si="80"/>
        <v>0</v>
      </c>
      <c r="R216" s="515">
        <f t="shared" si="80"/>
        <v>0</v>
      </c>
      <c r="S216" s="515">
        <f t="shared" si="80"/>
        <v>0</v>
      </c>
      <c r="T216" s="515">
        <f t="shared" si="80"/>
        <v>0</v>
      </c>
      <c r="U216" s="515">
        <f t="shared" si="80"/>
        <v>0</v>
      </c>
      <c r="V216" s="515">
        <f t="shared" si="81"/>
        <v>0</v>
      </c>
      <c r="W216" s="515">
        <f t="shared" si="81"/>
        <v>0</v>
      </c>
      <c r="X216" s="515">
        <f t="shared" si="81"/>
        <v>0</v>
      </c>
      <c r="Y216" s="515">
        <f t="shared" si="81"/>
        <v>0</v>
      </c>
      <c r="Z216" s="515">
        <f t="shared" si="81"/>
        <v>0</v>
      </c>
      <c r="AA216" s="515">
        <f t="shared" si="81"/>
        <v>0</v>
      </c>
      <c r="AB216" s="515">
        <f t="shared" si="81"/>
        <v>0</v>
      </c>
      <c r="AC216" s="515">
        <f t="shared" si="81"/>
        <v>0</v>
      </c>
      <c r="AD216" s="515">
        <f t="shared" si="81"/>
        <v>0</v>
      </c>
      <c r="AE216" s="515">
        <f t="shared" si="81"/>
        <v>0</v>
      </c>
      <c r="AF216" s="515">
        <f t="shared" si="81"/>
        <v>0</v>
      </c>
      <c r="AG216" s="515">
        <f t="shared" si="81"/>
        <v>0</v>
      </c>
      <c r="AH216" s="515">
        <f t="shared" si="81"/>
        <v>0</v>
      </c>
      <c r="AI216" s="515">
        <f t="shared" si="81"/>
        <v>0</v>
      </c>
      <c r="AJ216" s="515">
        <f t="shared" si="82"/>
        <v>0</v>
      </c>
      <c r="AK216" s="515">
        <f t="shared" si="82"/>
        <v>0</v>
      </c>
      <c r="AL216" s="515">
        <f t="shared" si="82"/>
        <v>0</v>
      </c>
      <c r="AM216" s="515">
        <f t="shared" si="82"/>
        <v>0</v>
      </c>
      <c r="AN216" s="515">
        <f t="shared" si="82"/>
        <v>0</v>
      </c>
      <c r="AO216" s="515">
        <f t="shared" si="82"/>
        <v>0</v>
      </c>
      <c r="AP216" s="515">
        <f t="shared" si="82"/>
        <v>0</v>
      </c>
      <c r="AQ216" s="515">
        <f t="shared" si="82"/>
        <v>0</v>
      </c>
      <c r="AR216" s="515">
        <f t="shared" si="82"/>
        <v>0</v>
      </c>
      <c r="AS216" s="515">
        <f t="shared" si="82"/>
        <v>0</v>
      </c>
      <c r="AT216" s="515">
        <f t="shared" si="82"/>
        <v>0</v>
      </c>
      <c r="AU216" s="515">
        <f t="shared" si="82"/>
        <v>0</v>
      </c>
      <c r="AV216" s="515">
        <f t="shared" si="82"/>
        <v>0</v>
      </c>
      <c r="AW216" s="515">
        <f t="shared" si="82"/>
        <v>0</v>
      </c>
      <c r="AX216" s="515" t="str">
        <f t="shared" si="71"/>
        <v/>
      </c>
      <c r="AY216" s="515" t="str">
        <f t="shared" si="71"/>
        <v/>
      </c>
      <c r="AZ216" s="515" t="str">
        <f t="shared" si="71"/>
        <v/>
      </c>
      <c r="BA216" s="515" t="str">
        <f t="shared" si="71"/>
        <v/>
      </c>
      <c r="BB216" s="515" t="str">
        <f t="shared" si="71"/>
        <v/>
      </c>
      <c r="BC216" s="515" t="str">
        <f t="shared" si="71"/>
        <v/>
      </c>
      <c r="BD216" s="515" t="str">
        <f t="shared" si="71"/>
        <v/>
      </c>
      <c r="BE216" s="515" t="str">
        <f t="shared" si="71"/>
        <v/>
      </c>
      <c r="BF216" s="515" t="str">
        <f t="shared" si="87"/>
        <v/>
      </c>
      <c r="BG216" s="515" t="str">
        <f t="shared" si="87"/>
        <v/>
      </c>
      <c r="BH216" s="515" t="str">
        <f t="shared" si="87"/>
        <v/>
      </c>
      <c r="BI216" s="515" t="str">
        <f t="shared" si="87"/>
        <v/>
      </c>
      <c r="BJ216" s="515" t="str">
        <f t="shared" si="87"/>
        <v/>
      </c>
      <c r="BK216" s="515" t="str">
        <f t="shared" si="87"/>
        <v/>
      </c>
      <c r="BL216" s="515">
        <f t="shared" si="83"/>
        <v>0</v>
      </c>
      <c r="BM216" s="515">
        <f t="shared" si="84"/>
        <v>0</v>
      </c>
      <c r="BN216" s="515">
        <f t="shared" si="85"/>
        <v>0</v>
      </c>
      <c r="BO216" s="515" t="str">
        <f t="shared" si="86"/>
        <v/>
      </c>
    </row>
    <row r="217" spans="1:67" ht="30" customHeight="1">
      <c r="A217" s="517">
        <v>206</v>
      </c>
      <c r="B217" s="516"/>
      <c r="C217" s="77" t="str">
        <f t="shared" si="75"/>
        <v/>
      </c>
      <c r="D217" s="72" t="str">
        <f t="shared" si="76"/>
        <v/>
      </c>
      <c r="E217" s="515" t="str">
        <f t="shared" si="77"/>
        <v/>
      </c>
      <c r="F217" s="515" t="str">
        <f t="shared" si="78"/>
        <v/>
      </c>
      <c r="G217" s="515" t="str">
        <f t="shared" si="79"/>
        <v/>
      </c>
      <c r="H217" s="515">
        <f t="shared" si="80"/>
        <v>0</v>
      </c>
      <c r="I217" s="515">
        <f t="shared" si="80"/>
        <v>0</v>
      </c>
      <c r="J217" s="515">
        <f t="shared" si="80"/>
        <v>0</v>
      </c>
      <c r="K217" s="515">
        <f t="shared" si="80"/>
        <v>0</v>
      </c>
      <c r="L217" s="515">
        <f t="shared" si="80"/>
        <v>0</v>
      </c>
      <c r="M217" s="515">
        <f t="shared" si="80"/>
        <v>0</v>
      </c>
      <c r="N217" s="515">
        <f t="shared" si="80"/>
        <v>0</v>
      </c>
      <c r="O217" s="515">
        <f t="shared" si="80"/>
        <v>0</v>
      </c>
      <c r="P217" s="515">
        <f t="shared" si="80"/>
        <v>0</v>
      </c>
      <c r="Q217" s="515">
        <f t="shared" si="80"/>
        <v>0</v>
      </c>
      <c r="R217" s="515">
        <f t="shared" si="80"/>
        <v>0</v>
      </c>
      <c r="S217" s="515">
        <f t="shared" si="80"/>
        <v>0</v>
      </c>
      <c r="T217" s="515">
        <f t="shared" si="80"/>
        <v>0</v>
      </c>
      <c r="U217" s="515">
        <f t="shared" si="80"/>
        <v>0</v>
      </c>
      <c r="V217" s="515">
        <f t="shared" si="81"/>
        <v>0</v>
      </c>
      <c r="W217" s="515">
        <f t="shared" si="81"/>
        <v>0</v>
      </c>
      <c r="X217" s="515">
        <f t="shared" si="81"/>
        <v>0</v>
      </c>
      <c r="Y217" s="515">
        <f t="shared" si="81"/>
        <v>0</v>
      </c>
      <c r="Z217" s="515">
        <f t="shared" si="81"/>
        <v>0</v>
      </c>
      <c r="AA217" s="515">
        <f t="shared" si="81"/>
        <v>0</v>
      </c>
      <c r="AB217" s="515">
        <f t="shared" si="81"/>
        <v>0</v>
      </c>
      <c r="AC217" s="515">
        <f t="shared" si="81"/>
        <v>0</v>
      </c>
      <c r="AD217" s="515">
        <f t="shared" si="81"/>
        <v>0</v>
      </c>
      <c r="AE217" s="515">
        <f t="shared" si="81"/>
        <v>0</v>
      </c>
      <c r="AF217" s="515">
        <f t="shared" si="81"/>
        <v>0</v>
      </c>
      <c r="AG217" s="515">
        <f t="shared" si="81"/>
        <v>0</v>
      </c>
      <c r="AH217" s="515">
        <f t="shared" si="81"/>
        <v>0</v>
      </c>
      <c r="AI217" s="515">
        <f t="shared" si="81"/>
        <v>0</v>
      </c>
      <c r="AJ217" s="515">
        <f t="shared" si="82"/>
        <v>0</v>
      </c>
      <c r="AK217" s="515">
        <f t="shared" si="82"/>
        <v>0</v>
      </c>
      <c r="AL217" s="515">
        <f t="shared" si="82"/>
        <v>0</v>
      </c>
      <c r="AM217" s="515">
        <f t="shared" si="82"/>
        <v>0</v>
      </c>
      <c r="AN217" s="515">
        <f t="shared" si="82"/>
        <v>0</v>
      </c>
      <c r="AO217" s="515">
        <f t="shared" si="82"/>
        <v>0</v>
      </c>
      <c r="AP217" s="515">
        <f t="shared" si="82"/>
        <v>0</v>
      </c>
      <c r="AQ217" s="515">
        <f t="shared" si="82"/>
        <v>0</v>
      </c>
      <c r="AR217" s="515">
        <f t="shared" si="82"/>
        <v>0</v>
      </c>
      <c r="AS217" s="515">
        <f t="shared" si="82"/>
        <v>0</v>
      </c>
      <c r="AT217" s="515">
        <f t="shared" si="82"/>
        <v>0</v>
      </c>
      <c r="AU217" s="515">
        <f t="shared" si="82"/>
        <v>0</v>
      </c>
      <c r="AV217" s="515">
        <f t="shared" si="82"/>
        <v>0</v>
      </c>
      <c r="AW217" s="515">
        <f t="shared" si="82"/>
        <v>0</v>
      </c>
      <c r="AX217" s="515" t="str">
        <f t="shared" si="71"/>
        <v/>
      </c>
      <c r="AY217" s="515" t="str">
        <f t="shared" si="71"/>
        <v/>
      </c>
      <c r="AZ217" s="515" t="str">
        <f t="shared" si="71"/>
        <v/>
      </c>
      <c r="BA217" s="515" t="str">
        <f t="shared" si="71"/>
        <v/>
      </c>
      <c r="BB217" s="515" t="str">
        <f t="shared" si="71"/>
        <v/>
      </c>
      <c r="BC217" s="515" t="str">
        <f t="shared" si="71"/>
        <v/>
      </c>
      <c r="BD217" s="515" t="str">
        <f t="shared" si="71"/>
        <v/>
      </c>
      <c r="BE217" s="515" t="str">
        <f t="shared" si="71"/>
        <v/>
      </c>
      <c r="BF217" s="515" t="str">
        <f t="shared" si="87"/>
        <v/>
      </c>
      <c r="BG217" s="515" t="str">
        <f t="shared" si="87"/>
        <v/>
      </c>
      <c r="BH217" s="515" t="str">
        <f t="shared" si="87"/>
        <v/>
      </c>
      <c r="BI217" s="515" t="str">
        <f t="shared" si="87"/>
        <v/>
      </c>
      <c r="BJ217" s="515" t="str">
        <f t="shared" si="87"/>
        <v/>
      </c>
      <c r="BK217" s="515" t="str">
        <f t="shared" si="87"/>
        <v/>
      </c>
      <c r="BL217" s="515">
        <f t="shared" si="83"/>
        <v>0</v>
      </c>
      <c r="BM217" s="515">
        <f t="shared" si="84"/>
        <v>0</v>
      </c>
      <c r="BN217" s="515">
        <f t="shared" si="85"/>
        <v>0</v>
      </c>
      <c r="BO217" s="515" t="str">
        <f t="shared" si="86"/>
        <v/>
      </c>
    </row>
    <row r="218" spans="1:67" ht="30" customHeight="1">
      <c r="A218" s="518">
        <v>207</v>
      </c>
      <c r="B218" s="516"/>
      <c r="C218" s="77" t="str">
        <f t="shared" si="75"/>
        <v/>
      </c>
      <c r="D218" s="72" t="str">
        <f t="shared" si="76"/>
        <v/>
      </c>
      <c r="E218" s="515" t="str">
        <f t="shared" si="77"/>
        <v/>
      </c>
      <c r="F218" s="515" t="str">
        <f t="shared" si="78"/>
        <v/>
      </c>
      <c r="G218" s="515" t="str">
        <f t="shared" si="79"/>
        <v/>
      </c>
      <c r="H218" s="515">
        <f t="shared" si="80"/>
        <v>0</v>
      </c>
      <c r="I218" s="515">
        <f t="shared" si="80"/>
        <v>0</v>
      </c>
      <c r="J218" s="515">
        <f t="shared" si="80"/>
        <v>0</v>
      </c>
      <c r="K218" s="515">
        <f t="shared" si="80"/>
        <v>0</v>
      </c>
      <c r="L218" s="515">
        <f t="shared" si="80"/>
        <v>0</v>
      </c>
      <c r="M218" s="515">
        <f t="shared" si="80"/>
        <v>0</v>
      </c>
      <c r="N218" s="515">
        <f t="shared" si="80"/>
        <v>0</v>
      </c>
      <c r="O218" s="515">
        <f t="shared" si="80"/>
        <v>0</v>
      </c>
      <c r="P218" s="515">
        <f t="shared" si="80"/>
        <v>0</v>
      </c>
      <c r="Q218" s="515">
        <f t="shared" si="80"/>
        <v>0</v>
      </c>
      <c r="R218" s="515">
        <f t="shared" si="80"/>
        <v>0</v>
      </c>
      <c r="S218" s="515">
        <f t="shared" si="80"/>
        <v>0</v>
      </c>
      <c r="T218" s="515">
        <f t="shared" si="80"/>
        <v>0</v>
      </c>
      <c r="U218" s="515">
        <f t="shared" si="80"/>
        <v>0</v>
      </c>
      <c r="V218" s="515">
        <f t="shared" si="81"/>
        <v>0</v>
      </c>
      <c r="W218" s="515">
        <f t="shared" si="81"/>
        <v>0</v>
      </c>
      <c r="X218" s="515">
        <f t="shared" si="81"/>
        <v>0</v>
      </c>
      <c r="Y218" s="515">
        <f t="shared" si="81"/>
        <v>0</v>
      </c>
      <c r="Z218" s="515">
        <f t="shared" si="81"/>
        <v>0</v>
      </c>
      <c r="AA218" s="515">
        <f t="shared" si="81"/>
        <v>0</v>
      </c>
      <c r="AB218" s="515">
        <f t="shared" si="81"/>
        <v>0</v>
      </c>
      <c r="AC218" s="515">
        <f t="shared" si="81"/>
        <v>0</v>
      </c>
      <c r="AD218" s="515">
        <f t="shared" si="81"/>
        <v>0</v>
      </c>
      <c r="AE218" s="515">
        <f t="shared" si="81"/>
        <v>0</v>
      </c>
      <c r="AF218" s="515">
        <f t="shared" si="81"/>
        <v>0</v>
      </c>
      <c r="AG218" s="515">
        <f t="shared" si="81"/>
        <v>0</v>
      </c>
      <c r="AH218" s="515">
        <f t="shared" si="81"/>
        <v>0</v>
      </c>
      <c r="AI218" s="515">
        <f t="shared" si="81"/>
        <v>0</v>
      </c>
      <c r="AJ218" s="515">
        <f t="shared" si="82"/>
        <v>0</v>
      </c>
      <c r="AK218" s="515">
        <f t="shared" si="82"/>
        <v>0</v>
      </c>
      <c r="AL218" s="515">
        <f t="shared" si="82"/>
        <v>0</v>
      </c>
      <c r="AM218" s="515">
        <f t="shared" si="82"/>
        <v>0</v>
      </c>
      <c r="AN218" s="515">
        <f t="shared" si="82"/>
        <v>0</v>
      </c>
      <c r="AO218" s="515">
        <f t="shared" si="82"/>
        <v>0</v>
      </c>
      <c r="AP218" s="515">
        <f t="shared" si="82"/>
        <v>0</v>
      </c>
      <c r="AQ218" s="515">
        <f t="shared" si="82"/>
        <v>0</v>
      </c>
      <c r="AR218" s="515">
        <f t="shared" si="82"/>
        <v>0</v>
      </c>
      <c r="AS218" s="515">
        <f t="shared" si="82"/>
        <v>0</v>
      </c>
      <c r="AT218" s="515">
        <f t="shared" si="82"/>
        <v>0</v>
      </c>
      <c r="AU218" s="515">
        <f t="shared" si="82"/>
        <v>0</v>
      </c>
      <c r="AV218" s="515">
        <f t="shared" si="82"/>
        <v>0</v>
      </c>
      <c r="AW218" s="515">
        <f t="shared" si="82"/>
        <v>0</v>
      </c>
      <c r="AX218" s="515" t="str">
        <f t="shared" si="71"/>
        <v/>
      </c>
      <c r="AY218" s="515" t="str">
        <f t="shared" si="71"/>
        <v/>
      </c>
      <c r="AZ218" s="515" t="str">
        <f t="shared" si="71"/>
        <v/>
      </c>
      <c r="BA218" s="515" t="str">
        <f t="shared" si="71"/>
        <v/>
      </c>
      <c r="BB218" s="515" t="str">
        <f t="shared" si="71"/>
        <v/>
      </c>
      <c r="BC218" s="515" t="str">
        <f t="shared" si="71"/>
        <v/>
      </c>
      <c r="BD218" s="515" t="str">
        <f t="shared" si="71"/>
        <v/>
      </c>
      <c r="BE218" s="515" t="str">
        <f t="shared" si="71"/>
        <v/>
      </c>
      <c r="BF218" s="515" t="str">
        <f t="shared" si="87"/>
        <v/>
      </c>
      <c r="BG218" s="515" t="str">
        <f t="shared" si="87"/>
        <v/>
      </c>
      <c r="BH218" s="515" t="str">
        <f t="shared" si="87"/>
        <v/>
      </c>
      <c r="BI218" s="515" t="str">
        <f t="shared" si="87"/>
        <v/>
      </c>
      <c r="BJ218" s="515" t="str">
        <f t="shared" si="87"/>
        <v/>
      </c>
      <c r="BK218" s="515" t="str">
        <f t="shared" si="87"/>
        <v/>
      </c>
      <c r="BL218" s="515">
        <f t="shared" si="83"/>
        <v>0</v>
      </c>
      <c r="BM218" s="515">
        <f t="shared" si="84"/>
        <v>0</v>
      </c>
      <c r="BN218" s="515">
        <f t="shared" si="85"/>
        <v>0</v>
      </c>
      <c r="BO218" s="515" t="str">
        <f t="shared" si="86"/>
        <v/>
      </c>
    </row>
    <row r="219" spans="1:67" ht="30" customHeight="1">
      <c r="A219" s="517">
        <v>208</v>
      </c>
      <c r="B219" s="516"/>
      <c r="C219" s="77" t="str">
        <f t="shared" si="75"/>
        <v/>
      </c>
      <c r="D219" s="72" t="str">
        <f t="shared" si="76"/>
        <v/>
      </c>
      <c r="E219" s="515" t="str">
        <f t="shared" si="77"/>
        <v/>
      </c>
      <c r="F219" s="515" t="str">
        <f t="shared" si="78"/>
        <v/>
      </c>
      <c r="G219" s="515" t="str">
        <f t="shared" si="79"/>
        <v/>
      </c>
      <c r="H219" s="515">
        <f t="shared" si="80"/>
        <v>0</v>
      </c>
      <c r="I219" s="515">
        <f t="shared" si="80"/>
        <v>0</v>
      </c>
      <c r="J219" s="515">
        <f t="shared" si="80"/>
        <v>0</v>
      </c>
      <c r="K219" s="515">
        <f t="shared" si="80"/>
        <v>0</v>
      </c>
      <c r="L219" s="515">
        <f t="shared" si="80"/>
        <v>0</v>
      </c>
      <c r="M219" s="515">
        <f t="shared" si="80"/>
        <v>0</v>
      </c>
      <c r="N219" s="515">
        <f t="shared" si="80"/>
        <v>0</v>
      </c>
      <c r="O219" s="515">
        <f t="shared" si="80"/>
        <v>0</v>
      </c>
      <c r="P219" s="515">
        <f t="shared" si="80"/>
        <v>0</v>
      </c>
      <c r="Q219" s="515">
        <f t="shared" si="80"/>
        <v>0</v>
      </c>
      <c r="R219" s="515">
        <f t="shared" si="80"/>
        <v>0</v>
      </c>
      <c r="S219" s="515">
        <f t="shared" si="80"/>
        <v>0</v>
      </c>
      <c r="T219" s="515">
        <f t="shared" si="80"/>
        <v>0</v>
      </c>
      <c r="U219" s="515">
        <f t="shared" si="80"/>
        <v>0</v>
      </c>
      <c r="V219" s="515">
        <f t="shared" si="81"/>
        <v>0</v>
      </c>
      <c r="W219" s="515">
        <f t="shared" si="81"/>
        <v>0</v>
      </c>
      <c r="X219" s="515">
        <f t="shared" si="81"/>
        <v>0</v>
      </c>
      <c r="Y219" s="515">
        <f t="shared" si="81"/>
        <v>0</v>
      </c>
      <c r="Z219" s="515">
        <f t="shared" si="81"/>
        <v>0</v>
      </c>
      <c r="AA219" s="515">
        <f t="shared" si="81"/>
        <v>0</v>
      </c>
      <c r="AB219" s="515">
        <f t="shared" si="81"/>
        <v>0</v>
      </c>
      <c r="AC219" s="515">
        <f t="shared" si="81"/>
        <v>0</v>
      </c>
      <c r="AD219" s="515">
        <f t="shared" si="81"/>
        <v>0</v>
      </c>
      <c r="AE219" s="515">
        <f t="shared" si="81"/>
        <v>0</v>
      </c>
      <c r="AF219" s="515">
        <f t="shared" si="81"/>
        <v>0</v>
      </c>
      <c r="AG219" s="515">
        <f t="shared" si="81"/>
        <v>0</v>
      </c>
      <c r="AH219" s="515">
        <f t="shared" si="81"/>
        <v>0</v>
      </c>
      <c r="AI219" s="515">
        <f t="shared" si="81"/>
        <v>0</v>
      </c>
      <c r="AJ219" s="515">
        <f t="shared" si="82"/>
        <v>0</v>
      </c>
      <c r="AK219" s="515">
        <f t="shared" si="82"/>
        <v>0</v>
      </c>
      <c r="AL219" s="515">
        <f t="shared" si="82"/>
        <v>0</v>
      </c>
      <c r="AM219" s="515">
        <f t="shared" si="82"/>
        <v>0</v>
      </c>
      <c r="AN219" s="515">
        <f t="shared" si="82"/>
        <v>0</v>
      </c>
      <c r="AO219" s="515">
        <f t="shared" si="82"/>
        <v>0</v>
      </c>
      <c r="AP219" s="515">
        <f t="shared" si="82"/>
        <v>0</v>
      </c>
      <c r="AQ219" s="515">
        <f t="shared" si="82"/>
        <v>0</v>
      </c>
      <c r="AR219" s="515">
        <f t="shared" si="82"/>
        <v>0</v>
      </c>
      <c r="AS219" s="515">
        <f t="shared" si="82"/>
        <v>0</v>
      </c>
      <c r="AT219" s="515">
        <f t="shared" si="82"/>
        <v>0</v>
      </c>
      <c r="AU219" s="515">
        <f t="shared" si="82"/>
        <v>0</v>
      </c>
      <c r="AV219" s="515">
        <f t="shared" si="82"/>
        <v>0</v>
      </c>
      <c r="AW219" s="515">
        <f t="shared" si="82"/>
        <v>0</v>
      </c>
      <c r="AX219" s="515" t="str">
        <f t="shared" si="71"/>
        <v/>
      </c>
      <c r="AY219" s="515" t="str">
        <f t="shared" si="71"/>
        <v/>
      </c>
      <c r="AZ219" s="515" t="str">
        <f t="shared" si="71"/>
        <v/>
      </c>
      <c r="BA219" s="515" t="str">
        <f t="shared" si="71"/>
        <v/>
      </c>
      <c r="BB219" s="515" t="str">
        <f t="shared" si="71"/>
        <v/>
      </c>
      <c r="BC219" s="515" t="str">
        <f t="shared" si="71"/>
        <v/>
      </c>
      <c r="BD219" s="515" t="str">
        <f t="shared" si="71"/>
        <v/>
      </c>
      <c r="BE219" s="515" t="str">
        <f t="shared" si="71"/>
        <v/>
      </c>
      <c r="BF219" s="515" t="str">
        <f t="shared" si="87"/>
        <v/>
      </c>
      <c r="BG219" s="515" t="str">
        <f t="shared" si="87"/>
        <v/>
      </c>
      <c r="BH219" s="515" t="str">
        <f t="shared" si="87"/>
        <v/>
      </c>
      <c r="BI219" s="515" t="str">
        <f t="shared" si="87"/>
        <v/>
      </c>
      <c r="BJ219" s="515" t="str">
        <f t="shared" si="87"/>
        <v/>
      </c>
      <c r="BK219" s="515" t="str">
        <f t="shared" si="87"/>
        <v/>
      </c>
      <c r="BL219" s="515">
        <f t="shared" si="83"/>
        <v>0</v>
      </c>
      <c r="BM219" s="515">
        <f t="shared" si="84"/>
        <v>0</v>
      </c>
      <c r="BN219" s="515">
        <f t="shared" si="85"/>
        <v>0</v>
      </c>
      <c r="BO219" s="515" t="str">
        <f t="shared" si="86"/>
        <v/>
      </c>
    </row>
    <row r="220" spans="1:67" ht="30" customHeight="1">
      <c r="A220" s="518">
        <v>209</v>
      </c>
      <c r="B220" s="516"/>
      <c r="C220" s="77" t="str">
        <f t="shared" si="75"/>
        <v/>
      </c>
      <c r="D220" s="72" t="str">
        <f t="shared" si="76"/>
        <v/>
      </c>
      <c r="E220" s="515" t="str">
        <f t="shared" si="77"/>
        <v/>
      </c>
      <c r="F220" s="515" t="str">
        <f t="shared" si="78"/>
        <v/>
      </c>
      <c r="G220" s="515" t="str">
        <f t="shared" si="79"/>
        <v/>
      </c>
      <c r="H220" s="515">
        <f t="shared" ref="H220:U235" si="88">IF($B220="",0,SUMPRODUCT(($BQ$6:$AFM$6=H$11)*($BQ$7:$AFM$7="ALERTE")*(COUNTIF($G220,"* "&amp;$BQ$8:$AFM$8&amp;" *")&gt;0)*1))</f>
        <v>0</v>
      </c>
      <c r="I220" s="515">
        <f t="shared" si="88"/>
        <v>0</v>
      </c>
      <c r="J220" s="515">
        <f t="shared" si="88"/>
        <v>0</v>
      </c>
      <c r="K220" s="515">
        <f t="shared" si="88"/>
        <v>0</v>
      </c>
      <c r="L220" s="515">
        <f t="shared" si="88"/>
        <v>0</v>
      </c>
      <c r="M220" s="515">
        <f t="shared" si="88"/>
        <v>0</v>
      </c>
      <c r="N220" s="515">
        <f t="shared" si="88"/>
        <v>0</v>
      </c>
      <c r="O220" s="515">
        <f t="shared" si="88"/>
        <v>0</v>
      </c>
      <c r="P220" s="515">
        <f t="shared" si="88"/>
        <v>0</v>
      </c>
      <c r="Q220" s="515">
        <f t="shared" si="88"/>
        <v>0</v>
      </c>
      <c r="R220" s="515">
        <f t="shared" si="88"/>
        <v>0</v>
      </c>
      <c r="S220" s="515">
        <f t="shared" si="88"/>
        <v>0</v>
      </c>
      <c r="T220" s="515">
        <f t="shared" si="88"/>
        <v>0</v>
      </c>
      <c r="U220" s="515">
        <f t="shared" si="88"/>
        <v>0</v>
      </c>
      <c r="V220" s="515">
        <f t="shared" ref="V220:AI235" si="89">IF($B220="",0,SUMPRODUCT(($BQ$6:$AFM$6=V$11)*($BQ$7:$AFM$7="INFO")*(COUNTIF($G220,"* "&amp;$BQ$8:$AFM$8&amp;" *")&gt;0)*1))</f>
        <v>0</v>
      </c>
      <c r="W220" s="515">
        <f t="shared" si="89"/>
        <v>0</v>
      </c>
      <c r="X220" s="515">
        <f t="shared" si="89"/>
        <v>0</v>
      </c>
      <c r="Y220" s="515">
        <f t="shared" si="89"/>
        <v>0</v>
      </c>
      <c r="Z220" s="515">
        <f t="shared" si="89"/>
        <v>0</v>
      </c>
      <c r="AA220" s="515">
        <f t="shared" si="89"/>
        <v>0</v>
      </c>
      <c r="AB220" s="515">
        <f t="shared" si="89"/>
        <v>0</v>
      </c>
      <c r="AC220" s="515">
        <f t="shared" si="89"/>
        <v>0</v>
      </c>
      <c r="AD220" s="515">
        <f t="shared" si="89"/>
        <v>0</v>
      </c>
      <c r="AE220" s="515">
        <f t="shared" si="89"/>
        <v>0</v>
      </c>
      <c r="AF220" s="515">
        <f t="shared" si="89"/>
        <v>0</v>
      </c>
      <c r="AG220" s="515">
        <f t="shared" si="89"/>
        <v>0</v>
      </c>
      <c r="AH220" s="515">
        <f t="shared" si="89"/>
        <v>0</v>
      </c>
      <c r="AI220" s="515">
        <f t="shared" si="89"/>
        <v>0</v>
      </c>
      <c r="AJ220" s="515">
        <f t="shared" ref="AJ220:AW235" si="90">IF($B220="",0,SUMPRODUCT(($BQ$6:$AFM$6=AJ$11)*($BQ$7:$AFM$7="EXCL")*(COUNTIF($G220,"* "&amp;$BQ$8:$AFM$8&amp;" *")&gt;0)*1))</f>
        <v>0</v>
      </c>
      <c r="AK220" s="515">
        <f t="shared" si="90"/>
        <v>0</v>
      </c>
      <c r="AL220" s="515">
        <f t="shared" si="90"/>
        <v>0</v>
      </c>
      <c r="AM220" s="515">
        <f t="shared" si="90"/>
        <v>0</v>
      </c>
      <c r="AN220" s="515">
        <f t="shared" si="90"/>
        <v>0</v>
      </c>
      <c r="AO220" s="515">
        <f t="shared" si="90"/>
        <v>0</v>
      </c>
      <c r="AP220" s="515">
        <f t="shared" si="90"/>
        <v>0</v>
      </c>
      <c r="AQ220" s="515">
        <f t="shared" si="90"/>
        <v>0</v>
      </c>
      <c r="AR220" s="515">
        <f t="shared" si="90"/>
        <v>0</v>
      </c>
      <c r="AS220" s="515">
        <f t="shared" si="90"/>
        <v>0</v>
      </c>
      <c r="AT220" s="515">
        <f t="shared" si="90"/>
        <v>0</v>
      </c>
      <c r="AU220" s="515">
        <f t="shared" si="90"/>
        <v>0</v>
      </c>
      <c r="AV220" s="515">
        <f t="shared" si="90"/>
        <v>0</v>
      </c>
      <c r="AW220" s="515">
        <f t="shared" si="90"/>
        <v>0</v>
      </c>
      <c r="AX220" s="515" t="str">
        <f t="shared" si="71"/>
        <v/>
      </c>
      <c r="AY220" s="515" t="str">
        <f t="shared" si="71"/>
        <v/>
      </c>
      <c r="AZ220" s="515" t="str">
        <f t="shared" si="71"/>
        <v/>
      </c>
      <c r="BA220" s="515" t="str">
        <f t="shared" si="71"/>
        <v/>
      </c>
      <c r="BB220" s="515" t="str">
        <f t="shared" si="71"/>
        <v/>
      </c>
      <c r="BC220" s="515" t="str">
        <f t="shared" si="71"/>
        <v/>
      </c>
      <c r="BD220" s="515" t="str">
        <f t="shared" si="71"/>
        <v/>
      </c>
      <c r="BE220" s="515" t="str">
        <f t="shared" si="71"/>
        <v/>
      </c>
      <c r="BF220" s="515" t="str">
        <f t="shared" si="87"/>
        <v/>
      </c>
      <c r="BG220" s="515" t="str">
        <f t="shared" si="87"/>
        <v/>
      </c>
      <c r="BH220" s="515" t="str">
        <f t="shared" si="87"/>
        <v/>
      </c>
      <c r="BI220" s="515" t="str">
        <f t="shared" si="87"/>
        <v/>
      </c>
      <c r="BJ220" s="515" t="str">
        <f t="shared" si="87"/>
        <v/>
      </c>
      <c r="BK220" s="515" t="str">
        <f t="shared" si="87"/>
        <v/>
      </c>
      <c r="BL220" s="515">
        <f t="shared" si="83"/>
        <v>0</v>
      </c>
      <c r="BM220" s="515">
        <f t="shared" si="84"/>
        <v>0</v>
      </c>
      <c r="BN220" s="515">
        <f t="shared" si="85"/>
        <v>0</v>
      </c>
      <c r="BO220" s="515" t="str">
        <f t="shared" si="86"/>
        <v/>
      </c>
    </row>
    <row r="221" spans="1:67" ht="30" customHeight="1">
      <c r="A221" s="517">
        <v>210</v>
      </c>
      <c r="B221" s="516"/>
      <c r="C221" s="77" t="str">
        <f t="shared" si="75"/>
        <v/>
      </c>
      <c r="D221" s="72" t="str">
        <f t="shared" si="76"/>
        <v/>
      </c>
      <c r="E221" s="515" t="str">
        <f t="shared" si="77"/>
        <v/>
      </c>
      <c r="F221" s="515" t="str">
        <f t="shared" si="78"/>
        <v/>
      </c>
      <c r="G221" s="515" t="str">
        <f t="shared" si="79"/>
        <v/>
      </c>
      <c r="H221" s="515">
        <f t="shared" si="88"/>
        <v>0</v>
      </c>
      <c r="I221" s="515">
        <f t="shared" si="88"/>
        <v>0</v>
      </c>
      <c r="J221" s="515">
        <f t="shared" si="88"/>
        <v>0</v>
      </c>
      <c r="K221" s="515">
        <f t="shared" si="88"/>
        <v>0</v>
      </c>
      <c r="L221" s="515">
        <f t="shared" si="88"/>
        <v>0</v>
      </c>
      <c r="M221" s="515">
        <f t="shared" si="88"/>
        <v>0</v>
      </c>
      <c r="N221" s="515">
        <f t="shared" si="88"/>
        <v>0</v>
      </c>
      <c r="O221" s="515">
        <f t="shared" si="88"/>
        <v>0</v>
      </c>
      <c r="P221" s="515">
        <f t="shared" si="88"/>
        <v>0</v>
      </c>
      <c r="Q221" s="515">
        <f t="shared" si="88"/>
        <v>0</v>
      </c>
      <c r="R221" s="515">
        <f t="shared" si="88"/>
        <v>0</v>
      </c>
      <c r="S221" s="515">
        <f t="shared" si="88"/>
        <v>0</v>
      </c>
      <c r="T221" s="515">
        <f t="shared" si="88"/>
        <v>0</v>
      </c>
      <c r="U221" s="515">
        <f t="shared" si="88"/>
        <v>0</v>
      </c>
      <c r="V221" s="515">
        <f t="shared" si="89"/>
        <v>0</v>
      </c>
      <c r="W221" s="515">
        <f t="shared" si="89"/>
        <v>0</v>
      </c>
      <c r="X221" s="515">
        <f t="shared" si="89"/>
        <v>0</v>
      </c>
      <c r="Y221" s="515">
        <f t="shared" si="89"/>
        <v>0</v>
      </c>
      <c r="Z221" s="515">
        <f t="shared" si="89"/>
        <v>0</v>
      </c>
      <c r="AA221" s="515">
        <f t="shared" si="89"/>
        <v>0</v>
      </c>
      <c r="AB221" s="515">
        <f t="shared" si="89"/>
        <v>0</v>
      </c>
      <c r="AC221" s="515">
        <f t="shared" si="89"/>
        <v>0</v>
      </c>
      <c r="AD221" s="515">
        <f t="shared" si="89"/>
        <v>0</v>
      </c>
      <c r="AE221" s="515">
        <f t="shared" si="89"/>
        <v>0</v>
      </c>
      <c r="AF221" s="515">
        <f t="shared" si="89"/>
        <v>0</v>
      </c>
      <c r="AG221" s="515">
        <f t="shared" si="89"/>
        <v>0</v>
      </c>
      <c r="AH221" s="515">
        <f t="shared" si="89"/>
        <v>0</v>
      </c>
      <c r="AI221" s="515">
        <f t="shared" si="89"/>
        <v>0</v>
      </c>
      <c r="AJ221" s="515">
        <f t="shared" si="90"/>
        <v>0</v>
      </c>
      <c r="AK221" s="515">
        <f t="shared" si="90"/>
        <v>0</v>
      </c>
      <c r="AL221" s="515">
        <f t="shared" si="90"/>
        <v>0</v>
      </c>
      <c r="AM221" s="515">
        <f t="shared" si="90"/>
        <v>0</v>
      </c>
      <c r="AN221" s="515">
        <f t="shared" si="90"/>
        <v>0</v>
      </c>
      <c r="AO221" s="515">
        <f t="shared" si="90"/>
        <v>0</v>
      </c>
      <c r="AP221" s="515">
        <f t="shared" si="90"/>
        <v>0</v>
      </c>
      <c r="AQ221" s="515">
        <f t="shared" si="90"/>
        <v>0</v>
      </c>
      <c r="AR221" s="515">
        <f t="shared" si="90"/>
        <v>0</v>
      </c>
      <c r="AS221" s="515">
        <f t="shared" si="90"/>
        <v>0</v>
      </c>
      <c r="AT221" s="515">
        <f t="shared" si="90"/>
        <v>0</v>
      </c>
      <c r="AU221" s="515">
        <f t="shared" si="90"/>
        <v>0</v>
      </c>
      <c r="AV221" s="515">
        <f t="shared" si="90"/>
        <v>0</v>
      </c>
      <c r="AW221" s="515">
        <f t="shared" si="90"/>
        <v>0</v>
      </c>
      <c r="AX221" s="515" t="str">
        <f t="shared" si="71"/>
        <v/>
      </c>
      <c r="AY221" s="515" t="str">
        <f t="shared" si="71"/>
        <v/>
      </c>
      <c r="AZ221" s="515" t="str">
        <f t="shared" si="71"/>
        <v/>
      </c>
      <c r="BA221" s="515" t="str">
        <f t="shared" si="71"/>
        <v/>
      </c>
      <c r="BB221" s="515" t="str">
        <f t="shared" si="71"/>
        <v/>
      </c>
      <c r="BC221" s="515" t="str">
        <f t="shared" si="71"/>
        <v/>
      </c>
      <c r="BD221" s="515" t="str">
        <f t="shared" si="71"/>
        <v/>
      </c>
      <c r="BE221" s="515" t="str">
        <f t="shared" si="71"/>
        <v/>
      </c>
      <c r="BF221" s="515" t="str">
        <f t="shared" si="87"/>
        <v/>
      </c>
      <c r="BG221" s="515" t="str">
        <f t="shared" si="87"/>
        <v/>
      </c>
      <c r="BH221" s="515" t="str">
        <f t="shared" si="87"/>
        <v/>
      </c>
      <c r="BI221" s="515" t="str">
        <f t="shared" si="87"/>
        <v/>
      </c>
      <c r="BJ221" s="515" t="str">
        <f t="shared" si="87"/>
        <v/>
      </c>
      <c r="BK221" s="515" t="str">
        <f t="shared" si="87"/>
        <v/>
      </c>
      <c r="BL221" s="515">
        <f t="shared" si="83"/>
        <v>0</v>
      </c>
      <c r="BM221" s="515">
        <f t="shared" si="84"/>
        <v>0</v>
      </c>
      <c r="BN221" s="515">
        <f t="shared" si="85"/>
        <v>0</v>
      </c>
      <c r="BO221" s="515" t="str">
        <f t="shared" si="86"/>
        <v/>
      </c>
    </row>
    <row r="222" spans="1:67" ht="30" customHeight="1">
      <c r="A222" s="518">
        <v>211</v>
      </c>
      <c r="B222" s="516"/>
      <c r="C222" s="77" t="str">
        <f t="shared" si="75"/>
        <v/>
      </c>
      <c r="D222" s="72" t="str">
        <f t="shared" si="76"/>
        <v/>
      </c>
      <c r="E222" s="515" t="str">
        <f t="shared" si="77"/>
        <v/>
      </c>
      <c r="F222" s="515" t="str">
        <f t="shared" si="78"/>
        <v/>
      </c>
      <c r="G222" s="515" t="str">
        <f t="shared" si="79"/>
        <v/>
      </c>
      <c r="H222" s="515">
        <f t="shared" si="88"/>
        <v>0</v>
      </c>
      <c r="I222" s="515">
        <f t="shared" si="88"/>
        <v>0</v>
      </c>
      <c r="J222" s="515">
        <f t="shared" si="88"/>
        <v>0</v>
      </c>
      <c r="K222" s="515">
        <f t="shared" si="88"/>
        <v>0</v>
      </c>
      <c r="L222" s="515">
        <f t="shared" si="88"/>
        <v>0</v>
      </c>
      <c r="M222" s="515">
        <f t="shared" si="88"/>
        <v>0</v>
      </c>
      <c r="N222" s="515">
        <f t="shared" si="88"/>
        <v>0</v>
      </c>
      <c r="O222" s="515">
        <f t="shared" si="88"/>
        <v>0</v>
      </c>
      <c r="P222" s="515">
        <f t="shared" si="88"/>
        <v>0</v>
      </c>
      <c r="Q222" s="515">
        <f t="shared" si="88"/>
        <v>0</v>
      </c>
      <c r="R222" s="515">
        <f t="shared" si="88"/>
        <v>0</v>
      </c>
      <c r="S222" s="515">
        <f t="shared" si="88"/>
        <v>0</v>
      </c>
      <c r="T222" s="515">
        <f t="shared" si="88"/>
        <v>0</v>
      </c>
      <c r="U222" s="515">
        <f t="shared" si="88"/>
        <v>0</v>
      </c>
      <c r="V222" s="515">
        <f t="shared" si="89"/>
        <v>0</v>
      </c>
      <c r="W222" s="515">
        <f t="shared" si="89"/>
        <v>0</v>
      </c>
      <c r="X222" s="515">
        <f t="shared" si="89"/>
        <v>0</v>
      </c>
      <c r="Y222" s="515">
        <f t="shared" si="89"/>
        <v>0</v>
      </c>
      <c r="Z222" s="515">
        <f t="shared" si="89"/>
        <v>0</v>
      </c>
      <c r="AA222" s="515">
        <f t="shared" si="89"/>
        <v>0</v>
      </c>
      <c r="AB222" s="515">
        <f t="shared" si="89"/>
        <v>0</v>
      </c>
      <c r="AC222" s="515">
        <f t="shared" si="89"/>
        <v>0</v>
      </c>
      <c r="AD222" s="515">
        <f t="shared" si="89"/>
        <v>0</v>
      </c>
      <c r="AE222" s="515">
        <f t="shared" si="89"/>
        <v>0</v>
      </c>
      <c r="AF222" s="515">
        <f t="shared" si="89"/>
        <v>0</v>
      </c>
      <c r="AG222" s="515">
        <f t="shared" si="89"/>
        <v>0</v>
      </c>
      <c r="AH222" s="515">
        <f t="shared" si="89"/>
        <v>0</v>
      </c>
      <c r="AI222" s="515">
        <f t="shared" si="89"/>
        <v>0</v>
      </c>
      <c r="AJ222" s="515">
        <f t="shared" si="90"/>
        <v>0</v>
      </c>
      <c r="AK222" s="515">
        <f t="shared" si="90"/>
        <v>0</v>
      </c>
      <c r="AL222" s="515">
        <f t="shared" si="90"/>
        <v>0</v>
      </c>
      <c r="AM222" s="515">
        <f t="shared" si="90"/>
        <v>0</v>
      </c>
      <c r="AN222" s="515">
        <f t="shared" si="90"/>
        <v>0</v>
      </c>
      <c r="AO222" s="515">
        <f t="shared" si="90"/>
        <v>0</v>
      </c>
      <c r="AP222" s="515">
        <f t="shared" si="90"/>
        <v>0</v>
      </c>
      <c r="AQ222" s="515">
        <f t="shared" si="90"/>
        <v>0</v>
      </c>
      <c r="AR222" s="515">
        <f t="shared" si="90"/>
        <v>0</v>
      </c>
      <c r="AS222" s="515">
        <f t="shared" si="90"/>
        <v>0</v>
      </c>
      <c r="AT222" s="515">
        <f t="shared" si="90"/>
        <v>0</v>
      </c>
      <c r="AU222" s="515">
        <f t="shared" si="90"/>
        <v>0</v>
      </c>
      <c r="AV222" s="515">
        <f t="shared" si="90"/>
        <v>0</v>
      </c>
      <c r="AW222" s="515">
        <f t="shared" si="90"/>
        <v>0</v>
      </c>
      <c r="AX222" s="515" t="str">
        <f t="shared" si="71"/>
        <v/>
      </c>
      <c r="AY222" s="515" t="str">
        <f t="shared" si="71"/>
        <v/>
      </c>
      <c r="AZ222" s="515" t="str">
        <f t="shared" si="71"/>
        <v/>
      </c>
      <c r="BA222" s="515" t="str">
        <f t="shared" si="71"/>
        <v/>
      </c>
      <c r="BB222" s="515" t="str">
        <f t="shared" si="71"/>
        <v/>
      </c>
      <c r="BC222" s="515" t="str">
        <f t="shared" si="71"/>
        <v/>
      </c>
      <c r="BD222" s="515" t="str">
        <f t="shared" si="71"/>
        <v/>
      </c>
      <c r="BE222" s="515" t="str">
        <f t="shared" si="71"/>
        <v/>
      </c>
      <c r="BF222" s="515" t="str">
        <f t="shared" si="87"/>
        <v/>
      </c>
      <c r="BG222" s="515" t="str">
        <f t="shared" si="87"/>
        <v/>
      </c>
      <c r="BH222" s="515" t="str">
        <f t="shared" si="87"/>
        <v/>
      </c>
      <c r="BI222" s="515" t="str">
        <f t="shared" si="87"/>
        <v/>
      </c>
      <c r="BJ222" s="515" t="str">
        <f t="shared" si="87"/>
        <v/>
      </c>
      <c r="BK222" s="515" t="str">
        <f t="shared" si="87"/>
        <v/>
      </c>
      <c r="BL222" s="515">
        <f t="shared" si="83"/>
        <v>0</v>
      </c>
      <c r="BM222" s="515">
        <f t="shared" si="84"/>
        <v>0</v>
      </c>
      <c r="BN222" s="515">
        <f t="shared" si="85"/>
        <v>0</v>
      </c>
      <c r="BO222" s="515" t="str">
        <f t="shared" si="86"/>
        <v/>
      </c>
    </row>
    <row r="223" spans="1:67" ht="30" customHeight="1">
      <c r="A223" s="517">
        <v>212</v>
      </c>
      <c r="B223" s="516"/>
      <c r="C223" s="77" t="str">
        <f t="shared" si="75"/>
        <v/>
      </c>
      <c r="D223" s="72" t="str">
        <f t="shared" si="76"/>
        <v/>
      </c>
      <c r="E223" s="515" t="str">
        <f t="shared" si="77"/>
        <v/>
      </c>
      <c r="F223" s="515" t="str">
        <f t="shared" si="78"/>
        <v/>
      </c>
      <c r="G223" s="515" t="str">
        <f t="shared" si="79"/>
        <v/>
      </c>
      <c r="H223" s="515">
        <f t="shared" si="88"/>
        <v>0</v>
      </c>
      <c r="I223" s="515">
        <f t="shared" si="88"/>
        <v>0</v>
      </c>
      <c r="J223" s="515">
        <f t="shared" si="88"/>
        <v>0</v>
      </c>
      <c r="K223" s="515">
        <f t="shared" si="88"/>
        <v>0</v>
      </c>
      <c r="L223" s="515">
        <f t="shared" si="88"/>
        <v>0</v>
      </c>
      <c r="M223" s="515">
        <f t="shared" si="88"/>
        <v>0</v>
      </c>
      <c r="N223" s="515">
        <f t="shared" si="88"/>
        <v>0</v>
      </c>
      <c r="O223" s="515">
        <f t="shared" si="88"/>
        <v>0</v>
      </c>
      <c r="P223" s="515">
        <f t="shared" si="88"/>
        <v>0</v>
      </c>
      <c r="Q223" s="515">
        <f t="shared" si="88"/>
        <v>0</v>
      </c>
      <c r="R223" s="515">
        <f t="shared" si="88"/>
        <v>0</v>
      </c>
      <c r="S223" s="515">
        <f t="shared" si="88"/>
        <v>0</v>
      </c>
      <c r="T223" s="515">
        <f t="shared" si="88"/>
        <v>0</v>
      </c>
      <c r="U223" s="515">
        <f t="shared" si="88"/>
        <v>0</v>
      </c>
      <c r="V223" s="515">
        <f t="shared" si="89"/>
        <v>0</v>
      </c>
      <c r="W223" s="515">
        <f t="shared" si="89"/>
        <v>0</v>
      </c>
      <c r="X223" s="515">
        <f t="shared" si="89"/>
        <v>0</v>
      </c>
      <c r="Y223" s="515">
        <f t="shared" si="89"/>
        <v>0</v>
      </c>
      <c r="Z223" s="515">
        <f t="shared" si="89"/>
        <v>0</v>
      </c>
      <c r="AA223" s="515">
        <f t="shared" si="89"/>
        <v>0</v>
      </c>
      <c r="AB223" s="515">
        <f t="shared" si="89"/>
        <v>0</v>
      </c>
      <c r="AC223" s="515">
        <f t="shared" si="89"/>
        <v>0</v>
      </c>
      <c r="AD223" s="515">
        <f t="shared" si="89"/>
        <v>0</v>
      </c>
      <c r="AE223" s="515">
        <f t="shared" si="89"/>
        <v>0</v>
      </c>
      <c r="AF223" s="515">
        <f t="shared" si="89"/>
        <v>0</v>
      </c>
      <c r="AG223" s="515">
        <f t="shared" si="89"/>
        <v>0</v>
      </c>
      <c r="AH223" s="515">
        <f t="shared" si="89"/>
        <v>0</v>
      </c>
      <c r="AI223" s="515">
        <f t="shared" si="89"/>
        <v>0</v>
      </c>
      <c r="AJ223" s="515">
        <f t="shared" si="90"/>
        <v>0</v>
      </c>
      <c r="AK223" s="515">
        <f t="shared" si="90"/>
        <v>0</v>
      </c>
      <c r="AL223" s="515">
        <f t="shared" si="90"/>
        <v>0</v>
      </c>
      <c r="AM223" s="515">
        <f t="shared" si="90"/>
        <v>0</v>
      </c>
      <c r="AN223" s="515">
        <f t="shared" si="90"/>
        <v>0</v>
      </c>
      <c r="AO223" s="515">
        <f t="shared" si="90"/>
        <v>0</v>
      </c>
      <c r="AP223" s="515">
        <f t="shared" si="90"/>
        <v>0</v>
      </c>
      <c r="AQ223" s="515">
        <f t="shared" si="90"/>
        <v>0</v>
      </c>
      <c r="AR223" s="515">
        <f t="shared" si="90"/>
        <v>0</v>
      </c>
      <c r="AS223" s="515">
        <f t="shared" si="90"/>
        <v>0</v>
      </c>
      <c r="AT223" s="515">
        <f t="shared" si="90"/>
        <v>0</v>
      </c>
      <c r="AU223" s="515">
        <f t="shared" si="90"/>
        <v>0</v>
      </c>
      <c r="AV223" s="515">
        <f t="shared" si="90"/>
        <v>0</v>
      </c>
      <c r="AW223" s="515">
        <f t="shared" si="90"/>
        <v>0</v>
      </c>
      <c r="AX223" s="515" t="str">
        <f t="shared" si="71"/>
        <v/>
      </c>
      <c r="AY223" s="515" t="str">
        <f t="shared" si="71"/>
        <v/>
      </c>
      <c r="AZ223" s="515" t="str">
        <f t="shared" si="71"/>
        <v/>
      </c>
      <c r="BA223" s="515" t="str">
        <f t="shared" si="71"/>
        <v/>
      </c>
      <c r="BB223" s="515" t="str">
        <f t="shared" si="71"/>
        <v/>
      </c>
      <c r="BC223" s="515" t="str">
        <f t="shared" si="71"/>
        <v/>
      </c>
      <c r="BD223" s="515" t="str">
        <f t="shared" si="71"/>
        <v/>
      </c>
      <c r="BE223" s="515" t="str">
        <f t="shared" si="71"/>
        <v/>
      </c>
      <c r="BF223" s="515" t="str">
        <f t="shared" si="87"/>
        <v/>
      </c>
      <c r="BG223" s="515" t="str">
        <f t="shared" si="87"/>
        <v/>
      </c>
      <c r="BH223" s="515" t="str">
        <f t="shared" si="87"/>
        <v/>
      </c>
      <c r="BI223" s="515" t="str">
        <f t="shared" si="87"/>
        <v/>
      </c>
      <c r="BJ223" s="515" t="str">
        <f t="shared" si="87"/>
        <v/>
      </c>
      <c r="BK223" s="515" t="str">
        <f t="shared" si="87"/>
        <v/>
      </c>
      <c r="BL223" s="515">
        <f t="shared" si="83"/>
        <v>0</v>
      </c>
      <c r="BM223" s="515">
        <f t="shared" si="84"/>
        <v>0</v>
      </c>
      <c r="BN223" s="515">
        <f t="shared" si="85"/>
        <v>0</v>
      </c>
      <c r="BO223" s="515" t="str">
        <f t="shared" si="86"/>
        <v/>
      </c>
    </row>
    <row r="224" spans="1:67" ht="30" customHeight="1">
      <c r="A224" s="518">
        <v>213</v>
      </c>
      <c r="B224" s="516"/>
      <c r="C224" s="77" t="str">
        <f t="shared" si="75"/>
        <v/>
      </c>
      <c r="D224" s="72" t="str">
        <f t="shared" si="76"/>
        <v/>
      </c>
      <c r="E224" s="515" t="str">
        <f t="shared" si="77"/>
        <v/>
      </c>
      <c r="F224" s="515" t="str">
        <f t="shared" si="78"/>
        <v/>
      </c>
      <c r="G224" s="515" t="str">
        <f t="shared" si="79"/>
        <v/>
      </c>
      <c r="H224" s="515">
        <f t="shared" si="88"/>
        <v>0</v>
      </c>
      <c r="I224" s="515">
        <f t="shared" si="88"/>
        <v>0</v>
      </c>
      <c r="J224" s="515">
        <f t="shared" si="88"/>
        <v>0</v>
      </c>
      <c r="K224" s="515">
        <f t="shared" si="88"/>
        <v>0</v>
      </c>
      <c r="L224" s="515">
        <f t="shared" si="88"/>
        <v>0</v>
      </c>
      <c r="M224" s="515">
        <f t="shared" si="88"/>
        <v>0</v>
      </c>
      <c r="N224" s="515">
        <f t="shared" si="88"/>
        <v>0</v>
      </c>
      <c r="O224" s="515">
        <f t="shared" si="88"/>
        <v>0</v>
      </c>
      <c r="P224" s="515">
        <f t="shared" si="88"/>
        <v>0</v>
      </c>
      <c r="Q224" s="515">
        <f t="shared" si="88"/>
        <v>0</v>
      </c>
      <c r="R224" s="515">
        <f t="shared" si="88"/>
        <v>0</v>
      </c>
      <c r="S224" s="515">
        <f t="shared" si="88"/>
        <v>0</v>
      </c>
      <c r="T224" s="515">
        <f t="shared" si="88"/>
        <v>0</v>
      </c>
      <c r="U224" s="515">
        <f t="shared" si="88"/>
        <v>0</v>
      </c>
      <c r="V224" s="515">
        <f t="shared" si="89"/>
        <v>0</v>
      </c>
      <c r="W224" s="515">
        <f t="shared" si="89"/>
        <v>0</v>
      </c>
      <c r="X224" s="515">
        <f t="shared" si="89"/>
        <v>0</v>
      </c>
      <c r="Y224" s="515">
        <f t="shared" si="89"/>
        <v>0</v>
      </c>
      <c r="Z224" s="515">
        <f t="shared" si="89"/>
        <v>0</v>
      </c>
      <c r="AA224" s="515">
        <f t="shared" si="89"/>
        <v>0</v>
      </c>
      <c r="AB224" s="515">
        <f t="shared" si="89"/>
        <v>0</v>
      </c>
      <c r="AC224" s="515">
        <f t="shared" si="89"/>
        <v>0</v>
      </c>
      <c r="AD224" s="515">
        <f t="shared" si="89"/>
        <v>0</v>
      </c>
      <c r="AE224" s="515">
        <f t="shared" si="89"/>
        <v>0</v>
      </c>
      <c r="AF224" s="515">
        <f t="shared" si="89"/>
        <v>0</v>
      </c>
      <c r="AG224" s="515">
        <f t="shared" si="89"/>
        <v>0</v>
      </c>
      <c r="AH224" s="515">
        <f t="shared" si="89"/>
        <v>0</v>
      </c>
      <c r="AI224" s="515">
        <f t="shared" si="89"/>
        <v>0</v>
      </c>
      <c r="AJ224" s="515">
        <f t="shared" si="90"/>
        <v>0</v>
      </c>
      <c r="AK224" s="515">
        <f t="shared" si="90"/>
        <v>0</v>
      </c>
      <c r="AL224" s="515">
        <f t="shared" si="90"/>
        <v>0</v>
      </c>
      <c r="AM224" s="515">
        <f t="shared" si="90"/>
        <v>0</v>
      </c>
      <c r="AN224" s="515">
        <f t="shared" si="90"/>
        <v>0</v>
      </c>
      <c r="AO224" s="515">
        <f t="shared" si="90"/>
        <v>0</v>
      </c>
      <c r="AP224" s="515">
        <f t="shared" si="90"/>
        <v>0</v>
      </c>
      <c r="AQ224" s="515">
        <f t="shared" si="90"/>
        <v>0</v>
      </c>
      <c r="AR224" s="515">
        <f t="shared" si="90"/>
        <v>0</v>
      </c>
      <c r="AS224" s="515">
        <f t="shared" si="90"/>
        <v>0</v>
      </c>
      <c r="AT224" s="515">
        <f t="shared" si="90"/>
        <v>0</v>
      </c>
      <c r="AU224" s="515">
        <f t="shared" si="90"/>
        <v>0</v>
      </c>
      <c r="AV224" s="515">
        <f t="shared" si="90"/>
        <v>0</v>
      </c>
      <c r="AW224" s="515">
        <f t="shared" si="90"/>
        <v>0</v>
      </c>
      <c r="AX224" s="515" t="str">
        <f t="shared" si="71"/>
        <v/>
      </c>
      <c r="AY224" s="515" t="str">
        <f t="shared" si="71"/>
        <v/>
      </c>
      <c r="AZ224" s="515" t="str">
        <f t="shared" si="71"/>
        <v/>
      </c>
      <c r="BA224" s="515" t="str">
        <f t="shared" si="71"/>
        <v/>
      </c>
      <c r="BB224" s="515" t="str">
        <f t="shared" si="71"/>
        <v/>
      </c>
      <c r="BC224" s="515" t="str">
        <f t="shared" si="71"/>
        <v/>
      </c>
      <c r="BD224" s="515" t="str">
        <f t="shared" si="71"/>
        <v/>
      </c>
      <c r="BE224" s="515" t="str">
        <f t="shared" si="71"/>
        <v/>
      </c>
      <c r="BF224" s="515" t="str">
        <f t="shared" si="87"/>
        <v/>
      </c>
      <c r="BG224" s="515" t="str">
        <f t="shared" si="87"/>
        <v/>
      </c>
      <c r="BH224" s="515" t="str">
        <f t="shared" si="87"/>
        <v/>
      </c>
      <c r="BI224" s="515" t="str">
        <f t="shared" si="87"/>
        <v/>
      </c>
      <c r="BJ224" s="515" t="str">
        <f t="shared" si="87"/>
        <v/>
      </c>
      <c r="BK224" s="515" t="str">
        <f t="shared" si="87"/>
        <v/>
      </c>
      <c r="BL224" s="515">
        <f t="shared" si="83"/>
        <v>0</v>
      </c>
      <c r="BM224" s="515">
        <f t="shared" si="84"/>
        <v>0</v>
      </c>
      <c r="BN224" s="515">
        <f t="shared" si="85"/>
        <v>0</v>
      </c>
      <c r="BO224" s="515" t="str">
        <f t="shared" si="86"/>
        <v/>
      </c>
    </row>
    <row r="225" spans="1:67" ht="30" customHeight="1">
      <c r="A225" s="517">
        <v>214</v>
      </c>
      <c r="B225" s="516"/>
      <c r="C225" s="77" t="str">
        <f t="shared" si="75"/>
        <v/>
      </c>
      <c r="D225" s="72" t="str">
        <f t="shared" si="76"/>
        <v/>
      </c>
      <c r="E225" s="515" t="str">
        <f t="shared" si="77"/>
        <v/>
      </c>
      <c r="F225" s="515" t="str">
        <f t="shared" si="78"/>
        <v/>
      </c>
      <c r="G225" s="515" t="str">
        <f t="shared" si="79"/>
        <v/>
      </c>
      <c r="H225" s="515">
        <f t="shared" si="88"/>
        <v>0</v>
      </c>
      <c r="I225" s="515">
        <f t="shared" si="88"/>
        <v>0</v>
      </c>
      <c r="J225" s="515">
        <f t="shared" si="88"/>
        <v>0</v>
      </c>
      <c r="K225" s="515">
        <f t="shared" si="88"/>
        <v>0</v>
      </c>
      <c r="L225" s="515">
        <f t="shared" si="88"/>
        <v>0</v>
      </c>
      <c r="M225" s="515">
        <f t="shared" si="88"/>
        <v>0</v>
      </c>
      <c r="N225" s="515">
        <f t="shared" si="88"/>
        <v>0</v>
      </c>
      <c r="O225" s="515">
        <f t="shared" si="88"/>
        <v>0</v>
      </c>
      <c r="P225" s="515">
        <f t="shared" si="88"/>
        <v>0</v>
      </c>
      <c r="Q225" s="515">
        <f t="shared" si="88"/>
        <v>0</v>
      </c>
      <c r="R225" s="515">
        <f t="shared" si="88"/>
        <v>0</v>
      </c>
      <c r="S225" s="515">
        <f t="shared" si="88"/>
        <v>0</v>
      </c>
      <c r="T225" s="515">
        <f t="shared" si="88"/>
        <v>0</v>
      </c>
      <c r="U225" s="515">
        <f t="shared" si="88"/>
        <v>0</v>
      </c>
      <c r="V225" s="515">
        <f t="shared" si="89"/>
        <v>0</v>
      </c>
      <c r="W225" s="515">
        <f t="shared" si="89"/>
        <v>0</v>
      </c>
      <c r="X225" s="515">
        <f t="shared" si="89"/>
        <v>0</v>
      </c>
      <c r="Y225" s="515">
        <f t="shared" si="89"/>
        <v>0</v>
      </c>
      <c r="Z225" s="515">
        <f t="shared" si="89"/>
        <v>0</v>
      </c>
      <c r="AA225" s="515">
        <f t="shared" si="89"/>
        <v>0</v>
      </c>
      <c r="AB225" s="515">
        <f t="shared" si="89"/>
        <v>0</v>
      </c>
      <c r="AC225" s="515">
        <f t="shared" si="89"/>
        <v>0</v>
      </c>
      <c r="AD225" s="515">
        <f t="shared" si="89"/>
        <v>0</v>
      </c>
      <c r="AE225" s="515">
        <f t="shared" si="89"/>
        <v>0</v>
      </c>
      <c r="AF225" s="515">
        <f t="shared" si="89"/>
        <v>0</v>
      </c>
      <c r="AG225" s="515">
        <f t="shared" si="89"/>
        <v>0</v>
      </c>
      <c r="AH225" s="515">
        <f t="shared" si="89"/>
        <v>0</v>
      </c>
      <c r="AI225" s="515">
        <f t="shared" si="89"/>
        <v>0</v>
      </c>
      <c r="AJ225" s="515">
        <f t="shared" si="90"/>
        <v>0</v>
      </c>
      <c r="AK225" s="515">
        <f t="shared" si="90"/>
        <v>0</v>
      </c>
      <c r="AL225" s="515">
        <f t="shared" si="90"/>
        <v>0</v>
      </c>
      <c r="AM225" s="515">
        <f t="shared" si="90"/>
        <v>0</v>
      </c>
      <c r="AN225" s="515">
        <f t="shared" si="90"/>
        <v>0</v>
      </c>
      <c r="AO225" s="515">
        <f t="shared" si="90"/>
        <v>0</v>
      </c>
      <c r="AP225" s="515">
        <f t="shared" si="90"/>
        <v>0</v>
      </c>
      <c r="AQ225" s="515">
        <f t="shared" si="90"/>
        <v>0</v>
      </c>
      <c r="AR225" s="515">
        <f t="shared" si="90"/>
        <v>0</v>
      </c>
      <c r="AS225" s="515">
        <f t="shared" si="90"/>
        <v>0</v>
      </c>
      <c r="AT225" s="515">
        <f t="shared" si="90"/>
        <v>0</v>
      </c>
      <c r="AU225" s="515">
        <f t="shared" si="90"/>
        <v>0</v>
      </c>
      <c r="AV225" s="515">
        <f t="shared" si="90"/>
        <v>0</v>
      </c>
      <c r="AW225" s="515">
        <f t="shared" si="90"/>
        <v>0</v>
      </c>
      <c r="AX225" s="515" t="str">
        <f t="shared" si="71"/>
        <v/>
      </c>
      <c r="AY225" s="515" t="str">
        <f t="shared" si="71"/>
        <v/>
      </c>
      <c r="AZ225" s="515" t="str">
        <f t="shared" si="71"/>
        <v/>
      </c>
      <c r="BA225" s="515" t="str">
        <f t="shared" si="71"/>
        <v/>
      </c>
      <c r="BB225" s="515" t="str">
        <f t="shared" si="71"/>
        <v/>
      </c>
      <c r="BC225" s="515" t="str">
        <f t="shared" si="71"/>
        <v/>
      </c>
      <c r="BD225" s="515" t="str">
        <f t="shared" si="71"/>
        <v/>
      </c>
      <c r="BE225" s="515" t="str">
        <f t="shared" si="71"/>
        <v/>
      </c>
      <c r="BF225" s="515" t="str">
        <f t="shared" si="87"/>
        <v/>
      </c>
      <c r="BG225" s="515" t="str">
        <f t="shared" si="87"/>
        <v/>
      </c>
      <c r="BH225" s="515" t="str">
        <f t="shared" si="87"/>
        <v/>
      </c>
      <c r="BI225" s="515" t="str">
        <f t="shared" si="87"/>
        <v/>
      </c>
      <c r="BJ225" s="515" t="str">
        <f t="shared" si="87"/>
        <v/>
      </c>
      <c r="BK225" s="515" t="str">
        <f t="shared" si="87"/>
        <v/>
      </c>
      <c r="BL225" s="515">
        <f t="shared" si="83"/>
        <v>0</v>
      </c>
      <c r="BM225" s="515">
        <f t="shared" si="84"/>
        <v>0</v>
      </c>
      <c r="BN225" s="515">
        <f t="shared" si="85"/>
        <v>0</v>
      </c>
      <c r="BO225" s="515" t="str">
        <f t="shared" si="86"/>
        <v/>
      </c>
    </row>
    <row r="226" spans="1:67" ht="30" customHeight="1">
      <c r="A226" s="518">
        <v>215</v>
      </c>
      <c r="B226" s="516"/>
      <c r="C226" s="77" t="str">
        <f t="shared" si="75"/>
        <v/>
      </c>
      <c r="D226" s="72" t="str">
        <f t="shared" si="76"/>
        <v/>
      </c>
      <c r="E226" s="515" t="str">
        <f t="shared" si="77"/>
        <v/>
      </c>
      <c r="F226" s="515" t="str">
        <f t="shared" si="78"/>
        <v/>
      </c>
      <c r="G226" s="515" t="str">
        <f t="shared" si="79"/>
        <v/>
      </c>
      <c r="H226" s="515">
        <f t="shared" si="88"/>
        <v>0</v>
      </c>
      <c r="I226" s="515">
        <f t="shared" si="88"/>
        <v>0</v>
      </c>
      <c r="J226" s="515">
        <f t="shared" si="88"/>
        <v>0</v>
      </c>
      <c r="K226" s="515">
        <f t="shared" si="88"/>
        <v>0</v>
      </c>
      <c r="L226" s="515">
        <f t="shared" si="88"/>
        <v>0</v>
      </c>
      <c r="M226" s="515">
        <f t="shared" si="88"/>
        <v>0</v>
      </c>
      <c r="N226" s="515">
        <f t="shared" si="88"/>
        <v>0</v>
      </c>
      <c r="O226" s="515">
        <f t="shared" si="88"/>
        <v>0</v>
      </c>
      <c r="P226" s="515">
        <f t="shared" si="88"/>
        <v>0</v>
      </c>
      <c r="Q226" s="515">
        <f t="shared" si="88"/>
        <v>0</v>
      </c>
      <c r="R226" s="515">
        <f t="shared" si="88"/>
        <v>0</v>
      </c>
      <c r="S226" s="515">
        <f t="shared" si="88"/>
        <v>0</v>
      </c>
      <c r="T226" s="515">
        <f t="shared" si="88"/>
        <v>0</v>
      </c>
      <c r="U226" s="515">
        <f t="shared" si="88"/>
        <v>0</v>
      </c>
      <c r="V226" s="515">
        <f t="shared" si="89"/>
        <v>0</v>
      </c>
      <c r="W226" s="515">
        <f t="shared" si="89"/>
        <v>0</v>
      </c>
      <c r="X226" s="515">
        <f t="shared" si="89"/>
        <v>0</v>
      </c>
      <c r="Y226" s="515">
        <f t="shared" si="89"/>
        <v>0</v>
      </c>
      <c r="Z226" s="515">
        <f t="shared" si="89"/>
        <v>0</v>
      </c>
      <c r="AA226" s="515">
        <f t="shared" si="89"/>
        <v>0</v>
      </c>
      <c r="AB226" s="515">
        <f t="shared" si="89"/>
        <v>0</v>
      </c>
      <c r="AC226" s="515">
        <f t="shared" si="89"/>
        <v>0</v>
      </c>
      <c r="AD226" s="515">
        <f t="shared" si="89"/>
        <v>0</v>
      </c>
      <c r="AE226" s="515">
        <f t="shared" si="89"/>
        <v>0</v>
      </c>
      <c r="AF226" s="515">
        <f t="shared" si="89"/>
        <v>0</v>
      </c>
      <c r="AG226" s="515">
        <f t="shared" si="89"/>
        <v>0</v>
      </c>
      <c r="AH226" s="515">
        <f t="shared" si="89"/>
        <v>0</v>
      </c>
      <c r="AI226" s="515">
        <f t="shared" si="89"/>
        <v>0</v>
      </c>
      <c r="AJ226" s="515">
        <f t="shared" si="90"/>
        <v>0</v>
      </c>
      <c r="AK226" s="515">
        <f t="shared" si="90"/>
        <v>0</v>
      </c>
      <c r="AL226" s="515">
        <f t="shared" si="90"/>
        <v>0</v>
      </c>
      <c r="AM226" s="515">
        <f t="shared" si="90"/>
        <v>0</v>
      </c>
      <c r="AN226" s="515">
        <f t="shared" si="90"/>
        <v>0</v>
      </c>
      <c r="AO226" s="515">
        <f t="shared" si="90"/>
        <v>0</v>
      </c>
      <c r="AP226" s="515">
        <f t="shared" si="90"/>
        <v>0</v>
      </c>
      <c r="AQ226" s="515">
        <f t="shared" si="90"/>
        <v>0</v>
      </c>
      <c r="AR226" s="515">
        <f t="shared" si="90"/>
        <v>0</v>
      </c>
      <c r="AS226" s="515">
        <f t="shared" si="90"/>
        <v>0</v>
      </c>
      <c r="AT226" s="515">
        <f t="shared" si="90"/>
        <v>0</v>
      </c>
      <c r="AU226" s="515">
        <f t="shared" si="90"/>
        <v>0</v>
      </c>
      <c r="AV226" s="515">
        <f t="shared" si="90"/>
        <v>0</v>
      </c>
      <c r="AW226" s="515">
        <f t="shared" si="90"/>
        <v>0</v>
      </c>
      <c r="AX226" s="515" t="str">
        <f t="shared" si="71"/>
        <v/>
      </c>
      <c r="AY226" s="515" t="str">
        <f t="shared" si="71"/>
        <v/>
      </c>
      <c r="AZ226" s="515" t="str">
        <f t="shared" si="71"/>
        <v/>
      </c>
      <c r="BA226" s="515" t="str">
        <f t="shared" si="71"/>
        <v/>
      </c>
      <c r="BB226" s="515" t="str">
        <f t="shared" si="71"/>
        <v/>
      </c>
      <c r="BC226" s="515" t="str">
        <f t="shared" si="71"/>
        <v/>
      </c>
      <c r="BD226" s="515" t="str">
        <f t="shared" si="71"/>
        <v/>
      </c>
      <c r="BE226" s="515" t="str">
        <f t="shared" si="71"/>
        <v/>
      </c>
      <c r="BF226" s="515" t="str">
        <f t="shared" si="87"/>
        <v/>
      </c>
      <c r="BG226" s="515" t="str">
        <f t="shared" si="87"/>
        <v/>
      </c>
      <c r="BH226" s="515" t="str">
        <f t="shared" si="87"/>
        <v/>
      </c>
      <c r="BI226" s="515" t="str">
        <f t="shared" si="87"/>
        <v/>
      </c>
      <c r="BJ226" s="515" t="str">
        <f t="shared" si="87"/>
        <v/>
      </c>
      <c r="BK226" s="515" t="str">
        <f t="shared" si="87"/>
        <v/>
      </c>
      <c r="BL226" s="515">
        <f t="shared" si="83"/>
        <v>0</v>
      </c>
      <c r="BM226" s="515">
        <f t="shared" si="84"/>
        <v>0</v>
      </c>
      <c r="BN226" s="515">
        <f t="shared" si="85"/>
        <v>0</v>
      </c>
      <c r="BO226" s="515" t="str">
        <f t="shared" si="86"/>
        <v/>
      </c>
    </row>
    <row r="227" spans="1:67" ht="30" customHeight="1">
      <c r="A227" s="517">
        <v>216</v>
      </c>
      <c r="B227" s="516"/>
      <c r="C227" s="77" t="str">
        <f t="shared" si="75"/>
        <v/>
      </c>
      <c r="D227" s="72" t="str">
        <f t="shared" si="76"/>
        <v/>
      </c>
      <c r="E227" s="515" t="str">
        <f t="shared" si="77"/>
        <v/>
      </c>
      <c r="F227" s="515" t="str">
        <f t="shared" si="78"/>
        <v/>
      </c>
      <c r="G227" s="515" t="str">
        <f t="shared" si="79"/>
        <v/>
      </c>
      <c r="H227" s="515">
        <f t="shared" si="88"/>
        <v>0</v>
      </c>
      <c r="I227" s="515">
        <f t="shared" si="88"/>
        <v>0</v>
      </c>
      <c r="J227" s="515">
        <f t="shared" si="88"/>
        <v>0</v>
      </c>
      <c r="K227" s="515">
        <f t="shared" si="88"/>
        <v>0</v>
      </c>
      <c r="L227" s="515">
        <f t="shared" si="88"/>
        <v>0</v>
      </c>
      <c r="M227" s="515">
        <f t="shared" si="88"/>
        <v>0</v>
      </c>
      <c r="N227" s="515">
        <f t="shared" si="88"/>
        <v>0</v>
      </c>
      <c r="O227" s="515">
        <f t="shared" si="88"/>
        <v>0</v>
      </c>
      <c r="P227" s="515">
        <f t="shared" si="88"/>
        <v>0</v>
      </c>
      <c r="Q227" s="515">
        <f t="shared" si="88"/>
        <v>0</v>
      </c>
      <c r="R227" s="515">
        <f t="shared" si="88"/>
        <v>0</v>
      </c>
      <c r="S227" s="515">
        <f t="shared" si="88"/>
        <v>0</v>
      </c>
      <c r="T227" s="515">
        <f t="shared" si="88"/>
        <v>0</v>
      </c>
      <c r="U227" s="515">
        <f t="shared" si="88"/>
        <v>0</v>
      </c>
      <c r="V227" s="515">
        <f t="shared" si="89"/>
        <v>0</v>
      </c>
      <c r="W227" s="515">
        <f t="shared" si="89"/>
        <v>0</v>
      </c>
      <c r="X227" s="515">
        <f t="shared" si="89"/>
        <v>0</v>
      </c>
      <c r="Y227" s="515">
        <f t="shared" si="89"/>
        <v>0</v>
      </c>
      <c r="Z227" s="515">
        <f t="shared" si="89"/>
        <v>0</v>
      </c>
      <c r="AA227" s="515">
        <f t="shared" si="89"/>
        <v>0</v>
      </c>
      <c r="AB227" s="515">
        <f t="shared" si="89"/>
        <v>0</v>
      </c>
      <c r="AC227" s="515">
        <f t="shared" si="89"/>
        <v>0</v>
      </c>
      <c r="AD227" s="515">
        <f t="shared" si="89"/>
        <v>0</v>
      </c>
      <c r="AE227" s="515">
        <f t="shared" si="89"/>
        <v>0</v>
      </c>
      <c r="AF227" s="515">
        <f t="shared" si="89"/>
        <v>0</v>
      </c>
      <c r="AG227" s="515">
        <f t="shared" si="89"/>
        <v>0</v>
      </c>
      <c r="AH227" s="515">
        <f t="shared" si="89"/>
        <v>0</v>
      </c>
      <c r="AI227" s="515">
        <f t="shared" si="89"/>
        <v>0</v>
      </c>
      <c r="AJ227" s="515">
        <f t="shared" si="90"/>
        <v>0</v>
      </c>
      <c r="AK227" s="515">
        <f t="shared" si="90"/>
        <v>0</v>
      </c>
      <c r="AL227" s="515">
        <f t="shared" si="90"/>
        <v>0</v>
      </c>
      <c r="AM227" s="515">
        <f t="shared" si="90"/>
        <v>0</v>
      </c>
      <c r="AN227" s="515">
        <f t="shared" si="90"/>
        <v>0</v>
      </c>
      <c r="AO227" s="515">
        <f t="shared" si="90"/>
        <v>0</v>
      </c>
      <c r="AP227" s="515">
        <f t="shared" si="90"/>
        <v>0</v>
      </c>
      <c r="AQ227" s="515">
        <f t="shared" si="90"/>
        <v>0</v>
      </c>
      <c r="AR227" s="515">
        <f t="shared" si="90"/>
        <v>0</v>
      </c>
      <c r="AS227" s="515">
        <f t="shared" si="90"/>
        <v>0</v>
      </c>
      <c r="AT227" s="515">
        <f t="shared" si="90"/>
        <v>0</v>
      </c>
      <c r="AU227" s="515">
        <f t="shared" si="90"/>
        <v>0</v>
      </c>
      <c r="AV227" s="515">
        <f t="shared" si="90"/>
        <v>0</v>
      </c>
      <c r="AW227" s="515">
        <f t="shared" si="90"/>
        <v>0</v>
      </c>
      <c r="AX227" s="515" t="str">
        <f t="shared" si="71"/>
        <v/>
      </c>
      <c r="AY227" s="515" t="str">
        <f t="shared" si="71"/>
        <v/>
      </c>
      <c r="AZ227" s="515" t="str">
        <f t="shared" si="71"/>
        <v/>
      </c>
      <c r="BA227" s="515" t="str">
        <f t="shared" si="71"/>
        <v/>
      </c>
      <c r="BB227" s="515" t="str">
        <f t="shared" si="71"/>
        <v/>
      </c>
      <c r="BC227" s="515" t="str">
        <f t="shared" si="71"/>
        <v/>
      </c>
      <c r="BD227" s="515" t="str">
        <f t="shared" si="71"/>
        <v/>
      </c>
      <c r="BE227" s="515" t="str">
        <f t="shared" si="71"/>
        <v/>
      </c>
      <c r="BF227" s="515" t="str">
        <f t="shared" si="87"/>
        <v/>
      </c>
      <c r="BG227" s="515" t="str">
        <f t="shared" si="87"/>
        <v/>
      </c>
      <c r="BH227" s="515" t="str">
        <f t="shared" si="87"/>
        <v/>
      </c>
      <c r="BI227" s="515" t="str">
        <f t="shared" si="87"/>
        <v/>
      </c>
      <c r="BJ227" s="515" t="str">
        <f t="shared" si="87"/>
        <v/>
      </c>
      <c r="BK227" s="515" t="str">
        <f t="shared" si="87"/>
        <v/>
      </c>
      <c r="BL227" s="515">
        <f t="shared" si="83"/>
        <v>0</v>
      </c>
      <c r="BM227" s="515">
        <f t="shared" si="84"/>
        <v>0</v>
      </c>
      <c r="BN227" s="515">
        <f t="shared" si="85"/>
        <v>0</v>
      </c>
      <c r="BO227" s="515" t="str">
        <f t="shared" si="86"/>
        <v/>
      </c>
    </row>
    <row r="228" spans="1:67" ht="30" customHeight="1">
      <c r="A228" s="518">
        <v>217</v>
      </c>
      <c r="B228" s="516"/>
      <c r="C228" s="77" t="str">
        <f t="shared" si="75"/>
        <v/>
      </c>
      <c r="D228" s="72" t="str">
        <f t="shared" si="76"/>
        <v/>
      </c>
      <c r="E228" s="515" t="str">
        <f t="shared" si="77"/>
        <v/>
      </c>
      <c r="F228" s="515" t="str">
        <f t="shared" si="78"/>
        <v/>
      </c>
      <c r="G228" s="515" t="str">
        <f t="shared" si="79"/>
        <v/>
      </c>
      <c r="H228" s="515">
        <f t="shared" si="88"/>
        <v>0</v>
      </c>
      <c r="I228" s="515">
        <f t="shared" si="88"/>
        <v>0</v>
      </c>
      <c r="J228" s="515">
        <f t="shared" si="88"/>
        <v>0</v>
      </c>
      <c r="K228" s="515">
        <f t="shared" si="88"/>
        <v>0</v>
      </c>
      <c r="L228" s="515">
        <f t="shared" si="88"/>
        <v>0</v>
      </c>
      <c r="M228" s="515">
        <f t="shared" si="88"/>
        <v>0</v>
      </c>
      <c r="N228" s="515">
        <f t="shared" si="88"/>
        <v>0</v>
      </c>
      <c r="O228" s="515">
        <f t="shared" si="88"/>
        <v>0</v>
      </c>
      <c r="P228" s="515">
        <f t="shared" si="88"/>
        <v>0</v>
      </c>
      <c r="Q228" s="515">
        <f t="shared" si="88"/>
        <v>0</v>
      </c>
      <c r="R228" s="515">
        <f t="shared" si="88"/>
        <v>0</v>
      </c>
      <c r="S228" s="515">
        <f t="shared" si="88"/>
        <v>0</v>
      </c>
      <c r="T228" s="515">
        <f t="shared" si="88"/>
        <v>0</v>
      </c>
      <c r="U228" s="515">
        <f t="shared" si="88"/>
        <v>0</v>
      </c>
      <c r="V228" s="515">
        <f t="shared" si="89"/>
        <v>0</v>
      </c>
      <c r="W228" s="515">
        <f t="shared" si="89"/>
        <v>0</v>
      </c>
      <c r="X228" s="515">
        <f t="shared" si="89"/>
        <v>0</v>
      </c>
      <c r="Y228" s="515">
        <f t="shared" si="89"/>
        <v>0</v>
      </c>
      <c r="Z228" s="515">
        <f t="shared" si="89"/>
        <v>0</v>
      </c>
      <c r="AA228" s="515">
        <f t="shared" si="89"/>
        <v>0</v>
      </c>
      <c r="AB228" s="515">
        <f t="shared" si="89"/>
        <v>0</v>
      </c>
      <c r="AC228" s="515">
        <f t="shared" si="89"/>
        <v>0</v>
      </c>
      <c r="AD228" s="515">
        <f t="shared" si="89"/>
        <v>0</v>
      </c>
      <c r="AE228" s="515">
        <f t="shared" si="89"/>
        <v>0</v>
      </c>
      <c r="AF228" s="515">
        <f t="shared" si="89"/>
        <v>0</v>
      </c>
      <c r="AG228" s="515">
        <f t="shared" si="89"/>
        <v>0</v>
      </c>
      <c r="AH228" s="515">
        <f t="shared" si="89"/>
        <v>0</v>
      </c>
      <c r="AI228" s="515">
        <f t="shared" si="89"/>
        <v>0</v>
      </c>
      <c r="AJ228" s="515">
        <f t="shared" si="90"/>
        <v>0</v>
      </c>
      <c r="AK228" s="515">
        <f t="shared" si="90"/>
        <v>0</v>
      </c>
      <c r="AL228" s="515">
        <f t="shared" si="90"/>
        <v>0</v>
      </c>
      <c r="AM228" s="515">
        <f t="shared" si="90"/>
        <v>0</v>
      </c>
      <c r="AN228" s="515">
        <f t="shared" si="90"/>
        <v>0</v>
      </c>
      <c r="AO228" s="515">
        <f t="shared" si="90"/>
        <v>0</v>
      </c>
      <c r="AP228" s="515">
        <f t="shared" si="90"/>
        <v>0</v>
      </c>
      <c r="AQ228" s="515">
        <f t="shared" si="90"/>
        <v>0</v>
      </c>
      <c r="AR228" s="515">
        <f t="shared" si="90"/>
        <v>0</v>
      </c>
      <c r="AS228" s="515">
        <f t="shared" si="90"/>
        <v>0</v>
      </c>
      <c r="AT228" s="515">
        <f t="shared" si="90"/>
        <v>0</v>
      </c>
      <c r="AU228" s="515">
        <f t="shared" si="90"/>
        <v>0</v>
      </c>
      <c r="AV228" s="515">
        <f t="shared" si="90"/>
        <v>0</v>
      </c>
      <c r="AW228" s="515">
        <f t="shared" si="90"/>
        <v>0</v>
      </c>
      <c r="AX228" s="515" t="str">
        <f t="shared" si="71"/>
        <v/>
      </c>
      <c r="AY228" s="515" t="str">
        <f t="shared" si="71"/>
        <v/>
      </c>
      <c r="AZ228" s="515" t="str">
        <f t="shared" si="71"/>
        <v/>
      </c>
      <c r="BA228" s="515" t="str">
        <f t="shared" si="71"/>
        <v/>
      </c>
      <c r="BB228" s="515" t="str">
        <f t="shared" si="71"/>
        <v/>
      </c>
      <c r="BC228" s="515" t="str">
        <f t="shared" si="71"/>
        <v/>
      </c>
      <c r="BD228" s="515" t="str">
        <f t="shared" si="71"/>
        <v/>
      </c>
      <c r="BE228" s="515" t="str">
        <f t="shared" si="71"/>
        <v/>
      </c>
      <c r="BF228" s="515" t="str">
        <f t="shared" si="87"/>
        <v/>
      </c>
      <c r="BG228" s="515" t="str">
        <f t="shared" si="87"/>
        <v/>
      </c>
      <c r="BH228" s="515" t="str">
        <f t="shared" si="87"/>
        <v/>
      </c>
      <c r="BI228" s="515" t="str">
        <f t="shared" si="87"/>
        <v/>
      </c>
      <c r="BJ228" s="515" t="str">
        <f t="shared" si="87"/>
        <v/>
      </c>
      <c r="BK228" s="515" t="str">
        <f t="shared" si="87"/>
        <v/>
      </c>
      <c r="BL228" s="515">
        <f t="shared" si="83"/>
        <v>0</v>
      </c>
      <c r="BM228" s="515">
        <f t="shared" si="84"/>
        <v>0</v>
      </c>
      <c r="BN228" s="515">
        <f t="shared" si="85"/>
        <v>0</v>
      </c>
      <c r="BO228" s="515" t="str">
        <f t="shared" si="86"/>
        <v/>
      </c>
    </row>
    <row r="229" spans="1:67" ht="30" customHeight="1">
      <c r="A229" s="517">
        <v>218</v>
      </c>
      <c r="B229" s="516"/>
      <c r="C229" s="77" t="str">
        <f t="shared" si="75"/>
        <v/>
      </c>
      <c r="D229" s="72" t="str">
        <f t="shared" si="76"/>
        <v/>
      </c>
      <c r="E229" s="515" t="str">
        <f t="shared" si="77"/>
        <v/>
      </c>
      <c r="F229" s="515" t="str">
        <f t="shared" si="78"/>
        <v/>
      </c>
      <c r="G229" s="515" t="str">
        <f t="shared" si="79"/>
        <v/>
      </c>
      <c r="H229" s="515">
        <f t="shared" si="88"/>
        <v>0</v>
      </c>
      <c r="I229" s="515">
        <f t="shared" si="88"/>
        <v>0</v>
      </c>
      <c r="J229" s="515">
        <f t="shared" si="88"/>
        <v>0</v>
      </c>
      <c r="K229" s="515">
        <f t="shared" si="88"/>
        <v>0</v>
      </c>
      <c r="L229" s="515">
        <f t="shared" si="88"/>
        <v>0</v>
      </c>
      <c r="M229" s="515">
        <f t="shared" si="88"/>
        <v>0</v>
      </c>
      <c r="N229" s="515">
        <f t="shared" si="88"/>
        <v>0</v>
      </c>
      <c r="O229" s="515">
        <f t="shared" si="88"/>
        <v>0</v>
      </c>
      <c r="P229" s="515">
        <f t="shared" si="88"/>
        <v>0</v>
      </c>
      <c r="Q229" s="515">
        <f t="shared" si="88"/>
        <v>0</v>
      </c>
      <c r="R229" s="515">
        <f t="shared" si="88"/>
        <v>0</v>
      </c>
      <c r="S229" s="515">
        <f t="shared" si="88"/>
        <v>0</v>
      </c>
      <c r="T229" s="515">
        <f t="shared" si="88"/>
        <v>0</v>
      </c>
      <c r="U229" s="515">
        <f t="shared" si="88"/>
        <v>0</v>
      </c>
      <c r="V229" s="515">
        <f t="shared" si="89"/>
        <v>0</v>
      </c>
      <c r="W229" s="515">
        <f t="shared" si="89"/>
        <v>0</v>
      </c>
      <c r="X229" s="515">
        <f t="shared" si="89"/>
        <v>0</v>
      </c>
      <c r="Y229" s="515">
        <f t="shared" si="89"/>
        <v>0</v>
      </c>
      <c r="Z229" s="515">
        <f t="shared" si="89"/>
        <v>0</v>
      </c>
      <c r="AA229" s="515">
        <f t="shared" si="89"/>
        <v>0</v>
      </c>
      <c r="AB229" s="515">
        <f t="shared" si="89"/>
        <v>0</v>
      </c>
      <c r="AC229" s="515">
        <f t="shared" si="89"/>
        <v>0</v>
      </c>
      <c r="AD229" s="515">
        <f t="shared" si="89"/>
        <v>0</v>
      </c>
      <c r="AE229" s="515">
        <f t="shared" si="89"/>
        <v>0</v>
      </c>
      <c r="AF229" s="515">
        <f t="shared" si="89"/>
        <v>0</v>
      </c>
      <c r="AG229" s="515">
        <f t="shared" si="89"/>
        <v>0</v>
      </c>
      <c r="AH229" s="515">
        <f t="shared" si="89"/>
        <v>0</v>
      </c>
      <c r="AI229" s="515">
        <f t="shared" si="89"/>
        <v>0</v>
      </c>
      <c r="AJ229" s="515">
        <f t="shared" si="90"/>
        <v>0</v>
      </c>
      <c r="AK229" s="515">
        <f t="shared" si="90"/>
        <v>0</v>
      </c>
      <c r="AL229" s="515">
        <f t="shared" si="90"/>
        <v>0</v>
      </c>
      <c r="AM229" s="515">
        <f t="shared" si="90"/>
        <v>0</v>
      </c>
      <c r="AN229" s="515">
        <f t="shared" si="90"/>
        <v>0</v>
      </c>
      <c r="AO229" s="515">
        <f t="shared" si="90"/>
        <v>0</v>
      </c>
      <c r="AP229" s="515">
        <f t="shared" si="90"/>
        <v>0</v>
      </c>
      <c r="AQ229" s="515">
        <f t="shared" si="90"/>
        <v>0</v>
      </c>
      <c r="AR229" s="515">
        <f t="shared" si="90"/>
        <v>0</v>
      </c>
      <c r="AS229" s="515">
        <f t="shared" si="90"/>
        <v>0</v>
      </c>
      <c r="AT229" s="515">
        <f t="shared" si="90"/>
        <v>0</v>
      </c>
      <c r="AU229" s="515">
        <f t="shared" si="90"/>
        <v>0</v>
      </c>
      <c r="AV229" s="515">
        <f t="shared" si="90"/>
        <v>0</v>
      </c>
      <c r="AW229" s="515">
        <f t="shared" si="90"/>
        <v>0</v>
      </c>
      <c r="AX229" s="515" t="str">
        <f t="shared" si="71"/>
        <v/>
      </c>
      <c r="AY229" s="515" t="str">
        <f t="shared" si="71"/>
        <v/>
      </c>
      <c r="AZ229" s="515" t="str">
        <f t="shared" si="71"/>
        <v/>
      </c>
      <c r="BA229" s="515" t="str">
        <f t="shared" si="71"/>
        <v/>
      </c>
      <c r="BB229" s="515" t="str">
        <f t="shared" si="71"/>
        <v/>
      </c>
      <c r="BC229" s="515" t="str">
        <f t="shared" si="71"/>
        <v/>
      </c>
      <c r="BD229" s="515" t="str">
        <f t="shared" si="71"/>
        <v/>
      </c>
      <c r="BE229" s="515" t="str">
        <f t="shared" si="71"/>
        <v/>
      </c>
      <c r="BF229" s="515" t="str">
        <f t="shared" si="87"/>
        <v/>
      </c>
      <c r="BG229" s="515" t="str">
        <f t="shared" si="87"/>
        <v/>
      </c>
      <c r="BH229" s="515" t="str">
        <f t="shared" si="87"/>
        <v/>
      </c>
      <c r="BI229" s="515" t="str">
        <f t="shared" si="87"/>
        <v/>
      </c>
      <c r="BJ229" s="515" t="str">
        <f t="shared" si="87"/>
        <v/>
      </c>
      <c r="BK229" s="515" t="str">
        <f t="shared" si="87"/>
        <v/>
      </c>
      <c r="BL229" s="515">
        <f t="shared" si="83"/>
        <v>0</v>
      </c>
      <c r="BM229" s="515">
        <f t="shared" si="84"/>
        <v>0</v>
      </c>
      <c r="BN229" s="515">
        <f t="shared" si="85"/>
        <v>0</v>
      </c>
      <c r="BO229" s="515" t="str">
        <f t="shared" si="86"/>
        <v/>
      </c>
    </row>
    <row r="230" spans="1:67" ht="30" customHeight="1">
      <c r="A230" s="518">
        <v>219</v>
      </c>
      <c r="B230" s="516"/>
      <c r="C230" s="77" t="str">
        <f t="shared" si="75"/>
        <v/>
      </c>
      <c r="D230" s="72" t="str">
        <f t="shared" si="76"/>
        <v/>
      </c>
      <c r="E230" s="515" t="str">
        <f t="shared" si="77"/>
        <v/>
      </c>
      <c r="F230" s="515" t="str">
        <f t="shared" si="78"/>
        <v/>
      </c>
      <c r="G230" s="515" t="str">
        <f t="shared" si="79"/>
        <v/>
      </c>
      <c r="H230" s="515">
        <f t="shared" si="88"/>
        <v>0</v>
      </c>
      <c r="I230" s="515">
        <f t="shared" si="88"/>
        <v>0</v>
      </c>
      <c r="J230" s="515">
        <f t="shared" si="88"/>
        <v>0</v>
      </c>
      <c r="K230" s="515">
        <f t="shared" si="88"/>
        <v>0</v>
      </c>
      <c r="L230" s="515">
        <f t="shared" si="88"/>
        <v>0</v>
      </c>
      <c r="M230" s="515">
        <f t="shared" si="88"/>
        <v>0</v>
      </c>
      <c r="N230" s="515">
        <f t="shared" si="88"/>
        <v>0</v>
      </c>
      <c r="O230" s="515">
        <f t="shared" si="88"/>
        <v>0</v>
      </c>
      <c r="P230" s="515">
        <f t="shared" si="88"/>
        <v>0</v>
      </c>
      <c r="Q230" s="515">
        <f t="shared" si="88"/>
        <v>0</v>
      </c>
      <c r="R230" s="515">
        <f t="shared" si="88"/>
        <v>0</v>
      </c>
      <c r="S230" s="515">
        <f t="shared" si="88"/>
        <v>0</v>
      </c>
      <c r="T230" s="515">
        <f t="shared" si="88"/>
        <v>0</v>
      </c>
      <c r="U230" s="515">
        <f t="shared" si="88"/>
        <v>0</v>
      </c>
      <c r="V230" s="515">
        <f t="shared" si="89"/>
        <v>0</v>
      </c>
      <c r="W230" s="515">
        <f t="shared" si="89"/>
        <v>0</v>
      </c>
      <c r="X230" s="515">
        <f t="shared" si="89"/>
        <v>0</v>
      </c>
      <c r="Y230" s="515">
        <f t="shared" si="89"/>
        <v>0</v>
      </c>
      <c r="Z230" s="515">
        <f t="shared" si="89"/>
        <v>0</v>
      </c>
      <c r="AA230" s="515">
        <f t="shared" si="89"/>
        <v>0</v>
      </c>
      <c r="AB230" s="515">
        <f t="shared" si="89"/>
        <v>0</v>
      </c>
      <c r="AC230" s="515">
        <f t="shared" si="89"/>
        <v>0</v>
      </c>
      <c r="AD230" s="515">
        <f t="shared" si="89"/>
        <v>0</v>
      </c>
      <c r="AE230" s="515">
        <f t="shared" si="89"/>
        <v>0</v>
      </c>
      <c r="AF230" s="515">
        <f t="shared" si="89"/>
        <v>0</v>
      </c>
      <c r="AG230" s="515">
        <f t="shared" si="89"/>
        <v>0</v>
      </c>
      <c r="AH230" s="515">
        <f t="shared" si="89"/>
        <v>0</v>
      </c>
      <c r="AI230" s="515">
        <f t="shared" si="89"/>
        <v>0</v>
      </c>
      <c r="AJ230" s="515">
        <f t="shared" si="90"/>
        <v>0</v>
      </c>
      <c r="AK230" s="515">
        <f t="shared" si="90"/>
        <v>0</v>
      </c>
      <c r="AL230" s="515">
        <f t="shared" si="90"/>
        <v>0</v>
      </c>
      <c r="AM230" s="515">
        <f t="shared" si="90"/>
        <v>0</v>
      </c>
      <c r="AN230" s="515">
        <f t="shared" si="90"/>
        <v>0</v>
      </c>
      <c r="AO230" s="515">
        <f t="shared" si="90"/>
        <v>0</v>
      </c>
      <c r="AP230" s="515">
        <f t="shared" si="90"/>
        <v>0</v>
      </c>
      <c r="AQ230" s="515">
        <f t="shared" si="90"/>
        <v>0</v>
      </c>
      <c r="AR230" s="515">
        <f t="shared" si="90"/>
        <v>0</v>
      </c>
      <c r="AS230" s="515">
        <f t="shared" si="90"/>
        <v>0</v>
      </c>
      <c r="AT230" s="515">
        <f t="shared" si="90"/>
        <v>0</v>
      </c>
      <c r="AU230" s="515">
        <f t="shared" si="90"/>
        <v>0</v>
      </c>
      <c r="AV230" s="515">
        <f t="shared" si="90"/>
        <v>0</v>
      </c>
      <c r="AW230" s="515">
        <f t="shared" si="90"/>
        <v>0</v>
      </c>
      <c r="AX230" s="515" t="str">
        <f t="shared" si="71"/>
        <v/>
      </c>
      <c r="AY230" s="515" t="str">
        <f t="shared" si="71"/>
        <v/>
      </c>
      <c r="AZ230" s="515" t="str">
        <f t="shared" si="71"/>
        <v/>
      </c>
      <c r="BA230" s="515" t="str">
        <f t="shared" si="71"/>
        <v/>
      </c>
      <c r="BB230" s="515" t="str">
        <f t="shared" si="71"/>
        <v/>
      </c>
      <c r="BC230" s="515" t="str">
        <f t="shared" si="71"/>
        <v/>
      </c>
      <c r="BD230" s="515" t="str">
        <f t="shared" si="71"/>
        <v/>
      </c>
      <c r="BE230" s="515" t="str">
        <f t="shared" si="71"/>
        <v/>
      </c>
      <c r="BF230" s="515" t="str">
        <f t="shared" si="87"/>
        <v/>
      </c>
      <c r="BG230" s="515" t="str">
        <f t="shared" si="87"/>
        <v/>
      </c>
      <c r="BH230" s="515" t="str">
        <f t="shared" si="87"/>
        <v/>
      </c>
      <c r="BI230" s="515" t="str">
        <f t="shared" si="87"/>
        <v/>
      </c>
      <c r="BJ230" s="515" t="str">
        <f t="shared" si="87"/>
        <v/>
      </c>
      <c r="BK230" s="515" t="str">
        <f t="shared" si="87"/>
        <v/>
      </c>
      <c r="BL230" s="515">
        <f t="shared" si="83"/>
        <v>0</v>
      </c>
      <c r="BM230" s="515">
        <f t="shared" si="84"/>
        <v>0</v>
      </c>
      <c r="BN230" s="515">
        <f t="shared" si="85"/>
        <v>0</v>
      </c>
      <c r="BO230" s="515" t="str">
        <f t="shared" si="86"/>
        <v/>
      </c>
    </row>
    <row r="231" spans="1:67" ht="30" customHeight="1">
      <c r="A231" s="517">
        <v>220</v>
      </c>
      <c r="B231" s="516"/>
      <c r="C231" s="77" t="str">
        <f t="shared" si="75"/>
        <v/>
      </c>
      <c r="D231" s="72" t="str">
        <f t="shared" si="76"/>
        <v/>
      </c>
      <c r="E231" s="515" t="str">
        <f t="shared" si="77"/>
        <v/>
      </c>
      <c r="F231" s="515" t="str">
        <f t="shared" si="78"/>
        <v/>
      </c>
      <c r="G231" s="515" t="str">
        <f t="shared" si="79"/>
        <v/>
      </c>
      <c r="H231" s="515">
        <f t="shared" si="88"/>
        <v>0</v>
      </c>
      <c r="I231" s="515">
        <f t="shared" si="88"/>
        <v>0</v>
      </c>
      <c r="J231" s="515">
        <f t="shared" si="88"/>
        <v>0</v>
      </c>
      <c r="K231" s="515">
        <f t="shared" si="88"/>
        <v>0</v>
      </c>
      <c r="L231" s="515">
        <f t="shared" si="88"/>
        <v>0</v>
      </c>
      <c r="M231" s="515">
        <f t="shared" si="88"/>
        <v>0</v>
      </c>
      <c r="N231" s="515">
        <f t="shared" si="88"/>
        <v>0</v>
      </c>
      <c r="O231" s="515">
        <f t="shared" si="88"/>
        <v>0</v>
      </c>
      <c r="P231" s="515">
        <f t="shared" si="88"/>
        <v>0</v>
      </c>
      <c r="Q231" s="515">
        <f t="shared" si="88"/>
        <v>0</v>
      </c>
      <c r="R231" s="515">
        <f t="shared" si="88"/>
        <v>0</v>
      </c>
      <c r="S231" s="515">
        <f t="shared" si="88"/>
        <v>0</v>
      </c>
      <c r="T231" s="515">
        <f t="shared" si="88"/>
        <v>0</v>
      </c>
      <c r="U231" s="515">
        <f t="shared" si="88"/>
        <v>0</v>
      </c>
      <c r="V231" s="515">
        <f t="shared" si="89"/>
        <v>0</v>
      </c>
      <c r="W231" s="515">
        <f t="shared" si="89"/>
        <v>0</v>
      </c>
      <c r="X231" s="515">
        <f t="shared" si="89"/>
        <v>0</v>
      </c>
      <c r="Y231" s="515">
        <f t="shared" si="89"/>
        <v>0</v>
      </c>
      <c r="Z231" s="515">
        <f t="shared" si="89"/>
        <v>0</v>
      </c>
      <c r="AA231" s="515">
        <f t="shared" si="89"/>
        <v>0</v>
      </c>
      <c r="AB231" s="515">
        <f t="shared" si="89"/>
        <v>0</v>
      </c>
      <c r="AC231" s="515">
        <f t="shared" si="89"/>
        <v>0</v>
      </c>
      <c r="AD231" s="515">
        <f t="shared" si="89"/>
        <v>0</v>
      </c>
      <c r="AE231" s="515">
        <f t="shared" si="89"/>
        <v>0</v>
      </c>
      <c r="AF231" s="515">
        <f t="shared" si="89"/>
        <v>0</v>
      </c>
      <c r="AG231" s="515">
        <f t="shared" si="89"/>
        <v>0</v>
      </c>
      <c r="AH231" s="515">
        <f t="shared" si="89"/>
        <v>0</v>
      </c>
      <c r="AI231" s="515">
        <f t="shared" si="89"/>
        <v>0</v>
      </c>
      <c r="AJ231" s="515">
        <f t="shared" si="90"/>
        <v>0</v>
      </c>
      <c r="AK231" s="515">
        <f t="shared" si="90"/>
        <v>0</v>
      </c>
      <c r="AL231" s="515">
        <f t="shared" si="90"/>
        <v>0</v>
      </c>
      <c r="AM231" s="515">
        <f t="shared" si="90"/>
        <v>0</v>
      </c>
      <c r="AN231" s="515">
        <f t="shared" si="90"/>
        <v>0</v>
      </c>
      <c r="AO231" s="515">
        <f t="shared" si="90"/>
        <v>0</v>
      </c>
      <c r="AP231" s="515">
        <f t="shared" si="90"/>
        <v>0</v>
      </c>
      <c r="AQ231" s="515">
        <f t="shared" si="90"/>
        <v>0</v>
      </c>
      <c r="AR231" s="515">
        <f t="shared" si="90"/>
        <v>0</v>
      </c>
      <c r="AS231" s="515">
        <f t="shared" si="90"/>
        <v>0</v>
      </c>
      <c r="AT231" s="515">
        <f t="shared" si="90"/>
        <v>0</v>
      </c>
      <c r="AU231" s="515">
        <f t="shared" si="90"/>
        <v>0</v>
      </c>
      <c r="AV231" s="515">
        <f t="shared" si="90"/>
        <v>0</v>
      </c>
      <c r="AW231" s="515">
        <f t="shared" si="90"/>
        <v>0</v>
      </c>
      <c r="AX231" s="515" t="str">
        <f t="shared" si="71"/>
        <v/>
      </c>
      <c r="AY231" s="515" t="str">
        <f t="shared" si="71"/>
        <v/>
      </c>
      <c r="AZ231" s="515" t="str">
        <f t="shared" si="71"/>
        <v/>
      </c>
      <c r="BA231" s="515" t="str">
        <f t="shared" si="71"/>
        <v/>
      </c>
      <c r="BB231" s="515" t="str">
        <f t="shared" si="71"/>
        <v/>
      </c>
      <c r="BC231" s="515" t="str">
        <f t="shared" si="71"/>
        <v/>
      </c>
      <c r="BD231" s="515" t="str">
        <f t="shared" si="71"/>
        <v/>
      </c>
      <c r="BE231" s="515" t="str">
        <f t="shared" si="71"/>
        <v/>
      </c>
      <c r="BF231" s="515" t="str">
        <f t="shared" si="87"/>
        <v/>
      </c>
      <c r="BG231" s="515" t="str">
        <f t="shared" si="87"/>
        <v/>
      </c>
      <c r="BH231" s="515" t="str">
        <f t="shared" si="87"/>
        <v/>
      </c>
      <c r="BI231" s="515" t="str">
        <f t="shared" si="87"/>
        <v/>
      </c>
      <c r="BJ231" s="515" t="str">
        <f t="shared" si="87"/>
        <v/>
      </c>
      <c r="BK231" s="515" t="str">
        <f t="shared" si="87"/>
        <v/>
      </c>
      <c r="BL231" s="515">
        <f t="shared" si="83"/>
        <v>0</v>
      </c>
      <c r="BM231" s="515">
        <f t="shared" si="84"/>
        <v>0</v>
      </c>
      <c r="BN231" s="515">
        <f t="shared" si="85"/>
        <v>0</v>
      </c>
      <c r="BO231" s="515" t="str">
        <f t="shared" si="86"/>
        <v/>
      </c>
    </row>
    <row r="232" spans="1:67" ht="30" customHeight="1">
      <c r="A232" s="518">
        <v>221</v>
      </c>
      <c r="B232" s="516"/>
      <c r="C232" s="77" t="str">
        <f t="shared" si="75"/>
        <v/>
      </c>
      <c r="D232" s="72" t="str">
        <f t="shared" si="76"/>
        <v/>
      </c>
      <c r="E232" s="515" t="str">
        <f t="shared" si="77"/>
        <v/>
      </c>
      <c r="F232" s="515" t="str">
        <f t="shared" si="78"/>
        <v/>
      </c>
      <c r="G232" s="515" t="str">
        <f t="shared" si="79"/>
        <v/>
      </c>
      <c r="H232" s="515">
        <f t="shared" si="88"/>
        <v>0</v>
      </c>
      <c r="I232" s="515">
        <f t="shared" si="88"/>
        <v>0</v>
      </c>
      <c r="J232" s="515">
        <f t="shared" si="88"/>
        <v>0</v>
      </c>
      <c r="K232" s="515">
        <f t="shared" si="88"/>
        <v>0</v>
      </c>
      <c r="L232" s="515">
        <f t="shared" si="88"/>
        <v>0</v>
      </c>
      <c r="M232" s="515">
        <f t="shared" si="88"/>
        <v>0</v>
      </c>
      <c r="N232" s="515">
        <f t="shared" si="88"/>
        <v>0</v>
      </c>
      <c r="O232" s="515">
        <f t="shared" si="88"/>
        <v>0</v>
      </c>
      <c r="P232" s="515">
        <f t="shared" si="88"/>
        <v>0</v>
      </c>
      <c r="Q232" s="515">
        <f t="shared" si="88"/>
        <v>0</v>
      </c>
      <c r="R232" s="515">
        <f t="shared" si="88"/>
        <v>0</v>
      </c>
      <c r="S232" s="515">
        <f t="shared" si="88"/>
        <v>0</v>
      </c>
      <c r="T232" s="515">
        <f t="shared" si="88"/>
        <v>0</v>
      </c>
      <c r="U232" s="515">
        <f t="shared" si="88"/>
        <v>0</v>
      </c>
      <c r="V232" s="515">
        <f t="shared" si="89"/>
        <v>0</v>
      </c>
      <c r="W232" s="515">
        <f t="shared" si="89"/>
        <v>0</v>
      </c>
      <c r="X232" s="515">
        <f t="shared" si="89"/>
        <v>0</v>
      </c>
      <c r="Y232" s="515">
        <f t="shared" si="89"/>
        <v>0</v>
      </c>
      <c r="Z232" s="515">
        <f t="shared" si="89"/>
        <v>0</v>
      </c>
      <c r="AA232" s="515">
        <f t="shared" si="89"/>
        <v>0</v>
      </c>
      <c r="AB232" s="515">
        <f t="shared" si="89"/>
        <v>0</v>
      </c>
      <c r="AC232" s="515">
        <f t="shared" si="89"/>
        <v>0</v>
      </c>
      <c r="AD232" s="515">
        <f t="shared" si="89"/>
        <v>0</v>
      </c>
      <c r="AE232" s="515">
        <f t="shared" si="89"/>
        <v>0</v>
      </c>
      <c r="AF232" s="515">
        <f t="shared" si="89"/>
        <v>0</v>
      </c>
      <c r="AG232" s="515">
        <f t="shared" si="89"/>
        <v>0</v>
      </c>
      <c r="AH232" s="515">
        <f t="shared" si="89"/>
        <v>0</v>
      </c>
      <c r="AI232" s="515">
        <f t="shared" si="89"/>
        <v>0</v>
      </c>
      <c r="AJ232" s="515">
        <f t="shared" si="90"/>
        <v>0</v>
      </c>
      <c r="AK232" s="515">
        <f t="shared" si="90"/>
        <v>0</v>
      </c>
      <c r="AL232" s="515">
        <f t="shared" si="90"/>
        <v>0</v>
      </c>
      <c r="AM232" s="515">
        <f t="shared" si="90"/>
        <v>0</v>
      </c>
      <c r="AN232" s="515">
        <f t="shared" si="90"/>
        <v>0</v>
      </c>
      <c r="AO232" s="515">
        <f t="shared" si="90"/>
        <v>0</v>
      </c>
      <c r="AP232" s="515">
        <f t="shared" si="90"/>
        <v>0</v>
      </c>
      <c r="AQ232" s="515">
        <f t="shared" si="90"/>
        <v>0</v>
      </c>
      <c r="AR232" s="515">
        <f t="shared" si="90"/>
        <v>0</v>
      </c>
      <c r="AS232" s="515">
        <f t="shared" si="90"/>
        <v>0</v>
      </c>
      <c r="AT232" s="515">
        <f t="shared" si="90"/>
        <v>0</v>
      </c>
      <c r="AU232" s="515">
        <f t="shared" si="90"/>
        <v>0</v>
      </c>
      <c r="AV232" s="515">
        <f t="shared" si="90"/>
        <v>0</v>
      </c>
      <c r="AW232" s="515">
        <f t="shared" si="90"/>
        <v>0</v>
      </c>
      <c r="AX232" s="515" t="str">
        <f t="shared" si="71"/>
        <v/>
      </c>
      <c r="AY232" s="515" t="str">
        <f t="shared" si="71"/>
        <v/>
      </c>
      <c r="AZ232" s="515" t="str">
        <f t="shared" si="71"/>
        <v/>
      </c>
      <c r="BA232" s="515" t="str">
        <f t="shared" si="71"/>
        <v/>
      </c>
      <c r="BB232" s="515" t="str">
        <f t="shared" si="71"/>
        <v/>
      </c>
      <c r="BC232" s="515" t="str">
        <f t="shared" si="71"/>
        <v/>
      </c>
      <c r="BD232" s="515" t="str">
        <f t="shared" si="71"/>
        <v/>
      </c>
      <c r="BE232" s="515" t="str">
        <f t="shared" si="71"/>
        <v/>
      </c>
      <c r="BF232" s="515" t="str">
        <f t="shared" si="87"/>
        <v/>
      </c>
      <c r="BG232" s="515" t="str">
        <f t="shared" si="87"/>
        <v/>
      </c>
      <c r="BH232" s="515" t="str">
        <f t="shared" si="87"/>
        <v/>
      </c>
      <c r="BI232" s="515" t="str">
        <f t="shared" si="87"/>
        <v/>
      </c>
      <c r="BJ232" s="515" t="str">
        <f t="shared" si="87"/>
        <v/>
      </c>
      <c r="BK232" s="515" t="str">
        <f t="shared" si="87"/>
        <v/>
      </c>
      <c r="BL232" s="515">
        <f t="shared" si="83"/>
        <v>0</v>
      </c>
      <c r="BM232" s="515">
        <f t="shared" si="84"/>
        <v>0</v>
      </c>
      <c r="BN232" s="515">
        <f t="shared" si="85"/>
        <v>0</v>
      </c>
      <c r="BO232" s="515" t="str">
        <f t="shared" si="86"/>
        <v/>
      </c>
    </row>
    <row r="233" spans="1:67" ht="30" customHeight="1">
      <c r="A233" s="517">
        <v>222</v>
      </c>
      <c r="B233" s="516"/>
      <c r="C233" s="77" t="str">
        <f t="shared" si="75"/>
        <v/>
      </c>
      <c r="D233" s="72" t="str">
        <f t="shared" si="76"/>
        <v/>
      </c>
      <c r="E233" s="515" t="str">
        <f t="shared" si="77"/>
        <v/>
      </c>
      <c r="F233" s="515" t="str">
        <f t="shared" si="78"/>
        <v/>
      </c>
      <c r="G233" s="515" t="str">
        <f t="shared" si="79"/>
        <v/>
      </c>
      <c r="H233" s="515">
        <f t="shared" si="88"/>
        <v>0</v>
      </c>
      <c r="I233" s="515">
        <f t="shared" si="88"/>
        <v>0</v>
      </c>
      <c r="J233" s="515">
        <f t="shared" si="88"/>
        <v>0</v>
      </c>
      <c r="K233" s="515">
        <f t="shared" si="88"/>
        <v>0</v>
      </c>
      <c r="L233" s="515">
        <f t="shared" si="88"/>
        <v>0</v>
      </c>
      <c r="M233" s="515">
        <f t="shared" si="88"/>
        <v>0</v>
      </c>
      <c r="N233" s="515">
        <f t="shared" si="88"/>
        <v>0</v>
      </c>
      <c r="O233" s="515">
        <f t="shared" si="88"/>
        <v>0</v>
      </c>
      <c r="P233" s="515">
        <f t="shared" si="88"/>
        <v>0</v>
      </c>
      <c r="Q233" s="515">
        <f t="shared" si="88"/>
        <v>0</v>
      </c>
      <c r="R233" s="515">
        <f t="shared" si="88"/>
        <v>0</v>
      </c>
      <c r="S233" s="515">
        <f t="shared" si="88"/>
        <v>0</v>
      </c>
      <c r="T233" s="515">
        <f t="shared" si="88"/>
        <v>0</v>
      </c>
      <c r="U233" s="515">
        <f t="shared" si="88"/>
        <v>0</v>
      </c>
      <c r="V233" s="515">
        <f t="shared" si="89"/>
        <v>0</v>
      </c>
      <c r="W233" s="515">
        <f t="shared" si="89"/>
        <v>0</v>
      </c>
      <c r="X233" s="515">
        <f t="shared" si="89"/>
        <v>0</v>
      </c>
      <c r="Y233" s="515">
        <f t="shared" si="89"/>
        <v>0</v>
      </c>
      <c r="Z233" s="515">
        <f t="shared" si="89"/>
        <v>0</v>
      </c>
      <c r="AA233" s="515">
        <f t="shared" si="89"/>
        <v>0</v>
      </c>
      <c r="AB233" s="515">
        <f t="shared" si="89"/>
        <v>0</v>
      </c>
      <c r="AC233" s="515">
        <f t="shared" si="89"/>
        <v>0</v>
      </c>
      <c r="AD233" s="515">
        <f t="shared" si="89"/>
        <v>0</v>
      </c>
      <c r="AE233" s="515">
        <f t="shared" si="89"/>
        <v>0</v>
      </c>
      <c r="AF233" s="515">
        <f t="shared" si="89"/>
        <v>0</v>
      </c>
      <c r="AG233" s="515">
        <f t="shared" si="89"/>
        <v>0</v>
      </c>
      <c r="AH233" s="515">
        <f t="shared" si="89"/>
        <v>0</v>
      </c>
      <c r="AI233" s="515">
        <f t="shared" si="89"/>
        <v>0</v>
      </c>
      <c r="AJ233" s="515">
        <f t="shared" si="90"/>
        <v>0</v>
      </c>
      <c r="AK233" s="515">
        <f t="shared" si="90"/>
        <v>0</v>
      </c>
      <c r="AL233" s="515">
        <f t="shared" si="90"/>
        <v>0</v>
      </c>
      <c r="AM233" s="515">
        <f t="shared" si="90"/>
        <v>0</v>
      </c>
      <c r="AN233" s="515">
        <f t="shared" si="90"/>
        <v>0</v>
      </c>
      <c r="AO233" s="515">
        <f t="shared" si="90"/>
        <v>0</v>
      </c>
      <c r="AP233" s="515">
        <f t="shared" si="90"/>
        <v>0</v>
      </c>
      <c r="AQ233" s="515">
        <f t="shared" si="90"/>
        <v>0</v>
      </c>
      <c r="AR233" s="515">
        <f t="shared" si="90"/>
        <v>0</v>
      </c>
      <c r="AS233" s="515">
        <f t="shared" si="90"/>
        <v>0</v>
      </c>
      <c r="AT233" s="515">
        <f t="shared" si="90"/>
        <v>0</v>
      </c>
      <c r="AU233" s="515">
        <f t="shared" si="90"/>
        <v>0</v>
      </c>
      <c r="AV233" s="515">
        <f t="shared" si="90"/>
        <v>0</v>
      </c>
      <c r="AW233" s="515">
        <f t="shared" si="90"/>
        <v>0</v>
      </c>
      <c r="AX233" s="515" t="str">
        <f t="shared" si="71"/>
        <v/>
      </c>
      <c r="AY233" s="515" t="str">
        <f t="shared" si="71"/>
        <v/>
      </c>
      <c r="AZ233" s="515" t="str">
        <f t="shared" si="71"/>
        <v/>
      </c>
      <c r="BA233" s="515" t="str">
        <f t="shared" si="71"/>
        <v/>
      </c>
      <c r="BB233" s="515" t="str">
        <f t="shared" si="71"/>
        <v/>
      </c>
      <c r="BC233" s="515" t="str">
        <f t="shared" si="71"/>
        <v/>
      </c>
      <c r="BD233" s="515" t="str">
        <f t="shared" si="71"/>
        <v/>
      </c>
      <c r="BE233" s="515" t="str">
        <f t="shared" si="71"/>
        <v/>
      </c>
      <c r="BF233" s="515" t="str">
        <f t="shared" si="87"/>
        <v/>
      </c>
      <c r="BG233" s="515" t="str">
        <f t="shared" si="87"/>
        <v/>
      </c>
      <c r="BH233" s="515" t="str">
        <f t="shared" si="87"/>
        <v/>
      </c>
      <c r="BI233" s="515" t="str">
        <f t="shared" si="87"/>
        <v/>
      </c>
      <c r="BJ233" s="515" t="str">
        <f t="shared" si="87"/>
        <v/>
      </c>
      <c r="BK233" s="515" t="str">
        <f t="shared" si="87"/>
        <v/>
      </c>
      <c r="BL233" s="515">
        <f t="shared" si="83"/>
        <v>0</v>
      </c>
      <c r="BM233" s="515">
        <f t="shared" si="84"/>
        <v>0</v>
      </c>
      <c r="BN233" s="515">
        <f t="shared" si="85"/>
        <v>0</v>
      </c>
      <c r="BO233" s="515" t="str">
        <f t="shared" si="86"/>
        <v/>
      </c>
    </row>
    <row r="234" spans="1:67" ht="30" customHeight="1">
      <c r="A234" s="518">
        <v>223</v>
      </c>
      <c r="B234" s="516"/>
      <c r="C234" s="77" t="str">
        <f t="shared" si="75"/>
        <v/>
      </c>
      <c r="D234" s="72" t="str">
        <f t="shared" si="76"/>
        <v/>
      </c>
      <c r="E234" s="515" t="str">
        <f t="shared" si="77"/>
        <v/>
      </c>
      <c r="F234" s="515" t="str">
        <f t="shared" si="78"/>
        <v/>
      </c>
      <c r="G234" s="515" t="str">
        <f t="shared" si="79"/>
        <v/>
      </c>
      <c r="H234" s="515">
        <f t="shared" si="88"/>
        <v>0</v>
      </c>
      <c r="I234" s="515">
        <f t="shared" si="88"/>
        <v>0</v>
      </c>
      <c r="J234" s="515">
        <f t="shared" si="88"/>
        <v>0</v>
      </c>
      <c r="K234" s="515">
        <f t="shared" si="88"/>
        <v>0</v>
      </c>
      <c r="L234" s="515">
        <f t="shared" si="88"/>
        <v>0</v>
      </c>
      <c r="M234" s="515">
        <f t="shared" si="88"/>
        <v>0</v>
      </c>
      <c r="N234" s="515">
        <f t="shared" si="88"/>
        <v>0</v>
      </c>
      <c r="O234" s="515">
        <f t="shared" si="88"/>
        <v>0</v>
      </c>
      <c r="P234" s="515">
        <f t="shared" si="88"/>
        <v>0</v>
      </c>
      <c r="Q234" s="515">
        <f t="shared" si="88"/>
        <v>0</v>
      </c>
      <c r="R234" s="515">
        <f t="shared" si="88"/>
        <v>0</v>
      </c>
      <c r="S234" s="515">
        <f t="shared" si="88"/>
        <v>0</v>
      </c>
      <c r="T234" s="515">
        <f t="shared" si="88"/>
        <v>0</v>
      </c>
      <c r="U234" s="515">
        <f t="shared" si="88"/>
        <v>0</v>
      </c>
      <c r="V234" s="515">
        <f t="shared" si="89"/>
        <v>0</v>
      </c>
      <c r="W234" s="515">
        <f t="shared" si="89"/>
        <v>0</v>
      </c>
      <c r="X234" s="515">
        <f t="shared" si="89"/>
        <v>0</v>
      </c>
      <c r="Y234" s="515">
        <f t="shared" si="89"/>
        <v>0</v>
      </c>
      <c r="Z234" s="515">
        <f t="shared" si="89"/>
        <v>0</v>
      </c>
      <c r="AA234" s="515">
        <f t="shared" si="89"/>
        <v>0</v>
      </c>
      <c r="AB234" s="515">
        <f t="shared" si="89"/>
        <v>0</v>
      </c>
      <c r="AC234" s="515">
        <f t="shared" si="89"/>
        <v>0</v>
      </c>
      <c r="AD234" s="515">
        <f t="shared" si="89"/>
        <v>0</v>
      </c>
      <c r="AE234" s="515">
        <f t="shared" si="89"/>
        <v>0</v>
      </c>
      <c r="AF234" s="515">
        <f t="shared" si="89"/>
        <v>0</v>
      </c>
      <c r="AG234" s="515">
        <f t="shared" si="89"/>
        <v>0</v>
      </c>
      <c r="AH234" s="515">
        <f t="shared" si="89"/>
        <v>0</v>
      </c>
      <c r="AI234" s="515">
        <f t="shared" si="89"/>
        <v>0</v>
      </c>
      <c r="AJ234" s="515">
        <f t="shared" si="90"/>
        <v>0</v>
      </c>
      <c r="AK234" s="515">
        <f t="shared" si="90"/>
        <v>0</v>
      </c>
      <c r="AL234" s="515">
        <f t="shared" si="90"/>
        <v>0</v>
      </c>
      <c r="AM234" s="515">
        <f t="shared" si="90"/>
        <v>0</v>
      </c>
      <c r="AN234" s="515">
        <f t="shared" si="90"/>
        <v>0</v>
      </c>
      <c r="AO234" s="515">
        <f t="shared" si="90"/>
        <v>0</v>
      </c>
      <c r="AP234" s="515">
        <f t="shared" si="90"/>
        <v>0</v>
      </c>
      <c r="AQ234" s="515">
        <f t="shared" si="90"/>
        <v>0</v>
      </c>
      <c r="AR234" s="515">
        <f t="shared" si="90"/>
        <v>0</v>
      </c>
      <c r="AS234" s="515">
        <f t="shared" si="90"/>
        <v>0</v>
      </c>
      <c r="AT234" s="515">
        <f t="shared" si="90"/>
        <v>0</v>
      </c>
      <c r="AU234" s="515">
        <f t="shared" si="90"/>
        <v>0</v>
      </c>
      <c r="AV234" s="515">
        <f t="shared" si="90"/>
        <v>0</v>
      </c>
      <c r="AW234" s="515">
        <f t="shared" si="90"/>
        <v>0</v>
      </c>
      <c r="AX234" s="515" t="str">
        <f t="shared" si="71"/>
        <v/>
      </c>
      <c r="AY234" s="515" t="str">
        <f t="shared" si="71"/>
        <v/>
      </c>
      <c r="AZ234" s="515" t="str">
        <f t="shared" si="71"/>
        <v/>
      </c>
      <c r="BA234" s="515" t="str">
        <f t="shared" si="71"/>
        <v/>
      </c>
      <c r="BB234" s="515" t="str">
        <f t="shared" si="71"/>
        <v/>
      </c>
      <c r="BC234" s="515" t="str">
        <f t="shared" ref="BC234:BH284" si="91">IF($B234="","",IF(AO234&gt;0,"",IF(M234&gt;0,"⚠ "&amp;BC$11,IF(AA234&gt;0,"info "&amp;BC$11,""))))</f>
        <v/>
      </c>
      <c r="BD234" s="515" t="str">
        <f t="shared" si="91"/>
        <v/>
      </c>
      <c r="BE234" s="515" t="str">
        <f t="shared" si="91"/>
        <v/>
      </c>
      <c r="BF234" s="515" t="str">
        <f t="shared" si="87"/>
        <v/>
      </c>
      <c r="BG234" s="515" t="str">
        <f t="shared" si="87"/>
        <v/>
      </c>
      <c r="BH234" s="515" t="str">
        <f t="shared" si="87"/>
        <v/>
      </c>
      <c r="BI234" s="515" t="str">
        <f t="shared" si="87"/>
        <v/>
      </c>
      <c r="BJ234" s="515" t="str">
        <f t="shared" si="87"/>
        <v/>
      </c>
      <c r="BK234" s="515" t="str">
        <f t="shared" si="87"/>
        <v/>
      </c>
      <c r="BL234" s="515">
        <f t="shared" si="83"/>
        <v>0</v>
      </c>
      <c r="BM234" s="515">
        <f t="shared" si="84"/>
        <v>0</v>
      </c>
      <c r="BN234" s="515">
        <f t="shared" si="85"/>
        <v>0</v>
      </c>
      <c r="BO234" s="515" t="str">
        <f t="shared" si="86"/>
        <v/>
      </c>
    </row>
    <row r="235" spans="1:67" ht="30" customHeight="1">
      <c r="A235" s="517">
        <v>224</v>
      </c>
      <c r="B235" s="516"/>
      <c r="C235" s="77" t="str">
        <f t="shared" si="75"/>
        <v/>
      </c>
      <c r="D235" s="72" t="str">
        <f t="shared" si="76"/>
        <v/>
      </c>
      <c r="E235" s="515" t="str">
        <f t="shared" si="77"/>
        <v/>
      </c>
      <c r="F235" s="515" t="str">
        <f t="shared" si="78"/>
        <v/>
      </c>
      <c r="G235" s="515" t="str">
        <f t="shared" si="79"/>
        <v/>
      </c>
      <c r="H235" s="515">
        <f t="shared" si="88"/>
        <v>0</v>
      </c>
      <c r="I235" s="515">
        <f t="shared" si="88"/>
        <v>0</v>
      </c>
      <c r="J235" s="515">
        <f t="shared" si="88"/>
        <v>0</v>
      </c>
      <c r="K235" s="515">
        <f t="shared" si="88"/>
        <v>0</v>
      </c>
      <c r="L235" s="515">
        <f t="shared" si="88"/>
        <v>0</v>
      </c>
      <c r="M235" s="515">
        <f t="shared" si="88"/>
        <v>0</v>
      </c>
      <c r="N235" s="515">
        <f t="shared" si="88"/>
        <v>0</v>
      </c>
      <c r="O235" s="515">
        <f t="shared" si="88"/>
        <v>0</v>
      </c>
      <c r="P235" s="515">
        <f t="shared" si="88"/>
        <v>0</v>
      </c>
      <c r="Q235" s="515">
        <f t="shared" si="88"/>
        <v>0</v>
      </c>
      <c r="R235" s="515">
        <f t="shared" si="88"/>
        <v>0</v>
      </c>
      <c r="S235" s="515">
        <f t="shared" si="88"/>
        <v>0</v>
      </c>
      <c r="T235" s="515">
        <f t="shared" si="88"/>
        <v>0</v>
      </c>
      <c r="U235" s="515">
        <f t="shared" si="88"/>
        <v>0</v>
      </c>
      <c r="V235" s="515">
        <f t="shared" si="89"/>
        <v>0</v>
      </c>
      <c r="W235" s="515">
        <f t="shared" si="89"/>
        <v>0</v>
      </c>
      <c r="X235" s="515">
        <f t="shared" si="89"/>
        <v>0</v>
      </c>
      <c r="Y235" s="515">
        <f t="shared" si="89"/>
        <v>0</v>
      </c>
      <c r="Z235" s="515">
        <f t="shared" si="89"/>
        <v>0</v>
      </c>
      <c r="AA235" s="515">
        <f t="shared" si="89"/>
        <v>0</v>
      </c>
      <c r="AB235" s="515">
        <f t="shared" si="89"/>
        <v>0</v>
      </c>
      <c r="AC235" s="515">
        <f t="shared" si="89"/>
        <v>0</v>
      </c>
      <c r="AD235" s="515">
        <f t="shared" si="89"/>
        <v>0</v>
      </c>
      <c r="AE235" s="515">
        <f t="shared" si="89"/>
        <v>0</v>
      </c>
      <c r="AF235" s="515">
        <f t="shared" si="89"/>
        <v>0</v>
      </c>
      <c r="AG235" s="515">
        <f t="shared" si="89"/>
        <v>0</v>
      </c>
      <c r="AH235" s="515">
        <f t="shared" si="89"/>
        <v>0</v>
      </c>
      <c r="AI235" s="515">
        <f t="shared" si="89"/>
        <v>0</v>
      </c>
      <c r="AJ235" s="515">
        <f t="shared" si="90"/>
        <v>0</v>
      </c>
      <c r="AK235" s="515">
        <f t="shared" si="90"/>
        <v>0</v>
      </c>
      <c r="AL235" s="515">
        <f t="shared" si="90"/>
        <v>0</v>
      </c>
      <c r="AM235" s="515">
        <f t="shared" si="90"/>
        <v>0</v>
      </c>
      <c r="AN235" s="515">
        <f t="shared" si="90"/>
        <v>0</v>
      </c>
      <c r="AO235" s="515">
        <f t="shared" si="90"/>
        <v>0</v>
      </c>
      <c r="AP235" s="515">
        <f t="shared" si="90"/>
        <v>0</v>
      </c>
      <c r="AQ235" s="515">
        <f t="shared" si="90"/>
        <v>0</v>
      </c>
      <c r="AR235" s="515">
        <f t="shared" si="90"/>
        <v>0</v>
      </c>
      <c r="AS235" s="515">
        <f t="shared" si="90"/>
        <v>0</v>
      </c>
      <c r="AT235" s="515">
        <f t="shared" si="90"/>
        <v>0</v>
      </c>
      <c r="AU235" s="515">
        <f t="shared" si="90"/>
        <v>0</v>
      </c>
      <c r="AV235" s="515">
        <f t="shared" si="90"/>
        <v>0</v>
      </c>
      <c r="AW235" s="515">
        <f t="shared" si="90"/>
        <v>0</v>
      </c>
      <c r="AX235" s="515" t="str">
        <f t="shared" ref="AX235:BB285" si="92">IF($B235="","",IF(AJ235&gt;0,"",IF(H235&gt;0,"⚠ "&amp;AX$11,IF(V235&gt;0,"info "&amp;AX$11,""))))</f>
        <v/>
      </c>
      <c r="AY235" s="515" t="str">
        <f t="shared" si="92"/>
        <v/>
      </c>
      <c r="AZ235" s="515" t="str">
        <f t="shared" si="92"/>
        <v/>
      </c>
      <c r="BA235" s="515" t="str">
        <f t="shared" si="92"/>
        <v/>
      </c>
      <c r="BB235" s="515" t="str">
        <f t="shared" si="92"/>
        <v/>
      </c>
      <c r="BC235" s="515" t="str">
        <f t="shared" si="91"/>
        <v/>
      </c>
      <c r="BD235" s="515" t="str">
        <f t="shared" si="91"/>
        <v/>
      </c>
      <c r="BE235" s="515" t="str">
        <f t="shared" si="91"/>
        <v/>
      </c>
      <c r="BF235" s="515" t="str">
        <f t="shared" si="87"/>
        <v/>
      </c>
      <c r="BG235" s="515" t="str">
        <f t="shared" si="87"/>
        <v/>
      </c>
      <c r="BH235" s="515" t="str">
        <f t="shared" si="87"/>
        <v/>
      </c>
      <c r="BI235" s="515" t="str">
        <f t="shared" si="87"/>
        <v/>
      </c>
      <c r="BJ235" s="515" t="str">
        <f t="shared" si="87"/>
        <v/>
      </c>
      <c r="BK235" s="515" t="str">
        <f t="shared" si="87"/>
        <v/>
      </c>
      <c r="BL235" s="515">
        <f t="shared" si="83"/>
        <v>0</v>
      </c>
      <c r="BM235" s="515">
        <f t="shared" si="84"/>
        <v>0</v>
      </c>
      <c r="BN235" s="515">
        <f t="shared" si="85"/>
        <v>0</v>
      </c>
      <c r="BO235" s="515" t="str">
        <f t="shared" si="86"/>
        <v/>
      </c>
    </row>
    <row r="236" spans="1:67" ht="30" customHeight="1">
      <c r="A236" s="518">
        <v>225</v>
      </c>
      <c r="B236" s="516"/>
      <c r="C236" s="77" t="str">
        <f t="shared" si="75"/>
        <v/>
      </c>
      <c r="D236" s="72" t="str">
        <f t="shared" si="76"/>
        <v/>
      </c>
      <c r="E236" s="515" t="str">
        <f t="shared" si="77"/>
        <v/>
      </c>
      <c r="F236" s="515" t="str">
        <f t="shared" si="78"/>
        <v/>
      </c>
      <c r="G236" s="515" t="str">
        <f t="shared" si="79"/>
        <v/>
      </c>
      <c r="H236" s="515">
        <f t="shared" ref="H236:U251" si="93">IF($B236="",0,SUMPRODUCT(($BQ$6:$AFM$6=H$11)*($BQ$7:$AFM$7="ALERTE")*(COUNTIF($G236,"* "&amp;$BQ$8:$AFM$8&amp;" *")&gt;0)*1))</f>
        <v>0</v>
      </c>
      <c r="I236" s="515">
        <f t="shared" si="93"/>
        <v>0</v>
      </c>
      <c r="J236" s="515">
        <f t="shared" si="93"/>
        <v>0</v>
      </c>
      <c r="K236" s="515">
        <f t="shared" si="93"/>
        <v>0</v>
      </c>
      <c r="L236" s="515">
        <f t="shared" si="93"/>
        <v>0</v>
      </c>
      <c r="M236" s="515">
        <f t="shared" si="93"/>
        <v>0</v>
      </c>
      <c r="N236" s="515">
        <f t="shared" si="93"/>
        <v>0</v>
      </c>
      <c r="O236" s="515">
        <f t="shared" si="93"/>
        <v>0</v>
      </c>
      <c r="P236" s="515">
        <f t="shared" si="93"/>
        <v>0</v>
      </c>
      <c r="Q236" s="515">
        <f t="shared" si="93"/>
        <v>0</v>
      </c>
      <c r="R236" s="515">
        <f t="shared" si="93"/>
        <v>0</v>
      </c>
      <c r="S236" s="515">
        <f t="shared" si="93"/>
        <v>0</v>
      </c>
      <c r="T236" s="515">
        <f t="shared" si="93"/>
        <v>0</v>
      </c>
      <c r="U236" s="515">
        <f t="shared" si="93"/>
        <v>0</v>
      </c>
      <c r="V236" s="515">
        <f t="shared" ref="V236:AI251" si="94">IF($B236="",0,SUMPRODUCT(($BQ$6:$AFM$6=V$11)*($BQ$7:$AFM$7="INFO")*(COUNTIF($G236,"* "&amp;$BQ$8:$AFM$8&amp;" *")&gt;0)*1))</f>
        <v>0</v>
      </c>
      <c r="W236" s="515">
        <f t="shared" si="94"/>
        <v>0</v>
      </c>
      <c r="X236" s="515">
        <f t="shared" si="94"/>
        <v>0</v>
      </c>
      <c r="Y236" s="515">
        <f t="shared" si="94"/>
        <v>0</v>
      </c>
      <c r="Z236" s="515">
        <f t="shared" si="94"/>
        <v>0</v>
      </c>
      <c r="AA236" s="515">
        <f t="shared" si="94"/>
        <v>0</v>
      </c>
      <c r="AB236" s="515">
        <f t="shared" si="94"/>
        <v>0</v>
      </c>
      <c r="AC236" s="515">
        <f t="shared" si="94"/>
        <v>0</v>
      </c>
      <c r="AD236" s="515">
        <f t="shared" si="94"/>
        <v>0</v>
      </c>
      <c r="AE236" s="515">
        <f t="shared" si="94"/>
        <v>0</v>
      </c>
      <c r="AF236" s="515">
        <f t="shared" si="94"/>
        <v>0</v>
      </c>
      <c r="AG236" s="515">
        <f t="shared" si="94"/>
        <v>0</v>
      </c>
      <c r="AH236" s="515">
        <f t="shared" si="94"/>
        <v>0</v>
      </c>
      <c r="AI236" s="515">
        <f t="shared" si="94"/>
        <v>0</v>
      </c>
      <c r="AJ236" s="515">
        <f t="shared" ref="AJ236:AW251" si="95">IF($B236="",0,SUMPRODUCT(($BQ$6:$AFM$6=AJ$11)*($BQ$7:$AFM$7="EXCL")*(COUNTIF($G236,"* "&amp;$BQ$8:$AFM$8&amp;" *")&gt;0)*1))</f>
        <v>0</v>
      </c>
      <c r="AK236" s="515">
        <f t="shared" si="95"/>
        <v>0</v>
      </c>
      <c r="AL236" s="515">
        <f t="shared" si="95"/>
        <v>0</v>
      </c>
      <c r="AM236" s="515">
        <f t="shared" si="95"/>
        <v>0</v>
      </c>
      <c r="AN236" s="515">
        <f t="shared" si="95"/>
        <v>0</v>
      </c>
      <c r="AO236" s="515">
        <f t="shared" si="95"/>
        <v>0</v>
      </c>
      <c r="AP236" s="515">
        <f t="shared" si="95"/>
        <v>0</v>
      </c>
      <c r="AQ236" s="515">
        <f t="shared" si="95"/>
        <v>0</v>
      </c>
      <c r="AR236" s="515">
        <f t="shared" si="95"/>
        <v>0</v>
      </c>
      <c r="AS236" s="515">
        <f t="shared" si="95"/>
        <v>0</v>
      </c>
      <c r="AT236" s="515">
        <f t="shared" si="95"/>
        <v>0</v>
      </c>
      <c r="AU236" s="515">
        <f t="shared" si="95"/>
        <v>0</v>
      </c>
      <c r="AV236" s="515">
        <f t="shared" si="95"/>
        <v>0</v>
      </c>
      <c r="AW236" s="515">
        <f t="shared" si="95"/>
        <v>0</v>
      </c>
      <c r="AX236" s="515" t="str">
        <f t="shared" si="92"/>
        <v/>
      </c>
      <c r="AY236" s="515" t="str">
        <f t="shared" si="92"/>
        <v/>
      </c>
      <c r="AZ236" s="515" t="str">
        <f t="shared" si="92"/>
        <v/>
      </c>
      <c r="BA236" s="515" t="str">
        <f t="shared" si="92"/>
        <v/>
      </c>
      <c r="BB236" s="515" t="str">
        <f t="shared" si="92"/>
        <v/>
      </c>
      <c r="BC236" s="515" t="str">
        <f t="shared" si="91"/>
        <v/>
      </c>
      <c r="BD236" s="515" t="str">
        <f t="shared" si="91"/>
        <v/>
      </c>
      <c r="BE236" s="515" t="str">
        <f t="shared" si="91"/>
        <v/>
      </c>
      <c r="BF236" s="515" t="str">
        <f t="shared" si="87"/>
        <v/>
      </c>
      <c r="BG236" s="515" t="str">
        <f t="shared" si="87"/>
        <v/>
      </c>
      <c r="BH236" s="515" t="str">
        <f t="shared" si="87"/>
        <v/>
      </c>
      <c r="BI236" s="515" t="str">
        <f t="shared" si="87"/>
        <v/>
      </c>
      <c r="BJ236" s="515" t="str">
        <f t="shared" si="87"/>
        <v/>
      </c>
      <c r="BK236" s="515" t="str">
        <f t="shared" si="87"/>
        <v/>
      </c>
      <c r="BL236" s="515">
        <f t="shared" si="83"/>
        <v>0</v>
      </c>
      <c r="BM236" s="515">
        <f t="shared" si="84"/>
        <v>0</v>
      </c>
      <c r="BN236" s="515">
        <f t="shared" si="85"/>
        <v>0</v>
      </c>
      <c r="BO236" s="515" t="str">
        <f t="shared" si="86"/>
        <v/>
      </c>
    </row>
    <row r="237" spans="1:67" ht="30" customHeight="1">
      <c r="A237" s="517">
        <v>226</v>
      </c>
      <c r="B237" s="516"/>
      <c r="C237" s="77" t="str">
        <f t="shared" si="75"/>
        <v/>
      </c>
      <c r="D237" s="72" t="str">
        <f t="shared" si="76"/>
        <v/>
      </c>
      <c r="E237" s="515" t="str">
        <f t="shared" si="77"/>
        <v/>
      </c>
      <c r="F237" s="515" t="str">
        <f t="shared" si="78"/>
        <v/>
      </c>
      <c r="G237" s="515" t="str">
        <f t="shared" si="79"/>
        <v/>
      </c>
      <c r="H237" s="515">
        <f t="shared" si="93"/>
        <v>0</v>
      </c>
      <c r="I237" s="515">
        <f t="shared" si="93"/>
        <v>0</v>
      </c>
      <c r="J237" s="515">
        <f t="shared" si="93"/>
        <v>0</v>
      </c>
      <c r="K237" s="515">
        <f t="shared" si="93"/>
        <v>0</v>
      </c>
      <c r="L237" s="515">
        <f t="shared" si="93"/>
        <v>0</v>
      </c>
      <c r="M237" s="515">
        <f t="shared" si="93"/>
        <v>0</v>
      </c>
      <c r="N237" s="515">
        <f t="shared" si="93"/>
        <v>0</v>
      </c>
      <c r="O237" s="515">
        <f t="shared" si="93"/>
        <v>0</v>
      </c>
      <c r="P237" s="515">
        <f t="shared" si="93"/>
        <v>0</v>
      </c>
      <c r="Q237" s="515">
        <f t="shared" si="93"/>
        <v>0</v>
      </c>
      <c r="R237" s="515">
        <f t="shared" si="93"/>
        <v>0</v>
      </c>
      <c r="S237" s="515">
        <f t="shared" si="93"/>
        <v>0</v>
      </c>
      <c r="T237" s="515">
        <f t="shared" si="93"/>
        <v>0</v>
      </c>
      <c r="U237" s="515">
        <f t="shared" si="93"/>
        <v>0</v>
      </c>
      <c r="V237" s="515">
        <f t="shared" si="94"/>
        <v>0</v>
      </c>
      <c r="W237" s="515">
        <f t="shared" si="94"/>
        <v>0</v>
      </c>
      <c r="X237" s="515">
        <f t="shared" si="94"/>
        <v>0</v>
      </c>
      <c r="Y237" s="515">
        <f t="shared" si="94"/>
        <v>0</v>
      </c>
      <c r="Z237" s="515">
        <f t="shared" si="94"/>
        <v>0</v>
      </c>
      <c r="AA237" s="515">
        <f t="shared" si="94"/>
        <v>0</v>
      </c>
      <c r="AB237" s="515">
        <f t="shared" si="94"/>
        <v>0</v>
      </c>
      <c r="AC237" s="515">
        <f t="shared" si="94"/>
        <v>0</v>
      </c>
      <c r="AD237" s="515">
        <f t="shared" si="94"/>
        <v>0</v>
      </c>
      <c r="AE237" s="515">
        <f t="shared" si="94"/>
        <v>0</v>
      </c>
      <c r="AF237" s="515">
        <f t="shared" si="94"/>
        <v>0</v>
      </c>
      <c r="AG237" s="515">
        <f t="shared" si="94"/>
        <v>0</v>
      </c>
      <c r="AH237" s="515">
        <f t="shared" si="94"/>
        <v>0</v>
      </c>
      <c r="AI237" s="515">
        <f t="shared" si="94"/>
        <v>0</v>
      </c>
      <c r="AJ237" s="515">
        <f t="shared" si="95"/>
        <v>0</v>
      </c>
      <c r="AK237" s="515">
        <f t="shared" si="95"/>
        <v>0</v>
      </c>
      <c r="AL237" s="515">
        <f t="shared" si="95"/>
        <v>0</v>
      </c>
      <c r="AM237" s="515">
        <f t="shared" si="95"/>
        <v>0</v>
      </c>
      <c r="AN237" s="515">
        <f t="shared" si="95"/>
        <v>0</v>
      </c>
      <c r="AO237" s="515">
        <f t="shared" si="95"/>
        <v>0</v>
      </c>
      <c r="AP237" s="515">
        <f t="shared" si="95"/>
        <v>0</v>
      </c>
      <c r="AQ237" s="515">
        <f t="shared" si="95"/>
        <v>0</v>
      </c>
      <c r="AR237" s="515">
        <f t="shared" si="95"/>
        <v>0</v>
      </c>
      <c r="AS237" s="515">
        <f t="shared" si="95"/>
        <v>0</v>
      </c>
      <c r="AT237" s="515">
        <f t="shared" si="95"/>
        <v>0</v>
      </c>
      <c r="AU237" s="515">
        <f t="shared" si="95"/>
        <v>0</v>
      </c>
      <c r="AV237" s="515">
        <f t="shared" si="95"/>
        <v>0</v>
      </c>
      <c r="AW237" s="515">
        <f t="shared" si="95"/>
        <v>0</v>
      </c>
      <c r="AX237" s="515" t="str">
        <f t="shared" si="92"/>
        <v/>
      </c>
      <c r="AY237" s="515" t="str">
        <f t="shared" si="92"/>
        <v/>
      </c>
      <c r="AZ237" s="515" t="str">
        <f t="shared" si="92"/>
        <v/>
      </c>
      <c r="BA237" s="515" t="str">
        <f t="shared" si="92"/>
        <v/>
      </c>
      <c r="BB237" s="515" t="str">
        <f t="shared" si="92"/>
        <v/>
      </c>
      <c r="BC237" s="515" t="str">
        <f t="shared" si="91"/>
        <v/>
      </c>
      <c r="BD237" s="515" t="str">
        <f t="shared" si="91"/>
        <v/>
      </c>
      <c r="BE237" s="515" t="str">
        <f t="shared" si="91"/>
        <v/>
      </c>
      <c r="BF237" s="515" t="str">
        <f t="shared" si="87"/>
        <v/>
      </c>
      <c r="BG237" s="515" t="str">
        <f t="shared" si="87"/>
        <v/>
      </c>
      <c r="BH237" s="515" t="str">
        <f t="shared" si="87"/>
        <v/>
      </c>
      <c r="BI237" s="515" t="str">
        <f t="shared" si="87"/>
        <v/>
      </c>
      <c r="BJ237" s="515" t="str">
        <f t="shared" si="87"/>
        <v/>
      </c>
      <c r="BK237" s="515" t="str">
        <f t="shared" si="87"/>
        <v/>
      </c>
      <c r="BL237" s="515">
        <f t="shared" si="83"/>
        <v>0</v>
      </c>
      <c r="BM237" s="515">
        <f t="shared" si="84"/>
        <v>0</v>
      </c>
      <c r="BN237" s="515">
        <f t="shared" si="85"/>
        <v>0</v>
      </c>
      <c r="BO237" s="515" t="str">
        <f t="shared" si="86"/>
        <v/>
      </c>
    </row>
    <row r="238" spans="1:67" ht="30" customHeight="1">
      <c r="A238" s="518">
        <v>227</v>
      </c>
      <c r="B238" s="516"/>
      <c r="C238" s="77" t="str">
        <f t="shared" si="75"/>
        <v/>
      </c>
      <c r="D238" s="72" t="str">
        <f t="shared" si="76"/>
        <v/>
      </c>
      <c r="E238" s="515" t="str">
        <f t="shared" si="77"/>
        <v/>
      </c>
      <c r="F238" s="515" t="str">
        <f t="shared" si="78"/>
        <v/>
      </c>
      <c r="G238" s="515" t="str">
        <f t="shared" si="79"/>
        <v/>
      </c>
      <c r="H238" s="515">
        <f t="shared" si="93"/>
        <v>0</v>
      </c>
      <c r="I238" s="515">
        <f t="shared" si="93"/>
        <v>0</v>
      </c>
      <c r="J238" s="515">
        <f t="shared" si="93"/>
        <v>0</v>
      </c>
      <c r="K238" s="515">
        <f t="shared" si="93"/>
        <v>0</v>
      </c>
      <c r="L238" s="515">
        <f t="shared" si="93"/>
        <v>0</v>
      </c>
      <c r="M238" s="515">
        <f t="shared" si="93"/>
        <v>0</v>
      </c>
      <c r="N238" s="515">
        <f t="shared" si="93"/>
        <v>0</v>
      </c>
      <c r="O238" s="515">
        <f t="shared" si="93"/>
        <v>0</v>
      </c>
      <c r="P238" s="515">
        <f t="shared" si="93"/>
        <v>0</v>
      </c>
      <c r="Q238" s="515">
        <f t="shared" si="93"/>
        <v>0</v>
      </c>
      <c r="R238" s="515">
        <f t="shared" si="93"/>
        <v>0</v>
      </c>
      <c r="S238" s="515">
        <f t="shared" si="93"/>
        <v>0</v>
      </c>
      <c r="T238" s="515">
        <f t="shared" si="93"/>
        <v>0</v>
      </c>
      <c r="U238" s="515">
        <f t="shared" si="93"/>
        <v>0</v>
      </c>
      <c r="V238" s="515">
        <f t="shared" si="94"/>
        <v>0</v>
      </c>
      <c r="W238" s="515">
        <f t="shared" si="94"/>
        <v>0</v>
      </c>
      <c r="X238" s="515">
        <f t="shared" si="94"/>
        <v>0</v>
      </c>
      <c r="Y238" s="515">
        <f t="shared" si="94"/>
        <v>0</v>
      </c>
      <c r="Z238" s="515">
        <f t="shared" si="94"/>
        <v>0</v>
      </c>
      <c r="AA238" s="515">
        <f t="shared" si="94"/>
        <v>0</v>
      </c>
      <c r="AB238" s="515">
        <f t="shared" si="94"/>
        <v>0</v>
      </c>
      <c r="AC238" s="515">
        <f t="shared" si="94"/>
        <v>0</v>
      </c>
      <c r="AD238" s="515">
        <f t="shared" si="94"/>
        <v>0</v>
      </c>
      <c r="AE238" s="515">
        <f t="shared" si="94"/>
        <v>0</v>
      </c>
      <c r="AF238" s="515">
        <f t="shared" si="94"/>
        <v>0</v>
      </c>
      <c r="AG238" s="515">
        <f t="shared" si="94"/>
        <v>0</v>
      </c>
      <c r="AH238" s="515">
        <f t="shared" si="94"/>
        <v>0</v>
      </c>
      <c r="AI238" s="515">
        <f t="shared" si="94"/>
        <v>0</v>
      </c>
      <c r="AJ238" s="515">
        <f t="shared" si="95"/>
        <v>0</v>
      </c>
      <c r="AK238" s="515">
        <f t="shared" si="95"/>
        <v>0</v>
      </c>
      <c r="AL238" s="515">
        <f t="shared" si="95"/>
        <v>0</v>
      </c>
      <c r="AM238" s="515">
        <f t="shared" si="95"/>
        <v>0</v>
      </c>
      <c r="AN238" s="515">
        <f t="shared" si="95"/>
        <v>0</v>
      </c>
      <c r="AO238" s="515">
        <f t="shared" si="95"/>
        <v>0</v>
      </c>
      <c r="AP238" s="515">
        <f t="shared" si="95"/>
        <v>0</v>
      </c>
      <c r="AQ238" s="515">
        <f t="shared" si="95"/>
        <v>0</v>
      </c>
      <c r="AR238" s="515">
        <f t="shared" si="95"/>
        <v>0</v>
      </c>
      <c r="AS238" s="515">
        <f t="shared" si="95"/>
        <v>0</v>
      </c>
      <c r="AT238" s="515">
        <f t="shared" si="95"/>
        <v>0</v>
      </c>
      <c r="AU238" s="515">
        <f t="shared" si="95"/>
        <v>0</v>
      </c>
      <c r="AV238" s="515">
        <f t="shared" si="95"/>
        <v>0</v>
      </c>
      <c r="AW238" s="515">
        <f t="shared" si="95"/>
        <v>0</v>
      </c>
      <c r="AX238" s="515" t="str">
        <f t="shared" si="92"/>
        <v/>
      </c>
      <c r="AY238" s="515" t="str">
        <f t="shared" si="92"/>
        <v/>
      </c>
      <c r="AZ238" s="515" t="str">
        <f t="shared" si="92"/>
        <v/>
      </c>
      <c r="BA238" s="515" t="str">
        <f t="shared" si="92"/>
        <v/>
      </c>
      <c r="BB238" s="515" t="str">
        <f t="shared" si="92"/>
        <v/>
      </c>
      <c r="BC238" s="515" t="str">
        <f t="shared" si="91"/>
        <v/>
      </c>
      <c r="BD238" s="515" t="str">
        <f t="shared" si="91"/>
        <v/>
      </c>
      <c r="BE238" s="515" t="str">
        <f t="shared" si="91"/>
        <v/>
      </c>
      <c r="BF238" s="515" t="str">
        <f t="shared" si="87"/>
        <v/>
      </c>
      <c r="BG238" s="515" t="str">
        <f t="shared" si="87"/>
        <v/>
      </c>
      <c r="BH238" s="515" t="str">
        <f t="shared" si="87"/>
        <v/>
      </c>
      <c r="BI238" s="515" t="str">
        <f t="shared" si="87"/>
        <v/>
      </c>
      <c r="BJ238" s="515" t="str">
        <f t="shared" si="87"/>
        <v/>
      </c>
      <c r="BK238" s="515" t="str">
        <f t="shared" si="87"/>
        <v/>
      </c>
      <c r="BL238" s="515">
        <f t="shared" si="83"/>
        <v>0</v>
      </c>
      <c r="BM238" s="515">
        <f t="shared" si="84"/>
        <v>0</v>
      </c>
      <c r="BN238" s="515">
        <f t="shared" si="85"/>
        <v>0</v>
      </c>
      <c r="BO238" s="515" t="str">
        <f t="shared" si="86"/>
        <v/>
      </c>
    </row>
    <row r="239" spans="1:67" ht="30" customHeight="1">
      <c r="A239" s="517">
        <v>228</v>
      </c>
      <c r="B239" s="516"/>
      <c r="C239" s="77" t="str">
        <f t="shared" si="75"/>
        <v/>
      </c>
      <c r="D239" s="72" t="str">
        <f t="shared" si="76"/>
        <v/>
      </c>
      <c r="E239" s="515" t="str">
        <f t="shared" si="77"/>
        <v/>
      </c>
      <c r="F239" s="515" t="str">
        <f t="shared" si="78"/>
        <v/>
      </c>
      <c r="G239" s="515" t="str">
        <f t="shared" si="79"/>
        <v/>
      </c>
      <c r="H239" s="515">
        <f t="shared" si="93"/>
        <v>0</v>
      </c>
      <c r="I239" s="515">
        <f t="shared" si="93"/>
        <v>0</v>
      </c>
      <c r="J239" s="515">
        <f t="shared" si="93"/>
        <v>0</v>
      </c>
      <c r="K239" s="515">
        <f t="shared" si="93"/>
        <v>0</v>
      </c>
      <c r="L239" s="515">
        <f t="shared" si="93"/>
        <v>0</v>
      </c>
      <c r="M239" s="515">
        <f t="shared" si="93"/>
        <v>0</v>
      </c>
      <c r="N239" s="515">
        <f t="shared" si="93"/>
        <v>0</v>
      </c>
      <c r="O239" s="515">
        <f t="shared" si="93"/>
        <v>0</v>
      </c>
      <c r="P239" s="515">
        <f t="shared" si="93"/>
        <v>0</v>
      </c>
      <c r="Q239" s="515">
        <f t="shared" si="93"/>
        <v>0</v>
      </c>
      <c r="R239" s="515">
        <f t="shared" si="93"/>
        <v>0</v>
      </c>
      <c r="S239" s="515">
        <f t="shared" si="93"/>
        <v>0</v>
      </c>
      <c r="T239" s="515">
        <f t="shared" si="93"/>
        <v>0</v>
      </c>
      <c r="U239" s="515">
        <f t="shared" si="93"/>
        <v>0</v>
      </c>
      <c r="V239" s="515">
        <f t="shared" si="94"/>
        <v>0</v>
      </c>
      <c r="W239" s="515">
        <f t="shared" si="94"/>
        <v>0</v>
      </c>
      <c r="X239" s="515">
        <f t="shared" si="94"/>
        <v>0</v>
      </c>
      <c r="Y239" s="515">
        <f t="shared" si="94"/>
        <v>0</v>
      </c>
      <c r="Z239" s="515">
        <f t="shared" si="94"/>
        <v>0</v>
      </c>
      <c r="AA239" s="515">
        <f t="shared" si="94"/>
        <v>0</v>
      </c>
      <c r="AB239" s="515">
        <f t="shared" si="94"/>
        <v>0</v>
      </c>
      <c r="AC239" s="515">
        <f t="shared" si="94"/>
        <v>0</v>
      </c>
      <c r="AD239" s="515">
        <f t="shared" si="94"/>
        <v>0</v>
      </c>
      <c r="AE239" s="515">
        <f t="shared" si="94"/>
        <v>0</v>
      </c>
      <c r="AF239" s="515">
        <f t="shared" si="94"/>
        <v>0</v>
      </c>
      <c r="AG239" s="515">
        <f t="shared" si="94"/>
        <v>0</v>
      </c>
      <c r="AH239" s="515">
        <f t="shared" si="94"/>
        <v>0</v>
      </c>
      <c r="AI239" s="515">
        <f t="shared" si="94"/>
        <v>0</v>
      </c>
      <c r="AJ239" s="515">
        <f t="shared" si="95"/>
        <v>0</v>
      </c>
      <c r="AK239" s="515">
        <f t="shared" si="95"/>
        <v>0</v>
      </c>
      <c r="AL239" s="515">
        <f t="shared" si="95"/>
        <v>0</v>
      </c>
      <c r="AM239" s="515">
        <f t="shared" si="95"/>
        <v>0</v>
      </c>
      <c r="AN239" s="515">
        <f t="shared" si="95"/>
        <v>0</v>
      </c>
      <c r="AO239" s="515">
        <f t="shared" si="95"/>
        <v>0</v>
      </c>
      <c r="AP239" s="515">
        <f t="shared" si="95"/>
        <v>0</v>
      </c>
      <c r="AQ239" s="515">
        <f t="shared" si="95"/>
        <v>0</v>
      </c>
      <c r="AR239" s="515">
        <f t="shared" si="95"/>
        <v>0</v>
      </c>
      <c r="AS239" s="515">
        <f t="shared" si="95"/>
        <v>0</v>
      </c>
      <c r="AT239" s="515">
        <f t="shared" si="95"/>
        <v>0</v>
      </c>
      <c r="AU239" s="515">
        <f t="shared" si="95"/>
        <v>0</v>
      </c>
      <c r="AV239" s="515">
        <f t="shared" si="95"/>
        <v>0</v>
      </c>
      <c r="AW239" s="515">
        <f t="shared" si="95"/>
        <v>0</v>
      </c>
      <c r="AX239" s="515" t="str">
        <f t="shared" si="92"/>
        <v/>
      </c>
      <c r="AY239" s="515" t="str">
        <f t="shared" si="92"/>
        <v/>
      </c>
      <c r="AZ239" s="515" t="str">
        <f t="shared" si="92"/>
        <v/>
      </c>
      <c r="BA239" s="515" t="str">
        <f t="shared" si="92"/>
        <v/>
      </c>
      <c r="BB239" s="515" t="str">
        <f t="shared" si="92"/>
        <v/>
      </c>
      <c r="BC239" s="515" t="str">
        <f t="shared" si="91"/>
        <v/>
      </c>
      <c r="BD239" s="515" t="str">
        <f t="shared" si="91"/>
        <v/>
      </c>
      <c r="BE239" s="515" t="str">
        <f t="shared" si="91"/>
        <v/>
      </c>
      <c r="BF239" s="515" t="str">
        <f t="shared" si="87"/>
        <v/>
      </c>
      <c r="BG239" s="515" t="str">
        <f t="shared" si="87"/>
        <v/>
      </c>
      <c r="BH239" s="515" t="str">
        <f t="shared" si="87"/>
        <v/>
      </c>
      <c r="BI239" s="515" t="str">
        <f t="shared" si="87"/>
        <v/>
      </c>
      <c r="BJ239" s="515" t="str">
        <f t="shared" si="87"/>
        <v/>
      </c>
      <c r="BK239" s="515" t="str">
        <f t="shared" si="87"/>
        <v/>
      </c>
      <c r="BL239" s="515">
        <f t="shared" si="83"/>
        <v>0</v>
      </c>
      <c r="BM239" s="515">
        <f t="shared" si="84"/>
        <v>0</v>
      </c>
      <c r="BN239" s="515">
        <f t="shared" si="85"/>
        <v>0</v>
      </c>
      <c r="BO239" s="515" t="str">
        <f t="shared" si="86"/>
        <v/>
      </c>
    </row>
    <row r="240" spans="1:67" ht="30" customHeight="1">
      <c r="A240" s="518">
        <v>229</v>
      </c>
      <c r="B240" s="516"/>
      <c r="C240" s="77" t="str">
        <f t="shared" si="75"/>
        <v/>
      </c>
      <c r="D240" s="72" t="str">
        <f t="shared" si="76"/>
        <v/>
      </c>
      <c r="E240" s="515" t="str">
        <f t="shared" si="77"/>
        <v/>
      </c>
      <c r="F240" s="515" t="str">
        <f t="shared" si="78"/>
        <v/>
      </c>
      <c r="G240" s="515" t="str">
        <f t="shared" si="79"/>
        <v/>
      </c>
      <c r="H240" s="515">
        <f t="shared" si="93"/>
        <v>0</v>
      </c>
      <c r="I240" s="515">
        <f t="shared" si="93"/>
        <v>0</v>
      </c>
      <c r="J240" s="515">
        <f t="shared" si="93"/>
        <v>0</v>
      </c>
      <c r="K240" s="515">
        <f t="shared" si="93"/>
        <v>0</v>
      </c>
      <c r="L240" s="515">
        <f t="shared" si="93"/>
        <v>0</v>
      </c>
      <c r="M240" s="515">
        <f t="shared" si="93"/>
        <v>0</v>
      </c>
      <c r="N240" s="515">
        <f t="shared" si="93"/>
        <v>0</v>
      </c>
      <c r="O240" s="515">
        <f t="shared" si="93"/>
        <v>0</v>
      </c>
      <c r="P240" s="515">
        <f t="shared" si="93"/>
        <v>0</v>
      </c>
      <c r="Q240" s="515">
        <f t="shared" si="93"/>
        <v>0</v>
      </c>
      <c r="R240" s="515">
        <f t="shared" si="93"/>
        <v>0</v>
      </c>
      <c r="S240" s="515">
        <f t="shared" si="93"/>
        <v>0</v>
      </c>
      <c r="T240" s="515">
        <f t="shared" si="93"/>
        <v>0</v>
      </c>
      <c r="U240" s="515">
        <f t="shared" si="93"/>
        <v>0</v>
      </c>
      <c r="V240" s="515">
        <f t="shared" si="94"/>
        <v>0</v>
      </c>
      <c r="W240" s="515">
        <f t="shared" si="94"/>
        <v>0</v>
      </c>
      <c r="X240" s="515">
        <f t="shared" si="94"/>
        <v>0</v>
      </c>
      <c r="Y240" s="515">
        <f t="shared" si="94"/>
        <v>0</v>
      </c>
      <c r="Z240" s="515">
        <f t="shared" si="94"/>
        <v>0</v>
      </c>
      <c r="AA240" s="515">
        <f t="shared" si="94"/>
        <v>0</v>
      </c>
      <c r="AB240" s="515">
        <f t="shared" si="94"/>
        <v>0</v>
      </c>
      <c r="AC240" s="515">
        <f t="shared" si="94"/>
        <v>0</v>
      </c>
      <c r="AD240" s="515">
        <f t="shared" si="94"/>
        <v>0</v>
      </c>
      <c r="AE240" s="515">
        <f t="shared" si="94"/>
        <v>0</v>
      </c>
      <c r="AF240" s="515">
        <f t="shared" si="94"/>
        <v>0</v>
      </c>
      <c r="AG240" s="515">
        <f t="shared" si="94"/>
        <v>0</v>
      </c>
      <c r="AH240" s="515">
        <f t="shared" si="94"/>
        <v>0</v>
      </c>
      <c r="AI240" s="515">
        <f t="shared" si="94"/>
        <v>0</v>
      </c>
      <c r="AJ240" s="515">
        <f t="shared" si="95"/>
        <v>0</v>
      </c>
      <c r="AK240" s="515">
        <f t="shared" si="95"/>
        <v>0</v>
      </c>
      <c r="AL240" s="515">
        <f t="shared" si="95"/>
        <v>0</v>
      </c>
      <c r="AM240" s="515">
        <f t="shared" si="95"/>
        <v>0</v>
      </c>
      <c r="AN240" s="515">
        <f t="shared" si="95"/>
        <v>0</v>
      </c>
      <c r="AO240" s="515">
        <f t="shared" si="95"/>
        <v>0</v>
      </c>
      <c r="AP240" s="515">
        <f t="shared" si="95"/>
        <v>0</v>
      </c>
      <c r="AQ240" s="515">
        <f t="shared" si="95"/>
        <v>0</v>
      </c>
      <c r="AR240" s="515">
        <f t="shared" si="95"/>
        <v>0</v>
      </c>
      <c r="AS240" s="515">
        <f t="shared" si="95"/>
        <v>0</v>
      </c>
      <c r="AT240" s="515">
        <f t="shared" si="95"/>
        <v>0</v>
      </c>
      <c r="AU240" s="515">
        <f t="shared" si="95"/>
        <v>0</v>
      </c>
      <c r="AV240" s="515">
        <f t="shared" si="95"/>
        <v>0</v>
      </c>
      <c r="AW240" s="515">
        <f t="shared" si="95"/>
        <v>0</v>
      </c>
      <c r="AX240" s="515" t="str">
        <f t="shared" si="92"/>
        <v/>
      </c>
      <c r="AY240" s="515" t="str">
        <f t="shared" si="92"/>
        <v/>
      </c>
      <c r="AZ240" s="515" t="str">
        <f t="shared" si="92"/>
        <v/>
      </c>
      <c r="BA240" s="515" t="str">
        <f t="shared" si="92"/>
        <v/>
      </c>
      <c r="BB240" s="515" t="str">
        <f t="shared" si="92"/>
        <v/>
      </c>
      <c r="BC240" s="515" t="str">
        <f t="shared" si="91"/>
        <v/>
      </c>
      <c r="BD240" s="515" t="str">
        <f t="shared" si="91"/>
        <v/>
      </c>
      <c r="BE240" s="515" t="str">
        <f t="shared" si="91"/>
        <v/>
      </c>
      <c r="BF240" s="515" t="str">
        <f t="shared" si="87"/>
        <v/>
      </c>
      <c r="BG240" s="515" t="str">
        <f t="shared" si="87"/>
        <v/>
      </c>
      <c r="BH240" s="515" t="str">
        <f t="shared" si="87"/>
        <v/>
      </c>
      <c r="BI240" s="515" t="str">
        <f t="shared" si="87"/>
        <v/>
      </c>
      <c r="BJ240" s="515" t="str">
        <f t="shared" si="87"/>
        <v/>
      </c>
      <c r="BK240" s="515" t="str">
        <f t="shared" si="87"/>
        <v/>
      </c>
      <c r="BL240" s="515">
        <f t="shared" si="83"/>
        <v>0</v>
      </c>
      <c r="BM240" s="515">
        <f t="shared" si="84"/>
        <v>0</v>
      </c>
      <c r="BN240" s="515">
        <f t="shared" si="85"/>
        <v>0</v>
      </c>
      <c r="BO240" s="515" t="str">
        <f t="shared" si="86"/>
        <v/>
      </c>
    </row>
    <row r="241" spans="1:67" ht="30" customHeight="1">
      <c r="A241" s="517">
        <v>230</v>
      </c>
      <c r="B241" s="516"/>
      <c r="C241" s="77" t="str">
        <f t="shared" si="75"/>
        <v/>
      </c>
      <c r="D241" s="72" t="str">
        <f t="shared" si="76"/>
        <v/>
      </c>
      <c r="E241" s="515" t="str">
        <f t="shared" si="77"/>
        <v/>
      </c>
      <c r="F241" s="515" t="str">
        <f t="shared" si="78"/>
        <v/>
      </c>
      <c r="G241" s="515" t="str">
        <f t="shared" si="79"/>
        <v/>
      </c>
      <c r="H241" s="515">
        <f t="shared" si="93"/>
        <v>0</v>
      </c>
      <c r="I241" s="515">
        <f t="shared" si="93"/>
        <v>0</v>
      </c>
      <c r="J241" s="515">
        <f t="shared" si="93"/>
        <v>0</v>
      </c>
      <c r="K241" s="515">
        <f t="shared" si="93"/>
        <v>0</v>
      </c>
      <c r="L241" s="515">
        <f t="shared" si="93"/>
        <v>0</v>
      </c>
      <c r="M241" s="515">
        <f t="shared" si="93"/>
        <v>0</v>
      </c>
      <c r="N241" s="515">
        <f t="shared" si="93"/>
        <v>0</v>
      </c>
      <c r="O241" s="515">
        <f t="shared" si="93"/>
        <v>0</v>
      </c>
      <c r="P241" s="515">
        <f t="shared" si="93"/>
        <v>0</v>
      </c>
      <c r="Q241" s="515">
        <f t="shared" si="93"/>
        <v>0</v>
      </c>
      <c r="R241" s="515">
        <f t="shared" si="93"/>
        <v>0</v>
      </c>
      <c r="S241" s="515">
        <f t="shared" si="93"/>
        <v>0</v>
      </c>
      <c r="T241" s="515">
        <f t="shared" si="93"/>
        <v>0</v>
      </c>
      <c r="U241" s="515">
        <f t="shared" si="93"/>
        <v>0</v>
      </c>
      <c r="V241" s="515">
        <f t="shared" si="94"/>
        <v>0</v>
      </c>
      <c r="W241" s="515">
        <f t="shared" si="94"/>
        <v>0</v>
      </c>
      <c r="X241" s="515">
        <f t="shared" si="94"/>
        <v>0</v>
      </c>
      <c r="Y241" s="515">
        <f t="shared" si="94"/>
        <v>0</v>
      </c>
      <c r="Z241" s="515">
        <f t="shared" si="94"/>
        <v>0</v>
      </c>
      <c r="AA241" s="515">
        <f t="shared" si="94"/>
        <v>0</v>
      </c>
      <c r="AB241" s="515">
        <f t="shared" si="94"/>
        <v>0</v>
      </c>
      <c r="AC241" s="515">
        <f t="shared" si="94"/>
        <v>0</v>
      </c>
      <c r="AD241" s="515">
        <f t="shared" si="94"/>
        <v>0</v>
      </c>
      <c r="AE241" s="515">
        <f t="shared" si="94"/>
        <v>0</v>
      </c>
      <c r="AF241" s="515">
        <f t="shared" si="94"/>
        <v>0</v>
      </c>
      <c r="AG241" s="515">
        <f t="shared" si="94"/>
        <v>0</v>
      </c>
      <c r="AH241" s="515">
        <f t="shared" si="94"/>
        <v>0</v>
      </c>
      <c r="AI241" s="515">
        <f t="shared" si="94"/>
        <v>0</v>
      </c>
      <c r="AJ241" s="515">
        <f t="shared" si="95"/>
        <v>0</v>
      </c>
      <c r="AK241" s="515">
        <f t="shared" si="95"/>
        <v>0</v>
      </c>
      <c r="AL241" s="515">
        <f t="shared" si="95"/>
        <v>0</v>
      </c>
      <c r="AM241" s="515">
        <f t="shared" si="95"/>
        <v>0</v>
      </c>
      <c r="AN241" s="515">
        <f t="shared" si="95"/>
        <v>0</v>
      </c>
      <c r="AO241" s="515">
        <f t="shared" si="95"/>
        <v>0</v>
      </c>
      <c r="AP241" s="515">
        <f t="shared" si="95"/>
        <v>0</v>
      </c>
      <c r="AQ241" s="515">
        <f t="shared" si="95"/>
        <v>0</v>
      </c>
      <c r="AR241" s="515">
        <f t="shared" si="95"/>
        <v>0</v>
      </c>
      <c r="AS241" s="515">
        <f t="shared" si="95"/>
        <v>0</v>
      </c>
      <c r="AT241" s="515">
        <f t="shared" si="95"/>
        <v>0</v>
      </c>
      <c r="AU241" s="515">
        <f t="shared" si="95"/>
        <v>0</v>
      </c>
      <c r="AV241" s="515">
        <f t="shared" si="95"/>
        <v>0</v>
      </c>
      <c r="AW241" s="515">
        <f t="shared" si="95"/>
        <v>0</v>
      </c>
      <c r="AX241" s="515" t="str">
        <f t="shared" si="92"/>
        <v/>
      </c>
      <c r="AY241" s="515" t="str">
        <f t="shared" si="92"/>
        <v/>
      </c>
      <c r="AZ241" s="515" t="str">
        <f t="shared" si="92"/>
        <v/>
      </c>
      <c r="BA241" s="515" t="str">
        <f t="shared" si="92"/>
        <v/>
      </c>
      <c r="BB241" s="515" t="str">
        <f t="shared" si="92"/>
        <v/>
      </c>
      <c r="BC241" s="515" t="str">
        <f t="shared" si="91"/>
        <v/>
      </c>
      <c r="BD241" s="515" t="str">
        <f t="shared" si="91"/>
        <v/>
      </c>
      <c r="BE241" s="515" t="str">
        <f t="shared" si="91"/>
        <v/>
      </c>
      <c r="BF241" s="515" t="str">
        <f t="shared" si="87"/>
        <v/>
      </c>
      <c r="BG241" s="515" t="str">
        <f t="shared" si="87"/>
        <v/>
      </c>
      <c r="BH241" s="515" t="str">
        <f t="shared" si="87"/>
        <v/>
      </c>
      <c r="BI241" s="515" t="str">
        <f t="shared" si="87"/>
        <v/>
      </c>
      <c r="BJ241" s="515" t="str">
        <f t="shared" si="87"/>
        <v/>
      </c>
      <c r="BK241" s="515" t="str">
        <f t="shared" si="87"/>
        <v/>
      </c>
      <c r="BL241" s="515">
        <f t="shared" si="83"/>
        <v>0</v>
      </c>
      <c r="BM241" s="515">
        <f t="shared" si="84"/>
        <v>0</v>
      </c>
      <c r="BN241" s="515">
        <f t="shared" si="85"/>
        <v>0</v>
      </c>
      <c r="BO241" s="515" t="str">
        <f t="shared" si="86"/>
        <v/>
      </c>
    </row>
    <row r="242" spans="1:67" ht="30" customHeight="1">
      <c r="A242" s="518">
        <v>231</v>
      </c>
      <c r="B242" s="516"/>
      <c r="C242" s="77" t="str">
        <f t="shared" si="75"/>
        <v/>
      </c>
      <c r="D242" s="72" t="str">
        <f t="shared" si="76"/>
        <v/>
      </c>
      <c r="E242" s="515" t="str">
        <f t="shared" si="77"/>
        <v/>
      </c>
      <c r="F242" s="515" t="str">
        <f t="shared" si="78"/>
        <v/>
      </c>
      <c r="G242" s="515" t="str">
        <f t="shared" si="79"/>
        <v/>
      </c>
      <c r="H242" s="515">
        <f t="shared" si="93"/>
        <v>0</v>
      </c>
      <c r="I242" s="515">
        <f t="shared" si="93"/>
        <v>0</v>
      </c>
      <c r="J242" s="515">
        <f t="shared" si="93"/>
        <v>0</v>
      </c>
      <c r="K242" s="515">
        <f t="shared" si="93"/>
        <v>0</v>
      </c>
      <c r="L242" s="515">
        <f t="shared" si="93"/>
        <v>0</v>
      </c>
      <c r="M242" s="515">
        <f t="shared" si="93"/>
        <v>0</v>
      </c>
      <c r="N242" s="515">
        <f t="shared" si="93"/>
        <v>0</v>
      </c>
      <c r="O242" s="515">
        <f t="shared" si="93"/>
        <v>0</v>
      </c>
      <c r="P242" s="515">
        <f t="shared" si="93"/>
        <v>0</v>
      </c>
      <c r="Q242" s="515">
        <f t="shared" si="93"/>
        <v>0</v>
      </c>
      <c r="R242" s="515">
        <f t="shared" si="93"/>
        <v>0</v>
      </c>
      <c r="S242" s="515">
        <f t="shared" si="93"/>
        <v>0</v>
      </c>
      <c r="T242" s="515">
        <f t="shared" si="93"/>
        <v>0</v>
      </c>
      <c r="U242" s="515">
        <f t="shared" si="93"/>
        <v>0</v>
      </c>
      <c r="V242" s="515">
        <f t="shared" si="94"/>
        <v>0</v>
      </c>
      <c r="W242" s="515">
        <f t="shared" si="94"/>
        <v>0</v>
      </c>
      <c r="X242" s="515">
        <f t="shared" si="94"/>
        <v>0</v>
      </c>
      <c r="Y242" s="515">
        <f t="shared" si="94"/>
        <v>0</v>
      </c>
      <c r="Z242" s="515">
        <f t="shared" si="94"/>
        <v>0</v>
      </c>
      <c r="AA242" s="515">
        <f t="shared" si="94"/>
        <v>0</v>
      </c>
      <c r="AB242" s="515">
        <f t="shared" si="94"/>
        <v>0</v>
      </c>
      <c r="AC242" s="515">
        <f t="shared" si="94"/>
        <v>0</v>
      </c>
      <c r="AD242" s="515">
        <f t="shared" si="94"/>
        <v>0</v>
      </c>
      <c r="AE242" s="515">
        <f t="shared" si="94"/>
        <v>0</v>
      </c>
      <c r="AF242" s="515">
        <f t="shared" si="94"/>
        <v>0</v>
      </c>
      <c r="AG242" s="515">
        <f t="shared" si="94"/>
        <v>0</v>
      </c>
      <c r="AH242" s="515">
        <f t="shared" si="94"/>
        <v>0</v>
      </c>
      <c r="AI242" s="515">
        <f t="shared" si="94"/>
        <v>0</v>
      </c>
      <c r="AJ242" s="515">
        <f t="shared" si="95"/>
        <v>0</v>
      </c>
      <c r="AK242" s="515">
        <f t="shared" si="95"/>
        <v>0</v>
      </c>
      <c r="AL242" s="515">
        <f t="shared" si="95"/>
        <v>0</v>
      </c>
      <c r="AM242" s="515">
        <f t="shared" si="95"/>
        <v>0</v>
      </c>
      <c r="AN242" s="515">
        <f t="shared" si="95"/>
        <v>0</v>
      </c>
      <c r="AO242" s="515">
        <f t="shared" si="95"/>
        <v>0</v>
      </c>
      <c r="AP242" s="515">
        <f t="shared" si="95"/>
        <v>0</v>
      </c>
      <c r="AQ242" s="515">
        <f t="shared" si="95"/>
        <v>0</v>
      </c>
      <c r="AR242" s="515">
        <f t="shared" si="95"/>
        <v>0</v>
      </c>
      <c r="AS242" s="515">
        <f t="shared" si="95"/>
        <v>0</v>
      </c>
      <c r="AT242" s="515">
        <f t="shared" si="95"/>
        <v>0</v>
      </c>
      <c r="AU242" s="515">
        <f t="shared" si="95"/>
        <v>0</v>
      </c>
      <c r="AV242" s="515">
        <f t="shared" si="95"/>
        <v>0</v>
      </c>
      <c r="AW242" s="515">
        <f t="shared" si="95"/>
        <v>0</v>
      </c>
      <c r="AX242" s="515" t="str">
        <f t="shared" si="92"/>
        <v/>
      </c>
      <c r="AY242" s="515" t="str">
        <f t="shared" si="92"/>
        <v/>
      </c>
      <c r="AZ242" s="515" t="str">
        <f t="shared" si="92"/>
        <v/>
      </c>
      <c r="BA242" s="515" t="str">
        <f t="shared" si="92"/>
        <v/>
      </c>
      <c r="BB242" s="515" t="str">
        <f t="shared" si="92"/>
        <v/>
      </c>
      <c r="BC242" s="515" t="str">
        <f t="shared" si="91"/>
        <v/>
      </c>
      <c r="BD242" s="515" t="str">
        <f t="shared" si="91"/>
        <v/>
      </c>
      <c r="BE242" s="515" t="str">
        <f t="shared" si="91"/>
        <v/>
      </c>
      <c r="BF242" s="515" t="str">
        <f t="shared" si="87"/>
        <v/>
      </c>
      <c r="BG242" s="515" t="str">
        <f t="shared" si="87"/>
        <v/>
      </c>
      <c r="BH242" s="515" t="str">
        <f t="shared" si="87"/>
        <v/>
      </c>
      <c r="BI242" s="515" t="str">
        <f t="shared" si="87"/>
        <v/>
      </c>
      <c r="BJ242" s="515" t="str">
        <f t="shared" si="87"/>
        <v/>
      </c>
      <c r="BK242" s="515" t="str">
        <f t="shared" si="87"/>
        <v/>
      </c>
      <c r="BL242" s="515">
        <f t="shared" si="83"/>
        <v>0</v>
      </c>
      <c r="BM242" s="515">
        <f t="shared" si="84"/>
        <v>0</v>
      </c>
      <c r="BN242" s="515">
        <f t="shared" si="85"/>
        <v>0</v>
      </c>
      <c r="BO242" s="515" t="str">
        <f t="shared" si="86"/>
        <v/>
      </c>
    </row>
    <row r="243" spans="1:67" ht="30" customHeight="1">
      <c r="A243" s="517">
        <v>232</v>
      </c>
      <c r="B243" s="516"/>
      <c r="C243" s="77" t="str">
        <f t="shared" si="75"/>
        <v/>
      </c>
      <c r="D243" s="72" t="str">
        <f t="shared" si="76"/>
        <v/>
      </c>
      <c r="E243" s="515" t="str">
        <f t="shared" si="77"/>
        <v/>
      </c>
      <c r="F243" s="515" t="str">
        <f t="shared" si="78"/>
        <v/>
      </c>
      <c r="G243" s="515" t="str">
        <f t="shared" si="79"/>
        <v/>
      </c>
      <c r="H243" s="515">
        <f t="shared" si="93"/>
        <v>0</v>
      </c>
      <c r="I243" s="515">
        <f t="shared" si="93"/>
        <v>0</v>
      </c>
      <c r="J243" s="515">
        <f t="shared" si="93"/>
        <v>0</v>
      </c>
      <c r="K243" s="515">
        <f t="shared" si="93"/>
        <v>0</v>
      </c>
      <c r="L243" s="515">
        <f t="shared" si="93"/>
        <v>0</v>
      </c>
      <c r="M243" s="515">
        <f t="shared" si="93"/>
        <v>0</v>
      </c>
      <c r="N243" s="515">
        <f t="shared" si="93"/>
        <v>0</v>
      </c>
      <c r="O243" s="515">
        <f t="shared" si="93"/>
        <v>0</v>
      </c>
      <c r="P243" s="515">
        <f t="shared" si="93"/>
        <v>0</v>
      </c>
      <c r="Q243" s="515">
        <f t="shared" si="93"/>
        <v>0</v>
      </c>
      <c r="R243" s="515">
        <f t="shared" si="93"/>
        <v>0</v>
      </c>
      <c r="S243" s="515">
        <f t="shared" si="93"/>
        <v>0</v>
      </c>
      <c r="T243" s="515">
        <f t="shared" si="93"/>
        <v>0</v>
      </c>
      <c r="U243" s="515">
        <f t="shared" si="93"/>
        <v>0</v>
      </c>
      <c r="V243" s="515">
        <f t="shared" si="94"/>
        <v>0</v>
      </c>
      <c r="W243" s="515">
        <f t="shared" si="94"/>
        <v>0</v>
      </c>
      <c r="X243" s="515">
        <f t="shared" si="94"/>
        <v>0</v>
      </c>
      <c r="Y243" s="515">
        <f t="shared" si="94"/>
        <v>0</v>
      </c>
      <c r="Z243" s="515">
        <f t="shared" si="94"/>
        <v>0</v>
      </c>
      <c r="AA243" s="515">
        <f t="shared" si="94"/>
        <v>0</v>
      </c>
      <c r="AB243" s="515">
        <f t="shared" si="94"/>
        <v>0</v>
      </c>
      <c r="AC243" s="515">
        <f t="shared" si="94"/>
        <v>0</v>
      </c>
      <c r="AD243" s="515">
        <f t="shared" si="94"/>
        <v>0</v>
      </c>
      <c r="AE243" s="515">
        <f t="shared" si="94"/>
        <v>0</v>
      </c>
      <c r="AF243" s="515">
        <f t="shared" si="94"/>
        <v>0</v>
      </c>
      <c r="AG243" s="515">
        <f t="shared" si="94"/>
        <v>0</v>
      </c>
      <c r="AH243" s="515">
        <f t="shared" si="94"/>
        <v>0</v>
      </c>
      <c r="AI243" s="515">
        <f t="shared" si="94"/>
        <v>0</v>
      </c>
      <c r="AJ243" s="515">
        <f t="shared" si="95"/>
        <v>0</v>
      </c>
      <c r="AK243" s="515">
        <f t="shared" si="95"/>
        <v>0</v>
      </c>
      <c r="AL243" s="515">
        <f t="shared" si="95"/>
        <v>0</v>
      </c>
      <c r="AM243" s="515">
        <f t="shared" si="95"/>
        <v>0</v>
      </c>
      <c r="AN243" s="515">
        <f t="shared" si="95"/>
        <v>0</v>
      </c>
      <c r="AO243" s="515">
        <f t="shared" si="95"/>
        <v>0</v>
      </c>
      <c r="AP243" s="515">
        <f t="shared" si="95"/>
        <v>0</v>
      </c>
      <c r="AQ243" s="515">
        <f t="shared" si="95"/>
        <v>0</v>
      </c>
      <c r="AR243" s="515">
        <f t="shared" si="95"/>
        <v>0</v>
      </c>
      <c r="AS243" s="515">
        <f t="shared" si="95"/>
        <v>0</v>
      </c>
      <c r="AT243" s="515">
        <f t="shared" si="95"/>
        <v>0</v>
      </c>
      <c r="AU243" s="515">
        <f t="shared" si="95"/>
        <v>0</v>
      </c>
      <c r="AV243" s="515">
        <f t="shared" si="95"/>
        <v>0</v>
      </c>
      <c r="AW243" s="515">
        <f t="shared" si="95"/>
        <v>0</v>
      </c>
      <c r="AX243" s="515" t="str">
        <f t="shared" si="92"/>
        <v/>
      </c>
      <c r="AY243" s="515" t="str">
        <f t="shared" si="92"/>
        <v/>
      </c>
      <c r="AZ243" s="515" t="str">
        <f t="shared" si="92"/>
        <v/>
      </c>
      <c r="BA243" s="515" t="str">
        <f t="shared" si="92"/>
        <v/>
      </c>
      <c r="BB243" s="515" t="str">
        <f t="shared" si="92"/>
        <v/>
      </c>
      <c r="BC243" s="515" t="str">
        <f t="shared" si="91"/>
        <v/>
      </c>
      <c r="BD243" s="515" t="str">
        <f t="shared" si="91"/>
        <v/>
      </c>
      <c r="BE243" s="515" t="str">
        <f t="shared" si="91"/>
        <v/>
      </c>
      <c r="BF243" s="515" t="str">
        <f t="shared" si="87"/>
        <v/>
      </c>
      <c r="BG243" s="515" t="str">
        <f t="shared" si="87"/>
        <v/>
      </c>
      <c r="BH243" s="515" t="str">
        <f t="shared" si="87"/>
        <v/>
      </c>
      <c r="BI243" s="515" t="str">
        <f t="shared" si="87"/>
        <v/>
      </c>
      <c r="BJ243" s="515" t="str">
        <f t="shared" si="87"/>
        <v/>
      </c>
      <c r="BK243" s="515" t="str">
        <f t="shared" si="87"/>
        <v/>
      </c>
      <c r="BL243" s="515">
        <f t="shared" si="83"/>
        <v>0</v>
      </c>
      <c r="BM243" s="515">
        <f t="shared" si="84"/>
        <v>0</v>
      </c>
      <c r="BN243" s="515">
        <f t="shared" si="85"/>
        <v>0</v>
      </c>
      <c r="BO243" s="515" t="str">
        <f t="shared" si="86"/>
        <v/>
      </c>
    </row>
    <row r="244" spans="1:67" ht="30" customHeight="1">
      <c r="A244" s="518">
        <v>233</v>
      </c>
      <c r="B244" s="516"/>
      <c r="C244" s="77" t="str">
        <f t="shared" si="75"/>
        <v/>
      </c>
      <c r="D244" s="72" t="str">
        <f t="shared" si="76"/>
        <v/>
      </c>
      <c r="E244" s="515" t="str">
        <f t="shared" si="77"/>
        <v/>
      </c>
      <c r="F244" s="515" t="str">
        <f t="shared" si="78"/>
        <v/>
      </c>
      <c r="G244" s="515" t="str">
        <f t="shared" si="79"/>
        <v/>
      </c>
      <c r="H244" s="515">
        <f t="shared" si="93"/>
        <v>0</v>
      </c>
      <c r="I244" s="515">
        <f t="shared" si="93"/>
        <v>0</v>
      </c>
      <c r="J244" s="515">
        <f t="shared" si="93"/>
        <v>0</v>
      </c>
      <c r="K244" s="515">
        <f t="shared" si="93"/>
        <v>0</v>
      </c>
      <c r="L244" s="515">
        <f t="shared" si="93"/>
        <v>0</v>
      </c>
      <c r="M244" s="515">
        <f t="shared" si="93"/>
        <v>0</v>
      </c>
      <c r="N244" s="515">
        <f t="shared" si="93"/>
        <v>0</v>
      </c>
      <c r="O244" s="515">
        <f t="shared" si="93"/>
        <v>0</v>
      </c>
      <c r="P244" s="515">
        <f t="shared" si="93"/>
        <v>0</v>
      </c>
      <c r="Q244" s="515">
        <f t="shared" si="93"/>
        <v>0</v>
      </c>
      <c r="R244" s="515">
        <f t="shared" si="93"/>
        <v>0</v>
      </c>
      <c r="S244" s="515">
        <f t="shared" si="93"/>
        <v>0</v>
      </c>
      <c r="T244" s="515">
        <f t="shared" si="93"/>
        <v>0</v>
      </c>
      <c r="U244" s="515">
        <f t="shared" si="93"/>
        <v>0</v>
      </c>
      <c r="V244" s="515">
        <f t="shared" si="94"/>
        <v>0</v>
      </c>
      <c r="W244" s="515">
        <f t="shared" si="94"/>
        <v>0</v>
      </c>
      <c r="X244" s="515">
        <f t="shared" si="94"/>
        <v>0</v>
      </c>
      <c r="Y244" s="515">
        <f t="shared" si="94"/>
        <v>0</v>
      </c>
      <c r="Z244" s="515">
        <f t="shared" si="94"/>
        <v>0</v>
      </c>
      <c r="AA244" s="515">
        <f t="shared" si="94"/>
        <v>0</v>
      </c>
      <c r="AB244" s="515">
        <f t="shared" si="94"/>
        <v>0</v>
      </c>
      <c r="AC244" s="515">
        <f t="shared" si="94"/>
        <v>0</v>
      </c>
      <c r="AD244" s="515">
        <f t="shared" si="94"/>
        <v>0</v>
      </c>
      <c r="AE244" s="515">
        <f t="shared" si="94"/>
        <v>0</v>
      </c>
      <c r="AF244" s="515">
        <f t="shared" si="94"/>
        <v>0</v>
      </c>
      <c r="AG244" s="515">
        <f t="shared" si="94"/>
        <v>0</v>
      </c>
      <c r="AH244" s="515">
        <f t="shared" si="94"/>
        <v>0</v>
      </c>
      <c r="AI244" s="515">
        <f t="shared" si="94"/>
        <v>0</v>
      </c>
      <c r="AJ244" s="515">
        <f t="shared" si="95"/>
        <v>0</v>
      </c>
      <c r="AK244" s="515">
        <f t="shared" si="95"/>
        <v>0</v>
      </c>
      <c r="AL244" s="515">
        <f t="shared" si="95"/>
        <v>0</v>
      </c>
      <c r="AM244" s="515">
        <f t="shared" si="95"/>
        <v>0</v>
      </c>
      <c r="AN244" s="515">
        <f t="shared" si="95"/>
        <v>0</v>
      </c>
      <c r="AO244" s="515">
        <f t="shared" si="95"/>
        <v>0</v>
      </c>
      <c r="AP244" s="515">
        <f t="shared" si="95"/>
        <v>0</v>
      </c>
      <c r="AQ244" s="515">
        <f t="shared" si="95"/>
        <v>0</v>
      </c>
      <c r="AR244" s="515">
        <f t="shared" si="95"/>
        <v>0</v>
      </c>
      <c r="AS244" s="515">
        <f t="shared" si="95"/>
        <v>0</v>
      </c>
      <c r="AT244" s="515">
        <f t="shared" si="95"/>
        <v>0</v>
      </c>
      <c r="AU244" s="515">
        <f t="shared" si="95"/>
        <v>0</v>
      </c>
      <c r="AV244" s="515">
        <f t="shared" si="95"/>
        <v>0</v>
      </c>
      <c r="AW244" s="515">
        <f t="shared" si="95"/>
        <v>0</v>
      </c>
      <c r="AX244" s="515" t="str">
        <f t="shared" si="92"/>
        <v/>
      </c>
      <c r="AY244" s="515" t="str">
        <f t="shared" si="92"/>
        <v/>
      </c>
      <c r="AZ244" s="515" t="str">
        <f t="shared" si="92"/>
        <v/>
      </c>
      <c r="BA244" s="515" t="str">
        <f t="shared" si="92"/>
        <v/>
      </c>
      <c r="BB244" s="515" t="str">
        <f t="shared" si="92"/>
        <v/>
      </c>
      <c r="BC244" s="515" t="str">
        <f t="shared" si="91"/>
        <v/>
      </c>
      <c r="BD244" s="515" t="str">
        <f t="shared" si="91"/>
        <v/>
      </c>
      <c r="BE244" s="515" t="str">
        <f t="shared" si="91"/>
        <v/>
      </c>
      <c r="BF244" s="515" t="str">
        <f t="shared" si="87"/>
        <v/>
      </c>
      <c r="BG244" s="515" t="str">
        <f t="shared" si="87"/>
        <v/>
      </c>
      <c r="BH244" s="515" t="str">
        <f t="shared" si="87"/>
        <v/>
      </c>
      <c r="BI244" s="515" t="str">
        <f t="shared" si="87"/>
        <v/>
      </c>
      <c r="BJ244" s="515" t="str">
        <f t="shared" si="87"/>
        <v/>
      </c>
      <c r="BK244" s="515" t="str">
        <f t="shared" si="87"/>
        <v/>
      </c>
      <c r="BL244" s="515">
        <f t="shared" si="83"/>
        <v>0</v>
      </c>
      <c r="BM244" s="515">
        <f t="shared" si="84"/>
        <v>0</v>
      </c>
      <c r="BN244" s="515">
        <f t="shared" si="85"/>
        <v>0</v>
      </c>
      <c r="BO244" s="515" t="str">
        <f t="shared" si="86"/>
        <v/>
      </c>
    </row>
    <row r="245" spans="1:67" ht="30" customHeight="1">
      <c r="A245" s="517">
        <v>234</v>
      </c>
      <c r="B245" s="516"/>
      <c r="C245" s="77" t="str">
        <f t="shared" si="75"/>
        <v/>
      </c>
      <c r="D245" s="72" t="str">
        <f t="shared" si="76"/>
        <v/>
      </c>
      <c r="E245" s="515" t="str">
        <f t="shared" si="77"/>
        <v/>
      </c>
      <c r="F245" s="515" t="str">
        <f t="shared" si="78"/>
        <v/>
      </c>
      <c r="G245" s="515" t="str">
        <f t="shared" si="79"/>
        <v/>
      </c>
      <c r="H245" s="515">
        <f t="shared" si="93"/>
        <v>0</v>
      </c>
      <c r="I245" s="515">
        <f t="shared" si="93"/>
        <v>0</v>
      </c>
      <c r="J245" s="515">
        <f t="shared" si="93"/>
        <v>0</v>
      </c>
      <c r="K245" s="515">
        <f t="shared" si="93"/>
        <v>0</v>
      </c>
      <c r="L245" s="515">
        <f t="shared" si="93"/>
        <v>0</v>
      </c>
      <c r="M245" s="515">
        <f t="shared" si="93"/>
        <v>0</v>
      </c>
      <c r="N245" s="515">
        <f t="shared" si="93"/>
        <v>0</v>
      </c>
      <c r="O245" s="515">
        <f t="shared" si="93"/>
        <v>0</v>
      </c>
      <c r="P245" s="515">
        <f t="shared" si="93"/>
        <v>0</v>
      </c>
      <c r="Q245" s="515">
        <f t="shared" si="93"/>
        <v>0</v>
      </c>
      <c r="R245" s="515">
        <f t="shared" si="93"/>
        <v>0</v>
      </c>
      <c r="S245" s="515">
        <f t="shared" si="93"/>
        <v>0</v>
      </c>
      <c r="T245" s="515">
        <f t="shared" si="93"/>
        <v>0</v>
      </c>
      <c r="U245" s="515">
        <f t="shared" si="93"/>
        <v>0</v>
      </c>
      <c r="V245" s="515">
        <f t="shared" si="94"/>
        <v>0</v>
      </c>
      <c r="W245" s="515">
        <f t="shared" si="94"/>
        <v>0</v>
      </c>
      <c r="X245" s="515">
        <f t="shared" si="94"/>
        <v>0</v>
      </c>
      <c r="Y245" s="515">
        <f t="shared" si="94"/>
        <v>0</v>
      </c>
      <c r="Z245" s="515">
        <f t="shared" si="94"/>
        <v>0</v>
      </c>
      <c r="AA245" s="515">
        <f t="shared" si="94"/>
        <v>0</v>
      </c>
      <c r="AB245" s="515">
        <f t="shared" si="94"/>
        <v>0</v>
      </c>
      <c r="AC245" s="515">
        <f t="shared" si="94"/>
        <v>0</v>
      </c>
      <c r="AD245" s="515">
        <f t="shared" si="94"/>
        <v>0</v>
      </c>
      <c r="AE245" s="515">
        <f t="shared" si="94"/>
        <v>0</v>
      </c>
      <c r="AF245" s="515">
        <f t="shared" si="94"/>
        <v>0</v>
      </c>
      <c r="AG245" s="515">
        <f t="shared" si="94"/>
        <v>0</v>
      </c>
      <c r="AH245" s="515">
        <f t="shared" si="94"/>
        <v>0</v>
      </c>
      <c r="AI245" s="515">
        <f t="shared" si="94"/>
        <v>0</v>
      </c>
      <c r="AJ245" s="515">
        <f t="shared" si="95"/>
        <v>0</v>
      </c>
      <c r="AK245" s="515">
        <f t="shared" si="95"/>
        <v>0</v>
      </c>
      <c r="AL245" s="515">
        <f t="shared" si="95"/>
        <v>0</v>
      </c>
      <c r="AM245" s="515">
        <f t="shared" si="95"/>
        <v>0</v>
      </c>
      <c r="AN245" s="515">
        <f t="shared" si="95"/>
        <v>0</v>
      </c>
      <c r="AO245" s="515">
        <f t="shared" si="95"/>
        <v>0</v>
      </c>
      <c r="AP245" s="515">
        <f t="shared" si="95"/>
        <v>0</v>
      </c>
      <c r="AQ245" s="515">
        <f t="shared" si="95"/>
        <v>0</v>
      </c>
      <c r="AR245" s="515">
        <f t="shared" si="95"/>
        <v>0</v>
      </c>
      <c r="AS245" s="515">
        <f t="shared" si="95"/>
        <v>0</v>
      </c>
      <c r="AT245" s="515">
        <f t="shared" si="95"/>
        <v>0</v>
      </c>
      <c r="AU245" s="515">
        <f t="shared" si="95"/>
        <v>0</v>
      </c>
      <c r="AV245" s="515">
        <f t="shared" si="95"/>
        <v>0</v>
      </c>
      <c r="AW245" s="515">
        <f t="shared" si="95"/>
        <v>0</v>
      </c>
      <c r="AX245" s="515" t="str">
        <f t="shared" si="92"/>
        <v/>
      </c>
      <c r="AY245" s="515" t="str">
        <f t="shared" si="92"/>
        <v/>
      </c>
      <c r="AZ245" s="515" t="str">
        <f t="shared" si="92"/>
        <v/>
      </c>
      <c r="BA245" s="515" t="str">
        <f t="shared" si="92"/>
        <v/>
      </c>
      <c r="BB245" s="515" t="str">
        <f t="shared" si="92"/>
        <v/>
      </c>
      <c r="BC245" s="515" t="str">
        <f t="shared" si="91"/>
        <v/>
      </c>
      <c r="BD245" s="515" t="str">
        <f t="shared" si="91"/>
        <v/>
      </c>
      <c r="BE245" s="515" t="str">
        <f t="shared" si="91"/>
        <v/>
      </c>
      <c r="BF245" s="515" t="str">
        <f t="shared" si="87"/>
        <v/>
      </c>
      <c r="BG245" s="515" t="str">
        <f t="shared" si="87"/>
        <v/>
      </c>
      <c r="BH245" s="515" t="str">
        <f t="shared" si="87"/>
        <v/>
      </c>
      <c r="BI245" s="515" t="str">
        <f t="shared" si="87"/>
        <v/>
      </c>
      <c r="BJ245" s="515" t="str">
        <f t="shared" si="87"/>
        <v/>
      </c>
      <c r="BK245" s="515" t="str">
        <f t="shared" si="87"/>
        <v/>
      </c>
      <c r="BL245" s="515">
        <f t="shared" si="83"/>
        <v>0</v>
      </c>
      <c r="BM245" s="515">
        <f t="shared" si="84"/>
        <v>0</v>
      </c>
      <c r="BN245" s="515">
        <f t="shared" si="85"/>
        <v>0</v>
      </c>
      <c r="BO245" s="515" t="str">
        <f t="shared" si="86"/>
        <v/>
      </c>
    </row>
    <row r="246" spans="1:67" ht="30" customHeight="1">
      <c r="A246" s="518">
        <v>235</v>
      </c>
      <c r="B246" s="516"/>
      <c r="C246" s="77" t="str">
        <f t="shared" si="75"/>
        <v/>
      </c>
      <c r="D246" s="72" t="str">
        <f t="shared" si="76"/>
        <v/>
      </c>
      <c r="E246" s="515" t="str">
        <f t="shared" si="77"/>
        <v/>
      </c>
      <c r="F246" s="515" t="str">
        <f t="shared" si="78"/>
        <v/>
      </c>
      <c r="G246" s="515" t="str">
        <f t="shared" si="79"/>
        <v/>
      </c>
      <c r="H246" s="515">
        <f t="shared" si="93"/>
        <v>0</v>
      </c>
      <c r="I246" s="515">
        <f t="shared" si="93"/>
        <v>0</v>
      </c>
      <c r="J246" s="515">
        <f t="shared" si="93"/>
        <v>0</v>
      </c>
      <c r="K246" s="515">
        <f t="shared" si="93"/>
        <v>0</v>
      </c>
      <c r="L246" s="515">
        <f t="shared" si="93"/>
        <v>0</v>
      </c>
      <c r="M246" s="515">
        <f t="shared" si="93"/>
        <v>0</v>
      </c>
      <c r="N246" s="515">
        <f t="shared" si="93"/>
        <v>0</v>
      </c>
      <c r="O246" s="515">
        <f t="shared" si="93"/>
        <v>0</v>
      </c>
      <c r="P246" s="515">
        <f t="shared" si="93"/>
        <v>0</v>
      </c>
      <c r="Q246" s="515">
        <f t="shared" si="93"/>
        <v>0</v>
      </c>
      <c r="R246" s="515">
        <f t="shared" si="93"/>
        <v>0</v>
      </c>
      <c r="S246" s="515">
        <f t="shared" si="93"/>
        <v>0</v>
      </c>
      <c r="T246" s="515">
        <f t="shared" si="93"/>
        <v>0</v>
      </c>
      <c r="U246" s="515">
        <f t="shared" si="93"/>
        <v>0</v>
      </c>
      <c r="V246" s="515">
        <f t="shared" si="94"/>
        <v>0</v>
      </c>
      <c r="W246" s="515">
        <f t="shared" si="94"/>
        <v>0</v>
      </c>
      <c r="X246" s="515">
        <f t="shared" si="94"/>
        <v>0</v>
      </c>
      <c r="Y246" s="515">
        <f t="shared" si="94"/>
        <v>0</v>
      </c>
      <c r="Z246" s="515">
        <f t="shared" si="94"/>
        <v>0</v>
      </c>
      <c r="AA246" s="515">
        <f t="shared" si="94"/>
        <v>0</v>
      </c>
      <c r="AB246" s="515">
        <f t="shared" si="94"/>
        <v>0</v>
      </c>
      <c r="AC246" s="515">
        <f t="shared" si="94"/>
        <v>0</v>
      </c>
      <c r="AD246" s="515">
        <f t="shared" si="94"/>
        <v>0</v>
      </c>
      <c r="AE246" s="515">
        <f t="shared" si="94"/>
        <v>0</v>
      </c>
      <c r="AF246" s="515">
        <f t="shared" si="94"/>
        <v>0</v>
      </c>
      <c r="AG246" s="515">
        <f t="shared" si="94"/>
        <v>0</v>
      </c>
      <c r="AH246" s="515">
        <f t="shared" si="94"/>
        <v>0</v>
      </c>
      <c r="AI246" s="515">
        <f t="shared" si="94"/>
        <v>0</v>
      </c>
      <c r="AJ246" s="515">
        <f t="shared" si="95"/>
        <v>0</v>
      </c>
      <c r="AK246" s="515">
        <f t="shared" si="95"/>
        <v>0</v>
      </c>
      <c r="AL246" s="515">
        <f t="shared" si="95"/>
        <v>0</v>
      </c>
      <c r="AM246" s="515">
        <f t="shared" si="95"/>
        <v>0</v>
      </c>
      <c r="AN246" s="515">
        <f t="shared" si="95"/>
        <v>0</v>
      </c>
      <c r="AO246" s="515">
        <f t="shared" si="95"/>
        <v>0</v>
      </c>
      <c r="AP246" s="515">
        <f t="shared" si="95"/>
        <v>0</v>
      </c>
      <c r="AQ246" s="515">
        <f t="shared" si="95"/>
        <v>0</v>
      </c>
      <c r="AR246" s="515">
        <f t="shared" si="95"/>
        <v>0</v>
      </c>
      <c r="AS246" s="515">
        <f t="shared" si="95"/>
        <v>0</v>
      </c>
      <c r="AT246" s="515">
        <f t="shared" si="95"/>
        <v>0</v>
      </c>
      <c r="AU246" s="515">
        <f t="shared" si="95"/>
        <v>0</v>
      </c>
      <c r="AV246" s="515">
        <f t="shared" si="95"/>
        <v>0</v>
      </c>
      <c r="AW246" s="515">
        <f t="shared" si="95"/>
        <v>0</v>
      </c>
      <c r="AX246" s="515" t="str">
        <f t="shared" si="92"/>
        <v/>
      </c>
      <c r="AY246" s="515" t="str">
        <f t="shared" si="92"/>
        <v/>
      </c>
      <c r="AZ246" s="515" t="str">
        <f t="shared" si="92"/>
        <v/>
      </c>
      <c r="BA246" s="515" t="str">
        <f t="shared" si="92"/>
        <v/>
      </c>
      <c r="BB246" s="515" t="str">
        <f t="shared" si="92"/>
        <v/>
      </c>
      <c r="BC246" s="515" t="str">
        <f t="shared" si="91"/>
        <v/>
      </c>
      <c r="BD246" s="515" t="str">
        <f t="shared" si="91"/>
        <v/>
      </c>
      <c r="BE246" s="515" t="str">
        <f t="shared" si="91"/>
        <v/>
      </c>
      <c r="BF246" s="515" t="str">
        <f t="shared" si="87"/>
        <v/>
      </c>
      <c r="BG246" s="515" t="str">
        <f t="shared" si="87"/>
        <v/>
      </c>
      <c r="BH246" s="515" t="str">
        <f t="shared" si="87"/>
        <v/>
      </c>
      <c r="BI246" s="515" t="str">
        <f t="shared" si="87"/>
        <v/>
      </c>
      <c r="BJ246" s="515" t="str">
        <f t="shared" si="87"/>
        <v/>
      </c>
      <c r="BK246" s="515" t="str">
        <f t="shared" si="87"/>
        <v/>
      </c>
      <c r="BL246" s="515">
        <f t="shared" si="83"/>
        <v>0</v>
      </c>
      <c r="BM246" s="515">
        <f t="shared" si="84"/>
        <v>0</v>
      </c>
      <c r="BN246" s="515">
        <f t="shared" si="85"/>
        <v>0</v>
      </c>
      <c r="BO246" s="515" t="str">
        <f t="shared" si="86"/>
        <v/>
      </c>
    </row>
    <row r="247" spans="1:67" ht="30" customHeight="1">
      <c r="A247" s="517">
        <v>236</v>
      </c>
      <c r="B247" s="516"/>
      <c r="C247" s="77" t="str">
        <f t="shared" si="75"/>
        <v/>
      </c>
      <c r="D247" s="72" t="str">
        <f t="shared" si="76"/>
        <v/>
      </c>
      <c r="E247" s="515" t="str">
        <f t="shared" si="77"/>
        <v/>
      </c>
      <c r="F247" s="515" t="str">
        <f t="shared" si="78"/>
        <v/>
      </c>
      <c r="G247" s="515" t="str">
        <f t="shared" si="79"/>
        <v/>
      </c>
      <c r="H247" s="515">
        <f t="shared" si="93"/>
        <v>0</v>
      </c>
      <c r="I247" s="515">
        <f t="shared" si="93"/>
        <v>0</v>
      </c>
      <c r="J247" s="515">
        <f t="shared" si="93"/>
        <v>0</v>
      </c>
      <c r="K247" s="515">
        <f t="shared" si="93"/>
        <v>0</v>
      </c>
      <c r="L247" s="515">
        <f t="shared" si="93"/>
        <v>0</v>
      </c>
      <c r="M247" s="515">
        <f t="shared" si="93"/>
        <v>0</v>
      </c>
      <c r="N247" s="515">
        <f t="shared" si="93"/>
        <v>0</v>
      </c>
      <c r="O247" s="515">
        <f t="shared" si="93"/>
        <v>0</v>
      </c>
      <c r="P247" s="515">
        <f t="shared" si="93"/>
        <v>0</v>
      </c>
      <c r="Q247" s="515">
        <f t="shared" si="93"/>
        <v>0</v>
      </c>
      <c r="R247" s="515">
        <f t="shared" si="93"/>
        <v>0</v>
      </c>
      <c r="S247" s="515">
        <f t="shared" si="93"/>
        <v>0</v>
      </c>
      <c r="T247" s="515">
        <f t="shared" si="93"/>
        <v>0</v>
      </c>
      <c r="U247" s="515">
        <f t="shared" si="93"/>
        <v>0</v>
      </c>
      <c r="V247" s="515">
        <f t="shared" si="94"/>
        <v>0</v>
      </c>
      <c r="W247" s="515">
        <f t="shared" si="94"/>
        <v>0</v>
      </c>
      <c r="X247" s="515">
        <f t="shared" si="94"/>
        <v>0</v>
      </c>
      <c r="Y247" s="515">
        <f t="shared" si="94"/>
        <v>0</v>
      </c>
      <c r="Z247" s="515">
        <f t="shared" si="94"/>
        <v>0</v>
      </c>
      <c r="AA247" s="515">
        <f t="shared" si="94"/>
        <v>0</v>
      </c>
      <c r="AB247" s="515">
        <f t="shared" si="94"/>
        <v>0</v>
      </c>
      <c r="AC247" s="515">
        <f t="shared" si="94"/>
        <v>0</v>
      </c>
      <c r="AD247" s="515">
        <f t="shared" si="94"/>
        <v>0</v>
      </c>
      <c r="AE247" s="515">
        <f t="shared" si="94"/>
        <v>0</v>
      </c>
      <c r="AF247" s="515">
        <f t="shared" si="94"/>
        <v>0</v>
      </c>
      <c r="AG247" s="515">
        <f t="shared" si="94"/>
        <v>0</v>
      </c>
      <c r="AH247" s="515">
        <f t="shared" si="94"/>
        <v>0</v>
      </c>
      <c r="AI247" s="515">
        <f t="shared" si="94"/>
        <v>0</v>
      </c>
      <c r="AJ247" s="515">
        <f t="shared" si="95"/>
        <v>0</v>
      </c>
      <c r="AK247" s="515">
        <f t="shared" si="95"/>
        <v>0</v>
      </c>
      <c r="AL247" s="515">
        <f t="shared" si="95"/>
        <v>0</v>
      </c>
      <c r="AM247" s="515">
        <f t="shared" si="95"/>
        <v>0</v>
      </c>
      <c r="AN247" s="515">
        <f t="shared" si="95"/>
        <v>0</v>
      </c>
      <c r="AO247" s="515">
        <f t="shared" si="95"/>
        <v>0</v>
      </c>
      <c r="AP247" s="515">
        <f t="shared" si="95"/>
        <v>0</v>
      </c>
      <c r="AQ247" s="515">
        <f t="shared" si="95"/>
        <v>0</v>
      </c>
      <c r="AR247" s="515">
        <f t="shared" si="95"/>
        <v>0</v>
      </c>
      <c r="AS247" s="515">
        <f t="shared" si="95"/>
        <v>0</v>
      </c>
      <c r="AT247" s="515">
        <f t="shared" si="95"/>
        <v>0</v>
      </c>
      <c r="AU247" s="515">
        <f t="shared" si="95"/>
        <v>0</v>
      </c>
      <c r="AV247" s="515">
        <f t="shared" si="95"/>
        <v>0</v>
      </c>
      <c r="AW247" s="515">
        <f t="shared" si="95"/>
        <v>0</v>
      </c>
      <c r="AX247" s="515" t="str">
        <f t="shared" si="92"/>
        <v/>
      </c>
      <c r="AY247" s="515" t="str">
        <f t="shared" si="92"/>
        <v/>
      </c>
      <c r="AZ247" s="515" t="str">
        <f t="shared" si="92"/>
        <v/>
      </c>
      <c r="BA247" s="515" t="str">
        <f t="shared" si="92"/>
        <v/>
      </c>
      <c r="BB247" s="515" t="str">
        <f t="shared" si="92"/>
        <v/>
      </c>
      <c r="BC247" s="515" t="str">
        <f t="shared" si="91"/>
        <v/>
      </c>
      <c r="BD247" s="515" t="str">
        <f t="shared" si="91"/>
        <v/>
      </c>
      <c r="BE247" s="515" t="str">
        <f t="shared" si="91"/>
        <v/>
      </c>
      <c r="BF247" s="515" t="str">
        <f t="shared" si="87"/>
        <v/>
      </c>
      <c r="BG247" s="515" t="str">
        <f t="shared" si="87"/>
        <v/>
      </c>
      <c r="BH247" s="515" t="str">
        <f t="shared" si="87"/>
        <v/>
      </c>
      <c r="BI247" s="515" t="str">
        <f t="shared" si="87"/>
        <v/>
      </c>
      <c r="BJ247" s="515" t="str">
        <f t="shared" si="87"/>
        <v/>
      </c>
      <c r="BK247" s="515" t="str">
        <f t="shared" si="87"/>
        <v/>
      </c>
      <c r="BL247" s="515">
        <f t="shared" si="83"/>
        <v>0</v>
      </c>
      <c r="BM247" s="515">
        <f t="shared" si="84"/>
        <v>0</v>
      </c>
      <c r="BN247" s="515">
        <f t="shared" si="85"/>
        <v>0</v>
      </c>
      <c r="BO247" s="515" t="str">
        <f t="shared" si="86"/>
        <v/>
      </c>
    </row>
    <row r="248" spans="1:67" ht="30" customHeight="1">
      <c r="A248" s="518">
        <v>237</v>
      </c>
      <c r="B248" s="516"/>
      <c r="C248" s="77" t="str">
        <f t="shared" si="75"/>
        <v/>
      </c>
      <c r="D248" s="72" t="str">
        <f t="shared" si="76"/>
        <v/>
      </c>
      <c r="E248" s="515" t="str">
        <f t="shared" si="77"/>
        <v/>
      </c>
      <c r="F248" s="515" t="str">
        <f t="shared" si="78"/>
        <v/>
      </c>
      <c r="G248" s="515" t="str">
        <f t="shared" si="79"/>
        <v/>
      </c>
      <c r="H248" s="515">
        <f t="shared" si="93"/>
        <v>0</v>
      </c>
      <c r="I248" s="515">
        <f t="shared" si="93"/>
        <v>0</v>
      </c>
      <c r="J248" s="515">
        <f t="shared" si="93"/>
        <v>0</v>
      </c>
      <c r="K248" s="515">
        <f t="shared" si="93"/>
        <v>0</v>
      </c>
      <c r="L248" s="515">
        <f t="shared" si="93"/>
        <v>0</v>
      </c>
      <c r="M248" s="515">
        <f t="shared" si="93"/>
        <v>0</v>
      </c>
      <c r="N248" s="515">
        <f t="shared" si="93"/>
        <v>0</v>
      </c>
      <c r="O248" s="515">
        <f t="shared" si="93"/>
        <v>0</v>
      </c>
      <c r="P248" s="515">
        <f t="shared" si="93"/>
        <v>0</v>
      </c>
      <c r="Q248" s="515">
        <f t="shared" si="93"/>
        <v>0</v>
      </c>
      <c r="R248" s="515">
        <f t="shared" si="93"/>
        <v>0</v>
      </c>
      <c r="S248" s="515">
        <f t="shared" si="93"/>
        <v>0</v>
      </c>
      <c r="T248" s="515">
        <f t="shared" si="93"/>
        <v>0</v>
      </c>
      <c r="U248" s="515">
        <f t="shared" si="93"/>
        <v>0</v>
      </c>
      <c r="V248" s="515">
        <f t="shared" si="94"/>
        <v>0</v>
      </c>
      <c r="W248" s="515">
        <f t="shared" si="94"/>
        <v>0</v>
      </c>
      <c r="X248" s="515">
        <f t="shared" si="94"/>
        <v>0</v>
      </c>
      <c r="Y248" s="515">
        <f t="shared" si="94"/>
        <v>0</v>
      </c>
      <c r="Z248" s="515">
        <f t="shared" si="94"/>
        <v>0</v>
      </c>
      <c r="AA248" s="515">
        <f t="shared" si="94"/>
        <v>0</v>
      </c>
      <c r="AB248" s="515">
        <f t="shared" si="94"/>
        <v>0</v>
      </c>
      <c r="AC248" s="515">
        <f t="shared" si="94"/>
        <v>0</v>
      </c>
      <c r="AD248" s="515">
        <f t="shared" si="94"/>
        <v>0</v>
      </c>
      <c r="AE248" s="515">
        <f t="shared" si="94"/>
        <v>0</v>
      </c>
      <c r="AF248" s="515">
        <f t="shared" si="94"/>
        <v>0</v>
      </c>
      <c r="AG248" s="515">
        <f t="shared" si="94"/>
        <v>0</v>
      </c>
      <c r="AH248" s="515">
        <f t="shared" si="94"/>
        <v>0</v>
      </c>
      <c r="AI248" s="515">
        <f t="shared" si="94"/>
        <v>0</v>
      </c>
      <c r="AJ248" s="515">
        <f t="shared" si="95"/>
        <v>0</v>
      </c>
      <c r="AK248" s="515">
        <f t="shared" si="95"/>
        <v>0</v>
      </c>
      <c r="AL248" s="515">
        <f t="shared" si="95"/>
        <v>0</v>
      </c>
      <c r="AM248" s="515">
        <f t="shared" si="95"/>
        <v>0</v>
      </c>
      <c r="AN248" s="515">
        <f t="shared" si="95"/>
        <v>0</v>
      </c>
      <c r="AO248" s="515">
        <f t="shared" si="95"/>
        <v>0</v>
      </c>
      <c r="AP248" s="515">
        <f t="shared" si="95"/>
        <v>0</v>
      </c>
      <c r="AQ248" s="515">
        <f t="shared" si="95"/>
        <v>0</v>
      </c>
      <c r="AR248" s="515">
        <f t="shared" si="95"/>
        <v>0</v>
      </c>
      <c r="AS248" s="515">
        <f t="shared" si="95"/>
        <v>0</v>
      </c>
      <c r="AT248" s="515">
        <f t="shared" si="95"/>
        <v>0</v>
      </c>
      <c r="AU248" s="515">
        <f t="shared" si="95"/>
        <v>0</v>
      </c>
      <c r="AV248" s="515">
        <f t="shared" si="95"/>
        <v>0</v>
      </c>
      <c r="AW248" s="515">
        <f t="shared" si="95"/>
        <v>0</v>
      </c>
      <c r="AX248" s="515" t="str">
        <f t="shared" si="92"/>
        <v/>
      </c>
      <c r="AY248" s="515" t="str">
        <f t="shared" si="92"/>
        <v/>
      </c>
      <c r="AZ248" s="515" t="str">
        <f t="shared" si="92"/>
        <v/>
      </c>
      <c r="BA248" s="515" t="str">
        <f t="shared" si="92"/>
        <v/>
      </c>
      <c r="BB248" s="515" t="str">
        <f t="shared" si="92"/>
        <v/>
      </c>
      <c r="BC248" s="515" t="str">
        <f t="shared" si="91"/>
        <v/>
      </c>
      <c r="BD248" s="515" t="str">
        <f t="shared" si="91"/>
        <v/>
      </c>
      <c r="BE248" s="515" t="str">
        <f t="shared" si="91"/>
        <v/>
      </c>
      <c r="BF248" s="515" t="str">
        <f t="shared" si="87"/>
        <v/>
      </c>
      <c r="BG248" s="515" t="str">
        <f t="shared" si="87"/>
        <v/>
      </c>
      <c r="BH248" s="515" t="str">
        <f t="shared" si="87"/>
        <v/>
      </c>
      <c r="BI248" s="515" t="str">
        <f t="shared" si="87"/>
        <v/>
      </c>
      <c r="BJ248" s="515" t="str">
        <f t="shared" si="87"/>
        <v/>
      </c>
      <c r="BK248" s="515" t="str">
        <f t="shared" si="87"/>
        <v/>
      </c>
      <c r="BL248" s="515">
        <f t="shared" si="83"/>
        <v>0</v>
      </c>
      <c r="BM248" s="515">
        <f t="shared" si="84"/>
        <v>0</v>
      </c>
      <c r="BN248" s="515">
        <f t="shared" si="85"/>
        <v>0</v>
      </c>
      <c r="BO248" s="515" t="str">
        <f t="shared" si="86"/>
        <v/>
      </c>
    </row>
    <row r="249" spans="1:67" ht="30" customHeight="1">
      <c r="A249" s="517">
        <v>238</v>
      </c>
      <c r="B249" s="516"/>
      <c r="C249" s="77" t="str">
        <f t="shared" si="75"/>
        <v/>
      </c>
      <c r="D249" s="72" t="str">
        <f t="shared" si="76"/>
        <v/>
      </c>
      <c r="E249" s="515" t="str">
        <f t="shared" si="77"/>
        <v/>
      </c>
      <c r="F249" s="515" t="str">
        <f t="shared" si="78"/>
        <v/>
      </c>
      <c r="G249" s="515" t="str">
        <f t="shared" si="79"/>
        <v/>
      </c>
      <c r="H249" s="515">
        <f t="shared" si="93"/>
        <v>0</v>
      </c>
      <c r="I249" s="515">
        <f t="shared" si="93"/>
        <v>0</v>
      </c>
      <c r="J249" s="515">
        <f t="shared" si="93"/>
        <v>0</v>
      </c>
      <c r="K249" s="515">
        <f t="shared" si="93"/>
        <v>0</v>
      </c>
      <c r="L249" s="515">
        <f t="shared" si="93"/>
        <v>0</v>
      </c>
      <c r="M249" s="515">
        <f t="shared" si="93"/>
        <v>0</v>
      </c>
      <c r="N249" s="515">
        <f t="shared" si="93"/>
        <v>0</v>
      </c>
      <c r="O249" s="515">
        <f t="shared" si="93"/>
        <v>0</v>
      </c>
      <c r="P249" s="515">
        <f t="shared" si="93"/>
        <v>0</v>
      </c>
      <c r="Q249" s="515">
        <f t="shared" si="93"/>
        <v>0</v>
      </c>
      <c r="R249" s="515">
        <f t="shared" si="93"/>
        <v>0</v>
      </c>
      <c r="S249" s="515">
        <f t="shared" si="93"/>
        <v>0</v>
      </c>
      <c r="T249" s="515">
        <f t="shared" si="93"/>
        <v>0</v>
      </c>
      <c r="U249" s="515">
        <f t="shared" si="93"/>
        <v>0</v>
      </c>
      <c r="V249" s="515">
        <f t="shared" si="94"/>
        <v>0</v>
      </c>
      <c r="W249" s="515">
        <f t="shared" si="94"/>
        <v>0</v>
      </c>
      <c r="X249" s="515">
        <f t="shared" si="94"/>
        <v>0</v>
      </c>
      <c r="Y249" s="515">
        <f t="shared" si="94"/>
        <v>0</v>
      </c>
      <c r="Z249" s="515">
        <f t="shared" si="94"/>
        <v>0</v>
      </c>
      <c r="AA249" s="515">
        <f t="shared" si="94"/>
        <v>0</v>
      </c>
      <c r="AB249" s="515">
        <f t="shared" si="94"/>
        <v>0</v>
      </c>
      <c r="AC249" s="515">
        <f t="shared" si="94"/>
        <v>0</v>
      </c>
      <c r="AD249" s="515">
        <f t="shared" si="94"/>
        <v>0</v>
      </c>
      <c r="AE249" s="515">
        <f t="shared" si="94"/>
        <v>0</v>
      </c>
      <c r="AF249" s="515">
        <f t="shared" si="94"/>
        <v>0</v>
      </c>
      <c r="AG249" s="515">
        <f t="shared" si="94"/>
        <v>0</v>
      </c>
      <c r="AH249" s="515">
        <f t="shared" si="94"/>
        <v>0</v>
      </c>
      <c r="AI249" s="515">
        <f t="shared" si="94"/>
        <v>0</v>
      </c>
      <c r="AJ249" s="515">
        <f t="shared" si="95"/>
        <v>0</v>
      </c>
      <c r="AK249" s="515">
        <f t="shared" si="95"/>
        <v>0</v>
      </c>
      <c r="AL249" s="515">
        <f t="shared" si="95"/>
        <v>0</v>
      </c>
      <c r="AM249" s="515">
        <f t="shared" si="95"/>
        <v>0</v>
      </c>
      <c r="AN249" s="515">
        <f t="shared" si="95"/>
        <v>0</v>
      </c>
      <c r="AO249" s="515">
        <f t="shared" si="95"/>
        <v>0</v>
      </c>
      <c r="AP249" s="515">
        <f t="shared" si="95"/>
        <v>0</v>
      </c>
      <c r="AQ249" s="515">
        <f t="shared" si="95"/>
        <v>0</v>
      </c>
      <c r="AR249" s="515">
        <f t="shared" si="95"/>
        <v>0</v>
      </c>
      <c r="AS249" s="515">
        <f t="shared" si="95"/>
        <v>0</v>
      </c>
      <c r="AT249" s="515">
        <f t="shared" si="95"/>
        <v>0</v>
      </c>
      <c r="AU249" s="515">
        <f t="shared" si="95"/>
        <v>0</v>
      </c>
      <c r="AV249" s="515">
        <f t="shared" si="95"/>
        <v>0</v>
      </c>
      <c r="AW249" s="515">
        <f t="shared" si="95"/>
        <v>0</v>
      </c>
      <c r="AX249" s="515" t="str">
        <f t="shared" si="92"/>
        <v/>
      </c>
      <c r="AY249" s="515" t="str">
        <f t="shared" si="92"/>
        <v/>
      </c>
      <c r="AZ249" s="515" t="str">
        <f t="shared" si="92"/>
        <v/>
      </c>
      <c r="BA249" s="515" t="str">
        <f t="shared" si="92"/>
        <v/>
      </c>
      <c r="BB249" s="515" t="str">
        <f t="shared" si="92"/>
        <v/>
      </c>
      <c r="BC249" s="515" t="str">
        <f t="shared" si="91"/>
        <v/>
      </c>
      <c r="BD249" s="515" t="str">
        <f t="shared" si="91"/>
        <v/>
      </c>
      <c r="BE249" s="515" t="str">
        <f t="shared" si="91"/>
        <v/>
      </c>
      <c r="BF249" s="515" t="str">
        <f t="shared" si="87"/>
        <v/>
      </c>
      <c r="BG249" s="515" t="str">
        <f t="shared" si="87"/>
        <v/>
      </c>
      <c r="BH249" s="515" t="str">
        <f t="shared" si="87"/>
        <v/>
      </c>
      <c r="BI249" s="515" t="str">
        <f t="shared" ref="BI249:BK312" si="96">IF($B249="","",IF(AU249&gt;0,"",IF(S249&gt;0,"⚠ "&amp;BI$11,IF(AG249&gt;0,"info "&amp;BI$11,""))))</f>
        <v/>
      </c>
      <c r="BJ249" s="515" t="str">
        <f t="shared" si="96"/>
        <v/>
      </c>
      <c r="BK249" s="515" t="str">
        <f t="shared" si="96"/>
        <v/>
      </c>
      <c r="BL249" s="515">
        <f t="shared" si="83"/>
        <v>0</v>
      </c>
      <c r="BM249" s="515">
        <f t="shared" si="84"/>
        <v>0</v>
      </c>
      <c r="BN249" s="515">
        <f t="shared" si="85"/>
        <v>0</v>
      </c>
      <c r="BO249" s="515" t="str">
        <f t="shared" si="86"/>
        <v/>
      </c>
    </row>
    <row r="250" spans="1:67" ht="30" customHeight="1">
      <c r="A250" s="518">
        <v>239</v>
      </c>
      <c r="B250" s="516"/>
      <c r="C250" s="77" t="str">
        <f t="shared" si="75"/>
        <v/>
      </c>
      <c r="D250" s="72" t="str">
        <f t="shared" si="76"/>
        <v/>
      </c>
      <c r="E250" s="515" t="str">
        <f t="shared" si="77"/>
        <v/>
      </c>
      <c r="F250" s="515" t="str">
        <f t="shared" si="78"/>
        <v/>
      </c>
      <c r="G250" s="515" t="str">
        <f t="shared" si="79"/>
        <v/>
      </c>
      <c r="H250" s="515">
        <f t="shared" si="93"/>
        <v>0</v>
      </c>
      <c r="I250" s="515">
        <f t="shared" si="93"/>
        <v>0</v>
      </c>
      <c r="J250" s="515">
        <f t="shared" si="93"/>
        <v>0</v>
      </c>
      <c r="K250" s="515">
        <f t="shared" si="93"/>
        <v>0</v>
      </c>
      <c r="L250" s="515">
        <f t="shared" si="93"/>
        <v>0</v>
      </c>
      <c r="M250" s="515">
        <f t="shared" si="93"/>
        <v>0</v>
      </c>
      <c r="N250" s="515">
        <f t="shared" si="93"/>
        <v>0</v>
      </c>
      <c r="O250" s="515">
        <f t="shared" si="93"/>
        <v>0</v>
      </c>
      <c r="P250" s="515">
        <f t="shared" si="93"/>
        <v>0</v>
      </c>
      <c r="Q250" s="515">
        <f t="shared" si="93"/>
        <v>0</v>
      </c>
      <c r="R250" s="515">
        <f t="shared" si="93"/>
        <v>0</v>
      </c>
      <c r="S250" s="515">
        <f t="shared" si="93"/>
        <v>0</v>
      </c>
      <c r="T250" s="515">
        <f t="shared" si="93"/>
        <v>0</v>
      </c>
      <c r="U250" s="515">
        <f t="shared" si="93"/>
        <v>0</v>
      </c>
      <c r="V250" s="515">
        <f t="shared" si="94"/>
        <v>0</v>
      </c>
      <c r="W250" s="515">
        <f t="shared" si="94"/>
        <v>0</v>
      </c>
      <c r="X250" s="515">
        <f t="shared" si="94"/>
        <v>0</v>
      </c>
      <c r="Y250" s="515">
        <f t="shared" si="94"/>
        <v>0</v>
      </c>
      <c r="Z250" s="515">
        <f t="shared" si="94"/>
        <v>0</v>
      </c>
      <c r="AA250" s="515">
        <f t="shared" si="94"/>
        <v>0</v>
      </c>
      <c r="AB250" s="515">
        <f t="shared" si="94"/>
        <v>0</v>
      </c>
      <c r="AC250" s="515">
        <f t="shared" si="94"/>
        <v>0</v>
      </c>
      <c r="AD250" s="515">
        <f t="shared" si="94"/>
        <v>0</v>
      </c>
      <c r="AE250" s="515">
        <f t="shared" si="94"/>
        <v>0</v>
      </c>
      <c r="AF250" s="515">
        <f t="shared" si="94"/>
        <v>0</v>
      </c>
      <c r="AG250" s="515">
        <f t="shared" si="94"/>
        <v>0</v>
      </c>
      <c r="AH250" s="515">
        <f t="shared" si="94"/>
        <v>0</v>
      </c>
      <c r="AI250" s="515">
        <f t="shared" si="94"/>
        <v>0</v>
      </c>
      <c r="AJ250" s="515">
        <f t="shared" si="95"/>
        <v>0</v>
      </c>
      <c r="AK250" s="515">
        <f t="shared" si="95"/>
        <v>0</v>
      </c>
      <c r="AL250" s="515">
        <f t="shared" si="95"/>
        <v>0</v>
      </c>
      <c r="AM250" s="515">
        <f t="shared" si="95"/>
        <v>0</v>
      </c>
      <c r="AN250" s="515">
        <f t="shared" si="95"/>
        <v>0</v>
      </c>
      <c r="AO250" s="515">
        <f t="shared" si="95"/>
        <v>0</v>
      </c>
      <c r="AP250" s="515">
        <f t="shared" si="95"/>
        <v>0</v>
      </c>
      <c r="AQ250" s="515">
        <f t="shared" si="95"/>
        <v>0</v>
      </c>
      <c r="AR250" s="515">
        <f t="shared" si="95"/>
        <v>0</v>
      </c>
      <c r="AS250" s="515">
        <f t="shared" si="95"/>
        <v>0</v>
      </c>
      <c r="AT250" s="515">
        <f t="shared" si="95"/>
        <v>0</v>
      </c>
      <c r="AU250" s="515">
        <f t="shared" si="95"/>
        <v>0</v>
      </c>
      <c r="AV250" s="515">
        <f t="shared" si="95"/>
        <v>0</v>
      </c>
      <c r="AW250" s="515">
        <f t="shared" si="95"/>
        <v>0</v>
      </c>
      <c r="AX250" s="515" t="str">
        <f t="shared" si="92"/>
        <v/>
      </c>
      <c r="AY250" s="515" t="str">
        <f t="shared" si="92"/>
        <v/>
      </c>
      <c r="AZ250" s="515" t="str">
        <f t="shared" si="92"/>
        <v/>
      </c>
      <c r="BA250" s="515" t="str">
        <f t="shared" si="92"/>
        <v/>
      </c>
      <c r="BB250" s="515" t="str">
        <f t="shared" si="92"/>
        <v/>
      </c>
      <c r="BC250" s="515" t="str">
        <f t="shared" si="91"/>
        <v/>
      </c>
      <c r="BD250" s="515" t="str">
        <f t="shared" si="91"/>
        <v/>
      </c>
      <c r="BE250" s="515" t="str">
        <f t="shared" si="91"/>
        <v/>
      </c>
      <c r="BF250" s="515" t="str">
        <f t="shared" si="91"/>
        <v/>
      </c>
      <c r="BG250" s="515" t="str">
        <f t="shared" si="91"/>
        <v/>
      </c>
      <c r="BH250" s="515" t="str">
        <f t="shared" si="91"/>
        <v/>
      </c>
      <c r="BI250" s="515" t="str">
        <f t="shared" si="96"/>
        <v/>
      </c>
      <c r="BJ250" s="515" t="str">
        <f t="shared" si="96"/>
        <v/>
      </c>
      <c r="BK250" s="515" t="str">
        <f t="shared" si="96"/>
        <v/>
      </c>
      <c r="BL250" s="515">
        <f t="shared" si="83"/>
        <v>0</v>
      </c>
      <c r="BM250" s="515">
        <f t="shared" si="84"/>
        <v>0</v>
      </c>
      <c r="BN250" s="515">
        <f t="shared" si="85"/>
        <v>0</v>
      </c>
      <c r="BO250" s="515" t="str">
        <f t="shared" si="86"/>
        <v/>
      </c>
    </row>
    <row r="251" spans="1:67" ht="30" customHeight="1">
      <c r="A251" s="517">
        <v>240</v>
      </c>
      <c r="B251" s="516"/>
      <c r="C251" s="77" t="str">
        <f t="shared" si="75"/>
        <v/>
      </c>
      <c r="D251" s="72" t="str">
        <f t="shared" si="76"/>
        <v/>
      </c>
      <c r="E251" s="515" t="str">
        <f t="shared" si="77"/>
        <v/>
      </c>
      <c r="F251" s="515" t="str">
        <f t="shared" si="78"/>
        <v/>
      </c>
      <c r="G251" s="515" t="str">
        <f t="shared" si="79"/>
        <v/>
      </c>
      <c r="H251" s="515">
        <f t="shared" si="93"/>
        <v>0</v>
      </c>
      <c r="I251" s="515">
        <f t="shared" si="93"/>
        <v>0</v>
      </c>
      <c r="J251" s="515">
        <f t="shared" si="93"/>
        <v>0</v>
      </c>
      <c r="K251" s="515">
        <f t="shared" si="93"/>
        <v>0</v>
      </c>
      <c r="L251" s="515">
        <f t="shared" si="93"/>
        <v>0</v>
      </c>
      <c r="M251" s="515">
        <f t="shared" si="93"/>
        <v>0</v>
      </c>
      <c r="N251" s="515">
        <f t="shared" si="93"/>
        <v>0</v>
      </c>
      <c r="O251" s="515">
        <f t="shared" si="93"/>
        <v>0</v>
      </c>
      <c r="P251" s="515">
        <f t="shared" si="93"/>
        <v>0</v>
      </c>
      <c r="Q251" s="515">
        <f t="shared" si="93"/>
        <v>0</v>
      </c>
      <c r="R251" s="515">
        <f t="shared" si="93"/>
        <v>0</v>
      </c>
      <c r="S251" s="515">
        <f t="shared" si="93"/>
        <v>0</v>
      </c>
      <c r="T251" s="515">
        <f t="shared" si="93"/>
        <v>0</v>
      </c>
      <c r="U251" s="515">
        <f t="shared" si="93"/>
        <v>0</v>
      </c>
      <c r="V251" s="515">
        <f t="shared" si="94"/>
        <v>0</v>
      </c>
      <c r="W251" s="515">
        <f t="shared" si="94"/>
        <v>0</v>
      </c>
      <c r="X251" s="515">
        <f t="shared" si="94"/>
        <v>0</v>
      </c>
      <c r="Y251" s="515">
        <f t="shared" si="94"/>
        <v>0</v>
      </c>
      <c r="Z251" s="515">
        <f t="shared" si="94"/>
        <v>0</v>
      </c>
      <c r="AA251" s="515">
        <f t="shared" si="94"/>
        <v>0</v>
      </c>
      <c r="AB251" s="515">
        <f t="shared" si="94"/>
        <v>0</v>
      </c>
      <c r="AC251" s="515">
        <f t="shared" si="94"/>
        <v>0</v>
      </c>
      <c r="AD251" s="515">
        <f t="shared" si="94"/>
        <v>0</v>
      </c>
      <c r="AE251" s="515">
        <f t="shared" si="94"/>
        <v>0</v>
      </c>
      <c r="AF251" s="515">
        <f t="shared" si="94"/>
        <v>0</v>
      </c>
      <c r="AG251" s="515">
        <f t="shared" si="94"/>
        <v>0</v>
      </c>
      <c r="AH251" s="515">
        <f t="shared" si="94"/>
        <v>0</v>
      </c>
      <c r="AI251" s="515">
        <f t="shared" si="94"/>
        <v>0</v>
      </c>
      <c r="AJ251" s="515">
        <f t="shared" si="95"/>
        <v>0</v>
      </c>
      <c r="AK251" s="515">
        <f t="shared" si="95"/>
        <v>0</v>
      </c>
      <c r="AL251" s="515">
        <f t="shared" si="95"/>
        <v>0</v>
      </c>
      <c r="AM251" s="515">
        <f t="shared" si="95"/>
        <v>0</v>
      </c>
      <c r="AN251" s="515">
        <f t="shared" si="95"/>
        <v>0</v>
      </c>
      <c r="AO251" s="515">
        <f t="shared" si="95"/>
        <v>0</v>
      </c>
      <c r="AP251" s="515">
        <f t="shared" si="95"/>
        <v>0</v>
      </c>
      <c r="AQ251" s="515">
        <f t="shared" si="95"/>
        <v>0</v>
      </c>
      <c r="AR251" s="515">
        <f t="shared" si="95"/>
        <v>0</v>
      </c>
      <c r="AS251" s="515">
        <f t="shared" si="95"/>
        <v>0</v>
      </c>
      <c r="AT251" s="515">
        <f t="shared" si="95"/>
        <v>0</v>
      </c>
      <c r="AU251" s="515">
        <f t="shared" si="95"/>
        <v>0</v>
      </c>
      <c r="AV251" s="515">
        <f t="shared" si="95"/>
        <v>0</v>
      </c>
      <c r="AW251" s="515">
        <f t="shared" si="95"/>
        <v>0</v>
      </c>
      <c r="AX251" s="515" t="str">
        <f t="shared" si="92"/>
        <v/>
      </c>
      <c r="AY251" s="515" t="str">
        <f t="shared" si="92"/>
        <v/>
      </c>
      <c r="AZ251" s="515" t="str">
        <f t="shared" si="92"/>
        <v/>
      </c>
      <c r="BA251" s="515" t="str">
        <f t="shared" si="92"/>
        <v/>
      </c>
      <c r="BB251" s="515" t="str">
        <f t="shared" si="92"/>
        <v/>
      </c>
      <c r="BC251" s="515" t="str">
        <f t="shared" si="91"/>
        <v/>
      </c>
      <c r="BD251" s="515" t="str">
        <f t="shared" si="91"/>
        <v/>
      </c>
      <c r="BE251" s="515" t="str">
        <f t="shared" si="91"/>
        <v/>
      </c>
      <c r="BF251" s="515" t="str">
        <f t="shared" si="91"/>
        <v/>
      </c>
      <c r="BG251" s="515" t="str">
        <f t="shared" si="91"/>
        <v/>
      </c>
      <c r="BH251" s="515" t="str">
        <f t="shared" si="91"/>
        <v/>
      </c>
      <c r="BI251" s="515" t="str">
        <f t="shared" si="96"/>
        <v/>
      </c>
      <c r="BJ251" s="515" t="str">
        <f t="shared" si="96"/>
        <v/>
      </c>
      <c r="BK251" s="515" t="str">
        <f t="shared" si="96"/>
        <v/>
      </c>
      <c r="BL251" s="515">
        <f t="shared" si="83"/>
        <v>0</v>
      </c>
      <c r="BM251" s="515">
        <f t="shared" si="84"/>
        <v>0</v>
      </c>
      <c r="BN251" s="515">
        <f t="shared" si="85"/>
        <v>0</v>
      </c>
      <c r="BO251" s="515" t="str">
        <f t="shared" si="86"/>
        <v/>
      </c>
    </row>
    <row r="252" spans="1:67" ht="30" customHeight="1">
      <c r="A252" s="518">
        <v>241</v>
      </c>
      <c r="B252" s="516"/>
      <c r="C252" s="77" t="str">
        <f t="shared" si="75"/>
        <v/>
      </c>
      <c r="D252" s="72" t="str">
        <f t="shared" si="76"/>
        <v/>
      </c>
      <c r="E252" s="515" t="str">
        <f t="shared" si="77"/>
        <v/>
      </c>
      <c r="F252" s="515" t="str">
        <f t="shared" si="78"/>
        <v/>
      </c>
      <c r="G252" s="515" t="str">
        <f t="shared" si="79"/>
        <v/>
      </c>
      <c r="H252" s="515">
        <f t="shared" ref="H252:U267" si="97">IF($B252="",0,SUMPRODUCT(($BQ$6:$AFM$6=H$11)*($BQ$7:$AFM$7="ALERTE")*(COUNTIF($G252,"* "&amp;$BQ$8:$AFM$8&amp;" *")&gt;0)*1))</f>
        <v>0</v>
      </c>
      <c r="I252" s="515">
        <f t="shared" si="97"/>
        <v>0</v>
      </c>
      <c r="J252" s="515">
        <f t="shared" si="97"/>
        <v>0</v>
      </c>
      <c r="K252" s="515">
        <f t="shared" si="97"/>
        <v>0</v>
      </c>
      <c r="L252" s="515">
        <f t="shared" si="97"/>
        <v>0</v>
      </c>
      <c r="M252" s="515">
        <f t="shared" si="97"/>
        <v>0</v>
      </c>
      <c r="N252" s="515">
        <f t="shared" si="97"/>
        <v>0</v>
      </c>
      <c r="O252" s="515">
        <f t="shared" si="97"/>
        <v>0</v>
      </c>
      <c r="P252" s="515">
        <f t="shared" si="97"/>
        <v>0</v>
      </c>
      <c r="Q252" s="515">
        <f t="shared" si="97"/>
        <v>0</v>
      </c>
      <c r="R252" s="515">
        <f t="shared" si="97"/>
        <v>0</v>
      </c>
      <c r="S252" s="515">
        <f t="shared" si="97"/>
        <v>0</v>
      </c>
      <c r="T252" s="515">
        <f t="shared" si="97"/>
        <v>0</v>
      </c>
      <c r="U252" s="515">
        <f t="shared" si="97"/>
        <v>0</v>
      </c>
      <c r="V252" s="515">
        <f t="shared" ref="V252:AI267" si="98">IF($B252="",0,SUMPRODUCT(($BQ$6:$AFM$6=V$11)*($BQ$7:$AFM$7="INFO")*(COUNTIF($G252,"* "&amp;$BQ$8:$AFM$8&amp;" *")&gt;0)*1))</f>
        <v>0</v>
      </c>
      <c r="W252" s="515">
        <f t="shared" si="98"/>
        <v>0</v>
      </c>
      <c r="X252" s="515">
        <f t="shared" si="98"/>
        <v>0</v>
      </c>
      <c r="Y252" s="515">
        <f t="shared" si="98"/>
        <v>0</v>
      </c>
      <c r="Z252" s="515">
        <f t="shared" si="98"/>
        <v>0</v>
      </c>
      <c r="AA252" s="515">
        <f t="shared" si="98"/>
        <v>0</v>
      </c>
      <c r="AB252" s="515">
        <f t="shared" si="98"/>
        <v>0</v>
      </c>
      <c r="AC252" s="515">
        <f t="shared" si="98"/>
        <v>0</v>
      </c>
      <c r="AD252" s="515">
        <f t="shared" si="98"/>
        <v>0</v>
      </c>
      <c r="AE252" s="515">
        <f t="shared" si="98"/>
        <v>0</v>
      </c>
      <c r="AF252" s="515">
        <f t="shared" si="98"/>
        <v>0</v>
      </c>
      <c r="AG252" s="515">
        <f t="shared" si="98"/>
        <v>0</v>
      </c>
      <c r="AH252" s="515">
        <f t="shared" si="98"/>
        <v>0</v>
      </c>
      <c r="AI252" s="515">
        <f t="shared" si="98"/>
        <v>0</v>
      </c>
      <c r="AJ252" s="515">
        <f t="shared" ref="AJ252:AW267" si="99">IF($B252="",0,SUMPRODUCT(($BQ$6:$AFM$6=AJ$11)*($BQ$7:$AFM$7="EXCL")*(COUNTIF($G252,"* "&amp;$BQ$8:$AFM$8&amp;" *")&gt;0)*1))</f>
        <v>0</v>
      </c>
      <c r="AK252" s="515">
        <f t="shared" si="99"/>
        <v>0</v>
      </c>
      <c r="AL252" s="515">
        <f t="shared" si="99"/>
        <v>0</v>
      </c>
      <c r="AM252" s="515">
        <f t="shared" si="99"/>
        <v>0</v>
      </c>
      <c r="AN252" s="515">
        <f t="shared" si="99"/>
        <v>0</v>
      </c>
      <c r="AO252" s="515">
        <f t="shared" si="99"/>
        <v>0</v>
      </c>
      <c r="AP252" s="515">
        <f t="shared" si="99"/>
        <v>0</v>
      </c>
      <c r="AQ252" s="515">
        <f t="shared" si="99"/>
        <v>0</v>
      </c>
      <c r="AR252" s="515">
        <f t="shared" si="99"/>
        <v>0</v>
      </c>
      <c r="AS252" s="515">
        <f t="shared" si="99"/>
        <v>0</v>
      </c>
      <c r="AT252" s="515">
        <f t="shared" si="99"/>
        <v>0</v>
      </c>
      <c r="AU252" s="515">
        <f t="shared" si="99"/>
        <v>0</v>
      </c>
      <c r="AV252" s="515">
        <f t="shared" si="99"/>
        <v>0</v>
      </c>
      <c r="AW252" s="515">
        <f t="shared" si="99"/>
        <v>0</v>
      </c>
      <c r="AX252" s="515" t="str">
        <f t="shared" si="92"/>
        <v/>
      </c>
      <c r="AY252" s="515" t="str">
        <f t="shared" si="92"/>
        <v/>
      </c>
      <c r="AZ252" s="515" t="str">
        <f t="shared" si="92"/>
        <v/>
      </c>
      <c r="BA252" s="515" t="str">
        <f t="shared" si="92"/>
        <v/>
      </c>
      <c r="BB252" s="515" t="str">
        <f t="shared" si="92"/>
        <v/>
      </c>
      <c r="BC252" s="515" t="str">
        <f t="shared" si="91"/>
        <v/>
      </c>
      <c r="BD252" s="515" t="str">
        <f t="shared" si="91"/>
        <v/>
      </c>
      <c r="BE252" s="515" t="str">
        <f t="shared" si="91"/>
        <v/>
      </c>
      <c r="BF252" s="515" t="str">
        <f t="shared" si="91"/>
        <v/>
      </c>
      <c r="BG252" s="515" t="str">
        <f t="shared" si="91"/>
        <v/>
      </c>
      <c r="BH252" s="515" t="str">
        <f t="shared" si="91"/>
        <v/>
      </c>
      <c r="BI252" s="515" t="str">
        <f t="shared" si="96"/>
        <v/>
      </c>
      <c r="BJ252" s="515" t="str">
        <f t="shared" si="96"/>
        <v/>
      </c>
      <c r="BK252" s="515" t="str">
        <f t="shared" si="96"/>
        <v/>
      </c>
      <c r="BL252" s="515">
        <f t="shared" si="83"/>
        <v>0</v>
      </c>
      <c r="BM252" s="515">
        <f t="shared" si="84"/>
        <v>0</v>
      </c>
      <c r="BN252" s="515">
        <f t="shared" si="85"/>
        <v>0</v>
      </c>
      <c r="BO252" s="515" t="str">
        <f t="shared" si="86"/>
        <v/>
      </c>
    </row>
    <row r="253" spans="1:67" ht="30" customHeight="1">
      <c r="A253" s="517">
        <v>242</v>
      </c>
      <c r="B253" s="516"/>
      <c r="C253" s="77" t="str">
        <f t="shared" si="75"/>
        <v/>
      </c>
      <c r="D253" s="72" t="str">
        <f t="shared" si="76"/>
        <v/>
      </c>
      <c r="E253" s="515" t="str">
        <f t="shared" si="77"/>
        <v/>
      </c>
      <c r="F253" s="515" t="str">
        <f t="shared" si="78"/>
        <v/>
      </c>
      <c r="G253" s="515" t="str">
        <f t="shared" si="79"/>
        <v/>
      </c>
      <c r="H253" s="515">
        <f t="shared" si="97"/>
        <v>0</v>
      </c>
      <c r="I253" s="515">
        <f t="shared" si="97"/>
        <v>0</v>
      </c>
      <c r="J253" s="515">
        <f t="shared" si="97"/>
        <v>0</v>
      </c>
      <c r="K253" s="515">
        <f t="shared" si="97"/>
        <v>0</v>
      </c>
      <c r="L253" s="515">
        <f t="shared" si="97"/>
        <v>0</v>
      </c>
      <c r="M253" s="515">
        <f t="shared" si="97"/>
        <v>0</v>
      </c>
      <c r="N253" s="515">
        <f t="shared" si="97"/>
        <v>0</v>
      </c>
      <c r="O253" s="515">
        <f t="shared" si="97"/>
        <v>0</v>
      </c>
      <c r="P253" s="515">
        <f t="shared" si="97"/>
        <v>0</v>
      </c>
      <c r="Q253" s="515">
        <f t="shared" si="97"/>
        <v>0</v>
      </c>
      <c r="R253" s="515">
        <f t="shared" si="97"/>
        <v>0</v>
      </c>
      <c r="S253" s="515">
        <f t="shared" si="97"/>
        <v>0</v>
      </c>
      <c r="T253" s="515">
        <f t="shared" si="97"/>
        <v>0</v>
      </c>
      <c r="U253" s="515">
        <f t="shared" si="97"/>
        <v>0</v>
      </c>
      <c r="V253" s="515">
        <f t="shared" si="98"/>
        <v>0</v>
      </c>
      <c r="W253" s="515">
        <f t="shared" si="98"/>
        <v>0</v>
      </c>
      <c r="X253" s="515">
        <f t="shared" si="98"/>
        <v>0</v>
      </c>
      <c r="Y253" s="515">
        <f t="shared" si="98"/>
        <v>0</v>
      </c>
      <c r="Z253" s="515">
        <f t="shared" si="98"/>
        <v>0</v>
      </c>
      <c r="AA253" s="515">
        <f t="shared" si="98"/>
        <v>0</v>
      </c>
      <c r="AB253" s="515">
        <f t="shared" si="98"/>
        <v>0</v>
      </c>
      <c r="AC253" s="515">
        <f t="shared" si="98"/>
        <v>0</v>
      </c>
      <c r="AD253" s="515">
        <f t="shared" si="98"/>
        <v>0</v>
      </c>
      <c r="AE253" s="515">
        <f t="shared" si="98"/>
        <v>0</v>
      </c>
      <c r="AF253" s="515">
        <f t="shared" si="98"/>
        <v>0</v>
      </c>
      <c r="AG253" s="515">
        <f t="shared" si="98"/>
        <v>0</v>
      </c>
      <c r="AH253" s="515">
        <f t="shared" si="98"/>
        <v>0</v>
      </c>
      <c r="AI253" s="515">
        <f t="shared" si="98"/>
        <v>0</v>
      </c>
      <c r="AJ253" s="515">
        <f t="shared" si="99"/>
        <v>0</v>
      </c>
      <c r="AK253" s="515">
        <f t="shared" si="99"/>
        <v>0</v>
      </c>
      <c r="AL253" s="515">
        <f t="shared" si="99"/>
        <v>0</v>
      </c>
      <c r="AM253" s="515">
        <f t="shared" si="99"/>
        <v>0</v>
      </c>
      <c r="AN253" s="515">
        <f t="shared" si="99"/>
        <v>0</v>
      </c>
      <c r="AO253" s="515">
        <f t="shared" si="99"/>
        <v>0</v>
      </c>
      <c r="AP253" s="515">
        <f t="shared" si="99"/>
        <v>0</v>
      </c>
      <c r="AQ253" s="515">
        <f t="shared" si="99"/>
        <v>0</v>
      </c>
      <c r="AR253" s="515">
        <f t="shared" si="99"/>
        <v>0</v>
      </c>
      <c r="AS253" s="515">
        <f t="shared" si="99"/>
        <v>0</v>
      </c>
      <c r="AT253" s="515">
        <f t="shared" si="99"/>
        <v>0</v>
      </c>
      <c r="AU253" s="515">
        <f t="shared" si="99"/>
        <v>0</v>
      </c>
      <c r="AV253" s="515">
        <f t="shared" si="99"/>
        <v>0</v>
      </c>
      <c r="AW253" s="515">
        <f t="shared" si="99"/>
        <v>0</v>
      </c>
      <c r="AX253" s="515" t="str">
        <f t="shared" si="92"/>
        <v/>
      </c>
      <c r="AY253" s="515" t="str">
        <f t="shared" si="92"/>
        <v/>
      </c>
      <c r="AZ253" s="515" t="str">
        <f t="shared" si="92"/>
        <v/>
      </c>
      <c r="BA253" s="515" t="str">
        <f t="shared" si="92"/>
        <v/>
      </c>
      <c r="BB253" s="515" t="str">
        <f t="shared" si="92"/>
        <v/>
      </c>
      <c r="BC253" s="515" t="str">
        <f t="shared" si="91"/>
        <v/>
      </c>
      <c r="BD253" s="515" t="str">
        <f t="shared" si="91"/>
        <v/>
      </c>
      <c r="BE253" s="515" t="str">
        <f t="shared" si="91"/>
        <v/>
      </c>
      <c r="BF253" s="515" t="str">
        <f t="shared" si="91"/>
        <v/>
      </c>
      <c r="BG253" s="515" t="str">
        <f t="shared" si="91"/>
        <v/>
      </c>
      <c r="BH253" s="515" t="str">
        <f t="shared" si="91"/>
        <v/>
      </c>
      <c r="BI253" s="515" t="str">
        <f t="shared" si="96"/>
        <v/>
      </c>
      <c r="BJ253" s="515" t="str">
        <f t="shared" si="96"/>
        <v/>
      </c>
      <c r="BK253" s="515" t="str">
        <f t="shared" si="96"/>
        <v/>
      </c>
      <c r="BL253" s="515">
        <f t="shared" si="83"/>
        <v>0</v>
      </c>
      <c r="BM253" s="515">
        <f t="shared" si="84"/>
        <v>0</v>
      </c>
      <c r="BN253" s="515">
        <f t="shared" si="85"/>
        <v>0</v>
      </c>
      <c r="BO253" s="515" t="str">
        <f t="shared" si="86"/>
        <v/>
      </c>
    </row>
    <row r="254" spans="1:67" ht="30" customHeight="1">
      <c r="A254" s="518">
        <v>243</v>
      </c>
      <c r="B254" s="516"/>
      <c r="C254" s="77" t="str">
        <f t="shared" si="75"/>
        <v/>
      </c>
      <c r="D254" s="72" t="str">
        <f t="shared" si="76"/>
        <v/>
      </c>
      <c r="E254" s="515" t="str">
        <f t="shared" si="77"/>
        <v/>
      </c>
      <c r="F254" s="515" t="str">
        <f t="shared" si="78"/>
        <v/>
      </c>
      <c r="G254" s="515" t="str">
        <f t="shared" si="79"/>
        <v/>
      </c>
      <c r="H254" s="515">
        <f t="shared" si="97"/>
        <v>0</v>
      </c>
      <c r="I254" s="515">
        <f t="shared" si="97"/>
        <v>0</v>
      </c>
      <c r="J254" s="515">
        <f t="shared" si="97"/>
        <v>0</v>
      </c>
      <c r="K254" s="515">
        <f t="shared" si="97"/>
        <v>0</v>
      </c>
      <c r="L254" s="515">
        <f t="shared" si="97"/>
        <v>0</v>
      </c>
      <c r="M254" s="515">
        <f t="shared" si="97"/>
        <v>0</v>
      </c>
      <c r="N254" s="515">
        <f t="shared" si="97"/>
        <v>0</v>
      </c>
      <c r="O254" s="515">
        <f t="shared" si="97"/>
        <v>0</v>
      </c>
      <c r="P254" s="515">
        <f t="shared" si="97"/>
        <v>0</v>
      </c>
      <c r="Q254" s="515">
        <f t="shared" si="97"/>
        <v>0</v>
      </c>
      <c r="R254" s="515">
        <f t="shared" si="97"/>
        <v>0</v>
      </c>
      <c r="S254" s="515">
        <f t="shared" si="97"/>
        <v>0</v>
      </c>
      <c r="T254" s="515">
        <f t="shared" si="97"/>
        <v>0</v>
      </c>
      <c r="U254" s="515">
        <f t="shared" si="97"/>
        <v>0</v>
      </c>
      <c r="V254" s="515">
        <f t="shared" si="98"/>
        <v>0</v>
      </c>
      <c r="W254" s="515">
        <f t="shared" si="98"/>
        <v>0</v>
      </c>
      <c r="X254" s="515">
        <f t="shared" si="98"/>
        <v>0</v>
      </c>
      <c r="Y254" s="515">
        <f t="shared" si="98"/>
        <v>0</v>
      </c>
      <c r="Z254" s="515">
        <f t="shared" si="98"/>
        <v>0</v>
      </c>
      <c r="AA254" s="515">
        <f t="shared" si="98"/>
        <v>0</v>
      </c>
      <c r="AB254" s="515">
        <f t="shared" si="98"/>
        <v>0</v>
      </c>
      <c r="AC254" s="515">
        <f t="shared" si="98"/>
        <v>0</v>
      </c>
      <c r="AD254" s="515">
        <f t="shared" si="98"/>
        <v>0</v>
      </c>
      <c r="AE254" s="515">
        <f t="shared" si="98"/>
        <v>0</v>
      </c>
      <c r="AF254" s="515">
        <f t="shared" si="98"/>
        <v>0</v>
      </c>
      <c r="AG254" s="515">
        <f t="shared" si="98"/>
        <v>0</v>
      </c>
      <c r="AH254" s="515">
        <f t="shared" si="98"/>
        <v>0</v>
      </c>
      <c r="AI254" s="515">
        <f t="shared" si="98"/>
        <v>0</v>
      </c>
      <c r="AJ254" s="515">
        <f t="shared" si="99"/>
        <v>0</v>
      </c>
      <c r="AK254" s="515">
        <f t="shared" si="99"/>
        <v>0</v>
      </c>
      <c r="AL254" s="515">
        <f t="shared" si="99"/>
        <v>0</v>
      </c>
      <c r="AM254" s="515">
        <f t="shared" si="99"/>
        <v>0</v>
      </c>
      <c r="AN254" s="515">
        <f t="shared" si="99"/>
        <v>0</v>
      </c>
      <c r="AO254" s="515">
        <f t="shared" si="99"/>
        <v>0</v>
      </c>
      <c r="AP254" s="515">
        <f t="shared" si="99"/>
        <v>0</v>
      </c>
      <c r="AQ254" s="515">
        <f t="shared" si="99"/>
        <v>0</v>
      </c>
      <c r="AR254" s="515">
        <f t="shared" si="99"/>
        <v>0</v>
      </c>
      <c r="AS254" s="515">
        <f t="shared" si="99"/>
        <v>0</v>
      </c>
      <c r="AT254" s="515">
        <f t="shared" si="99"/>
        <v>0</v>
      </c>
      <c r="AU254" s="515">
        <f t="shared" si="99"/>
        <v>0</v>
      </c>
      <c r="AV254" s="515">
        <f t="shared" si="99"/>
        <v>0</v>
      </c>
      <c r="AW254" s="515">
        <f t="shared" si="99"/>
        <v>0</v>
      </c>
      <c r="AX254" s="515" t="str">
        <f t="shared" si="92"/>
        <v/>
      </c>
      <c r="AY254" s="515" t="str">
        <f t="shared" si="92"/>
        <v/>
      </c>
      <c r="AZ254" s="515" t="str">
        <f t="shared" si="92"/>
        <v/>
      </c>
      <c r="BA254" s="515" t="str">
        <f t="shared" si="92"/>
        <v/>
      </c>
      <c r="BB254" s="515" t="str">
        <f t="shared" si="92"/>
        <v/>
      </c>
      <c r="BC254" s="515" t="str">
        <f t="shared" si="91"/>
        <v/>
      </c>
      <c r="BD254" s="515" t="str">
        <f t="shared" si="91"/>
        <v/>
      </c>
      <c r="BE254" s="515" t="str">
        <f t="shared" si="91"/>
        <v/>
      </c>
      <c r="BF254" s="515" t="str">
        <f t="shared" si="91"/>
        <v/>
      </c>
      <c r="BG254" s="515" t="str">
        <f t="shared" si="91"/>
        <v/>
      </c>
      <c r="BH254" s="515" t="str">
        <f t="shared" si="91"/>
        <v/>
      </c>
      <c r="BI254" s="515" t="str">
        <f t="shared" si="96"/>
        <v/>
      </c>
      <c r="BJ254" s="515" t="str">
        <f t="shared" si="96"/>
        <v/>
      </c>
      <c r="BK254" s="515" t="str">
        <f t="shared" si="96"/>
        <v/>
      </c>
      <c r="BL254" s="515">
        <f t="shared" si="83"/>
        <v>0</v>
      </c>
      <c r="BM254" s="515">
        <f t="shared" si="84"/>
        <v>0</v>
      </c>
      <c r="BN254" s="515">
        <f t="shared" si="85"/>
        <v>0</v>
      </c>
      <c r="BO254" s="515" t="str">
        <f t="shared" si="86"/>
        <v/>
      </c>
    </row>
    <row r="255" spans="1:67" ht="30" customHeight="1">
      <c r="A255" s="517">
        <v>244</v>
      </c>
      <c r="B255" s="516"/>
      <c r="C255" s="77" t="str">
        <f t="shared" si="75"/>
        <v/>
      </c>
      <c r="D255" s="72" t="str">
        <f t="shared" si="76"/>
        <v/>
      </c>
      <c r="E255" s="515" t="str">
        <f t="shared" si="77"/>
        <v/>
      </c>
      <c r="F255" s="515" t="str">
        <f t="shared" si="78"/>
        <v/>
      </c>
      <c r="G255" s="515" t="str">
        <f t="shared" si="79"/>
        <v/>
      </c>
      <c r="H255" s="515">
        <f t="shared" si="97"/>
        <v>0</v>
      </c>
      <c r="I255" s="515">
        <f t="shared" si="97"/>
        <v>0</v>
      </c>
      <c r="J255" s="515">
        <f t="shared" si="97"/>
        <v>0</v>
      </c>
      <c r="K255" s="515">
        <f t="shared" si="97"/>
        <v>0</v>
      </c>
      <c r="L255" s="515">
        <f t="shared" si="97"/>
        <v>0</v>
      </c>
      <c r="M255" s="515">
        <f t="shared" si="97"/>
        <v>0</v>
      </c>
      <c r="N255" s="515">
        <f t="shared" si="97"/>
        <v>0</v>
      </c>
      <c r="O255" s="515">
        <f t="shared" si="97"/>
        <v>0</v>
      </c>
      <c r="P255" s="515">
        <f t="shared" si="97"/>
        <v>0</v>
      </c>
      <c r="Q255" s="515">
        <f t="shared" si="97"/>
        <v>0</v>
      </c>
      <c r="R255" s="515">
        <f t="shared" si="97"/>
        <v>0</v>
      </c>
      <c r="S255" s="515">
        <f t="shared" si="97"/>
        <v>0</v>
      </c>
      <c r="T255" s="515">
        <f t="shared" si="97"/>
        <v>0</v>
      </c>
      <c r="U255" s="515">
        <f t="shared" si="97"/>
        <v>0</v>
      </c>
      <c r="V255" s="515">
        <f t="shared" si="98"/>
        <v>0</v>
      </c>
      <c r="W255" s="515">
        <f t="shared" si="98"/>
        <v>0</v>
      </c>
      <c r="X255" s="515">
        <f t="shared" si="98"/>
        <v>0</v>
      </c>
      <c r="Y255" s="515">
        <f t="shared" si="98"/>
        <v>0</v>
      </c>
      <c r="Z255" s="515">
        <f t="shared" si="98"/>
        <v>0</v>
      </c>
      <c r="AA255" s="515">
        <f t="shared" si="98"/>
        <v>0</v>
      </c>
      <c r="AB255" s="515">
        <f t="shared" si="98"/>
        <v>0</v>
      </c>
      <c r="AC255" s="515">
        <f t="shared" si="98"/>
        <v>0</v>
      </c>
      <c r="AD255" s="515">
        <f t="shared" si="98"/>
        <v>0</v>
      </c>
      <c r="AE255" s="515">
        <f t="shared" si="98"/>
        <v>0</v>
      </c>
      <c r="AF255" s="515">
        <f t="shared" si="98"/>
        <v>0</v>
      </c>
      <c r="AG255" s="515">
        <f t="shared" si="98"/>
        <v>0</v>
      </c>
      <c r="AH255" s="515">
        <f t="shared" si="98"/>
        <v>0</v>
      </c>
      <c r="AI255" s="515">
        <f t="shared" si="98"/>
        <v>0</v>
      </c>
      <c r="AJ255" s="515">
        <f t="shared" si="99"/>
        <v>0</v>
      </c>
      <c r="AK255" s="515">
        <f t="shared" si="99"/>
        <v>0</v>
      </c>
      <c r="AL255" s="515">
        <f t="shared" si="99"/>
        <v>0</v>
      </c>
      <c r="AM255" s="515">
        <f t="shared" si="99"/>
        <v>0</v>
      </c>
      <c r="AN255" s="515">
        <f t="shared" si="99"/>
        <v>0</v>
      </c>
      <c r="AO255" s="515">
        <f t="shared" si="99"/>
        <v>0</v>
      </c>
      <c r="AP255" s="515">
        <f t="shared" si="99"/>
        <v>0</v>
      </c>
      <c r="AQ255" s="515">
        <f t="shared" si="99"/>
        <v>0</v>
      </c>
      <c r="AR255" s="515">
        <f t="shared" si="99"/>
        <v>0</v>
      </c>
      <c r="AS255" s="515">
        <f t="shared" si="99"/>
        <v>0</v>
      </c>
      <c r="AT255" s="515">
        <f t="shared" si="99"/>
        <v>0</v>
      </c>
      <c r="AU255" s="515">
        <f t="shared" si="99"/>
        <v>0</v>
      </c>
      <c r="AV255" s="515">
        <f t="shared" si="99"/>
        <v>0</v>
      </c>
      <c r="AW255" s="515">
        <f t="shared" si="99"/>
        <v>0</v>
      </c>
      <c r="AX255" s="515" t="str">
        <f t="shared" si="92"/>
        <v/>
      </c>
      <c r="AY255" s="515" t="str">
        <f t="shared" si="92"/>
        <v/>
      </c>
      <c r="AZ255" s="515" t="str">
        <f t="shared" si="92"/>
        <v/>
      </c>
      <c r="BA255" s="515" t="str">
        <f t="shared" si="92"/>
        <v/>
      </c>
      <c r="BB255" s="515" t="str">
        <f t="shared" si="92"/>
        <v/>
      </c>
      <c r="BC255" s="515" t="str">
        <f t="shared" si="91"/>
        <v/>
      </c>
      <c r="BD255" s="515" t="str">
        <f t="shared" si="91"/>
        <v/>
      </c>
      <c r="BE255" s="515" t="str">
        <f t="shared" si="91"/>
        <v/>
      </c>
      <c r="BF255" s="515" t="str">
        <f t="shared" si="91"/>
        <v/>
      </c>
      <c r="BG255" s="515" t="str">
        <f t="shared" si="91"/>
        <v/>
      </c>
      <c r="BH255" s="515" t="str">
        <f t="shared" si="91"/>
        <v/>
      </c>
      <c r="BI255" s="515" t="str">
        <f t="shared" si="96"/>
        <v/>
      </c>
      <c r="BJ255" s="515" t="str">
        <f t="shared" si="96"/>
        <v/>
      </c>
      <c r="BK255" s="515" t="str">
        <f t="shared" si="96"/>
        <v/>
      </c>
      <c r="BL255" s="515">
        <f t="shared" si="83"/>
        <v>0</v>
      </c>
      <c r="BM255" s="515">
        <f t="shared" si="84"/>
        <v>0</v>
      </c>
      <c r="BN255" s="515">
        <f t="shared" si="85"/>
        <v>0</v>
      </c>
      <c r="BO255" s="515" t="str">
        <f t="shared" si="86"/>
        <v/>
      </c>
    </row>
    <row r="256" spans="1:67" ht="30" customHeight="1">
      <c r="A256" s="518">
        <v>245</v>
      </c>
      <c r="B256" s="516"/>
      <c r="C256" s="77" t="str">
        <f t="shared" si="75"/>
        <v/>
      </c>
      <c r="D256" s="72" t="str">
        <f t="shared" si="76"/>
        <v/>
      </c>
      <c r="E256" s="515" t="str">
        <f t="shared" si="77"/>
        <v/>
      </c>
      <c r="F256" s="515" t="str">
        <f t="shared" si="78"/>
        <v/>
      </c>
      <c r="G256" s="515" t="str">
        <f t="shared" si="79"/>
        <v/>
      </c>
      <c r="H256" s="515">
        <f t="shared" si="97"/>
        <v>0</v>
      </c>
      <c r="I256" s="515">
        <f t="shared" si="97"/>
        <v>0</v>
      </c>
      <c r="J256" s="515">
        <f t="shared" si="97"/>
        <v>0</v>
      </c>
      <c r="K256" s="515">
        <f t="shared" si="97"/>
        <v>0</v>
      </c>
      <c r="L256" s="515">
        <f t="shared" si="97"/>
        <v>0</v>
      </c>
      <c r="M256" s="515">
        <f t="shared" si="97"/>
        <v>0</v>
      </c>
      <c r="N256" s="515">
        <f t="shared" si="97"/>
        <v>0</v>
      </c>
      <c r="O256" s="515">
        <f t="shared" si="97"/>
        <v>0</v>
      </c>
      <c r="P256" s="515">
        <f t="shared" si="97"/>
        <v>0</v>
      </c>
      <c r="Q256" s="515">
        <f t="shared" si="97"/>
        <v>0</v>
      </c>
      <c r="R256" s="515">
        <f t="shared" si="97"/>
        <v>0</v>
      </c>
      <c r="S256" s="515">
        <f t="shared" si="97"/>
        <v>0</v>
      </c>
      <c r="T256" s="515">
        <f t="shared" si="97"/>
        <v>0</v>
      </c>
      <c r="U256" s="515">
        <f t="shared" si="97"/>
        <v>0</v>
      </c>
      <c r="V256" s="515">
        <f t="shared" si="98"/>
        <v>0</v>
      </c>
      <c r="W256" s="515">
        <f t="shared" si="98"/>
        <v>0</v>
      </c>
      <c r="X256" s="515">
        <f t="shared" si="98"/>
        <v>0</v>
      </c>
      <c r="Y256" s="515">
        <f t="shared" si="98"/>
        <v>0</v>
      </c>
      <c r="Z256" s="515">
        <f t="shared" si="98"/>
        <v>0</v>
      </c>
      <c r="AA256" s="515">
        <f t="shared" si="98"/>
        <v>0</v>
      </c>
      <c r="AB256" s="515">
        <f t="shared" si="98"/>
        <v>0</v>
      </c>
      <c r="AC256" s="515">
        <f t="shared" si="98"/>
        <v>0</v>
      </c>
      <c r="AD256" s="515">
        <f t="shared" si="98"/>
        <v>0</v>
      </c>
      <c r="AE256" s="515">
        <f t="shared" si="98"/>
        <v>0</v>
      </c>
      <c r="AF256" s="515">
        <f t="shared" si="98"/>
        <v>0</v>
      </c>
      <c r="AG256" s="515">
        <f t="shared" si="98"/>
        <v>0</v>
      </c>
      <c r="AH256" s="515">
        <f t="shared" si="98"/>
        <v>0</v>
      </c>
      <c r="AI256" s="515">
        <f t="shared" si="98"/>
        <v>0</v>
      </c>
      <c r="AJ256" s="515">
        <f t="shared" si="99"/>
        <v>0</v>
      </c>
      <c r="AK256" s="515">
        <f t="shared" si="99"/>
        <v>0</v>
      </c>
      <c r="AL256" s="515">
        <f t="shared" si="99"/>
        <v>0</v>
      </c>
      <c r="AM256" s="515">
        <f t="shared" si="99"/>
        <v>0</v>
      </c>
      <c r="AN256" s="515">
        <f t="shared" si="99"/>
        <v>0</v>
      </c>
      <c r="AO256" s="515">
        <f t="shared" si="99"/>
        <v>0</v>
      </c>
      <c r="AP256" s="515">
        <f t="shared" si="99"/>
        <v>0</v>
      </c>
      <c r="AQ256" s="515">
        <f t="shared" si="99"/>
        <v>0</v>
      </c>
      <c r="AR256" s="515">
        <f t="shared" si="99"/>
        <v>0</v>
      </c>
      <c r="AS256" s="515">
        <f t="shared" si="99"/>
        <v>0</v>
      </c>
      <c r="AT256" s="515">
        <f t="shared" si="99"/>
        <v>0</v>
      </c>
      <c r="AU256" s="515">
        <f t="shared" si="99"/>
        <v>0</v>
      </c>
      <c r="AV256" s="515">
        <f t="shared" si="99"/>
        <v>0</v>
      </c>
      <c r="AW256" s="515">
        <f t="shared" si="99"/>
        <v>0</v>
      </c>
      <c r="AX256" s="515" t="str">
        <f t="shared" si="92"/>
        <v/>
      </c>
      <c r="AY256" s="515" t="str">
        <f t="shared" si="92"/>
        <v/>
      </c>
      <c r="AZ256" s="515" t="str">
        <f t="shared" si="92"/>
        <v/>
      </c>
      <c r="BA256" s="515" t="str">
        <f t="shared" si="92"/>
        <v/>
      </c>
      <c r="BB256" s="515" t="str">
        <f t="shared" si="92"/>
        <v/>
      </c>
      <c r="BC256" s="515" t="str">
        <f t="shared" si="91"/>
        <v/>
      </c>
      <c r="BD256" s="515" t="str">
        <f t="shared" si="91"/>
        <v/>
      </c>
      <c r="BE256" s="515" t="str">
        <f t="shared" si="91"/>
        <v/>
      </c>
      <c r="BF256" s="515" t="str">
        <f t="shared" si="91"/>
        <v/>
      </c>
      <c r="BG256" s="515" t="str">
        <f t="shared" si="91"/>
        <v/>
      </c>
      <c r="BH256" s="515" t="str">
        <f t="shared" si="91"/>
        <v/>
      </c>
      <c r="BI256" s="515" t="str">
        <f t="shared" si="96"/>
        <v/>
      </c>
      <c r="BJ256" s="515" t="str">
        <f t="shared" si="96"/>
        <v/>
      </c>
      <c r="BK256" s="515" t="str">
        <f t="shared" si="96"/>
        <v/>
      </c>
      <c r="BL256" s="515">
        <f t="shared" si="83"/>
        <v>0</v>
      </c>
      <c r="BM256" s="515">
        <f t="shared" si="84"/>
        <v>0</v>
      </c>
      <c r="BN256" s="515">
        <f t="shared" si="85"/>
        <v>0</v>
      </c>
      <c r="BO256" s="515" t="str">
        <f t="shared" si="86"/>
        <v/>
      </c>
    </row>
    <row r="257" spans="1:67" ht="30" customHeight="1">
      <c r="A257" s="517">
        <v>246</v>
      </c>
      <c r="B257" s="516"/>
      <c r="C257" s="77" t="str">
        <f t="shared" si="75"/>
        <v/>
      </c>
      <c r="D257" s="72" t="str">
        <f t="shared" si="76"/>
        <v/>
      </c>
      <c r="E257" s="515" t="str">
        <f t="shared" si="77"/>
        <v/>
      </c>
      <c r="F257" s="515" t="str">
        <f t="shared" si="78"/>
        <v/>
      </c>
      <c r="G257" s="515" t="str">
        <f t="shared" si="79"/>
        <v/>
      </c>
      <c r="H257" s="515">
        <f t="shared" si="97"/>
        <v>0</v>
      </c>
      <c r="I257" s="515">
        <f t="shared" si="97"/>
        <v>0</v>
      </c>
      <c r="J257" s="515">
        <f t="shared" si="97"/>
        <v>0</v>
      </c>
      <c r="K257" s="515">
        <f t="shared" si="97"/>
        <v>0</v>
      </c>
      <c r="L257" s="515">
        <f t="shared" si="97"/>
        <v>0</v>
      </c>
      <c r="M257" s="515">
        <f t="shared" si="97"/>
        <v>0</v>
      </c>
      <c r="N257" s="515">
        <f t="shared" si="97"/>
        <v>0</v>
      </c>
      <c r="O257" s="515">
        <f t="shared" si="97"/>
        <v>0</v>
      </c>
      <c r="P257" s="515">
        <f t="shared" si="97"/>
        <v>0</v>
      </c>
      <c r="Q257" s="515">
        <f t="shared" si="97"/>
        <v>0</v>
      </c>
      <c r="R257" s="515">
        <f t="shared" si="97"/>
        <v>0</v>
      </c>
      <c r="S257" s="515">
        <f t="shared" si="97"/>
        <v>0</v>
      </c>
      <c r="T257" s="515">
        <f t="shared" si="97"/>
        <v>0</v>
      </c>
      <c r="U257" s="515">
        <f t="shared" si="97"/>
        <v>0</v>
      </c>
      <c r="V257" s="515">
        <f t="shared" si="98"/>
        <v>0</v>
      </c>
      <c r="W257" s="515">
        <f t="shared" si="98"/>
        <v>0</v>
      </c>
      <c r="X257" s="515">
        <f t="shared" si="98"/>
        <v>0</v>
      </c>
      <c r="Y257" s="515">
        <f t="shared" si="98"/>
        <v>0</v>
      </c>
      <c r="Z257" s="515">
        <f t="shared" si="98"/>
        <v>0</v>
      </c>
      <c r="AA257" s="515">
        <f t="shared" si="98"/>
        <v>0</v>
      </c>
      <c r="AB257" s="515">
        <f t="shared" si="98"/>
        <v>0</v>
      </c>
      <c r="AC257" s="515">
        <f t="shared" si="98"/>
        <v>0</v>
      </c>
      <c r="AD257" s="515">
        <f t="shared" si="98"/>
        <v>0</v>
      </c>
      <c r="AE257" s="515">
        <f t="shared" si="98"/>
        <v>0</v>
      </c>
      <c r="AF257" s="515">
        <f t="shared" si="98"/>
        <v>0</v>
      </c>
      <c r="AG257" s="515">
        <f t="shared" si="98"/>
        <v>0</v>
      </c>
      <c r="AH257" s="515">
        <f t="shared" si="98"/>
        <v>0</v>
      </c>
      <c r="AI257" s="515">
        <f t="shared" si="98"/>
        <v>0</v>
      </c>
      <c r="AJ257" s="515">
        <f t="shared" si="99"/>
        <v>0</v>
      </c>
      <c r="AK257" s="515">
        <f t="shared" si="99"/>
        <v>0</v>
      </c>
      <c r="AL257" s="515">
        <f t="shared" si="99"/>
        <v>0</v>
      </c>
      <c r="AM257" s="515">
        <f t="shared" si="99"/>
        <v>0</v>
      </c>
      <c r="AN257" s="515">
        <f t="shared" si="99"/>
        <v>0</v>
      </c>
      <c r="AO257" s="515">
        <f t="shared" si="99"/>
        <v>0</v>
      </c>
      <c r="AP257" s="515">
        <f t="shared" si="99"/>
        <v>0</v>
      </c>
      <c r="AQ257" s="515">
        <f t="shared" si="99"/>
        <v>0</v>
      </c>
      <c r="AR257" s="515">
        <f t="shared" si="99"/>
        <v>0</v>
      </c>
      <c r="AS257" s="515">
        <f t="shared" si="99"/>
        <v>0</v>
      </c>
      <c r="AT257" s="515">
        <f t="shared" si="99"/>
        <v>0</v>
      </c>
      <c r="AU257" s="515">
        <f t="shared" si="99"/>
        <v>0</v>
      </c>
      <c r="AV257" s="515">
        <f t="shared" si="99"/>
        <v>0</v>
      </c>
      <c r="AW257" s="515">
        <f t="shared" si="99"/>
        <v>0</v>
      </c>
      <c r="AX257" s="515" t="str">
        <f t="shared" si="92"/>
        <v/>
      </c>
      <c r="AY257" s="515" t="str">
        <f t="shared" si="92"/>
        <v/>
      </c>
      <c r="AZ257" s="515" t="str">
        <f t="shared" si="92"/>
        <v/>
      </c>
      <c r="BA257" s="515" t="str">
        <f t="shared" si="92"/>
        <v/>
      </c>
      <c r="BB257" s="515" t="str">
        <f t="shared" si="92"/>
        <v/>
      </c>
      <c r="BC257" s="515" t="str">
        <f t="shared" si="91"/>
        <v/>
      </c>
      <c r="BD257" s="515" t="str">
        <f t="shared" si="91"/>
        <v/>
      </c>
      <c r="BE257" s="515" t="str">
        <f t="shared" si="91"/>
        <v/>
      </c>
      <c r="BF257" s="515" t="str">
        <f t="shared" si="91"/>
        <v/>
      </c>
      <c r="BG257" s="515" t="str">
        <f t="shared" si="91"/>
        <v/>
      </c>
      <c r="BH257" s="515" t="str">
        <f t="shared" si="91"/>
        <v/>
      </c>
      <c r="BI257" s="515" t="str">
        <f t="shared" si="96"/>
        <v/>
      </c>
      <c r="BJ257" s="515" t="str">
        <f t="shared" si="96"/>
        <v/>
      </c>
      <c r="BK257" s="515" t="str">
        <f t="shared" si="96"/>
        <v/>
      </c>
      <c r="BL257" s="515">
        <f t="shared" si="83"/>
        <v>0</v>
      </c>
      <c r="BM257" s="515">
        <f t="shared" si="84"/>
        <v>0</v>
      </c>
      <c r="BN257" s="515">
        <f t="shared" si="85"/>
        <v>0</v>
      </c>
      <c r="BO257" s="515" t="str">
        <f t="shared" si="86"/>
        <v/>
      </c>
    </row>
    <row r="258" spans="1:67" ht="30" customHeight="1">
      <c r="A258" s="518">
        <v>247</v>
      </c>
      <c r="B258" s="516"/>
      <c r="C258" s="77" t="str">
        <f t="shared" si="75"/>
        <v/>
      </c>
      <c r="D258" s="72" t="str">
        <f t="shared" si="76"/>
        <v/>
      </c>
      <c r="E258" s="515" t="str">
        <f t="shared" si="77"/>
        <v/>
      </c>
      <c r="F258" s="515" t="str">
        <f t="shared" si="78"/>
        <v/>
      </c>
      <c r="G258" s="515" t="str">
        <f t="shared" si="79"/>
        <v/>
      </c>
      <c r="H258" s="515">
        <f t="shared" si="97"/>
        <v>0</v>
      </c>
      <c r="I258" s="515">
        <f t="shared" si="97"/>
        <v>0</v>
      </c>
      <c r="J258" s="515">
        <f t="shared" si="97"/>
        <v>0</v>
      </c>
      <c r="K258" s="515">
        <f t="shared" si="97"/>
        <v>0</v>
      </c>
      <c r="L258" s="515">
        <f t="shared" si="97"/>
        <v>0</v>
      </c>
      <c r="M258" s="515">
        <f t="shared" si="97"/>
        <v>0</v>
      </c>
      <c r="N258" s="515">
        <f t="shared" si="97"/>
        <v>0</v>
      </c>
      <c r="O258" s="515">
        <f t="shared" si="97"/>
        <v>0</v>
      </c>
      <c r="P258" s="515">
        <f t="shared" si="97"/>
        <v>0</v>
      </c>
      <c r="Q258" s="515">
        <f t="shared" si="97"/>
        <v>0</v>
      </c>
      <c r="R258" s="515">
        <f t="shared" si="97"/>
        <v>0</v>
      </c>
      <c r="S258" s="515">
        <f t="shared" si="97"/>
        <v>0</v>
      </c>
      <c r="T258" s="515">
        <f t="shared" si="97"/>
        <v>0</v>
      </c>
      <c r="U258" s="515">
        <f t="shared" si="97"/>
        <v>0</v>
      </c>
      <c r="V258" s="515">
        <f t="shared" si="98"/>
        <v>0</v>
      </c>
      <c r="W258" s="515">
        <f t="shared" si="98"/>
        <v>0</v>
      </c>
      <c r="X258" s="515">
        <f t="shared" si="98"/>
        <v>0</v>
      </c>
      <c r="Y258" s="515">
        <f t="shared" si="98"/>
        <v>0</v>
      </c>
      <c r="Z258" s="515">
        <f t="shared" si="98"/>
        <v>0</v>
      </c>
      <c r="AA258" s="515">
        <f t="shared" si="98"/>
        <v>0</v>
      </c>
      <c r="AB258" s="515">
        <f t="shared" si="98"/>
        <v>0</v>
      </c>
      <c r="AC258" s="515">
        <f t="shared" si="98"/>
        <v>0</v>
      </c>
      <c r="AD258" s="515">
        <f t="shared" si="98"/>
        <v>0</v>
      </c>
      <c r="AE258" s="515">
        <f t="shared" si="98"/>
        <v>0</v>
      </c>
      <c r="AF258" s="515">
        <f t="shared" si="98"/>
        <v>0</v>
      </c>
      <c r="AG258" s="515">
        <f t="shared" si="98"/>
        <v>0</v>
      </c>
      <c r="AH258" s="515">
        <f t="shared" si="98"/>
        <v>0</v>
      </c>
      <c r="AI258" s="515">
        <f t="shared" si="98"/>
        <v>0</v>
      </c>
      <c r="AJ258" s="515">
        <f t="shared" si="99"/>
        <v>0</v>
      </c>
      <c r="AK258" s="515">
        <f t="shared" si="99"/>
        <v>0</v>
      </c>
      <c r="AL258" s="515">
        <f t="shared" si="99"/>
        <v>0</v>
      </c>
      <c r="AM258" s="515">
        <f t="shared" si="99"/>
        <v>0</v>
      </c>
      <c r="AN258" s="515">
        <f t="shared" si="99"/>
        <v>0</v>
      </c>
      <c r="AO258" s="515">
        <f t="shared" si="99"/>
        <v>0</v>
      </c>
      <c r="AP258" s="515">
        <f t="shared" si="99"/>
        <v>0</v>
      </c>
      <c r="AQ258" s="515">
        <f t="shared" si="99"/>
        <v>0</v>
      </c>
      <c r="AR258" s="515">
        <f t="shared" si="99"/>
        <v>0</v>
      </c>
      <c r="AS258" s="515">
        <f t="shared" si="99"/>
        <v>0</v>
      </c>
      <c r="AT258" s="515">
        <f t="shared" si="99"/>
        <v>0</v>
      </c>
      <c r="AU258" s="515">
        <f t="shared" si="99"/>
        <v>0</v>
      </c>
      <c r="AV258" s="515">
        <f t="shared" si="99"/>
        <v>0</v>
      </c>
      <c r="AW258" s="515">
        <f t="shared" si="99"/>
        <v>0</v>
      </c>
      <c r="AX258" s="515" t="str">
        <f t="shared" si="92"/>
        <v/>
      </c>
      <c r="AY258" s="515" t="str">
        <f t="shared" si="92"/>
        <v/>
      </c>
      <c r="AZ258" s="515" t="str">
        <f t="shared" si="92"/>
        <v/>
      </c>
      <c r="BA258" s="515" t="str">
        <f t="shared" si="92"/>
        <v/>
      </c>
      <c r="BB258" s="515" t="str">
        <f t="shared" si="92"/>
        <v/>
      </c>
      <c r="BC258" s="515" t="str">
        <f t="shared" si="91"/>
        <v/>
      </c>
      <c r="BD258" s="515" t="str">
        <f t="shared" si="91"/>
        <v/>
      </c>
      <c r="BE258" s="515" t="str">
        <f t="shared" si="91"/>
        <v/>
      </c>
      <c r="BF258" s="515" t="str">
        <f t="shared" si="91"/>
        <v/>
      </c>
      <c r="BG258" s="515" t="str">
        <f t="shared" si="91"/>
        <v/>
      </c>
      <c r="BH258" s="515" t="str">
        <f t="shared" si="91"/>
        <v/>
      </c>
      <c r="BI258" s="515" t="str">
        <f t="shared" si="96"/>
        <v/>
      </c>
      <c r="BJ258" s="515" t="str">
        <f t="shared" si="96"/>
        <v/>
      </c>
      <c r="BK258" s="515" t="str">
        <f t="shared" si="96"/>
        <v/>
      </c>
      <c r="BL258" s="515">
        <f t="shared" si="83"/>
        <v>0</v>
      </c>
      <c r="BM258" s="515">
        <f t="shared" si="84"/>
        <v>0</v>
      </c>
      <c r="BN258" s="515">
        <f t="shared" si="85"/>
        <v>0</v>
      </c>
      <c r="BO258" s="515" t="str">
        <f t="shared" si="86"/>
        <v/>
      </c>
    </row>
    <row r="259" spans="1:67" ht="30" customHeight="1">
      <c r="A259" s="517">
        <v>248</v>
      </c>
      <c r="B259" s="516"/>
      <c r="C259" s="77" t="str">
        <f t="shared" si="75"/>
        <v/>
      </c>
      <c r="D259" s="72" t="str">
        <f t="shared" si="76"/>
        <v/>
      </c>
      <c r="E259" s="515" t="str">
        <f t="shared" si="77"/>
        <v/>
      </c>
      <c r="F259" s="515" t="str">
        <f t="shared" si="78"/>
        <v/>
      </c>
      <c r="G259" s="515" t="str">
        <f t="shared" si="79"/>
        <v/>
      </c>
      <c r="H259" s="515">
        <f t="shared" si="97"/>
        <v>0</v>
      </c>
      <c r="I259" s="515">
        <f t="shared" si="97"/>
        <v>0</v>
      </c>
      <c r="J259" s="515">
        <f t="shared" si="97"/>
        <v>0</v>
      </c>
      <c r="K259" s="515">
        <f t="shared" si="97"/>
        <v>0</v>
      </c>
      <c r="L259" s="515">
        <f t="shared" si="97"/>
        <v>0</v>
      </c>
      <c r="M259" s="515">
        <f t="shared" si="97"/>
        <v>0</v>
      </c>
      <c r="N259" s="515">
        <f t="shared" si="97"/>
        <v>0</v>
      </c>
      <c r="O259" s="515">
        <f t="shared" si="97"/>
        <v>0</v>
      </c>
      <c r="P259" s="515">
        <f t="shared" si="97"/>
        <v>0</v>
      </c>
      <c r="Q259" s="515">
        <f t="shared" si="97"/>
        <v>0</v>
      </c>
      <c r="R259" s="515">
        <f t="shared" si="97"/>
        <v>0</v>
      </c>
      <c r="S259" s="515">
        <f t="shared" si="97"/>
        <v>0</v>
      </c>
      <c r="T259" s="515">
        <f t="shared" si="97"/>
        <v>0</v>
      </c>
      <c r="U259" s="515">
        <f t="shared" si="97"/>
        <v>0</v>
      </c>
      <c r="V259" s="515">
        <f t="shared" si="98"/>
        <v>0</v>
      </c>
      <c r="W259" s="515">
        <f t="shared" si="98"/>
        <v>0</v>
      </c>
      <c r="X259" s="515">
        <f t="shared" si="98"/>
        <v>0</v>
      </c>
      <c r="Y259" s="515">
        <f t="shared" si="98"/>
        <v>0</v>
      </c>
      <c r="Z259" s="515">
        <f t="shared" si="98"/>
        <v>0</v>
      </c>
      <c r="AA259" s="515">
        <f t="shared" si="98"/>
        <v>0</v>
      </c>
      <c r="AB259" s="515">
        <f t="shared" si="98"/>
        <v>0</v>
      </c>
      <c r="AC259" s="515">
        <f t="shared" si="98"/>
        <v>0</v>
      </c>
      <c r="AD259" s="515">
        <f t="shared" si="98"/>
        <v>0</v>
      </c>
      <c r="AE259" s="515">
        <f t="shared" si="98"/>
        <v>0</v>
      </c>
      <c r="AF259" s="515">
        <f t="shared" si="98"/>
        <v>0</v>
      </c>
      <c r="AG259" s="515">
        <f t="shared" si="98"/>
        <v>0</v>
      </c>
      <c r="AH259" s="515">
        <f t="shared" si="98"/>
        <v>0</v>
      </c>
      <c r="AI259" s="515">
        <f t="shared" si="98"/>
        <v>0</v>
      </c>
      <c r="AJ259" s="515">
        <f t="shared" si="99"/>
        <v>0</v>
      </c>
      <c r="AK259" s="515">
        <f t="shared" si="99"/>
        <v>0</v>
      </c>
      <c r="AL259" s="515">
        <f t="shared" si="99"/>
        <v>0</v>
      </c>
      <c r="AM259" s="515">
        <f t="shared" si="99"/>
        <v>0</v>
      </c>
      <c r="AN259" s="515">
        <f t="shared" si="99"/>
        <v>0</v>
      </c>
      <c r="AO259" s="515">
        <f t="shared" si="99"/>
        <v>0</v>
      </c>
      <c r="AP259" s="515">
        <f t="shared" si="99"/>
        <v>0</v>
      </c>
      <c r="AQ259" s="515">
        <f t="shared" si="99"/>
        <v>0</v>
      </c>
      <c r="AR259" s="515">
        <f t="shared" si="99"/>
        <v>0</v>
      </c>
      <c r="AS259" s="515">
        <f t="shared" si="99"/>
        <v>0</v>
      </c>
      <c r="AT259" s="515">
        <f t="shared" si="99"/>
        <v>0</v>
      </c>
      <c r="AU259" s="515">
        <f t="shared" si="99"/>
        <v>0</v>
      </c>
      <c r="AV259" s="515">
        <f t="shared" si="99"/>
        <v>0</v>
      </c>
      <c r="AW259" s="515">
        <f t="shared" si="99"/>
        <v>0</v>
      </c>
      <c r="AX259" s="515" t="str">
        <f t="shared" si="92"/>
        <v/>
      </c>
      <c r="AY259" s="515" t="str">
        <f t="shared" si="92"/>
        <v/>
      </c>
      <c r="AZ259" s="515" t="str">
        <f t="shared" si="92"/>
        <v/>
      </c>
      <c r="BA259" s="515" t="str">
        <f t="shared" si="92"/>
        <v/>
      </c>
      <c r="BB259" s="515" t="str">
        <f t="shared" si="92"/>
        <v/>
      </c>
      <c r="BC259" s="515" t="str">
        <f t="shared" si="91"/>
        <v/>
      </c>
      <c r="BD259" s="515" t="str">
        <f t="shared" si="91"/>
        <v/>
      </c>
      <c r="BE259" s="515" t="str">
        <f t="shared" si="91"/>
        <v/>
      </c>
      <c r="BF259" s="515" t="str">
        <f t="shared" si="91"/>
        <v/>
      </c>
      <c r="BG259" s="515" t="str">
        <f t="shared" si="91"/>
        <v/>
      </c>
      <c r="BH259" s="515" t="str">
        <f t="shared" si="91"/>
        <v/>
      </c>
      <c r="BI259" s="515" t="str">
        <f t="shared" si="96"/>
        <v/>
      </c>
      <c r="BJ259" s="515" t="str">
        <f t="shared" si="96"/>
        <v/>
      </c>
      <c r="BK259" s="515" t="str">
        <f t="shared" si="96"/>
        <v/>
      </c>
      <c r="BL259" s="515">
        <f t="shared" si="83"/>
        <v>0</v>
      </c>
      <c r="BM259" s="515">
        <f t="shared" si="84"/>
        <v>0</v>
      </c>
      <c r="BN259" s="515">
        <f t="shared" si="85"/>
        <v>0</v>
      </c>
      <c r="BO259" s="515" t="str">
        <f t="shared" si="86"/>
        <v/>
      </c>
    </row>
    <row r="260" spans="1:67" ht="30" customHeight="1">
      <c r="A260" s="518">
        <v>249</v>
      </c>
      <c r="B260" s="516"/>
      <c r="C260" s="77" t="str">
        <f t="shared" si="75"/>
        <v/>
      </c>
      <c r="D260" s="72" t="str">
        <f t="shared" si="76"/>
        <v/>
      </c>
      <c r="E260" s="515" t="str">
        <f t="shared" si="77"/>
        <v/>
      </c>
      <c r="F260" s="515" t="str">
        <f t="shared" si="78"/>
        <v/>
      </c>
      <c r="G260" s="515" t="str">
        <f t="shared" si="79"/>
        <v/>
      </c>
      <c r="H260" s="515">
        <f t="shared" si="97"/>
        <v>0</v>
      </c>
      <c r="I260" s="515">
        <f t="shared" si="97"/>
        <v>0</v>
      </c>
      <c r="J260" s="515">
        <f t="shared" si="97"/>
        <v>0</v>
      </c>
      <c r="K260" s="515">
        <f t="shared" si="97"/>
        <v>0</v>
      </c>
      <c r="L260" s="515">
        <f t="shared" si="97"/>
        <v>0</v>
      </c>
      <c r="M260" s="515">
        <f t="shared" si="97"/>
        <v>0</v>
      </c>
      <c r="N260" s="515">
        <f t="shared" si="97"/>
        <v>0</v>
      </c>
      <c r="O260" s="515">
        <f t="shared" si="97"/>
        <v>0</v>
      </c>
      <c r="P260" s="515">
        <f t="shared" si="97"/>
        <v>0</v>
      </c>
      <c r="Q260" s="515">
        <f t="shared" si="97"/>
        <v>0</v>
      </c>
      <c r="R260" s="515">
        <f t="shared" si="97"/>
        <v>0</v>
      </c>
      <c r="S260" s="515">
        <f t="shared" si="97"/>
        <v>0</v>
      </c>
      <c r="T260" s="515">
        <f t="shared" si="97"/>
        <v>0</v>
      </c>
      <c r="U260" s="515">
        <f t="shared" si="97"/>
        <v>0</v>
      </c>
      <c r="V260" s="515">
        <f t="shared" si="98"/>
        <v>0</v>
      </c>
      <c r="W260" s="515">
        <f t="shared" si="98"/>
        <v>0</v>
      </c>
      <c r="X260" s="515">
        <f t="shared" si="98"/>
        <v>0</v>
      </c>
      <c r="Y260" s="515">
        <f t="shared" si="98"/>
        <v>0</v>
      </c>
      <c r="Z260" s="515">
        <f t="shared" si="98"/>
        <v>0</v>
      </c>
      <c r="AA260" s="515">
        <f t="shared" si="98"/>
        <v>0</v>
      </c>
      <c r="AB260" s="515">
        <f t="shared" si="98"/>
        <v>0</v>
      </c>
      <c r="AC260" s="515">
        <f t="shared" si="98"/>
        <v>0</v>
      </c>
      <c r="AD260" s="515">
        <f t="shared" si="98"/>
        <v>0</v>
      </c>
      <c r="AE260" s="515">
        <f t="shared" si="98"/>
        <v>0</v>
      </c>
      <c r="AF260" s="515">
        <f t="shared" si="98"/>
        <v>0</v>
      </c>
      <c r="AG260" s="515">
        <f t="shared" si="98"/>
        <v>0</v>
      </c>
      <c r="AH260" s="515">
        <f t="shared" si="98"/>
        <v>0</v>
      </c>
      <c r="AI260" s="515">
        <f t="shared" si="98"/>
        <v>0</v>
      </c>
      <c r="AJ260" s="515">
        <f t="shared" si="99"/>
        <v>0</v>
      </c>
      <c r="AK260" s="515">
        <f t="shared" si="99"/>
        <v>0</v>
      </c>
      <c r="AL260" s="515">
        <f t="shared" si="99"/>
        <v>0</v>
      </c>
      <c r="AM260" s="515">
        <f t="shared" si="99"/>
        <v>0</v>
      </c>
      <c r="AN260" s="515">
        <f t="shared" si="99"/>
        <v>0</v>
      </c>
      <c r="AO260" s="515">
        <f t="shared" si="99"/>
        <v>0</v>
      </c>
      <c r="AP260" s="515">
        <f t="shared" si="99"/>
        <v>0</v>
      </c>
      <c r="AQ260" s="515">
        <f t="shared" si="99"/>
        <v>0</v>
      </c>
      <c r="AR260" s="515">
        <f t="shared" si="99"/>
        <v>0</v>
      </c>
      <c r="AS260" s="515">
        <f t="shared" si="99"/>
        <v>0</v>
      </c>
      <c r="AT260" s="515">
        <f t="shared" si="99"/>
        <v>0</v>
      </c>
      <c r="AU260" s="515">
        <f t="shared" si="99"/>
        <v>0</v>
      </c>
      <c r="AV260" s="515">
        <f t="shared" si="99"/>
        <v>0</v>
      </c>
      <c r="AW260" s="515">
        <f t="shared" si="99"/>
        <v>0</v>
      </c>
      <c r="AX260" s="515" t="str">
        <f t="shared" si="92"/>
        <v/>
      </c>
      <c r="AY260" s="515" t="str">
        <f t="shared" si="92"/>
        <v/>
      </c>
      <c r="AZ260" s="515" t="str">
        <f t="shared" si="92"/>
        <v/>
      </c>
      <c r="BA260" s="515" t="str">
        <f t="shared" si="92"/>
        <v/>
      </c>
      <c r="BB260" s="515" t="str">
        <f t="shared" si="92"/>
        <v/>
      </c>
      <c r="BC260" s="515" t="str">
        <f t="shared" si="91"/>
        <v/>
      </c>
      <c r="BD260" s="515" t="str">
        <f t="shared" si="91"/>
        <v/>
      </c>
      <c r="BE260" s="515" t="str">
        <f t="shared" si="91"/>
        <v/>
      </c>
      <c r="BF260" s="515" t="str">
        <f t="shared" si="91"/>
        <v/>
      </c>
      <c r="BG260" s="515" t="str">
        <f t="shared" si="91"/>
        <v/>
      </c>
      <c r="BH260" s="515" t="str">
        <f t="shared" si="91"/>
        <v/>
      </c>
      <c r="BI260" s="515" t="str">
        <f t="shared" si="96"/>
        <v/>
      </c>
      <c r="BJ260" s="515" t="str">
        <f t="shared" si="96"/>
        <v/>
      </c>
      <c r="BK260" s="515" t="str">
        <f t="shared" si="96"/>
        <v/>
      </c>
      <c r="BL260" s="515">
        <f t="shared" si="83"/>
        <v>0</v>
      </c>
      <c r="BM260" s="515">
        <f t="shared" si="84"/>
        <v>0</v>
      </c>
      <c r="BN260" s="515">
        <f t="shared" si="85"/>
        <v>0</v>
      </c>
      <c r="BO260" s="515" t="str">
        <f t="shared" si="86"/>
        <v/>
      </c>
    </row>
    <row r="261" spans="1:67" ht="30" customHeight="1">
      <c r="A261" s="517">
        <v>250</v>
      </c>
      <c r="B261" s="516"/>
      <c r="C261" s="77" t="str">
        <f t="shared" si="75"/>
        <v/>
      </c>
      <c r="D261" s="72" t="str">
        <f t="shared" si="76"/>
        <v/>
      </c>
      <c r="E261" s="515" t="str">
        <f t="shared" si="77"/>
        <v/>
      </c>
      <c r="F261" s="515" t="str">
        <f t="shared" si="78"/>
        <v/>
      </c>
      <c r="G261" s="515" t="str">
        <f t="shared" si="79"/>
        <v/>
      </c>
      <c r="H261" s="515">
        <f t="shared" si="97"/>
        <v>0</v>
      </c>
      <c r="I261" s="515">
        <f t="shared" si="97"/>
        <v>0</v>
      </c>
      <c r="J261" s="515">
        <f t="shared" si="97"/>
        <v>0</v>
      </c>
      <c r="K261" s="515">
        <f t="shared" si="97"/>
        <v>0</v>
      </c>
      <c r="L261" s="515">
        <f t="shared" si="97"/>
        <v>0</v>
      </c>
      <c r="M261" s="515">
        <f t="shared" si="97"/>
        <v>0</v>
      </c>
      <c r="N261" s="515">
        <f t="shared" si="97"/>
        <v>0</v>
      </c>
      <c r="O261" s="515">
        <f t="shared" si="97"/>
        <v>0</v>
      </c>
      <c r="P261" s="515">
        <f t="shared" si="97"/>
        <v>0</v>
      </c>
      <c r="Q261" s="515">
        <f t="shared" si="97"/>
        <v>0</v>
      </c>
      <c r="R261" s="515">
        <f t="shared" si="97"/>
        <v>0</v>
      </c>
      <c r="S261" s="515">
        <f t="shared" si="97"/>
        <v>0</v>
      </c>
      <c r="T261" s="515">
        <f t="shared" si="97"/>
        <v>0</v>
      </c>
      <c r="U261" s="515">
        <f t="shared" si="97"/>
        <v>0</v>
      </c>
      <c r="V261" s="515">
        <f t="shared" si="98"/>
        <v>0</v>
      </c>
      <c r="W261" s="515">
        <f t="shared" si="98"/>
        <v>0</v>
      </c>
      <c r="X261" s="515">
        <f t="shared" si="98"/>
        <v>0</v>
      </c>
      <c r="Y261" s="515">
        <f t="shared" si="98"/>
        <v>0</v>
      </c>
      <c r="Z261" s="515">
        <f t="shared" si="98"/>
        <v>0</v>
      </c>
      <c r="AA261" s="515">
        <f t="shared" si="98"/>
        <v>0</v>
      </c>
      <c r="AB261" s="515">
        <f t="shared" si="98"/>
        <v>0</v>
      </c>
      <c r="AC261" s="515">
        <f t="shared" si="98"/>
        <v>0</v>
      </c>
      <c r="AD261" s="515">
        <f t="shared" si="98"/>
        <v>0</v>
      </c>
      <c r="AE261" s="515">
        <f t="shared" si="98"/>
        <v>0</v>
      </c>
      <c r="AF261" s="515">
        <f t="shared" si="98"/>
        <v>0</v>
      </c>
      <c r="AG261" s="515">
        <f t="shared" si="98"/>
        <v>0</v>
      </c>
      <c r="AH261" s="515">
        <f t="shared" si="98"/>
        <v>0</v>
      </c>
      <c r="AI261" s="515">
        <f t="shared" si="98"/>
        <v>0</v>
      </c>
      <c r="AJ261" s="515">
        <f t="shared" si="99"/>
        <v>0</v>
      </c>
      <c r="AK261" s="515">
        <f t="shared" si="99"/>
        <v>0</v>
      </c>
      <c r="AL261" s="515">
        <f t="shared" si="99"/>
        <v>0</v>
      </c>
      <c r="AM261" s="515">
        <f t="shared" si="99"/>
        <v>0</v>
      </c>
      <c r="AN261" s="515">
        <f t="shared" si="99"/>
        <v>0</v>
      </c>
      <c r="AO261" s="515">
        <f t="shared" si="99"/>
        <v>0</v>
      </c>
      <c r="AP261" s="515">
        <f t="shared" si="99"/>
        <v>0</v>
      </c>
      <c r="AQ261" s="515">
        <f t="shared" si="99"/>
        <v>0</v>
      </c>
      <c r="AR261" s="515">
        <f t="shared" si="99"/>
        <v>0</v>
      </c>
      <c r="AS261" s="515">
        <f t="shared" si="99"/>
        <v>0</v>
      </c>
      <c r="AT261" s="515">
        <f t="shared" si="99"/>
        <v>0</v>
      </c>
      <c r="AU261" s="515">
        <f t="shared" si="99"/>
        <v>0</v>
      </c>
      <c r="AV261" s="515">
        <f t="shared" si="99"/>
        <v>0</v>
      </c>
      <c r="AW261" s="515">
        <f t="shared" si="99"/>
        <v>0</v>
      </c>
      <c r="AX261" s="515" t="str">
        <f t="shared" si="92"/>
        <v/>
      </c>
      <c r="AY261" s="515" t="str">
        <f t="shared" si="92"/>
        <v/>
      </c>
      <c r="AZ261" s="515" t="str">
        <f t="shared" si="92"/>
        <v/>
      </c>
      <c r="BA261" s="515" t="str">
        <f t="shared" si="92"/>
        <v/>
      </c>
      <c r="BB261" s="515" t="str">
        <f t="shared" si="92"/>
        <v/>
      </c>
      <c r="BC261" s="515" t="str">
        <f t="shared" si="91"/>
        <v/>
      </c>
      <c r="BD261" s="515" t="str">
        <f t="shared" si="91"/>
        <v/>
      </c>
      <c r="BE261" s="515" t="str">
        <f t="shared" si="91"/>
        <v/>
      </c>
      <c r="BF261" s="515" t="str">
        <f t="shared" si="91"/>
        <v/>
      </c>
      <c r="BG261" s="515" t="str">
        <f t="shared" si="91"/>
        <v/>
      </c>
      <c r="BH261" s="515" t="str">
        <f t="shared" si="91"/>
        <v/>
      </c>
      <c r="BI261" s="515" t="str">
        <f t="shared" si="96"/>
        <v/>
      </c>
      <c r="BJ261" s="515" t="str">
        <f t="shared" si="96"/>
        <v/>
      </c>
      <c r="BK261" s="515" t="str">
        <f t="shared" si="96"/>
        <v/>
      </c>
      <c r="BL261" s="515">
        <f t="shared" si="83"/>
        <v>0</v>
      </c>
      <c r="BM261" s="515">
        <f t="shared" si="84"/>
        <v>0</v>
      </c>
      <c r="BN261" s="515">
        <f t="shared" si="85"/>
        <v>0</v>
      </c>
      <c r="BO261" s="515" t="str">
        <f t="shared" si="86"/>
        <v/>
      </c>
    </row>
    <row r="262" spans="1:67" ht="30" customHeight="1">
      <c r="A262" s="518">
        <v>251</v>
      </c>
      <c r="B262" s="516"/>
      <c r="C262" s="77" t="str">
        <f t="shared" si="75"/>
        <v/>
      </c>
      <c r="D262" s="72" t="str">
        <f t="shared" si="76"/>
        <v/>
      </c>
      <c r="E262" s="515" t="str">
        <f t="shared" si="77"/>
        <v/>
      </c>
      <c r="F262" s="515" t="str">
        <f t="shared" si="78"/>
        <v/>
      </c>
      <c r="G262" s="515" t="str">
        <f t="shared" si="79"/>
        <v/>
      </c>
      <c r="H262" s="515">
        <f t="shared" si="97"/>
        <v>0</v>
      </c>
      <c r="I262" s="515">
        <f t="shared" si="97"/>
        <v>0</v>
      </c>
      <c r="J262" s="515">
        <f t="shared" si="97"/>
        <v>0</v>
      </c>
      <c r="K262" s="515">
        <f t="shared" si="97"/>
        <v>0</v>
      </c>
      <c r="L262" s="515">
        <f t="shared" si="97"/>
        <v>0</v>
      </c>
      <c r="M262" s="515">
        <f t="shared" si="97"/>
        <v>0</v>
      </c>
      <c r="N262" s="515">
        <f t="shared" si="97"/>
        <v>0</v>
      </c>
      <c r="O262" s="515">
        <f t="shared" si="97"/>
        <v>0</v>
      </c>
      <c r="P262" s="515">
        <f t="shared" si="97"/>
        <v>0</v>
      </c>
      <c r="Q262" s="515">
        <f t="shared" si="97"/>
        <v>0</v>
      </c>
      <c r="R262" s="515">
        <f t="shared" si="97"/>
        <v>0</v>
      </c>
      <c r="S262" s="515">
        <f t="shared" si="97"/>
        <v>0</v>
      </c>
      <c r="T262" s="515">
        <f t="shared" si="97"/>
        <v>0</v>
      </c>
      <c r="U262" s="515">
        <f t="shared" si="97"/>
        <v>0</v>
      </c>
      <c r="V262" s="515">
        <f t="shared" si="98"/>
        <v>0</v>
      </c>
      <c r="W262" s="515">
        <f t="shared" si="98"/>
        <v>0</v>
      </c>
      <c r="X262" s="515">
        <f t="shared" si="98"/>
        <v>0</v>
      </c>
      <c r="Y262" s="515">
        <f t="shared" si="98"/>
        <v>0</v>
      </c>
      <c r="Z262" s="515">
        <f t="shared" si="98"/>
        <v>0</v>
      </c>
      <c r="AA262" s="515">
        <f t="shared" si="98"/>
        <v>0</v>
      </c>
      <c r="AB262" s="515">
        <f t="shared" si="98"/>
        <v>0</v>
      </c>
      <c r="AC262" s="515">
        <f t="shared" si="98"/>
        <v>0</v>
      </c>
      <c r="AD262" s="515">
        <f t="shared" si="98"/>
        <v>0</v>
      </c>
      <c r="AE262" s="515">
        <f t="shared" si="98"/>
        <v>0</v>
      </c>
      <c r="AF262" s="515">
        <f t="shared" si="98"/>
        <v>0</v>
      </c>
      <c r="AG262" s="515">
        <f t="shared" si="98"/>
        <v>0</v>
      </c>
      <c r="AH262" s="515">
        <f t="shared" si="98"/>
        <v>0</v>
      </c>
      <c r="AI262" s="515">
        <f t="shared" si="98"/>
        <v>0</v>
      </c>
      <c r="AJ262" s="515">
        <f t="shared" si="99"/>
        <v>0</v>
      </c>
      <c r="AK262" s="515">
        <f t="shared" si="99"/>
        <v>0</v>
      </c>
      <c r="AL262" s="515">
        <f t="shared" si="99"/>
        <v>0</v>
      </c>
      <c r="AM262" s="515">
        <f t="shared" si="99"/>
        <v>0</v>
      </c>
      <c r="AN262" s="515">
        <f t="shared" si="99"/>
        <v>0</v>
      </c>
      <c r="AO262" s="515">
        <f t="shared" si="99"/>
        <v>0</v>
      </c>
      <c r="AP262" s="515">
        <f t="shared" si="99"/>
        <v>0</v>
      </c>
      <c r="AQ262" s="515">
        <f t="shared" si="99"/>
        <v>0</v>
      </c>
      <c r="AR262" s="515">
        <f t="shared" si="99"/>
        <v>0</v>
      </c>
      <c r="AS262" s="515">
        <f t="shared" si="99"/>
        <v>0</v>
      </c>
      <c r="AT262" s="515">
        <f t="shared" si="99"/>
        <v>0</v>
      </c>
      <c r="AU262" s="515">
        <f t="shared" si="99"/>
        <v>0</v>
      </c>
      <c r="AV262" s="515">
        <f t="shared" si="99"/>
        <v>0</v>
      </c>
      <c r="AW262" s="515">
        <f t="shared" si="99"/>
        <v>0</v>
      </c>
      <c r="AX262" s="515" t="str">
        <f t="shared" si="92"/>
        <v/>
      </c>
      <c r="AY262" s="515" t="str">
        <f t="shared" si="92"/>
        <v/>
      </c>
      <c r="AZ262" s="515" t="str">
        <f t="shared" si="92"/>
        <v/>
      </c>
      <c r="BA262" s="515" t="str">
        <f t="shared" si="92"/>
        <v/>
      </c>
      <c r="BB262" s="515" t="str">
        <f t="shared" si="92"/>
        <v/>
      </c>
      <c r="BC262" s="515" t="str">
        <f t="shared" si="91"/>
        <v/>
      </c>
      <c r="BD262" s="515" t="str">
        <f t="shared" si="91"/>
        <v/>
      </c>
      <c r="BE262" s="515" t="str">
        <f t="shared" si="91"/>
        <v/>
      </c>
      <c r="BF262" s="515" t="str">
        <f t="shared" si="91"/>
        <v/>
      </c>
      <c r="BG262" s="515" t="str">
        <f t="shared" si="91"/>
        <v/>
      </c>
      <c r="BH262" s="515" t="str">
        <f t="shared" si="91"/>
        <v/>
      </c>
      <c r="BI262" s="515" t="str">
        <f t="shared" si="96"/>
        <v/>
      </c>
      <c r="BJ262" s="515" t="str">
        <f t="shared" si="96"/>
        <v/>
      </c>
      <c r="BK262" s="515" t="str">
        <f t="shared" si="96"/>
        <v/>
      </c>
      <c r="BL262" s="515">
        <f t="shared" si="83"/>
        <v>0</v>
      </c>
      <c r="BM262" s="515">
        <f t="shared" si="84"/>
        <v>0</v>
      </c>
      <c r="BN262" s="515">
        <f t="shared" si="85"/>
        <v>0</v>
      </c>
      <c r="BO262" s="515" t="str">
        <f t="shared" si="86"/>
        <v/>
      </c>
    </row>
    <row r="263" spans="1:67" ht="30" customHeight="1">
      <c r="A263" s="517">
        <v>252</v>
      </c>
      <c r="B263" s="516"/>
      <c r="C263" s="77" t="str">
        <f t="shared" si="75"/>
        <v/>
      </c>
      <c r="D263" s="72" t="str">
        <f t="shared" si="76"/>
        <v/>
      </c>
      <c r="E263" s="515" t="str">
        <f t="shared" si="77"/>
        <v/>
      </c>
      <c r="F263" s="515" t="str">
        <f t="shared" si="78"/>
        <v/>
      </c>
      <c r="G263" s="515" t="str">
        <f t="shared" si="79"/>
        <v/>
      </c>
      <c r="H263" s="515">
        <f t="shared" si="97"/>
        <v>0</v>
      </c>
      <c r="I263" s="515">
        <f t="shared" si="97"/>
        <v>0</v>
      </c>
      <c r="J263" s="515">
        <f t="shared" si="97"/>
        <v>0</v>
      </c>
      <c r="K263" s="515">
        <f t="shared" si="97"/>
        <v>0</v>
      </c>
      <c r="L263" s="515">
        <f t="shared" si="97"/>
        <v>0</v>
      </c>
      <c r="M263" s="515">
        <f t="shared" si="97"/>
        <v>0</v>
      </c>
      <c r="N263" s="515">
        <f t="shared" si="97"/>
        <v>0</v>
      </c>
      <c r="O263" s="515">
        <f t="shared" si="97"/>
        <v>0</v>
      </c>
      <c r="P263" s="515">
        <f t="shared" si="97"/>
        <v>0</v>
      </c>
      <c r="Q263" s="515">
        <f t="shared" si="97"/>
        <v>0</v>
      </c>
      <c r="R263" s="515">
        <f t="shared" si="97"/>
        <v>0</v>
      </c>
      <c r="S263" s="515">
        <f t="shared" si="97"/>
        <v>0</v>
      </c>
      <c r="T263" s="515">
        <f t="shared" si="97"/>
        <v>0</v>
      </c>
      <c r="U263" s="515">
        <f t="shared" si="97"/>
        <v>0</v>
      </c>
      <c r="V263" s="515">
        <f t="shared" si="98"/>
        <v>0</v>
      </c>
      <c r="W263" s="515">
        <f t="shared" si="98"/>
        <v>0</v>
      </c>
      <c r="X263" s="515">
        <f t="shared" si="98"/>
        <v>0</v>
      </c>
      <c r="Y263" s="515">
        <f t="shared" si="98"/>
        <v>0</v>
      </c>
      <c r="Z263" s="515">
        <f t="shared" si="98"/>
        <v>0</v>
      </c>
      <c r="AA263" s="515">
        <f t="shared" si="98"/>
        <v>0</v>
      </c>
      <c r="AB263" s="515">
        <f t="shared" si="98"/>
        <v>0</v>
      </c>
      <c r="AC263" s="515">
        <f t="shared" si="98"/>
        <v>0</v>
      </c>
      <c r="AD263" s="515">
        <f t="shared" si="98"/>
        <v>0</v>
      </c>
      <c r="AE263" s="515">
        <f t="shared" si="98"/>
        <v>0</v>
      </c>
      <c r="AF263" s="515">
        <f t="shared" si="98"/>
        <v>0</v>
      </c>
      <c r="AG263" s="515">
        <f t="shared" si="98"/>
        <v>0</v>
      </c>
      <c r="AH263" s="515">
        <f t="shared" si="98"/>
        <v>0</v>
      </c>
      <c r="AI263" s="515">
        <f t="shared" si="98"/>
        <v>0</v>
      </c>
      <c r="AJ263" s="515">
        <f t="shared" si="99"/>
        <v>0</v>
      </c>
      <c r="AK263" s="515">
        <f t="shared" si="99"/>
        <v>0</v>
      </c>
      <c r="AL263" s="515">
        <f t="shared" si="99"/>
        <v>0</v>
      </c>
      <c r="AM263" s="515">
        <f t="shared" si="99"/>
        <v>0</v>
      </c>
      <c r="AN263" s="515">
        <f t="shared" si="99"/>
        <v>0</v>
      </c>
      <c r="AO263" s="515">
        <f t="shared" si="99"/>
        <v>0</v>
      </c>
      <c r="AP263" s="515">
        <f t="shared" si="99"/>
        <v>0</v>
      </c>
      <c r="AQ263" s="515">
        <f t="shared" si="99"/>
        <v>0</v>
      </c>
      <c r="AR263" s="515">
        <f t="shared" si="99"/>
        <v>0</v>
      </c>
      <c r="AS263" s="515">
        <f t="shared" si="99"/>
        <v>0</v>
      </c>
      <c r="AT263" s="515">
        <f t="shared" si="99"/>
        <v>0</v>
      </c>
      <c r="AU263" s="515">
        <f t="shared" si="99"/>
        <v>0</v>
      </c>
      <c r="AV263" s="515">
        <f t="shared" si="99"/>
        <v>0</v>
      </c>
      <c r="AW263" s="515">
        <f t="shared" si="99"/>
        <v>0</v>
      </c>
      <c r="AX263" s="515" t="str">
        <f t="shared" si="92"/>
        <v/>
      </c>
      <c r="AY263" s="515" t="str">
        <f t="shared" si="92"/>
        <v/>
      </c>
      <c r="AZ263" s="515" t="str">
        <f t="shared" si="92"/>
        <v/>
      </c>
      <c r="BA263" s="515" t="str">
        <f t="shared" si="92"/>
        <v/>
      </c>
      <c r="BB263" s="515" t="str">
        <f t="shared" si="92"/>
        <v/>
      </c>
      <c r="BC263" s="515" t="str">
        <f t="shared" si="91"/>
        <v/>
      </c>
      <c r="BD263" s="515" t="str">
        <f t="shared" si="91"/>
        <v/>
      </c>
      <c r="BE263" s="515" t="str">
        <f t="shared" si="91"/>
        <v/>
      </c>
      <c r="BF263" s="515" t="str">
        <f t="shared" si="91"/>
        <v/>
      </c>
      <c r="BG263" s="515" t="str">
        <f t="shared" si="91"/>
        <v/>
      </c>
      <c r="BH263" s="515" t="str">
        <f t="shared" si="91"/>
        <v/>
      </c>
      <c r="BI263" s="515" t="str">
        <f t="shared" si="96"/>
        <v/>
      </c>
      <c r="BJ263" s="515" t="str">
        <f t="shared" si="96"/>
        <v/>
      </c>
      <c r="BK263" s="515" t="str">
        <f t="shared" si="96"/>
        <v/>
      </c>
      <c r="BL263" s="515">
        <f t="shared" si="83"/>
        <v>0</v>
      </c>
      <c r="BM263" s="515">
        <f t="shared" si="84"/>
        <v>0</v>
      </c>
      <c r="BN263" s="515">
        <f t="shared" si="85"/>
        <v>0</v>
      </c>
      <c r="BO263" s="515" t="str">
        <f t="shared" si="86"/>
        <v/>
      </c>
    </row>
    <row r="264" spans="1:67" ht="30" customHeight="1">
      <c r="A264" s="518">
        <v>253</v>
      </c>
      <c r="B264" s="516"/>
      <c r="C264" s="77" t="str">
        <f t="shared" si="75"/>
        <v/>
      </c>
      <c r="D264" s="72" t="str">
        <f t="shared" si="76"/>
        <v/>
      </c>
      <c r="E264" s="515" t="str">
        <f t="shared" si="77"/>
        <v/>
      </c>
      <c r="F264" s="515" t="str">
        <f t="shared" si="78"/>
        <v/>
      </c>
      <c r="G264" s="515" t="str">
        <f t="shared" si="79"/>
        <v/>
      </c>
      <c r="H264" s="515">
        <f t="shared" si="97"/>
        <v>0</v>
      </c>
      <c r="I264" s="515">
        <f t="shared" si="97"/>
        <v>0</v>
      </c>
      <c r="J264" s="515">
        <f t="shared" si="97"/>
        <v>0</v>
      </c>
      <c r="K264" s="515">
        <f t="shared" si="97"/>
        <v>0</v>
      </c>
      <c r="L264" s="515">
        <f t="shared" si="97"/>
        <v>0</v>
      </c>
      <c r="M264" s="515">
        <f t="shared" si="97"/>
        <v>0</v>
      </c>
      <c r="N264" s="515">
        <f t="shared" si="97"/>
        <v>0</v>
      </c>
      <c r="O264" s="515">
        <f t="shared" si="97"/>
        <v>0</v>
      </c>
      <c r="P264" s="515">
        <f t="shared" si="97"/>
        <v>0</v>
      </c>
      <c r="Q264" s="515">
        <f t="shared" si="97"/>
        <v>0</v>
      </c>
      <c r="R264" s="515">
        <f t="shared" si="97"/>
        <v>0</v>
      </c>
      <c r="S264" s="515">
        <f t="shared" si="97"/>
        <v>0</v>
      </c>
      <c r="T264" s="515">
        <f t="shared" si="97"/>
        <v>0</v>
      </c>
      <c r="U264" s="515">
        <f t="shared" si="97"/>
        <v>0</v>
      </c>
      <c r="V264" s="515">
        <f t="shared" si="98"/>
        <v>0</v>
      </c>
      <c r="W264" s="515">
        <f t="shared" si="98"/>
        <v>0</v>
      </c>
      <c r="X264" s="515">
        <f t="shared" si="98"/>
        <v>0</v>
      </c>
      <c r="Y264" s="515">
        <f t="shared" si="98"/>
        <v>0</v>
      </c>
      <c r="Z264" s="515">
        <f t="shared" si="98"/>
        <v>0</v>
      </c>
      <c r="AA264" s="515">
        <f t="shared" si="98"/>
        <v>0</v>
      </c>
      <c r="AB264" s="515">
        <f t="shared" si="98"/>
        <v>0</v>
      </c>
      <c r="AC264" s="515">
        <f t="shared" si="98"/>
        <v>0</v>
      </c>
      <c r="AD264" s="515">
        <f t="shared" si="98"/>
        <v>0</v>
      </c>
      <c r="AE264" s="515">
        <f t="shared" si="98"/>
        <v>0</v>
      </c>
      <c r="AF264" s="515">
        <f t="shared" si="98"/>
        <v>0</v>
      </c>
      <c r="AG264" s="515">
        <f t="shared" si="98"/>
        <v>0</v>
      </c>
      <c r="AH264" s="515">
        <f t="shared" si="98"/>
        <v>0</v>
      </c>
      <c r="AI264" s="515">
        <f t="shared" si="98"/>
        <v>0</v>
      </c>
      <c r="AJ264" s="515">
        <f t="shared" si="99"/>
        <v>0</v>
      </c>
      <c r="AK264" s="515">
        <f t="shared" si="99"/>
        <v>0</v>
      </c>
      <c r="AL264" s="515">
        <f t="shared" si="99"/>
        <v>0</v>
      </c>
      <c r="AM264" s="515">
        <f t="shared" si="99"/>
        <v>0</v>
      </c>
      <c r="AN264" s="515">
        <f t="shared" si="99"/>
        <v>0</v>
      </c>
      <c r="AO264" s="515">
        <f t="shared" si="99"/>
        <v>0</v>
      </c>
      <c r="AP264" s="515">
        <f t="shared" si="99"/>
        <v>0</v>
      </c>
      <c r="AQ264" s="515">
        <f t="shared" si="99"/>
        <v>0</v>
      </c>
      <c r="AR264" s="515">
        <f t="shared" si="99"/>
        <v>0</v>
      </c>
      <c r="AS264" s="515">
        <f t="shared" si="99"/>
        <v>0</v>
      </c>
      <c r="AT264" s="515">
        <f t="shared" si="99"/>
        <v>0</v>
      </c>
      <c r="AU264" s="515">
        <f t="shared" si="99"/>
        <v>0</v>
      </c>
      <c r="AV264" s="515">
        <f t="shared" si="99"/>
        <v>0</v>
      </c>
      <c r="AW264" s="515">
        <f t="shared" si="99"/>
        <v>0</v>
      </c>
      <c r="AX264" s="515" t="str">
        <f t="shared" si="92"/>
        <v/>
      </c>
      <c r="AY264" s="515" t="str">
        <f t="shared" si="92"/>
        <v/>
      </c>
      <c r="AZ264" s="515" t="str">
        <f t="shared" si="92"/>
        <v/>
      </c>
      <c r="BA264" s="515" t="str">
        <f t="shared" si="92"/>
        <v/>
      </c>
      <c r="BB264" s="515" t="str">
        <f t="shared" si="92"/>
        <v/>
      </c>
      <c r="BC264" s="515" t="str">
        <f t="shared" si="91"/>
        <v/>
      </c>
      <c r="BD264" s="515" t="str">
        <f t="shared" si="91"/>
        <v/>
      </c>
      <c r="BE264" s="515" t="str">
        <f t="shared" si="91"/>
        <v/>
      </c>
      <c r="BF264" s="515" t="str">
        <f t="shared" si="91"/>
        <v/>
      </c>
      <c r="BG264" s="515" t="str">
        <f t="shared" si="91"/>
        <v/>
      </c>
      <c r="BH264" s="515" t="str">
        <f t="shared" si="91"/>
        <v/>
      </c>
      <c r="BI264" s="515" t="str">
        <f t="shared" si="96"/>
        <v/>
      </c>
      <c r="BJ264" s="515" t="str">
        <f t="shared" si="96"/>
        <v/>
      </c>
      <c r="BK264" s="515" t="str">
        <f t="shared" si="96"/>
        <v/>
      </c>
      <c r="BL264" s="515">
        <f t="shared" si="83"/>
        <v>0</v>
      </c>
      <c r="BM264" s="515">
        <f t="shared" si="84"/>
        <v>0</v>
      </c>
      <c r="BN264" s="515">
        <f t="shared" si="85"/>
        <v>0</v>
      </c>
      <c r="BO264" s="515" t="str">
        <f t="shared" si="86"/>
        <v/>
      </c>
    </row>
    <row r="265" spans="1:67" ht="30" customHeight="1">
      <c r="A265" s="517">
        <v>254</v>
      </c>
      <c r="B265" s="516"/>
      <c r="C265" s="77" t="str">
        <f t="shared" si="75"/>
        <v/>
      </c>
      <c r="D265" s="72" t="str">
        <f t="shared" si="76"/>
        <v/>
      </c>
      <c r="E265" s="515" t="str">
        <f t="shared" si="77"/>
        <v/>
      </c>
      <c r="F265" s="515" t="str">
        <f t="shared" si="78"/>
        <v/>
      </c>
      <c r="G265" s="515" t="str">
        <f t="shared" si="79"/>
        <v/>
      </c>
      <c r="H265" s="515">
        <f t="shared" si="97"/>
        <v>0</v>
      </c>
      <c r="I265" s="515">
        <f t="shared" si="97"/>
        <v>0</v>
      </c>
      <c r="J265" s="515">
        <f t="shared" si="97"/>
        <v>0</v>
      </c>
      <c r="K265" s="515">
        <f t="shared" si="97"/>
        <v>0</v>
      </c>
      <c r="L265" s="515">
        <f t="shared" si="97"/>
        <v>0</v>
      </c>
      <c r="M265" s="515">
        <f t="shared" si="97"/>
        <v>0</v>
      </c>
      <c r="N265" s="515">
        <f t="shared" si="97"/>
        <v>0</v>
      </c>
      <c r="O265" s="515">
        <f t="shared" si="97"/>
        <v>0</v>
      </c>
      <c r="P265" s="515">
        <f t="shared" si="97"/>
        <v>0</v>
      </c>
      <c r="Q265" s="515">
        <f t="shared" si="97"/>
        <v>0</v>
      </c>
      <c r="R265" s="515">
        <f t="shared" si="97"/>
        <v>0</v>
      </c>
      <c r="S265" s="515">
        <f t="shared" si="97"/>
        <v>0</v>
      </c>
      <c r="T265" s="515">
        <f t="shared" si="97"/>
        <v>0</v>
      </c>
      <c r="U265" s="515">
        <f t="shared" si="97"/>
        <v>0</v>
      </c>
      <c r="V265" s="515">
        <f t="shared" si="98"/>
        <v>0</v>
      </c>
      <c r="W265" s="515">
        <f t="shared" si="98"/>
        <v>0</v>
      </c>
      <c r="X265" s="515">
        <f t="shared" si="98"/>
        <v>0</v>
      </c>
      <c r="Y265" s="515">
        <f t="shared" si="98"/>
        <v>0</v>
      </c>
      <c r="Z265" s="515">
        <f t="shared" si="98"/>
        <v>0</v>
      </c>
      <c r="AA265" s="515">
        <f t="shared" si="98"/>
        <v>0</v>
      </c>
      <c r="AB265" s="515">
        <f t="shared" si="98"/>
        <v>0</v>
      </c>
      <c r="AC265" s="515">
        <f t="shared" si="98"/>
        <v>0</v>
      </c>
      <c r="AD265" s="515">
        <f t="shared" si="98"/>
        <v>0</v>
      </c>
      <c r="AE265" s="515">
        <f t="shared" si="98"/>
        <v>0</v>
      </c>
      <c r="AF265" s="515">
        <f t="shared" si="98"/>
        <v>0</v>
      </c>
      <c r="AG265" s="515">
        <f t="shared" si="98"/>
        <v>0</v>
      </c>
      <c r="AH265" s="515">
        <f t="shared" si="98"/>
        <v>0</v>
      </c>
      <c r="AI265" s="515">
        <f t="shared" si="98"/>
        <v>0</v>
      </c>
      <c r="AJ265" s="515">
        <f t="shared" si="99"/>
        <v>0</v>
      </c>
      <c r="AK265" s="515">
        <f t="shared" si="99"/>
        <v>0</v>
      </c>
      <c r="AL265" s="515">
        <f t="shared" si="99"/>
        <v>0</v>
      </c>
      <c r="AM265" s="515">
        <f t="shared" si="99"/>
        <v>0</v>
      </c>
      <c r="AN265" s="515">
        <f t="shared" si="99"/>
        <v>0</v>
      </c>
      <c r="AO265" s="515">
        <f t="shared" si="99"/>
        <v>0</v>
      </c>
      <c r="AP265" s="515">
        <f t="shared" si="99"/>
        <v>0</v>
      </c>
      <c r="AQ265" s="515">
        <f t="shared" si="99"/>
        <v>0</v>
      </c>
      <c r="AR265" s="515">
        <f t="shared" si="99"/>
        <v>0</v>
      </c>
      <c r="AS265" s="515">
        <f t="shared" si="99"/>
        <v>0</v>
      </c>
      <c r="AT265" s="515">
        <f t="shared" si="99"/>
        <v>0</v>
      </c>
      <c r="AU265" s="515">
        <f t="shared" si="99"/>
        <v>0</v>
      </c>
      <c r="AV265" s="515">
        <f t="shared" si="99"/>
        <v>0</v>
      </c>
      <c r="AW265" s="515">
        <f t="shared" si="99"/>
        <v>0</v>
      </c>
      <c r="AX265" s="515" t="str">
        <f t="shared" si="92"/>
        <v/>
      </c>
      <c r="AY265" s="515" t="str">
        <f t="shared" si="92"/>
        <v/>
      </c>
      <c r="AZ265" s="515" t="str">
        <f t="shared" si="92"/>
        <v/>
      </c>
      <c r="BA265" s="515" t="str">
        <f t="shared" si="92"/>
        <v/>
      </c>
      <c r="BB265" s="515" t="str">
        <f t="shared" si="92"/>
        <v/>
      </c>
      <c r="BC265" s="515" t="str">
        <f t="shared" si="91"/>
        <v/>
      </c>
      <c r="BD265" s="515" t="str">
        <f t="shared" si="91"/>
        <v/>
      </c>
      <c r="BE265" s="515" t="str">
        <f t="shared" si="91"/>
        <v/>
      </c>
      <c r="BF265" s="515" t="str">
        <f t="shared" si="91"/>
        <v/>
      </c>
      <c r="BG265" s="515" t="str">
        <f t="shared" si="91"/>
        <v/>
      </c>
      <c r="BH265" s="515" t="str">
        <f t="shared" si="91"/>
        <v/>
      </c>
      <c r="BI265" s="515" t="str">
        <f t="shared" si="96"/>
        <v/>
      </c>
      <c r="BJ265" s="515" t="str">
        <f t="shared" si="96"/>
        <v/>
      </c>
      <c r="BK265" s="515" t="str">
        <f t="shared" si="96"/>
        <v/>
      </c>
      <c r="BL265" s="515">
        <f t="shared" si="83"/>
        <v>0</v>
      </c>
      <c r="BM265" s="515">
        <f t="shared" si="84"/>
        <v>0</v>
      </c>
      <c r="BN265" s="515">
        <f t="shared" si="85"/>
        <v>0</v>
      </c>
      <c r="BO265" s="515" t="str">
        <f t="shared" si="86"/>
        <v/>
      </c>
    </row>
    <row r="266" spans="1:67" ht="30" customHeight="1">
      <c r="A266" s="518">
        <v>255</v>
      </c>
      <c r="B266" s="516"/>
      <c r="C266" s="77" t="str">
        <f t="shared" si="75"/>
        <v/>
      </c>
      <c r="D266" s="72" t="str">
        <f t="shared" si="76"/>
        <v/>
      </c>
      <c r="E266" s="515" t="str">
        <f t="shared" si="77"/>
        <v/>
      </c>
      <c r="F266" s="515" t="str">
        <f t="shared" si="78"/>
        <v/>
      </c>
      <c r="G266" s="515" t="str">
        <f t="shared" si="79"/>
        <v/>
      </c>
      <c r="H266" s="515">
        <f t="shared" si="97"/>
        <v>0</v>
      </c>
      <c r="I266" s="515">
        <f t="shared" si="97"/>
        <v>0</v>
      </c>
      <c r="J266" s="515">
        <f t="shared" si="97"/>
        <v>0</v>
      </c>
      <c r="K266" s="515">
        <f t="shared" si="97"/>
        <v>0</v>
      </c>
      <c r="L266" s="515">
        <f t="shared" si="97"/>
        <v>0</v>
      </c>
      <c r="M266" s="515">
        <f t="shared" si="97"/>
        <v>0</v>
      </c>
      <c r="N266" s="515">
        <f t="shared" si="97"/>
        <v>0</v>
      </c>
      <c r="O266" s="515">
        <f t="shared" si="97"/>
        <v>0</v>
      </c>
      <c r="P266" s="515">
        <f t="shared" si="97"/>
        <v>0</v>
      </c>
      <c r="Q266" s="515">
        <f t="shared" si="97"/>
        <v>0</v>
      </c>
      <c r="R266" s="515">
        <f t="shared" si="97"/>
        <v>0</v>
      </c>
      <c r="S266" s="515">
        <f t="shared" si="97"/>
        <v>0</v>
      </c>
      <c r="T266" s="515">
        <f t="shared" si="97"/>
        <v>0</v>
      </c>
      <c r="U266" s="515">
        <f t="shared" si="97"/>
        <v>0</v>
      </c>
      <c r="V266" s="515">
        <f t="shared" si="98"/>
        <v>0</v>
      </c>
      <c r="W266" s="515">
        <f t="shared" si="98"/>
        <v>0</v>
      </c>
      <c r="X266" s="515">
        <f t="shared" si="98"/>
        <v>0</v>
      </c>
      <c r="Y266" s="515">
        <f t="shared" si="98"/>
        <v>0</v>
      </c>
      <c r="Z266" s="515">
        <f t="shared" si="98"/>
        <v>0</v>
      </c>
      <c r="AA266" s="515">
        <f t="shared" si="98"/>
        <v>0</v>
      </c>
      <c r="AB266" s="515">
        <f t="shared" si="98"/>
        <v>0</v>
      </c>
      <c r="AC266" s="515">
        <f t="shared" si="98"/>
        <v>0</v>
      </c>
      <c r="AD266" s="515">
        <f t="shared" si="98"/>
        <v>0</v>
      </c>
      <c r="AE266" s="515">
        <f t="shared" si="98"/>
        <v>0</v>
      </c>
      <c r="AF266" s="515">
        <f t="shared" si="98"/>
        <v>0</v>
      </c>
      <c r="AG266" s="515">
        <f t="shared" si="98"/>
        <v>0</v>
      </c>
      <c r="AH266" s="515">
        <f t="shared" si="98"/>
        <v>0</v>
      </c>
      <c r="AI266" s="515">
        <f t="shared" si="98"/>
        <v>0</v>
      </c>
      <c r="AJ266" s="515">
        <f t="shared" si="99"/>
        <v>0</v>
      </c>
      <c r="AK266" s="515">
        <f t="shared" si="99"/>
        <v>0</v>
      </c>
      <c r="AL266" s="515">
        <f t="shared" si="99"/>
        <v>0</v>
      </c>
      <c r="AM266" s="515">
        <f t="shared" si="99"/>
        <v>0</v>
      </c>
      <c r="AN266" s="515">
        <f t="shared" si="99"/>
        <v>0</v>
      </c>
      <c r="AO266" s="515">
        <f t="shared" si="99"/>
        <v>0</v>
      </c>
      <c r="AP266" s="515">
        <f t="shared" si="99"/>
        <v>0</v>
      </c>
      <c r="AQ266" s="515">
        <f t="shared" si="99"/>
        <v>0</v>
      </c>
      <c r="AR266" s="515">
        <f t="shared" si="99"/>
        <v>0</v>
      </c>
      <c r="AS266" s="515">
        <f t="shared" si="99"/>
        <v>0</v>
      </c>
      <c r="AT266" s="515">
        <f t="shared" si="99"/>
        <v>0</v>
      </c>
      <c r="AU266" s="515">
        <f t="shared" si="99"/>
        <v>0</v>
      </c>
      <c r="AV266" s="515">
        <f t="shared" si="99"/>
        <v>0</v>
      </c>
      <c r="AW266" s="515">
        <f t="shared" si="99"/>
        <v>0</v>
      </c>
      <c r="AX266" s="515" t="str">
        <f t="shared" si="92"/>
        <v/>
      </c>
      <c r="AY266" s="515" t="str">
        <f t="shared" si="92"/>
        <v/>
      </c>
      <c r="AZ266" s="515" t="str">
        <f t="shared" si="92"/>
        <v/>
      </c>
      <c r="BA266" s="515" t="str">
        <f t="shared" si="92"/>
        <v/>
      </c>
      <c r="BB266" s="515" t="str">
        <f t="shared" si="92"/>
        <v/>
      </c>
      <c r="BC266" s="515" t="str">
        <f t="shared" si="91"/>
        <v/>
      </c>
      <c r="BD266" s="515" t="str">
        <f t="shared" si="91"/>
        <v/>
      </c>
      <c r="BE266" s="515" t="str">
        <f t="shared" si="91"/>
        <v/>
      </c>
      <c r="BF266" s="515" t="str">
        <f t="shared" si="91"/>
        <v/>
      </c>
      <c r="BG266" s="515" t="str">
        <f t="shared" si="91"/>
        <v/>
      </c>
      <c r="BH266" s="515" t="str">
        <f t="shared" si="91"/>
        <v/>
      </c>
      <c r="BI266" s="515" t="str">
        <f t="shared" si="96"/>
        <v/>
      </c>
      <c r="BJ266" s="515" t="str">
        <f t="shared" si="96"/>
        <v/>
      </c>
      <c r="BK266" s="515" t="str">
        <f t="shared" si="96"/>
        <v/>
      </c>
      <c r="BL266" s="515">
        <f t="shared" si="83"/>
        <v>0</v>
      </c>
      <c r="BM266" s="515">
        <f t="shared" si="84"/>
        <v>0</v>
      </c>
      <c r="BN266" s="515">
        <f t="shared" si="85"/>
        <v>0</v>
      </c>
      <c r="BO266" s="515" t="str">
        <f t="shared" si="86"/>
        <v/>
      </c>
    </row>
    <row r="267" spans="1:67" ht="30" customHeight="1">
      <c r="A267" s="517">
        <v>256</v>
      </c>
      <c r="B267" s="516"/>
      <c r="C267" s="77" t="str">
        <f t="shared" si="75"/>
        <v/>
      </c>
      <c r="D267" s="72" t="str">
        <f t="shared" si="76"/>
        <v/>
      </c>
      <c r="E267" s="515" t="str">
        <f t="shared" si="77"/>
        <v/>
      </c>
      <c r="F267" s="515" t="str">
        <f t="shared" si="78"/>
        <v/>
      </c>
      <c r="G267" s="515" t="str">
        <f t="shared" si="79"/>
        <v/>
      </c>
      <c r="H267" s="515">
        <f t="shared" si="97"/>
        <v>0</v>
      </c>
      <c r="I267" s="515">
        <f t="shared" si="97"/>
        <v>0</v>
      </c>
      <c r="J267" s="515">
        <f t="shared" si="97"/>
        <v>0</v>
      </c>
      <c r="K267" s="515">
        <f t="shared" si="97"/>
        <v>0</v>
      </c>
      <c r="L267" s="515">
        <f t="shared" si="97"/>
        <v>0</v>
      </c>
      <c r="M267" s="515">
        <f t="shared" si="97"/>
        <v>0</v>
      </c>
      <c r="N267" s="515">
        <f t="shared" si="97"/>
        <v>0</v>
      </c>
      <c r="O267" s="515">
        <f t="shared" si="97"/>
        <v>0</v>
      </c>
      <c r="P267" s="515">
        <f t="shared" si="97"/>
        <v>0</v>
      </c>
      <c r="Q267" s="515">
        <f t="shared" si="97"/>
        <v>0</v>
      </c>
      <c r="R267" s="515">
        <f t="shared" si="97"/>
        <v>0</v>
      </c>
      <c r="S267" s="515">
        <f t="shared" si="97"/>
        <v>0</v>
      </c>
      <c r="T267" s="515">
        <f t="shared" si="97"/>
        <v>0</v>
      </c>
      <c r="U267" s="515">
        <f t="shared" si="97"/>
        <v>0</v>
      </c>
      <c r="V267" s="515">
        <f t="shared" si="98"/>
        <v>0</v>
      </c>
      <c r="W267" s="515">
        <f t="shared" si="98"/>
        <v>0</v>
      </c>
      <c r="X267" s="515">
        <f t="shared" si="98"/>
        <v>0</v>
      </c>
      <c r="Y267" s="515">
        <f t="shared" si="98"/>
        <v>0</v>
      </c>
      <c r="Z267" s="515">
        <f t="shared" si="98"/>
        <v>0</v>
      </c>
      <c r="AA267" s="515">
        <f t="shared" si="98"/>
        <v>0</v>
      </c>
      <c r="AB267" s="515">
        <f t="shared" si="98"/>
        <v>0</v>
      </c>
      <c r="AC267" s="515">
        <f t="shared" si="98"/>
        <v>0</v>
      </c>
      <c r="AD267" s="515">
        <f t="shared" si="98"/>
        <v>0</v>
      </c>
      <c r="AE267" s="515">
        <f t="shared" si="98"/>
        <v>0</v>
      </c>
      <c r="AF267" s="515">
        <f t="shared" si="98"/>
        <v>0</v>
      </c>
      <c r="AG267" s="515">
        <f t="shared" si="98"/>
        <v>0</v>
      </c>
      <c r="AH267" s="515">
        <f t="shared" si="98"/>
        <v>0</v>
      </c>
      <c r="AI267" s="515">
        <f t="shared" si="98"/>
        <v>0</v>
      </c>
      <c r="AJ267" s="515">
        <f t="shared" si="99"/>
        <v>0</v>
      </c>
      <c r="AK267" s="515">
        <f t="shared" si="99"/>
        <v>0</v>
      </c>
      <c r="AL267" s="515">
        <f t="shared" si="99"/>
        <v>0</v>
      </c>
      <c r="AM267" s="515">
        <f t="shared" si="99"/>
        <v>0</v>
      </c>
      <c r="AN267" s="515">
        <f t="shared" si="99"/>
        <v>0</v>
      </c>
      <c r="AO267" s="515">
        <f t="shared" si="99"/>
        <v>0</v>
      </c>
      <c r="AP267" s="515">
        <f t="shared" si="99"/>
        <v>0</v>
      </c>
      <c r="AQ267" s="515">
        <f t="shared" si="99"/>
        <v>0</v>
      </c>
      <c r="AR267" s="515">
        <f t="shared" si="99"/>
        <v>0</v>
      </c>
      <c r="AS267" s="515">
        <f t="shared" si="99"/>
        <v>0</v>
      </c>
      <c r="AT267" s="515">
        <f t="shared" si="99"/>
        <v>0</v>
      </c>
      <c r="AU267" s="515">
        <f t="shared" si="99"/>
        <v>0</v>
      </c>
      <c r="AV267" s="515">
        <f t="shared" si="99"/>
        <v>0</v>
      </c>
      <c r="AW267" s="515">
        <f t="shared" si="99"/>
        <v>0</v>
      </c>
      <c r="AX267" s="515" t="str">
        <f t="shared" si="92"/>
        <v/>
      </c>
      <c r="AY267" s="515" t="str">
        <f t="shared" si="92"/>
        <v/>
      </c>
      <c r="AZ267" s="515" t="str">
        <f t="shared" si="92"/>
        <v/>
      </c>
      <c r="BA267" s="515" t="str">
        <f t="shared" si="92"/>
        <v/>
      </c>
      <c r="BB267" s="515" t="str">
        <f t="shared" si="92"/>
        <v/>
      </c>
      <c r="BC267" s="515" t="str">
        <f t="shared" si="91"/>
        <v/>
      </c>
      <c r="BD267" s="515" t="str">
        <f t="shared" si="91"/>
        <v/>
      </c>
      <c r="BE267" s="515" t="str">
        <f t="shared" si="91"/>
        <v/>
      </c>
      <c r="BF267" s="515" t="str">
        <f t="shared" si="91"/>
        <v/>
      </c>
      <c r="BG267" s="515" t="str">
        <f t="shared" si="91"/>
        <v/>
      </c>
      <c r="BH267" s="515" t="str">
        <f t="shared" si="91"/>
        <v/>
      </c>
      <c r="BI267" s="515" t="str">
        <f t="shared" si="96"/>
        <v/>
      </c>
      <c r="BJ267" s="515" t="str">
        <f t="shared" si="96"/>
        <v/>
      </c>
      <c r="BK267" s="515" t="str">
        <f t="shared" si="96"/>
        <v/>
      </c>
      <c r="BL267" s="515">
        <f t="shared" si="83"/>
        <v>0</v>
      </c>
      <c r="BM267" s="515">
        <f t="shared" si="84"/>
        <v>0</v>
      </c>
      <c r="BN267" s="515">
        <f t="shared" si="85"/>
        <v>0</v>
      </c>
      <c r="BO267" s="515" t="str">
        <f t="shared" si="86"/>
        <v/>
      </c>
    </row>
    <row r="268" spans="1:67" ht="30" customHeight="1">
      <c r="A268" s="518">
        <v>257</v>
      </c>
      <c r="B268" s="516"/>
      <c r="C268" s="77" t="str">
        <f t="shared" ref="C268:C331" si="100">IF($B268="","",TRIM(SUBSTITUTE($B268,"*",""))&amp;IF($BL268&gt;0," *",""))</f>
        <v/>
      </c>
      <c r="D268" s="72" t="str">
        <f t="shared" ref="D268:D331" si="101">IF($B268="","",IF($BO268="","",LEFT($BO268,LEN($BO268)-3)))</f>
        <v/>
      </c>
      <c r="E268" s="515" t="str">
        <f t="shared" ref="E268:E331" si="102">IF($B268="","",LOWER(TRIM(CLEAN(IF(OR(LEFT($B268,1)="-",LEFT($B268,1)="="),MID($B268,2,99999),$B268)))))</f>
        <v/>
      </c>
      <c r="F268" s="515" t="str">
        <f t="shared" ref="F268:F331" si="103">IF(E268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268,"œ","oe"),"æ","ae"),"à","a"),"á","a"),"â","a"),"ä","a"),"ã","a"),"å","a"),"ç","c"),"è","e"),"é","e"),"ê","e"),"ë","e"),"ì","i"),"í","i"),"î","i"),"ï","i"),"ñ","n"),"ò","o"),"ó","o"),"ô","o"),"ö","o"),"õ","o"),"ù","u"),"ú","u"),"û","u"),"ü","u"),"ý","y"),"ÿ","y"))</f>
        <v/>
      </c>
      <c r="G268" s="515" t="str">
        <f t="shared" ref="G268:G331" si="104">IF(F268="",""," "&amp;TRIM(SUBSTITUTE(SUBSTITUTE(SUBSTITUTE(SUBSTITUTE(SUBSTITUTE(SUBSTITUTE(SUBSTITUTE(SUBSTITUTE(SUBSTITUTE(SUBSTITUTE(SUBSTITUTE(SUBSTITUTE(SUBSTITUTE(SUBSTITUTE(SUBSTITUTE(SUBSTITUTE(SUBSTITUTE(SUBSTITUTE(F268,CHAR(10)," "),CHAR(13)," "),","," "),"."," "),":"," "),"/"," "),"-"," "),"_"," "),CHAR(34)," "),";"," "),CHAR(40)," "),CHAR(41)," "),CHAR(39)," "),"?"," "),"!"," "),"+"," "),"*"," "),"&amp;"," "))&amp;" ")</f>
        <v/>
      </c>
      <c r="H268" s="515">
        <f t="shared" ref="H268:U283" si="105">IF($B268="",0,SUMPRODUCT(($BQ$6:$AFM$6=H$11)*($BQ$7:$AFM$7="ALERTE")*(COUNTIF($G268,"* "&amp;$BQ$8:$AFM$8&amp;" *")&gt;0)*1))</f>
        <v>0</v>
      </c>
      <c r="I268" s="515">
        <f t="shared" si="105"/>
        <v>0</v>
      </c>
      <c r="J268" s="515">
        <f t="shared" si="105"/>
        <v>0</v>
      </c>
      <c r="K268" s="515">
        <f t="shared" si="105"/>
        <v>0</v>
      </c>
      <c r="L268" s="515">
        <f t="shared" si="105"/>
        <v>0</v>
      </c>
      <c r="M268" s="515">
        <f t="shared" si="105"/>
        <v>0</v>
      </c>
      <c r="N268" s="515">
        <f t="shared" si="105"/>
        <v>0</v>
      </c>
      <c r="O268" s="515">
        <f t="shared" si="105"/>
        <v>0</v>
      </c>
      <c r="P268" s="515">
        <f t="shared" si="105"/>
        <v>0</v>
      </c>
      <c r="Q268" s="515">
        <f t="shared" si="105"/>
        <v>0</v>
      </c>
      <c r="R268" s="515">
        <f t="shared" si="105"/>
        <v>0</v>
      </c>
      <c r="S268" s="515">
        <f t="shared" si="105"/>
        <v>0</v>
      </c>
      <c r="T268" s="515">
        <f t="shared" si="105"/>
        <v>0</v>
      </c>
      <c r="U268" s="515">
        <f t="shared" si="105"/>
        <v>0</v>
      </c>
      <c r="V268" s="515">
        <f t="shared" ref="V268:AI283" si="106">IF($B268="",0,SUMPRODUCT(($BQ$6:$AFM$6=V$11)*($BQ$7:$AFM$7="INFO")*(COUNTIF($G268,"* "&amp;$BQ$8:$AFM$8&amp;" *")&gt;0)*1))</f>
        <v>0</v>
      </c>
      <c r="W268" s="515">
        <f t="shared" si="106"/>
        <v>0</v>
      </c>
      <c r="X268" s="515">
        <f t="shared" si="106"/>
        <v>0</v>
      </c>
      <c r="Y268" s="515">
        <f t="shared" si="106"/>
        <v>0</v>
      </c>
      <c r="Z268" s="515">
        <f t="shared" si="106"/>
        <v>0</v>
      </c>
      <c r="AA268" s="515">
        <f t="shared" si="106"/>
        <v>0</v>
      </c>
      <c r="AB268" s="515">
        <f t="shared" si="106"/>
        <v>0</v>
      </c>
      <c r="AC268" s="515">
        <f t="shared" si="106"/>
        <v>0</v>
      </c>
      <c r="AD268" s="515">
        <f t="shared" si="106"/>
        <v>0</v>
      </c>
      <c r="AE268" s="515">
        <f t="shared" si="106"/>
        <v>0</v>
      </c>
      <c r="AF268" s="515">
        <f t="shared" si="106"/>
        <v>0</v>
      </c>
      <c r="AG268" s="515">
        <f t="shared" si="106"/>
        <v>0</v>
      </c>
      <c r="AH268" s="515">
        <f t="shared" si="106"/>
        <v>0</v>
      </c>
      <c r="AI268" s="515">
        <f t="shared" si="106"/>
        <v>0</v>
      </c>
      <c r="AJ268" s="515">
        <f t="shared" ref="AJ268:AW283" si="107">IF($B268="",0,SUMPRODUCT(($BQ$6:$AFM$6=AJ$11)*($BQ$7:$AFM$7="EXCL")*(COUNTIF($G268,"* "&amp;$BQ$8:$AFM$8&amp;" *")&gt;0)*1))</f>
        <v>0</v>
      </c>
      <c r="AK268" s="515">
        <f t="shared" si="107"/>
        <v>0</v>
      </c>
      <c r="AL268" s="515">
        <f t="shared" si="107"/>
        <v>0</v>
      </c>
      <c r="AM268" s="515">
        <f t="shared" si="107"/>
        <v>0</v>
      </c>
      <c r="AN268" s="515">
        <f t="shared" si="107"/>
        <v>0</v>
      </c>
      <c r="AO268" s="515">
        <f t="shared" si="107"/>
        <v>0</v>
      </c>
      <c r="AP268" s="515">
        <f t="shared" si="107"/>
        <v>0</v>
      </c>
      <c r="AQ268" s="515">
        <f t="shared" si="107"/>
        <v>0</v>
      </c>
      <c r="AR268" s="515">
        <f t="shared" si="107"/>
        <v>0</v>
      </c>
      <c r="AS268" s="515">
        <f t="shared" si="107"/>
        <v>0</v>
      </c>
      <c r="AT268" s="515">
        <f t="shared" si="107"/>
        <v>0</v>
      </c>
      <c r="AU268" s="515">
        <f t="shared" si="107"/>
        <v>0</v>
      </c>
      <c r="AV268" s="515">
        <f t="shared" si="107"/>
        <v>0</v>
      </c>
      <c r="AW268" s="515">
        <f t="shared" si="107"/>
        <v>0</v>
      </c>
      <c r="AX268" s="515" t="str">
        <f t="shared" si="92"/>
        <v/>
      </c>
      <c r="AY268" s="515" t="str">
        <f t="shared" si="92"/>
        <v/>
      </c>
      <c r="AZ268" s="515" t="str">
        <f t="shared" si="92"/>
        <v/>
      </c>
      <c r="BA268" s="515" t="str">
        <f t="shared" si="92"/>
        <v/>
      </c>
      <c r="BB268" s="515" t="str">
        <f t="shared" si="92"/>
        <v/>
      </c>
      <c r="BC268" s="515" t="str">
        <f t="shared" si="91"/>
        <v/>
      </c>
      <c r="BD268" s="515" t="str">
        <f t="shared" si="91"/>
        <v/>
      </c>
      <c r="BE268" s="515" t="str">
        <f t="shared" si="91"/>
        <v/>
      </c>
      <c r="BF268" s="515" t="str">
        <f t="shared" si="91"/>
        <v/>
      </c>
      <c r="BG268" s="515" t="str">
        <f t="shared" si="91"/>
        <v/>
      </c>
      <c r="BH268" s="515" t="str">
        <f t="shared" si="91"/>
        <v/>
      </c>
      <c r="BI268" s="515" t="str">
        <f t="shared" si="96"/>
        <v/>
      </c>
      <c r="BJ268" s="515" t="str">
        <f t="shared" si="96"/>
        <v/>
      </c>
      <c r="BK268" s="515" t="str">
        <f t="shared" si="96"/>
        <v/>
      </c>
      <c r="BL268" s="515">
        <f t="shared" ref="BL268:BL331" si="108">COUNTIF(H268:U268,"&gt;0")</f>
        <v>0</v>
      </c>
      <c r="BM268" s="515">
        <f t="shared" ref="BM268:BM331" si="109">COUNTIF(V268:AI268,"&gt;0")</f>
        <v>0</v>
      </c>
      <c r="BN268" s="515">
        <f t="shared" ref="BN268:BN331" si="110">COUNTIF(AJ268:AW268,"&gt;0")</f>
        <v>0</v>
      </c>
      <c r="BO268" s="515" t="str">
        <f t="shared" ref="BO268:BO331" si="111">IF($B268="","",IF(AX268&lt;&gt;"",AX268&amp;" ; ","")&amp;IF(AY268&lt;&gt;"",AY268&amp;" ; ","")&amp;IF(AZ268&lt;&gt;"",AZ268&amp;" ; ","")&amp;IF(BA268&lt;&gt;"",BA268&amp;" ; ","")&amp;IF(BB268&lt;&gt;"",BB268&amp;" ; ","")&amp;IF(BC268&lt;&gt;"",BC268&amp;" ; ","")&amp;IF(BD268&lt;&gt;"",BD268&amp;" ; ","")&amp;IF(BE268&lt;&gt;"",BE268&amp;" ; ","")&amp;IF(BF268&lt;&gt;"",BF268&amp;" ; ","")&amp;IF(BG268&lt;&gt;"",BG268&amp;" ; ","")&amp;IF(BH268&lt;&gt;"",BH268&amp;" ; ","")&amp;IF(BI268&lt;&gt;"",BI268&amp;" ; ","")&amp;IF(BJ268&lt;&gt;"",BJ268&amp;" ; ","")&amp;IF(BK268&lt;&gt;"",BK268&amp;" ; ",""))</f>
        <v/>
      </c>
    </row>
    <row r="269" spans="1:67" ht="30" customHeight="1">
      <c r="A269" s="517">
        <v>258</v>
      </c>
      <c r="B269" s="516"/>
      <c r="C269" s="77" t="str">
        <f t="shared" si="100"/>
        <v/>
      </c>
      <c r="D269" s="72" t="str">
        <f t="shared" si="101"/>
        <v/>
      </c>
      <c r="E269" s="515" t="str">
        <f t="shared" si="102"/>
        <v/>
      </c>
      <c r="F269" s="515" t="str">
        <f t="shared" si="103"/>
        <v/>
      </c>
      <c r="G269" s="515" t="str">
        <f t="shared" si="104"/>
        <v/>
      </c>
      <c r="H269" s="515">
        <f t="shared" si="105"/>
        <v>0</v>
      </c>
      <c r="I269" s="515">
        <f t="shared" si="105"/>
        <v>0</v>
      </c>
      <c r="J269" s="515">
        <f t="shared" si="105"/>
        <v>0</v>
      </c>
      <c r="K269" s="515">
        <f t="shared" si="105"/>
        <v>0</v>
      </c>
      <c r="L269" s="515">
        <f t="shared" si="105"/>
        <v>0</v>
      </c>
      <c r="M269" s="515">
        <f t="shared" si="105"/>
        <v>0</v>
      </c>
      <c r="N269" s="515">
        <f t="shared" si="105"/>
        <v>0</v>
      </c>
      <c r="O269" s="515">
        <f t="shared" si="105"/>
        <v>0</v>
      </c>
      <c r="P269" s="515">
        <f t="shared" si="105"/>
        <v>0</v>
      </c>
      <c r="Q269" s="515">
        <f t="shared" si="105"/>
        <v>0</v>
      </c>
      <c r="R269" s="515">
        <f t="shared" si="105"/>
        <v>0</v>
      </c>
      <c r="S269" s="515">
        <f t="shared" si="105"/>
        <v>0</v>
      </c>
      <c r="T269" s="515">
        <f t="shared" si="105"/>
        <v>0</v>
      </c>
      <c r="U269" s="515">
        <f t="shared" si="105"/>
        <v>0</v>
      </c>
      <c r="V269" s="515">
        <f t="shared" si="106"/>
        <v>0</v>
      </c>
      <c r="W269" s="515">
        <f t="shared" si="106"/>
        <v>0</v>
      </c>
      <c r="X269" s="515">
        <f t="shared" si="106"/>
        <v>0</v>
      </c>
      <c r="Y269" s="515">
        <f t="shared" si="106"/>
        <v>0</v>
      </c>
      <c r="Z269" s="515">
        <f t="shared" si="106"/>
        <v>0</v>
      </c>
      <c r="AA269" s="515">
        <f t="shared" si="106"/>
        <v>0</v>
      </c>
      <c r="AB269" s="515">
        <f t="shared" si="106"/>
        <v>0</v>
      </c>
      <c r="AC269" s="515">
        <f t="shared" si="106"/>
        <v>0</v>
      </c>
      <c r="AD269" s="515">
        <f t="shared" si="106"/>
        <v>0</v>
      </c>
      <c r="AE269" s="515">
        <f t="shared" si="106"/>
        <v>0</v>
      </c>
      <c r="AF269" s="515">
        <f t="shared" si="106"/>
        <v>0</v>
      </c>
      <c r="AG269" s="515">
        <f t="shared" si="106"/>
        <v>0</v>
      </c>
      <c r="AH269" s="515">
        <f t="shared" si="106"/>
        <v>0</v>
      </c>
      <c r="AI269" s="515">
        <f t="shared" si="106"/>
        <v>0</v>
      </c>
      <c r="AJ269" s="515">
        <f t="shared" si="107"/>
        <v>0</v>
      </c>
      <c r="AK269" s="515">
        <f t="shared" si="107"/>
        <v>0</v>
      </c>
      <c r="AL269" s="515">
        <f t="shared" si="107"/>
        <v>0</v>
      </c>
      <c r="AM269" s="515">
        <f t="shared" si="107"/>
        <v>0</v>
      </c>
      <c r="AN269" s="515">
        <f t="shared" si="107"/>
        <v>0</v>
      </c>
      <c r="AO269" s="515">
        <f t="shared" si="107"/>
        <v>0</v>
      </c>
      <c r="AP269" s="515">
        <f t="shared" si="107"/>
        <v>0</v>
      </c>
      <c r="AQ269" s="515">
        <f t="shared" si="107"/>
        <v>0</v>
      </c>
      <c r="AR269" s="515">
        <f t="shared" si="107"/>
        <v>0</v>
      </c>
      <c r="AS269" s="515">
        <f t="shared" si="107"/>
        <v>0</v>
      </c>
      <c r="AT269" s="515">
        <f t="shared" si="107"/>
        <v>0</v>
      </c>
      <c r="AU269" s="515">
        <f t="shared" si="107"/>
        <v>0</v>
      </c>
      <c r="AV269" s="515">
        <f t="shared" si="107"/>
        <v>0</v>
      </c>
      <c r="AW269" s="515">
        <f t="shared" si="107"/>
        <v>0</v>
      </c>
      <c r="AX269" s="515" t="str">
        <f t="shared" si="92"/>
        <v/>
      </c>
      <c r="AY269" s="515" t="str">
        <f t="shared" si="92"/>
        <v/>
      </c>
      <c r="AZ269" s="515" t="str">
        <f t="shared" si="92"/>
        <v/>
      </c>
      <c r="BA269" s="515" t="str">
        <f t="shared" si="92"/>
        <v/>
      </c>
      <c r="BB269" s="515" t="str">
        <f t="shared" si="92"/>
        <v/>
      </c>
      <c r="BC269" s="515" t="str">
        <f t="shared" si="91"/>
        <v/>
      </c>
      <c r="BD269" s="515" t="str">
        <f t="shared" si="91"/>
        <v/>
      </c>
      <c r="BE269" s="515" t="str">
        <f t="shared" si="91"/>
        <v/>
      </c>
      <c r="BF269" s="515" t="str">
        <f t="shared" si="91"/>
        <v/>
      </c>
      <c r="BG269" s="515" t="str">
        <f t="shared" si="91"/>
        <v/>
      </c>
      <c r="BH269" s="515" t="str">
        <f t="shared" si="91"/>
        <v/>
      </c>
      <c r="BI269" s="515" t="str">
        <f t="shared" si="96"/>
        <v/>
      </c>
      <c r="BJ269" s="515" t="str">
        <f t="shared" si="96"/>
        <v/>
      </c>
      <c r="BK269" s="515" t="str">
        <f t="shared" si="96"/>
        <v/>
      </c>
      <c r="BL269" s="515">
        <f t="shared" si="108"/>
        <v>0</v>
      </c>
      <c r="BM269" s="515">
        <f t="shared" si="109"/>
        <v>0</v>
      </c>
      <c r="BN269" s="515">
        <f t="shared" si="110"/>
        <v>0</v>
      </c>
      <c r="BO269" s="515" t="str">
        <f t="shared" si="111"/>
        <v/>
      </c>
    </row>
    <row r="270" spans="1:67" ht="30" customHeight="1">
      <c r="A270" s="518">
        <v>259</v>
      </c>
      <c r="B270" s="516"/>
      <c r="C270" s="77" t="str">
        <f t="shared" si="100"/>
        <v/>
      </c>
      <c r="D270" s="72" t="str">
        <f t="shared" si="101"/>
        <v/>
      </c>
      <c r="E270" s="515" t="str">
        <f t="shared" si="102"/>
        <v/>
      </c>
      <c r="F270" s="515" t="str">
        <f t="shared" si="103"/>
        <v/>
      </c>
      <c r="G270" s="515" t="str">
        <f t="shared" si="104"/>
        <v/>
      </c>
      <c r="H270" s="515">
        <f t="shared" si="105"/>
        <v>0</v>
      </c>
      <c r="I270" s="515">
        <f t="shared" si="105"/>
        <v>0</v>
      </c>
      <c r="J270" s="515">
        <f t="shared" si="105"/>
        <v>0</v>
      </c>
      <c r="K270" s="515">
        <f t="shared" si="105"/>
        <v>0</v>
      </c>
      <c r="L270" s="515">
        <f t="shared" si="105"/>
        <v>0</v>
      </c>
      <c r="M270" s="515">
        <f t="shared" si="105"/>
        <v>0</v>
      </c>
      <c r="N270" s="515">
        <f t="shared" si="105"/>
        <v>0</v>
      </c>
      <c r="O270" s="515">
        <f t="shared" si="105"/>
        <v>0</v>
      </c>
      <c r="P270" s="515">
        <f t="shared" si="105"/>
        <v>0</v>
      </c>
      <c r="Q270" s="515">
        <f t="shared" si="105"/>
        <v>0</v>
      </c>
      <c r="R270" s="515">
        <f t="shared" si="105"/>
        <v>0</v>
      </c>
      <c r="S270" s="515">
        <f t="shared" si="105"/>
        <v>0</v>
      </c>
      <c r="T270" s="515">
        <f t="shared" si="105"/>
        <v>0</v>
      </c>
      <c r="U270" s="515">
        <f t="shared" si="105"/>
        <v>0</v>
      </c>
      <c r="V270" s="515">
        <f t="shared" si="106"/>
        <v>0</v>
      </c>
      <c r="W270" s="515">
        <f t="shared" si="106"/>
        <v>0</v>
      </c>
      <c r="X270" s="515">
        <f t="shared" si="106"/>
        <v>0</v>
      </c>
      <c r="Y270" s="515">
        <f t="shared" si="106"/>
        <v>0</v>
      </c>
      <c r="Z270" s="515">
        <f t="shared" si="106"/>
        <v>0</v>
      </c>
      <c r="AA270" s="515">
        <f t="shared" si="106"/>
        <v>0</v>
      </c>
      <c r="AB270" s="515">
        <f t="shared" si="106"/>
        <v>0</v>
      </c>
      <c r="AC270" s="515">
        <f t="shared" si="106"/>
        <v>0</v>
      </c>
      <c r="AD270" s="515">
        <f t="shared" si="106"/>
        <v>0</v>
      </c>
      <c r="AE270" s="515">
        <f t="shared" si="106"/>
        <v>0</v>
      </c>
      <c r="AF270" s="515">
        <f t="shared" si="106"/>
        <v>0</v>
      </c>
      <c r="AG270" s="515">
        <f t="shared" si="106"/>
        <v>0</v>
      </c>
      <c r="AH270" s="515">
        <f t="shared" si="106"/>
        <v>0</v>
      </c>
      <c r="AI270" s="515">
        <f t="shared" si="106"/>
        <v>0</v>
      </c>
      <c r="AJ270" s="515">
        <f t="shared" si="107"/>
        <v>0</v>
      </c>
      <c r="AK270" s="515">
        <f t="shared" si="107"/>
        <v>0</v>
      </c>
      <c r="AL270" s="515">
        <f t="shared" si="107"/>
        <v>0</v>
      </c>
      <c r="AM270" s="515">
        <f t="shared" si="107"/>
        <v>0</v>
      </c>
      <c r="AN270" s="515">
        <f t="shared" si="107"/>
        <v>0</v>
      </c>
      <c r="AO270" s="515">
        <f t="shared" si="107"/>
        <v>0</v>
      </c>
      <c r="AP270" s="515">
        <f t="shared" si="107"/>
        <v>0</v>
      </c>
      <c r="AQ270" s="515">
        <f t="shared" si="107"/>
        <v>0</v>
      </c>
      <c r="AR270" s="515">
        <f t="shared" si="107"/>
        <v>0</v>
      </c>
      <c r="AS270" s="515">
        <f t="shared" si="107"/>
        <v>0</v>
      </c>
      <c r="AT270" s="515">
        <f t="shared" si="107"/>
        <v>0</v>
      </c>
      <c r="AU270" s="515">
        <f t="shared" si="107"/>
        <v>0</v>
      </c>
      <c r="AV270" s="515">
        <f t="shared" si="107"/>
        <v>0</v>
      </c>
      <c r="AW270" s="515">
        <f t="shared" si="107"/>
        <v>0</v>
      </c>
      <c r="AX270" s="515" t="str">
        <f t="shared" si="92"/>
        <v/>
      </c>
      <c r="AY270" s="515" t="str">
        <f t="shared" si="92"/>
        <v/>
      </c>
      <c r="AZ270" s="515" t="str">
        <f t="shared" si="92"/>
        <v/>
      </c>
      <c r="BA270" s="515" t="str">
        <f t="shared" si="92"/>
        <v/>
      </c>
      <c r="BB270" s="515" t="str">
        <f t="shared" si="92"/>
        <v/>
      </c>
      <c r="BC270" s="515" t="str">
        <f t="shared" si="91"/>
        <v/>
      </c>
      <c r="BD270" s="515" t="str">
        <f t="shared" si="91"/>
        <v/>
      </c>
      <c r="BE270" s="515" t="str">
        <f t="shared" si="91"/>
        <v/>
      </c>
      <c r="BF270" s="515" t="str">
        <f t="shared" si="91"/>
        <v/>
      </c>
      <c r="BG270" s="515" t="str">
        <f t="shared" si="91"/>
        <v/>
      </c>
      <c r="BH270" s="515" t="str">
        <f t="shared" si="91"/>
        <v/>
      </c>
      <c r="BI270" s="515" t="str">
        <f t="shared" si="96"/>
        <v/>
      </c>
      <c r="BJ270" s="515" t="str">
        <f t="shared" si="96"/>
        <v/>
      </c>
      <c r="BK270" s="515" t="str">
        <f t="shared" si="96"/>
        <v/>
      </c>
      <c r="BL270" s="515">
        <f t="shared" si="108"/>
        <v>0</v>
      </c>
      <c r="BM270" s="515">
        <f t="shared" si="109"/>
        <v>0</v>
      </c>
      <c r="BN270" s="515">
        <f t="shared" si="110"/>
        <v>0</v>
      </c>
      <c r="BO270" s="515" t="str">
        <f t="shared" si="111"/>
        <v/>
      </c>
    </row>
    <row r="271" spans="1:67" ht="30" customHeight="1">
      <c r="A271" s="517">
        <v>260</v>
      </c>
      <c r="B271" s="516"/>
      <c r="C271" s="77" t="str">
        <f t="shared" si="100"/>
        <v/>
      </c>
      <c r="D271" s="72" t="str">
        <f t="shared" si="101"/>
        <v/>
      </c>
      <c r="E271" s="515" t="str">
        <f t="shared" si="102"/>
        <v/>
      </c>
      <c r="F271" s="515" t="str">
        <f t="shared" si="103"/>
        <v/>
      </c>
      <c r="G271" s="515" t="str">
        <f t="shared" si="104"/>
        <v/>
      </c>
      <c r="H271" s="515">
        <f t="shared" si="105"/>
        <v>0</v>
      </c>
      <c r="I271" s="515">
        <f t="shared" si="105"/>
        <v>0</v>
      </c>
      <c r="J271" s="515">
        <f t="shared" si="105"/>
        <v>0</v>
      </c>
      <c r="K271" s="515">
        <f t="shared" si="105"/>
        <v>0</v>
      </c>
      <c r="L271" s="515">
        <f t="shared" si="105"/>
        <v>0</v>
      </c>
      <c r="M271" s="515">
        <f t="shared" si="105"/>
        <v>0</v>
      </c>
      <c r="N271" s="515">
        <f t="shared" si="105"/>
        <v>0</v>
      </c>
      <c r="O271" s="515">
        <f t="shared" si="105"/>
        <v>0</v>
      </c>
      <c r="P271" s="515">
        <f t="shared" si="105"/>
        <v>0</v>
      </c>
      <c r="Q271" s="515">
        <f t="shared" si="105"/>
        <v>0</v>
      </c>
      <c r="R271" s="515">
        <f t="shared" si="105"/>
        <v>0</v>
      </c>
      <c r="S271" s="515">
        <f t="shared" si="105"/>
        <v>0</v>
      </c>
      <c r="T271" s="515">
        <f t="shared" si="105"/>
        <v>0</v>
      </c>
      <c r="U271" s="515">
        <f t="shared" si="105"/>
        <v>0</v>
      </c>
      <c r="V271" s="515">
        <f t="shared" si="106"/>
        <v>0</v>
      </c>
      <c r="W271" s="515">
        <f t="shared" si="106"/>
        <v>0</v>
      </c>
      <c r="X271" s="515">
        <f t="shared" si="106"/>
        <v>0</v>
      </c>
      <c r="Y271" s="515">
        <f t="shared" si="106"/>
        <v>0</v>
      </c>
      <c r="Z271" s="515">
        <f t="shared" si="106"/>
        <v>0</v>
      </c>
      <c r="AA271" s="515">
        <f t="shared" si="106"/>
        <v>0</v>
      </c>
      <c r="AB271" s="515">
        <f t="shared" si="106"/>
        <v>0</v>
      </c>
      <c r="AC271" s="515">
        <f t="shared" si="106"/>
        <v>0</v>
      </c>
      <c r="AD271" s="515">
        <f t="shared" si="106"/>
        <v>0</v>
      </c>
      <c r="AE271" s="515">
        <f t="shared" si="106"/>
        <v>0</v>
      </c>
      <c r="AF271" s="515">
        <f t="shared" si="106"/>
        <v>0</v>
      </c>
      <c r="AG271" s="515">
        <f t="shared" si="106"/>
        <v>0</v>
      </c>
      <c r="AH271" s="515">
        <f t="shared" si="106"/>
        <v>0</v>
      </c>
      <c r="AI271" s="515">
        <f t="shared" si="106"/>
        <v>0</v>
      </c>
      <c r="AJ271" s="515">
        <f t="shared" si="107"/>
        <v>0</v>
      </c>
      <c r="AK271" s="515">
        <f t="shared" si="107"/>
        <v>0</v>
      </c>
      <c r="AL271" s="515">
        <f t="shared" si="107"/>
        <v>0</v>
      </c>
      <c r="AM271" s="515">
        <f t="shared" si="107"/>
        <v>0</v>
      </c>
      <c r="AN271" s="515">
        <f t="shared" si="107"/>
        <v>0</v>
      </c>
      <c r="AO271" s="515">
        <f t="shared" si="107"/>
        <v>0</v>
      </c>
      <c r="AP271" s="515">
        <f t="shared" si="107"/>
        <v>0</v>
      </c>
      <c r="AQ271" s="515">
        <f t="shared" si="107"/>
        <v>0</v>
      </c>
      <c r="AR271" s="515">
        <f t="shared" si="107"/>
        <v>0</v>
      </c>
      <c r="AS271" s="515">
        <f t="shared" si="107"/>
        <v>0</v>
      </c>
      <c r="AT271" s="515">
        <f t="shared" si="107"/>
        <v>0</v>
      </c>
      <c r="AU271" s="515">
        <f t="shared" si="107"/>
        <v>0</v>
      </c>
      <c r="AV271" s="515">
        <f t="shared" si="107"/>
        <v>0</v>
      </c>
      <c r="AW271" s="515">
        <f t="shared" si="107"/>
        <v>0</v>
      </c>
      <c r="AX271" s="515" t="str">
        <f t="shared" si="92"/>
        <v/>
      </c>
      <c r="AY271" s="515" t="str">
        <f t="shared" si="92"/>
        <v/>
      </c>
      <c r="AZ271" s="515" t="str">
        <f t="shared" si="92"/>
        <v/>
      </c>
      <c r="BA271" s="515" t="str">
        <f t="shared" si="92"/>
        <v/>
      </c>
      <c r="BB271" s="515" t="str">
        <f t="shared" si="92"/>
        <v/>
      </c>
      <c r="BC271" s="515" t="str">
        <f t="shared" si="91"/>
        <v/>
      </c>
      <c r="BD271" s="515" t="str">
        <f t="shared" si="91"/>
        <v/>
      </c>
      <c r="BE271" s="515" t="str">
        <f t="shared" si="91"/>
        <v/>
      </c>
      <c r="BF271" s="515" t="str">
        <f t="shared" si="91"/>
        <v/>
      </c>
      <c r="BG271" s="515" t="str">
        <f t="shared" si="91"/>
        <v/>
      </c>
      <c r="BH271" s="515" t="str">
        <f t="shared" si="91"/>
        <v/>
      </c>
      <c r="BI271" s="515" t="str">
        <f t="shared" si="96"/>
        <v/>
      </c>
      <c r="BJ271" s="515" t="str">
        <f t="shared" si="96"/>
        <v/>
      </c>
      <c r="BK271" s="515" t="str">
        <f t="shared" si="96"/>
        <v/>
      </c>
      <c r="BL271" s="515">
        <f t="shared" si="108"/>
        <v>0</v>
      </c>
      <c r="BM271" s="515">
        <f t="shared" si="109"/>
        <v>0</v>
      </c>
      <c r="BN271" s="515">
        <f t="shared" si="110"/>
        <v>0</v>
      </c>
      <c r="BO271" s="515" t="str">
        <f t="shared" si="111"/>
        <v/>
      </c>
    </row>
    <row r="272" spans="1:67" ht="30" customHeight="1">
      <c r="A272" s="518">
        <v>261</v>
      </c>
      <c r="B272" s="516"/>
      <c r="C272" s="77" t="str">
        <f t="shared" si="100"/>
        <v/>
      </c>
      <c r="D272" s="72" t="str">
        <f t="shared" si="101"/>
        <v/>
      </c>
      <c r="E272" s="515" t="str">
        <f t="shared" si="102"/>
        <v/>
      </c>
      <c r="F272" s="515" t="str">
        <f t="shared" si="103"/>
        <v/>
      </c>
      <c r="G272" s="515" t="str">
        <f t="shared" si="104"/>
        <v/>
      </c>
      <c r="H272" s="515">
        <f t="shared" si="105"/>
        <v>0</v>
      </c>
      <c r="I272" s="515">
        <f t="shared" si="105"/>
        <v>0</v>
      </c>
      <c r="J272" s="515">
        <f t="shared" si="105"/>
        <v>0</v>
      </c>
      <c r="K272" s="515">
        <f t="shared" si="105"/>
        <v>0</v>
      </c>
      <c r="L272" s="515">
        <f t="shared" si="105"/>
        <v>0</v>
      </c>
      <c r="M272" s="515">
        <f t="shared" si="105"/>
        <v>0</v>
      </c>
      <c r="N272" s="515">
        <f t="shared" si="105"/>
        <v>0</v>
      </c>
      <c r="O272" s="515">
        <f t="shared" si="105"/>
        <v>0</v>
      </c>
      <c r="P272" s="515">
        <f t="shared" si="105"/>
        <v>0</v>
      </c>
      <c r="Q272" s="515">
        <f t="shared" si="105"/>
        <v>0</v>
      </c>
      <c r="R272" s="515">
        <f t="shared" si="105"/>
        <v>0</v>
      </c>
      <c r="S272" s="515">
        <f t="shared" si="105"/>
        <v>0</v>
      </c>
      <c r="T272" s="515">
        <f t="shared" si="105"/>
        <v>0</v>
      </c>
      <c r="U272" s="515">
        <f t="shared" si="105"/>
        <v>0</v>
      </c>
      <c r="V272" s="515">
        <f t="shared" si="106"/>
        <v>0</v>
      </c>
      <c r="W272" s="515">
        <f t="shared" si="106"/>
        <v>0</v>
      </c>
      <c r="X272" s="515">
        <f t="shared" si="106"/>
        <v>0</v>
      </c>
      <c r="Y272" s="515">
        <f t="shared" si="106"/>
        <v>0</v>
      </c>
      <c r="Z272" s="515">
        <f t="shared" si="106"/>
        <v>0</v>
      </c>
      <c r="AA272" s="515">
        <f t="shared" si="106"/>
        <v>0</v>
      </c>
      <c r="AB272" s="515">
        <f t="shared" si="106"/>
        <v>0</v>
      </c>
      <c r="AC272" s="515">
        <f t="shared" si="106"/>
        <v>0</v>
      </c>
      <c r="AD272" s="515">
        <f t="shared" si="106"/>
        <v>0</v>
      </c>
      <c r="AE272" s="515">
        <f t="shared" si="106"/>
        <v>0</v>
      </c>
      <c r="AF272" s="515">
        <f t="shared" si="106"/>
        <v>0</v>
      </c>
      <c r="AG272" s="515">
        <f t="shared" si="106"/>
        <v>0</v>
      </c>
      <c r="AH272" s="515">
        <f t="shared" si="106"/>
        <v>0</v>
      </c>
      <c r="AI272" s="515">
        <f t="shared" si="106"/>
        <v>0</v>
      </c>
      <c r="AJ272" s="515">
        <f t="shared" si="107"/>
        <v>0</v>
      </c>
      <c r="AK272" s="515">
        <f t="shared" si="107"/>
        <v>0</v>
      </c>
      <c r="AL272" s="515">
        <f t="shared" si="107"/>
        <v>0</v>
      </c>
      <c r="AM272" s="515">
        <f t="shared" si="107"/>
        <v>0</v>
      </c>
      <c r="AN272" s="515">
        <f t="shared" si="107"/>
        <v>0</v>
      </c>
      <c r="AO272" s="515">
        <f t="shared" si="107"/>
        <v>0</v>
      </c>
      <c r="AP272" s="515">
        <f t="shared" si="107"/>
        <v>0</v>
      </c>
      <c r="AQ272" s="515">
        <f t="shared" si="107"/>
        <v>0</v>
      </c>
      <c r="AR272" s="515">
        <f t="shared" si="107"/>
        <v>0</v>
      </c>
      <c r="AS272" s="515">
        <f t="shared" si="107"/>
        <v>0</v>
      </c>
      <c r="AT272" s="515">
        <f t="shared" si="107"/>
        <v>0</v>
      </c>
      <c r="AU272" s="515">
        <f t="shared" si="107"/>
        <v>0</v>
      </c>
      <c r="AV272" s="515">
        <f t="shared" si="107"/>
        <v>0</v>
      </c>
      <c r="AW272" s="515">
        <f t="shared" si="107"/>
        <v>0</v>
      </c>
      <c r="AX272" s="515" t="str">
        <f t="shared" si="92"/>
        <v/>
      </c>
      <c r="AY272" s="515" t="str">
        <f t="shared" si="92"/>
        <v/>
      </c>
      <c r="AZ272" s="515" t="str">
        <f t="shared" si="92"/>
        <v/>
      </c>
      <c r="BA272" s="515" t="str">
        <f t="shared" si="92"/>
        <v/>
      </c>
      <c r="BB272" s="515" t="str">
        <f t="shared" si="92"/>
        <v/>
      </c>
      <c r="BC272" s="515" t="str">
        <f t="shared" si="91"/>
        <v/>
      </c>
      <c r="BD272" s="515" t="str">
        <f t="shared" si="91"/>
        <v/>
      </c>
      <c r="BE272" s="515" t="str">
        <f t="shared" si="91"/>
        <v/>
      </c>
      <c r="BF272" s="515" t="str">
        <f t="shared" si="91"/>
        <v/>
      </c>
      <c r="BG272" s="515" t="str">
        <f t="shared" si="91"/>
        <v/>
      </c>
      <c r="BH272" s="515" t="str">
        <f t="shared" si="91"/>
        <v/>
      </c>
      <c r="BI272" s="515" t="str">
        <f t="shared" si="96"/>
        <v/>
      </c>
      <c r="BJ272" s="515" t="str">
        <f t="shared" si="96"/>
        <v/>
      </c>
      <c r="BK272" s="515" t="str">
        <f t="shared" si="96"/>
        <v/>
      </c>
      <c r="BL272" s="515">
        <f t="shared" si="108"/>
        <v>0</v>
      </c>
      <c r="BM272" s="515">
        <f t="shared" si="109"/>
        <v>0</v>
      </c>
      <c r="BN272" s="515">
        <f t="shared" si="110"/>
        <v>0</v>
      </c>
      <c r="BO272" s="515" t="str">
        <f t="shared" si="111"/>
        <v/>
      </c>
    </row>
    <row r="273" spans="1:67" ht="30" customHeight="1">
      <c r="A273" s="517">
        <v>262</v>
      </c>
      <c r="B273" s="516"/>
      <c r="C273" s="77" t="str">
        <f t="shared" si="100"/>
        <v/>
      </c>
      <c r="D273" s="72" t="str">
        <f t="shared" si="101"/>
        <v/>
      </c>
      <c r="E273" s="515" t="str">
        <f t="shared" si="102"/>
        <v/>
      </c>
      <c r="F273" s="515" t="str">
        <f t="shared" si="103"/>
        <v/>
      </c>
      <c r="G273" s="515" t="str">
        <f t="shared" si="104"/>
        <v/>
      </c>
      <c r="H273" s="515">
        <f t="shared" si="105"/>
        <v>0</v>
      </c>
      <c r="I273" s="515">
        <f t="shared" si="105"/>
        <v>0</v>
      </c>
      <c r="J273" s="515">
        <f t="shared" si="105"/>
        <v>0</v>
      </c>
      <c r="K273" s="515">
        <f t="shared" si="105"/>
        <v>0</v>
      </c>
      <c r="L273" s="515">
        <f t="shared" si="105"/>
        <v>0</v>
      </c>
      <c r="M273" s="515">
        <f t="shared" si="105"/>
        <v>0</v>
      </c>
      <c r="N273" s="515">
        <f t="shared" si="105"/>
        <v>0</v>
      </c>
      <c r="O273" s="515">
        <f t="shared" si="105"/>
        <v>0</v>
      </c>
      <c r="P273" s="515">
        <f t="shared" si="105"/>
        <v>0</v>
      </c>
      <c r="Q273" s="515">
        <f t="shared" si="105"/>
        <v>0</v>
      </c>
      <c r="R273" s="515">
        <f t="shared" si="105"/>
        <v>0</v>
      </c>
      <c r="S273" s="515">
        <f t="shared" si="105"/>
        <v>0</v>
      </c>
      <c r="T273" s="515">
        <f t="shared" si="105"/>
        <v>0</v>
      </c>
      <c r="U273" s="515">
        <f t="shared" si="105"/>
        <v>0</v>
      </c>
      <c r="V273" s="515">
        <f t="shared" si="106"/>
        <v>0</v>
      </c>
      <c r="W273" s="515">
        <f t="shared" si="106"/>
        <v>0</v>
      </c>
      <c r="X273" s="515">
        <f t="shared" si="106"/>
        <v>0</v>
      </c>
      <c r="Y273" s="515">
        <f t="shared" si="106"/>
        <v>0</v>
      </c>
      <c r="Z273" s="515">
        <f t="shared" si="106"/>
        <v>0</v>
      </c>
      <c r="AA273" s="515">
        <f t="shared" si="106"/>
        <v>0</v>
      </c>
      <c r="AB273" s="515">
        <f t="shared" si="106"/>
        <v>0</v>
      </c>
      <c r="AC273" s="515">
        <f t="shared" si="106"/>
        <v>0</v>
      </c>
      <c r="AD273" s="515">
        <f t="shared" si="106"/>
        <v>0</v>
      </c>
      <c r="AE273" s="515">
        <f t="shared" si="106"/>
        <v>0</v>
      </c>
      <c r="AF273" s="515">
        <f t="shared" si="106"/>
        <v>0</v>
      </c>
      <c r="AG273" s="515">
        <f t="shared" si="106"/>
        <v>0</v>
      </c>
      <c r="AH273" s="515">
        <f t="shared" si="106"/>
        <v>0</v>
      </c>
      <c r="AI273" s="515">
        <f t="shared" si="106"/>
        <v>0</v>
      </c>
      <c r="AJ273" s="515">
        <f t="shared" si="107"/>
        <v>0</v>
      </c>
      <c r="AK273" s="515">
        <f t="shared" si="107"/>
        <v>0</v>
      </c>
      <c r="AL273" s="515">
        <f t="shared" si="107"/>
        <v>0</v>
      </c>
      <c r="AM273" s="515">
        <f t="shared" si="107"/>
        <v>0</v>
      </c>
      <c r="AN273" s="515">
        <f t="shared" si="107"/>
        <v>0</v>
      </c>
      <c r="AO273" s="515">
        <f t="shared" si="107"/>
        <v>0</v>
      </c>
      <c r="AP273" s="515">
        <f t="shared" si="107"/>
        <v>0</v>
      </c>
      <c r="AQ273" s="515">
        <f t="shared" si="107"/>
        <v>0</v>
      </c>
      <c r="AR273" s="515">
        <f t="shared" si="107"/>
        <v>0</v>
      </c>
      <c r="AS273" s="515">
        <f t="shared" si="107"/>
        <v>0</v>
      </c>
      <c r="AT273" s="515">
        <f t="shared" si="107"/>
        <v>0</v>
      </c>
      <c r="AU273" s="515">
        <f t="shared" si="107"/>
        <v>0</v>
      </c>
      <c r="AV273" s="515">
        <f t="shared" si="107"/>
        <v>0</v>
      </c>
      <c r="AW273" s="515">
        <f t="shared" si="107"/>
        <v>0</v>
      </c>
      <c r="AX273" s="515" t="str">
        <f t="shared" si="92"/>
        <v/>
      </c>
      <c r="AY273" s="515" t="str">
        <f t="shared" si="92"/>
        <v/>
      </c>
      <c r="AZ273" s="515" t="str">
        <f t="shared" si="92"/>
        <v/>
      </c>
      <c r="BA273" s="515" t="str">
        <f t="shared" si="92"/>
        <v/>
      </c>
      <c r="BB273" s="515" t="str">
        <f t="shared" si="92"/>
        <v/>
      </c>
      <c r="BC273" s="515" t="str">
        <f t="shared" si="91"/>
        <v/>
      </c>
      <c r="BD273" s="515" t="str">
        <f t="shared" si="91"/>
        <v/>
      </c>
      <c r="BE273" s="515" t="str">
        <f t="shared" si="91"/>
        <v/>
      </c>
      <c r="BF273" s="515" t="str">
        <f t="shared" si="91"/>
        <v/>
      </c>
      <c r="BG273" s="515" t="str">
        <f t="shared" si="91"/>
        <v/>
      </c>
      <c r="BH273" s="515" t="str">
        <f t="shared" si="91"/>
        <v/>
      </c>
      <c r="BI273" s="515" t="str">
        <f t="shared" si="96"/>
        <v/>
      </c>
      <c r="BJ273" s="515" t="str">
        <f t="shared" si="96"/>
        <v/>
      </c>
      <c r="BK273" s="515" t="str">
        <f t="shared" si="96"/>
        <v/>
      </c>
      <c r="BL273" s="515">
        <f t="shared" si="108"/>
        <v>0</v>
      </c>
      <c r="BM273" s="515">
        <f t="shared" si="109"/>
        <v>0</v>
      </c>
      <c r="BN273" s="515">
        <f t="shared" si="110"/>
        <v>0</v>
      </c>
      <c r="BO273" s="515" t="str">
        <f t="shared" si="111"/>
        <v/>
      </c>
    </row>
    <row r="274" spans="1:67" ht="30" customHeight="1">
      <c r="A274" s="518">
        <v>263</v>
      </c>
      <c r="B274" s="516"/>
      <c r="C274" s="77" t="str">
        <f t="shared" si="100"/>
        <v/>
      </c>
      <c r="D274" s="72" t="str">
        <f t="shared" si="101"/>
        <v/>
      </c>
      <c r="E274" s="515" t="str">
        <f t="shared" si="102"/>
        <v/>
      </c>
      <c r="F274" s="515" t="str">
        <f t="shared" si="103"/>
        <v/>
      </c>
      <c r="G274" s="515" t="str">
        <f t="shared" si="104"/>
        <v/>
      </c>
      <c r="H274" s="515">
        <f t="shared" si="105"/>
        <v>0</v>
      </c>
      <c r="I274" s="515">
        <f t="shared" si="105"/>
        <v>0</v>
      </c>
      <c r="J274" s="515">
        <f t="shared" si="105"/>
        <v>0</v>
      </c>
      <c r="K274" s="515">
        <f t="shared" si="105"/>
        <v>0</v>
      </c>
      <c r="L274" s="515">
        <f t="shared" si="105"/>
        <v>0</v>
      </c>
      <c r="M274" s="515">
        <f t="shared" si="105"/>
        <v>0</v>
      </c>
      <c r="N274" s="515">
        <f t="shared" si="105"/>
        <v>0</v>
      </c>
      <c r="O274" s="515">
        <f t="shared" si="105"/>
        <v>0</v>
      </c>
      <c r="P274" s="515">
        <f t="shared" si="105"/>
        <v>0</v>
      </c>
      <c r="Q274" s="515">
        <f t="shared" si="105"/>
        <v>0</v>
      </c>
      <c r="R274" s="515">
        <f t="shared" si="105"/>
        <v>0</v>
      </c>
      <c r="S274" s="515">
        <f t="shared" si="105"/>
        <v>0</v>
      </c>
      <c r="T274" s="515">
        <f t="shared" si="105"/>
        <v>0</v>
      </c>
      <c r="U274" s="515">
        <f t="shared" si="105"/>
        <v>0</v>
      </c>
      <c r="V274" s="515">
        <f t="shared" si="106"/>
        <v>0</v>
      </c>
      <c r="W274" s="515">
        <f t="shared" si="106"/>
        <v>0</v>
      </c>
      <c r="X274" s="515">
        <f t="shared" si="106"/>
        <v>0</v>
      </c>
      <c r="Y274" s="515">
        <f t="shared" si="106"/>
        <v>0</v>
      </c>
      <c r="Z274" s="515">
        <f t="shared" si="106"/>
        <v>0</v>
      </c>
      <c r="AA274" s="515">
        <f t="shared" si="106"/>
        <v>0</v>
      </c>
      <c r="AB274" s="515">
        <f t="shared" si="106"/>
        <v>0</v>
      </c>
      <c r="AC274" s="515">
        <f t="shared" si="106"/>
        <v>0</v>
      </c>
      <c r="AD274" s="515">
        <f t="shared" si="106"/>
        <v>0</v>
      </c>
      <c r="AE274" s="515">
        <f t="shared" si="106"/>
        <v>0</v>
      </c>
      <c r="AF274" s="515">
        <f t="shared" si="106"/>
        <v>0</v>
      </c>
      <c r="AG274" s="515">
        <f t="shared" si="106"/>
        <v>0</v>
      </c>
      <c r="AH274" s="515">
        <f t="shared" si="106"/>
        <v>0</v>
      </c>
      <c r="AI274" s="515">
        <f t="shared" si="106"/>
        <v>0</v>
      </c>
      <c r="AJ274" s="515">
        <f t="shared" si="107"/>
        <v>0</v>
      </c>
      <c r="AK274" s="515">
        <f t="shared" si="107"/>
        <v>0</v>
      </c>
      <c r="AL274" s="515">
        <f t="shared" si="107"/>
        <v>0</v>
      </c>
      <c r="AM274" s="515">
        <f t="shared" si="107"/>
        <v>0</v>
      </c>
      <c r="AN274" s="515">
        <f t="shared" si="107"/>
        <v>0</v>
      </c>
      <c r="AO274" s="515">
        <f t="shared" si="107"/>
        <v>0</v>
      </c>
      <c r="AP274" s="515">
        <f t="shared" si="107"/>
        <v>0</v>
      </c>
      <c r="AQ274" s="515">
        <f t="shared" si="107"/>
        <v>0</v>
      </c>
      <c r="AR274" s="515">
        <f t="shared" si="107"/>
        <v>0</v>
      </c>
      <c r="AS274" s="515">
        <f t="shared" si="107"/>
        <v>0</v>
      </c>
      <c r="AT274" s="515">
        <f t="shared" si="107"/>
        <v>0</v>
      </c>
      <c r="AU274" s="515">
        <f t="shared" si="107"/>
        <v>0</v>
      </c>
      <c r="AV274" s="515">
        <f t="shared" si="107"/>
        <v>0</v>
      </c>
      <c r="AW274" s="515">
        <f t="shared" si="107"/>
        <v>0</v>
      </c>
      <c r="AX274" s="515" t="str">
        <f t="shared" si="92"/>
        <v/>
      </c>
      <c r="AY274" s="515" t="str">
        <f t="shared" si="92"/>
        <v/>
      </c>
      <c r="AZ274" s="515" t="str">
        <f t="shared" si="92"/>
        <v/>
      </c>
      <c r="BA274" s="515" t="str">
        <f t="shared" si="92"/>
        <v/>
      </c>
      <c r="BB274" s="515" t="str">
        <f t="shared" si="92"/>
        <v/>
      </c>
      <c r="BC274" s="515" t="str">
        <f t="shared" si="91"/>
        <v/>
      </c>
      <c r="BD274" s="515" t="str">
        <f t="shared" si="91"/>
        <v/>
      </c>
      <c r="BE274" s="515" t="str">
        <f t="shared" si="91"/>
        <v/>
      </c>
      <c r="BF274" s="515" t="str">
        <f t="shared" si="91"/>
        <v/>
      </c>
      <c r="BG274" s="515" t="str">
        <f t="shared" si="91"/>
        <v/>
      </c>
      <c r="BH274" s="515" t="str">
        <f t="shared" si="91"/>
        <v/>
      </c>
      <c r="BI274" s="515" t="str">
        <f t="shared" si="96"/>
        <v/>
      </c>
      <c r="BJ274" s="515" t="str">
        <f t="shared" si="96"/>
        <v/>
      </c>
      <c r="BK274" s="515" t="str">
        <f t="shared" si="96"/>
        <v/>
      </c>
      <c r="BL274" s="515">
        <f t="shared" si="108"/>
        <v>0</v>
      </c>
      <c r="BM274" s="515">
        <f t="shared" si="109"/>
        <v>0</v>
      </c>
      <c r="BN274" s="515">
        <f t="shared" si="110"/>
        <v>0</v>
      </c>
      <c r="BO274" s="515" t="str">
        <f t="shared" si="111"/>
        <v/>
      </c>
    </row>
    <row r="275" spans="1:67" ht="30" customHeight="1">
      <c r="A275" s="517">
        <v>264</v>
      </c>
      <c r="B275" s="516"/>
      <c r="C275" s="77" t="str">
        <f t="shared" si="100"/>
        <v/>
      </c>
      <c r="D275" s="72" t="str">
        <f t="shared" si="101"/>
        <v/>
      </c>
      <c r="E275" s="515" t="str">
        <f t="shared" si="102"/>
        <v/>
      </c>
      <c r="F275" s="515" t="str">
        <f t="shared" si="103"/>
        <v/>
      </c>
      <c r="G275" s="515" t="str">
        <f t="shared" si="104"/>
        <v/>
      </c>
      <c r="H275" s="515">
        <f t="shared" si="105"/>
        <v>0</v>
      </c>
      <c r="I275" s="515">
        <f t="shared" si="105"/>
        <v>0</v>
      </c>
      <c r="J275" s="515">
        <f t="shared" si="105"/>
        <v>0</v>
      </c>
      <c r="K275" s="515">
        <f t="shared" si="105"/>
        <v>0</v>
      </c>
      <c r="L275" s="515">
        <f t="shared" si="105"/>
        <v>0</v>
      </c>
      <c r="M275" s="515">
        <f t="shared" si="105"/>
        <v>0</v>
      </c>
      <c r="N275" s="515">
        <f t="shared" si="105"/>
        <v>0</v>
      </c>
      <c r="O275" s="515">
        <f t="shared" si="105"/>
        <v>0</v>
      </c>
      <c r="P275" s="515">
        <f t="shared" si="105"/>
        <v>0</v>
      </c>
      <c r="Q275" s="515">
        <f t="shared" si="105"/>
        <v>0</v>
      </c>
      <c r="R275" s="515">
        <f t="shared" si="105"/>
        <v>0</v>
      </c>
      <c r="S275" s="515">
        <f t="shared" si="105"/>
        <v>0</v>
      </c>
      <c r="T275" s="515">
        <f t="shared" si="105"/>
        <v>0</v>
      </c>
      <c r="U275" s="515">
        <f t="shared" si="105"/>
        <v>0</v>
      </c>
      <c r="V275" s="515">
        <f t="shared" si="106"/>
        <v>0</v>
      </c>
      <c r="W275" s="515">
        <f t="shared" si="106"/>
        <v>0</v>
      </c>
      <c r="X275" s="515">
        <f t="shared" si="106"/>
        <v>0</v>
      </c>
      <c r="Y275" s="515">
        <f t="shared" si="106"/>
        <v>0</v>
      </c>
      <c r="Z275" s="515">
        <f t="shared" si="106"/>
        <v>0</v>
      </c>
      <c r="AA275" s="515">
        <f t="shared" si="106"/>
        <v>0</v>
      </c>
      <c r="AB275" s="515">
        <f t="shared" si="106"/>
        <v>0</v>
      </c>
      <c r="AC275" s="515">
        <f t="shared" si="106"/>
        <v>0</v>
      </c>
      <c r="AD275" s="515">
        <f t="shared" si="106"/>
        <v>0</v>
      </c>
      <c r="AE275" s="515">
        <f t="shared" si="106"/>
        <v>0</v>
      </c>
      <c r="AF275" s="515">
        <f t="shared" si="106"/>
        <v>0</v>
      </c>
      <c r="AG275" s="515">
        <f t="shared" si="106"/>
        <v>0</v>
      </c>
      <c r="AH275" s="515">
        <f t="shared" si="106"/>
        <v>0</v>
      </c>
      <c r="AI275" s="515">
        <f t="shared" si="106"/>
        <v>0</v>
      </c>
      <c r="AJ275" s="515">
        <f t="shared" si="107"/>
        <v>0</v>
      </c>
      <c r="AK275" s="515">
        <f t="shared" si="107"/>
        <v>0</v>
      </c>
      <c r="AL275" s="515">
        <f t="shared" si="107"/>
        <v>0</v>
      </c>
      <c r="AM275" s="515">
        <f t="shared" si="107"/>
        <v>0</v>
      </c>
      <c r="AN275" s="515">
        <f t="shared" si="107"/>
        <v>0</v>
      </c>
      <c r="AO275" s="515">
        <f t="shared" si="107"/>
        <v>0</v>
      </c>
      <c r="AP275" s="515">
        <f t="shared" si="107"/>
        <v>0</v>
      </c>
      <c r="AQ275" s="515">
        <f t="shared" si="107"/>
        <v>0</v>
      </c>
      <c r="AR275" s="515">
        <f t="shared" si="107"/>
        <v>0</v>
      </c>
      <c r="AS275" s="515">
        <f t="shared" si="107"/>
        <v>0</v>
      </c>
      <c r="AT275" s="515">
        <f t="shared" si="107"/>
        <v>0</v>
      </c>
      <c r="AU275" s="515">
        <f t="shared" si="107"/>
        <v>0</v>
      </c>
      <c r="AV275" s="515">
        <f t="shared" si="107"/>
        <v>0</v>
      </c>
      <c r="AW275" s="515">
        <f t="shared" si="107"/>
        <v>0</v>
      </c>
      <c r="AX275" s="515" t="str">
        <f t="shared" si="92"/>
        <v/>
      </c>
      <c r="AY275" s="515" t="str">
        <f t="shared" si="92"/>
        <v/>
      </c>
      <c r="AZ275" s="515" t="str">
        <f t="shared" si="92"/>
        <v/>
      </c>
      <c r="BA275" s="515" t="str">
        <f t="shared" si="92"/>
        <v/>
      </c>
      <c r="BB275" s="515" t="str">
        <f t="shared" si="92"/>
        <v/>
      </c>
      <c r="BC275" s="515" t="str">
        <f t="shared" si="91"/>
        <v/>
      </c>
      <c r="BD275" s="515" t="str">
        <f t="shared" si="91"/>
        <v/>
      </c>
      <c r="BE275" s="515" t="str">
        <f t="shared" si="91"/>
        <v/>
      </c>
      <c r="BF275" s="515" t="str">
        <f t="shared" si="91"/>
        <v/>
      </c>
      <c r="BG275" s="515" t="str">
        <f t="shared" si="91"/>
        <v/>
      </c>
      <c r="BH275" s="515" t="str">
        <f t="shared" si="91"/>
        <v/>
      </c>
      <c r="BI275" s="515" t="str">
        <f t="shared" si="96"/>
        <v/>
      </c>
      <c r="BJ275" s="515" t="str">
        <f t="shared" si="96"/>
        <v/>
      </c>
      <c r="BK275" s="515" t="str">
        <f t="shared" si="96"/>
        <v/>
      </c>
      <c r="BL275" s="515">
        <f t="shared" si="108"/>
        <v>0</v>
      </c>
      <c r="BM275" s="515">
        <f t="shared" si="109"/>
        <v>0</v>
      </c>
      <c r="BN275" s="515">
        <f t="shared" si="110"/>
        <v>0</v>
      </c>
      <c r="BO275" s="515" t="str">
        <f t="shared" si="111"/>
        <v/>
      </c>
    </row>
    <row r="276" spans="1:67" ht="30" customHeight="1">
      <c r="A276" s="518">
        <v>265</v>
      </c>
      <c r="B276" s="516"/>
      <c r="C276" s="77" t="str">
        <f t="shared" si="100"/>
        <v/>
      </c>
      <c r="D276" s="72" t="str">
        <f t="shared" si="101"/>
        <v/>
      </c>
      <c r="E276" s="515" t="str">
        <f t="shared" si="102"/>
        <v/>
      </c>
      <c r="F276" s="515" t="str">
        <f t="shared" si="103"/>
        <v/>
      </c>
      <c r="G276" s="515" t="str">
        <f t="shared" si="104"/>
        <v/>
      </c>
      <c r="H276" s="515">
        <f t="shared" si="105"/>
        <v>0</v>
      </c>
      <c r="I276" s="515">
        <f t="shared" si="105"/>
        <v>0</v>
      </c>
      <c r="J276" s="515">
        <f t="shared" si="105"/>
        <v>0</v>
      </c>
      <c r="K276" s="515">
        <f t="shared" si="105"/>
        <v>0</v>
      </c>
      <c r="L276" s="515">
        <f t="shared" si="105"/>
        <v>0</v>
      </c>
      <c r="M276" s="515">
        <f t="shared" si="105"/>
        <v>0</v>
      </c>
      <c r="N276" s="515">
        <f t="shared" si="105"/>
        <v>0</v>
      </c>
      <c r="O276" s="515">
        <f t="shared" si="105"/>
        <v>0</v>
      </c>
      <c r="P276" s="515">
        <f t="shared" si="105"/>
        <v>0</v>
      </c>
      <c r="Q276" s="515">
        <f t="shared" si="105"/>
        <v>0</v>
      </c>
      <c r="R276" s="515">
        <f t="shared" si="105"/>
        <v>0</v>
      </c>
      <c r="S276" s="515">
        <f t="shared" si="105"/>
        <v>0</v>
      </c>
      <c r="T276" s="515">
        <f t="shared" si="105"/>
        <v>0</v>
      </c>
      <c r="U276" s="515">
        <f t="shared" si="105"/>
        <v>0</v>
      </c>
      <c r="V276" s="515">
        <f t="shared" si="106"/>
        <v>0</v>
      </c>
      <c r="W276" s="515">
        <f t="shared" si="106"/>
        <v>0</v>
      </c>
      <c r="X276" s="515">
        <f t="shared" si="106"/>
        <v>0</v>
      </c>
      <c r="Y276" s="515">
        <f t="shared" si="106"/>
        <v>0</v>
      </c>
      <c r="Z276" s="515">
        <f t="shared" si="106"/>
        <v>0</v>
      </c>
      <c r="AA276" s="515">
        <f t="shared" si="106"/>
        <v>0</v>
      </c>
      <c r="AB276" s="515">
        <f t="shared" si="106"/>
        <v>0</v>
      </c>
      <c r="AC276" s="515">
        <f t="shared" si="106"/>
        <v>0</v>
      </c>
      <c r="AD276" s="515">
        <f t="shared" si="106"/>
        <v>0</v>
      </c>
      <c r="AE276" s="515">
        <f t="shared" si="106"/>
        <v>0</v>
      </c>
      <c r="AF276" s="515">
        <f t="shared" si="106"/>
        <v>0</v>
      </c>
      <c r="AG276" s="515">
        <f t="shared" si="106"/>
        <v>0</v>
      </c>
      <c r="AH276" s="515">
        <f t="shared" si="106"/>
        <v>0</v>
      </c>
      <c r="AI276" s="515">
        <f t="shared" si="106"/>
        <v>0</v>
      </c>
      <c r="AJ276" s="515">
        <f t="shared" si="107"/>
        <v>0</v>
      </c>
      <c r="AK276" s="515">
        <f t="shared" si="107"/>
        <v>0</v>
      </c>
      <c r="AL276" s="515">
        <f t="shared" si="107"/>
        <v>0</v>
      </c>
      <c r="AM276" s="515">
        <f t="shared" si="107"/>
        <v>0</v>
      </c>
      <c r="AN276" s="515">
        <f t="shared" si="107"/>
        <v>0</v>
      </c>
      <c r="AO276" s="515">
        <f t="shared" si="107"/>
        <v>0</v>
      </c>
      <c r="AP276" s="515">
        <f t="shared" si="107"/>
        <v>0</v>
      </c>
      <c r="AQ276" s="515">
        <f t="shared" si="107"/>
        <v>0</v>
      </c>
      <c r="AR276" s="515">
        <f t="shared" si="107"/>
        <v>0</v>
      </c>
      <c r="AS276" s="515">
        <f t="shared" si="107"/>
        <v>0</v>
      </c>
      <c r="AT276" s="515">
        <f t="shared" si="107"/>
        <v>0</v>
      </c>
      <c r="AU276" s="515">
        <f t="shared" si="107"/>
        <v>0</v>
      </c>
      <c r="AV276" s="515">
        <f t="shared" si="107"/>
        <v>0</v>
      </c>
      <c r="AW276" s="515">
        <f t="shared" si="107"/>
        <v>0</v>
      </c>
      <c r="AX276" s="515" t="str">
        <f t="shared" si="92"/>
        <v/>
      </c>
      <c r="AY276" s="515" t="str">
        <f t="shared" si="92"/>
        <v/>
      </c>
      <c r="AZ276" s="515" t="str">
        <f t="shared" si="92"/>
        <v/>
      </c>
      <c r="BA276" s="515" t="str">
        <f t="shared" si="92"/>
        <v/>
      </c>
      <c r="BB276" s="515" t="str">
        <f t="shared" si="92"/>
        <v/>
      </c>
      <c r="BC276" s="515" t="str">
        <f t="shared" si="91"/>
        <v/>
      </c>
      <c r="BD276" s="515" t="str">
        <f t="shared" si="91"/>
        <v/>
      </c>
      <c r="BE276" s="515" t="str">
        <f t="shared" si="91"/>
        <v/>
      </c>
      <c r="BF276" s="515" t="str">
        <f t="shared" si="91"/>
        <v/>
      </c>
      <c r="BG276" s="515" t="str">
        <f t="shared" si="91"/>
        <v/>
      </c>
      <c r="BH276" s="515" t="str">
        <f t="shared" si="91"/>
        <v/>
      </c>
      <c r="BI276" s="515" t="str">
        <f t="shared" si="96"/>
        <v/>
      </c>
      <c r="BJ276" s="515" t="str">
        <f t="shared" si="96"/>
        <v/>
      </c>
      <c r="BK276" s="515" t="str">
        <f t="shared" si="96"/>
        <v/>
      </c>
      <c r="BL276" s="515">
        <f t="shared" si="108"/>
        <v>0</v>
      </c>
      <c r="BM276" s="515">
        <f t="shared" si="109"/>
        <v>0</v>
      </c>
      <c r="BN276" s="515">
        <f t="shared" si="110"/>
        <v>0</v>
      </c>
      <c r="BO276" s="515" t="str">
        <f t="shared" si="111"/>
        <v/>
      </c>
    </row>
    <row r="277" spans="1:67" ht="30" customHeight="1">
      <c r="A277" s="517">
        <v>266</v>
      </c>
      <c r="B277" s="516"/>
      <c r="C277" s="77" t="str">
        <f t="shared" si="100"/>
        <v/>
      </c>
      <c r="D277" s="72" t="str">
        <f t="shared" si="101"/>
        <v/>
      </c>
      <c r="E277" s="515" t="str">
        <f t="shared" si="102"/>
        <v/>
      </c>
      <c r="F277" s="515" t="str">
        <f t="shared" si="103"/>
        <v/>
      </c>
      <c r="G277" s="515" t="str">
        <f t="shared" si="104"/>
        <v/>
      </c>
      <c r="H277" s="515">
        <f t="shared" si="105"/>
        <v>0</v>
      </c>
      <c r="I277" s="515">
        <f t="shared" si="105"/>
        <v>0</v>
      </c>
      <c r="J277" s="515">
        <f t="shared" si="105"/>
        <v>0</v>
      </c>
      <c r="K277" s="515">
        <f t="shared" si="105"/>
        <v>0</v>
      </c>
      <c r="L277" s="515">
        <f t="shared" si="105"/>
        <v>0</v>
      </c>
      <c r="M277" s="515">
        <f t="shared" si="105"/>
        <v>0</v>
      </c>
      <c r="N277" s="515">
        <f t="shared" si="105"/>
        <v>0</v>
      </c>
      <c r="O277" s="515">
        <f t="shared" si="105"/>
        <v>0</v>
      </c>
      <c r="P277" s="515">
        <f t="shared" si="105"/>
        <v>0</v>
      </c>
      <c r="Q277" s="515">
        <f t="shared" si="105"/>
        <v>0</v>
      </c>
      <c r="R277" s="515">
        <f t="shared" si="105"/>
        <v>0</v>
      </c>
      <c r="S277" s="515">
        <f t="shared" si="105"/>
        <v>0</v>
      </c>
      <c r="T277" s="515">
        <f t="shared" si="105"/>
        <v>0</v>
      </c>
      <c r="U277" s="515">
        <f t="shared" si="105"/>
        <v>0</v>
      </c>
      <c r="V277" s="515">
        <f t="shared" si="106"/>
        <v>0</v>
      </c>
      <c r="W277" s="515">
        <f t="shared" si="106"/>
        <v>0</v>
      </c>
      <c r="X277" s="515">
        <f t="shared" si="106"/>
        <v>0</v>
      </c>
      <c r="Y277" s="515">
        <f t="shared" si="106"/>
        <v>0</v>
      </c>
      <c r="Z277" s="515">
        <f t="shared" si="106"/>
        <v>0</v>
      </c>
      <c r="AA277" s="515">
        <f t="shared" si="106"/>
        <v>0</v>
      </c>
      <c r="AB277" s="515">
        <f t="shared" si="106"/>
        <v>0</v>
      </c>
      <c r="AC277" s="515">
        <f t="shared" si="106"/>
        <v>0</v>
      </c>
      <c r="AD277" s="515">
        <f t="shared" si="106"/>
        <v>0</v>
      </c>
      <c r="AE277" s="515">
        <f t="shared" si="106"/>
        <v>0</v>
      </c>
      <c r="AF277" s="515">
        <f t="shared" si="106"/>
        <v>0</v>
      </c>
      <c r="AG277" s="515">
        <f t="shared" si="106"/>
        <v>0</v>
      </c>
      <c r="AH277" s="515">
        <f t="shared" si="106"/>
        <v>0</v>
      </c>
      <c r="AI277" s="515">
        <f t="shared" si="106"/>
        <v>0</v>
      </c>
      <c r="AJ277" s="515">
        <f t="shared" si="107"/>
        <v>0</v>
      </c>
      <c r="AK277" s="515">
        <f t="shared" si="107"/>
        <v>0</v>
      </c>
      <c r="AL277" s="515">
        <f t="shared" si="107"/>
        <v>0</v>
      </c>
      <c r="AM277" s="515">
        <f t="shared" si="107"/>
        <v>0</v>
      </c>
      <c r="AN277" s="515">
        <f t="shared" si="107"/>
        <v>0</v>
      </c>
      <c r="AO277" s="515">
        <f t="shared" si="107"/>
        <v>0</v>
      </c>
      <c r="AP277" s="515">
        <f t="shared" si="107"/>
        <v>0</v>
      </c>
      <c r="AQ277" s="515">
        <f t="shared" si="107"/>
        <v>0</v>
      </c>
      <c r="AR277" s="515">
        <f t="shared" si="107"/>
        <v>0</v>
      </c>
      <c r="AS277" s="515">
        <f t="shared" si="107"/>
        <v>0</v>
      </c>
      <c r="AT277" s="515">
        <f t="shared" si="107"/>
        <v>0</v>
      </c>
      <c r="AU277" s="515">
        <f t="shared" si="107"/>
        <v>0</v>
      </c>
      <c r="AV277" s="515">
        <f t="shared" si="107"/>
        <v>0</v>
      </c>
      <c r="AW277" s="515">
        <f t="shared" si="107"/>
        <v>0</v>
      </c>
      <c r="AX277" s="515" t="str">
        <f t="shared" si="92"/>
        <v/>
      </c>
      <c r="AY277" s="515" t="str">
        <f t="shared" si="92"/>
        <v/>
      </c>
      <c r="AZ277" s="515" t="str">
        <f t="shared" si="92"/>
        <v/>
      </c>
      <c r="BA277" s="515" t="str">
        <f t="shared" si="92"/>
        <v/>
      </c>
      <c r="BB277" s="515" t="str">
        <f t="shared" si="92"/>
        <v/>
      </c>
      <c r="BC277" s="515" t="str">
        <f t="shared" si="91"/>
        <v/>
      </c>
      <c r="BD277" s="515" t="str">
        <f t="shared" si="91"/>
        <v/>
      </c>
      <c r="BE277" s="515" t="str">
        <f t="shared" si="91"/>
        <v/>
      </c>
      <c r="BF277" s="515" t="str">
        <f t="shared" si="91"/>
        <v/>
      </c>
      <c r="BG277" s="515" t="str">
        <f t="shared" si="91"/>
        <v/>
      </c>
      <c r="BH277" s="515" t="str">
        <f t="shared" si="91"/>
        <v/>
      </c>
      <c r="BI277" s="515" t="str">
        <f t="shared" si="96"/>
        <v/>
      </c>
      <c r="BJ277" s="515" t="str">
        <f t="shared" si="96"/>
        <v/>
      </c>
      <c r="BK277" s="515" t="str">
        <f t="shared" si="96"/>
        <v/>
      </c>
      <c r="BL277" s="515">
        <f t="shared" si="108"/>
        <v>0</v>
      </c>
      <c r="BM277" s="515">
        <f t="shared" si="109"/>
        <v>0</v>
      </c>
      <c r="BN277" s="515">
        <f t="shared" si="110"/>
        <v>0</v>
      </c>
      <c r="BO277" s="515" t="str">
        <f t="shared" si="111"/>
        <v/>
      </c>
    </row>
    <row r="278" spans="1:67" ht="30" customHeight="1">
      <c r="A278" s="518">
        <v>267</v>
      </c>
      <c r="B278" s="516"/>
      <c r="C278" s="77" t="str">
        <f t="shared" si="100"/>
        <v/>
      </c>
      <c r="D278" s="72" t="str">
        <f t="shared" si="101"/>
        <v/>
      </c>
      <c r="E278" s="515" t="str">
        <f t="shared" si="102"/>
        <v/>
      </c>
      <c r="F278" s="515" t="str">
        <f t="shared" si="103"/>
        <v/>
      </c>
      <c r="G278" s="515" t="str">
        <f t="shared" si="104"/>
        <v/>
      </c>
      <c r="H278" s="515">
        <f t="shared" si="105"/>
        <v>0</v>
      </c>
      <c r="I278" s="515">
        <f t="shared" si="105"/>
        <v>0</v>
      </c>
      <c r="J278" s="515">
        <f t="shared" si="105"/>
        <v>0</v>
      </c>
      <c r="K278" s="515">
        <f t="shared" si="105"/>
        <v>0</v>
      </c>
      <c r="L278" s="515">
        <f t="shared" si="105"/>
        <v>0</v>
      </c>
      <c r="M278" s="515">
        <f t="shared" si="105"/>
        <v>0</v>
      </c>
      <c r="N278" s="515">
        <f t="shared" si="105"/>
        <v>0</v>
      </c>
      <c r="O278" s="515">
        <f t="shared" si="105"/>
        <v>0</v>
      </c>
      <c r="P278" s="515">
        <f t="shared" si="105"/>
        <v>0</v>
      </c>
      <c r="Q278" s="515">
        <f t="shared" si="105"/>
        <v>0</v>
      </c>
      <c r="R278" s="515">
        <f t="shared" si="105"/>
        <v>0</v>
      </c>
      <c r="S278" s="515">
        <f t="shared" si="105"/>
        <v>0</v>
      </c>
      <c r="T278" s="515">
        <f t="shared" si="105"/>
        <v>0</v>
      </c>
      <c r="U278" s="515">
        <f t="shared" si="105"/>
        <v>0</v>
      </c>
      <c r="V278" s="515">
        <f t="shared" si="106"/>
        <v>0</v>
      </c>
      <c r="W278" s="515">
        <f t="shared" si="106"/>
        <v>0</v>
      </c>
      <c r="X278" s="515">
        <f t="shared" si="106"/>
        <v>0</v>
      </c>
      <c r="Y278" s="515">
        <f t="shared" si="106"/>
        <v>0</v>
      </c>
      <c r="Z278" s="515">
        <f t="shared" si="106"/>
        <v>0</v>
      </c>
      <c r="AA278" s="515">
        <f t="shared" si="106"/>
        <v>0</v>
      </c>
      <c r="AB278" s="515">
        <f t="shared" si="106"/>
        <v>0</v>
      </c>
      <c r="AC278" s="515">
        <f t="shared" si="106"/>
        <v>0</v>
      </c>
      <c r="AD278" s="515">
        <f t="shared" si="106"/>
        <v>0</v>
      </c>
      <c r="AE278" s="515">
        <f t="shared" si="106"/>
        <v>0</v>
      </c>
      <c r="AF278" s="515">
        <f t="shared" si="106"/>
        <v>0</v>
      </c>
      <c r="AG278" s="515">
        <f t="shared" si="106"/>
        <v>0</v>
      </c>
      <c r="AH278" s="515">
        <f t="shared" si="106"/>
        <v>0</v>
      </c>
      <c r="AI278" s="515">
        <f t="shared" si="106"/>
        <v>0</v>
      </c>
      <c r="AJ278" s="515">
        <f t="shared" si="107"/>
        <v>0</v>
      </c>
      <c r="AK278" s="515">
        <f t="shared" si="107"/>
        <v>0</v>
      </c>
      <c r="AL278" s="515">
        <f t="shared" si="107"/>
        <v>0</v>
      </c>
      <c r="AM278" s="515">
        <f t="shared" si="107"/>
        <v>0</v>
      </c>
      <c r="AN278" s="515">
        <f t="shared" si="107"/>
        <v>0</v>
      </c>
      <c r="AO278" s="515">
        <f t="shared" si="107"/>
        <v>0</v>
      </c>
      <c r="AP278" s="515">
        <f t="shared" si="107"/>
        <v>0</v>
      </c>
      <c r="AQ278" s="515">
        <f t="shared" si="107"/>
        <v>0</v>
      </c>
      <c r="AR278" s="515">
        <f t="shared" si="107"/>
        <v>0</v>
      </c>
      <c r="AS278" s="515">
        <f t="shared" si="107"/>
        <v>0</v>
      </c>
      <c r="AT278" s="515">
        <f t="shared" si="107"/>
        <v>0</v>
      </c>
      <c r="AU278" s="515">
        <f t="shared" si="107"/>
        <v>0</v>
      </c>
      <c r="AV278" s="515">
        <f t="shared" si="107"/>
        <v>0</v>
      </c>
      <c r="AW278" s="515">
        <f t="shared" si="107"/>
        <v>0</v>
      </c>
      <c r="AX278" s="515" t="str">
        <f t="shared" si="92"/>
        <v/>
      </c>
      <c r="AY278" s="515" t="str">
        <f t="shared" si="92"/>
        <v/>
      </c>
      <c r="AZ278" s="515" t="str">
        <f t="shared" si="92"/>
        <v/>
      </c>
      <c r="BA278" s="515" t="str">
        <f t="shared" si="92"/>
        <v/>
      </c>
      <c r="BB278" s="515" t="str">
        <f t="shared" si="92"/>
        <v/>
      </c>
      <c r="BC278" s="515" t="str">
        <f t="shared" si="91"/>
        <v/>
      </c>
      <c r="BD278" s="515" t="str">
        <f t="shared" si="91"/>
        <v/>
      </c>
      <c r="BE278" s="515" t="str">
        <f t="shared" si="91"/>
        <v/>
      </c>
      <c r="BF278" s="515" t="str">
        <f t="shared" si="91"/>
        <v/>
      </c>
      <c r="BG278" s="515" t="str">
        <f t="shared" si="91"/>
        <v/>
      </c>
      <c r="BH278" s="515" t="str">
        <f t="shared" si="91"/>
        <v/>
      </c>
      <c r="BI278" s="515" t="str">
        <f t="shared" si="96"/>
        <v/>
      </c>
      <c r="BJ278" s="515" t="str">
        <f t="shared" si="96"/>
        <v/>
      </c>
      <c r="BK278" s="515" t="str">
        <f t="shared" si="96"/>
        <v/>
      </c>
      <c r="BL278" s="515">
        <f t="shared" si="108"/>
        <v>0</v>
      </c>
      <c r="BM278" s="515">
        <f t="shared" si="109"/>
        <v>0</v>
      </c>
      <c r="BN278" s="515">
        <f t="shared" si="110"/>
        <v>0</v>
      </c>
      <c r="BO278" s="515" t="str">
        <f t="shared" si="111"/>
        <v/>
      </c>
    </row>
    <row r="279" spans="1:67" ht="30" customHeight="1">
      <c r="A279" s="517">
        <v>268</v>
      </c>
      <c r="B279" s="516"/>
      <c r="C279" s="77" t="str">
        <f t="shared" si="100"/>
        <v/>
      </c>
      <c r="D279" s="72" t="str">
        <f t="shared" si="101"/>
        <v/>
      </c>
      <c r="E279" s="515" t="str">
        <f t="shared" si="102"/>
        <v/>
      </c>
      <c r="F279" s="515" t="str">
        <f t="shared" si="103"/>
        <v/>
      </c>
      <c r="G279" s="515" t="str">
        <f t="shared" si="104"/>
        <v/>
      </c>
      <c r="H279" s="515">
        <f t="shared" si="105"/>
        <v>0</v>
      </c>
      <c r="I279" s="515">
        <f t="shared" si="105"/>
        <v>0</v>
      </c>
      <c r="J279" s="515">
        <f t="shared" si="105"/>
        <v>0</v>
      </c>
      <c r="K279" s="515">
        <f t="shared" si="105"/>
        <v>0</v>
      </c>
      <c r="L279" s="515">
        <f t="shared" si="105"/>
        <v>0</v>
      </c>
      <c r="M279" s="515">
        <f t="shared" si="105"/>
        <v>0</v>
      </c>
      <c r="N279" s="515">
        <f t="shared" si="105"/>
        <v>0</v>
      </c>
      <c r="O279" s="515">
        <f t="shared" si="105"/>
        <v>0</v>
      </c>
      <c r="P279" s="515">
        <f t="shared" si="105"/>
        <v>0</v>
      </c>
      <c r="Q279" s="515">
        <f t="shared" si="105"/>
        <v>0</v>
      </c>
      <c r="R279" s="515">
        <f t="shared" si="105"/>
        <v>0</v>
      </c>
      <c r="S279" s="515">
        <f t="shared" si="105"/>
        <v>0</v>
      </c>
      <c r="T279" s="515">
        <f t="shared" si="105"/>
        <v>0</v>
      </c>
      <c r="U279" s="515">
        <f t="shared" si="105"/>
        <v>0</v>
      </c>
      <c r="V279" s="515">
        <f t="shared" si="106"/>
        <v>0</v>
      </c>
      <c r="W279" s="515">
        <f t="shared" si="106"/>
        <v>0</v>
      </c>
      <c r="X279" s="515">
        <f t="shared" si="106"/>
        <v>0</v>
      </c>
      <c r="Y279" s="515">
        <f t="shared" si="106"/>
        <v>0</v>
      </c>
      <c r="Z279" s="515">
        <f t="shared" si="106"/>
        <v>0</v>
      </c>
      <c r="AA279" s="515">
        <f t="shared" si="106"/>
        <v>0</v>
      </c>
      <c r="AB279" s="515">
        <f t="shared" si="106"/>
        <v>0</v>
      </c>
      <c r="AC279" s="515">
        <f t="shared" si="106"/>
        <v>0</v>
      </c>
      <c r="AD279" s="515">
        <f t="shared" si="106"/>
        <v>0</v>
      </c>
      <c r="AE279" s="515">
        <f t="shared" si="106"/>
        <v>0</v>
      </c>
      <c r="AF279" s="515">
        <f t="shared" si="106"/>
        <v>0</v>
      </c>
      <c r="AG279" s="515">
        <f t="shared" si="106"/>
        <v>0</v>
      </c>
      <c r="AH279" s="515">
        <f t="shared" si="106"/>
        <v>0</v>
      </c>
      <c r="AI279" s="515">
        <f t="shared" si="106"/>
        <v>0</v>
      </c>
      <c r="AJ279" s="515">
        <f t="shared" si="107"/>
        <v>0</v>
      </c>
      <c r="AK279" s="515">
        <f t="shared" si="107"/>
        <v>0</v>
      </c>
      <c r="AL279" s="515">
        <f t="shared" si="107"/>
        <v>0</v>
      </c>
      <c r="AM279" s="515">
        <f t="shared" si="107"/>
        <v>0</v>
      </c>
      <c r="AN279" s="515">
        <f t="shared" si="107"/>
        <v>0</v>
      </c>
      <c r="AO279" s="515">
        <f t="shared" si="107"/>
        <v>0</v>
      </c>
      <c r="AP279" s="515">
        <f t="shared" si="107"/>
        <v>0</v>
      </c>
      <c r="AQ279" s="515">
        <f t="shared" si="107"/>
        <v>0</v>
      </c>
      <c r="AR279" s="515">
        <f t="shared" si="107"/>
        <v>0</v>
      </c>
      <c r="AS279" s="515">
        <f t="shared" si="107"/>
        <v>0</v>
      </c>
      <c r="AT279" s="515">
        <f t="shared" si="107"/>
        <v>0</v>
      </c>
      <c r="AU279" s="515">
        <f t="shared" si="107"/>
        <v>0</v>
      </c>
      <c r="AV279" s="515">
        <f t="shared" si="107"/>
        <v>0</v>
      </c>
      <c r="AW279" s="515">
        <f t="shared" si="107"/>
        <v>0</v>
      </c>
      <c r="AX279" s="515" t="str">
        <f t="shared" si="92"/>
        <v/>
      </c>
      <c r="AY279" s="515" t="str">
        <f t="shared" si="92"/>
        <v/>
      </c>
      <c r="AZ279" s="515" t="str">
        <f t="shared" si="92"/>
        <v/>
      </c>
      <c r="BA279" s="515" t="str">
        <f t="shared" si="92"/>
        <v/>
      </c>
      <c r="BB279" s="515" t="str">
        <f t="shared" si="92"/>
        <v/>
      </c>
      <c r="BC279" s="515" t="str">
        <f t="shared" si="91"/>
        <v/>
      </c>
      <c r="BD279" s="515" t="str">
        <f t="shared" si="91"/>
        <v/>
      </c>
      <c r="BE279" s="515" t="str">
        <f t="shared" si="91"/>
        <v/>
      </c>
      <c r="BF279" s="515" t="str">
        <f t="shared" si="91"/>
        <v/>
      </c>
      <c r="BG279" s="515" t="str">
        <f t="shared" si="91"/>
        <v/>
      </c>
      <c r="BH279" s="515" t="str">
        <f t="shared" si="91"/>
        <v/>
      </c>
      <c r="BI279" s="515" t="str">
        <f t="shared" si="96"/>
        <v/>
      </c>
      <c r="BJ279" s="515" t="str">
        <f t="shared" si="96"/>
        <v/>
      </c>
      <c r="BK279" s="515" t="str">
        <f t="shared" si="96"/>
        <v/>
      </c>
      <c r="BL279" s="515">
        <f t="shared" si="108"/>
        <v>0</v>
      </c>
      <c r="BM279" s="515">
        <f t="shared" si="109"/>
        <v>0</v>
      </c>
      <c r="BN279" s="515">
        <f t="shared" si="110"/>
        <v>0</v>
      </c>
      <c r="BO279" s="515" t="str">
        <f t="shared" si="111"/>
        <v/>
      </c>
    </row>
    <row r="280" spans="1:67" ht="30" customHeight="1">
      <c r="A280" s="518">
        <v>269</v>
      </c>
      <c r="B280" s="516"/>
      <c r="C280" s="77" t="str">
        <f t="shared" si="100"/>
        <v/>
      </c>
      <c r="D280" s="72" t="str">
        <f t="shared" si="101"/>
        <v/>
      </c>
      <c r="E280" s="515" t="str">
        <f t="shared" si="102"/>
        <v/>
      </c>
      <c r="F280" s="515" t="str">
        <f t="shared" si="103"/>
        <v/>
      </c>
      <c r="G280" s="515" t="str">
        <f t="shared" si="104"/>
        <v/>
      </c>
      <c r="H280" s="515">
        <f t="shared" si="105"/>
        <v>0</v>
      </c>
      <c r="I280" s="515">
        <f t="shared" si="105"/>
        <v>0</v>
      </c>
      <c r="J280" s="515">
        <f t="shared" si="105"/>
        <v>0</v>
      </c>
      <c r="K280" s="515">
        <f t="shared" si="105"/>
        <v>0</v>
      </c>
      <c r="L280" s="515">
        <f t="shared" si="105"/>
        <v>0</v>
      </c>
      <c r="M280" s="515">
        <f t="shared" si="105"/>
        <v>0</v>
      </c>
      <c r="N280" s="515">
        <f t="shared" si="105"/>
        <v>0</v>
      </c>
      <c r="O280" s="515">
        <f t="shared" si="105"/>
        <v>0</v>
      </c>
      <c r="P280" s="515">
        <f t="shared" si="105"/>
        <v>0</v>
      </c>
      <c r="Q280" s="515">
        <f t="shared" si="105"/>
        <v>0</v>
      </c>
      <c r="R280" s="515">
        <f t="shared" si="105"/>
        <v>0</v>
      </c>
      <c r="S280" s="515">
        <f t="shared" si="105"/>
        <v>0</v>
      </c>
      <c r="T280" s="515">
        <f t="shared" si="105"/>
        <v>0</v>
      </c>
      <c r="U280" s="515">
        <f t="shared" si="105"/>
        <v>0</v>
      </c>
      <c r="V280" s="515">
        <f t="shared" si="106"/>
        <v>0</v>
      </c>
      <c r="W280" s="515">
        <f t="shared" si="106"/>
        <v>0</v>
      </c>
      <c r="X280" s="515">
        <f t="shared" si="106"/>
        <v>0</v>
      </c>
      <c r="Y280" s="515">
        <f t="shared" si="106"/>
        <v>0</v>
      </c>
      <c r="Z280" s="515">
        <f t="shared" si="106"/>
        <v>0</v>
      </c>
      <c r="AA280" s="515">
        <f t="shared" si="106"/>
        <v>0</v>
      </c>
      <c r="AB280" s="515">
        <f t="shared" si="106"/>
        <v>0</v>
      </c>
      <c r="AC280" s="515">
        <f t="shared" si="106"/>
        <v>0</v>
      </c>
      <c r="AD280" s="515">
        <f t="shared" si="106"/>
        <v>0</v>
      </c>
      <c r="AE280" s="515">
        <f t="shared" si="106"/>
        <v>0</v>
      </c>
      <c r="AF280" s="515">
        <f t="shared" si="106"/>
        <v>0</v>
      </c>
      <c r="AG280" s="515">
        <f t="shared" si="106"/>
        <v>0</v>
      </c>
      <c r="AH280" s="515">
        <f t="shared" si="106"/>
        <v>0</v>
      </c>
      <c r="AI280" s="515">
        <f t="shared" si="106"/>
        <v>0</v>
      </c>
      <c r="AJ280" s="515">
        <f t="shared" si="107"/>
        <v>0</v>
      </c>
      <c r="AK280" s="515">
        <f t="shared" si="107"/>
        <v>0</v>
      </c>
      <c r="AL280" s="515">
        <f t="shared" si="107"/>
        <v>0</v>
      </c>
      <c r="AM280" s="515">
        <f t="shared" si="107"/>
        <v>0</v>
      </c>
      <c r="AN280" s="515">
        <f t="shared" si="107"/>
        <v>0</v>
      </c>
      <c r="AO280" s="515">
        <f t="shared" si="107"/>
        <v>0</v>
      </c>
      <c r="AP280" s="515">
        <f t="shared" si="107"/>
        <v>0</v>
      </c>
      <c r="AQ280" s="515">
        <f t="shared" si="107"/>
        <v>0</v>
      </c>
      <c r="AR280" s="515">
        <f t="shared" si="107"/>
        <v>0</v>
      </c>
      <c r="AS280" s="515">
        <f t="shared" si="107"/>
        <v>0</v>
      </c>
      <c r="AT280" s="515">
        <f t="shared" si="107"/>
        <v>0</v>
      </c>
      <c r="AU280" s="515">
        <f t="shared" si="107"/>
        <v>0</v>
      </c>
      <c r="AV280" s="515">
        <f t="shared" si="107"/>
        <v>0</v>
      </c>
      <c r="AW280" s="515">
        <f t="shared" si="107"/>
        <v>0</v>
      </c>
      <c r="AX280" s="515" t="str">
        <f t="shared" si="92"/>
        <v/>
      </c>
      <c r="AY280" s="515" t="str">
        <f t="shared" si="92"/>
        <v/>
      </c>
      <c r="AZ280" s="515" t="str">
        <f t="shared" si="92"/>
        <v/>
      </c>
      <c r="BA280" s="515" t="str">
        <f t="shared" si="92"/>
        <v/>
      </c>
      <c r="BB280" s="515" t="str">
        <f t="shared" si="92"/>
        <v/>
      </c>
      <c r="BC280" s="515" t="str">
        <f t="shared" si="91"/>
        <v/>
      </c>
      <c r="BD280" s="515" t="str">
        <f t="shared" si="91"/>
        <v/>
      </c>
      <c r="BE280" s="515" t="str">
        <f t="shared" si="91"/>
        <v/>
      </c>
      <c r="BF280" s="515" t="str">
        <f t="shared" si="91"/>
        <v/>
      </c>
      <c r="BG280" s="515" t="str">
        <f t="shared" si="91"/>
        <v/>
      </c>
      <c r="BH280" s="515" t="str">
        <f t="shared" si="91"/>
        <v/>
      </c>
      <c r="BI280" s="515" t="str">
        <f t="shared" si="96"/>
        <v/>
      </c>
      <c r="BJ280" s="515" t="str">
        <f t="shared" si="96"/>
        <v/>
      </c>
      <c r="BK280" s="515" t="str">
        <f t="shared" si="96"/>
        <v/>
      </c>
      <c r="BL280" s="515">
        <f t="shared" si="108"/>
        <v>0</v>
      </c>
      <c r="BM280" s="515">
        <f t="shared" si="109"/>
        <v>0</v>
      </c>
      <c r="BN280" s="515">
        <f t="shared" si="110"/>
        <v>0</v>
      </c>
      <c r="BO280" s="515" t="str">
        <f t="shared" si="111"/>
        <v/>
      </c>
    </row>
    <row r="281" spans="1:67" ht="30" customHeight="1">
      <c r="A281" s="517">
        <v>270</v>
      </c>
      <c r="B281" s="516"/>
      <c r="C281" s="77" t="str">
        <f t="shared" si="100"/>
        <v/>
      </c>
      <c r="D281" s="72" t="str">
        <f t="shared" si="101"/>
        <v/>
      </c>
      <c r="E281" s="515" t="str">
        <f t="shared" si="102"/>
        <v/>
      </c>
      <c r="F281" s="515" t="str">
        <f t="shared" si="103"/>
        <v/>
      </c>
      <c r="G281" s="515" t="str">
        <f t="shared" si="104"/>
        <v/>
      </c>
      <c r="H281" s="515">
        <f t="shared" si="105"/>
        <v>0</v>
      </c>
      <c r="I281" s="515">
        <f t="shared" si="105"/>
        <v>0</v>
      </c>
      <c r="J281" s="515">
        <f t="shared" si="105"/>
        <v>0</v>
      </c>
      <c r="K281" s="515">
        <f t="shared" si="105"/>
        <v>0</v>
      </c>
      <c r="L281" s="515">
        <f t="shared" si="105"/>
        <v>0</v>
      </c>
      <c r="M281" s="515">
        <f t="shared" si="105"/>
        <v>0</v>
      </c>
      <c r="N281" s="515">
        <f t="shared" si="105"/>
        <v>0</v>
      </c>
      <c r="O281" s="515">
        <f t="shared" si="105"/>
        <v>0</v>
      </c>
      <c r="P281" s="515">
        <f t="shared" si="105"/>
        <v>0</v>
      </c>
      <c r="Q281" s="515">
        <f t="shared" si="105"/>
        <v>0</v>
      </c>
      <c r="R281" s="515">
        <f t="shared" si="105"/>
        <v>0</v>
      </c>
      <c r="S281" s="515">
        <f t="shared" si="105"/>
        <v>0</v>
      </c>
      <c r="T281" s="515">
        <f t="shared" si="105"/>
        <v>0</v>
      </c>
      <c r="U281" s="515">
        <f t="shared" si="105"/>
        <v>0</v>
      </c>
      <c r="V281" s="515">
        <f t="shared" si="106"/>
        <v>0</v>
      </c>
      <c r="W281" s="515">
        <f t="shared" si="106"/>
        <v>0</v>
      </c>
      <c r="X281" s="515">
        <f t="shared" si="106"/>
        <v>0</v>
      </c>
      <c r="Y281" s="515">
        <f t="shared" si="106"/>
        <v>0</v>
      </c>
      <c r="Z281" s="515">
        <f t="shared" si="106"/>
        <v>0</v>
      </c>
      <c r="AA281" s="515">
        <f t="shared" si="106"/>
        <v>0</v>
      </c>
      <c r="AB281" s="515">
        <f t="shared" si="106"/>
        <v>0</v>
      </c>
      <c r="AC281" s="515">
        <f t="shared" si="106"/>
        <v>0</v>
      </c>
      <c r="AD281" s="515">
        <f t="shared" si="106"/>
        <v>0</v>
      </c>
      <c r="AE281" s="515">
        <f t="shared" si="106"/>
        <v>0</v>
      </c>
      <c r="AF281" s="515">
        <f t="shared" si="106"/>
        <v>0</v>
      </c>
      <c r="AG281" s="515">
        <f t="shared" si="106"/>
        <v>0</v>
      </c>
      <c r="AH281" s="515">
        <f t="shared" si="106"/>
        <v>0</v>
      </c>
      <c r="AI281" s="515">
        <f t="shared" si="106"/>
        <v>0</v>
      </c>
      <c r="AJ281" s="515">
        <f t="shared" si="107"/>
        <v>0</v>
      </c>
      <c r="AK281" s="515">
        <f t="shared" si="107"/>
        <v>0</v>
      </c>
      <c r="AL281" s="515">
        <f t="shared" si="107"/>
        <v>0</v>
      </c>
      <c r="AM281" s="515">
        <f t="shared" si="107"/>
        <v>0</v>
      </c>
      <c r="AN281" s="515">
        <f t="shared" si="107"/>
        <v>0</v>
      </c>
      <c r="AO281" s="515">
        <f t="shared" si="107"/>
        <v>0</v>
      </c>
      <c r="AP281" s="515">
        <f t="shared" si="107"/>
        <v>0</v>
      </c>
      <c r="AQ281" s="515">
        <f t="shared" si="107"/>
        <v>0</v>
      </c>
      <c r="AR281" s="515">
        <f t="shared" si="107"/>
        <v>0</v>
      </c>
      <c r="AS281" s="515">
        <f t="shared" si="107"/>
        <v>0</v>
      </c>
      <c r="AT281" s="515">
        <f t="shared" si="107"/>
        <v>0</v>
      </c>
      <c r="AU281" s="515">
        <f t="shared" si="107"/>
        <v>0</v>
      </c>
      <c r="AV281" s="515">
        <f t="shared" si="107"/>
        <v>0</v>
      </c>
      <c r="AW281" s="515">
        <f t="shared" si="107"/>
        <v>0</v>
      </c>
      <c r="AX281" s="515" t="str">
        <f t="shared" si="92"/>
        <v/>
      </c>
      <c r="AY281" s="515" t="str">
        <f t="shared" si="92"/>
        <v/>
      </c>
      <c r="AZ281" s="515" t="str">
        <f t="shared" si="92"/>
        <v/>
      </c>
      <c r="BA281" s="515" t="str">
        <f t="shared" si="92"/>
        <v/>
      </c>
      <c r="BB281" s="515" t="str">
        <f t="shared" si="92"/>
        <v/>
      </c>
      <c r="BC281" s="515" t="str">
        <f t="shared" si="91"/>
        <v/>
      </c>
      <c r="BD281" s="515" t="str">
        <f t="shared" si="91"/>
        <v/>
      </c>
      <c r="BE281" s="515" t="str">
        <f t="shared" si="91"/>
        <v/>
      </c>
      <c r="BF281" s="515" t="str">
        <f t="shared" si="91"/>
        <v/>
      </c>
      <c r="BG281" s="515" t="str">
        <f t="shared" si="91"/>
        <v/>
      </c>
      <c r="BH281" s="515" t="str">
        <f t="shared" si="91"/>
        <v/>
      </c>
      <c r="BI281" s="515" t="str">
        <f t="shared" si="96"/>
        <v/>
      </c>
      <c r="BJ281" s="515" t="str">
        <f t="shared" si="96"/>
        <v/>
      </c>
      <c r="BK281" s="515" t="str">
        <f t="shared" si="96"/>
        <v/>
      </c>
      <c r="BL281" s="515">
        <f t="shared" si="108"/>
        <v>0</v>
      </c>
      <c r="BM281" s="515">
        <f t="shared" si="109"/>
        <v>0</v>
      </c>
      <c r="BN281" s="515">
        <f t="shared" si="110"/>
        <v>0</v>
      </c>
      <c r="BO281" s="515" t="str">
        <f t="shared" si="111"/>
        <v/>
      </c>
    </row>
    <row r="282" spans="1:67" ht="30" customHeight="1">
      <c r="A282" s="518">
        <v>271</v>
      </c>
      <c r="B282" s="516"/>
      <c r="C282" s="77" t="str">
        <f t="shared" si="100"/>
        <v/>
      </c>
      <c r="D282" s="72" t="str">
        <f t="shared" si="101"/>
        <v/>
      </c>
      <c r="E282" s="515" t="str">
        <f t="shared" si="102"/>
        <v/>
      </c>
      <c r="F282" s="515" t="str">
        <f t="shared" si="103"/>
        <v/>
      </c>
      <c r="G282" s="515" t="str">
        <f t="shared" si="104"/>
        <v/>
      </c>
      <c r="H282" s="515">
        <f t="shared" si="105"/>
        <v>0</v>
      </c>
      <c r="I282" s="515">
        <f t="shared" si="105"/>
        <v>0</v>
      </c>
      <c r="J282" s="515">
        <f t="shared" si="105"/>
        <v>0</v>
      </c>
      <c r="K282" s="515">
        <f t="shared" si="105"/>
        <v>0</v>
      </c>
      <c r="L282" s="515">
        <f t="shared" si="105"/>
        <v>0</v>
      </c>
      <c r="M282" s="515">
        <f t="shared" si="105"/>
        <v>0</v>
      </c>
      <c r="N282" s="515">
        <f t="shared" si="105"/>
        <v>0</v>
      </c>
      <c r="O282" s="515">
        <f t="shared" si="105"/>
        <v>0</v>
      </c>
      <c r="P282" s="515">
        <f t="shared" si="105"/>
        <v>0</v>
      </c>
      <c r="Q282" s="515">
        <f t="shared" si="105"/>
        <v>0</v>
      </c>
      <c r="R282" s="515">
        <f t="shared" si="105"/>
        <v>0</v>
      </c>
      <c r="S282" s="515">
        <f t="shared" si="105"/>
        <v>0</v>
      </c>
      <c r="T282" s="515">
        <f t="shared" si="105"/>
        <v>0</v>
      </c>
      <c r="U282" s="515">
        <f t="shared" si="105"/>
        <v>0</v>
      </c>
      <c r="V282" s="515">
        <f t="shared" si="106"/>
        <v>0</v>
      </c>
      <c r="W282" s="515">
        <f t="shared" si="106"/>
        <v>0</v>
      </c>
      <c r="X282" s="515">
        <f t="shared" si="106"/>
        <v>0</v>
      </c>
      <c r="Y282" s="515">
        <f t="shared" si="106"/>
        <v>0</v>
      </c>
      <c r="Z282" s="515">
        <f t="shared" si="106"/>
        <v>0</v>
      </c>
      <c r="AA282" s="515">
        <f t="shared" si="106"/>
        <v>0</v>
      </c>
      <c r="AB282" s="515">
        <f t="shared" si="106"/>
        <v>0</v>
      </c>
      <c r="AC282" s="515">
        <f t="shared" si="106"/>
        <v>0</v>
      </c>
      <c r="AD282" s="515">
        <f t="shared" si="106"/>
        <v>0</v>
      </c>
      <c r="AE282" s="515">
        <f t="shared" si="106"/>
        <v>0</v>
      </c>
      <c r="AF282" s="515">
        <f t="shared" si="106"/>
        <v>0</v>
      </c>
      <c r="AG282" s="515">
        <f t="shared" si="106"/>
        <v>0</v>
      </c>
      <c r="AH282" s="515">
        <f t="shared" si="106"/>
        <v>0</v>
      </c>
      <c r="AI282" s="515">
        <f t="shared" si="106"/>
        <v>0</v>
      </c>
      <c r="AJ282" s="515">
        <f t="shared" si="107"/>
        <v>0</v>
      </c>
      <c r="AK282" s="515">
        <f t="shared" si="107"/>
        <v>0</v>
      </c>
      <c r="AL282" s="515">
        <f t="shared" si="107"/>
        <v>0</v>
      </c>
      <c r="AM282" s="515">
        <f t="shared" si="107"/>
        <v>0</v>
      </c>
      <c r="AN282" s="515">
        <f t="shared" si="107"/>
        <v>0</v>
      </c>
      <c r="AO282" s="515">
        <f t="shared" si="107"/>
        <v>0</v>
      </c>
      <c r="AP282" s="515">
        <f t="shared" si="107"/>
        <v>0</v>
      </c>
      <c r="AQ282" s="515">
        <f t="shared" si="107"/>
        <v>0</v>
      </c>
      <c r="AR282" s="515">
        <f t="shared" si="107"/>
        <v>0</v>
      </c>
      <c r="AS282" s="515">
        <f t="shared" si="107"/>
        <v>0</v>
      </c>
      <c r="AT282" s="515">
        <f t="shared" si="107"/>
        <v>0</v>
      </c>
      <c r="AU282" s="515">
        <f t="shared" si="107"/>
        <v>0</v>
      </c>
      <c r="AV282" s="515">
        <f t="shared" si="107"/>
        <v>0</v>
      </c>
      <c r="AW282" s="515">
        <f t="shared" si="107"/>
        <v>0</v>
      </c>
      <c r="AX282" s="515" t="str">
        <f t="shared" si="92"/>
        <v/>
      </c>
      <c r="AY282" s="515" t="str">
        <f t="shared" si="92"/>
        <v/>
      </c>
      <c r="AZ282" s="515" t="str">
        <f t="shared" si="92"/>
        <v/>
      </c>
      <c r="BA282" s="515" t="str">
        <f t="shared" si="92"/>
        <v/>
      </c>
      <c r="BB282" s="515" t="str">
        <f t="shared" si="92"/>
        <v/>
      </c>
      <c r="BC282" s="515" t="str">
        <f t="shared" si="91"/>
        <v/>
      </c>
      <c r="BD282" s="515" t="str">
        <f t="shared" si="91"/>
        <v/>
      </c>
      <c r="BE282" s="515" t="str">
        <f t="shared" si="91"/>
        <v/>
      </c>
      <c r="BF282" s="515" t="str">
        <f t="shared" si="91"/>
        <v/>
      </c>
      <c r="BG282" s="515" t="str">
        <f t="shared" si="91"/>
        <v/>
      </c>
      <c r="BH282" s="515" t="str">
        <f t="shared" si="91"/>
        <v/>
      </c>
      <c r="BI282" s="515" t="str">
        <f t="shared" si="96"/>
        <v/>
      </c>
      <c r="BJ282" s="515" t="str">
        <f t="shared" si="96"/>
        <v/>
      </c>
      <c r="BK282" s="515" t="str">
        <f t="shared" si="96"/>
        <v/>
      </c>
      <c r="BL282" s="515">
        <f t="shared" si="108"/>
        <v>0</v>
      </c>
      <c r="BM282" s="515">
        <f t="shared" si="109"/>
        <v>0</v>
      </c>
      <c r="BN282" s="515">
        <f t="shared" si="110"/>
        <v>0</v>
      </c>
      <c r="BO282" s="515" t="str">
        <f t="shared" si="111"/>
        <v/>
      </c>
    </row>
    <row r="283" spans="1:67" ht="30" customHeight="1">
      <c r="A283" s="517">
        <v>272</v>
      </c>
      <c r="B283" s="516"/>
      <c r="C283" s="77" t="str">
        <f t="shared" si="100"/>
        <v/>
      </c>
      <c r="D283" s="72" t="str">
        <f t="shared" si="101"/>
        <v/>
      </c>
      <c r="E283" s="515" t="str">
        <f t="shared" si="102"/>
        <v/>
      </c>
      <c r="F283" s="515" t="str">
        <f t="shared" si="103"/>
        <v/>
      </c>
      <c r="G283" s="515" t="str">
        <f t="shared" si="104"/>
        <v/>
      </c>
      <c r="H283" s="515">
        <f t="shared" si="105"/>
        <v>0</v>
      </c>
      <c r="I283" s="515">
        <f t="shared" si="105"/>
        <v>0</v>
      </c>
      <c r="J283" s="515">
        <f t="shared" si="105"/>
        <v>0</v>
      </c>
      <c r="K283" s="515">
        <f t="shared" si="105"/>
        <v>0</v>
      </c>
      <c r="L283" s="515">
        <f t="shared" si="105"/>
        <v>0</v>
      </c>
      <c r="M283" s="515">
        <f t="shared" si="105"/>
        <v>0</v>
      </c>
      <c r="N283" s="515">
        <f t="shared" si="105"/>
        <v>0</v>
      </c>
      <c r="O283" s="515">
        <f t="shared" si="105"/>
        <v>0</v>
      </c>
      <c r="P283" s="515">
        <f t="shared" si="105"/>
        <v>0</v>
      </c>
      <c r="Q283" s="515">
        <f t="shared" si="105"/>
        <v>0</v>
      </c>
      <c r="R283" s="515">
        <f t="shared" si="105"/>
        <v>0</v>
      </c>
      <c r="S283" s="515">
        <f t="shared" si="105"/>
        <v>0</v>
      </c>
      <c r="T283" s="515">
        <f t="shared" si="105"/>
        <v>0</v>
      </c>
      <c r="U283" s="515">
        <f t="shared" si="105"/>
        <v>0</v>
      </c>
      <c r="V283" s="515">
        <f t="shared" si="106"/>
        <v>0</v>
      </c>
      <c r="W283" s="515">
        <f t="shared" si="106"/>
        <v>0</v>
      </c>
      <c r="X283" s="515">
        <f t="shared" si="106"/>
        <v>0</v>
      </c>
      <c r="Y283" s="515">
        <f t="shared" si="106"/>
        <v>0</v>
      </c>
      <c r="Z283" s="515">
        <f t="shared" si="106"/>
        <v>0</v>
      </c>
      <c r="AA283" s="515">
        <f t="shared" si="106"/>
        <v>0</v>
      </c>
      <c r="AB283" s="515">
        <f t="shared" si="106"/>
        <v>0</v>
      </c>
      <c r="AC283" s="515">
        <f t="shared" si="106"/>
        <v>0</v>
      </c>
      <c r="AD283" s="515">
        <f t="shared" si="106"/>
        <v>0</v>
      </c>
      <c r="AE283" s="515">
        <f t="shared" si="106"/>
        <v>0</v>
      </c>
      <c r="AF283" s="515">
        <f t="shared" si="106"/>
        <v>0</v>
      </c>
      <c r="AG283" s="515">
        <f t="shared" si="106"/>
        <v>0</v>
      </c>
      <c r="AH283" s="515">
        <f t="shared" si="106"/>
        <v>0</v>
      </c>
      <c r="AI283" s="515">
        <f t="shared" si="106"/>
        <v>0</v>
      </c>
      <c r="AJ283" s="515">
        <f t="shared" si="107"/>
        <v>0</v>
      </c>
      <c r="AK283" s="515">
        <f t="shared" si="107"/>
        <v>0</v>
      </c>
      <c r="AL283" s="515">
        <f t="shared" si="107"/>
        <v>0</v>
      </c>
      <c r="AM283" s="515">
        <f t="shared" si="107"/>
        <v>0</v>
      </c>
      <c r="AN283" s="515">
        <f t="shared" si="107"/>
        <v>0</v>
      </c>
      <c r="AO283" s="515">
        <f t="shared" si="107"/>
        <v>0</v>
      </c>
      <c r="AP283" s="515">
        <f t="shared" si="107"/>
        <v>0</v>
      </c>
      <c r="AQ283" s="515">
        <f t="shared" si="107"/>
        <v>0</v>
      </c>
      <c r="AR283" s="515">
        <f t="shared" si="107"/>
        <v>0</v>
      </c>
      <c r="AS283" s="515">
        <f t="shared" si="107"/>
        <v>0</v>
      </c>
      <c r="AT283" s="515">
        <f t="shared" si="107"/>
        <v>0</v>
      </c>
      <c r="AU283" s="515">
        <f t="shared" si="107"/>
        <v>0</v>
      </c>
      <c r="AV283" s="515">
        <f t="shared" si="107"/>
        <v>0</v>
      </c>
      <c r="AW283" s="515">
        <f t="shared" si="107"/>
        <v>0</v>
      </c>
      <c r="AX283" s="515" t="str">
        <f t="shared" si="92"/>
        <v/>
      </c>
      <c r="AY283" s="515" t="str">
        <f t="shared" si="92"/>
        <v/>
      </c>
      <c r="AZ283" s="515" t="str">
        <f t="shared" si="92"/>
        <v/>
      </c>
      <c r="BA283" s="515" t="str">
        <f t="shared" si="92"/>
        <v/>
      </c>
      <c r="BB283" s="515" t="str">
        <f t="shared" si="92"/>
        <v/>
      </c>
      <c r="BC283" s="515" t="str">
        <f t="shared" si="91"/>
        <v/>
      </c>
      <c r="BD283" s="515" t="str">
        <f t="shared" si="91"/>
        <v/>
      </c>
      <c r="BE283" s="515" t="str">
        <f t="shared" si="91"/>
        <v/>
      </c>
      <c r="BF283" s="515" t="str">
        <f t="shared" si="91"/>
        <v/>
      </c>
      <c r="BG283" s="515" t="str">
        <f t="shared" si="91"/>
        <v/>
      </c>
      <c r="BH283" s="515" t="str">
        <f t="shared" si="91"/>
        <v/>
      </c>
      <c r="BI283" s="515" t="str">
        <f t="shared" si="96"/>
        <v/>
      </c>
      <c r="BJ283" s="515" t="str">
        <f t="shared" si="96"/>
        <v/>
      </c>
      <c r="BK283" s="515" t="str">
        <f t="shared" si="96"/>
        <v/>
      </c>
      <c r="BL283" s="515">
        <f t="shared" si="108"/>
        <v>0</v>
      </c>
      <c r="BM283" s="515">
        <f t="shared" si="109"/>
        <v>0</v>
      </c>
      <c r="BN283" s="515">
        <f t="shared" si="110"/>
        <v>0</v>
      </c>
      <c r="BO283" s="515" t="str">
        <f t="shared" si="111"/>
        <v/>
      </c>
    </row>
    <row r="284" spans="1:67" ht="30" customHeight="1">
      <c r="A284" s="518">
        <v>273</v>
      </c>
      <c r="B284" s="516"/>
      <c r="C284" s="77" t="str">
        <f t="shared" si="100"/>
        <v/>
      </c>
      <c r="D284" s="72" t="str">
        <f t="shared" si="101"/>
        <v/>
      </c>
      <c r="E284" s="515" t="str">
        <f t="shared" si="102"/>
        <v/>
      </c>
      <c r="F284" s="515" t="str">
        <f t="shared" si="103"/>
        <v/>
      </c>
      <c r="G284" s="515" t="str">
        <f t="shared" si="104"/>
        <v/>
      </c>
      <c r="H284" s="515">
        <f t="shared" ref="H284:U299" si="112">IF($B284="",0,SUMPRODUCT(($BQ$6:$AFM$6=H$11)*($BQ$7:$AFM$7="ALERTE")*(COUNTIF($G284,"* "&amp;$BQ$8:$AFM$8&amp;" *")&gt;0)*1))</f>
        <v>0</v>
      </c>
      <c r="I284" s="515">
        <f t="shared" si="112"/>
        <v>0</v>
      </c>
      <c r="J284" s="515">
        <f t="shared" si="112"/>
        <v>0</v>
      </c>
      <c r="K284" s="515">
        <f t="shared" si="112"/>
        <v>0</v>
      </c>
      <c r="L284" s="515">
        <f t="shared" si="112"/>
        <v>0</v>
      </c>
      <c r="M284" s="515">
        <f t="shared" si="112"/>
        <v>0</v>
      </c>
      <c r="N284" s="515">
        <f t="shared" si="112"/>
        <v>0</v>
      </c>
      <c r="O284" s="515">
        <f t="shared" si="112"/>
        <v>0</v>
      </c>
      <c r="P284" s="515">
        <f t="shared" si="112"/>
        <v>0</v>
      </c>
      <c r="Q284" s="515">
        <f t="shared" si="112"/>
        <v>0</v>
      </c>
      <c r="R284" s="515">
        <f t="shared" si="112"/>
        <v>0</v>
      </c>
      <c r="S284" s="515">
        <f t="shared" si="112"/>
        <v>0</v>
      </c>
      <c r="T284" s="515">
        <f t="shared" si="112"/>
        <v>0</v>
      </c>
      <c r="U284" s="515">
        <f t="shared" si="112"/>
        <v>0</v>
      </c>
      <c r="V284" s="515">
        <f t="shared" ref="V284:AI299" si="113">IF($B284="",0,SUMPRODUCT(($BQ$6:$AFM$6=V$11)*($BQ$7:$AFM$7="INFO")*(COUNTIF($G284,"* "&amp;$BQ$8:$AFM$8&amp;" *")&gt;0)*1))</f>
        <v>0</v>
      </c>
      <c r="W284" s="515">
        <f t="shared" si="113"/>
        <v>0</v>
      </c>
      <c r="X284" s="515">
        <f t="shared" si="113"/>
        <v>0</v>
      </c>
      <c r="Y284" s="515">
        <f t="shared" si="113"/>
        <v>0</v>
      </c>
      <c r="Z284" s="515">
        <f t="shared" si="113"/>
        <v>0</v>
      </c>
      <c r="AA284" s="515">
        <f t="shared" si="113"/>
        <v>0</v>
      </c>
      <c r="AB284" s="515">
        <f t="shared" si="113"/>
        <v>0</v>
      </c>
      <c r="AC284" s="515">
        <f t="shared" si="113"/>
        <v>0</v>
      </c>
      <c r="AD284" s="515">
        <f t="shared" si="113"/>
        <v>0</v>
      </c>
      <c r="AE284" s="515">
        <f t="shared" si="113"/>
        <v>0</v>
      </c>
      <c r="AF284" s="515">
        <f t="shared" si="113"/>
        <v>0</v>
      </c>
      <c r="AG284" s="515">
        <f t="shared" si="113"/>
        <v>0</v>
      </c>
      <c r="AH284" s="515">
        <f t="shared" si="113"/>
        <v>0</v>
      </c>
      <c r="AI284" s="515">
        <f t="shared" si="113"/>
        <v>0</v>
      </c>
      <c r="AJ284" s="515">
        <f t="shared" ref="AJ284:AW299" si="114">IF($B284="",0,SUMPRODUCT(($BQ$6:$AFM$6=AJ$11)*($BQ$7:$AFM$7="EXCL")*(COUNTIF($G284,"* "&amp;$BQ$8:$AFM$8&amp;" *")&gt;0)*1))</f>
        <v>0</v>
      </c>
      <c r="AK284" s="515">
        <f t="shared" si="114"/>
        <v>0</v>
      </c>
      <c r="AL284" s="515">
        <f t="shared" si="114"/>
        <v>0</v>
      </c>
      <c r="AM284" s="515">
        <f t="shared" si="114"/>
        <v>0</v>
      </c>
      <c r="AN284" s="515">
        <f t="shared" si="114"/>
        <v>0</v>
      </c>
      <c r="AO284" s="515">
        <f t="shared" si="114"/>
        <v>0</v>
      </c>
      <c r="AP284" s="515">
        <f t="shared" si="114"/>
        <v>0</v>
      </c>
      <c r="AQ284" s="515">
        <f t="shared" si="114"/>
        <v>0</v>
      </c>
      <c r="AR284" s="515">
        <f t="shared" si="114"/>
        <v>0</v>
      </c>
      <c r="AS284" s="515">
        <f t="shared" si="114"/>
        <v>0</v>
      </c>
      <c r="AT284" s="515">
        <f t="shared" si="114"/>
        <v>0</v>
      </c>
      <c r="AU284" s="515">
        <f t="shared" si="114"/>
        <v>0</v>
      </c>
      <c r="AV284" s="515">
        <f t="shared" si="114"/>
        <v>0</v>
      </c>
      <c r="AW284" s="515">
        <f t="shared" si="114"/>
        <v>0</v>
      </c>
      <c r="AX284" s="515" t="str">
        <f t="shared" si="92"/>
        <v/>
      </c>
      <c r="AY284" s="515" t="str">
        <f t="shared" si="92"/>
        <v/>
      </c>
      <c r="AZ284" s="515" t="str">
        <f t="shared" si="92"/>
        <v/>
      </c>
      <c r="BA284" s="515" t="str">
        <f t="shared" si="92"/>
        <v/>
      </c>
      <c r="BB284" s="515" t="str">
        <f t="shared" si="92"/>
        <v/>
      </c>
      <c r="BC284" s="515" t="str">
        <f t="shared" si="91"/>
        <v/>
      </c>
      <c r="BD284" s="515" t="str">
        <f t="shared" si="91"/>
        <v/>
      </c>
      <c r="BE284" s="515" t="str">
        <f t="shared" si="91"/>
        <v/>
      </c>
      <c r="BF284" s="515" t="str">
        <f t="shared" ref="BF284:BK340" si="115">IF($B284="","",IF(AR284&gt;0,"",IF(P284&gt;0,"⚠ "&amp;BF$11,IF(AD284&gt;0,"info "&amp;BF$11,""))))</f>
        <v/>
      </c>
      <c r="BG284" s="515" t="str">
        <f t="shared" si="115"/>
        <v/>
      </c>
      <c r="BH284" s="515" t="str">
        <f t="shared" si="115"/>
        <v/>
      </c>
      <c r="BI284" s="515" t="str">
        <f t="shared" si="96"/>
        <v/>
      </c>
      <c r="BJ284" s="515" t="str">
        <f t="shared" si="96"/>
        <v/>
      </c>
      <c r="BK284" s="515" t="str">
        <f t="shared" si="96"/>
        <v/>
      </c>
      <c r="BL284" s="515">
        <f t="shared" si="108"/>
        <v>0</v>
      </c>
      <c r="BM284" s="515">
        <f t="shared" si="109"/>
        <v>0</v>
      </c>
      <c r="BN284" s="515">
        <f t="shared" si="110"/>
        <v>0</v>
      </c>
      <c r="BO284" s="515" t="str">
        <f t="shared" si="111"/>
        <v/>
      </c>
    </row>
    <row r="285" spans="1:67" ht="30" customHeight="1">
      <c r="A285" s="517">
        <v>274</v>
      </c>
      <c r="B285" s="516"/>
      <c r="C285" s="77" t="str">
        <f t="shared" si="100"/>
        <v/>
      </c>
      <c r="D285" s="72" t="str">
        <f t="shared" si="101"/>
        <v/>
      </c>
      <c r="E285" s="515" t="str">
        <f t="shared" si="102"/>
        <v/>
      </c>
      <c r="F285" s="515" t="str">
        <f t="shared" si="103"/>
        <v/>
      </c>
      <c r="G285" s="515" t="str">
        <f t="shared" si="104"/>
        <v/>
      </c>
      <c r="H285" s="515">
        <f t="shared" si="112"/>
        <v>0</v>
      </c>
      <c r="I285" s="515">
        <f t="shared" si="112"/>
        <v>0</v>
      </c>
      <c r="J285" s="515">
        <f t="shared" si="112"/>
        <v>0</v>
      </c>
      <c r="K285" s="515">
        <f t="shared" si="112"/>
        <v>0</v>
      </c>
      <c r="L285" s="515">
        <f t="shared" si="112"/>
        <v>0</v>
      </c>
      <c r="M285" s="515">
        <f t="shared" si="112"/>
        <v>0</v>
      </c>
      <c r="N285" s="515">
        <f t="shared" si="112"/>
        <v>0</v>
      </c>
      <c r="O285" s="515">
        <f t="shared" si="112"/>
        <v>0</v>
      </c>
      <c r="P285" s="515">
        <f t="shared" si="112"/>
        <v>0</v>
      </c>
      <c r="Q285" s="515">
        <f t="shared" si="112"/>
        <v>0</v>
      </c>
      <c r="R285" s="515">
        <f t="shared" si="112"/>
        <v>0</v>
      </c>
      <c r="S285" s="515">
        <f t="shared" si="112"/>
        <v>0</v>
      </c>
      <c r="T285" s="515">
        <f t="shared" si="112"/>
        <v>0</v>
      </c>
      <c r="U285" s="515">
        <f t="shared" si="112"/>
        <v>0</v>
      </c>
      <c r="V285" s="515">
        <f t="shared" si="113"/>
        <v>0</v>
      </c>
      <c r="W285" s="515">
        <f t="shared" si="113"/>
        <v>0</v>
      </c>
      <c r="X285" s="515">
        <f t="shared" si="113"/>
        <v>0</v>
      </c>
      <c r="Y285" s="515">
        <f t="shared" si="113"/>
        <v>0</v>
      </c>
      <c r="Z285" s="515">
        <f t="shared" si="113"/>
        <v>0</v>
      </c>
      <c r="AA285" s="515">
        <f t="shared" si="113"/>
        <v>0</v>
      </c>
      <c r="AB285" s="515">
        <f t="shared" si="113"/>
        <v>0</v>
      </c>
      <c r="AC285" s="515">
        <f t="shared" si="113"/>
        <v>0</v>
      </c>
      <c r="AD285" s="515">
        <f t="shared" si="113"/>
        <v>0</v>
      </c>
      <c r="AE285" s="515">
        <f t="shared" si="113"/>
        <v>0</v>
      </c>
      <c r="AF285" s="515">
        <f t="shared" si="113"/>
        <v>0</v>
      </c>
      <c r="AG285" s="515">
        <f t="shared" si="113"/>
        <v>0</v>
      </c>
      <c r="AH285" s="515">
        <f t="shared" si="113"/>
        <v>0</v>
      </c>
      <c r="AI285" s="515">
        <f t="shared" si="113"/>
        <v>0</v>
      </c>
      <c r="AJ285" s="515">
        <f t="shared" si="114"/>
        <v>0</v>
      </c>
      <c r="AK285" s="515">
        <f t="shared" si="114"/>
        <v>0</v>
      </c>
      <c r="AL285" s="515">
        <f t="shared" si="114"/>
        <v>0</v>
      </c>
      <c r="AM285" s="515">
        <f t="shared" si="114"/>
        <v>0</v>
      </c>
      <c r="AN285" s="515">
        <f t="shared" si="114"/>
        <v>0</v>
      </c>
      <c r="AO285" s="515">
        <f t="shared" si="114"/>
        <v>0</v>
      </c>
      <c r="AP285" s="515">
        <f t="shared" si="114"/>
        <v>0</v>
      </c>
      <c r="AQ285" s="515">
        <f t="shared" si="114"/>
        <v>0</v>
      </c>
      <c r="AR285" s="515">
        <f t="shared" si="114"/>
        <v>0</v>
      </c>
      <c r="AS285" s="515">
        <f t="shared" si="114"/>
        <v>0</v>
      </c>
      <c r="AT285" s="515">
        <f t="shared" si="114"/>
        <v>0</v>
      </c>
      <c r="AU285" s="515">
        <f t="shared" si="114"/>
        <v>0</v>
      </c>
      <c r="AV285" s="515">
        <f t="shared" si="114"/>
        <v>0</v>
      </c>
      <c r="AW285" s="515">
        <f t="shared" si="114"/>
        <v>0</v>
      </c>
      <c r="AX285" s="515" t="str">
        <f t="shared" si="92"/>
        <v/>
      </c>
      <c r="AY285" s="515" t="str">
        <f t="shared" si="92"/>
        <v/>
      </c>
      <c r="AZ285" s="515" t="str">
        <f t="shared" si="92"/>
        <v/>
      </c>
      <c r="BA285" s="515" t="str">
        <f t="shared" si="92"/>
        <v/>
      </c>
      <c r="BB285" s="515" t="str">
        <f t="shared" si="92"/>
        <v/>
      </c>
      <c r="BC285" s="515" t="str">
        <f t="shared" ref="BC285:BK348" si="116">IF($B285="","",IF(AO285&gt;0,"",IF(M285&gt;0,"⚠ "&amp;BC$11,IF(AA285&gt;0,"info "&amp;BC$11,""))))</f>
        <v/>
      </c>
      <c r="BD285" s="515" t="str">
        <f t="shared" si="116"/>
        <v/>
      </c>
      <c r="BE285" s="515" t="str">
        <f t="shared" si="116"/>
        <v/>
      </c>
      <c r="BF285" s="515" t="str">
        <f t="shared" si="115"/>
        <v/>
      </c>
      <c r="BG285" s="515" t="str">
        <f t="shared" si="115"/>
        <v/>
      </c>
      <c r="BH285" s="515" t="str">
        <f t="shared" si="115"/>
        <v/>
      </c>
      <c r="BI285" s="515" t="str">
        <f t="shared" si="96"/>
        <v/>
      </c>
      <c r="BJ285" s="515" t="str">
        <f t="shared" si="96"/>
        <v/>
      </c>
      <c r="BK285" s="515" t="str">
        <f t="shared" si="96"/>
        <v/>
      </c>
      <c r="BL285" s="515">
        <f t="shared" si="108"/>
        <v>0</v>
      </c>
      <c r="BM285" s="515">
        <f t="shared" si="109"/>
        <v>0</v>
      </c>
      <c r="BN285" s="515">
        <f t="shared" si="110"/>
        <v>0</v>
      </c>
      <c r="BO285" s="515" t="str">
        <f t="shared" si="111"/>
        <v/>
      </c>
    </row>
    <row r="286" spans="1:67" ht="30" customHeight="1">
      <c r="A286" s="518">
        <v>275</v>
      </c>
      <c r="B286" s="516"/>
      <c r="C286" s="77" t="str">
        <f t="shared" si="100"/>
        <v/>
      </c>
      <c r="D286" s="72" t="str">
        <f t="shared" si="101"/>
        <v/>
      </c>
      <c r="E286" s="515" t="str">
        <f t="shared" si="102"/>
        <v/>
      </c>
      <c r="F286" s="515" t="str">
        <f t="shared" si="103"/>
        <v/>
      </c>
      <c r="G286" s="515" t="str">
        <f t="shared" si="104"/>
        <v/>
      </c>
      <c r="H286" s="515">
        <f t="shared" si="112"/>
        <v>0</v>
      </c>
      <c r="I286" s="515">
        <f t="shared" si="112"/>
        <v>0</v>
      </c>
      <c r="J286" s="515">
        <f t="shared" si="112"/>
        <v>0</v>
      </c>
      <c r="K286" s="515">
        <f t="shared" si="112"/>
        <v>0</v>
      </c>
      <c r="L286" s="515">
        <f t="shared" si="112"/>
        <v>0</v>
      </c>
      <c r="M286" s="515">
        <f t="shared" si="112"/>
        <v>0</v>
      </c>
      <c r="N286" s="515">
        <f t="shared" si="112"/>
        <v>0</v>
      </c>
      <c r="O286" s="515">
        <f t="shared" si="112"/>
        <v>0</v>
      </c>
      <c r="P286" s="515">
        <f t="shared" si="112"/>
        <v>0</v>
      </c>
      <c r="Q286" s="515">
        <f t="shared" si="112"/>
        <v>0</v>
      </c>
      <c r="R286" s="515">
        <f t="shared" si="112"/>
        <v>0</v>
      </c>
      <c r="S286" s="515">
        <f t="shared" si="112"/>
        <v>0</v>
      </c>
      <c r="T286" s="515">
        <f t="shared" si="112"/>
        <v>0</v>
      </c>
      <c r="U286" s="515">
        <f t="shared" si="112"/>
        <v>0</v>
      </c>
      <c r="V286" s="515">
        <f t="shared" si="113"/>
        <v>0</v>
      </c>
      <c r="W286" s="515">
        <f t="shared" si="113"/>
        <v>0</v>
      </c>
      <c r="X286" s="515">
        <f t="shared" si="113"/>
        <v>0</v>
      </c>
      <c r="Y286" s="515">
        <f t="shared" si="113"/>
        <v>0</v>
      </c>
      <c r="Z286" s="515">
        <f t="shared" si="113"/>
        <v>0</v>
      </c>
      <c r="AA286" s="515">
        <f t="shared" si="113"/>
        <v>0</v>
      </c>
      <c r="AB286" s="515">
        <f t="shared" si="113"/>
        <v>0</v>
      </c>
      <c r="AC286" s="515">
        <f t="shared" si="113"/>
        <v>0</v>
      </c>
      <c r="AD286" s="515">
        <f t="shared" si="113"/>
        <v>0</v>
      </c>
      <c r="AE286" s="515">
        <f t="shared" si="113"/>
        <v>0</v>
      </c>
      <c r="AF286" s="515">
        <f t="shared" si="113"/>
        <v>0</v>
      </c>
      <c r="AG286" s="515">
        <f t="shared" si="113"/>
        <v>0</v>
      </c>
      <c r="AH286" s="515">
        <f t="shared" si="113"/>
        <v>0</v>
      </c>
      <c r="AI286" s="515">
        <f t="shared" si="113"/>
        <v>0</v>
      </c>
      <c r="AJ286" s="515">
        <f t="shared" si="114"/>
        <v>0</v>
      </c>
      <c r="AK286" s="515">
        <f t="shared" si="114"/>
        <v>0</v>
      </c>
      <c r="AL286" s="515">
        <f t="shared" si="114"/>
        <v>0</v>
      </c>
      <c r="AM286" s="515">
        <f t="shared" si="114"/>
        <v>0</v>
      </c>
      <c r="AN286" s="515">
        <f t="shared" si="114"/>
        <v>0</v>
      </c>
      <c r="AO286" s="515">
        <f t="shared" si="114"/>
        <v>0</v>
      </c>
      <c r="AP286" s="515">
        <f t="shared" si="114"/>
        <v>0</v>
      </c>
      <c r="AQ286" s="515">
        <f t="shared" si="114"/>
        <v>0</v>
      </c>
      <c r="AR286" s="515">
        <f t="shared" si="114"/>
        <v>0</v>
      </c>
      <c r="AS286" s="515">
        <f t="shared" si="114"/>
        <v>0</v>
      </c>
      <c r="AT286" s="515">
        <f t="shared" si="114"/>
        <v>0</v>
      </c>
      <c r="AU286" s="515">
        <f t="shared" si="114"/>
        <v>0</v>
      </c>
      <c r="AV286" s="515">
        <f t="shared" si="114"/>
        <v>0</v>
      </c>
      <c r="AW286" s="515">
        <f t="shared" si="114"/>
        <v>0</v>
      </c>
      <c r="AX286" s="515" t="str">
        <f t="shared" ref="AX286:BB336" si="117">IF($B286="","",IF(AJ286&gt;0,"",IF(H286&gt;0,"⚠ "&amp;AX$11,IF(V286&gt;0,"info "&amp;AX$11,""))))</f>
        <v/>
      </c>
      <c r="AY286" s="515" t="str">
        <f t="shared" si="117"/>
        <v/>
      </c>
      <c r="AZ286" s="515" t="str">
        <f t="shared" si="117"/>
        <v/>
      </c>
      <c r="BA286" s="515" t="str">
        <f t="shared" si="117"/>
        <v/>
      </c>
      <c r="BB286" s="515" t="str">
        <f t="shared" si="117"/>
        <v/>
      </c>
      <c r="BC286" s="515" t="str">
        <f t="shared" si="116"/>
        <v/>
      </c>
      <c r="BD286" s="515" t="str">
        <f t="shared" si="116"/>
        <v/>
      </c>
      <c r="BE286" s="515" t="str">
        <f t="shared" si="116"/>
        <v/>
      </c>
      <c r="BF286" s="515" t="str">
        <f t="shared" si="115"/>
        <v/>
      </c>
      <c r="BG286" s="515" t="str">
        <f t="shared" si="115"/>
        <v/>
      </c>
      <c r="BH286" s="515" t="str">
        <f t="shared" si="115"/>
        <v/>
      </c>
      <c r="BI286" s="515" t="str">
        <f t="shared" si="96"/>
        <v/>
      </c>
      <c r="BJ286" s="515" t="str">
        <f t="shared" si="96"/>
        <v/>
      </c>
      <c r="BK286" s="515" t="str">
        <f t="shared" si="96"/>
        <v/>
      </c>
      <c r="BL286" s="515">
        <f t="shared" si="108"/>
        <v>0</v>
      </c>
      <c r="BM286" s="515">
        <f t="shared" si="109"/>
        <v>0</v>
      </c>
      <c r="BN286" s="515">
        <f t="shared" si="110"/>
        <v>0</v>
      </c>
      <c r="BO286" s="515" t="str">
        <f t="shared" si="111"/>
        <v/>
      </c>
    </row>
    <row r="287" spans="1:67" ht="30" customHeight="1">
      <c r="A287" s="517">
        <v>276</v>
      </c>
      <c r="B287" s="516"/>
      <c r="C287" s="77" t="str">
        <f t="shared" si="100"/>
        <v/>
      </c>
      <c r="D287" s="72" t="str">
        <f t="shared" si="101"/>
        <v/>
      </c>
      <c r="E287" s="515" t="str">
        <f t="shared" si="102"/>
        <v/>
      </c>
      <c r="F287" s="515" t="str">
        <f t="shared" si="103"/>
        <v/>
      </c>
      <c r="G287" s="515" t="str">
        <f t="shared" si="104"/>
        <v/>
      </c>
      <c r="H287" s="515">
        <f t="shared" si="112"/>
        <v>0</v>
      </c>
      <c r="I287" s="515">
        <f t="shared" si="112"/>
        <v>0</v>
      </c>
      <c r="J287" s="515">
        <f t="shared" si="112"/>
        <v>0</v>
      </c>
      <c r="K287" s="515">
        <f t="shared" si="112"/>
        <v>0</v>
      </c>
      <c r="L287" s="515">
        <f t="shared" si="112"/>
        <v>0</v>
      </c>
      <c r="M287" s="515">
        <f t="shared" si="112"/>
        <v>0</v>
      </c>
      <c r="N287" s="515">
        <f t="shared" si="112"/>
        <v>0</v>
      </c>
      <c r="O287" s="515">
        <f t="shared" si="112"/>
        <v>0</v>
      </c>
      <c r="P287" s="515">
        <f t="shared" si="112"/>
        <v>0</v>
      </c>
      <c r="Q287" s="515">
        <f t="shared" si="112"/>
        <v>0</v>
      </c>
      <c r="R287" s="515">
        <f t="shared" si="112"/>
        <v>0</v>
      </c>
      <c r="S287" s="515">
        <f t="shared" si="112"/>
        <v>0</v>
      </c>
      <c r="T287" s="515">
        <f t="shared" si="112"/>
        <v>0</v>
      </c>
      <c r="U287" s="515">
        <f t="shared" si="112"/>
        <v>0</v>
      </c>
      <c r="V287" s="515">
        <f t="shared" si="113"/>
        <v>0</v>
      </c>
      <c r="W287" s="515">
        <f t="shared" si="113"/>
        <v>0</v>
      </c>
      <c r="X287" s="515">
        <f t="shared" si="113"/>
        <v>0</v>
      </c>
      <c r="Y287" s="515">
        <f t="shared" si="113"/>
        <v>0</v>
      </c>
      <c r="Z287" s="515">
        <f t="shared" si="113"/>
        <v>0</v>
      </c>
      <c r="AA287" s="515">
        <f t="shared" si="113"/>
        <v>0</v>
      </c>
      <c r="AB287" s="515">
        <f t="shared" si="113"/>
        <v>0</v>
      </c>
      <c r="AC287" s="515">
        <f t="shared" si="113"/>
        <v>0</v>
      </c>
      <c r="AD287" s="515">
        <f t="shared" si="113"/>
        <v>0</v>
      </c>
      <c r="AE287" s="515">
        <f t="shared" si="113"/>
        <v>0</v>
      </c>
      <c r="AF287" s="515">
        <f t="shared" si="113"/>
        <v>0</v>
      </c>
      <c r="AG287" s="515">
        <f t="shared" si="113"/>
        <v>0</v>
      </c>
      <c r="AH287" s="515">
        <f t="shared" si="113"/>
        <v>0</v>
      </c>
      <c r="AI287" s="515">
        <f t="shared" si="113"/>
        <v>0</v>
      </c>
      <c r="AJ287" s="515">
        <f t="shared" si="114"/>
        <v>0</v>
      </c>
      <c r="AK287" s="515">
        <f t="shared" si="114"/>
        <v>0</v>
      </c>
      <c r="AL287" s="515">
        <f t="shared" si="114"/>
        <v>0</v>
      </c>
      <c r="AM287" s="515">
        <f t="shared" si="114"/>
        <v>0</v>
      </c>
      <c r="AN287" s="515">
        <f t="shared" si="114"/>
        <v>0</v>
      </c>
      <c r="AO287" s="515">
        <f t="shared" si="114"/>
        <v>0</v>
      </c>
      <c r="AP287" s="515">
        <f t="shared" si="114"/>
        <v>0</v>
      </c>
      <c r="AQ287" s="515">
        <f t="shared" si="114"/>
        <v>0</v>
      </c>
      <c r="AR287" s="515">
        <f t="shared" si="114"/>
        <v>0</v>
      </c>
      <c r="AS287" s="515">
        <f t="shared" si="114"/>
        <v>0</v>
      </c>
      <c r="AT287" s="515">
        <f t="shared" si="114"/>
        <v>0</v>
      </c>
      <c r="AU287" s="515">
        <f t="shared" si="114"/>
        <v>0</v>
      </c>
      <c r="AV287" s="515">
        <f t="shared" si="114"/>
        <v>0</v>
      </c>
      <c r="AW287" s="515">
        <f t="shared" si="114"/>
        <v>0</v>
      </c>
      <c r="AX287" s="515" t="str">
        <f t="shared" si="117"/>
        <v/>
      </c>
      <c r="AY287" s="515" t="str">
        <f t="shared" si="117"/>
        <v/>
      </c>
      <c r="AZ287" s="515" t="str">
        <f t="shared" si="117"/>
        <v/>
      </c>
      <c r="BA287" s="515" t="str">
        <f t="shared" si="117"/>
        <v/>
      </c>
      <c r="BB287" s="515" t="str">
        <f t="shared" si="117"/>
        <v/>
      </c>
      <c r="BC287" s="515" t="str">
        <f t="shared" si="116"/>
        <v/>
      </c>
      <c r="BD287" s="515" t="str">
        <f t="shared" si="116"/>
        <v/>
      </c>
      <c r="BE287" s="515" t="str">
        <f t="shared" si="116"/>
        <v/>
      </c>
      <c r="BF287" s="515" t="str">
        <f t="shared" si="115"/>
        <v/>
      </c>
      <c r="BG287" s="515" t="str">
        <f t="shared" si="115"/>
        <v/>
      </c>
      <c r="BH287" s="515" t="str">
        <f t="shared" si="115"/>
        <v/>
      </c>
      <c r="BI287" s="515" t="str">
        <f t="shared" si="96"/>
        <v/>
      </c>
      <c r="BJ287" s="515" t="str">
        <f t="shared" si="96"/>
        <v/>
      </c>
      <c r="BK287" s="515" t="str">
        <f t="shared" si="96"/>
        <v/>
      </c>
      <c r="BL287" s="515">
        <f t="shared" si="108"/>
        <v>0</v>
      </c>
      <c r="BM287" s="515">
        <f t="shared" si="109"/>
        <v>0</v>
      </c>
      <c r="BN287" s="515">
        <f t="shared" si="110"/>
        <v>0</v>
      </c>
      <c r="BO287" s="515" t="str">
        <f t="shared" si="111"/>
        <v/>
      </c>
    </row>
    <row r="288" spans="1:67" ht="30" customHeight="1">
      <c r="A288" s="518">
        <v>277</v>
      </c>
      <c r="B288" s="516"/>
      <c r="C288" s="77" t="str">
        <f t="shared" si="100"/>
        <v/>
      </c>
      <c r="D288" s="72" t="str">
        <f t="shared" si="101"/>
        <v/>
      </c>
      <c r="E288" s="515" t="str">
        <f t="shared" si="102"/>
        <v/>
      </c>
      <c r="F288" s="515" t="str">
        <f t="shared" si="103"/>
        <v/>
      </c>
      <c r="G288" s="515" t="str">
        <f t="shared" si="104"/>
        <v/>
      </c>
      <c r="H288" s="515">
        <f t="shared" si="112"/>
        <v>0</v>
      </c>
      <c r="I288" s="515">
        <f t="shared" si="112"/>
        <v>0</v>
      </c>
      <c r="J288" s="515">
        <f t="shared" si="112"/>
        <v>0</v>
      </c>
      <c r="K288" s="515">
        <f t="shared" si="112"/>
        <v>0</v>
      </c>
      <c r="L288" s="515">
        <f t="shared" si="112"/>
        <v>0</v>
      </c>
      <c r="M288" s="515">
        <f t="shared" si="112"/>
        <v>0</v>
      </c>
      <c r="N288" s="515">
        <f t="shared" si="112"/>
        <v>0</v>
      </c>
      <c r="O288" s="515">
        <f t="shared" si="112"/>
        <v>0</v>
      </c>
      <c r="P288" s="515">
        <f t="shared" si="112"/>
        <v>0</v>
      </c>
      <c r="Q288" s="515">
        <f t="shared" si="112"/>
        <v>0</v>
      </c>
      <c r="R288" s="515">
        <f t="shared" si="112"/>
        <v>0</v>
      </c>
      <c r="S288" s="515">
        <f t="shared" si="112"/>
        <v>0</v>
      </c>
      <c r="T288" s="515">
        <f t="shared" si="112"/>
        <v>0</v>
      </c>
      <c r="U288" s="515">
        <f t="shared" si="112"/>
        <v>0</v>
      </c>
      <c r="V288" s="515">
        <f t="shared" si="113"/>
        <v>0</v>
      </c>
      <c r="W288" s="515">
        <f t="shared" si="113"/>
        <v>0</v>
      </c>
      <c r="X288" s="515">
        <f t="shared" si="113"/>
        <v>0</v>
      </c>
      <c r="Y288" s="515">
        <f t="shared" si="113"/>
        <v>0</v>
      </c>
      <c r="Z288" s="515">
        <f t="shared" si="113"/>
        <v>0</v>
      </c>
      <c r="AA288" s="515">
        <f t="shared" si="113"/>
        <v>0</v>
      </c>
      <c r="AB288" s="515">
        <f t="shared" si="113"/>
        <v>0</v>
      </c>
      <c r="AC288" s="515">
        <f t="shared" si="113"/>
        <v>0</v>
      </c>
      <c r="AD288" s="515">
        <f t="shared" si="113"/>
        <v>0</v>
      </c>
      <c r="AE288" s="515">
        <f t="shared" si="113"/>
        <v>0</v>
      </c>
      <c r="AF288" s="515">
        <f t="shared" si="113"/>
        <v>0</v>
      </c>
      <c r="AG288" s="515">
        <f t="shared" si="113"/>
        <v>0</v>
      </c>
      <c r="AH288" s="515">
        <f t="shared" si="113"/>
        <v>0</v>
      </c>
      <c r="AI288" s="515">
        <f t="shared" si="113"/>
        <v>0</v>
      </c>
      <c r="AJ288" s="515">
        <f t="shared" si="114"/>
        <v>0</v>
      </c>
      <c r="AK288" s="515">
        <f t="shared" si="114"/>
        <v>0</v>
      </c>
      <c r="AL288" s="515">
        <f t="shared" si="114"/>
        <v>0</v>
      </c>
      <c r="AM288" s="515">
        <f t="shared" si="114"/>
        <v>0</v>
      </c>
      <c r="AN288" s="515">
        <f t="shared" si="114"/>
        <v>0</v>
      </c>
      <c r="AO288" s="515">
        <f t="shared" si="114"/>
        <v>0</v>
      </c>
      <c r="AP288" s="515">
        <f t="shared" si="114"/>
        <v>0</v>
      </c>
      <c r="AQ288" s="515">
        <f t="shared" si="114"/>
        <v>0</v>
      </c>
      <c r="AR288" s="515">
        <f t="shared" si="114"/>
        <v>0</v>
      </c>
      <c r="AS288" s="515">
        <f t="shared" si="114"/>
        <v>0</v>
      </c>
      <c r="AT288" s="515">
        <f t="shared" si="114"/>
        <v>0</v>
      </c>
      <c r="AU288" s="515">
        <f t="shared" si="114"/>
        <v>0</v>
      </c>
      <c r="AV288" s="515">
        <f t="shared" si="114"/>
        <v>0</v>
      </c>
      <c r="AW288" s="515">
        <f t="shared" si="114"/>
        <v>0</v>
      </c>
      <c r="AX288" s="515" t="str">
        <f t="shared" si="117"/>
        <v/>
      </c>
      <c r="AY288" s="515" t="str">
        <f t="shared" si="117"/>
        <v/>
      </c>
      <c r="AZ288" s="515" t="str">
        <f t="shared" si="117"/>
        <v/>
      </c>
      <c r="BA288" s="515" t="str">
        <f t="shared" si="117"/>
        <v/>
      </c>
      <c r="BB288" s="515" t="str">
        <f t="shared" si="117"/>
        <v/>
      </c>
      <c r="BC288" s="515" t="str">
        <f t="shared" si="116"/>
        <v/>
      </c>
      <c r="BD288" s="515" t="str">
        <f t="shared" si="116"/>
        <v/>
      </c>
      <c r="BE288" s="515" t="str">
        <f t="shared" si="116"/>
        <v/>
      </c>
      <c r="BF288" s="515" t="str">
        <f t="shared" si="115"/>
        <v/>
      </c>
      <c r="BG288" s="515" t="str">
        <f t="shared" si="115"/>
        <v/>
      </c>
      <c r="BH288" s="515" t="str">
        <f t="shared" si="115"/>
        <v/>
      </c>
      <c r="BI288" s="515" t="str">
        <f t="shared" si="96"/>
        <v/>
      </c>
      <c r="BJ288" s="515" t="str">
        <f t="shared" si="96"/>
        <v/>
      </c>
      <c r="BK288" s="515" t="str">
        <f t="shared" si="96"/>
        <v/>
      </c>
      <c r="BL288" s="515">
        <f t="shared" si="108"/>
        <v>0</v>
      </c>
      <c r="BM288" s="515">
        <f t="shared" si="109"/>
        <v>0</v>
      </c>
      <c r="BN288" s="515">
        <f t="shared" si="110"/>
        <v>0</v>
      </c>
      <c r="BO288" s="515" t="str">
        <f t="shared" si="111"/>
        <v/>
      </c>
    </row>
    <row r="289" spans="1:67" ht="30" customHeight="1">
      <c r="A289" s="517">
        <v>278</v>
      </c>
      <c r="B289" s="516"/>
      <c r="C289" s="77" t="str">
        <f t="shared" si="100"/>
        <v/>
      </c>
      <c r="D289" s="72" t="str">
        <f t="shared" si="101"/>
        <v/>
      </c>
      <c r="E289" s="515" t="str">
        <f t="shared" si="102"/>
        <v/>
      </c>
      <c r="F289" s="515" t="str">
        <f t="shared" si="103"/>
        <v/>
      </c>
      <c r="G289" s="515" t="str">
        <f t="shared" si="104"/>
        <v/>
      </c>
      <c r="H289" s="515">
        <f t="shared" si="112"/>
        <v>0</v>
      </c>
      <c r="I289" s="515">
        <f t="shared" si="112"/>
        <v>0</v>
      </c>
      <c r="J289" s="515">
        <f t="shared" si="112"/>
        <v>0</v>
      </c>
      <c r="K289" s="515">
        <f t="shared" si="112"/>
        <v>0</v>
      </c>
      <c r="L289" s="515">
        <f t="shared" si="112"/>
        <v>0</v>
      </c>
      <c r="M289" s="515">
        <f t="shared" si="112"/>
        <v>0</v>
      </c>
      <c r="N289" s="515">
        <f t="shared" si="112"/>
        <v>0</v>
      </c>
      <c r="O289" s="515">
        <f t="shared" si="112"/>
        <v>0</v>
      </c>
      <c r="P289" s="515">
        <f t="shared" si="112"/>
        <v>0</v>
      </c>
      <c r="Q289" s="515">
        <f t="shared" si="112"/>
        <v>0</v>
      </c>
      <c r="R289" s="515">
        <f t="shared" si="112"/>
        <v>0</v>
      </c>
      <c r="S289" s="515">
        <f t="shared" si="112"/>
        <v>0</v>
      </c>
      <c r="T289" s="515">
        <f t="shared" si="112"/>
        <v>0</v>
      </c>
      <c r="U289" s="515">
        <f t="shared" si="112"/>
        <v>0</v>
      </c>
      <c r="V289" s="515">
        <f t="shared" si="113"/>
        <v>0</v>
      </c>
      <c r="W289" s="515">
        <f t="shared" si="113"/>
        <v>0</v>
      </c>
      <c r="X289" s="515">
        <f t="shared" si="113"/>
        <v>0</v>
      </c>
      <c r="Y289" s="515">
        <f t="shared" si="113"/>
        <v>0</v>
      </c>
      <c r="Z289" s="515">
        <f t="shared" si="113"/>
        <v>0</v>
      </c>
      <c r="AA289" s="515">
        <f t="shared" si="113"/>
        <v>0</v>
      </c>
      <c r="AB289" s="515">
        <f t="shared" si="113"/>
        <v>0</v>
      </c>
      <c r="AC289" s="515">
        <f t="shared" si="113"/>
        <v>0</v>
      </c>
      <c r="AD289" s="515">
        <f t="shared" si="113"/>
        <v>0</v>
      </c>
      <c r="AE289" s="515">
        <f t="shared" si="113"/>
        <v>0</v>
      </c>
      <c r="AF289" s="515">
        <f t="shared" si="113"/>
        <v>0</v>
      </c>
      <c r="AG289" s="515">
        <f t="shared" si="113"/>
        <v>0</v>
      </c>
      <c r="AH289" s="515">
        <f t="shared" si="113"/>
        <v>0</v>
      </c>
      <c r="AI289" s="515">
        <f t="shared" si="113"/>
        <v>0</v>
      </c>
      <c r="AJ289" s="515">
        <f t="shared" si="114"/>
        <v>0</v>
      </c>
      <c r="AK289" s="515">
        <f t="shared" si="114"/>
        <v>0</v>
      </c>
      <c r="AL289" s="515">
        <f t="shared" si="114"/>
        <v>0</v>
      </c>
      <c r="AM289" s="515">
        <f t="shared" si="114"/>
        <v>0</v>
      </c>
      <c r="AN289" s="515">
        <f t="shared" si="114"/>
        <v>0</v>
      </c>
      <c r="AO289" s="515">
        <f t="shared" si="114"/>
        <v>0</v>
      </c>
      <c r="AP289" s="515">
        <f t="shared" si="114"/>
        <v>0</v>
      </c>
      <c r="AQ289" s="515">
        <f t="shared" si="114"/>
        <v>0</v>
      </c>
      <c r="AR289" s="515">
        <f t="shared" si="114"/>
        <v>0</v>
      </c>
      <c r="AS289" s="515">
        <f t="shared" si="114"/>
        <v>0</v>
      </c>
      <c r="AT289" s="515">
        <f t="shared" si="114"/>
        <v>0</v>
      </c>
      <c r="AU289" s="515">
        <f t="shared" si="114"/>
        <v>0</v>
      </c>
      <c r="AV289" s="515">
        <f t="shared" si="114"/>
        <v>0</v>
      </c>
      <c r="AW289" s="515">
        <f t="shared" si="114"/>
        <v>0</v>
      </c>
      <c r="AX289" s="515" t="str">
        <f t="shared" si="117"/>
        <v/>
      </c>
      <c r="AY289" s="515" t="str">
        <f t="shared" si="117"/>
        <v/>
      </c>
      <c r="AZ289" s="515" t="str">
        <f t="shared" si="117"/>
        <v/>
      </c>
      <c r="BA289" s="515" t="str">
        <f t="shared" si="117"/>
        <v/>
      </c>
      <c r="BB289" s="515" t="str">
        <f t="shared" si="117"/>
        <v/>
      </c>
      <c r="BC289" s="515" t="str">
        <f t="shared" si="116"/>
        <v/>
      </c>
      <c r="BD289" s="515" t="str">
        <f t="shared" si="116"/>
        <v/>
      </c>
      <c r="BE289" s="515" t="str">
        <f t="shared" si="116"/>
        <v/>
      </c>
      <c r="BF289" s="515" t="str">
        <f t="shared" si="115"/>
        <v/>
      </c>
      <c r="BG289" s="515" t="str">
        <f t="shared" si="115"/>
        <v/>
      </c>
      <c r="BH289" s="515" t="str">
        <f t="shared" si="115"/>
        <v/>
      </c>
      <c r="BI289" s="515" t="str">
        <f t="shared" si="96"/>
        <v/>
      </c>
      <c r="BJ289" s="515" t="str">
        <f t="shared" si="96"/>
        <v/>
      </c>
      <c r="BK289" s="515" t="str">
        <f t="shared" si="96"/>
        <v/>
      </c>
      <c r="BL289" s="515">
        <f t="shared" si="108"/>
        <v>0</v>
      </c>
      <c r="BM289" s="515">
        <f t="shared" si="109"/>
        <v>0</v>
      </c>
      <c r="BN289" s="515">
        <f t="shared" si="110"/>
        <v>0</v>
      </c>
      <c r="BO289" s="515" t="str">
        <f t="shared" si="111"/>
        <v/>
      </c>
    </row>
    <row r="290" spans="1:67" ht="30" customHeight="1">
      <c r="A290" s="518">
        <v>279</v>
      </c>
      <c r="B290" s="516"/>
      <c r="C290" s="77" t="str">
        <f t="shared" si="100"/>
        <v/>
      </c>
      <c r="D290" s="72" t="str">
        <f t="shared" si="101"/>
        <v/>
      </c>
      <c r="E290" s="515" t="str">
        <f t="shared" si="102"/>
        <v/>
      </c>
      <c r="F290" s="515" t="str">
        <f t="shared" si="103"/>
        <v/>
      </c>
      <c r="G290" s="515" t="str">
        <f t="shared" si="104"/>
        <v/>
      </c>
      <c r="H290" s="515">
        <f t="shared" si="112"/>
        <v>0</v>
      </c>
      <c r="I290" s="515">
        <f t="shared" si="112"/>
        <v>0</v>
      </c>
      <c r="J290" s="515">
        <f t="shared" si="112"/>
        <v>0</v>
      </c>
      <c r="K290" s="515">
        <f t="shared" si="112"/>
        <v>0</v>
      </c>
      <c r="L290" s="515">
        <f t="shared" si="112"/>
        <v>0</v>
      </c>
      <c r="M290" s="515">
        <f t="shared" si="112"/>
        <v>0</v>
      </c>
      <c r="N290" s="515">
        <f t="shared" si="112"/>
        <v>0</v>
      </c>
      <c r="O290" s="515">
        <f t="shared" si="112"/>
        <v>0</v>
      </c>
      <c r="P290" s="515">
        <f t="shared" si="112"/>
        <v>0</v>
      </c>
      <c r="Q290" s="515">
        <f t="shared" si="112"/>
        <v>0</v>
      </c>
      <c r="R290" s="515">
        <f t="shared" si="112"/>
        <v>0</v>
      </c>
      <c r="S290" s="515">
        <f t="shared" si="112"/>
        <v>0</v>
      </c>
      <c r="T290" s="515">
        <f t="shared" si="112"/>
        <v>0</v>
      </c>
      <c r="U290" s="515">
        <f t="shared" si="112"/>
        <v>0</v>
      </c>
      <c r="V290" s="515">
        <f t="shared" si="113"/>
        <v>0</v>
      </c>
      <c r="W290" s="515">
        <f t="shared" si="113"/>
        <v>0</v>
      </c>
      <c r="X290" s="515">
        <f t="shared" si="113"/>
        <v>0</v>
      </c>
      <c r="Y290" s="515">
        <f t="shared" si="113"/>
        <v>0</v>
      </c>
      <c r="Z290" s="515">
        <f t="shared" si="113"/>
        <v>0</v>
      </c>
      <c r="AA290" s="515">
        <f t="shared" si="113"/>
        <v>0</v>
      </c>
      <c r="AB290" s="515">
        <f t="shared" si="113"/>
        <v>0</v>
      </c>
      <c r="AC290" s="515">
        <f t="shared" si="113"/>
        <v>0</v>
      </c>
      <c r="AD290" s="515">
        <f t="shared" si="113"/>
        <v>0</v>
      </c>
      <c r="AE290" s="515">
        <f t="shared" si="113"/>
        <v>0</v>
      </c>
      <c r="AF290" s="515">
        <f t="shared" si="113"/>
        <v>0</v>
      </c>
      <c r="AG290" s="515">
        <f t="shared" si="113"/>
        <v>0</v>
      </c>
      <c r="AH290" s="515">
        <f t="shared" si="113"/>
        <v>0</v>
      </c>
      <c r="AI290" s="515">
        <f t="shared" si="113"/>
        <v>0</v>
      </c>
      <c r="AJ290" s="515">
        <f t="shared" si="114"/>
        <v>0</v>
      </c>
      <c r="AK290" s="515">
        <f t="shared" si="114"/>
        <v>0</v>
      </c>
      <c r="AL290" s="515">
        <f t="shared" si="114"/>
        <v>0</v>
      </c>
      <c r="AM290" s="515">
        <f t="shared" si="114"/>
        <v>0</v>
      </c>
      <c r="AN290" s="515">
        <f t="shared" si="114"/>
        <v>0</v>
      </c>
      <c r="AO290" s="515">
        <f t="shared" si="114"/>
        <v>0</v>
      </c>
      <c r="AP290" s="515">
        <f t="shared" si="114"/>
        <v>0</v>
      </c>
      <c r="AQ290" s="515">
        <f t="shared" si="114"/>
        <v>0</v>
      </c>
      <c r="AR290" s="515">
        <f t="shared" si="114"/>
        <v>0</v>
      </c>
      <c r="AS290" s="515">
        <f t="shared" si="114"/>
        <v>0</v>
      </c>
      <c r="AT290" s="515">
        <f t="shared" si="114"/>
        <v>0</v>
      </c>
      <c r="AU290" s="515">
        <f t="shared" si="114"/>
        <v>0</v>
      </c>
      <c r="AV290" s="515">
        <f t="shared" si="114"/>
        <v>0</v>
      </c>
      <c r="AW290" s="515">
        <f t="shared" si="114"/>
        <v>0</v>
      </c>
      <c r="AX290" s="515" t="str">
        <f t="shared" si="117"/>
        <v/>
      </c>
      <c r="AY290" s="515" t="str">
        <f t="shared" si="117"/>
        <v/>
      </c>
      <c r="AZ290" s="515" t="str">
        <f t="shared" si="117"/>
        <v/>
      </c>
      <c r="BA290" s="515" t="str">
        <f t="shared" si="117"/>
        <v/>
      </c>
      <c r="BB290" s="515" t="str">
        <f t="shared" si="117"/>
        <v/>
      </c>
      <c r="BC290" s="515" t="str">
        <f t="shared" si="116"/>
        <v/>
      </c>
      <c r="BD290" s="515" t="str">
        <f t="shared" si="116"/>
        <v/>
      </c>
      <c r="BE290" s="515" t="str">
        <f t="shared" si="116"/>
        <v/>
      </c>
      <c r="BF290" s="515" t="str">
        <f t="shared" si="115"/>
        <v/>
      </c>
      <c r="BG290" s="515" t="str">
        <f t="shared" si="115"/>
        <v/>
      </c>
      <c r="BH290" s="515" t="str">
        <f t="shared" si="115"/>
        <v/>
      </c>
      <c r="BI290" s="515" t="str">
        <f t="shared" si="96"/>
        <v/>
      </c>
      <c r="BJ290" s="515" t="str">
        <f t="shared" si="96"/>
        <v/>
      </c>
      <c r="BK290" s="515" t="str">
        <f t="shared" si="96"/>
        <v/>
      </c>
      <c r="BL290" s="515">
        <f t="shared" si="108"/>
        <v>0</v>
      </c>
      <c r="BM290" s="515">
        <f t="shared" si="109"/>
        <v>0</v>
      </c>
      <c r="BN290" s="515">
        <f t="shared" si="110"/>
        <v>0</v>
      </c>
      <c r="BO290" s="515" t="str">
        <f t="shared" si="111"/>
        <v/>
      </c>
    </row>
    <row r="291" spans="1:67" ht="30" customHeight="1">
      <c r="A291" s="517">
        <v>280</v>
      </c>
      <c r="B291" s="516"/>
      <c r="C291" s="77" t="str">
        <f t="shared" si="100"/>
        <v/>
      </c>
      <c r="D291" s="72" t="str">
        <f t="shared" si="101"/>
        <v/>
      </c>
      <c r="E291" s="515" t="str">
        <f t="shared" si="102"/>
        <v/>
      </c>
      <c r="F291" s="515" t="str">
        <f t="shared" si="103"/>
        <v/>
      </c>
      <c r="G291" s="515" t="str">
        <f t="shared" si="104"/>
        <v/>
      </c>
      <c r="H291" s="515">
        <f t="shared" si="112"/>
        <v>0</v>
      </c>
      <c r="I291" s="515">
        <f t="shared" si="112"/>
        <v>0</v>
      </c>
      <c r="J291" s="515">
        <f t="shared" si="112"/>
        <v>0</v>
      </c>
      <c r="K291" s="515">
        <f t="shared" si="112"/>
        <v>0</v>
      </c>
      <c r="L291" s="515">
        <f t="shared" si="112"/>
        <v>0</v>
      </c>
      <c r="M291" s="515">
        <f t="shared" si="112"/>
        <v>0</v>
      </c>
      <c r="N291" s="515">
        <f t="shared" si="112"/>
        <v>0</v>
      </c>
      <c r="O291" s="515">
        <f t="shared" si="112"/>
        <v>0</v>
      </c>
      <c r="P291" s="515">
        <f t="shared" si="112"/>
        <v>0</v>
      </c>
      <c r="Q291" s="515">
        <f t="shared" si="112"/>
        <v>0</v>
      </c>
      <c r="R291" s="515">
        <f t="shared" si="112"/>
        <v>0</v>
      </c>
      <c r="S291" s="515">
        <f t="shared" si="112"/>
        <v>0</v>
      </c>
      <c r="T291" s="515">
        <f t="shared" si="112"/>
        <v>0</v>
      </c>
      <c r="U291" s="515">
        <f t="shared" si="112"/>
        <v>0</v>
      </c>
      <c r="V291" s="515">
        <f t="shared" si="113"/>
        <v>0</v>
      </c>
      <c r="W291" s="515">
        <f t="shared" si="113"/>
        <v>0</v>
      </c>
      <c r="X291" s="515">
        <f t="shared" si="113"/>
        <v>0</v>
      </c>
      <c r="Y291" s="515">
        <f t="shared" si="113"/>
        <v>0</v>
      </c>
      <c r="Z291" s="515">
        <f t="shared" si="113"/>
        <v>0</v>
      </c>
      <c r="AA291" s="515">
        <f t="shared" si="113"/>
        <v>0</v>
      </c>
      <c r="AB291" s="515">
        <f t="shared" si="113"/>
        <v>0</v>
      </c>
      <c r="AC291" s="515">
        <f t="shared" si="113"/>
        <v>0</v>
      </c>
      <c r="AD291" s="515">
        <f t="shared" si="113"/>
        <v>0</v>
      </c>
      <c r="AE291" s="515">
        <f t="shared" si="113"/>
        <v>0</v>
      </c>
      <c r="AF291" s="515">
        <f t="shared" si="113"/>
        <v>0</v>
      </c>
      <c r="AG291" s="515">
        <f t="shared" si="113"/>
        <v>0</v>
      </c>
      <c r="AH291" s="515">
        <f t="shared" si="113"/>
        <v>0</v>
      </c>
      <c r="AI291" s="515">
        <f t="shared" si="113"/>
        <v>0</v>
      </c>
      <c r="AJ291" s="515">
        <f t="shared" si="114"/>
        <v>0</v>
      </c>
      <c r="AK291" s="515">
        <f t="shared" si="114"/>
        <v>0</v>
      </c>
      <c r="AL291" s="515">
        <f t="shared" si="114"/>
        <v>0</v>
      </c>
      <c r="AM291" s="515">
        <f t="shared" si="114"/>
        <v>0</v>
      </c>
      <c r="AN291" s="515">
        <f t="shared" si="114"/>
        <v>0</v>
      </c>
      <c r="AO291" s="515">
        <f t="shared" si="114"/>
        <v>0</v>
      </c>
      <c r="AP291" s="515">
        <f t="shared" si="114"/>
        <v>0</v>
      </c>
      <c r="AQ291" s="515">
        <f t="shared" si="114"/>
        <v>0</v>
      </c>
      <c r="AR291" s="515">
        <f t="shared" si="114"/>
        <v>0</v>
      </c>
      <c r="AS291" s="515">
        <f t="shared" si="114"/>
        <v>0</v>
      </c>
      <c r="AT291" s="515">
        <f t="shared" si="114"/>
        <v>0</v>
      </c>
      <c r="AU291" s="515">
        <f t="shared" si="114"/>
        <v>0</v>
      </c>
      <c r="AV291" s="515">
        <f t="shared" si="114"/>
        <v>0</v>
      </c>
      <c r="AW291" s="515">
        <f t="shared" si="114"/>
        <v>0</v>
      </c>
      <c r="AX291" s="515" t="str">
        <f t="shared" si="117"/>
        <v/>
      </c>
      <c r="AY291" s="515" t="str">
        <f t="shared" si="117"/>
        <v/>
      </c>
      <c r="AZ291" s="515" t="str">
        <f t="shared" si="117"/>
        <v/>
      </c>
      <c r="BA291" s="515" t="str">
        <f t="shared" si="117"/>
        <v/>
      </c>
      <c r="BB291" s="515" t="str">
        <f t="shared" si="117"/>
        <v/>
      </c>
      <c r="BC291" s="515" t="str">
        <f t="shared" si="116"/>
        <v/>
      </c>
      <c r="BD291" s="515" t="str">
        <f t="shared" si="116"/>
        <v/>
      </c>
      <c r="BE291" s="515" t="str">
        <f t="shared" si="116"/>
        <v/>
      </c>
      <c r="BF291" s="515" t="str">
        <f t="shared" si="115"/>
        <v/>
      </c>
      <c r="BG291" s="515" t="str">
        <f t="shared" si="115"/>
        <v/>
      </c>
      <c r="BH291" s="515" t="str">
        <f t="shared" si="115"/>
        <v/>
      </c>
      <c r="BI291" s="515" t="str">
        <f t="shared" si="96"/>
        <v/>
      </c>
      <c r="BJ291" s="515" t="str">
        <f t="shared" si="96"/>
        <v/>
      </c>
      <c r="BK291" s="515" t="str">
        <f t="shared" si="96"/>
        <v/>
      </c>
      <c r="BL291" s="515">
        <f t="shared" si="108"/>
        <v>0</v>
      </c>
      <c r="BM291" s="515">
        <f t="shared" si="109"/>
        <v>0</v>
      </c>
      <c r="BN291" s="515">
        <f t="shared" si="110"/>
        <v>0</v>
      </c>
      <c r="BO291" s="515" t="str">
        <f t="shared" si="111"/>
        <v/>
      </c>
    </row>
    <row r="292" spans="1:67" ht="30" customHeight="1">
      <c r="A292" s="518">
        <v>281</v>
      </c>
      <c r="B292" s="516"/>
      <c r="C292" s="77" t="str">
        <f t="shared" si="100"/>
        <v/>
      </c>
      <c r="D292" s="72" t="str">
        <f t="shared" si="101"/>
        <v/>
      </c>
      <c r="E292" s="515" t="str">
        <f t="shared" si="102"/>
        <v/>
      </c>
      <c r="F292" s="515" t="str">
        <f t="shared" si="103"/>
        <v/>
      </c>
      <c r="G292" s="515" t="str">
        <f t="shared" si="104"/>
        <v/>
      </c>
      <c r="H292" s="515">
        <f t="shared" si="112"/>
        <v>0</v>
      </c>
      <c r="I292" s="515">
        <f t="shared" si="112"/>
        <v>0</v>
      </c>
      <c r="J292" s="515">
        <f t="shared" si="112"/>
        <v>0</v>
      </c>
      <c r="K292" s="515">
        <f t="shared" si="112"/>
        <v>0</v>
      </c>
      <c r="L292" s="515">
        <f t="shared" si="112"/>
        <v>0</v>
      </c>
      <c r="M292" s="515">
        <f t="shared" si="112"/>
        <v>0</v>
      </c>
      <c r="N292" s="515">
        <f t="shared" si="112"/>
        <v>0</v>
      </c>
      <c r="O292" s="515">
        <f t="shared" si="112"/>
        <v>0</v>
      </c>
      <c r="P292" s="515">
        <f t="shared" si="112"/>
        <v>0</v>
      </c>
      <c r="Q292" s="515">
        <f t="shared" si="112"/>
        <v>0</v>
      </c>
      <c r="R292" s="515">
        <f t="shared" si="112"/>
        <v>0</v>
      </c>
      <c r="S292" s="515">
        <f t="shared" si="112"/>
        <v>0</v>
      </c>
      <c r="T292" s="515">
        <f t="shared" si="112"/>
        <v>0</v>
      </c>
      <c r="U292" s="515">
        <f t="shared" si="112"/>
        <v>0</v>
      </c>
      <c r="V292" s="515">
        <f t="shared" si="113"/>
        <v>0</v>
      </c>
      <c r="W292" s="515">
        <f t="shared" si="113"/>
        <v>0</v>
      </c>
      <c r="X292" s="515">
        <f t="shared" si="113"/>
        <v>0</v>
      </c>
      <c r="Y292" s="515">
        <f t="shared" si="113"/>
        <v>0</v>
      </c>
      <c r="Z292" s="515">
        <f t="shared" si="113"/>
        <v>0</v>
      </c>
      <c r="AA292" s="515">
        <f t="shared" si="113"/>
        <v>0</v>
      </c>
      <c r="AB292" s="515">
        <f t="shared" si="113"/>
        <v>0</v>
      </c>
      <c r="AC292" s="515">
        <f t="shared" si="113"/>
        <v>0</v>
      </c>
      <c r="AD292" s="515">
        <f t="shared" si="113"/>
        <v>0</v>
      </c>
      <c r="AE292" s="515">
        <f t="shared" si="113"/>
        <v>0</v>
      </c>
      <c r="AF292" s="515">
        <f t="shared" si="113"/>
        <v>0</v>
      </c>
      <c r="AG292" s="515">
        <f t="shared" si="113"/>
        <v>0</v>
      </c>
      <c r="AH292" s="515">
        <f t="shared" si="113"/>
        <v>0</v>
      </c>
      <c r="AI292" s="515">
        <f t="shared" si="113"/>
        <v>0</v>
      </c>
      <c r="AJ292" s="515">
        <f t="shared" si="114"/>
        <v>0</v>
      </c>
      <c r="AK292" s="515">
        <f t="shared" si="114"/>
        <v>0</v>
      </c>
      <c r="AL292" s="515">
        <f t="shared" si="114"/>
        <v>0</v>
      </c>
      <c r="AM292" s="515">
        <f t="shared" si="114"/>
        <v>0</v>
      </c>
      <c r="AN292" s="515">
        <f t="shared" si="114"/>
        <v>0</v>
      </c>
      <c r="AO292" s="515">
        <f t="shared" si="114"/>
        <v>0</v>
      </c>
      <c r="AP292" s="515">
        <f t="shared" si="114"/>
        <v>0</v>
      </c>
      <c r="AQ292" s="515">
        <f t="shared" si="114"/>
        <v>0</v>
      </c>
      <c r="AR292" s="515">
        <f t="shared" si="114"/>
        <v>0</v>
      </c>
      <c r="AS292" s="515">
        <f t="shared" si="114"/>
        <v>0</v>
      </c>
      <c r="AT292" s="515">
        <f t="shared" si="114"/>
        <v>0</v>
      </c>
      <c r="AU292" s="515">
        <f t="shared" si="114"/>
        <v>0</v>
      </c>
      <c r="AV292" s="515">
        <f t="shared" si="114"/>
        <v>0</v>
      </c>
      <c r="AW292" s="515">
        <f t="shared" si="114"/>
        <v>0</v>
      </c>
      <c r="AX292" s="515" t="str">
        <f t="shared" si="117"/>
        <v/>
      </c>
      <c r="AY292" s="515" t="str">
        <f t="shared" si="117"/>
        <v/>
      </c>
      <c r="AZ292" s="515" t="str">
        <f t="shared" si="117"/>
        <v/>
      </c>
      <c r="BA292" s="515" t="str">
        <f t="shared" si="117"/>
        <v/>
      </c>
      <c r="BB292" s="515" t="str">
        <f t="shared" si="117"/>
        <v/>
      </c>
      <c r="BC292" s="515" t="str">
        <f t="shared" si="116"/>
        <v/>
      </c>
      <c r="BD292" s="515" t="str">
        <f t="shared" si="116"/>
        <v/>
      </c>
      <c r="BE292" s="515" t="str">
        <f t="shared" si="116"/>
        <v/>
      </c>
      <c r="BF292" s="515" t="str">
        <f t="shared" si="115"/>
        <v/>
      </c>
      <c r="BG292" s="515" t="str">
        <f t="shared" si="115"/>
        <v/>
      </c>
      <c r="BH292" s="515" t="str">
        <f t="shared" si="115"/>
        <v/>
      </c>
      <c r="BI292" s="515" t="str">
        <f t="shared" si="96"/>
        <v/>
      </c>
      <c r="BJ292" s="515" t="str">
        <f t="shared" si="96"/>
        <v/>
      </c>
      <c r="BK292" s="515" t="str">
        <f t="shared" si="96"/>
        <v/>
      </c>
      <c r="BL292" s="515">
        <f t="shared" si="108"/>
        <v>0</v>
      </c>
      <c r="BM292" s="515">
        <f t="shared" si="109"/>
        <v>0</v>
      </c>
      <c r="BN292" s="515">
        <f t="shared" si="110"/>
        <v>0</v>
      </c>
      <c r="BO292" s="515" t="str">
        <f t="shared" si="111"/>
        <v/>
      </c>
    </row>
    <row r="293" spans="1:67" ht="30" customHeight="1">
      <c r="A293" s="517">
        <v>282</v>
      </c>
      <c r="B293" s="516"/>
      <c r="C293" s="77" t="str">
        <f t="shared" si="100"/>
        <v/>
      </c>
      <c r="D293" s="72" t="str">
        <f t="shared" si="101"/>
        <v/>
      </c>
      <c r="E293" s="515" t="str">
        <f t="shared" si="102"/>
        <v/>
      </c>
      <c r="F293" s="515" t="str">
        <f t="shared" si="103"/>
        <v/>
      </c>
      <c r="G293" s="515" t="str">
        <f t="shared" si="104"/>
        <v/>
      </c>
      <c r="H293" s="515">
        <f t="shared" si="112"/>
        <v>0</v>
      </c>
      <c r="I293" s="515">
        <f t="shared" si="112"/>
        <v>0</v>
      </c>
      <c r="J293" s="515">
        <f t="shared" si="112"/>
        <v>0</v>
      </c>
      <c r="K293" s="515">
        <f t="shared" si="112"/>
        <v>0</v>
      </c>
      <c r="L293" s="515">
        <f t="shared" si="112"/>
        <v>0</v>
      </c>
      <c r="M293" s="515">
        <f t="shared" si="112"/>
        <v>0</v>
      </c>
      <c r="N293" s="515">
        <f t="shared" si="112"/>
        <v>0</v>
      </c>
      <c r="O293" s="515">
        <f t="shared" si="112"/>
        <v>0</v>
      </c>
      <c r="P293" s="515">
        <f t="shared" si="112"/>
        <v>0</v>
      </c>
      <c r="Q293" s="515">
        <f t="shared" si="112"/>
        <v>0</v>
      </c>
      <c r="R293" s="515">
        <f t="shared" si="112"/>
        <v>0</v>
      </c>
      <c r="S293" s="515">
        <f t="shared" si="112"/>
        <v>0</v>
      </c>
      <c r="T293" s="515">
        <f t="shared" si="112"/>
        <v>0</v>
      </c>
      <c r="U293" s="515">
        <f t="shared" si="112"/>
        <v>0</v>
      </c>
      <c r="V293" s="515">
        <f t="shared" si="113"/>
        <v>0</v>
      </c>
      <c r="W293" s="515">
        <f t="shared" si="113"/>
        <v>0</v>
      </c>
      <c r="X293" s="515">
        <f t="shared" si="113"/>
        <v>0</v>
      </c>
      <c r="Y293" s="515">
        <f t="shared" si="113"/>
        <v>0</v>
      </c>
      <c r="Z293" s="515">
        <f t="shared" si="113"/>
        <v>0</v>
      </c>
      <c r="AA293" s="515">
        <f t="shared" si="113"/>
        <v>0</v>
      </c>
      <c r="AB293" s="515">
        <f t="shared" si="113"/>
        <v>0</v>
      </c>
      <c r="AC293" s="515">
        <f t="shared" si="113"/>
        <v>0</v>
      </c>
      <c r="AD293" s="515">
        <f t="shared" si="113"/>
        <v>0</v>
      </c>
      <c r="AE293" s="515">
        <f t="shared" si="113"/>
        <v>0</v>
      </c>
      <c r="AF293" s="515">
        <f t="shared" si="113"/>
        <v>0</v>
      </c>
      <c r="AG293" s="515">
        <f t="shared" si="113"/>
        <v>0</v>
      </c>
      <c r="AH293" s="515">
        <f t="shared" si="113"/>
        <v>0</v>
      </c>
      <c r="AI293" s="515">
        <f t="shared" si="113"/>
        <v>0</v>
      </c>
      <c r="AJ293" s="515">
        <f t="shared" si="114"/>
        <v>0</v>
      </c>
      <c r="AK293" s="515">
        <f t="shared" si="114"/>
        <v>0</v>
      </c>
      <c r="AL293" s="515">
        <f t="shared" si="114"/>
        <v>0</v>
      </c>
      <c r="AM293" s="515">
        <f t="shared" si="114"/>
        <v>0</v>
      </c>
      <c r="AN293" s="515">
        <f t="shared" si="114"/>
        <v>0</v>
      </c>
      <c r="AO293" s="515">
        <f t="shared" si="114"/>
        <v>0</v>
      </c>
      <c r="AP293" s="515">
        <f t="shared" si="114"/>
        <v>0</v>
      </c>
      <c r="AQ293" s="515">
        <f t="shared" si="114"/>
        <v>0</v>
      </c>
      <c r="AR293" s="515">
        <f t="shared" si="114"/>
        <v>0</v>
      </c>
      <c r="AS293" s="515">
        <f t="shared" si="114"/>
        <v>0</v>
      </c>
      <c r="AT293" s="515">
        <f t="shared" si="114"/>
        <v>0</v>
      </c>
      <c r="AU293" s="515">
        <f t="shared" si="114"/>
        <v>0</v>
      </c>
      <c r="AV293" s="515">
        <f t="shared" si="114"/>
        <v>0</v>
      </c>
      <c r="AW293" s="515">
        <f t="shared" si="114"/>
        <v>0</v>
      </c>
      <c r="AX293" s="515" t="str">
        <f t="shared" si="117"/>
        <v/>
      </c>
      <c r="AY293" s="515" t="str">
        <f t="shared" si="117"/>
        <v/>
      </c>
      <c r="AZ293" s="515" t="str">
        <f t="shared" si="117"/>
        <v/>
      </c>
      <c r="BA293" s="515" t="str">
        <f t="shared" si="117"/>
        <v/>
      </c>
      <c r="BB293" s="515" t="str">
        <f t="shared" si="117"/>
        <v/>
      </c>
      <c r="BC293" s="515" t="str">
        <f t="shared" si="116"/>
        <v/>
      </c>
      <c r="BD293" s="515" t="str">
        <f t="shared" si="116"/>
        <v/>
      </c>
      <c r="BE293" s="515" t="str">
        <f t="shared" si="116"/>
        <v/>
      </c>
      <c r="BF293" s="515" t="str">
        <f t="shared" si="115"/>
        <v/>
      </c>
      <c r="BG293" s="515" t="str">
        <f t="shared" si="115"/>
        <v/>
      </c>
      <c r="BH293" s="515" t="str">
        <f t="shared" si="115"/>
        <v/>
      </c>
      <c r="BI293" s="515" t="str">
        <f t="shared" si="96"/>
        <v/>
      </c>
      <c r="BJ293" s="515" t="str">
        <f t="shared" si="96"/>
        <v/>
      </c>
      <c r="BK293" s="515" t="str">
        <f t="shared" si="96"/>
        <v/>
      </c>
      <c r="BL293" s="515">
        <f t="shared" si="108"/>
        <v>0</v>
      </c>
      <c r="BM293" s="515">
        <f t="shared" si="109"/>
        <v>0</v>
      </c>
      <c r="BN293" s="515">
        <f t="shared" si="110"/>
        <v>0</v>
      </c>
      <c r="BO293" s="515" t="str">
        <f t="shared" si="111"/>
        <v/>
      </c>
    </row>
    <row r="294" spans="1:67" ht="30" customHeight="1">
      <c r="A294" s="518">
        <v>283</v>
      </c>
      <c r="B294" s="516"/>
      <c r="C294" s="77" t="str">
        <f t="shared" si="100"/>
        <v/>
      </c>
      <c r="D294" s="72" t="str">
        <f t="shared" si="101"/>
        <v/>
      </c>
      <c r="E294" s="515" t="str">
        <f t="shared" si="102"/>
        <v/>
      </c>
      <c r="F294" s="515" t="str">
        <f t="shared" si="103"/>
        <v/>
      </c>
      <c r="G294" s="515" t="str">
        <f t="shared" si="104"/>
        <v/>
      </c>
      <c r="H294" s="515">
        <f t="shared" si="112"/>
        <v>0</v>
      </c>
      <c r="I294" s="515">
        <f t="shared" si="112"/>
        <v>0</v>
      </c>
      <c r="J294" s="515">
        <f t="shared" si="112"/>
        <v>0</v>
      </c>
      <c r="K294" s="515">
        <f t="shared" si="112"/>
        <v>0</v>
      </c>
      <c r="L294" s="515">
        <f t="shared" si="112"/>
        <v>0</v>
      </c>
      <c r="M294" s="515">
        <f t="shared" si="112"/>
        <v>0</v>
      </c>
      <c r="N294" s="515">
        <f t="shared" si="112"/>
        <v>0</v>
      </c>
      <c r="O294" s="515">
        <f t="shared" si="112"/>
        <v>0</v>
      </c>
      <c r="P294" s="515">
        <f t="shared" si="112"/>
        <v>0</v>
      </c>
      <c r="Q294" s="515">
        <f t="shared" si="112"/>
        <v>0</v>
      </c>
      <c r="R294" s="515">
        <f t="shared" si="112"/>
        <v>0</v>
      </c>
      <c r="S294" s="515">
        <f t="shared" si="112"/>
        <v>0</v>
      </c>
      <c r="T294" s="515">
        <f t="shared" si="112"/>
        <v>0</v>
      </c>
      <c r="U294" s="515">
        <f t="shared" si="112"/>
        <v>0</v>
      </c>
      <c r="V294" s="515">
        <f t="shared" si="113"/>
        <v>0</v>
      </c>
      <c r="W294" s="515">
        <f t="shared" si="113"/>
        <v>0</v>
      </c>
      <c r="X294" s="515">
        <f t="shared" si="113"/>
        <v>0</v>
      </c>
      <c r="Y294" s="515">
        <f t="shared" si="113"/>
        <v>0</v>
      </c>
      <c r="Z294" s="515">
        <f t="shared" si="113"/>
        <v>0</v>
      </c>
      <c r="AA294" s="515">
        <f t="shared" si="113"/>
        <v>0</v>
      </c>
      <c r="AB294" s="515">
        <f t="shared" si="113"/>
        <v>0</v>
      </c>
      <c r="AC294" s="515">
        <f t="shared" si="113"/>
        <v>0</v>
      </c>
      <c r="AD294" s="515">
        <f t="shared" si="113"/>
        <v>0</v>
      </c>
      <c r="AE294" s="515">
        <f t="shared" si="113"/>
        <v>0</v>
      </c>
      <c r="AF294" s="515">
        <f t="shared" si="113"/>
        <v>0</v>
      </c>
      <c r="AG294" s="515">
        <f t="shared" si="113"/>
        <v>0</v>
      </c>
      <c r="AH294" s="515">
        <f t="shared" si="113"/>
        <v>0</v>
      </c>
      <c r="AI294" s="515">
        <f t="shared" si="113"/>
        <v>0</v>
      </c>
      <c r="AJ294" s="515">
        <f t="shared" si="114"/>
        <v>0</v>
      </c>
      <c r="AK294" s="515">
        <f t="shared" si="114"/>
        <v>0</v>
      </c>
      <c r="AL294" s="515">
        <f t="shared" si="114"/>
        <v>0</v>
      </c>
      <c r="AM294" s="515">
        <f t="shared" si="114"/>
        <v>0</v>
      </c>
      <c r="AN294" s="515">
        <f t="shared" si="114"/>
        <v>0</v>
      </c>
      <c r="AO294" s="515">
        <f t="shared" si="114"/>
        <v>0</v>
      </c>
      <c r="AP294" s="515">
        <f t="shared" si="114"/>
        <v>0</v>
      </c>
      <c r="AQ294" s="515">
        <f t="shared" si="114"/>
        <v>0</v>
      </c>
      <c r="AR294" s="515">
        <f t="shared" si="114"/>
        <v>0</v>
      </c>
      <c r="AS294" s="515">
        <f t="shared" si="114"/>
        <v>0</v>
      </c>
      <c r="AT294" s="515">
        <f t="shared" si="114"/>
        <v>0</v>
      </c>
      <c r="AU294" s="515">
        <f t="shared" si="114"/>
        <v>0</v>
      </c>
      <c r="AV294" s="515">
        <f t="shared" si="114"/>
        <v>0</v>
      </c>
      <c r="AW294" s="515">
        <f t="shared" si="114"/>
        <v>0</v>
      </c>
      <c r="AX294" s="515" t="str">
        <f t="shared" si="117"/>
        <v/>
      </c>
      <c r="AY294" s="515" t="str">
        <f t="shared" si="117"/>
        <v/>
      </c>
      <c r="AZ294" s="515" t="str">
        <f t="shared" si="117"/>
        <v/>
      </c>
      <c r="BA294" s="515" t="str">
        <f t="shared" si="117"/>
        <v/>
      </c>
      <c r="BB294" s="515" t="str">
        <f t="shared" si="117"/>
        <v/>
      </c>
      <c r="BC294" s="515" t="str">
        <f t="shared" si="116"/>
        <v/>
      </c>
      <c r="BD294" s="515" t="str">
        <f t="shared" si="116"/>
        <v/>
      </c>
      <c r="BE294" s="515" t="str">
        <f t="shared" si="116"/>
        <v/>
      </c>
      <c r="BF294" s="515" t="str">
        <f t="shared" si="115"/>
        <v/>
      </c>
      <c r="BG294" s="515" t="str">
        <f t="shared" si="115"/>
        <v/>
      </c>
      <c r="BH294" s="515" t="str">
        <f t="shared" si="115"/>
        <v/>
      </c>
      <c r="BI294" s="515" t="str">
        <f t="shared" si="96"/>
        <v/>
      </c>
      <c r="BJ294" s="515" t="str">
        <f t="shared" si="96"/>
        <v/>
      </c>
      <c r="BK294" s="515" t="str">
        <f t="shared" si="96"/>
        <v/>
      </c>
      <c r="BL294" s="515">
        <f t="shared" si="108"/>
        <v>0</v>
      </c>
      <c r="BM294" s="515">
        <f t="shared" si="109"/>
        <v>0</v>
      </c>
      <c r="BN294" s="515">
        <f t="shared" si="110"/>
        <v>0</v>
      </c>
      <c r="BO294" s="515" t="str">
        <f t="shared" si="111"/>
        <v/>
      </c>
    </row>
    <row r="295" spans="1:67" ht="30" customHeight="1">
      <c r="A295" s="517">
        <v>284</v>
      </c>
      <c r="B295" s="516"/>
      <c r="C295" s="77" t="str">
        <f t="shared" si="100"/>
        <v/>
      </c>
      <c r="D295" s="72" t="str">
        <f t="shared" si="101"/>
        <v/>
      </c>
      <c r="E295" s="515" t="str">
        <f t="shared" si="102"/>
        <v/>
      </c>
      <c r="F295" s="515" t="str">
        <f t="shared" si="103"/>
        <v/>
      </c>
      <c r="G295" s="515" t="str">
        <f t="shared" si="104"/>
        <v/>
      </c>
      <c r="H295" s="515">
        <f t="shared" si="112"/>
        <v>0</v>
      </c>
      <c r="I295" s="515">
        <f t="shared" si="112"/>
        <v>0</v>
      </c>
      <c r="J295" s="515">
        <f t="shared" si="112"/>
        <v>0</v>
      </c>
      <c r="K295" s="515">
        <f t="shared" si="112"/>
        <v>0</v>
      </c>
      <c r="L295" s="515">
        <f t="shared" si="112"/>
        <v>0</v>
      </c>
      <c r="M295" s="515">
        <f t="shared" si="112"/>
        <v>0</v>
      </c>
      <c r="N295" s="515">
        <f t="shared" si="112"/>
        <v>0</v>
      </c>
      <c r="O295" s="515">
        <f t="shared" si="112"/>
        <v>0</v>
      </c>
      <c r="P295" s="515">
        <f t="shared" si="112"/>
        <v>0</v>
      </c>
      <c r="Q295" s="515">
        <f t="shared" si="112"/>
        <v>0</v>
      </c>
      <c r="R295" s="515">
        <f t="shared" si="112"/>
        <v>0</v>
      </c>
      <c r="S295" s="515">
        <f t="shared" si="112"/>
        <v>0</v>
      </c>
      <c r="T295" s="515">
        <f t="shared" si="112"/>
        <v>0</v>
      </c>
      <c r="U295" s="515">
        <f t="shared" si="112"/>
        <v>0</v>
      </c>
      <c r="V295" s="515">
        <f t="shared" si="113"/>
        <v>0</v>
      </c>
      <c r="W295" s="515">
        <f t="shared" si="113"/>
        <v>0</v>
      </c>
      <c r="X295" s="515">
        <f t="shared" si="113"/>
        <v>0</v>
      </c>
      <c r="Y295" s="515">
        <f t="shared" si="113"/>
        <v>0</v>
      </c>
      <c r="Z295" s="515">
        <f t="shared" si="113"/>
        <v>0</v>
      </c>
      <c r="AA295" s="515">
        <f t="shared" si="113"/>
        <v>0</v>
      </c>
      <c r="AB295" s="515">
        <f t="shared" si="113"/>
        <v>0</v>
      </c>
      <c r="AC295" s="515">
        <f t="shared" si="113"/>
        <v>0</v>
      </c>
      <c r="AD295" s="515">
        <f t="shared" si="113"/>
        <v>0</v>
      </c>
      <c r="AE295" s="515">
        <f t="shared" si="113"/>
        <v>0</v>
      </c>
      <c r="AF295" s="515">
        <f t="shared" si="113"/>
        <v>0</v>
      </c>
      <c r="AG295" s="515">
        <f t="shared" si="113"/>
        <v>0</v>
      </c>
      <c r="AH295" s="515">
        <f t="shared" si="113"/>
        <v>0</v>
      </c>
      <c r="AI295" s="515">
        <f t="shared" si="113"/>
        <v>0</v>
      </c>
      <c r="AJ295" s="515">
        <f t="shared" si="114"/>
        <v>0</v>
      </c>
      <c r="AK295" s="515">
        <f t="shared" si="114"/>
        <v>0</v>
      </c>
      <c r="AL295" s="515">
        <f t="shared" si="114"/>
        <v>0</v>
      </c>
      <c r="AM295" s="515">
        <f t="shared" si="114"/>
        <v>0</v>
      </c>
      <c r="AN295" s="515">
        <f t="shared" si="114"/>
        <v>0</v>
      </c>
      <c r="AO295" s="515">
        <f t="shared" si="114"/>
        <v>0</v>
      </c>
      <c r="AP295" s="515">
        <f t="shared" si="114"/>
        <v>0</v>
      </c>
      <c r="AQ295" s="515">
        <f t="shared" si="114"/>
        <v>0</v>
      </c>
      <c r="AR295" s="515">
        <f t="shared" si="114"/>
        <v>0</v>
      </c>
      <c r="AS295" s="515">
        <f t="shared" si="114"/>
        <v>0</v>
      </c>
      <c r="AT295" s="515">
        <f t="shared" si="114"/>
        <v>0</v>
      </c>
      <c r="AU295" s="515">
        <f t="shared" si="114"/>
        <v>0</v>
      </c>
      <c r="AV295" s="515">
        <f t="shared" si="114"/>
        <v>0</v>
      </c>
      <c r="AW295" s="515">
        <f t="shared" si="114"/>
        <v>0</v>
      </c>
      <c r="AX295" s="515" t="str">
        <f t="shared" si="117"/>
        <v/>
      </c>
      <c r="AY295" s="515" t="str">
        <f t="shared" si="117"/>
        <v/>
      </c>
      <c r="AZ295" s="515" t="str">
        <f t="shared" si="117"/>
        <v/>
      </c>
      <c r="BA295" s="515" t="str">
        <f t="shared" si="117"/>
        <v/>
      </c>
      <c r="BB295" s="515" t="str">
        <f t="shared" si="117"/>
        <v/>
      </c>
      <c r="BC295" s="515" t="str">
        <f t="shared" si="116"/>
        <v/>
      </c>
      <c r="BD295" s="515" t="str">
        <f t="shared" si="116"/>
        <v/>
      </c>
      <c r="BE295" s="515" t="str">
        <f t="shared" si="116"/>
        <v/>
      </c>
      <c r="BF295" s="515" t="str">
        <f t="shared" si="115"/>
        <v/>
      </c>
      <c r="BG295" s="515" t="str">
        <f t="shared" si="115"/>
        <v/>
      </c>
      <c r="BH295" s="515" t="str">
        <f t="shared" si="115"/>
        <v/>
      </c>
      <c r="BI295" s="515" t="str">
        <f t="shared" si="96"/>
        <v/>
      </c>
      <c r="BJ295" s="515" t="str">
        <f t="shared" si="96"/>
        <v/>
      </c>
      <c r="BK295" s="515" t="str">
        <f t="shared" si="96"/>
        <v/>
      </c>
      <c r="BL295" s="515">
        <f t="shared" si="108"/>
        <v>0</v>
      </c>
      <c r="BM295" s="515">
        <f t="shared" si="109"/>
        <v>0</v>
      </c>
      <c r="BN295" s="515">
        <f t="shared" si="110"/>
        <v>0</v>
      </c>
      <c r="BO295" s="515" t="str">
        <f t="shared" si="111"/>
        <v/>
      </c>
    </row>
    <row r="296" spans="1:67" ht="30" customHeight="1">
      <c r="A296" s="518">
        <v>285</v>
      </c>
      <c r="B296" s="516"/>
      <c r="C296" s="77" t="str">
        <f t="shared" si="100"/>
        <v/>
      </c>
      <c r="D296" s="72" t="str">
        <f t="shared" si="101"/>
        <v/>
      </c>
      <c r="E296" s="515" t="str">
        <f t="shared" si="102"/>
        <v/>
      </c>
      <c r="F296" s="515" t="str">
        <f t="shared" si="103"/>
        <v/>
      </c>
      <c r="G296" s="515" t="str">
        <f t="shared" si="104"/>
        <v/>
      </c>
      <c r="H296" s="515">
        <f t="shared" si="112"/>
        <v>0</v>
      </c>
      <c r="I296" s="515">
        <f t="shared" si="112"/>
        <v>0</v>
      </c>
      <c r="J296" s="515">
        <f t="shared" si="112"/>
        <v>0</v>
      </c>
      <c r="K296" s="515">
        <f t="shared" si="112"/>
        <v>0</v>
      </c>
      <c r="L296" s="515">
        <f t="shared" si="112"/>
        <v>0</v>
      </c>
      <c r="M296" s="515">
        <f t="shared" si="112"/>
        <v>0</v>
      </c>
      <c r="N296" s="515">
        <f t="shared" si="112"/>
        <v>0</v>
      </c>
      <c r="O296" s="515">
        <f t="shared" si="112"/>
        <v>0</v>
      </c>
      <c r="P296" s="515">
        <f t="shared" si="112"/>
        <v>0</v>
      </c>
      <c r="Q296" s="515">
        <f t="shared" si="112"/>
        <v>0</v>
      </c>
      <c r="R296" s="515">
        <f t="shared" si="112"/>
        <v>0</v>
      </c>
      <c r="S296" s="515">
        <f t="shared" si="112"/>
        <v>0</v>
      </c>
      <c r="T296" s="515">
        <f t="shared" si="112"/>
        <v>0</v>
      </c>
      <c r="U296" s="515">
        <f t="shared" si="112"/>
        <v>0</v>
      </c>
      <c r="V296" s="515">
        <f t="shared" si="113"/>
        <v>0</v>
      </c>
      <c r="W296" s="515">
        <f t="shared" si="113"/>
        <v>0</v>
      </c>
      <c r="X296" s="515">
        <f t="shared" si="113"/>
        <v>0</v>
      </c>
      <c r="Y296" s="515">
        <f t="shared" si="113"/>
        <v>0</v>
      </c>
      <c r="Z296" s="515">
        <f t="shared" si="113"/>
        <v>0</v>
      </c>
      <c r="AA296" s="515">
        <f t="shared" si="113"/>
        <v>0</v>
      </c>
      <c r="AB296" s="515">
        <f t="shared" si="113"/>
        <v>0</v>
      </c>
      <c r="AC296" s="515">
        <f t="shared" si="113"/>
        <v>0</v>
      </c>
      <c r="AD296" s="515">
        <f t="shared" si="113"/>
        <v>0</v>
      </c>
      <c r="AE296" s="515">
        <f t="shared" si="113"/>
        <v>0</v>
      </c>
      <c r="AF296" s="515">
        <f t="shared" si="113"/>
        <v>0</v>
      </c>
      <c r="AG296" s="515">
        <f t="shared" si="113"/>
        <v>0</v>
      </c>
      <c r="AH296" s="515">
        <f t="shared" si="113"/>
        <v>0</v>
      </c>
      <c r="AI296" s="515">
        <f t="shared" si="113"/>
        <v>0</v>
      </c>
      <c r="AJ296" s="515">
        <f t="shared" si="114"/>
        <v>0</v>
      </c>
      <c r="AK296" s="515">
        <f t="shared" si="114"/>
        <v>0</v>
      </c>
      <c r="AL296" s="515">
        <f t="shared" si="114"/>
        <v>0</v>
      </c>
      <c r="AM296" s="515">
        <f t="shared" si="114"/>
        <v>0</v>
      </c>
      <c r="AN296" s="515">
        <f t="shared" si="114"/>
        <v>0</v>
      </c>
      <c r="AO296" s="515">
        <f t="shared" si="114"/>
        <v>0</v>
      </c>
      <c r="AP296" s="515">
        <f t="shared" si="114"/>
        <v>0</v>
      </c>
      <c r="AQ296" s="515">
        <f t="shared" si="114"/>
        <v>0</v>
      </c>
      <c r="AR296" s="515">
        <f t="shared" si="114"/>
        <v>0</v>
      </c>
      <c r="AS296" s="515">
        <f t="shared" si="114"/>
        <v>0</v>
      </c>
      <c r="AT296" s="515">
        <f t="shared" si="114"/>
        <v>0</v>
      </c>
      <c r="AU296" s="515">
        <f t="shared" si="114"/>
        <v>0</v>
      </c>
      <c r="AV296" s="515">
        <f t="shared" si="114"/>
        <v>0</v>
      </c>
      <c r="AW296" s="515">
        <f t="shared" si="114"/>
        <v>0</v>
      </c>
      <c r="AX296" s="515" t="str">
        <f t="shared" si="117"/>
        <v/>
      </c>
      <c r="AY296" s="515" t="str">
        <f t="shared" si="117"/>
        <v/>
      </c>
      <c r="AZ296" s="515" t="str">
        <f t="shared" si="117"/>
        <v/>
      </c>
      <c r="BA296" s="515" t="str">
        <f t="shared" si="117"/>
        <v/>
      </c>
      <c r="BB296" s="515" t="str">
        <f t="shared" si="117"/>
        <v/>
      </c>
      <c r="BC296" s="515" t="str">
        <f t="shared" si="116"/>
        <v/>
      </c>
      <c r="BD296" s="515" t="str">
        <f t="shared" si="116"/>
        <v/>
      </c>
      <c r="BE296" s="515" t="str">
        <f t="shared" si="116"/>
        <v/>
      </c>
      <c r="BF296" s="515" t="str">
        <f t="shared" si="115"/>
        <v/>
      </c>
      <c r="BG296" s="515" t="str">
        <f t="shared" si="115"/>
        <v/>
      </c>
      <c r="BH296" s="515" t="str">
        <f t="shared" si="115"/>
        <v/>
      </c>
      <c r="BI296" s="515" t="str">
        <f t="shared" si="96"/>
        <v/>
      </c>
      <c r="BJ296" s="515" t="str">
        <f t="shared" si="96"/>
        <v/>
      </c>
      <c r="BK296" s="515" t="str">
        <f t="shared" si="96"/>
        <v/>
      </c>
      <c r="BL296" s="515">
        <f t="shared" si="108"/>
        <v>0</v>
      </c>
      <c r="BM296" s="515">
        <f t="shared" si="109"/>
        <v>0</v>
      </c>
      <c r="BN296" s="515">
        <f t="shared" si="110"/>
        <v>0</v>
      </c>
      <c r="BO296" s="515" t="str">
        <f t="shared" si="111"/>
        <v/>
      </c>
    </row>
    <row r="297" spans="1:67" ht="30" customHeight="1">
      <c r="A297" s="517">
        <v>286</v>
      </c>
      <c r="B297" s="516"/>
      <c r="C297" s="77" t="str">
        <f t="shared" si="100"/>
        <v/>
      </c>
      <c r="D297" s="72" t="str">
        <f t="shared" si="101"/>
        <v/>
      </c>
      <c r="E297" s="515" t="str">
        <f t="shared" si="102"/>
        <v/>
      </c>
      <c r="F297" s="515" t="str">
        <f t="shared" si="103"/>
        <v/>
      </c>
      <c r="G297" s="515" t="str">
        <f t="shared" si="104"/>
        <v/>
      </c>
      <c r="H297" s="515">
        <f t="shared" si="112"/>
        <v>0</v>
      </c>
      <c r="I297" s="515">
        <f t="shared" si="112"/>
        <v>0</v>
      </c>
      <c r="J297" s="515">
        <f t="shared" si="112"/>
        <v>0</v>
      </c>
      <c r="K297" s="515">
        <f t="shared" si="112"/>
        <v>0</v>
      </c>
      <c r="L297" s="515">
        <f t="shared" si="112"/>
        <v>0</v>
      </c>
      <c r="M297" s="515">
        <f t="shared" si="112"/>
        <v>0</v>
      </c>
      <c r="N297" s="515">
        <f t="shared" si="112"/>
        <v>0</v>
      </c>
      <c r="O297" s="515">
        <f t="shared" si="112"/>
        <v>0</v>
      </c>
      <c r="P297" s="515">
        <f t="shared" si="112"/>
        <v>0</v>
      </c>
      <c r="Q297" s="515">
        <f t="shared" si="112"/>
        <v>0</v>
      </c>
      <c r="R297" s="515">
        <f t="shared" si="112"/>
        <v>0</v>
      </c>
      <c r="S297" s="515">
        <f t="shared" si="112"/>
        <v>0</v>
      </c>
      <c r="T297" s="515">
        <f t="shared" si="112"/>
        <v>0</v>
      </c>
      <c r="U297" s="515">
        <f t="shared" si="112"/>
        <v>0</v>
      </c>
      <c r="V297" s="515">
        <f t="shared" si="113"/>
        <v>0</v>
      </c>
      <c r="W297" s="515">
        <f t="shared" si="113"/>
        <v>0</v>
      </c>
      <c r="X297" s="515">
        <f t="shared" si="113"/>
        <v>0</v>
      </c>
      <c r="Y297" s="515">
        <f t="shared" si="113"/>
        <v>0</v>
      </c>
      <c r="Z297" s="515">
        <f t="shared" si="113"/>
        <v>0</v>
      </c>
      <c r="AA297" s="515">
        <f t="shared" si="113"/>
        <v>0</v>
      </c>
      <c r="AB297" s="515">
        <f t="shared" si="113"/>
        <v>0</v>
      </c>
      <c r="AC297" s="515">
        <f t="shared" si="113"/>
        <v>0</v>
      </c>
      <c r="AD297" s="515">
        <f t="shared" si="113"/>
        <v>0</v>
      </c>
      <c r="AE297" s="515">
        <f t="shared" si="113"/>
        <v>0</v>
      </c>
      <c r="AF297" s="515">
        <f t="shared" si="113"/>
        <v>0</v>
      </c>
      <c r="AG297" s="515">
        <f t="shared" si="113"/>
        <v>0</v>
      </c>
      <c r="AH297" s="515">
        <f t="shared" si="113"/>
        <v>0</v>
      </c>
      <c r="AI297" s="515">
        <f t="shared" si="113"/>
        <v>0</v>
      </c>
      <c r="AJ297" s="515">
        <f t="shared" si="114"/>
        <v>0</v>
      </c>
      <c r="AK297" s="515">
        <f t="shared" si="114"/>
        <v>0</v>
      </c>
      <c r="AL297" s="515">
        <f t="shared" si="114"/>
        <v>0</v>
      </c>
      <c r="AM297" s="515">
        <f t="shared" si="114"/>
        <v>0</v>
      </c>
      <c r="AN297" s="515">
        <f t="shared" si="114"/>
        <v>0</v>
      </c>
      <c r="AO297" s="515">
        <f t="shared" si="114"/>
        <v>0</v>
      </c>
      <c r="AP297" s="515">
        <f t="shared" si="114"/>
        <v>0</v>
      </c>
      <c r="AQ297" s="515">
        <f t="shared" si="114"/>
        <v>0</v>
      </c>
      <c r="AR297" s="515">
        <f t="shared" si="114"/>
        <v>0</v>
      </c>
      <c r="AS297" s="515">
        <f t="shared" si="114"/>
        <v>0</v>
      </c>
      <c r="AT297" s="515">
        <f t="shared" si="114"/>
        <v>0</v>
      </c>
      <c r="AU297" s="515">
        <f t="shared" si="114"/>
        <v>0</v>
      </c>
      <c r="AV297" s="515">
        <f t="shared" si="114"/>
        <v>0</v>
      </c>
      <c r="AW297" s="515">
        <f t="shared" si="114"/>
        <v>0</v>
      </c>
      <c r="AX297" s="515" t="str">
        <f t="shared" si="117"/>
        <v/>
      </c>
      <c r="AY297" s="515" t="str">
        <f t="shared" si="117"/>
        <v/>
      </c>
      <c r="AZ297" s="515" t="str">
        <f t="shared" si="117"/>
        <v/>
      </c>
      <c r="BA297" s="515" t="str">
        <f t="shared" si="117"/>
        <v/>
      </c>
      <c r="BB297" s="515" t="str">
        <f t="shared" si="117"/>
        <v/>
      </c>
      <c r="BC297" s="515" t="str">
        <f t="shared" si="116"/>
        <v/>
      </c>
      <c r="BD297" s="515" t="str">
        <f t="shared" si="116"/>
        <v/>
      </c>
      <c r="BE297" s="515" t="str">
        <f t="shared" si="116"/>
        <v/>
      </c>
      <c r="BF297" s="515" t="str">
        <f t="shared" si="115"/>
        <v/>
      </c>
      <c r="BG297" s="515" t="str">
        <f t="shared" si="115"/>
        <v/>
      </c>
      <c r="BH297" s="515" t="str">
        <f t="shared" si="115"/>
        <v/>
      </c>
      <c r="BI297" s="515" t="str">
        <f t="shared" si="96"/>
        <v/>
      </c>
      <c r="BJ297" s="515" t="str">
        <f t="shared" si="96"/>
        <v/>
      </c>
      <c r="BK297" s="515" t="str">
        <f t="shared" si="96"/>
        <v/>
      </c>
      <c r="BL297" s="515">
        <f t="shared" si="108"/>
        <v>0</v>
      </c>
      <c r="BM297" s="515">
        <f t="shared" si="109"/>
        <v>0</v>
      </c>
      <c r="BN297" s="515">
        <f t="shared" si="110"/>
        <v>0</v>
      </c>
      <c r="BO297" s="515" t="str">
        <f t="shared" si="111"/>
        <v/>
      </c>
    </row>
    <row r="298" spans="1:67" ht="30" customHeight="1">
      <c r="A298" s="518">
        <v>287</v>
      </c>
      <c r="B298" s="516"/>
      <c r="C298" s="77" t="str">
        <f t="shared" si="100"/>
        <v/>
      </c>
      <c r="D298" s="72" t="str">
        <f t="shared" si="101"/>
        <v/>
      </c>
      <c r="E298" s="515" t="str">
        <f t="shared" si="102"/>
        <v/>
      </c>
      <c r="F298" s="515" t="str">
        <f t="shared" si="103"/>
        <v/>
      </c>
      <c r="G298" s="515" t="str">
        <f t="shared" si="104"/>
        <v/>
      </c>
      <c r="H298" s="515">
        <f t="shared" si="112"/>
        <v>0</v>
      </c>
      <c r="I298" s="515">
        <f t="shared" si="112"/>
        <v>0</v>
      </c>
      <c r="J298" s="515">
        <f t="shared" si="112"/>
        <v>0</v>
      </c>
      <c r="K298" s="515">
        <f t="shared" si="112"/>
        <v>0</v>
      </c>
      <c r="L298" s="515">
        <f t="shared" si="112"/>
        <v>0</v>
      </c>
      <c r="M298" s="515">
        <f t="shared" si="112"/>
        <v>0</v>
      </c>
      <c r="N298" s="515">
        <f t="shared" si="112"/>
        <v>0</v>
      </c>
      <c r="O298" s="515">
        <f t="shared" si="112"/>
        <v>0</v>
      </c>
      <c r="P298" s="515">
        <f t="shared" si="112"/>
        <v>0</v>
      </c>
      <c r="Q298" s="515">
        <f t="shared" si="112"/>
        <v>0</v>
      </c>
      <c r="R298" s="515">
        <f t="shared" si="112"/>
        <v>0</v>
      </c>
      <c r="S298" s="515">
        <f t="shared" si="112"/>
        <v>0</v>
      </c>
      <c r="T298" s="515">
        <f t="shared" si="112"/>
        <v>0</v>
      </c>
      <c r="U298" s="515">
        <f t="shared" si="112"/>
        <v>0</v>
      </c>
      <c r="V298" s="515">
        <f t="shared" si="113"/>
        <v>0</v>
      </c>
      <c r="W298" s="515">
        <f t="shared" si="113"/>
        <v>0</v>
      </c>
      <c r="X298" s="515">
        <f t="shared" si="113"/>
        <v>0</v>
      </c>
      <c r="Y298" s="515">
        <f t="shared" si="113"/>
        <v>0</v>
      </c>
      <c r="Z298" s="515">
        <f t="shared" si="113"/>
        <v>0</v>
      </c>
      <c r="AA298" s="515">
        <f t="shared" si="113"/>
        <v>0</v>
      </c>
      <c r="AB298" s="515">
        <f t="shared" si="113"/>
        <v>0</v>
      </c>
      <c r="AC298" s="515">
        <f t="shared" si="113"/>
        <v>0</v>
      </c>
      <c r="AD298" s="515">
        <f t="shared" si="113"/>
        <v>0</v>
      </c>
      <c r="AE298" s="515">
        <f t="shared" si="113"/>
        <v>0</v>
      </c>
      <c r="AF298" s="515">
        <f t="shared" si="113"/>
        <v>0</v>
      </c>
      <c r="AG298" s="515">
        <f t="shared" si="113"/>
        <v>0</v>
      </c>
      <c r="AH298" s="515">
        <f t="shared" si="113"/>
        <v>0</v>
      </c>
      <c r="AI298" s="515">
        <f t="shared" si="113"/>
        <v>0</v>
      </c>
      <c r="AJ298" s="515">
        <f t="shared" si="114"/>
        <v>0</v>
      </c>
      <c r="AK298" s="515">
        <f t="shared" si="114"/>
        <v>0</v>
      </c>
      <c r="AL298" s="515">
        <f t="shared" si="114"/>
        <v>0</v>
      </c>
      <c r="AM298" s="515">
        <f t="shared" si="114"/>
        <v>0</v>
      </c>
      <c r="AN298" s="515">
        <f t="shared" si="114"/>
        <v>0</v>
      </c>
      <c r="AO298" s="515">
        <f t="shared" si="114"/>
        <v>0</v>
      </c>
      <c r="AP298" s="515">
        <f t="shared" si="114"/>
        <v>0</v>
      </c>
      <c r="AQ298" s="515">
        <f t="shared" si="114"/>
        <v>0</v>
      </c>
      <c r="AR298" s="515">
        <f t="shared" si="114"/>
        <v>0</v>
      </c>
      <c r="AS298" s="515">
        <f t="shared" si="114"/>
        <v>0</v>
      </c>
      <c r="AT298" s="515">
        <f t="shared" si="114"/>
        <v>0</v>
      </c>
      <c r="AU298" s="515">
        <f t="shared" si="114"/>
        <v>0</v>
      </c>
      <c r="AV298" s="515">
        <f t="shared" si="114"/>
        <v>0</v>
      </c>
      <c r="AW298" s="515">
        <f t="shared" si="114"/>
        <v>0</v>
      </c>
      <c r="AX298" s="515" t="str">
        <f t="shared" si="117"/>
        <v/>
      </c>
      <c r="AY298" s="515" t="str">
        <f t="shared" si="117"/>
        <v/>
      </c>
      <c r="AZ298" s="515" t="str">
        <f t="shared" si="117"/>
        <v/>
      </c>
      <c r="BA298" s="515" t="str">
        <f t="shared" si="117"/>
        <v/>
      </c>
      <c r="BB298" s="515" t="str">
        <f t="shared" si="117"/>
        <v/>
      </c>
      <c r="BC298" s="515" t="str">
        <f t="shared" si="116"/>
        <v/>
      </c>
      <c r="BD298" s="515" t="str">
        <f t="shared" si="116"/>
        <v/>
      </c>
      <c r="BE298" s="515" t="str">
        <f t="shared" si="116"/>
        <v/>
      </c>
      <c r="BF298" s="515" t="str">
        <f t="shared" si="115"/>
        <v/>
      </c>
      <c r="BG298" s="515" t="str">
        <f t="shared" si="115"/>
        <v/>
      </c>
      <c r="BH298" s="515" t="str">
        <f t="shared" si="115"/>
        <v/>
      </c>
      <c r="BI298" s="515" t="str">
        <f t="shared" si="96"/>
        <v/>
      </c>
      <c r="BJ298" s="515" t="str">
        <f t="shared" si="96"/>
        <v/>
      </c>
      <c r="BK298" s="515" t="str">
        <f t="shared" si="96"/>
        <v/>
      </c>
      <c r="BL298" s="515">
        <f t="shared" si="108"/>
        <v>0</v>
      </c>
      <c r="BM298" s="515">
        <f t="shared" si="109"/>
        <v>0</v>
      </c>
      <c r="BN298" s="515">
        <f t="shared" si="110"/>
        <v>0</v>
      </c>
      <c r="BO298" s="515" t="str">
        <f t="shared" si="111"/>
        <v/>
      </c>
    </row>
    <row r="299" spans="1:67" ht="30" customHeight="1">
      <c r="A299" s="517">
        <v>288</v>
      </c>
      <c r="B299" s="516"/>
      <c r="C299" s="77" t="str">
        <f t="shared" si="100"/>
        <v/>
      </c>
      <c r="D299" s="72" t="str">
        <f t="shared" si="101"/>
        <v/>
      </c>
      <c r="E299" s="515" t="str">
        <f t="shared" si="102"/>
        <v/>
      </c>
      <c r="F299" s="515" t="str">
        <f t="shared" si="103"/>
        <v/>
      </c>
      <c r="G299" s="515" t="str">
        <f t="shared" si="104"/>
        <v/>
      </c>
      <c r="H299" s="515">
        <f t="shared" si="112"/>
        <v>0</v>
      </c>
      <c r="I299" s="515">
        <f t="shared" si="112"/>
        <v>0</v>
      </c>
      <c r="J299" s="515">
        <f t="shared" si="112"/>
        <v>0</v>
      </c>
      <c r="K299" s="515">
        <f t="shared" si="112"/>
        <v>0</v>
      </c>
      <c r="L299" s="515">
        <f t="shared" si="112"/>
        <v>0</v>
      </c>
      <c r="M299" s="515">
        <f t="shared" si="112"/>
        <v>0</v>
      </c>
      <c r="N299" s="515">
        <f t="shared" si="112"/>
        <v>0</v>
      </c>
      <c r="O299" s="515">
        <f t="shared" si="112"/>
        <v>0</v>
      </c>
      <c r="P299" s="515">
        <f t="shared" si="112"/>
        <v>0</v>
      </c>
      <c r="Q299" s="515">
        <f t="shared" si="112"/>
        <v>0</v>
      </c>
      <c r="R299" s="515">
        <f t="shared" si="112"/>
        <v>0</v>
      </c>
      <c r="S299" s="515">
        <f t="shared" si="112"/>
        <v>0</v>
      </c>
      <c r="T299" s="515">
        <f t="shared" si="112"/>
        <v>0</v>
      </c>
      <c r="U299" s="515">
        <f t="shared" si="112"/>
        <v>0</v>
      </c>
      <c r="V299" s="515">
        <f t="shared" si="113"/>
        <v>0</v>
      </c>
      <c r="W299" s="515">
        <f t="shared" si="113"/>
        <v>0</v>
      </c>
      <c r="X299" s="515">
        <f t="shared" si="113"/>
        <v>0</v>
      </c>
      <c r="Y299" s="515">
        <f t="shared" si="113"/>
        <v>0</v>
      </c>
      <c r="Z299" s="515">
        <f t="shared" si="113"/>
        <v>0</v>
      </c>
      <c r="AA299" s="515">
        <f t="shared" si="113"/>
        <v>0</v>
      </c>
      <c r="AB299" s="515">
        <f t="shared" si="113"/>
        <v>0</v>
      </c>
      <c r="AC299" s="515">
        <f t="shared" si="113"/>
        <v>0</v>
      </c>
      <c r="AD299" s="515">
        <f t="shared" si="113"/>
        <v>0</v>
      </c>
      <c r="AE299" s="515">
        <f t="shared" si="113"/>
        <v>0</v>
      </c>
      <c r="AF299" s="515">
        <f t="shared" si="113"/>
        <v>0</v>
      </c>
      <c r="AG299" s="515">
        <f t="shared" si="113"/>
        <v>0</v>
      </c>
      <c r="AH299" s="515">
        <f t="shared" si="113"/>
        <v>0</v>
      </c>
      <c r="AI299" s="515">
        <f t="shared" si="113"/>
        <v>0</v>
      </c>
      <c r="AJ299" s="515">
        <f t="shared" si="114"/>
        <v>0</v>
      </c>
      <c r="AK299" s="515">
        <f t="shared" si="114"/>
        <v>0</v>
      </c>
      <c r="AL299" s="515">
        <f t="shared" si="114"/>
        <v>0</v>
      </c>
      <c r="AM299" s="515">
        <f t="shared" si="114"/>
        <v>0</v>
      </c>
      <c r="AN299" s="515">
        <f t="shared" si="114"/>
        <v>0</v>
      </c>
      <c r="AO299" s="515">
        <f t="shared" si="114"/>
        <v>0</v>
      </c>
      <c r="AP299" s="515">
        <f t="shared" si="114"/>
        <v>0</v>
      </c>
      <c r="AQ299" s="515">
        <f t="shared" si="114"/>
        <v>0</v>
      </c>
      <c r="AR299" s="515">
        <f t="shared" si="114"/>
        <v>0</v>
      </c>
      <c r="AS299" s="515">
        <f t="shared" si="114"/>
        <v>0</v>
      </c>
      <c r="AT299" s="515">
        <f t="shared" si="114"/>
        <v>0</v>
      </c>
      <c r="AU299" s="515">
        <f t="shared" si="114"/>
        <v>0</v>
      </c>
      <c r="AV299" s="515">
        <f t="shared" si="114"/>
        <v>0</v>
      </c>
      <c r="AW299" s="515">
        <f t="shared" si="114"/>
        <v>0</v>
      </c>
      <c r="AX299" s="515" t="str">
        <f t="shared" si="117"/>
        <v/>
      </c>
      <c r="AY299" s="515" t="str">
        <f t="shared" si="117"/>
        <v/>
      </c>
      <c r="AZ299" s="515" t="str">
        <f t="shared" si="117"/>
        <v/>
      </c>
      <c r="BA299" s="515" t="str">
        <f t="shared" si="117"/>
        <v/>
      </c>
      <c r="BB299" s="515" t="str">
        <f t="shared" si="117"/>
        <v/>
      </c>
      <c r="BC299" s="515" t="str">
        <f t="shared" si="116"/>
        <v/>
      </c>
      <c r="BD299" s="515" t="str">
        <f t="shared" si="116"/>
        <v/>
      </c>
      <c r="BE299" s="515" t="str">
        <f t="shared" si="116"/>
        <v/>
      </c>
      <c r="BF299" s="515" t="str">
        <f t="shared" si="115"/>
        <v/>
      </c>
      <c r="BG299" s="515" t="str">
        <f t="shared" si="115"/>
        <v/>
      </c>
      <c r="BH299" s="515" t="str">
        <f t="shared" si="115"/>
        <v/>
      </c>
      <c r="BI299" s="515" t="str">
        <f t="shared" si="96"/>
        <v/>
      </c>
      <c r="BJ299" s="515" t="str">
        <f t="shared" si="96"/>
        <v/>
      </c>
      <c r="BK299" s="515" t="str">
        <f t="shared" si="96"/>
        <v/>
      </c>
      <c r="BL299" s="515">
        <f t="shared" si="108"/>
        <v>0</v>
      </c>
      <c r="BM299" s="515">
        <f t="shared" si="109"/>
        <v>0</v>
      </c>
      <c r="BN299" s="515">
        <f t="shared" si="110"/>
        <v>0</v>
      </c>
      <c r="BO299" s="515" t="str">
        <f t="shared" si="111"/>
        <v/>
      </c>
    </row>
    <row r="300" spans="1:67" ht="30" customHeight="1">
      <c r="A300" s="518">
        <v>289</v>
      </c>
      <c r="B300" s="516"/>
      <c r="C300" s="77" t="str">
        <f t="shared" si="100"/>
        <v/>
      </c>
      <c r="D300" s="72" t="str">
        <f t="shared" si="101"/>
        <v/>
      </c>
      <c r="E300" s="515" t="str">
        <f t="shared" si="102"/>
        <v/>
      </c>
      <c r="F300" s="515" t="str">
        <f t="shared" si="103"/>
        <v/>
      </c>
      <c r="G300" s="515" t="str">
        <f t="shared" si="104"/>
        <v/>
      </c>
      <c r="H300" s="515">
        <f t="shared" ref="H300:U315" si="118">IF($B300="",0,SUMPRODUCT(($BQ$6:$AFM$6=H$11)*($BQ$7:$AFM$7="ALERTE")*(COUNTIF($G300,"* "&amp;$BQ$8:$AFM$8&amp;" *")&gt;0)*1))</f>
        <v>0</v>
      </c>
      <c r="I300" s="515">
        <f t="shared" si="118"/>
        <v>0</v>
      </c>
      <c r="J300" s="515">
        <f t="shared" si="118"/>
        <v>0</v>
      </c>
      <c r="K300" s="515">
        <f t="shared" si="118"/>
        <v>0</v>
      </c>
      <c r="L300" s="515">
        <f t="shared" si="118"/>
        <v>0</v>
      </c>
      <c r="M300" s="515">
        <f t="shared" si="118"/>
        <v>0</v>
      </c>
      <c r="N300" s="515">
        <f t="shared" si="118"/>
        <v>0</v>
      </c>
      <c r="O300" s="515">
        <f t="shared" si="118"/>
        <v>0</v>
      </c>
      <c r="P300" s="515">
        <f t="shared" si="118"/>
        <v>0</v>
      </c>
      <c r="Q300" s="515">
        <f t="shared" si="118"/>
        <v>0</v>
      </c>
      <c r="R300" s="515">
        <f t="shared" si="118"/>
        <v>0</v>
      </c>
      <c r="S300" s="515">
        <f t="shared" si="118"/>
        <v>0</v>
      </c>
      <c r="T300" s="515">
        <f t="shared" si="118"/>
        <v>0</v>
      </c>
      <c r="U300" s="515">
        <f t="shared" si="118"/>
        <v>0</v>
      </c>
      <c r="V300" s="515">
        <f t="shared" ref="V300:AI315" si="119">IF($B300="",0,SUMPRODUCT(($BQ$6:$AFM$6=V$11)*($BQ$7:$AFM$7="INFO")*(COUNTIF($G300,"* "&amp;$BQ$8:$AFM$8&amp;" *")&gt;0)*1))</f>
        <v>0</v>
      </c>
      <c r="W300" s="515">
        <f t="shared" si="119"/>
        <v>0</v>
      </c>
      <c r="X300" s="515">
        <f t="shared" si="119"/>
        <v>0</v>
      </c>
      <c r="Y300" s="515">
        <f t="shared" si="119"/>
        <v>0</v>
      </c>
      <c r="Z300" s="515">
        <f t="shared" si="119"/>
        <v>0</v>
      </c>
      <c r="AA300" s="515">
        <f t="shared" si="119"/>
        <v>0</v>
      </c>
      <c r="AB300" s="515">
        <f t="shared" si="119"/>
        <v>0</v>
      </c>
      <c r="AC300" s="515">
        <f t="shared" si="119"/>
        <v>0</v>
      </c>
      <c r="AD300" s="515">
        <f t="shared" si="119"/>
        <v>0</v>
      </c>
      <c r="AE300" s="515">
        <f t="shared" si="119"/>
        <v>0</v>
      </c>
      <c r="AF300" s="515">
        <f t="shared" si="119"/>
        <v>0</v>
      </c>
      <c r="AG300" s="515">
        <f t="shared" si="119"/>
        <v>0</v>
      </c>
      <c r="AH300" s="515">
        <f t="shared" si="119"/>
        <v>0</v>
      </c>
      <c r="AI300" s="515">
        <f t="shared" si="119"/>
        <v>0</v>
      </c>
      <c r="AJ300" s="515">
        <f t="shared" ref="AJ300:AW315" si="120">IF($B300="",0,SUMPRODUCT(($BQ$6:$AFM$6=AJ$11)*($BQ$7:$AFM$7="EXCL")*(COUNTIF($G300,"* "&amp;$BQ$8:$AFM$8&amp;" *")&gt;0)*1))</f>
        <v>0</v>
      </c>
      <c r="AK300" s="515">
        <f t="shared" si="120"/>
        <v>0</v>
      </c>
      <c r="AL300" s="515">
        <f t="shared" si="120"/>
        <v>0</v>
      </c>
      <c r="AM300" s="515">
        <f t="shared" si="120"/>
        <v>0</v>
      </c>
      <c r="AN300" s="515">
        <f t="shared" si="120"/>
        <v>0</v>
      </c>
      <c r="AO300" s="515">
        <f t="shared" si="120"/>
        <v>0</v>
      </c>
      <c r="AP300" s="515">
        <f t="shared" si="120"/>
        <v>0</v>
      </c>
      <c r="AQ300" s="515">
        <f t="shared" si="120"/>
        <v>0</v>
      </c>
      <c r="AR300" s="515">
        <f t="shared" si="120"/>
        <v>0</v>
      </c>
      <c r="AS300" s="515">
        <f t="shared" si="120"/>
        <v>0</v>
      </c>
      <c r="AT300" s="515">
        <f t="shared" si="120"/>
        <v>0</v>
      </c>
      <c r="AU300" s="515">
        <f t="shared" si="120"/>
        <v>0</v>
      </c>
      <c r="AV300" s="515">
        <f t="shared" si="120"/>
        <v>0</v>
      </c>
      <c r="AW300" s="515">
        <f t="shared" si="120"/>
        <v>0</v>
      </c>
      <c r="AX300" s="515" t="str">
        <f t="shared" si="117"/>
        <v/>
      </c>
      <c r="AY300" s="515" t="str">
        <f t="shared" si="117"/>
        <v/>
      </c>
      <c r="AZ300" s="515" t="str">
        <f t="shared" si="117"/>
        <v/>
      </c>
      <c r="BA300" s="515" t="str">
        <f t="shared" si="117"/>
        <v/>
      </c>
      <c r="BB300" s="515" t="str">
        <f t="shared" si="117"/>
        <v/>
      </c>
      <c r="BC300" s="515" t="str">
        <f t="shared" si="116"/>
        <v/>
      </c>
      <c r="BD300" s="515" t="str">
        <f t="shared" si="116"/>
        <v/>
      </c>
      <c r="BE300" s="515" t="str">
        <f t="shared" si="116"/>
        <v/>
      </c>
      <c r="BF300" s="515" t="str">
        <f t="shared" si="115"/>
        <v/>
      </c>
      <c r="BG300" s="515" t="str">
        <f t="shared" si="115"/>
        <v/>
      </c>
      <c r="BH300" s="515" t="str">
        <f t="shared" si="115"/>
        <v/>
      </c>
      <c r="BI300" s="515" t="str">
        <f t="shared" si="96"/>
        <v/>
      </c>
      <c r="BJ300" s="515" t="str">
        <f t="shared" si="96"/>
        <v/>
      </c>
      <c r="BK300" s="515" t="str">
        <f t="shared" si="96"/>
        <v/>
      </c>
      <c r="BL300" s="515">
        <f t="shared" si="108"/>
        <v>0</v>
      </c>
      <c r="BM300" s="515">
        <f t="shared" si="109"/>
        <v>0</v>
      </c>
      <c r="BN300" s="515">
        <f t="shared" si="110"/>
        <v>0</v>
      </c>
      <c r="BO300" s="515" t="str">
        <f t="shared" si="111"/>
        <v/>
      </c>
    </row>
    <row r="301" spans="1:67" ht="30" customHeight="1">
      <c r="A301" s="517">
        <v>290</v>
      </c>
      <c r="B301" s="516"/>
      <c r="C301" s="77" t="str">
        <f t="shared" si="100"/>
        <v/>
      </c>
      <c r="D301" s="72" t="str">
        <f t="shared" si="101"/>
        <v/>
      </c>
      <c r="E301" s="515" t="str">
        <f t="shared" si="102"/>
        <v/>
      </c>
      <c r="F301" s="515" t="str">
        <f t="shared" si="103"/>
        <v/>
      </c>
      <c r="G301" s="515" t="str">
        <f t="shared" si="104"/>
        <v/>
      </c>
      <c r="H301" s="515">
        <f t="shared" si="118"/>
        <v>0</v>
      </c>
      <c r="I301" s="515">
        <f t="shared" si="118"/>
        <v>0</v>
      </c>
      <c r="J301" s="515">
        <f t="shared" si="118"/>
        <v>0</v>
      </c>
      <c r="K301" s="515">
        <f t="shared" si="118"/>
        <v>0</v>
      </c>
      <c r="L301" s="515">
        <f t="shared" si="118"/>
        <v>0</v>
      </c>
      <c r="M301" s="515">
        <f t="shared" si="118"/>
        <v>0</v>
      </c>
      <c r="N301" s="515">
        <f t="shared" si="118"/>
        <v>0</v>
      </c>
      <c r="O301" s="515">
        <f t="shared" si="118"/>
        <v>0</v>
      </c>
      <c r="P301" s="515">
        <f t="shared" si="118"/>
        <v>0</v>
      </c>
      <c r="Q301" s="515">
        <f t="shared" si="118"/>
        <v>0</v>
      </c>
      <c r="R301" s="515">
        <f t="shared" si="118"/>
        <v>0</v>
      </c>
      <c r="S301" s="515">
        <f t="shared" si="118"/>
        <v>0</v>
      </c>
      <c r="T301" s="515">
        <f t="shared" si="118"/>
        <v>0</v>
      </c>
      <c r="U301" s="515">
        <f t="shared" si="118"/>
        <v>0</v>
      </c>
      <c r="V301" s="515">
        <f t="shared" si="119"/>
        <v>0</v>
      </c>
      <c r="W301" s="515">
        <f t="shared" si="119"/>
        <v>0</v>
      </c>
      <c r="X301" s="515">
        <f t="shared" si="119"/>
        <v>0</v>
      </c>
      <c r="Y301" s="515">
        <f t="shared" si="119"/>
        <v>0</v>
      </c>
      <c r="Z301" s="515">
        <f t="shared" si="119"/>
        <v>0</v>
      </c>
      <c r="AA301" s="515">
        <f t="shared" si="119"/>
        <v>0</v>
      </c>
      <c r="AB301" s="515">
        <f t="shared" si="119"/>
        <v>0</v>
      </c>
      <c r="AC301" s="515">
        <f t="shared" si="119"/>
        <v>0</v>
      </c>
      <c r="AD301" s="515">
        <f t="shared" si="119"/>
        <v>0</v>
      </c>
      <c r="AE301" s="515">
        <f t="shared" si="119"/>
        <v>0</v>
      </c>
      <c r="AF301" s="515">
        <f t="shared" si="119"/>
        <v>0</v>
      </c>
      <c r="AG301" s="515">
        <f t="shared" si="119"/>
        <v>0</v>
      </c>
      <c r="AH301" s="515">
        <f t="shared" si="119"/>
        <v>0</v>
      </c>
      <c r="AI301" s="515">
        <f t="shared" si="119"/>
        <v>0</v>
      </c>
      <c r="AJ301" s="515">
        <f t="shared" si="120"/>
        <v>0</v>
      </c>
      <c r="AK301" s="515">
        <f t="shared" si="120"/>
        <v>0</v>
      </c>
      <c r="AL301" s="515">
        <f t="shared" si="120"/>
        <v>0</v>
      </c>
      <c r="AM301" s="515">
        <f t="shared" si="120"/>
        <v>0</v>
      </c>
      <c r="AN301" s="515">
        <f t="shared" si="120"/>
        <v>0</v>
      </c>
      <c r="AO301" s="515">
        <f t="shared" si="120"/>
        <v>0</v>
      </c>
      <c r="AP301" s="515">
        <f t="shared" si="120"/>
        <v>0</v>
      </c>
      <c r="AQ301" s="515">
        <f t="shared" si="120"/>
        <v>0</v>
      </c>
      <c r="AR301" s="515">
        <f t="shared" si="120"/>
        <v>0</v>
      </c>
      <c r="AS301" s="515">
        <f t="shared" si="120"/>
        <v>0</v>
      </c>
      <c r="AT301" s="515">
        <f t="shared" si="120"/>
        <v>0</v>
      </c>
      <c r="AU301" s="515">
        <f t="shared" si="120"/>
        <v>0</v>
      </c>
      <c r="AV301" s="515">
        <f t="shared" si="120"/>
        <v>0</v>
      </c>
      <c r="AW301" s="515">
        <f t="shared" si="120"/>
        <v>0</v>
      </c>
      <c r="AX301" s="515" t="str">
        <f t="shared" si="117"/>
        <v/>
      </c>
      <c r="AY301" s="515" t="str">
        <f t="shared" si="117"/>
        <v/>
      </c>
      <c r="AZ301" s="515" t="str">
        <f t="shared" si="117"/>
        <v/>
      </c>
      <c r="BA301" s="515" t="str">
        <f t="shared" si="117"/>
        <v/>
      </c>
      <c r="BB301" s="515" t="str">
        <f t="shared" si="117"/>
        <v/>
      </c>
      <c r="BC301" s="515" t="str">
        <f t="shared" si="116"/>
        <v/>
      </c>
      <c r="BD301" s="515" t="str">
        <f t="shared" si="116"/>
        <v/>
      </c>
      <c r="BE301" s="515" t="str">
        <f t="shared" si="116"/>
        <v/>
      </c>
      <c r="BF301" s="515" t="str">
        <f t="shared" si="115"/>
        <v/>
      </c>
      <c r="BG301" s="515" t="str">
        <f t="shared" si="115"/>
        <v/>
      </c>
      <c r="BH301" s="515" t="str">
        <f t="shared" si="115"/>
        <v/>
      </c>
      <c r="BI301" s="515" t="str">
        <f t="shared" si="96"/>
        <v/>
      </c>
      <c r="BJ301" s="515" t="str">
        <f t="shared" si="96"/>
        <v/>
      </c>
      <c r="BK301" s="515" t="str">
        <f t="shared" si="96"/>
        <v/>
      </c>
      <c r="BL301" s="515">
        <f t="shared" si="108"/>
        <v>0</v>
      </c>
      <c r="BM301" s="515">
        <f t="shared" si="109"/>
        <v>0</v>
      </c>
      <c r="BN301" s="515">
        <f t="shared" si="110"/>
        <v>0</v>
      </c>
      <c r="BO301" s="515" t="str">
        <f t="shared" si="111"/>
        <v/>
      </c>
    </row>
    <row r="302" spans="1:67" ht="30" customHeight="1">
      <c r="A302" s="518">
        <v>291</v>
      </c>
      <c r="B302" s="516"/>
      <c r="C302" s="77" t="str">
        <f t="shared" si="100"/>
        <v/>
      </c>
      <c r="D302" s="72" t="str">
        <f t="shared" si="101"/>
        <v/>
      </c>
      <c r="E302" s="515" t="str">
        <f t="shared" si="102"/>
        <v/>
      </c>
      <c r="F302" s="515" t="str">
        <f t="shared" si="103"/>
        <v/>
      </c>
      <c r="G302" s="515" t="str">
        <f t="shared" si="104"/>
        <v/>
      </c>
      <c r="H302" s="515">
        <f t="shared" si="118"/>
        <v>0</v>
      </c>
      <c r="I302" s="515">
        <f t="shared" si="118"/>
        <v>0</v>
      </c>
      <c r="J302" s="515">
        <f t="shared" si="118"/>
        <v>0</v>
      </c>
      <c r="K302" s="515">
        <f t="shared" si="118"/>
        <v>0</v>
      </c>
      <c r="L302" s="515">
        <f t="shared" si="118"/>
        <v>0</v>
      </c>
      <c r="M302" s="515">
        <f t="shared" si="118"/>
        <v>0</v>
      </c>
      <c r="N302" s="515">
        <f t="shared" si="118"/>
        <v>0</v>
      </c>
      <c r="O302" s="515">
        <f t="shared" si="118"/>
        <v>0</v>
      </c>
      <c r="P302" s="515">
        <f t="shared" si="118"/>
        <v>0</v>
      </c>
      <c r="Q302" s="515">
        <f t="shared" si="118"/>
        <v>0</v>
      </c>
      <c r="R302" s="515">
        <f t="shared" si="118"/>
        <v>0</v>
      </c>
      <c r="S302" s="515">
        <f t="shared" si="118"/>
        <v>0</v>
      </c>
      <c r="T302" s="515">
        <f t="shared" si="118"/>
        <v>0</v>
      </c>
      <c r="U302" s="515">
        <f t="shared" si="118"/>
        <v>0</v>
      </c>
      <c r="V302" s="515">
        <f t="shared" si="119"/>
        <v>0</v>
      </c>
      <c r="W302" s="515">
        <f t="shared" si="119"/>
        <v>0</v>
      </c>
      <c r="X302" s="515">
        <f t="shared" si="119"/>
        <v>0</v>
      </c>
      <c r="Y302" s="515">
        <f t="shared" si="119"/>
        <v>0</v>
      </c>
      <c r="Z302" s="515">
        <f t="shared" si="119"/>
        <v>0</v>
      </c>
      <c r="AA302" s="515">
        <f t="shared" si="119"/>
        <v>0</v>
      </c>
      <c r="AB302" s="515">
        <f t="shared" si="119"/>
        <v>0</v>
      </c>
      <c r="AC302" s="515">
        <f t="shared" si="119"/>
        <v>0</v>
      </c>
      <c r="AD302" s="515">
        <f t="shared" si="119"/>
        <v>0</v>
      </c>
      <c r="AE302" s="515">
        <f t="shared" si="119"/>
        <v>0</v>
      </c>
      <c r="AF302" s="515">
        <f t="shared" si="119"/>
        <v>0</v>
      </c>
      <c r="AG302" s="515">
        <f t="shared" si="119"/>
        <v>0</v>
      </c>
      <c r="AH302" s="515">
        <f t="shared" si="119"/>
        <v>0</v>
      </c>
      <c r="AI302" s="515">
        <f t="shared" si="119"/>
        <v>0</v>
      </c>
      <c r="AJ302" s="515">
        <f t="shared" si="120"/>
        <v>0</v>
      </c>
      <c r="AK302" s="515">
        <f t="shared" si="120"/>
        <v>0</v>
      </c>
      <c r="AL302" s="515">
        <f t="shared" si="120"/>
        <v>0</v>
      </c>
      <c r="AM302" s="515">
        <f t="shared" si="120"/>
        <v>0</v>
      </c>
      <c r="AN302" s="515">
        <f t="shared" si="120"/>
        <v>0</v>
      </c>
      <c r="AO302" s="515">
        <f t="shared" si="120"/>
        <v>0</v>
      </c>
      <c r="AP302" s="515">
        <f t="shared" si="120"/>
        <v>0</v>
      </c>
      <c r="AQ302" s="515">
        <f t="shared" si="120"/>
        <v>0</v>
      </c>
      <c r="AR302" s="515">
        <f t="shared" si="120"/>
        <v>0</v>
      </c>
      <c r="AS302" s="515">
        <f t="shared" si="120"/>
        <v>0</v>
      </c>
      <c r="AT302" s="515">
        <f t="shared" si="120"/>
        <v>0</v>
      </c>
      <c r="AU302" s="515">
        <f t="shared" si="120"/>
        <v>0</v>
      </c>
      <c r="AV302" s="515">
        <f t="shared" si="120"/>
        <v>0</v>
      </c>
      <c r="AW302" s="515">
        <f t="shared" si="120"/>
        <v>0</v>
      </c>
      <c r="AX302" s="515" t="str">
        <f t="shared" si="117"/>
        <v/>
      </c>
      <c r="AY302" s="515" t="str">
        <f t="shared" si="117"/>
        <v/>
      </c>
      <c r="AZ302" s="515" t="str">
        <f t="shared" si="117"/>
        <v/>
      </c>
      <c r="BA302" s="515" t="str">
        <f t="shared" si="117"/>
        <v/>
      </c>
      <c r="BB302" s="515" t="str">
        <f t="shared" si="117"/>
        <v/>
      </c>
      <c r="BC302" s="515" t="str">
        <f t="shared" si="116"/>
        <v/>
      </c>
      <c r="BD302" s="515" t="str">
        <f t="shared" si="116"/>
        <v/>
      </c>
      <c r="BE302" s="515" t="str">
        <f t="shared" si="116"/>
        <v/>
      </c>
      <c r="BF302" s="515" t="str">
        <f t="shared" si="115"/>
        <v/>
      </c>
      <c r="BG302" s="515" t="str">
        <f t="shared" si="115"/>
        <v/>
      </c>
      <c r="BH302" s="515" t="str">
        <f t="shared" si="115"/>
        <v/>
      </c>
      <c r="BI302" s="515" t="str">
        <f t="shared" si="96"/>
        <v/>
      </c>
      <c r="BJ302" s="515" t="str">
        <f t="shared" si="96"/>
        <v/>
      </c>
      <c r="BK302" s="515" t="str">
        <f t="shared" si="96"/>
        <v/>
      </c>
      <c r="BL302" s="515">
        <f t="shared" si="108"/>
        <v>0</v>
      </c>
      <c r="BM302" s="515">
        <f t="shared" si="109"/>
        <v>0</v>
      </c>
      <c r="BN302" s="515">
        <f t="shared" si="110"/>
        <v>0</v>
      </c>
      <c r="BO302" s="515" t="str">
        <f t="shared" si="111"/>
        <v/>
      </c>
    </row>
    <row r="303" spans="1:67" ht="30" customHeight="1">
      <c r="A303" s="517">
        <v>292</v>
      </c>
      <c r="B303" s="516"/>
      <c r="C303" s="77" t="str">
        <f t="shared" si="100"/>
        <v/>
      </c>
      <c r="D303" s="72" t="str">
        <f t="shared" si="101"/>
        <v/>
      </c>
      <c r="E303" s="515" t="str">
        <f t="shared" si="102"/>
        <v/>
      </c>
      <c r="F303" s="515" t="str">
        <f t="shared" si="103"/>
        <v/>
      </c>
      <c r="G303" s="515" t="str">
        <f t="shared" si="104"/>
        <v/>
      </c>
      <c r="H303" s="515">
        <f t="shared" si="118"/>
        <v>0</v>
      </c>
      <c r="I303" s="515">
        <f t="shared" si="118"/>
        <v>0</v>
      </c>
      <c r="J303" s="515">
        <f t="shared" si="118"/>
        <v>0</v>
      </c>
      <c r="K303" s="515">
        <f t="shared" si="118"/>
        <v>0</v>
      </c>
      <c r="L303" s="515">
        <f t="shared" si="118"/>
        <v>0</v>
      </c>
      <c r="M303" s="515">
        <f t="shared" si="118"/>
        <v>0</v>
      </c>
      <c r="N303" s="515">
        <f t="shared" si="118"/>
        <v>0</v>
      </c>
      <c r="O303" s="515">
        <f t="shared" si="118"/>
        <v>0</v>
      </c>
      <c r="P303" s="515">
        <f t="shared" si="118"/>
        <v>0</v>
      </c>
      <c r="Q303" s="515">
        <f t="shared" si="118"/>
        <v>0</v>
      </c>
      <c r="R303" s="515">
        <f t="shared" si="118"/>
        <v>0</v>
      </c>
      <c r="S303" s="515">
        <f t="shared" si="118"/>
        <v>0</v>
      </c>
      <c r="T303" s="515">
        <f t="shared" si="118"/>
        <v>0</v>
      </c>
      <c r="U303" s="515">
        <f t="shared" si="118"/>
        <v>0</v>
      </c>
      <c r="V303" s="515">
        <f t="shared" si="119"/>
        <v>0</v>
      </c>
      <c r="W303" s="515">
        <f t="shared" si="119"/>
        <v>0</v>
      </c>
      <c r="X303" s="515">
        <f t="shared" si="119"/>
        <v>0</v>
      </c>
      <c r="Y303" s="515">
        <f t="shared" si="119"/>
        <v>0</v>
      </c>
      <c r="Z303" s="515">
        <f t="shared" si="119"/>
        <v>0</v>
      </c>
      <c r="AA303" s="515">
        <f t="shared" si="119"/>
        <v>0</v>
      </c>
      <c r="AB303" s="515">
        <f t="shared" si="119"/>
        <v>0</v>
      </c>
      <c r="AC303" s="515">
        <f t="shared" si="119"/>
        <v>0</v>
      </c>
      <c r="AD303" s="515">
        <f t="shared" si="119"/>
        <v>0</v>
      </c>
      <c r="AE303" s="515">
        <f t="shared" si="119"/>
        <v>0</v>
      </c>
      <c r="AF303" s="515">
        <f t="shared" si="119"/>
        <v>0</v>
      </c>
      <c r="AG303" s="515">
        <f t="shared" si="119"/>
        <v>0</v>
      </c>
      <c r="AH303" s="515">
        <f t="shared" si="119"/>
        <v>0</v>
      </c>
      <c r="AI303" s="515">
        <f t="shared" si="119"/>
        <v>0</v>
      </c>
      <c r="AJ303" s="515">
        <f t="shared" si="120"/>
        <v>0</v>
      </c>
      <c r="AK303" s="515">
        <f t="shared" si="120"/>
        <v>0</v>
      </c>
      <c r="AL303" s="515">
        <f t="shared" si="120"/>
        <v>0</v>
      </c>
      <c r="AM303" s="515">
        <f t="shared" si="120"/>
        <v>0</v>
      </c>
      <c r="AN303" s="515">
        <f t="shared" si="120"/>
        <v>0</v>
      </c>
      <c r="AO303" s="515">
        <f t="shared" si="120"/>
        <v>0</v>
      </c>
      <c r="AP303" s="515">
        <f t="shared" si="120"/>
        <v>0</v>
      </c>
      <c r="AQ303" s="515">
        <f t="shared" si="120"/>
        <v>0</v>
      </c>
      <c r="AR303" s="515">
        <f t="shared" si="120"/>
        <v>0</v>
      </c>
      <c r="AS303" s="515">
        <f t="shared" si="120"/>
        <v>0</v>
      </c>
      <c r="AT303" s="515">
        <f t="shared" si="120"/>
        <v>0</v>
      </c>
      <c r="AU303" s="515">
        <f t="shared" si="120"/>
        <v>0</v>
      </c>
      <c r="AV303" s="515">
        <f t="shared" si="120"/>
        <v>0</v>
      </c>
      <c r="AW303" s="515">
        <f t="shared" si="120"/>
        <v>0</v>
      </c>
      <c r="AX303" s="515" t="str">
        <f t="shared" si="117"/>
        <v/>
      </c>
      <c r="AY303" s="515" t="str">
        <f t="shared" si="117"/>
        <v/>
      </c>
      <c r="AZ303" s="515" t="str">
        <f t="shared" si="117"/>
        <v/>
      </c>
      <c r="BA303" s="515" t="str">
        <f t="shared" si="117"/>
        <v/>
      </c>
      <c r="BB303" s="515" t="str">
        <f t="shared" si="117"/>
        <v/>
      </c>
      <c r="BC303" s="515" t="str">
        <f t="shared" si="116"/>
        <v/>
      </c>
      <c r="BD303" s="515" t="str">
        <f t="shared" si="116"/>
        <v/>
      </c>
      <c r="BE303" s="515" t="str">
        <f t="shared" si="116"/>
        <v/>
      </c>
      <c r="BF303" s="515" t="str">
        <f t="shared" si="115"/>
        <v/>
      </c>
      <c r="BG303" s="515" t="str">
        <f t="shared" si="115"/>
        <v/>
      </c>
      <c r="BH303" s="515" t="str">
        <f t="shared" si="115"/>
        <v/>
      </c>
      <c r="BI303" s="515" t="str">
        <f t="shared" si="96"/>
        <v/>
      </c>
      <c r="BJ303" s="515" t="str">
        <f t="shared" si="96"/>
        <v/>
      </c>
      <c r="BK303" s="515" t="str">
        <f t="shared" si="96"/>
        <v/>
      </c>
      <c r="BL303" s="515">
        <f t="shared" si="108"/>
        <v>0</v>
      </c>
      <c r="BM303" s="515">
        <f t="shared" si="109"/>
        <v>0</v>
      </c>
      <c r="BN303" s="515">
        <f t="shared" si="110"/>
        <v>0</v>
      </c>
      <c r="BO303" s="515" t="str">
        <f t="shared" si="111"/>
        <v/>
      </c>
    </row>
    <row r="304" spans="1:67" ht="30" customHeight="1">
      <c r="A304" s="518">
        <v>293</v>
      </c>
      <c r="B304" s="516"/>
      <c r="C304" s="77" t="str">
        <f t="shared" si="100"/>
        <v/>
      </c>
      <c r="D304" s="72" t="str">
        <f t="shared" si="101"/>
        <v/>
      </c>
      <c r="E304" s="515" t="str">
        <f t="shared" si="102"/>
        <v/>
      </c>
      <c r="F304" s="515" t="str">
        <f t="shared" si="103"/>
        <v/>
      </c>
      <c r="G304" s="515" t="str">
        <f t="shared" si="104"/>
        <v/>
      </c>
      <c r="H304" s="515">
        <f t="shared" si="118"/>
        <v>0</v>
      </c>
      <c r="I304" s="515">
        <f t="shared" si="118"/>
        <v>0</v>
      </c>
      <c r="J304" s="515">
        <f t="shared" si="118"/>
        <v>0</v>
      </c>
      <c r="K304" s="515">
        <f t="shared" si="118"/>
        <v>0</v>
      </c>
      <c r="L304" s="515">
        <f t="shared" si="118"/>
        <v>0</v>
      </c>
      <c r="M304" s="515">
        <f t="shared" si="118"/>
        <v>0</v>
      </c>
      <c r="N304" s="515">
        <f t="shared" si="118"/>
        <v>0</v>
      </c>
      <c r="O304" s="515">
        <f t="shared" si="118"/>
        <v>0</v>
      </c>
      <c r="P304" s="515">
        <f t="shared" si="118"/>
        <v>0</v>
      </c>
      <c r="Q304" s="515">
        <f t="shared" si="118"/>
        <v>0</v>
      </c>
      <c r="R304" s="515">
        <f t="shared" si="118"/>
        <v>0</v>
      </c>
      <c r="S304" s="515">
        <f t="shared" si="118"/>
        <v>0</v>
      </c>
      <c r="T304" s="515">
        <f t="shared" si="118"/>
        <v>0</v>
      </c>
      <c r="U304" s="515">
        <f t="shared" si="118"/>
        <v>0</v>
      </c>
      <c r="V304" s="515">
        <f t="shared" si="119"/>
        <v>0</v>
      </c>
      <c r="W304" s="515">
        <f t="shared" si="119"/>
        <v>0</v>
      </c>
      <c r="X304" s="515">
        <f t="shared" si="119"/>
        <v>0</v>
      </c>
      <c r="Y304" s="515">
        <f t="shared" si="119"/>
        <v>0</v>
      </c>
      <c r="Z304" s="515">
        <f t="shared" si="119"/>
        <v>0</v>
      </c>
      <c r="AA304" s="515">
        <f t="shared" si="119"/>
        <v>0</v>
      </c>
      <c r="AB304" s="515">
        <f t="shared" si="119"/>
        <v>0</v>
      </c>
      <c r="AC304" s="515">
        <f t="shared" si="119"/>
        <v>0</v>
      </c>
      <c r="AD304" s="515">
        <f t="shared" si="119"/>
        <v>0</v>
      </c>
      <c r="AE304" s="515">
        <f t="shared" si="119"/>
        <v>0</v>
      </c>
      <c r="AF304" s="515">
        <f t="shared" si="119"/>
        <v>0</v>
      </c>
      <c r="AG304" s="515">
        <f t="shared" si="119"/>
        <v>0</v>
      </c>
      <c r="AH304" s="515">
        <f t="shared" si="119"/>
        <v>0</v>
      </c>
      <c r="AI304" s="515">
        <f t="shared" si="119"/>
        <v>0</v>
      </c>
      <c r="AJ304" s="515">
        <f t="shared" si="120"/>
        <v>0</v>
      </c>
      <c r="AK304" s="515">
        <f t="shared" si="120"/>
        <v>0</v>
      </c>
      <c r="AL304" s="515">
        <f t="shared" si="120"/>
        <v>0</v>
      </c>
      <c r="AM304" s="515">
        <f t="shared" si="120"/>
        <v>0</v>
      </c>
      <c r="AN304" s="515">
        <f t="shared" si="120"/>
        <v>0</v>
      </c>
      <c r="AO304" s="515">
        <f t="shared" si="120"/>
        <v>0</v>
      </c>
      <c r="AP304" s="515">
        <f t="shared" si="120"/>
        <v>0</v>
      </c>
      <c r="AQ304" s="515">
        <f t="shared" si="120"/>
        <v>0</v>
      </c>
      <c r="AR304" s="515">
        <f t="shared" si="120"/>
        <v>0</v>
      </c>
      <c r="AS304" s="515">
        <f t="shared" si="120"/>
        <v>0</v>
      </c>
      <c r="AT304" s="515">
        <f t="shared" si="120"/>
        <v>0</v>
      </c>
      <c r="AU304" s="515">
        <f t="shared" si="120"/>
        <v>0</v>
      </c>
      <c r="AV304" s="515">
        <f t="shared" si="120"/>
        <v>0</v>
      </c>
      <c r="AW304" s="515">
        <f t="shared" si="120"/>
        <v>0</v>
      </c>
      <c r="AX304" s="515" t="str">
        <f t="shared" si="117"/>
        <v/>
      </c>
      <c r="AY304" s="515" t="str">
        <f t="shared" si="117"/>
        <v/>
      </c>
      <c r="AZ304" s="515" t="str">
        <f t="shared" si="117"/>
        <v/>
      </c>
      <c r="BA304" s="515" t="str">
        <f t="shared" si="117"/>
        <v/>
      </c>
      <c r="BB304" s="515" t="str">
        <f t="shared" si="117"/>
        <v/>
      </c>
      <c r="BC304" s="515" t="str">
        <f t="shared" si="116"/>
        <v/>
      </c>
      <c r="BD304" s="515" t="str">
        <f t="shared" si="116"/>
        <v/>
      </c>
      <c r="BE304" s="515" t="str">
        <f t="shared" si="116"/>
        <v/>
      </c>
      <c r="BF304" s="515" t="str">
        <f t="shared" si="115"/>
        <v/>
      </c>
      <c r="BG304" s="515" t="str">
        <f t="shared" si="115"/>
        <v/>
      </c>
      <c r="BH304" s="515" t="str">
        <f t="shared" si="115"/>
        <v/>
      </c>
      <c r="BI304" s="515" t="str">
        <f t="shared" si="96"/>
        <v/>
      </c>
      <c r="BJ304" s="515" t="str">
        <f t="shared" si="96"/>
        <v/>
      </c>
      <c r="BK304" s="515" t="str">
        <f t="shared" si="96"/>
        <v/>
      </c>
      <c r="BL304" s="515">
        <f t="shared" si="108"/>
        <v>0</v>
      </c>
      <c r="BM304" s="515">
        <f t="shared" si="109"/>
        <v>0</v>
      </c>
      <c r="BN304" s="515">
        <f t="shared" si="110"/>
        <v>0</v>
      </c>
      <c r="BO304" s="515" t="str">
        <f t="shared" si="111"/>
        <v/>
      </c>
    </row>
    <row r="305" spans="1:67" ht="30" customHeight="1">
      <c r="A305" s="517">
        <v>294</v>
      </c>
      <c r="B305" s="516"/>
      <c r="C305" s="77" t="str">
        <f t="shared" si="100"/>
        <v/>
      </c>
      <c r="D305" s="72" t="str">
        <f t="shared" si="101"/>
        <v/>
      </c>
      <c r="E305" s="515" t="str">
        <f t="shared" si="102"/>
        <v/>
      </c>
      <c r="F305" s="515" t="str">
        <f t="shared" si="103"/>
        <v/>
      </c>
      <c r="G305" s="515" t="str">
        <f t="shared" si="104"/>
        <v/>
      </c>
      <c r="H305" s="515">
        <f t="shared" si="118"/>
        <v>0</v>
      </c>
      <c r="I305" s="515">
        <f t="shared" si="118"/>
        <v>0</v>
      </c>
      <c r="J305" s="515">
        <f t="shared" si="118"/>
        <v>0</v>
      </c>
      <c r="K305" s="515">
        <f t="shared" si="118"/>
        <v>0</v>
      </c>
      <c r="L305" s="515">
        <f t="shared" si="118"/>
        <v>0</v>
      </c>
      <c r="M305" s="515">
        <f t="shared" si="118"/>
        <v>0</v>
      </c>
      <c r="N305" s="515">
        <f t="shared" si="118"/>
        <v>0</v>
      </c>
      <c r="O305" s="515">
        <f t="shared" si="118"/>
        <v>0</v>
      </c>
      <c r="P305" s="515">
        <f t="shared" si="118"/>
        <v>0</v>
      </c>
      <c r="Q305" s="515">
        <f t="shared" si="118"/>
        <v>0</v>
      </c>
      <c r="R305" s="515">
        <f t="shared" si="118"/>
        <v>0</v>
      </c>
      <c r="S305" s="515">
        <f t="shared" si="118"/>
        <v>0</v>
      </c>
      <c r="T305" s="515">
        <f t="shared" si="118"/>
        <v>0</v>
      </c>
      <c r="U305" s="515">
        <f t="shared" si="118"/>
        <v>0</v>
      </c>
      <c r="V305" s="515">
        <f t="shared" si="119"/>
        <v>0</v>
      </c>
      <c r="W305" s="515">
        <f t="shared" si="119"/>
        <v>0</v>
      </c>
      <c r="X305" s="515">
        <f t="shared" si="119"/>
        <v>0</v>
      </c>
      <c r="Y305" s="515">
        <f t="shared" si="119"/>
        <v>0</v>
      </c>
      <c r="Z305" s="515">
        <f t="shared" si="119"/>
        <v>0</v>
      </c>
      <c r="AA305" s="515">
        <f t="shared" si="119"/>
        <v>0</v>
      </c>
      <c r="AB305" s="515">
        <f t="shared" si="119"/>
        <v>0</v>
      </c>
      <c r="AC305" s="515">
        <f t="shared" si="119"/>
        <v>0</v>
      </c>
      <c r="AD305" s="515">
        <f t="shared" si="119"/>
        <v>0</v>
      </c>
      <c r="AE305" s="515">
        <f t="shared" si="119"/>
        <v>0</v>
      </c>
      <c r="AF305" s="515">
        <f t="shared" si="119"/>
        <v>0</v>
      </c>
      <c r="AG305" s="515">
        <f t="shared" si="119"/>
        <v>0</v>
      </c>
      <c r="AH305" s="515">
        <f t="shared" si="119"/>
        <v>0</v>
      </c>
      <c r="AI305" s="515">
        <f t="shared" si="119"/>
        <v>0</v>
      </c>
      <c r="AJ305" s="515">
        <f t="shared" si="120"/>
        <v>0</v>
      </c>
      <c r="AK305" s="515">
        <f t="shared" si="120"/>
        <v>0</v>
      </c>
      <c r="AL305" s="515">
        <f t="shared" si="120"/>
        <v>0</v>
      </c>
      <c r="AM305" s="515">
        <f t="shared" si="120"/>
        <v>0</v>
      </c>
      <c r="AN305" s="515">
        <f t="shared" si="120"/>
        <v>0</v>
      </c>
      <c r="AO305" s="515">
        <f t="shared" si="120"/>
        <v>0</v>
      </c>
      <c r="AP305" s="515">
        <f t="shared" si="120"/>
        <v>0</v>
      </c>
      <c r="AQ305" s="515">
        <f t="shared" si="120"/>
        <v>0</v>
      </c>
      <c r="AR305" s="515">
        <f t="shared" si="120"/>
        <v>0</v>
      </c>
      <c r="AS305" s="515">
        <f t="shared" si="120"/>
        <v>0</v>
      </c>
      <c r="AT305" s="515">
        <f t="shared" si="120"/>
        <v>0</v>
      </c>
      <c r="AU305" s="515">
        <f t="shared" si="120"/>
        <v>0</v>
      </c>
      <c r="AV305" s="515">
        <f t="shared" si="120"/>
        <v>0</v>
      </c>
      <c r="AW305" s="515">
        <f t="shared" si="120"/>
        <v>0</v>
      </c>
      <c r="AX305" s="515" t="str">
        <f t="shared" si="117"/>
        <v/>
      </c>
      <c r="AY305" s="515" t="str">
        <f t="shared" si="117"/>
        <v/>
      </c>
      <c r="AZ305" s="515" t="str">
        <f t="shared" si="117"/>
        <v/>
      </c>
      <c r="BA305" s="515" t="str">
        <f t="shared" si="117"/>
        <v/>
      </c>
      <c r="BB305" s="515" t="str">
        <f t="shared" si="117"/>
        <v/>
      </c>
      <c r="BC305" s="515" t="str">
        <f t="shared" si="116"/>
        <v/>
      </c>
      <c r="BD305" s="515" t="str">
        <f t="shared" si="116"/>
        <v/>
      </c>
      <c r="BE305" s="515" t="str">
        <f t="shared" si="116"/>
        <v/>
      </c>
      <c r="BF305" s="515" t="str">
        <f t="shared" si="115"/>
        <v/>
      </c>
      <c r="BG305" s="515" t="str">
        <f t="shared" si="115"/>
        <v/>
      </c>
      <c r="BH305" s="515" t="str">
        <f t="shared" si="115"/>
        <v/>
      </c>
      <c r="BI305" s="515" t="str">
        <f t="shared" si="96"/>
        <v/>
      </c>
      <c r="BJ305" s="515" t="str">
        <f t="shared" si="96"/>
        <v/>
      </c>
      <c r="BK305" s="515" t="str">
        <f t="shared" si="96"/>
        <v/>
      </c>
      <c r="BL305" s="515">
        <f t="shared" si="108"/>
        <v>0</v>
      </c>
      <c r="BM305" s="515">
        <f t="shared" si="109"/>
        <v>0</v>
      </c>
      <c r="BN305" s="515">
        <f t="shared" si="110"/>
        <v>0</v>
      </c>
      <c r="BO305" s="515" t="str">
        <f t="shared" si="111"/>
        <v/>
      </c>
    </row>
    <row r="306" spans="1:67" ht="30" customHeight="1">
      <c r="A306" s="518">
        <v>295</v>
      </c>
      <c r="B306" s="516"/>
      <c r="C306" s="77" t="str">
        <f t="shared" si="100"/>
        <v/>
      </c>
      <c r="D306" s="72" t="str">
        <f t="shared" si="101"/>
        <v/>
      </c>
      <c r="E306" s="515" t="str">
        <f t="shared" si="102"/>
        <v/>
      </c>
      <c r="F306" s="515" t="str">
        <f t="shared" si="103"/>
        <v/>
      </c>
      <c r="G306" s="515" t="str">
        <f t="shared" si="104"/>
        <v/>
      </c>
      <c r="H306" s="515">
        <f t="shared" si="118"/>
        <v>0</v>
      </c>
      <c r="I306" s="515">
        <f t="shared" si="118"/>
        <v>0</v>
      </c>
      <c r="J306" s="515">
        <f t="shared" si="118"/>
        <v>0</v>
      </c>
      <c r="K306" s="515">
        <f t="shared" si="118"/>
        <v>0</v>
      </c>
      <c r="L306" s="515">
        <f t="shared" si="118"/>
        <v>0</v>
      </c>
      <c r="M306" s="515">
        <f t="shared" si="118"/>
        <v>0</v>
      </c>
      <c r="N306" s="515">
        <f t="shared" si="118"/>
        <v>0</v>
      </c>
      <c r="O306" s="515">
        <f t="shared" si="118"/>
        <v>0</v>
      </c>
      <c r="P306" s="515">
        <f t="shared" si="118"/>
        <v>0</v>
      </c>
      <c r="Q306" s="515">
        <f t="shared" si="118"/>
        <v>0</v>
      </c>
      <c r="R306" s="515">
        <f t="shared" si="118"/>
        <v>0</v>
      </c>
      <c r="S306" s="515">
        <f t="shared" si="118"/>
        <v>0</v>
      </c>
      <c r="T306" s="515">
        <f t="shared" si="118"/>
        <v>0</v>
      </c>
      <c r="U306" s="515">
        <f t="shared" si="118"/>
        <v>0</v>
      </c>
      <c r="V306" s="515">
        <f t="shared" si="119"/>
        <v>0</v>
      </c>
      <c r="W306" s="515">
        <f t="shared" si="119"/>
        <v>0</v>
      </c>
      <c r="X306" s="515">
        <f t="shared" si="119"/>
        <v>0</v>
      </c>
      <c r="Y306" s="515">
        <f t="shared" si="119"/>
        <v>0</v>
      </c>
      <c r="Z306" s="515">
        <f t="shared" si="119"/>
        <v>0</v>
      </c>
      <c r="AA306" s="515">
        <f t="shared" si="119"/>
        <v>0</v>
      </c>
      <c r="AB306" s="515">
        <f t="shared" si="119"/>
        <v>0</v>
      </c>
      <c r="AC306" s="515">
        <f t="shared" si="119"/>
        <v>0</v>
      </c>
      <c r="AD306" s="515">
        <f t="shared" si="119"/>
        <v>0</v>
      </c>
      <c r="AE306" s="515">
        <f t="shared" si="119"/>
        <v>0</v>
      </c>
      <c r="AF306" s="515">
        <f t="shared" si="119"/>
        <v>0</v>
      </c>
      <c r="AG306" s="515">
        <f t="shared" si="119"/>
        <v>0</v>
      </c>
      <c r="AH306" s="515">
        <f t="shared" si="119"/>
        <v>0</v>
      </c>
      <c r="AI306" s="515">
        <f t="shared" si="119"/>
        <v>0</v>
      </c>
      <c r="AJ306" s="515">
        <f t="shared" si="120"/>
        <v>0</v>
      </c>
      <c r="AK306" s="515">
        <f t="shared" si="120"/>
        <v>0</v>
      </c>
      <c r="AL306" s="515">
        <f t="shared" si="120"/>
        <v>0</v>
      </c>
      <c r="AM306" s="515">
        <f t="shared" si="120"/>
        <v>0</v>
      </c>
      <c r="AN306" s="515">
        <f t="shared" si="120"/>
        <v>0</v>
      </c>
      <c r="AO306" s="515">
        <f t="shared" si="120"/>
        <v>0</v>
      </c>
      <c r="AP306" s="515">
        <f t="shared" si="120"/>
        <v>0</v>
      </c>
      <c r="AQ306" s="515">
        <f t="shared" si="120"/>
        <v>0</v>
      </c>
      <c r="AR306" s="515">
        <f t="shared" si="120"/>
        <v>0</v>
      </c>
      <c r="AS306" s="515">
        <f t="shared" si="120"/>
        <v>0</v>
      </c>
      <c r="AT306" s="515">
        <f t="shared" si="120"/>
        <v>0</v>
      </c>
      <c r="AU306" s="515">
        <f t="shared" si="120"/>
        <v>0</v>
      </c>
      <c r="AV306" s="515">
        <f t="shared" si="120"/>
        <v>0</v>
      </c>
      <c r="AW306" s="515">
        <f t="shared" si="120"/>
        <v>0</v>
      </c>
      <c r="AX306" s="515" t="str">
        <f t="shared" si="117"/>
        <v/>
      </c>
      <c r="AY306" s="515" t="str">
        <f t="shared" si="117"/>
        <v/>
      </c>
      <c r="AZ306" s="515" t="str">
        <f t="shared" si="117"/>
        <v/>
      </c>
      <c r="BA306" s="515" t="str">
        <f t="shared" si="117"/>
        <v/>
      </c>
      <c r="BB306" s="515" t="str">
        <f t="shared" si="117"/>
        <v/>
      </c>
      <c r="BC306" s="515" t="str">
        <f t="shared" si="116"/>
        <v/>
      </c>
      <c r="BD306" s="515" t="str">
        <f t="shared" si="116"/>
        <v/>
      </c>
      <c r="BE306" s="515" t="str">
        <f t="shared" si="116"/>
        <v/>
      </c>
      <c r="BF306" s="515" t="str">
        <f t="shared" si="115"/>
        <v/>
      </c>
      <c r="BG306" s="515" t="str">
        <f t="shared" si="115"/>
        <v/>
      </c>
      <c r="BH306" s="515" t="str">
        <f t="shared" si="115"/>
        <v/>
      </c>
      <c r="BI306" s="515" t="str">
        <f t="shared" si="96"/>
        <v/>
      </c>
      <c r="BJ306" s="515" t="str">
        <f t="shared" si="96"/>
        <v/>
      </c>
      <c r="BK306" s="515" t="str">
        <f t="shared" si="96"/>
        <v/>
      </c>
      <c r="BL306" s="515">
        <f t="shared" si="108"/>
        <v>0</v>
      </c>
      <c r="BM306" s="515">
        <f t="shared" si="109"/>
        <v>0</v>
      </c>
      <c r="BN306" s="515">
        <f t="shared" si="110"/>
        <v>0</v>
      </c>
      <c r="BO306" s="515" t="str">
        <f t="shared" si="111"/>
        <v/>
      </c>
    </row>
    <row r="307" spans="1:67" ht="30" customHeight="1">
      <c r="A307" s="517">
        <v>296</v>
      </c>
      <c r="B307" s="516"/>
      <c r="C307" s="77" t="str">
        <f t="shared" si="100"/>
        <v/>
      </c>
      <c r="D307" s="72" t="str">
        <f t="shared" si="101"/>
        <v/>
      </c>
      <c r="E307" s="515" t="str">
        <f t="shared" si="102"/>
        <v/>
      </c>
      <c r="F307" s="515" t="str">
        <f t="shared" si="103"/>
        <v/>
      </c>
      <c r="G307" s="515" t="str">
        <f t="shared" si="104"/>
        <v/>
      </c>
      <c r="H307" s="515">
        <f t="shared" si="118"/>
        <v>0</v>
      </c>
      <c r="I307" s="515">
        <f t="shared" si="118"/>
        <v>0</v>
      </c>
      <c r="J307" s="515">
        <f t="shared" si="118"/>
        <v>0</v>
      </c>
      <c r="K307" s="515">
        <f t="shared" si="118"/>
        <v>0</v>
      </c>
      <c r="L307" s="515">
        <f t="shared" si="118"/>
        <v>0</v>
      </c>
      <c r="M307" s="515">
        <f t="shared" si="118"/>
        <v>0</v>
      </c>
      <c r="N307" s="515">
        <f t="shared" si="118"/>
        <v>0</v>
      </c>
      <c r="O307" s="515">
        <f t="shared" si="118"/>
        <v>0</v>
      </c>
      <c r="P307" s="515">
        <f t="shared" si="118"/>
        <v>0</v>
      </c>
      <c r="Q307" s="515">
        <f t="shared" si="118"/>
        <v>0</v>
      </c>
      <c r="R307" s="515">
        <f t="shared" si="118"/>
        <v>0</v>
      </c>
      <c r="S307" s="515">
        <f t="shared" si="118"/>
        <v>0</v>
      </c>
      <c r="T307" s="515">
        <f t="shared" si="118"/>
        <v>0</v>
      </c>
      <c r="U307" s="515">
        <f t="shared" si="118"/>
        <v>0</v>
      </c>
      <c r="V307" s="515">
        <f t="shared" si="119"/>
        <v>0</v>
      </c>
      <c r="W307" s="515">
        <f t="shared" si="119"/>
        <v>0</v>
      </c>
      <c r="X307" s="515">
        <f t="shared" si="119"/>
        <v>0</v>
      </c>
      <c r="Y307" s="515">
        <f t="shared" si="119"/>
        <v>0</v>
      </c>
      <c r="Z307" s="515">
        <f t="shared" si="119"/>
        <v>0</v>
      </c>
      <c r="AA307" s="515">
        <f t="shared" si="119"/>
        <v>0</v>
      </c>
      <c r="AB307" s="515">
        <f t="shared" si="119"/>
        <v>0</v>
      </c>
      <c r="AC307" s="515">
        <f t="shared" si="119"/>
        <v>0</v>
      </c>
      <c r="AD307" s="515">
        <f t="shared" si="119"/>
        <v>0</v>
      </c>
      <c r="AE307" s="515">
        <f t="shared" si="119"/>
        <v>0</v>
      </c>
      <c r="AF307" s="515">
        <f t="shared" si="119"/>
        <v>0</v>
      </c>
      <c r="AG307" s="515">
        <f t="shared" si="119"/>
        <v>0</v>
      </c>
      <c r="AH307" s="515">
        <f t="shared" si="119"/>
        <v>0</v>
      </c>
      <c r="AI307" s="515">
        <f t="shared" si="119"/>
        <v>0</v>
      </c>
      <c r="AJ307" s="515">
        <f t="shared" si="120"/>
        <v>0</v>
      </c>
      <c r="AK307" s="515">
        <f t="shared" si="120"/>
        <v>0</v>
      </c>
      <c r="AL307" s="515">
        <f t="shared" si="120"/>
        <v>0</v>
      </c>
      <c r="AM307" s="515">
        <f t="shared" si="120"/>
        <v>0</v>
      </c>
      <c r="AN307" s="515">
        <f t="shared" si="120"/>
        <v>0</v>
      </c>
      <c r="AO307" s="515">
        <f t="shared" si="120"/>
        <v>0</v>
      </c>
      <c r="AP307" s="515">
        <f t="shared" si="120"/>
        <v>0</v>
      </c>
      <c r="AQ307" s="515">
        <f t="shared" si="120"/>
        <v>0</v>
      </c>
      <c r="AR307" s="515">
        <f t="shared" si="120"/>
        <v>0</v>
      </c>
      <c r="AS307" s="515">
        <f t="shared" si="120"/>
        <v>0</v>
      </c>
      <c r="AT307" s="515">
        <f t="shared" si="120"/>
        <v>0</v>
      </c>
      <c r="AU307" s="515">
        <f t="shared" si="120"/>
        <v>0</v>
      </c>
      <c r="AV307" s="515">
        <f t="shared" si="120"/>
        <v>0</v>
      </c>
      <c r="AW307" s="515">
        <f t="shared" si="120"/>
        <v>0</v>
      </c>
      <c r="AX307" s="515" t="str">
        <f t="shared" si="117"/>
        <v/>
      </c>
      <c r="AY307" s="515" t="str">
        <f t="shared" si="117"/>
        <v/>
      </c>
      <c r="AZ307" s="515" t="str">
        <f t="shared" si="117"/>
        <v/>
      </c>
      <c r="BA307" s="515" t="str">
        <f t="shared" si="117"/>
        <v/>
      </c>
      <c r="BB307" s="515" t="str">
        <f t="shared" si="117"/>
        <v/>
      </c>
      <c r="BC307" s="515" t="str">
        <f t="shared" si="116"/>
        <v/>
      </c>
      <c r="BD307" s="515" t="str">
        <f t="shared" si="116"/>
        <v/>
      </c>
      <c r="BE307" s="515" t="str">
        <f t="shared" si="116"/>
        <v/>
      </c>
      <c r="BF307" s="515" t="str">
        <f t="shared" si="115"/>
        <v/>
      </c>
      <c r="BG307" s="515" t="str">
        <f t="shared" si="115"/>
        <v/>
      </c>
      <c r="BH307" s="515" t="str">
        <f t="shared" si="115"/>
        <v/>
      </c>
      <c r="BI307" s="515" t="str">
        <f t="shared" si="96"/>
        <v/>
      </c>
      <c r="BJ307" s="515" t="str">
        <f t="shared" si="96"/>
        <v/>
      </c>
      <c r="BK307" s="515" t="str">
        <f t="shared" si="96"/>
        <v/>
      </c>
      <c r="BL307" s="515">
        <f t="shared" si="108"/>
        <v>0</v>
      </c>
      <c r="BM307" s="515">
        <f t="shared" si="109"/>
        <v>0</v>
      </c>
      <c r="BN307" s="515">
        <f t="shared" si="110"/>
        <v>0</v>
      </c>
      <c r="BO307" s="515" t="str">
        <f t="shared" si="111"/>
        <v/>
      </c>
    </row>
    <row r="308" spans="1:67" ht="30" customHeight="1">
      <c r="A308" s="518">
        <v>297</v>
      </c>
      <c r="B308" s="516"/>
      <c r="C308" s="77" t="str">
        <f t="shared" si="100"/>
        <v/>
      </c>
      <c r="D308" s="72" t="str">
        <f t="shared" si="101"/>
        <v/>
      </c>
      <c r="E308" s="515" t="str">
        <f t="shared" si="102"/>
        <v/>
      </c>
      <c r="F308" s="515" t="str">
        <f t="shared" si="103"/>
        <v/>
      </c>
      <c r="G308" s="515" t="str">
        <f t="shared" si="104"/>
        <v/>
      </c>
      <c r="H308" s="515">
        <f t="shared" si="118"/>
        <v>0</v>
      </c>
      <c r="I308" s="515">
        <f t="shared" si="118"/>
        <v>0</v>
      </c>
      <c r="J308" s="515">
        <f t="shared" si="118"/>
        <v>0</v>
      </c>
      <c r="K308" s="515">
        <f t="shared" si="118"/>
        <v>0</v>
      </c>
      <c r="L308" s="515">
        <f t="shared" si="118"/>
        <v>0</v>
      </c>
      <c r="M308" s="515">
        <f t="shared" si="118"/>
        <v>0</v>
      </c>
      <c r="N308" s="515">
        <f t="shared" si="118"/>
        <v>0</v>
      </c>
      <c r="O308" s="515">
        <f t="shared" si="118"/>
        <v>0</v>
      </c>
      <c r="P308" s="515">
        <f t="shared" si="118"/>
        <v>0</v>
      </c>
      <c r="Q308" s="515">
        <f t="shared" si="118"/>
        <v>0</v>
      </c>
      <c r="R308" s="515">
        <f t="shared" si="118"/>
        <v>0</v>
      </c>
      <c r="S308" s="515">
        <f t="shared" si="118"/>
        <v>0</v>
      </c>
      <c r="T308" s="515">
        <f t="shared" si="118"/>
        <v>0</v>
      </c>
      <c r="U308" s="515">
        <f t="shared" si="118"/>
        <v>0</v>
      </c>
      <c r="V308" s="515">
        <f t="shared" si="119"/>
        <v>0</v>
      </c>
      <c r="W308" s="515">
        <f t="shared" si="119"/>
        <v>0</v>
      </c>
      <c r="X308" s="515">
        <f t="shared" si="119"/>
        <v>0</v>
      </c>
      <c r="Y308" s="515">
        <f t="shared" si="119"/>
        <v>0</v>
      </c>
      <c r="Z308" s="515">
        <f t="shared" si="119"/>
        <v>0</v>
      </c>
      <c r="AA308" s="515">
        <f t="shared" si="119"/>
        <v>0</v>
      </c>
      <c r="AB308" s="515">
        <f t="shared" si="119"/>
        <v>0</v>
      </c>
      <c r="AC308" s="515">
        <f t="shared" si="119"/>
        <v>0</v>
      </c>
      <c r="AD308" s="515">
        <f t="shared" si="119"/>
        <v>0</v>
      </c>
      <c r="AE308" s="515">
        <f t="shared" si="119"/>
        <v>0</v>
      </c>
      <c r="AF308" s="515">
        <f t="shared" si="119"/>
        <v>0</v>
      </c>
      <c r="AG308" s="515">
        <f t="shared" si="119"/>
        <v>0</v>
      </c>
      <c r="AH308" s="515">
        <f t="shared" si="119"/>
        <v>0</v>
      </c>
      <c r="AI308" s="515">
        <f t="shared" si="119"/>
        <v>0</v>
      </c>
      <c r="AJ308" s="515">
        <f t="shared" si="120"/>
        <v>0</v>
      </c>
      <c r="AK308" s="515">
        <f t="shared" si="120"/>
        <v>0</v>
      </c>
      <c r="AL308" s="515">
        <f t="shared" si="120"/>
        <v>0</v>
      </c>
      <c r="AM308" s="515">
        <f t="shared" si="120"/>
        <v>0</v>
      </c>
      <c r="AN308" s="515">
        <f t="shared" si="120"/>
        <v>0</v>
      </c>
      <c r="AO308" s="515">
        <f t="shared" si="120"/>
        <v>0</v>
      </c>
      <c r="AP308" s="515">
        <f t="shared" si="120"/>
        <v>0</v>
      </c>
      <c r="AQ308" s="515">
        <f t="shared" si="120"/>
        <v>0</v>
      </c>
      <c r="AR308" s="515">
        <f t="shared" si="120"/>
        <v>0</v>
      </c>
      <c r="AS308" s="515">
        <f t="shared" si="120"/>
        <v>0</v>
      </c>
      <c r="AT308" s="515">
        <f t="shared" si="120"/>
        <v>0</v>
      </c>
      <c r="AU308" s="515">
        <f t="shared" si="120"/>
        <v>0</v>
      </c>
      <c r="AV308" s="515">
        <f t="shared" si="120"/>
        <v>0</v>
      </c>
      <c r="AW308" s="515">
        <f t="shared" si="120"/>
        <v>0</v>
      </c>
      <c r="AX308" s="515" t="str">
        <f t="shared" si="117"/>
        <v/>
      </c>
      <c r="AY308" s="515" t="str">
        <f t="shared" si="117"/>
        <v/>
      </c>
      <c r="AZ308" s="515" t="str">
        <f t="shared" si="117"/>
        <v/>
      </c>
      <c r="BA308" s="515" t="str">
        <f t="shared" si="117"/>
        <v/>
      </c>
      <c r="BB308" s="515" t="str">
        <f t="shared" si="117"/>
        <v/>
      </c>
      <c r="BC308" s="515" t="str">
        <f t="shared" si="116"/>
        <v/>
      </c>
      <c r="BD308" s="515" t="str">
        <f t="shared" si="116"/>
        <v/>
      </c>
      <c r="BE308" s="515" t="str">
        <f t="shared" si="116"/>
        <v/>
      </c>
      <c r="BF308" s="515" t="str">
        <f t="shared" si="115"/>
        <v/>
      </c>
      <c r="BG308" s="515" t="str">
        <f t="shared" si="115"/>
        <v/>
      </c>
      <c r="BH308" s="515" t="str">
        <f t="shared" si="115"/>
        <v/>
      </c>
      <c r="BI308" s="515" t="str">
        <f t="shared" si="96"/>
        <v/>
      </c>
      <c r="BJ308" s="515" t="str">
        <f t="shared" si="96"/>
        <v/>
      </c>
      <c r="BK308" s="515" t="str">
        <f t="shared" si="96"/>
        <v/>
      </c>
      <c r="BL308" s="515">
        <f t="shared" si="108"/>
        <v>0</v>
      </c>
      <c r="BM308" s="515">
        <f t="shared" si="109"/>
        <v>0</v>
      </c>
      <c r="BN308" s="515">
        <f t="shared" si="110"/>
        <v>0</v>
      </c>
      <c r="BO308" s="515" t="str">
        <f t="shared" si="111"/>
        <v/>
      </c>
    </row>
    <row r="309" spans="1:67" ht="30" customHeight="1">
      <c r="A309" s="517">
        <v>298</v>
      </c>
      <c r="B309" s="516"/>
      <c r="C309" s="77" t="str">
        <f t="shared" si="100"/>
        <v/>
      </c>
      <c r="D309" s="72" t="str">
        <f t="shared" si="101"/>
        <v/>
      </c>
      <c r="E309" s="515" t="str">
        <f t="shared" si="102"/>
        <v/>
      </c>
      <c r="F309" s="515" t="str">
        <f t="shared" si="103"/>
        <v/>
      </c>
      <c r="G309" s="515" t="str">
        <f t="shared" si="104"/>
        <v/>
      </c>
      <c r="H309" s="515">
        <f t="shared" si="118"/>
        <v>0</v>
      </c>
      <c r="I309" s="515">
        <f t="shared" si="118"/>
        <v>0</v>
      </c>
      <c r="J309" s="515">
        <f t="shared" si="118"/>
        <v>0</v>
      </c>
      <c r="K309" s="515">
        <f t="shared" si="118"/>
        <v>0</v>
      </c>
      <c r="L309" s="515">
        <f t="shared" si="118"/>
        <v>0</v>
      </c>
      <c r="M309" s="515">
        <f t="shared" si="118"/>
        <v>0</v>
      </c>
      <c r="N309" s="515">
        <f t="shared" si="118"/>
        <v>0</v>
      </c>
      <c r="O309" s="515">
        <f t="shared" si="118"/>
        <v>0</v>
      </c>
      <c r="P309" s="515">
        <f t="shared" si="118"/>
        <v>0</v>
      </c>
      <c r="Q309" s="515">
        <f t="shared" si="118"/>
        <v>0</v>
      </c>
      <c r="R309" s="515">
        <f t="shared" si="118"/>
        <v>0</v>
      </c>
      <c r="S309" s="515">
        <f t="shared" si="118"/>
        <v>0</v>
      </c>
      <c r="T309" s="515">
        <f t="shared" si="118"/>
        <v>0</v>
      </c>
      <c r="U309" s="515">
        <f t="shared" si="118"/>
        <v>0</v>
      </c>
      <c r="V309" s="515">
        <f t="shared" si="119"/>
        <v>0</v>
      </c>
      <c r="W309" s="515">
        <f t="shared" si="119"/>
        <v>0</v>
      </c>
      <c r="X309" s="515">
        <f t="shared" si="119"/>
        <v>0</v>
      </c>
      <c r="Y309" s="515">
        <f t="shared" si="119"/>
        <v>0</v>
      </c>
      <c r="Z309" s="515">
        <f t="shared" si="119"/>
        <v>0</v>
      </c>
      <c r="AA309" s="515">
        <f t="shared" si="119"/>
        <v>0</v>
      </c>
      <c r="AB309" s="515">
        <f t="shared" si="119"/>
        <v>0</v>
      </c>
      <c r="AC309" s="515">
        <f t="shared" si="119"/>
        <v>0</v>
      </c>
      <c r="AD309" s="515">
        <f t="shared" si="119"/>
        <v>0</v>
      </c>
      <c r="AE309" s="515">
        <f t="shared" si="119"/>
        <v>0</v>
      </c>
      <c r="AF309" s="515">
        <f t="shared" si="119"/>
        <v>0</v>
      </c>
      <c r="AG309" s="515">
        <f t="shared" si="119"/>
        <v>0</v>
      </c>
      <c r="AH309" s="515">
        <f t="shared" si="119"/>
        <v>0</v>
      </c>
      <c r="AI309" s="515">
        <f t="shared" si="119"/>
        <v>0</v>
      </c>
      <c r="AJ309" s="515">
        <f t="shared" si="120"/>
        <v>0</v>
      </c>
      <c r="AK309" s="515">
        <f t="shared" si="120"/>
        <v>0</v>
      </c>
      <c r="AL309" s="515">
        <f t="shared" si="120"/>
        <v>0</v>
      </c>
      <c r="AM309" s="515">
        <f t="shared" si="120"/>
        <v>0</v>
      </c>
      <c r="AN309" s="515">
        <f t="shared" si="120"/>
        <v>0</v>
      </c>
      <c r="AO309" s="515">
        <f t="shared" si="120"/>
        <v>0</v>
      </c>
      <c r="AP309" s="515">
        <f t="shared" si="120"/>
        <v>0</v>
      </c>
      <c r="AQ309" s="515">
        <f t="shared" si="120"/>
        <v>0</v>
      </c>
      <c r="AR309" s="515">
        <f t="shared" si="120"/>
        <v>0</v>
      </c>
      <c r="AS309" s="515">
        <f t="shared" si="120"/>
        <v>0</v>
      </c>
      <c r="AT309" s="515">
        <f t="shared" si="120"/>
        <v>0</v>
      </c>
      <c r="AU309" s="515">
        <f t="shared" si="120"/>
        <v>0</v>
      </c>
      <c r="AV309" s="515">
        <f t="shared" si="120"/>
        <v>0</v>
      </c>
      <c r="AW309" s="515">
        <f t="shared" si="120"/>
        <v>0</v>
      </c>
      <c r="AX309" s="515" t="str">
        <f t="shared" si="117"/>
        <v/>
      </c>
      <c r="AY309" s="515" t="str">
        <f t="shared" si="117"/>
        <v/>
      </c>
      <c r="AZ309" s="515" t="str">
        <f t="shared" si="117"/>
        <v/>
      </c>
      <c r="BA309" s="515" t="str">
        <f t="shared" si="117"/>
        <v/>
      </c>
      <c r="BB309" s="515" t="str">
        <f t="shared" si="117"/>
        <v/>
      </c>
      <c r="BC309" s="515" t="str">
        <f t="shared" si="116"/>
        <v/>
      </c>
      <c r="BD309" s="515" t="str">
        <f t="shared" si="116"/>
        <v/>
      </c>
      <c r="BE309" s="515" t="str">
        <f t="shared" si="116"/>
        <v/>
      </c>
      <c r="BF309" s="515" t="str">
        <f t="shared" si="115"/>
        <v/>
      </c>
      <c r="BG309" s="515" t="str">
        <f t="shared" si="115"/>
        <v/>
      </c>
      <c r="BH309" s="515" t="str">
        <f t="shared" si="115"/>
        <v/>
      </c>
      <c r="BI309" s="515" t="str">
        <f t="shared" si="96"/>
        <v/>
      </c>
      <c r="BJ309" s="515" t="str">
        <f t="shared" si="96"/>
        <v/>
      </c>
      <c r="BK309" s="515" t="str">
        <f t="shared" si="96"/>
        <v/>
      </c>
      <c r="BL309" s="515">
        <f t="shared" si="108"/>
        <v>0</v>
      </c>
      <c r="BM309" s="515">
        <f t="shared" si="109"/>
        <v>0</v>
      </c>
      <c r="BN309" s="515">
        <f t="shared" si="110"/>
        <v>0</v>
      </c>
      <c r="BO309" s="515" t="str">
        <f t="shared" si="111"/>
        <v/>
      </c>
    </row>
    <row r="310" spans="1:67" ht="30" customHeight="1">
      <c r="A310" s="518">
        <v>299</v>
      </c>
      <c r="B310" s="516"/>
      <c r="C310" s="77" t="str">
        <f t="shared" si="100"/>
        <v/>
      </c>
      <c r="D310" s="72" t="str">
        <f t="shared" si="101"/>
        <v/>
      </c>
      <c r="E310" s="515" t="str">
        <f t="shared" si="102"/>
        <v/>
      </c>
      <c r="F310" s="515" t="str">
        <f t="shared" si="103"/>
        <v/>
      </c>
      <c r="G310" s="515" t="str">
        <f t="shared" si="104"/>
        <v/>
      </c>
      <c r="H310" s="515">
        <f t="shared" si="118"/>
        <v>0</v>
      </c>
      <c r="I310" s="515">
        <f t="shared" si="118"/>
        <v>0</v>
      </c>
      <c r="J310" s="515">
        <f t="shared" si="118"/>
        <v>0</v>
      </c>
      <c r="K310" s="515">
        <f t="shared" si="118"/>
        <v>0</v>
      </c>
      <c r="L310" s="515">
        <f t="shared" si="118"/>
        <v>0</v>
      </c>
      <c r="M310" s="515">
        <f t="shared" si="118"/>
        <v>0</v>
      </c>
      <c r="N310" s="515">
        <f t="shared" si="118"/>
        <v>0</v>
      </c>
      <c r="O310" s="515">
        <f t="shared" si="118"/>
        <v>0</v>
      </c>
      <c r="P310" s="515">
        <f t="shared" si="118"/>
        <v>0</v>
      </c>
      <c r="Q310" s="515">
        <f t="shared" si="118"/>
        <v>0</v>
      </c>
      <c r="R310" s="515">
        <f t="shared" si="118"/>
        <v>0</v>
      </c>
      <c r="S310" s="515">
        <f t="shared" si="118"/>
        <v>0</v>
      </c>
      <c r="T310" s="515">
        <f t="shared" si="118"/>
        <v>0</v>
      </c>
      <c r="U310" s="515">
        <f t="shared" si="118"/>
        <v>0</v>
      </c>
      <c r="V310" s="515">
        <f t="shared" si="119"/>
        <v>0</v>
      </c>
      <c r="W310" s="515">
        <f t="shared" si="119"/>
        <v>0</v>
      </c>
      <c r="X310" s="515">
        <f t="shared" si="119"/>
        <v>0</v>
      </c>
      <c r="Y310" s="515">
        <f t="shared" si="119"/>
        <v>0</v>
      </c>
      <c r="Z310" s="515">
        <f t="shared" si="119"/>
        <v>0</v>
      </c>
      <c r="AA310" s="515">
        <f t="shared" si="119"/>
        <v>0</v>
      </c>
      <c r="AB310" s="515">
        <f t="shared" si="119"/>
        <v>0</v>
      </c>
      <c r="AC310" s="515">
        <f t="shared" si="119"/>
        <v>0</v>
      </c>
      <c r="AD310" s="515">
        <f t="shared" si="119"/>
        <v>0</v>
      </c>
      <c r="AE310" s="515">
        <f t="shared" si="119"/>
        <v>0</v>
      </c>
      <c r="AF310" s="515">
        <f t="shared" si="119"/>
        <v>0</v>
      </c>
      <c r="AG310" s="515">
        <f t="shared" si="119"/>
        <v>0</v>
      </c>
      <c r="AH310" s="515">
        <f t="shared" si="119"/>
        <v>0</v>
      </c>
      <c r="AI310" s="515">
        <f t="shared" si="119"/>
        <v>0</v>
      </c>
      <c r="AJ310" s="515">
        <f t="shared" si="120"/>
        <v>0</v>
      </c>
      <c r="AK310" s="515">
        <f t="shared" si="120"/>
        <v>0</v>
      </c>
      <c r="AL310" s="515">
        <f t="shared" si="120"/>
        <v>0</v>
      </c>
      <c r="AM310" s="515">
        <f t="shared" si="120"/>
        <v>0</v>
      </c>
      <c r="AN310" s="515">
        <f t="shared" si="120"/>
        <v>0</v>
      </c>
      <c r="AO310" s="515">
        <f t="shared" si="120"/>
        <v>0</v>
      </c>
      <c r="AP310" s="515">
        <f t="shared" si="120"/>
        <v>0</v>
      </c>
      <c r="AQ310" s="515">
        <f t="shared" si="120"/>
        <v>0</v>
      </c>
      <c r="AR310" s="515">
        <f t="shared" si="120"/>
        <v>0</v>
      </c>
      <c r="AS310" s="515">
        <f t="shared" si="120"/>
        <v>0</v>
      </c>
      <c r="AT310" s="515">
        <f t="shared" si="120"/>
        <v>0</v>
      </c>
      <c r="AU310" s="515">
        <f t="shared" si="120"/>
        <v>0</v>
      </c>
      <c r="AV310" s="515">
        <f t="shared" si="120"/>
        <v>0</v>
      </c>
      <c r="AW310" s="515">
        <f t="shared" si="120"/>
        <v>0</v>
      </c>
      <c r="AX310" s="515" t="str">
        <f t="shared" si="117"/>
        <v/>
      </c>
      <c r="AY310" s="515" t="str">
        <f t="shared" si="117"/>
        <v/>
      </c>
      <c r="AZ310" s="515" t="str">
        <f t="shared" si="117"/>
        <v/>
      </c>
      <c r="BA310" s="515" t="str">
        <f t="shared" si="117"/>
        <v/>
      </c>
      <c r="BB310" s="515" t="str">
        <f t="shared" si="117"/>
        <v/>
      </c>
      <c r="BC310" s="515" t="str">
        <f t="shared" si="116"/>
        <v/>
      </c>
      <c r="BD310" s="515" t="str">
        <f t="shared" si="116"/>
        <v/>
      </c>
      <c r="BE310" s="515" t="str">
        <f t="shared" si="116"/>
        <v/>
      </c>
      <c r="BF310" s="515" t="str">
        <f t="shared" si="115"/>
        <v/>
      </c>
      <c r="BG310" s="515" t="str">
        <f t="shared" si="115"/>
        <v/>
      </c>
      <c r="BH310" s="515" t="str">
        <f t="shared" si="115"/>
        <v/>
      </c>
      <c r="BI310" s="515" t="str">
        <f t="shared" si="96"/>
        <v/>
      </c>
      <c r="BJ310" s="515" t="str">
        <f t="shared" si="96"/>
        <v/>
      </c>
      <c r="BK310" s="515" t="str">
        <f t="shared" si="96"/>
        <v/>
      </c>
      <c r="BL310" s="515">
        <f t="shared" si="108"/>
        <v>0</v>
      </c>
      <c r="BM310" s="515">
        <f t="shared" si="109"/>
        <v>0</v>
      </c>
      <c r="BN310" s="515">
        <f t="shared" si="110"/>
        <v>0</v>
      </c>
      <c r="BO310" s="515" t="str">
        <f t="shared" si="111"/>
        <v/>
      </c>
    </row>
    <row r="311" spans="1:67" ht="30" customHeight="1">
      <c r="A311" s="517">
        <v>300</v>
      </c>
      <c r="B311" s="516"/>
      <c r="C311" s="77" t="str">
        <f t="shared" si="100"/>
        <v/>
      </c>
      <c r="D311" s="72" t="str">
        <f t="shared" si="101"/>
        <v/>
      </c>
      <c r="E311" s="515" t="str">
        <f t="shared" si="102"/>
        <v/>
      </c>
      <c r="F311" s="515" t="str">
        <f t="shared" si="103"/>
        <v/>
      </c>
      <c r="G311" s="515" t="str">
        <f t="shared" si="104"/>
        <v/>
      </c>
      <c r="H311" s="515">
        <f t="shared" si="118"/>
        <v>0</v>
      </c>
      <c r="I311" s="515">
        <f t="shared" si="118"/>
        <v>0</v>
      </c>
      <c r="J311" s="515">
        <f t="shared" si="118"/>
        <v>0</v>
      </c>
      <c r="K311" s="515">
        <f t="shared" si="118"/>
        <v>0</v>
      </c>
      <c r="L311" s="515">
        <f t="shared" si="118"/>
        <v>0</v>
      </c>
      <c r="M311" s="515">
        <f t="shared" si="118"/>
        <v>0</v>
      </c>
      <c r="N311" s="515">
        <f t="shared" si="118"/>
        <v>0</v>
      </c>
      <c r="O311" s="515">
        <f t="shared" si="118"/>
        <v>0</v>
      </c>
      <c r="P311" s="515">
        <f t="shared" si="118"/>
        <v>0</v>
      </c>
      <c r="Q311" s="515">
        <f t="shared" si="118"/>
        <v>0</v>
      </c>
      <c r="R311" s="515">
        <f t="shared" si="118"/>
        <v>0</v>
      </c>
      <c r="S311" s="515">
        <f t="shared" si="118"/>
        <v>0</v>
      </c>
      <c r="T311" s="515">
        <f t="shared" si="118"/>
        <v>0</v>
      </c>
      <c r="U311" s="515">
        <f t="shared" si="118"/>
        <v>0</v>
      </c>
      <c r="V311" s="515">
        <f t="shared" si="119"/>
        <v>0</v>
      </c>
      <c r="W311" s="515">
        <f t="shared" si="119"/>
        <v>0</v>
      </c>
      <c r="X311" s="515">
        <f t="shared" si="119"/>
        <v>0</v>
      </c>
      <c r="Y311" s="515">
        <f t="shared" si="119"/>
        <v>0</v>
      </c>
      <c r="Z311" s="515">
        <f t="shared" si="119"/>
        <v>0</v>
      </c>
      <c r="AA311" s="515">
        <f t="shared" si="119"/>
        <v>0</v>
      </c>
      <c r="AB311" s="515">
        <f t="shared" si="119"/>
        <v>0</v>
      </c>
      <c r="AC311" s="515">
        <f t="shared" si="119"/>
        <v>0</v>
      </c>
      <c r="AD311" s="515">
        <f t="shared" si="119"/>
        <v>0</v>
      </c>
      <c r="AE311" s="515">
        <f t="shared" si="119"/>
        <v>0</v>
      </c>
      <c r="AF311" s="515">
        <f t="shared" si="119"/>
        <v>0</v>
      </c>
      <c r="AG311" s="515">
        <f t="shared" si="119"/>
        <v>0</v>
      </c>
      <c r="AH311" s="515">
        <f t="shared" si="119"/>
        <v>0</v>
      </c>
      <c r="AI311" s="515">
        <f t="shared" si="119"/>
        <v>0</v>
      </c>
      <c r="AJ311" s="515">
        <f t="shared" si="120"/>
        <v>0</v>
      </c>
      <c r="AK311" s="515">
        <f t="shared" si="120"/>
        <v>0</v>
      </c>
      <c r="AL311" s="515">
        <f t="shared" si="120"/>
        <v>0</v>
      </c>
      <c r="AM311" s="515">
        <f t="shared" si="120"/>
        <v>0</v>
      </c>
      <c r="AN311" s="515">
        <f t="shared" si="120"/>
        <v>0</v>
      </c>
      <c r="AO311" s="515">
        <f t="shared" si="120"/>
        <v>0</v>
      </c>
      <c r="AP311" s="515">
        <f t="shared" si="120"/>
        <v>0</v>
      </c>
      <c r="AQ311" s="515">
        <f t="shared" si="120"/>
        <v>0</v>
      </c>
      <c r="AR311" s="515">
        <f t="shared" si="120"/>
        <v>0</v>
      </c>
      <c r="AS311" s="515">
        <f t="shared" si="120"/>
        <v>0</v>
      </c>
      <c r="AT311" s="515">
        <f t="shared" si="120"/>
        <v>0</v>
      </c>
      <c r="AU311" s="515">
        <f t="shared" si="120"/>
        <v>0</v>
      </c>
      <c r="AV311" s="515">
        <f t="shared" si="120"/>
        <v>0</v>
      </c>
      <c r="AW311" s="515">
        <f t="shared" si="120"/>
        <v>0</v>
      </c>
      <c r="AX311" s="515" t="str">
        <f t="shared" si="117"/>
        <v/>
      </c>
      <c r="AY311" s="515" t="str">
        <f t="shared" si="117"/>
        <v/>
      </c>
      <c r="AZ311" s="515" t="str">
        <f t="shared" si="117"/>
        <v/>
      </c>
      <c r="BA311" s="515" t="str">
        <f t="shared" si="117"/>
        <v/>
      </c>
      <c r="BB311" s="515" t="str">
        <f t="shared" si="117"/>
        <v/>
      </c>
      <c r="BC311" s="515" t="str">
        <f t="shared" si="116"/>
        <v/>
      </c>
      <c r="BD311" s="515" t="str">
        <f t="shared" si="116"/>
        <v/>
      </c>
      <c r="BE311" s="515" t="str">
        <f t="shared" si="116"/>
        <v/>
      </c>
      <c r="BF311" s="515" t="str">
        <f t="shared" si="115"/>
        <v/>
      </c>
      <c r="BG311" s="515" t="str">
        <f t="shared" si="115"/>
        <v/>
      </c>
      <c r="BH311" s="515" t="str">
        <f t="shared" si="115"/>
        <v/>
      </c>
      <c r="BI311" s="515" t="str">
        <f t="shared" si="96"/>
        <v/>
      </c>
      <c r="BJ311" s="515" t="str">
        <f t="shared" si="96"/>
        <v/>
      </c>
      <c r="BK311" s="515" t="str">
        <f t="shared" si="96"/>
        <v/>
      </c>
      <c r="BL311" s="515">
        <f t="shared" si="108"/>
        <v>0</v>
      </c>
      <c r="BM311" s="515">
        <f t="shared" si="109"/>
        <v>0</v>
      </c>
      <c r="BN311" s="515">
        <f t="shared" si="110"/>
        <v>0</v>
      </c>
      <c r="BO311" s="515" t="str">
        <f t="shared" si="111"/>
        <v/>
      </c>
    </row>
    <row r="312" spans="1:67" ht="30" customHeight="1">
      <c r="A312" s="518">
        <v>301</v>
      </c>
      <c r="B312" s="516"/>
      <c r="C312" s="77" t="str">
        <f t="shared" si="100"/>
        <v/>
      </c>
      <c r="D312" s="72" t="str">
        <f t="shared" si="101"/>
        <v/>
      </c>
      <c r="E312" s="515" t="str">
        <f t="shared" si="102"/>
        <v/>
      </c>
      <c r="F312" s="515" t="str">
        <f t="shared" si="103"/>
        <v/>
      </c>
      <c r="G312" s="515" t="str">
        <f t="shared" si="104"/>
        <v/>
      </c>
      <c r="H312" s="515">
        <f t="shared" si="118"/>
        <v>0</v>
      </c>
      <c r="I312" s="515">
        <f t="shared" si="118"/>
        <v>0</v>
      </c>
      <c r="J312" s="515">
        <f t="shared" si="118"/>
        <v>0</v>
      </c>
      <c r="K312" s="515">
        <f t="shared" si="118"/>
        <v>0</v>
      </c>
      <c r="L312" s="515">
        <f t="shared" si="118"/>
        <v>0</v>
      </c>
      <c r="M312" s="515">
        <f t="shared" si="118"/>
        <v>0</v>
      </c>
      <c r="N312" s="515">
        <f t="shared" si="118"/>
        <v>0</v>
      </c>
      <c r="O312" s="515">
        <f t="shared" si="118"/>
        <v>0</v>
      </c>
      <c r="P312" s="515">
        <f t="shared" si="118"/>
        <v>0</v>
      </c>
      <c r="Q312" s="515">
        <f t="shared" si="118"/>
        <v>0</v>
      </c>
      <c r="R312" s="515">
        <f t="shared" si="118"/>
        <v>0</v>
      </c>
      <c r="S312" s="515">
        <f t="shared" si="118"/>
        <v>0</v>
      </c>
      <c r="T312" s="515">
        <f t="shared" si="118"/>
        <v>0</v>
      </c>
      <c r="U312" s="515">
        <f t="shared" si="118"/>
        <v>0</v>
      </c>
      <c r="V312" s="515">
        <f t="shared" si="119"/>
        <v>0</v>
      </c>
      <c r="W312" s="515">
        <f t="shared" si="119"/>
        <v>0</v>
      </c>
      <c r="X312" s="515">
        <f t="shared" si="119"/>
        <v>0</v>
      </c>
      <c r="Y312" s="515">
        <f t="shared" si="119"/>
        <v>0</v>
      </c>
      <c r="Z312" s="515">
        <f t="shared" si="119"/>
        <v>0</v>
      </c>
      <c r="AA312" s="515">
        <f t="shared" si="119"/>
        <v>0</v>
      </c>
      <c r="AB312" s="515">
        <f t="shared" si="119"/>
        <v>0</v>
      </c>
      <c r="AC312" s="515">
        <f t="shared" si="119"/>
        <v>0</v>
      </c>
      <c r="AD312" s="515">
        <f t="shared" si="119"/>
        <v>0</v>
      </c>
      <c r="AE312" s="515">
        <f t="shared" si="119"/>
        <v>0</v>
      </c>
      <c r="AF312" s="515">
        <f t="shared" si="119"/>
        <v>0</v>
      </c>
      <c r="AG312" s="515">
        <f t="shared" si="119"/>
        <v>0</v>
      </c>
      <c r="AH312" s="515">
        <f t="shared" si="119"/>
        <v>0</v>
      </c>
      <c r="AI312" s="515">
        <f t="shared" si="119"/>
        <v>0</v>
      </c>
      <c r="AJ312" s="515">
        <f t="shared" si="120"/>
        <v>0</v>
      </c>
      <c r="AK312" s="515">
        <f t="shared" si="120"/>
        <v>0</v>
      </c>
      <c r="AL312" s="515">
        <f t="shared" si="120"/>
        <v>0</v>
      </c>
      <c r="AM312" s="515">
        <f t="shared" si="120"/>
        <v>0</v>
      </c>
      <c r="AN312" s="515">
        <f t="shared" si="120"/>
        <v>0</v>
      </c>
      <c r="AO312" s="515">
        <f t="shared" si="120"/>
        <v>0</v>
      </c>
      <c r="AP312" s="515">
        <f t="shared" si="120"/>
        <v>0</v>
      </c>
      <c r="AQ312" s="515">
        <f t="shared" si="120"/>
        <v>0</v>
      </c>
      <c r="AR312" s="515">
        <f t="shared" si="120"/>
        <v>0</v>
      </c>
      <c r="AS312" s="515">
        <f t="shared" si="120"/>
        <v>0</v>
      </c>
      <c r="AT312" s="515">
        <f t="shared" si="120"/>
        <v>0</v>
      </c>
      <c r="AU312" s="515">
        <f t="shared" si="120"/>
        <v>0</v>
      </c>
      <c r="AV312" s="515">
        <f t="shared" si="120"/>
        <v>0</v>
      </c>
      <c r="AW312" s="515">
        <f t="shared" si="120"/>
        <v>0</v>
      </c>
      <c r="AX312" s="515" t="str">
        <f t="shared" si="117"/>
        <v/>
      </c>
      <c r="AY312" s="515" t="str">
        <f t="shared" si="117"/>
        <v/>
      </c>
      <c r="AZ312" s="515" t="str">
        <f t="shared" si="117"/>
        <v/>
      </c>
      <c r="BA312" s="515" t="str">
        <f t="shared" si="117"/>
        <v/>
      </c>
      <c r="BB312" s="515" t="str">
        <f t="shared" si="117"/>
        <v/>
      </c>
      <c r="BC312" s="515" t="str">
        <f t="shared" si="116"/>
        <v/>
      </c>
      <c r="BD312" s="515" t="str">
        <f t="shared" si="116"/>
        <v/>
      </c>
      <c r="BE312" s="515" t="str">
        <f t="shared" si="116"/>
        <v/>
      </c>
      <c r="BF312" s="515" t="str">
        <f t="shared" si="115"/>
        <v/>
      </c>
      <c r="BG312" s="515" t="str">
        <f t="shared" si="115"/>
        <v/>
      </c>
      <c r="BH312" s="515" t="str">
        <f t="shared" si="115"/>
        <v/>
      </c>
      <c r="BI312" s="515" t="str">
        <f t="shared" si="96"/>
        <v/>
      </c>
      <c r="BJ312" s="515" t="str">
        <f t="shared" si="96"/>
        <v/>
      </c>
      <c r="BK312" s="515" t="str">
        <f t="shared" si="96"/>
        <v/>
      </c>
      <c r="BL312" s="515">
        <f t="shared" si="108"/>
        <v>0</v>
      </c>
      <c r="BM312" s="515">
        <f t="shared" si="109"/>
        <v>0</v>
      </c>
      <c r="BN312" s="515">
        <f t="shared" si="110"/>
        <v>0</v>
      </c>
      <c r="BO312" s="515" t="str">
        <f t="shared" si="111"/>
        <v/>
      </c>
    </row>
    <row r="313" spans="1:67" ht="30" customHeight="1">
      <c r="A313" s="517">
        <v>302</v>
      </c>
      <c r="B313" s="516"/>
      <c r="C313" s="77" t="str">
        <f t="shared" si="100"/>
        <v/>
      </c>
      <c r="D313" s="72" t="str">
        <f t="shared" si="101"/>
        <v/>
      </c>
      <c r="E313" s="515" t="str">
        <f t="shared" si="102"/>
        <v/>
      </c>
      <c r="F313" s="515" t="str">
        <f t="shared" si="103"/>
        <v/>
      </c>
      <c r="G313" s="515" t="str">
        <f t="shared" si="104"/>
        <v/>
      </c>
      <c r="H313" s="515">
        <f t="shared" si="118"/>
        <v>0</v>
      </c>
      <c r="I313" s="515">
        <f t="shared" si="118"/>
        <v>0</v>
      </c>
      <c r="J313" s="515">
        <f t="shared" si="118"/>
        <v>0</v>
      </c>
      <c r="K313" s="515">
        <f t="shared" si="118"/>
        <v>0</v>
      </c>
      <c r="L313" s="515">
        <f t="shared" si="118"/>
        <v>0</v>
      </c>
      <c r="M313" s="515">
        <f t="shared" si="118"/>
        <v>0</v>
      </c>
      <c r="N313" s="515">
        <f t="shared" si="118"/>
        <v>0</v>
      </c>
      <c r="O313" s="515">
        <f t="shared" si="118"/>
        <v>0</v>
      </c>
      <c r="P313" s="515">
        <f t="shared" si="118"/>
        <v>0</v>
      </c>
      <c r="Q313" s="515">
        <f t="shared" si="118"/>
        <v>0</v>
      </c>
      <c r="R313" s="515">
        <f t="shared" si="118"/>
        <v>0</v>
      </c>
      <c r="S313" s="515">
        <f t="shared" si="118"/>
        <v>0</v>
      </c>
      <c r="T313" s="515">
        <f t="shared" si="118"/>
        <v>0</v>
      </c>
      <c r="U313" s="515">
        <f t="shared" si="118"/>
        <v>0</v>
      </c>
      <c r="V313" s="515">
        <f t="shared" si="119"/>
        <v>0</v>
      </c>
      <c r="W313" s="515">
        <f t="shared" si="119"/>
        <v>0</v>
      </c>
      <c r="X313" s="515">
        <f t="shared" si="119"/>
        <v>0</v>
      </c>
      <c r="Y313" s="515">
        <f t="shared" si="119"/>
        <v>0</v>
      </c>
      <c r="Z313" s="515">
        <f t="shared" si="119"/>
        <v>0</v>
      </c>
      <c r="AA313" s="515">
        <f t="shared" si="119"/>
        <v>0</v>
      </c>
      <c r="AB313" s="515">
        <f t="shared" si="119"/>
        <v>0</v>
      </c>
      <c r="AC313" s="515">
        <f t="shared" si="119"/>
        <v>0</v>
      </c>
      <c r="AD313" s="515">
        <f t="shared" si="119"/>
        <v>0</v>
      </c>
      <c r="AE313" s="515">
        <f t="shared" si="119"/>
        <v>0</v>
      </c>
      <c r="AF313" s="515">
        <f t="shared" si="119"/>
        <v>0</v>
      </c>
      <c r="AG313" s="515">
        <f t="shared" si="119"/>
        <v>0</v>
      </c>
      <c r="AH313" s="515">
        <f t="shared" si="119"/>
        <v>0</v>
      </c>
      <c r="AI313" s="515">
        <f t="shared" si="119"/>
        <v>0</v>
      </c>
      <c r="AJ313" s="515">
        <f t="shared" si="120"/>
        <v>0</v>
      </c>
      <c r="AK313" s="515">
        <f t="shared" si="120"/>
        <v>0</v>
      </c>
      <c r="AL313" s="515">
        <f t="shared" si="120"/>
        <v>0</v>
      </c>
      <c r="AM313" s="515">
        <f t="shared" si="120"/>
        <v>0</v>
      </c>
      <c r="AN313" s="515">
        <f t="shared" si="120"/>
        <v>0</v>
      </c>
      <c r="AO313" s="515">
        <f t="shared" si="120"/>
        <v>0</v>
      </c>
      <c r="AP313" s="515">
        <f t="shared" si="120"/>
        <v>0</v>
      </c>
      <c r="AQ313" s="515">
        <f t="shared" si="120"/>
        <v>0</v>
      </c>
      <c r="AR313" s="515">
        <f t="shared" si="120"/>
        <v>0</v>
      </c>
      <c r="AS313" s="515">
        <f t="shared" si="120"/>
        <v>0</v>
      </c>
      <c r="AT313" s="515">
        <f t="shared" si="120"/>
        <v>0</v>
      </c>
      <c r="AU313" s="515">
        <f t="shared" si="120"/>
        <v>0</v>
      </c>
      <c r="AV313" s="515">
        <f t="shared" si="120"/>
        <v>0</v>
      </c>
      <c r="AW313" s="515">
        <f t="shared" si="120"/>
        <v>0</v>
      </c>
      <c r="AX313" s="515" t="str">
        <f t="shared" si="117"/>
        <v/>
      </c>
      <c r="AY313" s="515" t="str">
        <f t="shared" si="117"/>
        <v/>
      </c>
      <c r="AZ313" s="515" t="str">
        <f t="shared" si="117"/>
        <v/>
      </c>
      <c r="BA313" s="515" t="str">
        <f t="shared" si="117"/>
        <v/>
      </c>
      <c r="BB313" s="515" t="str">
        <f t="shared" si="117"/>
        <v/>
      </c>
      <c r="BC313" s="515" t="str">
        <f t="shared" si="116"/>
        <v/>
      </c>
      <c r="BD313" s="515" t="str">
        <f t="shared" si="116"/>
        <v/>
      </c>
      <c r="BE313" s="515" t="str">
        <f t="shared" si="116"/>
        <v/>
      </c>
      <c r="BF313" s="515" t="str">
        <f t="shared" si="115"/>
        <v/>
      </c>
      <c r="BG313" s="515" t="str">
        <f t="shared" si="115"/>
        <v/>
      </c>
      <c r="BH313" s="515" t="str">
        <f t="shared" si="115"/>
        <v/>
      </c>
      <c r="BI313" s="515" t="str">
        <f t="shared" si="115"/>
        <v/>
      </c>
      <c r="BJ313" s="515" t="str">
        <f t="shared" si="115"/>
        <v/>
      </c>
      <c r="BK313" s="515" t="str">
        <f t="shared" si="115"/>
        <v/>
      </c>
      <c r="BL313" s="515">
        <f t="shared" si="108"/>
        <v>0</v>
      </c>
      <c r="BM313" s="515">
        <f t="shared" si="109"/>
        <v>0</v>
      </c>
      <c r="BN313" s="515">
        <f t="shared" si="110"/>
        <v>0</v>
      </c>
      <c r="BO313" s="515" t="str">
        <f t="shared" si="111"/>
        <v/>
      </c>
    </row>
    <row r="314" spans="1:67" ht="30" customHeight="1">
      <c r="A314" s="518">
        <v>303</v>
      </c>
      <c r="B314" s="516"/>
      <c r="C314" s="77" t="str">
        <f t="shared" si="100"/>
        <v/>
      </c>
      <c r="D314" s="72" t="str">
        <f t="shared" si="101"/>
        <v/>
      </c>
      <c r="E314" s="515" t="str">
        <f t="shared" si="102"/>
        <v/>
      </c>
      <c r="F314" s="515" t="str">
        <f t="shared" si="103"/>
        <v/>
      </c>
      <c r="G314" s="515" t="str">
        <f t="shared" si="104"/>
        <v/>
      </c>
      <c r="H314" s="515">
        <f t="shared" si="118"/>
        <v>0</v>
      </c>
      <c r="I314" s="515">
        <f t="shared" si="118"/>
        <v>0</v>
      </c>
      <c r="J314" s="515">
        <f t="shared" si="118"/>
        <v>0</v>
      </c>
      <c r="K314" s="515">
        <f t="shared" si="118"/>
        <v>0</v>
      </c>
      <c r="L314" s="515">
        <f t="shared" si="118"/>
        <v>0</v>
      </c>
      <c r="M314" s="515">
        <f t="shared" si="118"/>
        <v>0</v>
      </c>
      <c r="N314" s="515">
        <f t="shared" si="118"/>
        <v>0</v>
      </c>
      <c r="O314" s="515">
        <f t="shared" si="118"/>
        <v>0</v>
      </c>
      <c r="P314" s="515">
        <f t="shared" si="118"/>
        <v>0</v>
      </c>
      <c r="Q314" s="515">
        <f t="shared" si="118"/>
        <v>0</v>
      </c>
      <c r="R314" s="515">
        <f t="shared" si="118"/>
        <v>0</v>
      </c>
      <c r="S314" s="515">
        <f t="shared" si="118"/>
        <v>0</v>
      </c>
      <c r="T314" s="515">
        <f t="shared" si="118"/>
        <v>0</v>
      </c>
      <c r="U314" s="515">
        <f t="shared" si="118"/>
        <v>0</v>
      </c>
      <c r="V314" s="515">
        <f t="shared" si="119"/>
        <v>0</v>
      </c>
      <c r="W314" s="515">
        <f t="shared" si="119"/>
        <v>0</v>
      </c>
      <c r="X314" s="515">
        <f t="shared" si="119"/>
        <v>0</v>
      </c>
      <c r="Y314" s="515">
        <f t="shared" si="119"/>
        <v>0</v>
      </c>
      <c r="Z314" s="515">
        <f t="shared" si="119"/>
        <v>0</v>
      </c>
      <c r="AA314" s="515">
        <f t="shared" si="119"/>
        <v>0</v>
      </c>
      <c r="AB314" s="515">
        <f t="shared" si="119"/>
        <v>0</v>
      </c>
      <c r="AC314" s="515">
        <f t="shared" si="119"/>
        <v>0</v>
      </c>
      <c r="AD314" s="515">
        <f t="shared" si="119"/>
        <v>0</v>
      </c>
      <c r="AE314" s="515">
        <f t="shared" si="119"/>
        <v>0</v>
      </c>
      <c r="AF314" s="515">
        <f t="shared" si="119"/>
        <v>0</v>
      </c>
      <c r="AG314" s="515">
        <f t="shared" si="119"/>
        <v>0</v>
      </c>
      <c r="AH314" s="515">
        <f t="shared" si="119"/>
        <v>0</v>
      </c>
      <c r="AI314" s="515">
        <f t="shared" si="119"/>
        <v>0</v>
      </c>
      <c r="AJ314" s="515">
        <f t="shared" si="120"/>
        <v>0</v>
      </c>
      <c r="AK314" s="515">
        <f t="shared" si="120"/>
        <v>0</v>
      </c>
      <c r="AL314" s="515">
        <f t="shared" si="120"/>
        <v>0</v>
      </c>
      <c r="AM314" s="515">
        <f t="shared" si="120"/>
        <v>0</v>
      </c>
      <c r="AN314" s="515">
        <f t="shared" si="120"/>
        <v>0</v>
      </c>
      <c r="AO314" s="515">
        <f t="shared" si="120"/>
        <v>0</v>
      </c>
      <c r="AP314" s="515">
        <f t="shared" si="120"/>
        <v>0</v>
      </c>
      <c r="AQ314" s="515">
        <f t="shared" si="120"/>
        <v>0</v>
      </c>
      <c r="AR314" s="515">
        <f t="shared" si="120"/>
        <v>0</v>
      </c>
      <c r="AS314" s="515">
        <f t="shared" si="120"/>
        <v>0</v>
      </c>
      <c r="AT314" s="515">
        <f t="shared" si="120"/>
        <v>0</v>
      </c>
      <c r="AU314" s="515">
        <f t="shared" si="120"/>
        <v>0</v>
      </c>
      <c r="AV314" s="515">
        <f t="shared" si="120"/>
        <v>0</v>
      </c>
      <c r="AW314" s="515">
        <f t="shared" si="120"/>
        <v>0</v>
      </c>
      <c r="AX314" s="515" t="str">
        <f t="shared" si="117"/>
        <v/>
      </c>
      <c r="AY314" s="515" t="str">
        <f t="shared" si="117"/>
        <v/>
      </c>
      <c r="AZ314" s="515" t="str">
        <f t="shared" si="117"/>
        <v/>
      </c>
      <c r="BA314" s="515" t="str">
        <f t="shared" si="117"/>
        <v/>
      </c>
      <c r="BB314" s="515" t="str">
        <f t="shared" si="117"/>
        <v/>
      </c>
      <c r="BC314" s="515" t="str">
        <f t="shared" si="116"/>
        <v/>
      </c>
      <c r="BD314" s="515" t="str">
        <f t="shared" si="116"/>
        <v/>
      </c>
      <c r="BE314" s="515" t="str">
        <f t="shared" si="116"/>
        <v/>
      </c>
      <c r="BF314" s="515" t="str">
        <f t="shared" si="115"/>
        <v/>
      </c>
      <c r="BG314" s="515" t="str">
        <f t="shared" si="115"/>
        <v/>
      </c>
      <c r="BH314" s="515" t="str">
        <f t="shared" si="115"/>
        <v/>
      </c>
      <c r="BI314" s="515" t="str">
        <f t="shared" si="115"/>
        <v/>
      </c>
      <c r="BJ314" s="515" t="str">
        <f t="shared" si="115"/>
        <v/>
      </c>
      <c r="BK314" s="515" t="str">
        <f t="shared" si="115"/>
        <v/>
      </c>
      <c r="BL314" s="515">
        <f t="shared" si="108"/>
        <v>0</v>
      </c>
      <c r="BM314" s="515">
        <f t="shared" si="109"/>
        <v>0</v>
      </c>
      <c r="BN314" s="515">
        <f t="shared" si="110"/>
        <v>0</v>
      </c>
      <c r="BO314" s="515" t="str">
        <f t="shared" si="111"/>
        <v/>
      </c>
    </row>
    <row r="315" spans="1:67" ht="30" customHeight="1">
      <c r="A315" s="517">
        <v>304</v>
      </c>
      <c r="B315" s="516"/>
      <c r="C315" s="77" t="str">
        <f t="shared" si="100"/>
        <v/>
      </c>
      <c r="D315" s="72" t="str">
        <f t="shared" si="101"/>
        <v/>
      </c>
      <c r="E315" s="515" t="str">
        <f t="shared" si="102"/>
        <v/>
      </c>
      <c r="F315" s="515" t="str">
        <f t="shared" si="103"/>
        <v/>
      </c>
      <c r="G315" s="515" t="str">
        <f t="shared" si="104"/>
        <v/>
      </c>
      <c r="H315" s="515">
        <f t="shared" si="118"/>
        <v>0</v>
      </c>
      <c r="I315" s="515">
        <f t="shared" si="118"/>
        <v>0</v>
      </c>
      <c r="J315" s="515">
        <f t="shared" si="118"/>
        <v>0</v>
      </c>
      <c r="K315" s="515">
        <f t="shared" si="118"/>
        <v>0</v>
      </c>
      <c r="L315" s="515">
        <f t="shared" si="118"/>
        <v>0</v>
      </c>
      <c r="M315" s="515">
        <f t="shared" si="118"/>
        <v>0</v>
      </c>
      <c r="N315" s="515">
        <f t="shared" si="118"/>
        <v>0</v>
      </c>
      <c r="O315" s="515">
        <f t="shared" si="118"/>
        <v>0</v>
      </c>
      <c r="P315" s="515">
        <f t="shared" si="118"/>
        <v>0</v>
      </c>
      <c r="Q315" s="515">
        <f t="shared" si="118"/>
        <v>0</v>
      </c>
      <c r="R315" s="515">
        <f t="shared" si="118"/>
        <v>0</v>
      </c>
      <c r="S315" s="515">
        <f t="shared" si="118"/>
        <v>0</v>
      </c>
      <c r="T315" s="515">
        <f t="shared" si="118"/>
        <v>0</v>
      </c>
      <c r="U315" s="515">
        <f t="shared" si="118"/>
        <v>0</v>
      </c>
      <c r="V315" s="515">
        <f t="shared" si="119"/>
        <v>0</v>
      </c>
      <c r="W315" s="515">
        <f t="shared" si="119"/>
        <v>0</v>
      </c>
      <c r="X315" s="515">
        <f t="shared" si="119"/>
        <v>0</v>
      </c>
      <c r="Y315" s="515">
        <f t="shared" si="119"/>
        <v>0</v>
      </c>
      <c r="Z315" s="515">
        <f t="shared" si="119"/>
        <v>0</v>
      </c>
      <c r="AA315" s="515">
        <f t="shared" si="119"/>
        <v>0</v>
      </c>
      <c r="AB315" s="515">
        <f t="shared" si="119"/>
        <v>0</v>
      </c>
      <c r="AC315" s="515">
        <f t="shared" si="119"/>
        <v>0</v>
      </c>
      <c r="AD315" s="515">
        <f t="shared" si="119"/>
        <v>0</v>
      </c>
      <c r="AE315" s="515">
        <f t="shared" si="119"/>
        <v>0</v>
      </c>
      <c r="AF315" s="515">
        <f t="shared" si="119"/>
        <v>0</v>
      </c>
      <c r="AG315" s="515">
        <f t="shared" si="119"/>
        <v>0</v>
      </c>
      <c r="AH315" s="515">
        <f t="shared" si="119"/>
        <v>0</v>
      </c>
      <c r="AI315" s="515">
        <f t="shared" si="119"/>
        <v>0</v>
      </c>
      <c r="AJ315" s="515">
        <f t="shared" si="120"/>
        <v>0</v>
      </c>
      <c r="AK315" s="515">
        <f t="shared" si="120"/>
        <v>0</v>
      </c>
      <c r="AL315" s="515">
        <f t="shared" si="120"/>
        <v>0</v>
      </c>
      <c r="AM315" s="515">
        <f t="shared" si="120"/>
        <v>0</v>
      </c>
      <c r="AN315" s="515">
        <f t="shared" si="120"/>
        <v>0</v>
      </c>
      <c r="AO315" s="515">
        <f t="shared" si="120"/>
        <v>0</v>
      </c>
      <c r="AP315" s="515">
        <f t="shared" si="120"/>
        <v>0</v>
      </c>
      <c r="AQ315" s="515">
        <f t="shared" si="120"/>
        <v>0</v>
      </c>
      <c r="AR315" s="515">
        <f t="shared" si="120"/>
        <v>0</v>
      </c>
      <c r="AS315" s="515">
        <f t="shared" si="120"/>
        <v>0</v>
      </c>
      <c r="AT315" s="515">
        <f t="shared" si="120"/>
        <v>0</v>
      </c>
      <c r="AU315" s="515">
        <f t="shared" si="120"/>
        <v>0</v>
      </c>
      <c r="AV315" s="515">
        <f t="shared" si="120"/>
        <v>0</v>
      </c>
      <c r="AW315" s="515">
        <f t="shared" si="120"/>
        <v>0</v>
      </c>
      <c r="AX315" s="515" t="str">
        <f t="shared" si="117"/>
        <v/>
      </c>
      <c r="AY315" s="515" t="str">
        <f t="shared" si="117"/>
        <v/>
      </c>
      <c r="AZ315" s="515" t="str">
        <f t="shared" si="117"/>
        <v/>
      </c>
      <c r="BA315" s="515" t="str">
        <f t="shared" si="117"/>
        <v/>
      </c>
      <c r="BB315" s="515" t="str">
        <f t="shared" si="117"/>
        <v/>
      </c>
      <c r="BC315" s="515" t="str">
        <f t="shared" si="116"/>
        <v/>
      </c>
      <c r="BD315" s="515" t="str">
        <f t="shared" si="116"/>
        <v/>
      </c>
      <c r="BE315" s="515" t="str">
        <f t="shared" si="116"/>
        <v/>
      </c>
      <c r="BF315" s="515" t="str">
        <f t="shared" si="115"/>
        <v/>
      </c>
      <c r="BG315" s="515" t="str">
        <f t="shared" si="115"/>
        <v/>
      </c>
      <c r="BH315" s="515" t="str">
        <f t="shared" si="115"/>
        <v/>
      </c>
      <c r="BI315" s="515" t="str">
        <f t="shared" si="115"/>
        <v/>
      </c>
      <c r="BJ315" s="515" t="str">
        <f t="shared" si="115"/>
        <v/>
      </c>
      <c r="BK315" s="515" t="str">
        <f t="shared" si="115"/>
        <v/>
      </c>
      <c r="BL315" s="515">
        <f t="shared" si="108"/>
        <v>0</v>
      </c>
      <c r="BM315" s="515">
        <f t="shared" si="109"/>
        <v>0</v>
      </c>
      <c r="BN315" s="515">
        <f t="shared" si="110"/>
        <v>0</v>
      </c>
      <c r="BO315" s="515" t="str">
        <f t="shared" si="111"/>
        <v/>
      </c>
    </row>
    <row r="316" spans="1:67" ht="30" customHeight="1">
      <c r="A316" s="518">
        <v>305</v>
      </c>
      <c r="B316" s="516"/>
      <c r="C316" s="77" t="str">
        <f t="shared" si="100"/>
        <v/>
      </c>
      <c r="D316" s="72" t="str">
        <f t="shared" si="101"/>
        <v/>
      </c>
      <c r="E316" s="515" t="str">
        <f t="shared" si="102"/>
        <v/>
      </c>
      <c r="F316" s="515" t="str">
        <f t="shared" si="103"/>
        <v/>
      </c>
      <c r="G316" s="515" t="str">
        <f t="shared" si="104"/>
        <v/>
      </c>
      <c r="H316" s="515">
        <f t="shared" ref="H316:U331" si="121">IF($B316="",0,SUMPRODUCT(($BQ$6:$AFM$6=H$11)*($BQ$7:$AFM$7="ALERTE")*(COUNTIF($G316,"* "&amp;$BQ$8:$AFM$8&amp;" *")&gt;0)*1))</f>
        <v>0</v>
      </c>
      <c r="I316" s="515">
        <f t="shared" si="121"/>
        <v>0</v>
      </c>
      <c r="J316" s="515">
        <f t="shared" si="121"/>
        <v>0</v>
      </c>
      <c r="K316" s="515">
        <f t="shared" si="121"/>
        <v>0</v>
      </c>
      <c r="L316" s="515">
        <f t="shared" si="121"/>
        <v>0</v>
      </c>
      <c r="M316" s="515">
        <f t="shared" si="121"/>
        <v>0</v>
      </c>
      <c r="N316" s="515">
        <f t="shared" si="121"/>
        <v>0</v>
      </c>
      <c r="O316" s="515">
        <f t="shared" si="121"/>
        <v>0</v>
      </c>
      <c r="P316" s="515">
        <f t="shared" si="121"/>
        <v>0</v>
      </c>
      <c r="Q316" s="515">
        <f t="shared" si="121"/>
        <v>0</v>
      </c>
      <c r="R316" s="515">
        <f t="shared" si="121"/>
        <v>0</v>
      </c>
      <c r="S316" s="515">
        <f t="shared" si="121"/>
        <v>0</v>
      </c>
      <c r="T316" s="515">
        <f t="shared" si="121"/>
        <v>0</v>
      </c>
      <c r="U316" s="515">
        <f t="shared" si="121"/>
        <v>0</v>
      </c>
      <c r="V316" s="515">
        <f t="shared" ref="V316:AI331" si="122">IF($B316="",0,SUMPRODUCT(($BQ$6:$AFM$6=V$11)*($BQ$7:$AFM$7="INFO")*(COUNTIF($G316,"* "&amp;$BQ$8:$AFM$8&amp;" *")&gt;0)*1))</f>
        <v>0</v>
      </c>
      <c r="W316" s="515">
        <f t="shared" si="122"/>
        <v>0</v>
      </c>
      <c r="X316" s="515">
        <f t="shared" si="122"/>
        <v>0</v>
      </c>
      <c r="Y316" s="515">
        <f t="shared" si="122"/>
        <v>0</v>
      </c>
      <c r="Z316" s="515">
        <f t="shared" si="122"/>
        <v>0</v>
      </c>
      <c r="AA316" s="515">
        <f t="shared" si="122"/>
        <v>0</v>
      </c>
      <c r="AB316" s="515">
        <f t="shared" si="122"/>
        <v>0</v>
      </c>
      <c r="AC316" s="515">
        <f t="shared" si="122"/>
        <v>0</v>
      </c>
      <c r="AD316" s="515">
        <f t="shared" si="122"/>
        <v>0</v>
      </c>
      <c r="AE316" s="515">
        <f t="shared" si="122"/>
        <v>0</v>
      </c>
      <c r="AF316" s="515">
        <f t="shared" si="122"/>
        <v>0</v>
      </c>
      <c r="AG316" s="515">
        <f t="shared" si="122"/>
        <v>0</v>
      </c>
      <c r="AH316" s="515">
        <f t="shared" si="122"/>
        <v>0</v>
      </c>
      <c r="AI316" s="515">
        <f t="shared" si="122"/>
        <v>0</v>
      </c>
      <c r="AJ316" s="515">
        <f t="shared" ref="AJ316:AW331" si="123">IF($B316="",0,SUMPRODUCT(($BQ$6:$AFM$6=AJ$11)*($BQ$7:$AFM$7="EXCL")*(COUNTIF($G316,"* "&amp;$BQ$8:$AFM$8&amp;" *")&gt;0)*1))</f>
        <v>0</v>
      </c>
      <c r="AK316" s="515">
        <f t="shared" si="123"/>
        <v>0</v>
      </c>
      <c r="AL316" s="515">
        <f t="shared" si="123"/>
        <v>0</v>
      </c>
      <c r="AM316" s="515">
        <f t="shared" si="123"/>
        <v>0</v>
      </c>
      <c r="AN316" s="515">
        <f t="shared" si="123"/>
        <v>0</v>
      </c>
      <c r="AO316" s="515">
        <f t="shared" si="123"/>
        <v>0</v>
      </c>
      <c r="AP316" s="515">
        <f t="shared" si="123"/>
        <v>0</v>
      </c>
      <c r="AQ316" s="515">
        <f t="shared" si="123"/>
        <v>0</v>
      </c>
      <c r="AR316" s="515">
        <f t="shared" si="123"/>
        <v>0</v>
      </c>
      <c r="AS316" s="515">
        <f t="shared" si="123"/>
        <v>0</v>
      </c>
      <c r="AT316" s="515">
        <f t="shared" si="123"/>
        <v>0</v>
      </c>
      <c r="AU316" s="515">
        <f t="shared" si="123"/>
        <v>0</v>
      </c>
      <c r="AV316" s="515">
        <f t="shared" si="123"/>
        <v>0</v>
      </c>
      <c r="AW316" s="515">
        <f t="shared" si="123"/>
        <v>0</v>
      </c>
      <c r="AX316" s="515" t="str">
        <f t="shared" si="117"/>
        <v/>
      </c>
      <c r="AY316" s="515" t="str">
        <f t="shared" si="117"/>
        <v/>
      </c>
      <c r="AZ316" s="515" t="str">
        <f t="shared" si="117"/>
        <v/>
      </c>
      <c r="BA316" s="515" t="str">
        <f t="shared" si="117"/>
        <v/>
      </c>
      <c r="BB316" s="515" t="str">
        <f t="shared" si="117"/>
        <v/>
      </c>
      <c r="BC316" s="515" t="str">
        <f t="shared" si="116"/>
        <v/>
      </c>
      <c r="BD316" s="515" t="str">
        <f t="shared" si="116"/>
        <v/>
      </c>
      <c r="BE316" s="515" t="str">
        <f t="shared" si="116"/>
        <v/>
      </c>
      <c r="BF316" s="515" t="str">
        <f t="shared" si="115"/>
        <v/>
      </c>
      <c r="BG316" s="515" t="str">
        <f t="shared" si="115"/>
        <v/>
      </c>
      <c r="BH316" s="515" t="str">
        <f t="shared" si="115"/>
        <v/>
      </c>
      <c r="BI316" s="515" t="str">
        <f t="shared" si="115"/>
        <v/>
      </c>
      <c r="BJ316" s="515" t="str">
        <f t="shared" si="115"/>
        <v/>
      </c>
      <c r="BK316" s="515" t="str">
        <f t="shared" si="115"/>
        <v/>
      </c>
      <c r="BL316" s="515">
        <f t="shared" si="108"/>
        <v>0</v>
      </c>
      <c r="BM316" s="515">
        <f t="shared" si="109"/>
        <v>0</v>
      </c>
      <c r="BN316" s="515">
        <f t="shared" si="110"/>
        <v>0</v>
      </c>
      <c r="BO316" s="515" t="str">
        <f t="shared" si="111"/>
        <v/>
      </c>
    </row>
    <row r="317" spans="1:67" ht="30" customHeight="1">
      <c r="A317" s="517">
        <v>306</v>
      </c>
      <c r="B317" s="516"/>
      <c r="C317" s="77" t="str">
        <f t="shared" si="100"/>
        <v/>
      </c>
      <c r="D317" s="72" t="str">
        <f t="shared" si="101"/>
        <v/>
      </c>
      <c r="E317" s="515" t="str">
        <f t="shared" si="102"/>
        <v/>
      </c>
      <c r="F317" s="515" t="str">
        <f t="shared" si="103"/>
        <v/>
      </c>
      <c r="G317" s="515" t="str">
        <f t="shared" si="104"/>
        <v/>
      </c>
      <c r="H317" s="515">
        <f t="shared" si="121"/>
        <v>0</v>
      </c>
      <c r="I317" s="515">
        <f t="shared" si="121"/>
        <v>0</v>
      </c>
      <c r="J317" s="515">
        <f t="shared" si="121"/>
        <v>0</v>
      </c>
      <c r="K317" s="515">
        <f t="shared" si="121"/>
        <v>0</v>
      </c>
      <c r="L317" s="515">
        <f t="shared" si="121"/>
        <v>0</v>
      </c>
      <c r="M317" s="515">
        <f t="shared" si="121"/>
        <v>0</v>
      </c>
      <c r="N317" s="515">
        <f t="shared" si="121"/>
        <v>0</v>
      </c>
      <c r="O317" s="515">
        <f t="shared" si="121"/>
        <v>0</v>
      </c>
      <c r="P317" s="515">
        <f t="shared" si="121"/>
        <v>0</v>
      </c>
      <c r="Q317" s="515">
        <f t="shared" si="121"/>
        <v>0</v>
      </c>
      <c r="R317" s="515">
        <f t="shared" si="121"/>
        <v>0</v>
      </c>
      <c r="S317" s="515">
        <f t="shared" si="121"/>
        <v>0</v>
      </c>
      <c r="T317" s="515">
        <f t="shared" si="121"/>
        <v>0</v>
      </c>
      <c r="U317" s="515">
        <f t="shared" si="121"/>
        <v>0</v>
      </c>
      <c r="V317" s="515">
        <f t="shared" si="122"/>
        <v>0</v>
      </c>
      <c r="W317" s="515">
        <f t="shared" si="122"/>
        <v>0</v>
      </c>
      <c r="X317" s="515">
        <f t="shared" si="122"/>
        <v>0</v>
      </c>
      <c r="Y317" s="515">
        <f t="shared" si="122"/>
        <v>0</v>
      </c>
      <c r="Z317" s="515">
        <f t="shared" si="122"/>
        <v>0</v>
      </c>
      <c r="AA317" s="515">
        <f t="shared" si="122"/>
        <v>0</v>
      </c>
      <c r="AB317" s="515">
        <f t="shared" si="122"/>
        <v>0</v>
      </c>
      <c r="AC317" s="515">
        <f t="shared" si="122"/>
        <v>0</v>
      </c>
      <c r="AD317" s="515">
        <f t="shared" si="122"/>
        <v>0</v>
      </c>
      <c r="AE317" s="515">
        <f t="shared" si="122"/>
        <v>0</v>
      </c>
      <c r="AF317" s="515">
        <f t="shared" si="122"/>
        <v>0</v>
      </c>
      <c r="AG317" s="515">
        <f t="shared" si="122"/>
        <v>0</v>
      </c>
      <c r="AH317" s="515">
        <f t="shared" si="122"/>
        <v>0</v>
      </c>
      <c r="AI317" s="515">
        <f t="shared" si="122"/>
        <v>0</v>
      </c>
      <c r="AJ317" s="515">
        <f t="shared" si="123"/>
        <v>0</v>
      </c>
      <c r="AK317" s="515">
        <f t="shared" si="123"/>
        <v>0</v>
      </c>
      <c r="AL317" s="515">
        <f t="shared" si="123"/>
        <v>0</v>
      </c>
      <c r="AM317" s="515">
        <f t="shared" si="123"/>
        <v>0</v>
      </c>
      <c r="AN317" s="515">
        <f t="shared" si="123"/>
        <v>0</v>
      </c>
      <c r="AO317" s="515">
        <f t="shared" si="123"/>
        <v>0</v>
      </c>
      <c r="AP317" s="515">
        <f t="shared" si="123"/>
        <v>0</v>
      </c>
      <c r="AQ317" s="515">
        <f t="shared" si="123"/>
        <v>0</v>
      </c>
      <c r="AR317" s="515">
        <f t="shared" si="123"/>
        <v>0</v>
      </c>
      <c r="AS317" s="515">
        <f t="shared" si="123"/>
        <v>0</v>
      </c>
      <c r="AT317" s="515">
        <f t="shared" si="123"/>
        <v>0</v>
      </c>
      <c r="AU317" s="515">
        <f t="shared" si="123"/>
        <v>0</v>
      </c>
      <c r="AV317" s="515">
        <f t="shared" si="123"/>
        <v>0</v>
      </c>
      <c r="AW317" s="515">
        <f t="shared" si="123"/>
        <v>0</v>
      </c>
      <c r="AX317" s="515" t="str">
        <f t="shared" si="117"/>
        <v/>
      </c>
      <c r="AY317" s="515" t="str">
        <f t="shared" si="117"/>
        <v/>
      </c>
      <c r="AZ317" s="515" t="str">
        <f t="shared" si="117"/>
        <v/>
      </c>
      <c r="BA317" s="515" t="str">
        <f t="shared" si="117"/>
        <v/>
      </c>
      <c r="BB317" s="515" t="str">
        <f t="shared" si="117"/>
        <v/>
      </c>
      <c r="BC317" s="515" t="str">
        <f t="shared" si="116"/>
        <v/>
      </c>
      <c r="BD317" s="515" t="str">
        <f t="shared" si="116"/>
        <v/>
      </c>
      <c r="BE317" s="515" t="str">
        <f t="shared" si="116"/>
        <v/>
      </c>
      <c r="BF317" s="515" t="str">
        <f t="shared" si="115"/>
        <v/>
      </c>
      <c r="BG317" s="515" t="str">
        <f t="shared" si="115"/>
        <v/>
      </c>
      <c r="BH317" s="515" t="str">
        <f t="shared" si="115"/>
        <v/>
      </c>
      <c r="BI317" s="515" t="str">
        <f t="shared" si="115"/>
        <v/>
      </c>
      <c r="BJ317" s="515" t="str">
        <f t="shared" si="115"/>
        <v/>
      </c>
      <c r="BK317" s="515" t="str">
        <f t="shared" si="115"/>
        <v/>
      </c>
      <c r="BL317" s="515">
        <f t="shared" si="108"/>
        <v>0</v>
      </c>
      <c r="BM317" s="515">
        <f t="shared" si="109"/>
        <v>0</v>
      </c>
      <c r="BN317" s="515">
        <f t="shared" si="110"/>
        <v>0</v>
      </c>
      <c r="BO317" s="515" t="str">
        <f t="shared" si="111"/>
        <v/>
      </c>
    </row>
    <row r="318" spans="1:67" ht="30" customHeight="1">
      <c r="A318" s="518">
        <v>307</v>
      </c>
      <c r="B318" s="516"/>
      <c r="C318" s="77" t="str">
        <f t="shared" si="100"/>
        <v/>
      </c>
      <c r="D318" s="72" t="str">
        <f t="shared" si="101"/>
        <v/>
      </c>
      <c r="E318" s="515" t="str">
        <f t="shared" si="102"/>
        <v/>
      </c>
      <c r="F318" s="515" t="str">
        <f t="shared" si="103"/>
        <v/>
      </c>
      <c r="G318" s="515" t="str">
        <f t="shared" si="104"/>
        <v/>
      </c>
      <c r="H318" s="515">
        <f t="shared" si="121"/>
        <v>0</v>
      </c>
      <c r="I318" s="515">
        <f t="shared" si="121"/>
        <v>0</v>
      </c>
      <c r="J318" s="515">
        <f t="shared" si="121"/>
        <v>0</v>
      </c>
      <c r="K318" s="515">
        <f t="shared" si="121"/>
        <v>0</v>
      </c>
      <c r="L318" s="515">
        <f t="shared" si="121"/>
        <v>0</v>
      </c>
      <c r="M318" s="515">
        <f t="shared" si="121"/>
        <v>0</v>
      </c>
      <c r="N318" s="515">
        <f t="shared" si="121"/>
        <v>0</v>
      </c>
      <c r="O318" s="515">
        <f t="shared" si="121"/>
        <v>0</v>
      </c>
      <c r="P318" s="515">
        <f t="shared" si="121"/>
        <v>0</v>
      </c>
      <c r="Q318" s="515">
        <f t="shared" si="121"/>
        <v>0</v>
      </c>
      <c r="R318" s="515">
        <f t="shared" si="121"/>
        <v>0</v>
      </c>
      <c r="S318" s="515">
        <f t="shared" si="121"/>
        <v>0</v>
      </c>
      <c r="T318" s="515">
        <f t="shared" si="121"/>
        <v>0</v>
      </c>
      <c r="U318" s="515">
        <f t="shared" si="121"/>
        <v>0</v>
      </c>
      <c r="V318" s="515">
        <f t="shared" si="122"/>
        <v>0</v>
      </c>
      <c r="W318" s="515">
        <f t="shared" si="122"/>
        <v>0</v>
      </c>
      <c r="X318" s="515">
        <f t="shared" si="122"/>
        <v>0</v>
      </c>
      <c r="Y318" s="515">
        <f t="shared" si="122"/>
        <v>0</v>
      </c>
      <c r="Z318" s="515">
        <f t="shared" si="122"/>
        <v>0</v>
      </c>
      <c r="AA318" s="515">
        <f t="shared" si="122"/>
        <v>0</v>
      </c>
      <c r="AB318" s="515">
        <f t="shared" si="122"/>
        <v>0</v>
      </c>
      <c r="AC318" s="515">
        <f t="shared" si="122"/>
        <v>0</v>
      </c>
      <c r="AD318" s="515">
        <f t="shared" si="122"/>
        <v>0</v>
      </c>
      <c r="AE318" s="515">
        <f t="shared" si="122"/>
        <v>0</v>
      </c>
      <c r="AF318" s="515">
        <f t="shared" si="122"/>
        <v>0</v>
      </c>
      <c r="AG318" s="515">
        <f t="shared" si="122"/>
        <v>0</v>
      </c>
      <c r="AH318" s="515">
        <f t="shared" si="122"/>
        <v>0</v>
      </c>
      <c r="AI318" s="515">
        <f t="shared" si="122"/>
        <v>0</v>
      </c>
      <c r="AJ318" s="515">
        <f t="shared" si="123"/>
        <v>0</v>
      </c>
      <c r="AK318" s="515">
        <f t="shared" si="123"/>
        <v>0</v>
      </c>
      <c r="AL318" s="515">
        <f t="shared" si="123"/>
        <v>0</v>
      </c>
      <c r="AM318" s="515">
        <f t="shared" si="123"/>
        <v>0</v>
      </c>
      <c r="AN318" s="515">
        <f t="shared" si="123"/>
        <v>0</v>
      </c>
      <c r="AO318" s="515">
        <f t="shared" si="123"/>
        <v>0</v>
      </c>
      <c r="AP318" s="515">
        <f t="shared" si="123"/>
        <v>0</v>
      </c>
      <c r="AQ318" s="515">
        <f t="shared" si="123"/>
        <v>0</v>
      </c>
      <c r="AR318" s="515">
        <f t="shared" si="123"/>
        <v>0</v>
      </c>
      <c r="AS318" s="515">
        <f t="shared" si="123"/>
        <v>0</v>
      </c>
      <c r="AT318" s="515">
        <f t="shared" si="123"/>
        <v>0</v>
      </c>
      <c r="AU318" s="515">
        <f t="shared" si="123"/>
        <v>0</v>
      </c>
      <c r="AV318" s="515">
        <f t="shared" si="123"/>
        <v>0</v>
      </c>
      <c r="AW318" s="515">
        <f t="shared" si="123"/>
        <v>0</v>
      </c>
      <c r="AX318" s="515" t="str">
        <f t="shared" si="117"/>
        <v/>
      </c>
      <c r="AY318" s="515" t="str">
        <f t="shared" si="117"/>
        <v/>
      </c>
      <c r="AZ318" s="515" t="str">
        <f t="shared" si="117"/>
        <v/>
      </c>
      <c r="BA318" s="515" t="str">
        <f t="shared" si="117"/>
        <v/>
      </c>
      <c r="BB318" s="515" t="str">
        <f t="shared" si="117"/>
        <v/>
      </c>
      <c r="BC318" s="515" t="str">
        <f t="shared" si="116"/>
        <v/>
      </c>
      <c r="BD318" s="515" t="str">
        <f t="shared" si="116"/>
        <v/>
      </c>
      <c r="BE318" s="515" t="str">
        <f t="shared" si="116"/>
        <v/>
      </c>
      <c r="BF318" s="515" t="str">
        <f t="shared" si="115"/>
        <v/>
      </c>
      <c r="BG318" s="515" t="str">
        <f t="shared" si="115"/>
        <v/>
      </c>
      <c r="BH318" s="515" t="str">
        <f t="shared" si="115"/>
        <v/>
      </c>
      <c r="BI318" s="515" t="str">
        <f t="shared" si="115"/>
        <v/>
      </c>
      <c r="BJ318" s="515" t="str">
        <f t="shared" si="115"/>
        <v/>
      </c>
      <c r="BK318" s="515" t="str">
        <f t="shared" si="115"/>
        <v/>
      </c>
      <c r="BL318" s="515">
        <f t="shared" si="108"/>
        <v>0</v>
      </c>
      <c r="BM318" s="515">
        <f t="shared" si="109"/>
        <v>0</v>
      </c>
      <c r="BN318" s="515">
        <f t="shared" si="110"/>
        <v>0</v>
      </c>
      <c r="BO318" s="515" t="str">
        <f t="shared" si="111"/>
        <v/>
      </c>
    </row>
    <row r="319" spans="1:67" ht="30" customHeight="1">
      <c r="A319" s="517">
        <v>308</v>
      </c>
      <c r="B319" s="516"/>
      <c r="C319" s="77" t="str">
        <f t="shared" si="100"/>
        <v/>
      </c>
      <c r="D319" s="72" t="str">
        <f t="shared" si="101"/>
        <v/>
      </c>
      <c r="E319" s="515" t="str">
        <f t="shared" si="102"/>
        <v/>
      </c>
      <c r="F319" s="515" t="str">
        <f t="shared" si="103"/>
        <v/>
      </c>
      <c r="G319" s="515" t="str">
        <f t="shared" si="104"/>
        <v/>
      </c>
      <c r="H319" s="515">
        <f t="shared" si="121"/>
        <v>0</v>
      </c>
      <c r="I319" s="515">
        <f t="shared" si="121"/>
        <v>0</v>
      </c>
      <c r="J319" s="515">
        <f t="shared" si="121"/>
        <v>0</v>
      </c>
      <c r="K319" s="515">
        <f t="shared" si="121"/>
        <v>0</v>
      </c>
      <c r="L319" s="515">
        <f t="shared" si="121"/>
        <v>0</v>
      </c>
      <c r="M319" s="515">
        <f t="shared" si="121"/>
        <v>0</v>
      </c>
      <c r="N319" s="515">
        <f t="shared" si="121"/>
        <v>0</v>
      </c>
      <c r="O319" s="515">
        <f t="shared" si="121"/>
        <v>0</v>
      </c>
      <c r="P319" s="515">
        <f t="shared" si="121"/>
        <v>0</v>
      </c>
      <c r="Q319" s="515">
        <f t="shared" si="121"/>
        <v>0</v>
      </c>
      <c r="R319" s="515">
        <f t="shared" si="121"/>
        <v>0</v>
      </c>
      <c r="S319" s="515">
        <f t="shared" si="121"/>
        <v>0</v>
      </c>
      <c r="T319" s="515">
        <f t="shared" si="121"/>
        <v>0</v>
      </c>
      <c r="U319" s="515">
        <f t="shared" si="121"/>
        <v>0</v>
      </c>
      <c r="V319" s="515">
        <f t="shared" si="122"/>
        <v>0</v>
      </c>
      <c r="W319" s="515">
        <f t="shared" si="122"/>
        <v>0</v>
      </c>
      <c r="X319" s="515">
        <f t="shared" si="122"/>
        <v>0</v>
      </c>
      <c r="Y319" s="515">
        <f t="shared" si="122"/>
        <v>0</v>
      </c>
      <c r="Z319" s="515">
        <f t="shared" si="122"/>
        <v>0</v>
      </c>
      <c r="AA319" s="515">
        <f t="shared" si="122"/>
        <v>0</v>
      </c>
      <c r="AB319" s="515">
        <f t="shared" si="122"/>
        <v>0</v>
      </c>
      <c r="AC319" s="515">
        <f t="shared" si="122"/>
        <v>0</v>
      </c>
      <c r="AD319" s="515">
        <f t="shared" si="122"/>
        <v>0</v>
      </c>
      <c r="AE319" s="515">
        <f t="shared" si="122"/>
        <v>0</v>
      </c>
      <c r="AF319" s="515">
        <f t="shared" si="122"/>
        <v>0</v>
      </c>
      <c r="AG319" s="515">
        <f t="shared" si="122"/>
        <v>0</v>
      </c>
      <c r="AH319" s="515">
        <f t="shared" si="122"/>
        <v>0</v>
      </c>
      <c r="AI319" s="515">
        <f t="shared" si="122"/>
        <v>0</v>
      </c>
      <c r="AJ319" s="515">
        <f t="shared" si="123"/>
        <v>0</v>
      </c>
      <c r="AK319" s="515">
        <f t="shared" si="123"/>
        <v>0</v>
      </c>
      <c r="AL319" s="515">
        <f t="shared" si="123"/>
        <v>0</v>
      </c>
      <c r="AM319" s="515">
        <f t="shared" si="123"/>
        <v>0</v>
      </c>
      <c r="AN319" s="515">
        <f t="shared" si="123"/>
        <v>0</v>
      </c>
      <c r="AO319" s="515">
        <f t="shared" si="123"/>
        <v>0</v>
      </c>
      <c r="AP319" s="515">
        <f t="shared" si="123"/>
        <v>0</v>
      </c>
      <c r="AQ319" s="515">
        <f t="shared" si="123"/>
        <v>0</v>
      </c>
      <c r="AR319" s="515">
        <f t="shared" si="123"/>
        <v>0</v>
      </c>
      <c r="AS319" s="515">
        <f t="shared" si="123"/>
        <v>0</v>
      </c>
      <c r="AT319" s="515">
        <f t="shared" si="123"/>
        <v>0</v>
      </c>
      <c r="AU319" s="515">
        <f t="shared" si="123"/>
        <v>0</v>
      </c>
      <c r="AV319" s="515">
        <f t="shared" si="123"/>
        <v>0</v>
      </c>
      <c r="AW319" s="515">
        <f t="shared" si="123"/>
        <v>0</v>
      </c>
      <c r="AX319" s="515" t="str">
        <f t="shared" si="117"/>
        <v/>
      </c>
      <c r="AY319" s="515" t="str">
        <f t="shared" si="117"/>
        <v/>
      </c>
      <c r="AZ319" s="515" t="str">
        <f t="shared" si="117"/>
        <v/>
      </c>
      <c r="BA319" s="515" t="str">
        <f t="shared" si="117"/>
        <v/>
      </c>
      <c r="BB319" s="515" t="str">
        <f t="shared" si="117"/>
        <v/>
      </c>
      <c r="BC319" s="515" t="str">
        <f t="shared" si="116"/>
        <v/>
      </c>
      <c r="BD319" s="515" t="str">
        <f t="shared" si="116"/>
        <v/>
      </c>
      <c r="BE319" s="515" t="str">
        <f t="shared" si="116"/>
        <v/>
      </c>
      <c r="BF319" s="515" t="str">
        <f t="shared" si="115"/>
        <v/>
      </c>
      <c r="BG319" s="515" t="str">
        <f t="shared" si="115"/>
        <v/>
      </c>
      <c r="BH319" s="515" t="str">
        <f t="shared" si="115"/>
        <v/>
      </c>
      <c r="BI319" s="515" t="str">
        <f t="shared" si="115"/>
        <v/>
      </c>
      <c r="BJ319" s="515" t="str">
        <f t="shared" si="115"/>
        <v/>
      </c>
      <c r="BK319" s="515" t="str">
        <f t="shared" si="115"/>
        <v/>
      </c>
      <c r="BL319" s="515">
        <f t="shared" si="108"/>
        <v>0</v>
      </c>
      <c r="BM319" s="515">
        <f t="shared" si="109"/>
        <v>0</v>
      </c>
      <c r="BN319" s="515">
        <f t="shared" si="110"/>
        <v>0</v>
      </c>
      <c r="BO319" s="515" t="str">
        <f t="shared" si="111"/>
        <v/>
      </c>
    </row>
    <row r="320" spans="1:67" ht="30" customHeight="1">
      <c r="A320" s="518">
        <v>309</v>
      </c>
      <c r="B320" s="516"/>
      <c r="C320" s="77" t="str">
        <f t="shared" si="100"/>
        <v/>
      </c>
      <c r="D320" s="72" t="str">
        <f t="shared" si="101"/>
        <v/>
      </c>
      <c r="E320" s="515" t="str">
        <f t="shared" si="102"/>
        <v/>
      </c>
      <c r="F320" s="515" t="str">
        <f t="shared" si="103"/>
        <v/>
      </c>
      <c r="G320" s="515" t="str">
        <f t="shared" si="104"/>
        <v/>
      </c>
      <c r="H320" s="515">
        <f t="shared" si="121"/>
        <v>0</v>
      </c>
      <c r="I320" s="515">
        <f t="shared" si="121"/>
        <v>0</v>
      </c>
      <c r="J320" s="515">
        <f t="shared" si="121"/>
        <v>0</v>
      </c>
      <c r="K320" s="515">
        <f t="shared" si="121"/>
        <v>0</v>
      </c>
      <c r="L320" s="515">
        <f t="shared" si="121"/>
        <v>0</v>
      </c>
      <c r="M320" s="515">
        <f t="shared" si="121"/>
        <v>0</v>
      </c>
      <c r="N320" s="515">
        <f t="shared" si="121"/>
        <v>0</v>
      </c>
      <c r="O320" s="515">
        <f t="shared" si="121"/>
        <v>0</v>
      </c>
      <c r="P320" s="515">
        <f t="shared" si="121"/>
        <v>0</v>
      </c>
      <c r="Q320" s="515">
        <f t="shared" si="121"/>
        <v>0</v>
      </c>
      <c r="R320" s="515">
        <f t="shared" si="121"/>
        <v>0</v>
      </c>
      <c r="S320" s="515">
        <f t="shared" si="121"/>
        <v>0</v>
      </c>
      <c r="T320" s="515">
        <f t="shared" si="121"/>
        <v>0</v>
      </c>
      <c r="U320" s="515">
        <f t="shared" si="121"/>
        <v>0</v>
      </c>
      <c r="V320" s="515">
        <f t="shared" si="122"/>
        <v>0</v>
      </c>
      <c r="W320" s="515">
        <f t="shared" si="122"/>
        <v>0</v>
      </c>
      <c r="X320" s="515">
        <f t="shared" si="122"/>
        <v>0</v>
      </c>
      <c r="Y320" s="515">
        <f t="shared" si="122"/>
        <v>0</v>
      </c>
      <c r="Z320" s="515">
        <f t="shared" si="122"/>
        <v>0</v>
      </c>
      <c r="AA320" s="515">
        <f t="shared" si="122"/>
        <v>0</v>
      </c>
      <c r="AB320" s="515">
        <f t="shared" si="122"/>
        <v>0</v>
      </c>
      <c r="AC320" s="515">
        <f t="shared" si="122"/>
        <v>0</v>
      </c>
      <c r="AD320" s="515">
        <f t="shared" si="122"/>
        <v>0</v>
      </c>
      <c r="AE320" s="515">
        <f t="shared" si="122"/>
        <v>0</v>
      </c>
      <c r="AF320" s="515">
        <f t="shared" si="122"/>
        <v>0</v>
      </c>
      <c r="AG320" s="515">
        <f t="shared" si="122"/>
        <v>0</v>
      </c>
      <c r="AH320" s="515">
        <f t="shared" si="122"/>
        <v>0</v>
      </c>
      <c r="AI320" s="515">
        <f t="shared" si="122"/>
        <v>0</v>
      </c>
      <c r="AJ320" s="515">
        <f t="shared" si="123"/>
        <v>0</v>
      </c>
      <c r="AK320" s="515">
        <f t="shared" si="123"/>
        <v>0</v>
      </c>
      <c r="AL320" s="515">
        <f t="shared" si="123"/>
        <v>0</v>
      </c>
      <c r="AM320" s="515">
        <f t="shared" si="123"/>
        <v>0</v>
      </c>
      <c r="AN320" s="515">
        <f t="shared" si="123"/>
        <v>0</v>
      </c>
      <c r="AO320" s="515">
        <f t="shared" si="123"/>
        <v>0</v>
      </c>
      <c r="AP320" s="515">
        <f t="shared" si="123"/>
        <v>0</v>
      </c>
      <c r="AQ320" s="515">
        <f t="shared" si="123"/>
        <v>0</v>
      </c>
      <c r="AR320" s="515">
        <f t="shared" si="123"/>
        <v>0</v>
      </c>
      <c r="AS320" s="515">
        <f t="shared" si="123"/>
        <v>0</v>
      </c>
      <c r="AT320" s="515">
        <f t="shared" si="123"/>
        <v>0</v>
      </c>
      <c r="AU320" s="515">
        <f t="shared" si="123"/>
        <v>0</v>
      </c>
      <c r="AV320" s="515">
        <f t="shared" si="123"/>
        <v>0</v>
      </c>
      <c r="AW320" s="515">
        <f t="shared" si="123"/>
        <v>0</v>
      </c>
      <c r="AX320" s="515" t="str">
        <f t="shared" si="117"/>
        <v/>
      </c>
      <c r="AY320" s="515" t="str">
        <f t="shared" si="117"/>
        <v/>
      </c>
      <c r="AZ320" s="515" t="str">
        <f t="shared" si="117"/>
        <v/>
      </c>
      <c r="BA320" s="515" t="str">
        <f t="shared" si="117"/>
        <v/>
      </c>
      <c r="BB320" s="515" t="str">
        <f t="shared" si="117"/>
        <v/>
      </c>
      <c r="BC320" s="515" t="str">
        <f t="shared" si="116"/>
        <v/>
      </c>
      <c r="BD320" s="515" t="str">
        <f t="shared" si="116"/>
        <v/>
      </c>
      <c r="BE320" s="515" t="str">
        <f t="shared" si="116"/>
        <v/>
      </c>
      <c r="BF320" s="515" t="str">
        <f t="shared" si="115"/>
        <v/>
      </c>
      <c r="BG320" s="515" t="str">
        <f t="shared" si="115"/>
        <v/>
      </c>
      <c r="BH320" s="515" t="str">
        <f t="shared" si="115"/>
        <v/>
      </c>
      <c r="BI320" s="515" t="str">
        <f t="shared" si="115"/>
        <v/>
      </c>
      <c r="BJ320" s="515" t="str">
        <f t="shared" si="115"/>
        <v/>
      </c>
      <c r="BK320" s="515" t="str">
        <f t="shared" si="115"/>
        <v/>
      </c>
      <c r="BL320" s="515">
        <f t="shared" si="108"/>
        <v>0</v>
      </c>
      <c r="BM320" s="515">
        <f t="shared" si="109"/>
        <v>0</v>
      </c>
      <c r="BN320" s="515">
        <f t="shared" si="110"/>
        <v>0</v>
      </c>
      <c r="BO320" s="515" t="str">
        <f t="shared" si="111"/>
        <v/>
      </c>
    </row>
    <row r="321" spans="1:67" ht="30" customHeight="1">
      <c r="A321" s="517">
        <v>310</v>
      </c>
      <c r="B321" s="516"/>
      <c r="C321" s="77" t="str">
        <f t="shared" si="100"/>
        <v/>
      </c>
      <c r="D321" s="72" t="str">
        <f t="shared" si="101"/>
        <v/>
      </c>
      <c r="E321" s="515" t="str">
        <f t="shared" si="102"/>
        <v/>
      </c>
      <c r="F321" s="515" t="str">
        <f t="shared" si="103"/>
        <v/>
      </c>
      <c r="G321" s="515" t="str">
        <f t="shared" si="104"/>
        <v/>
      </c>
      <c r="H321" s="515">
        <f t="shared" si="121"/>
        <v>0</v>
      </c>
      <c r="I321" s="515">
        <f t="shared" si="121"/>
        <v>0</v>
      </c>
      <c r="J321" s="515">
        <f t="shared" si="121"/>
        <v>0</v>
      </c>
      <c r="K321" s="515">
        <f t="shared" si="121"/>
        <v>0</v>
      </c>
      <c r="L321" s="515">
        <f t="shared" si="121"/>
        <v>0</v>
      </c>
      <c r="M321" s="515">
        <f t="shared" si="121"/>
        <v>0</v>
      </c>
      <c r="N321" s="515">
        <f t="shared" si="121"/>
        <v>0</v>
      </c>
      <c r="O321" s="515">
        <f t="shared" si="121"/>
        <v>0</v>
      </c>
      <c r="P321" s="515">
        <f t="shared" si="121"/>
        <v>0</v>
      </c>
      <c r="Q321" s="515">
        <f t="shared" si="121"/>
        <v>0</v>
      </c>
      <c r="R321" s="515">
        <f t="shared" si="121"/>
        <v>0</v>
      </c>
      <c r="S321" s="515">
        <f t="shared" si="121"/>
        <v>0</v>
      </c>
      <c r="T321" s="515">
        <f t="shared" si="121"/>
        <v>0</v>
      </c>
      <c r="U321" s="515">
        <f t="shared" si="121"/>
        <v>0</v>
      </c>
      <c r="V321" s="515">
        <f t="shared" si="122"/>
        <v>0</v>
      </c>
      <c r="W321" s="515">
        <f t="shared" si="122"/>
        <v>0</v>
      </c>
      <c r="X321" s="515">
        <f t="shared" si="122"/>
        <v>0</v>
      </c>
      <c r="Y321" s="515">
        <f t="shared" si="122"/>
        <v>0</v>
      </c>
      <c r="Z321" s="515">
        <f t="shared" si="122"/>
        <v>0</v>
      </c>
      <c r="AA321" s="515">
        <f t="shared" si="122"/>
        <v>0</v>
      </c>
      <c r="AB321" s="515">
        <f t="shared" si="122"/>
        <v>0</v>
      </c>
      <c r="AC321" s="515">
        <f t="shared" si="122"/>
        <v>0</v>
      </c>
      <c r="AD321" s="515">
        <f t="shared" si="122"/>
        <v>0</v>
      </c>
      <c r="AE321" s="515">
        <f t="shared" si="122"/>
        <v>0</v>
      </c>
      <c r="AF321" s="515">
        <f t="shared" si="122"/>
        <v>0</v>
      </c>
      <c r="AG321" s="515">
        <f t="shared" si="122"/>
        <v>0</v>
      </c>
      <c r="AH321" s="515">
        <f t="shared" si="122"/>
        <v>0</v>
      </c>
      <c r="AI321" s="515">
        <f t="shared" si="122"/>
        <v>0</v>
      </c>
      <c r="AJ321" s="515">
        <f t="shared" si="123"/>
        <v>0</v>
      </c>
      <c r="AK321" s="515">
        <f t="shared" si="123"/>
        <v>0</v>
      </c>
      <c r="AL321" s="515">
        <f t="shared" si="123"/>
        <v>0</v>
      </c>
      <c r="AM321" s="515">
        <f t="shared" si="123"/>
        <v>0</v>
      </c>
      <c r="AN321" s="515">
        <f t="shared" si="123"/>
        <v>0</v>
      </c>
      <c r="AO321" s="515">
        <f t="shared" si="123"/>
        <v>0</v>
      </c>
      <c r="AP321" s="515">
        <f t="shared" si="123"/>
        <v>0</v>
      </c>
      <c r="AQ321" s="515">
        <f t="shared" si="123"/>
        <v>0</v>
      </c>
      <c r="AR321" s="515">
        <f t="shared" si="123"/>
        <v>0</v>
      </c>
      <c r="AS321" s="515">
        <f t="shared" si="123"/>
        <v>0</v>
      </c>
      <c r="AT321" s="515">
        <f t="shared" si="123"/>
        <v>0</v>
      </c>
      <c r="AU321" s="515">
        <f t="shared" si="123"/>
        <v>0</v>
      </c>
      <c r="AV321" s="515">
        <f t="shared" si="123"/>
        <v>0</v>
      </c>
      <c r="AW321" s="515">
        <f t="shared" si="123"/>
        <v>0</v>
      </c>
      <c r="AX321" s="515" t="str">
        <f t="shared" si="117"/>
        <v/>
      </c>
      <c r="AY321" s="515" t="str">
        <f t="shared" si="117"/>
        <v/>
      </c>
      <c r="AZ321" s="515" t="str">
        <f t="shared" si="117"/>
        <v/>
      </c>
      <c r="BA321" s="515" t="str">
        <f t="shared" si="117"/>
        <v/>
      </c>
      <c r="BB321" s="515" t="str">
        <f t="shared" si="117"/>
        <v/>
      </c>
      <c r="BC321" s="515" t="str">
        <f t="shared" si="116"/>
        <v/>
      </c>
      <c r="BD321" s="515" t="str">
        <f t="shared" si="116"/>
        <v/>
      </c>
      <c r="BE321" s="515" t="str">
        <f t="shared" si="116"/>
        <v/>
      </c>
      <c r="BF321" s="515" t="str">
        <f t="shared" si="115"/>
        <v/>
      </c>
      <c r="BG321" s="515" t="str">
        <f t="shared" si="115"/>
        <v/>
      </c>
      <c r="BH321" s="515" t="str">
        <f t="shared" si="115"/>
        <v/>
      </c>
      <c r="BI321" s="515" t="str">
        <f t="shared" si="115"/>
        <v/>
      </c>
      <c r="BJ321" s="515" t="str">
        <f t="shared" si="115"/>
        <v/>
      </c>
      <c r="BK321" s="515" t="str">
        <f t="shared" si="115"/>
        <v/>
      </c>
      <c r="BL321" s="515">
        <f t="shared" si="108"/>
        <v>0</v>
      </c>
      <c r="BM321" s="515">
        <f t="shared" si="109"/>
        <v>0</v>
      </c>
      <c r="BN321" s="515">
        <f t="shared" si="110"/>
        <v>0</v>
      </c>
      <c r="BO321" s="515" t="str">
        <f t="shared" si="111"/>
        <v/>
      </c>
    </row>
    <row r="322" spans="1:67" ht="30" customHeight="1">
      <c r="A322" s="518">
        <v>311</v>
      </c>
      <c r="B322" s="516"/>
      <c r="C322" s="77" t="str">
        <f t="shared" si="100"/>
        <v/>
      </c>
      <c r="D322" s="72" t="str">
        <f t="shared" si="101"/>
        <v/>
      </c>
      <c r="E322" s="515" t="str">
        <f t="shared" si="102"/>
        <v/>
      </c>
      <c r="F322" s="515" t="str">
        <f t="shared" si="103"/>
        <v/>
      </c>
      <c r="G322" s="515" t="str">
        <f t="shared" si="104"/>
        <v/>
      </c>
      <c r="H322" s="515">
        <f t="shared" si="121"/>
        <v>0</v>
      </c>
      <c r="I322" s="515">
        <f t="shared" si="121"/>
        <v>0</v>
      </c>
      <c r="J322" s="515">
        <f t="shared" si="121"/>
        <v>0</v>
      </c>
      <c r="K322" s="515">
        <f t="shared" si="121"/>
        <v>0</v>
      </c>
      <c r="L322" s="515">
        <f t="shared" si="121"/>
        <v>0</v>
      </c>
      <c r="M322" s="515">
        <f t="shared" si="121"/>
        <v>0</v>
      </c>
      <c r="N322" s="515">
        <f t="shared" si="121"/>
        <v>0</v>
      </c>
      <c r="O322" s="515">
        <f t="shared" si="121"/>
        <v>0</v>
      </c>
      <c r="P322" s="515">
        <f t="shared" si="121"/>
        <v>0</v>
      </c>
      <c r="Q322" s="515">
        <f t="shared" si="121"/>
        <v>0</v>
      </c>
      <c r="R322" s="515">
        <f t="shared" si="121"/>
        <v>0</v>
      </c>
      <c r="S322" s="515">
        <f t="shared" si="121"/>
        <v>0</v>
      </c>
      <c r="T322" s="515">
        <f t="shared" si="121"/>
        <v>0</v>
      </c>
      <c r="U322" s="515">
        <f t="shared" si="121"/>
        <v>0</v>
      </c>
      <c r="V322" s="515">
        <f t="shared" si="122"/>
        <v>0</v>
      </c>
      <c r="W322" s="515">
        <f t="shared" si="122"/>
        <v>0</v>
      </c>
      <c r="X322" s="515">
        <f t="shared" si="122"/>
        <v>0</v>
      </c>
      <c r="Y322" s="515">
        <f t="shared" si="122"/>
        <v>0</v>
      </c>
      <c r="Z322" s="515">
        <f t="shared" si="122"/>
        <v>0</v>
      </c>
      <c r="AA322" s="515">
        <f t="shared" si="122"/>
        <v>0</v>
      </c>
      <c r="AB322" s="515">
        <f t="shared" si="122"/>
        <v>0</v>
      </c>
      <c r="AC322" s="515">
        <f t="shared" si="122"/>
        <v>0</v>
      </c>
      <c r="AD322" s="515">
        <f t="shared" si="122"/>
        <v>0</v>
      </c>
      <c r="AE322" s="515">
        <f t="shared" si="122"/>
        <v>0</v>
      </c>
      <c r="AF322" s="515">
        <f t="shared" si="122"/>
        <v>0</v>
      </c>
      <c r="AG322" s="515">
        <f t="shared" si="122"/>
        <v>0</v>
      </c>
      <c r="AH322" s="515">
        <f t="shared" si="122"/>
        <v>0</v>
      </c>
      <c r="AI322" s="515">
        <f t="shared" si="122"/>
        <v>0</v>
      </c>
      <c r="AJ322" s="515">
        <f t="shared" si="123"/>
        <v>0</v>
      </c>
      <c r="AK322" s="515">
        <f t="shared" si="123"/>
        <v>0</v>
      </c>
      <c r="AL322" s="515">
        <f t="shared" si="123"/>
        <v>0</v>
      </c>
      <c r="AM322" s="515">
        <f t="shared" si="123"/>
        <v>0</v>
      </c>
      <c r="AN322" s="515">
        <f t="shared" si="123"/>
        <v>0</v>
      </c>
      <c r="AO322" s="515">
        <f t="shared" si="123"/>
        <v>0</v>
      </c>
      <c r="AP322" s="515">
        <f t="shared" si="123"/>
        <v>0</v>
      </c>
      <c r="AQ322" s="515">
        <f t="shared" si="123"/>
        <v>0</v>
      </c>
      <c r="AR322" s="515">
        <f t="shared" si="123"/>
        <v>0</v>
      </c>
      <c r="AS322" s="515">
        <f t="shared" si="123"/>
        <v>0</v>
      </c>
      <c r="AT322" s="515">
        <f t="shared" si="123"/>
        <v>0</v>
      </c>
      <c r="AU322" s="515">
        <f t="shared" si="123"/>
        <v>0</v>
      </c>
      <c r="AV322" s="515">
        <f t="shared" si="123"/>
        <v>0</v>
      </c>
      <c r="AW322" s="515">
        <f t="shared" si="123"/>
        <v>0</v>
      </c>
      <c r="AX322" s="515" t="str">
        <f t="shared" si="117"/>
        <v/>
      </c>
      <c r="AY322" s="515" t="str">
        <f t="shared" si="117"/>
        <v/>
      </c>
      <c r="AZ322" s="515" t="str">
        <f t="shared" si="117"/>
        <v/>
      </c>
      <c r="BA322" s="515" t="str">
        <f t="shared" si="117"/>
        <v/>
      </c>
      <c r="BB322" s="515" t="str">
        <f t="shared" si="117"/>
        <v/>
      </c>
      <c r="BC322" s="515" t="str">
        <f t="shared" si="116"/>
        <v/>
      </c>
      <c r="BD322" s="515" t="str">
        <f t="shared" si="116"/>
        <v/>
      </c>
      <c r="BE322" s="515" t="str">
        <f t="shared" si="116"/>
        <v/>
      </c>
      <c r="BF322" s="515" t="str">
        <f t="shared" si="115"/>
        <v/>
      </c>
      <c r="BG322" s="515" t="str">
        <f t="shared" si="115"/>
        <v/>
      </c>
      <c r="BH322" s="515" t="str">
        <f t="shared" si="115"/>
        <v/>
      </c>
      <c r="BI322" s="515" t="str">
        <f t="shared" si="115"/>
        <v/>
      </c>
      <c r="BJ322" s="515" t="str">
        <f t="shared" si="115"/>
        <v/>
      </c>
      <c r="BK322" s="515" t="str">
        <f t="shared" si="115"/>
        <v/>
      </c>
      <c r="BL322" s="515">
        <f t="shared" si="108"/>
        <v>0</v>
      </c>
      <c r="BM322" s="515">
        <f t="shared" si="109"/>
        <v>0</v>
      </c>
      <c r="BN322" s="515">
        <f t="shared" si="110"/>
        <v>0</v>
      </c>
      <c r="BO322" s="515" t="str">
        <f t="shared" si="111"/>
        <v/>
      </c>
    </row>
    <row r="323" spans="1:67" ht="30" customHeight="1">
      <c r="A323" s="517">
        <v>312</v>
      </c>
      <c r="B323" s="516"/>
      <c r="C323" s="77" t="str">
        <f t="shared" si="100"/>
        <v/>
      </c>
      <c r="D323" s="72" t="str">
        <f t="shared" si="101"/>
        <v/>
      </c>
      <c r="E323" s="515" t="str">
        <f t="shared" si="102"/>
        <v/>
      </c>
      <c r="F323" s="515" t="str">
        <f t="shared" si="103"/>
        <v/>
      </c>
      <c r="G323" s="515" t="str">
        <f t="shared" si="104"/>
        <v/>
      </c>
      <c r="H323" s="515">
        <f t="shared" si="121"/>
        <v>0</v>
      </c>
      <c r="I323" s="515">
        <f t="shared" si="121"/>
        <v>0</v>
      </c>
      <c r="J323" s="515">
        <f t="shared" si="121"/>
        <v>0</v>
      </c>
      <c r="K323" s="515">
        <f t="shared" si="121"/>
        <v>0</v>
      </c>
      <c r="L323" s="515">
        <f t="shared" si="121"/>
        <v>0</v>
      </c>
      <c r="M323" s="515">
        <f t="shared" si="121"/>
        <v>0</v>
      </c>
      <c r="N323" s="515">
        <f t="shared" si="121"/>
        <v>0</v>
      </c>
      <c r="O323" s="515">
        <f t="shared" si="121"/>
        <v>0</v>
      </c>
      <c r="P323" s="515">
        <f t="shared" si="121"/>
        <v>0</v>
      </c>
      <c r="Q323" s="515">
        <f t="shared" si="121"/>
        <v>0</v>
      </c>
      <c r="R323" s="515">
        <f t="shared" si="121"/>
        <v>0</v>
      </c>
      <c r="S323" s="515">
        <f t="shared" si="121"/>
        <v>0</v>
      </c>
      <c r="T323" s="515">
        <f t="shared" si="121"/>
        <v>0</v>
      </c>
      <c r="U323" s="515">
        <f t="shared" si="121"/>
        <v>0</v>
      </c>
      <c r="V323" s="515">
        <f t="shared" si="122"/>
        <v>0</v>
      </c>
      <c r="W323" s="515">
        <f t="shared" si="122"/>
        <v>0</v>
      </c>
      <c r="X323" s="515">
        <f t="shared" si="122"/>
        <v>0</v>
      </c>
      <c r="Y323" s="515">
        <f t="shared" si="122"/>
        <v>0</v>
      </c>
      <c r="Z323" s="515">
        <f t="shared" si="122"/>
        <v>0</v>
      </c>
      <c r="AA323" s="515">
        <f t="shared" si="122"/>
        <v>0</v>
      </c>
      <c r="AB323" s="515">
        <f t="shared" si="122"/>
        <v>0</v>
      </c>
      <c r="AC323" s="515">
        <f t="shared" si="122"/>
        <v>0</v>
      </c>
      <c r="AD323" s="515">
        <f t="shared" si="122"/>
        <v>0</v>
      </c>
      <c r="AE323" s="515">
        <f t="shared" si="122"/>
        <v>0</v>
      </c>
      <c r="AF323" s="515">
        <f t="shared" si="122"/>
        <v>0</v>
      </c>
      <c r="AG323" s="515">
        <f t="shared" si="122"/>
        <v>0</v>
      </c>
      <c r="AH323" s="515">
        <f t="shared" si="122"/>
        <v>0</v>
      </c>
      <c r="AI323" s="515">
        <f t="shared" si="122"/>
        <v>0</v>
      </c>
      <c r="AJ323" s="515">
        <f t="shared" si="123"/>
        <v>0</v>
      </c>
      <c r="AK323" s="515">
        <f t="shared" si="123"/>
        <v>0</v>
      </c>
      <c r="AL323" s="515">
        <f t="shared" si="123"/>
        <v>0</v>
      </c>
      <c r="AM323" s="515">
        <f t="shared" si="123"/>
        <v>0</v>
      </c>
      <c r="AN323" s="515">
        <f t="shared" si="123"/>
        <v>0</v>
      </c>
      <c r="AO323" s="515">
        <f t="shared" si="123"/>
        <v>0</v>
      </c>
      <c r="AP323" s="515">
        <f t="shared" si="123"/>
        <v>0</v>
      </c>
      <c r="AQ323" s="515">
        <f t="shared" si="123"/>
        <v>0</v>
      </c>
      <c r="AR323" s="515">
        <f t="shared" si="123"/>
        <v>0</v>
      </c>
      <c r="AS323" s="515">
        <f t="shared" si="123"/>
        <v>0</v>
      </c>
      <c r="AT323" s="515">
        <f t="shared" si="123"/>
        <v>0</v>
      </c>
      <c r="AU323" s="515">
        <f t="shared" si="123"/>
        <v>0</v>
      </c>
      <c r="AV323" s="515">
        <f t="shared" si="123"/>
        <v>0</v>
      </c>
      <c r="AW323" s="515">
        <f t="shared" si="123"/>
        <v>0</v>
      </c>
      <c r="AX323" s="515" t="str">
        <f t="shared" si="117"/>
        <v/>
      </c>
      <c r="AY323" s="515" t="str">
        <f t="shared" si="117"/>
        <v/>
      </c>
      <c r="AZ323" s="515" t="str">
        <f t="shared" si="117"/>
        <v/>
      </c>
      <c r="BA323" s="515" t="str">
        <f t="shared" si="117"/>
        <v/>
      </c>
      <c r="BB323" s="515" t="str">
        <f t="shared" si="117"/>
        <v/>
      </c>
      <c r="BC323" s="515" t="str">
        <f t="shared" si="116"/>
        <v/>
      </c>
      <c r="BD323" s="515" t="str">
        <f t="shared" si="116"/>
        <v/>
      </c>
      <c r="BE323" s="515" t="str">
        <f t="shared" si="116"/>
        <v/>
      </c>
      <c r="BF323" s="515" t="str">
        <f t="shared" si="115"/>
        <v/>
      </c>
      <c r="BG323" s="515" t="str">
        <f t="shared" si="115"/>
        <v/>
      </c>
      <c r="BH323" s="515" t="str">
        <f t="shared" si="115"/>
        <v/>
      </c>
      <c r="BI323" s="515" t="str">
        <f t="shared" si="115"/>
        <v/>
      </c>
      <c r="BJ323" s="515" t="str">
        <f t="shared" si="115"/>
        <v/>
      </c>
      <c r="BK323" s="515" t="str">
        <f t="shared" si="115"/>
        <v/>
      </c>
      <c r="BL323" s="515">
        <f t="shared" si="108"/>
        <v>0</v>
      </c>
      <c r="BM323" s="515">
        <f t="shared" si="109"/>
        <v>0</v>
      </c>
      <c r="BN323" s="515">
        <f t="shared" si="110"/>
        <v>0</v>
      </c>
      <c r="BO323" s="515" t="str">
        <f t="shared" si="111"/>
        <v/>
      </c>
    </row>
    <row r="324" spans="1:67" ht="30" customHeight="1">
      <c r="A324" s="518">
        <v>313</v>
      </c>
      <c r="B324" s="516"/>
      <c r="C324" s="77" t="str">
        <f t="shared" si="100"/>
        <v/>
      </c>
      <c r="D324" s="72" t="str">
        <f t="shared" si="101"/>
        <v/>
      </c>
      <c r="E324" s="515" t="str">
        <f t="shared" si="102"/>
        <v/>
      </c>
      <c r="F324" s="515" t="str">
        <f t="shared" si="103"/>
        <v/>
      </c>
      <c r="G324" s="515" t="str">
        <f t="shared" si="104"/>
        <v/>
      </c>
      <c r="H324" s="515">
        <f t="shared" si="121"/>
        <v>0</v>
      </c>
      <c r="I324" s="515">
        <f t="shared" si="121"/>
        <v>0</v>
      </c>
      <c r="J324" s="515">
        <f t="shared" si="121"/>
        <v>0</v>
      </c>
      <c r="K324" s="515">
        <f t="shared" si="121"/>
        <v>0</v>
      </c>
      <c r="L324" s="515">
        <f t="shared" si="121"/>
        <v>0</v>
      </c>
      <c r="M324" s="515">
        <f t="shared" si="121"/>
        <v>0</v>
      </c>
      <c r="N324" s="515">
        <f t="shared" si="121"/>
        <v>0</v>
      </c>
      <c r="O324" s="515">
        <f t="shared" si="121"/>
        <v>0</v>
      </c>
      <c r="P324" s="515">
        <f t="shared" si="121"/>
        <v>0</v>
      </c>
      <c r="Q324" s="515">
        <f t="shared" si="121"/>
        <v>0</v>
      </c>
      <c r="R324" s="515">
        <f t="shared" si="121"/>
        <v>0</v>
      </c>
      <c r="S324" s="515">
        <f t="shared" si="121"/>
        <v>0</v>
      </c>
      <c r="T324" s="515">
        <f t="shared" si="121"/>
        <v>0</v>
      </c>
      <c r="U324" s="515">
        <f t="shared" si="121"/>
        <v>0</v>
      </c>
      <c r="V324" s="515">
        <f t="shared" si="122"/>
        <v>0</v>
      </c>
      <c r="W324" s="515">
        <f t="shared" si="122"/>
        <v>0</v>
      </c>
      <c r="X324" s="515">
        <f t="shared" si="122"/>
        <v>0</v>
      </c>
      <c r="Y324" s="515">
        <f t="shared" si="122"/>
        <v>0</v>
      </c>
      <c r="Z324" s="515">
        <f t="shared" si="122"/>
        <v>0</v>
      </c>
      <c r="AA324" s="515">
        <f t="shared" si="122"/>
        <v>0</v>
      </c>
      <c r="AB324" s="515">
        <f t="shared" si="122"/>
        <v>0</v>
      </c>
      <c r="AC324" s="515">
        <f t="shared" si="122"/>
        <v>0</v>
      </c>
      <c r="AD324" s="515">
        <f t="shared" si="122"/>
        <v>0</v>
      </c>
      <c r="AE324" s="515">
        <f t="shared" si="122"/>
        <v>0</v>
      </c>
      <c r="AF324" s="515">
        <f t="shared" si="122"/>
        <v>0</v>
      </c>
      <c r="AG324" s="515">
        <f t="shared" si="122"/>
        <v>0</v>
      </c>
      <c r="AH324" s="515">
        <f t="shared" si="122"/>
        <v>0</v>
      </c>
      <c r="AI324" s="515">
        <f t="shared" si="122"/>
        <v>0</v>
      </c>
      <c r="AJ324" s="515">
        <f t="shared" si="123"/>
        <v>0</v>
      </c>
      <c r="AK324" s="515">
        <f t="shared" si="123"/>
        <v>0</v>
      </c>
      <c r="AL324" s="515">
        <f t="shared" si="123"/>
        <v>0</v>
      </c>
      <c r="AM324" s="515">
        <f t="shared" si="123"/>
        <v>0</v>
      </c>
      <c r="AN324" s="515">
        <f t="shared" si="123"/>
        <v>0</v>
      </c>
      <c r="AO324" s="515">
        <f t="shared" si="123"/>
        <v>0</v>
      </c>
      <c r="AP324" s="515">
        <f t="shared" si="123"/>
        <v>0</v>
      </c>
      <c r="AQ324" s="515">
        <f t="shared" si="123"/>
        <v>0</v>
      </c>
      <c r="AR324" s="515">
        <f t="shared" si="123"/>
        <v>0</v>
      </c>
      <c r="AS324" s="515">
        <f t="shared" si="123"/>
        <v>0</v>
      </c>
      <c r="AT324" s="515">
        <f t="shared" si="123"/>
        <v>0</v>
      </c>
      <c r="AU324" s="515">
        <f t="shared" si="123"/>
        <v>0</v>
      </c>
      <c r="AV324" s="515">
        <f t="shared" si="123"/>
        <v>0</v>
      </c>
      <c r="AW324" s="515">
        <f t="shared" si="123"/>
        <v>0</v>
      </c>
      <c r="AX324" s="515" t="str">
        <f t="shared" si="117"/>
        <v/>
      </c>
      <c r="AY324" s="515" t="str">
        <f t="shared" si="117"/>
        <v/>
      </c>
      <c r="AZ324" s="515" t="str">
        <f t="shared" si="117"/>
        <v/>
      </c>
      <c r="BA324" s="515" t="str">
        <f t="shared" si="117"/>
        <v/>
      </c>
      <c r="BB324" s="515" t="str">
        <f t="shared" si="117"/>
        <v/>
      </c>
      <c r="BC324" s="515" t="str">
        <f t="shared" si="116"/>
        <v/>
      </c>
      <c r="BD324" s="515" t="str">
        <f t="shared" si="116"/>
        <v/>
      </c>
      <c r="BE324" s="515" t="str">
        <f t="shared" si="116"/>
        <v/>
      </c>
      <c r="BF324" s="515" t="str">
        <f t="shared" si="115"/>
        <v/>
      </c>
      <c r="BG324" s="515" t="str">
        <f t="shared" si="115"/>
        <v/>
      </c>
      <c r="BH324" s="515" t="str">
        <f t="shared" si="115"/>
        <v/>
      </c>
      <c r="BI324" s="515" t="str">
        <f t="shared" si="115"/>
        <v/>
      </c>
      <c r="BJ324" s="515" t="str">
        <f t="shared" si="115"/>
        <v/>
      </c>
      <c r="BK324" s="515" t="str">
        <f t="shared" si="115"/>
        <v/>
      </c>
      <c r="BL324" s="515">
        <f t="shared" si="108"/>
        <v>0</v>
      </c>
      <c r="BM324" s="515">
        <f t="shared" si="109"/>
        <v>0</v>
      </c>
      <c r="BN324" s="515">
        <f t="shared" si="110"/>
        <v>0</v>
      </c>
      <c r="BO324" s="515" t="str">
        <f t="shared" si="111"/>
        <v/>
      </c>
    </row>
    <row r="325" spans="1:67" ht="30" customHeight="1">
      <c r="A325" s="517">
        <v>314</v>
      </c>
      <c r="B325" s="516"/>
      <c r="C325" s="77" t="str">
        <f t="shared" si="100"/>
        <v/>
      </c>
      <c r="D325" s="72" t="str">
        <f t="shared" si="101"/>
        <v/>
      </c>
      <c r="E325" s="515" t="str">
        <f t="shared" si="102"/>
        <v/>
      </c>
      <c r="F325" s="515" t="str">
        <f t="shared" si="103"/>
        <v/>
      </c>
      <c r="G325" s="515" t="str">
        <f t="shared" si="104"/>
        <v/>
      </c>
      <c r="H325" s="515">
        <f t="shared" si="121"/>
        <v>0</v>
      </c>
      <c r="I325" s="515">
        <f t="shared" si="121"/>
        <v>0</v>
      </c>
      <c r="J325" s="515">
        <f t="shared" si="121"/>
        <v>0</v>
      </c>
      <c r="K325" s="515">
        <f t="shared" si="121"/>
        <v>0</v>
      </c>
      <c r="L325" s="515">
        <f t="shared" si="121"/>
        <v>0</v>
      </c>
      <c r="M325" s="515">
        <f t="shared" si="121"/>
        <v>0</v>
      </c>
      <c r="N325" s="515">
        <f t="shared" si="121"/>
        <v>0</v>
      </c>
      <c r="O325" s="515">
        <f t="shared" si="121"/>
        <v>0</v>
      </c>
      <c r="P325" s="515">
        <f t="shared" si="121"/>
        <v>0</v>
      </c>
      <c r="Q325" s="515">
        <f t="shared" si="121"/>
        <v>0</v>
      </c>
      <c r="R325" s="515">
        <f t="shared" si="121"/>
        <v>0</v>
      </c>
      <c r="S325" s="515">
        <f t="shared" si="121"/>
        <v>0</v>
      </c>
      <c r="T325" s="515">
        <f t="shared" si="121"/>
        <v>0</v>
      </c>
      <c r="U325" s="515">
        <f t="shared" si="121"/>
        <v>0</v>
      </c>
      <c r="V325" s="515">
        <f t="shared" si="122"/>
        <v>0</v>
      </c>
      <c r="W325" s="515">
        <f t="shared" si="122"/>
        <v>0</v>
      </c>
      <c r="X325" s="515">
        <f t="shared" si="122"/>
        <v>0</v>
      </c>
      <c r="Y325" s="515">
        <f t="shared" si="122"/>
        <v>0</v>
      </c>
      <c r="Z325" s="515">
        <f t="shared" si="122"/>
        <v>0</v>
      </c>
      <c r="AA325" s="515">
        <f t="shared" si="122"/>
        <v>0</v>
      </c>
      <c r="AB325" s="515">
        <f t="shared" si="122"/>
        <v>0</v>
      </c>
      <c r="AC325" s="515">
        <f t="shared" si="122"/>
        <v>0</v>
      </c>
      <c r="AD325" s="515">
        <f t="shared" si="122"/>
        <v>0</v>
      </c>
      <c r="AE325" s="515">
        <f t="shared" si="122"/>
        <v>0</v>
      </c>
      <c r="AF325" s="515">
        <f t="shared" si="122"/>
        <v>0</v>
      </c>
      <c r="AG325" s="515">
        <f t="shared" si="122"/>
        <v>0</v>
      </c>
      <c r="AH325" s="515">
        <f t="shared" si="122"/>
        <v>0</v>
      </c>
      <c r="AI325" s="515">
        <f t="shared" si="122"/>
        <v>0</v>
      </c>
      <c r="AJ325" s="515">
        <f t="shared" si="123"/>
        <v>0</v>
      </c>
      <c r="AK325" s="515">
        <f t="shared" si="123"/>
        <v>0</v>
      </c>
      <c r="AL325" s="515">
        <f t="shared" si="123"/>
        <v>0</v>
      </c>
      <c r="AM325" s="515">
        <f t="shared" si="123"/>
        <v>0</v>
      </c>
      <c r="AN325" s="515">
        <f t="shared" si="123"/>
        <v>0</v>
      </c>
      <c r="AO325" s="515">
        <f t="shared" si="123"/>
        <v>0</v>
      </c>
      <c r="AP325" s="515">
        <f t="shared" si="123"/>
        <v>0</v>
      </c>
      <c r="AQ325" s="515">
        <f t="shared" si="123"/>
        <v>0</v>
      </c>
      <c r="AR325" s="515">
        <f t="shared" si="123"/>
        <v>0</v>
      </c>
      <c r="AS325" s="515">
        <f t="shared" si="123"/>
        <v>0</v>
      </c>
      <c r="AT325" s="515">
        <f t="shared" si="123"/>
        <v>0</v>
      </c>
      <c r="AU325" s="515">
        <f t="shared" si="123"/>
        <v>0</v>
      </c>
      <c r="AV325" s="515">
        <f t="shared" si="123"/>
        <v>0</v>
      </c>
      <c r="AW325" s="515">
        <f t="shared" si="123"/>
        <v>0</v>
      </c>
      <c r="AX325" s="515" t="str">
        <f t="shared" si="117"/>
        <v/>
      </c>
      <c r="AY325" s="515" t="str">
        <f t="shared" si="117"/>
        <v/>
      </c>
      <c r="AZ325" s="515" t="str">
        <f t="shared" si="117"/>
        <v/>
      </c>
      <c r="BA325" s="515" t="str">
        <f t="shared" si="117"/>
        <v/>
      </c>
      <c r="BB325" s="515" t="str">
        <f t="shared" si="117"/>
        <v/>
      </c>
      <c r="BC325" s="515" t="str">
        <f t="shared" si="116"/>
        <v/>
      </c>
      <c r="BD325" s="515" t="str">
        <f t="shared" si="116"/>
        <v/>
      </c>
      <c r="BE325" s="515" t="str">
        <f t="shared" si="116"/>
        <v/>
      </c>
      <c r="BF325" s="515" t="str">
        <f t="shared" si="115"/>
        <v/>
      </c>
      <c r="BG325" s="515" t="str">
        <f t="shared" si="115"/>
        <v/>
      </c>
      <c r="BH325" s="515" t="str">
        <f t="shared" si="115"/>
        <v/>
      </c>
      <c r="BI325" s="515" t="str">
        <f t="shared" si="115"/>
        <v/>
      </c>
      <c r="BJ325" s="515" t="str">
        <f t="shared" si="115"/>
        <v/>
      </c>
      <c r="BK325" s="515" t="str">
        <f t="shared" si="115"/>
        <v/>
      </c>
      <c r="BL325" s="515">
        <f t="shared" si="108"/>
        <v>0</v>
      </c>
      <c r="BM325" s="515">
        <f t="shared" si="109"/>
        <v>0</v>
      </c>
      <c r="BN325" s="515">
        <f t="shared" si="110"/>
        <v>0</v>
      </c>
      <c r="BO325" s="515" t="str">
        <f t="shared" si="111"/>
        <v/>
      </c>
    </row>
    <row r="326" spans="1:67" ht="30" customHeight="1">
      <c r="A326" s="518">
        <v>315</v>
      </c>
      <c r="B326" s="516"/>
      <c r="C326" s="77" t="str">
        <f t="shared" si="100"/>
        <v/>
      </c>
      <c r="D326" s="72" t="str">
        <f t="shared" si="101"/>
        <v/>
      </c>
      <c r="E326" s="515" t="str">
        <f t="shared" si="102"/>
        <v/>
      </c>
      <c r="F326" s="515" t="str">
        <f t="shared" si="103"/>
        <v/>
      </c>
      <c r="G326" s="515" t="str">
        <f t="shared" si="104"/>
        <v/>
      </c>
      <c r="H326" s="515">
        <f t="shared" si="121"/>
        <v>0</v>
      </c>
      <c r="I326" s="515">
        <f t="shared" si="121"/>
        <v>0</v>
      </c>
      <c r="J326" s="515">
        <f t="shared" si="121"/>
        <v>0</v>
      </c>
      <c r="K326" s="515">
        <f t="shared" si="121"/>
        <v>0</v>
      </c>
      <c r="L326" s="515">
        <f t="shared" si="121"/>
        <v>0</v>
      </c>
      <c r="M326" s="515">
        <f t="shared" si="121"/>
        <v>0</v>
      </c>
      <c r="N326" s="515">
        <f t="shared" si="121"/>
        <v>0</v>
      </c>
      <c r="O326" s="515">
        <f t="shared" si="121"/>
        <v>0</v>
      </c>
      <c r="P326" s="515">
        <f t="shared" si="121"/>
        <v>0</v>
      </c>
      <c r="Q326" s="515">
        <f t="shared" si="121"/>
        <v>0</v>
      </c>
      <c r="R326" s="515">
        <f t="shared" si="121"/>
        <v>0</v>
      </c>
      <c r="S326" s="515">
        <f t="shared" si="121"/>
        <v>0</v>
      </c>
      <c r="T326" s="515">
        <f t="shared" si="121"/>
        <v>0</v>
      </c>
      <c r="U326" s="515">
        <f t="shared" si="121"/>
        <v>0</v>
      </c>
      <c r="V326" s="515">
        <f t="shared" si="122"/>
        <v>0</v>
      </c>
      <c r="W326" s="515">
        <f t="shared" si="122"/>
        <v>0</v>
      </c>
      <c r="X326" s="515">
        <f t="shared" si="122"/>
        <v>0</v>
      </c>
      <c r="Y326" s="515">
        <f t="shared" si="122"/>
        <v>0</v>
      </c>
      <c r="Z326" s="515">
        <f t="shared" si="122"/>
        <v>0</v>
      </c>
      <c r="AA326" s="515">
        <f t="shared" si="122"/>
        <v>0</v>
      </c>
      <c r="AB326" s="515">
        <f t="shared" si="122"/>
        <v>0</v>
      </c>
      <c r="AC326" s="515">
        <f t="shared" si="122"/>
        <v>0</v>
      </c>
      <c r="AD326" s="515">
        <f t="shared" si="122"/>
        <v>0</v>
      </c>
      <c r="AE326" s="515">
        <f t="shared" si="122"/>
        <v>0</v>
      </c>
      <c r="AF326" s="515">
        <f t="shared" si="122"/>
        <v>0</v>
      </c>
      <c r="AG326" s="515">
        <f t="shared" si="122"/>
        <v>0</v>
      </c>
      <c r="AH326" s="515">
        <f t="shared" si="122"/>
        <v>0</v>
      </c>
      <c r="AI326" s="515">
        <f t="shared" si="122"/>
        <v>0</v>
      </c>
      <c r="AJ326" s="515">
        <f t="shared" si="123"/>
        <v>0</v>
      </c>
      <c r="AK326" s="515">
        <f t="shared" si="123"/>
        <v>0</v>
      </c>
      <c r="AL326" s="515">
        <f t="shared" si="123"/>
        <v>0</v>
      </c>
      <c r="AM326" s="515">
        <f t="shared" si="123"/>
        <v>0</v>
      </c>
      <c r="AN326" s="515">
        <f t="shared" si="123"/>
        <v>0</v>
      </c>
      <c r="AO326" s="515">
        <f t="shared" si="123"/>
        <v>0</v>
      </c>
      <c r="AP326" s="515">
        <f t="shared" si="123"/>
        <v>0</v>
      </c>
      <c r="AQ326" s="515">
        <f t="shared" si="123"/>
        <v>0</v>
      </c>
      <c r="AR326" s="515">
        <f t="shared" si="123"/>
        <v>0</v>
      </c>
      <c r="AS326" s="515">
        <f t="shared" si="123"/>
        <v>0</v>
      </c>
      <c r="AT326" s="515">
        <f t="shared" si="123"/>
        <v>0</v>
      </c>
      <c r="AU326" s="515">
        <f t="shared" si="123"/>
        <v>0</v>
      </c>
      <c r="AV326" s="515">
        <f t="shared" si="123"/>
        <v>0</v>
      </c>
      <c r="AW326" s="515">
        <f t="shared" si="123"/>
        <v>0</v>
      </c>
      <c r="AX326" s="515" t="str">
        <f t="shared" si="117"/>
        <v/>
      </c>
      <c r="AY326" s="515" t="str">
        <f t="shared" si="117"/>
        <v/>
      </c>
      <c r="AZ326" s="515" t="str">
        <f t="shared" si="117"/>
        <v/>
      </c>
      <c r="BA326" s="515" t="str">
        <f t="shared" si="117"/>
        <v/>
      </c>
      <c r="BB326" s="515" t="str">
        <f t="shared" si="117"/>
        <v/>
      </c>
      <c r="BC326" s="515" t="str">
        <f t="shared" si="116"/>
        <v/>
      </c>
      <c r="BD326" s="515" t="str">
        <f t="shared" si="116"/>
        <v/>
      </c>
      <c r="BE326" s="515" t="str">
        <f t="shared" si="116"/>
        <v/>
      </c>
      <c r="BF326" s="515" t="str">
        <f t="shared" si="115"/>
        <v/>
      </c>
      <c r="BG326" s="515" t="str">
        <f t="shared" si="115"/>
        <v/>
      </c>
      <c r="BH326" s="515" t="str">
        <f t="shared" si="115"/>
        <v/>
      </c>
      <c r="BI326" s="515" t="str">
        <f t="shared" si="115"/>
        <v/>
      </c>
      <c r="BJ326" s="515" t="str">
        <f t="shared" si="115"/>
        <v/>
      </c>
      <c r="BK326" s="515" t="str">
        <f t="shared" si="115"/>
        <v/>
      </c>
      <c r="BL326" s="515">
        <f t="shared" si="108"/>
        <v>0</v>
      </c>
      <c r="BM326" s="515">
        <f t="shared" si="109"/>
        <v>0</v>
      </c>
      <c r="BN326" s="515">
        <f t="shared" si="110"/>
        <v>0</v>
      </c>
      <c r="BO326" s="515" t="str">
        <f t="shared" si="111"/>
        <v/>
      </c>
    </row>
    <row r="327" spans="1:67" ht="30" customHeight="1">
      <c r="A327" s="517">
        <v>316</v>
      </c>
      <c r="B327" s="516"/>
      <c r="C327" s="77" t="str">
        <f t="shared" si="100"/>
        <v/>
      </c>
      <c r="D327" s="72" t="str">
        <f t="shared" si="101"/>
        <v/>
      </c>
      <c r="E327" s="515" t="str">
        <f t="shared" si="102"/>
        <v/>
      </c>
      <c r="F327" s="515" t="str">
        <f t="shared" si="103"/>
        <v/>
      </c>
      <c r="G327" s="515" t="str">
        <f t="shared" si="104"/>
        <v/>
      </c>
      <c r="H327" s="515">
        <f t="shared" si="121"/>
        <v>0</v>
      </c>
      <c r="I327" s="515">
        <f t="shared" si="121"/>
        <v>0</v>
      </c>
      <c r="J327" s="515">
        <f t="shared" si="121"/>
        <v>0</v>
      </c>
      <c r="K327" s="515">
        <f t="shared" si="121"/>
        <v>0</v>
      </c>
      <c r="L327" s="515">
        <f t="shared" si="121"/>
        <v>0</v>
      </c>
      <c r="M327" s="515">
        <f t="shared" si="121"/>
        <v>0</v>
      </c>
      <c r="N327" s="515">
        <f t="shared" si="121"/>
        <v>0</v>
      </c>
      <c r="O327" s="515">
        <f t="shared" si="121"/>
        <v>0</v>
      </c>
      <c r="P327" s="515">
        <f t="shared" si="121"/>
        <v>0</v>
      </c>
      <c r="Q327" s="515">
        <f t="shared" si="121"/>
        <v>0</v>
      </c>
      <c r="R327" s="515">
        <f t="shared" si="121"/>
        <v>0</v>
      </c>
      <c r="S327" s="515">
        <f t="shared" si="121"/>
        <v>0</v>
      </c>
      <c r="T327" s="515">
        <f t="shared" si="121"/>
        <v>0</v>
      </c>
      <c r="U327" s="515">
        <f t="shared" si="121"/>
        <v>0</v>
      </c>
      <c r="V327" s="515">
        <f t="shared" si="122"/>
        <v>0</v>
      </c>
      <c r="W327" s="515">
        <f t="shared" si="122"/>
        <v>0</v>
      </c>
      <c r="X327" s="515">
        <f t="shared" si="122"/>
        <v>0</v>
      </c>
      <c r="Y327" s="515">
        <f t="shared" si="122"/>
        <v>0</v>
      </c>
      <c r="Z327" s="515">
        <f t="shared" si="122"/>
        <v>0</v>
      </c>
      <c r="AA327" s="515">
        <f t="shared" si="122"/>
        <v>0</v>
      </c>
      <c r="AB327" s="515">
        <f t="shared" si="122"/>
        <v>0</v>
      </c>
      <c r="AC327" s="515">
        <f t="shared" si="122"/>
        <v>0</v>
      </c>
      <c r="AD327" s="515">
        <f t="shared" si="122"/>
        <v>0</v>
      </c>
      <c r="AE327" s="515">
        <f t="shared" si="122"/>
        <v>0</v>
      </c>
      <c r="AF327" s="515">
        <f t="shared" si="122"/>
        <v>0</v>
      </c>
      <c r="AG327" s="515">
        <f t="shared" si="122"/>
        <v>0</v>
      </c>
      <c r="AH327" s="515">
        <f t="shared" si="122"/>
        <v>0</v>
      </c>
      <c r="AI327" s="515">
        <f t="shared" si="122"/>
        <v>0</v>
      </c>
      <c r="AJ327" s="515">
        <f t="shared" si="123"/>
        <v>0</v>
      </c>
      <c r="AK327" s="515">
        <f t="shared" si="123"/>
        <v>0</v>
      </c>
      <c r="AL327" s="515">
        <f t="shared" si="123"/>
        <v>0</v>
      </c>
      <c r="AM327" s="515">
        <f t="shared" si="123"/>
        <v>0</v>
      </c>
      <c r="AN327" s="515">
        <f t="shared" si="123"/>
        <v>0</v>
      </c>
      <c r="AO327" s="515">
        <f t="shared" si="123"/>
        <v>0</v>
      </c>
      <c r="AP327" s="515">
        <f t="shared" si="123"/>
        <v>0</v>
      </c>
      <c r="AQ327" s="515">
        <f t="shared" si="123"/>
        <v>0</v>
      </c>
      <c r="AR327" s="515">
        <f t="shared" si="123"/>
        <v>0</v>
      </c>
      <c r="AS327" s="515">
        <f t="shared" si="123"/>
        <v>0</v>
      </c>
      <c r="AT327" s="515">
        <f t="shared" si="123"/>
        <v>0</v>
      </c>
      <c r="AU327" s="515">
        <f t="shared" si="123"/>
        <v>0</v>
      </c>
      <c r="AV327" s="515">
        <f t="shared" si="123"/>
        <v>0</v>
      </c>
      <c r="AW327" s="515">
        <f t="shared" si="123"/>
        <v>0</v>
      </c>
      <c r="AX327" s="515" t="str">
        <f t="shared" si="117"/>
        <v/>
      </c>
      <c r="AY327" s="515" t="str">
        <f t="shared" si="117"/>
        <v/>
      </c>
      <c r="AZ327" s="515" t="str">
        <f t="shared" si="117"/>
        <v/>
      </c>
      <c r="BA327" s="515" t="str">
        <f t="shared" si="117"/>
        <v/>
      </c>
      <c r="BB327" s="515" t="str">
        <f t="shared" si="117"/>
        <v/>
      </c>
      <c r="BC327" s="515" t="str">
        <f t="shared" si="116"/>
        <v/>
      </c>
      <c r="BD327" s="515" t="str">
        <f t="shared" si="116"/>
        <v/>
      </c>
      <c r="BE327" s="515" t="str">
        <f t="shared" si="116"/>
        <v/>
      </c>
      <c r="BF327" s="515" t="str">
        <f t="shared" si="115"/>
        <v/>
      </c>
      <c r="BG327" s="515" t="str">
        <f t="shared" si="115"/>
        <v/>
      </c>
      <c r="BH327" s="515" t="str">
        <f t="shared" si="115"/>
        <v/>
      </c>
      <c r="BI327" s="515" t="str">
        <f t="shared" si="115"/>
        <v/>
      </c>
      <c r="BJ327" s="515" t="str">
        <f t="shared" si="115"/>
        <v/>
      </c>
      <c r="BK327" s="515" t="str">
        <f t="shared" si="115"/>
        <v/>
      </c>
      <c r="BL327" s="515">
        <f t="shared" si="108"/>
        <v>0</v>
      </c>
      <c r="BM327" s="515">
        <f t="shared" si="109"/>
        <v>0</v>
      </c>
      <c r="BN327" s="515">
        <f t="shared" si="110"/>
        <v>0</v>
      </c>
      <c r="BO327" s="515" t="str">
        <f t="shared" si="111"/>
        <v/>
      </c>
    </row>
    <row r="328" spans="1:67" ht="30" customHeight="1">
      <c r="A328" s="518">
        <v>317</v>
      </c>
      <c r="B328" s="516"/>
      <c r="C328" s="77" t="str">
        <f t="shared" si="100"/>
        <v/>
      </c>
      <c r="D328" s="72" t="str">
        <f t="shared" si="101"/>
        <v/>
      </c>
      <c r="E328" s="515" t="str">
        <f t="shared" si="102"/>
        <v/>
      </c>
      <c r="F328" s="515" t="str">
        <f t="shared" si="103"/>
        <v/>
      </c>
      <c r="G328" s="515" t="str">
        <f t="shared" si="104"/>
        <v/>
      </c>
      <c r="H328" s="515">
        <f t="shared" si="121"/>
        <v>0</v>
      </c>
      <c r="I328" s="515">
        <f t="shared" si="121"/>
        <v>0</v>
      </c>
      <c r="J328" s="515">
        <f t="shared" si="121"/>
        <v>0</v>
      </c>
      <c r="K328" s="515">
        <f t="shared" si="121"/>
        <v>0</v>
      </c>
      <c r="L328" s="515">
        <f t="shared" si="121"/>
        <v>0</v>
      </c>
      <c r="M328" s="515">
        <f t="shared" si="121"/>
        <v>0</v>
      </c>
      <c r="N328" s="515">
        <f t="shared" si="121"/>
        <v>0</v>
      </c>
      <c r="O328" s="515">
        <f t="shared" si="121"/>
        <v>0</v>
      </c>
      <c r="P328" s="515">
        <f t="shared" si="121"/>
        <v>0</v>
      </c>
      <c r="Q328" s="515">
        <f t="shared" si="121"/>
        <v>0</v>
      </c>
      <c r="R328" s="515">
        <f t="shared" si="121"/>
        <v>0</v>
      </c>
      <c r="S328" s="515">
        <f t="shared" si="121"/>
        <v>0</v>
      </c>
      <c r="T328" s="515">
        <f t="shared" si="121"/>
        <v>0</v>
      </c>
      <c r="U328" s="515">
        <f t="shared" si="121"/>
        <v>0</v>
      </c>
      <c r="V328" s="515">
        <f t="shared" si="122"/>
        <v>0</v>
      </c>
      <c r="W328" s="515">
        <f t="shared" si="122"/>
        <v>0</v>
      </c>
      <c r="X328" s="515">
        <f t="shared" si="122"/>
        <v>0</v>
      </c>
      <c r="Y328" s="515">
        <f t="shared" si="122"/>
        <v>0</v>
      </c>
      <c r="Z328" s="515">
        <f t="shared" si="122"/>
        <v>0</v>
      </c>
      <c r="AA328" s="515">
        <f t="shared" si="122"/>
        <v>0</v>
      </c>
      <c r="AB328" s="515">
        <f t="shared" si="122"/>
        <v>0</v>
      </c>
      <c r="AC328" s="515">
        <f t="shared" si="122"/>
        <v>0</v>
      </c>
      <c r="AD328" s="515">
        <f t="shared" si="122"/>
        <v>0</v>
      </c>
      <c r="AE328" s="515">
        <f t="shared" si="122"/>
        <v>0</v>
      </c>
      <c r="AF328" s="515">
        <f t="shared" si="122"/>
        <v>0</v>
      </c>
      <c r="AG328" s="515">
        <f t="shared" si="122"/>
        <v>0</v>
      </c>
      <c r="AH328" s="515">
        <f t="shared" si="122"/>
        <v>0</v>
      </c>
      <c r="AI328" s="515">
        <f t="shared" si="122"/>
        <v>0</v>
      </c>
      <c r="AJ328" s="515">
        <f t="shared" si="123"/>
        <v>0</v>
      </c>
      <c r="AK328" s="515">
        <f t="shared" si="123"/>
        <v>0</v>
      </c>
      <c r="AL328" s="515">
        <f t="shared" si="123"/>
        <v>0</v>
      </c>
      <c r="AM328" s="515">
        <f t="shared" si="123"/>
        <v>0</v>
      </c>
      <c r="AN328" s="515">
        <f t="shared" si="123"/>
        <v>0</v>
      </c>
      <c r="AO328" s="515">
        <f t="shared" si="123"/>
        <v>0</v>
      </c>
      <c r="AP328" s="515">
        <f t="shared" si="123"/>
        <v>0</v>
      </c>
      <c r="AQ328" s="515">
        <f t="shared" si="123"/>
        <v>0</v>
      </c>
      <c r="AR328" s="515">
        <f t="shared" si="123"/>
        <v>0</v>
      </c>
      <c r="AS328" s="515">
        <f t="shared" si="123"/>
        <v>0</v>
      </c>
      <c r="AT328" s="515">
        <f t="shared" si="123"/>
        <v>0</v>
      </c>
      <c r="AU328" s="515">
        <f t="shared" si="123"/>
        <v>0</v>
      </c>
      <c r="AV328" s="515">
        <f t="shared" si="123"/>
        <v>0</v>
      </c>
      <c r="AW328" s="515">
        <f t="shared" si="123"/>
        <v>0</v>
      </c>
      <c r="AX328" s="515" t="str">
        <f t="shared" si="117"/>
        <v/>
      </c>
      <c r="AY328" s="515" t="str">
        <f t="shared" si="117"/>
        <v/>
      </c>
      <c r="AZ328" s="515" t="str">
        <f t="shared" si="117"/>
        <v/>
      </c>
      <c r="BA328" s="515" t="str">
        <f t="shared" si="117"/>
        <v/>
      </c>
      <c r="BB328" s="515" t="str">
        <f t="shared" si="117"/>
        <v/>
      </c>
      <c r="BC328" s="515" t="str">
        <f t="shared" si="116"/>
        <v/>
      </c>
      <c r="BD328" s="515" t="str">
        <f t="shared" si="116"/>
        <v/>
      </c>
      <c r="BE328" s="515" t="str">
        <f t="shared" si="116"/>
        <v/>
      </c>
      <c r="BF328" s="515" t="str">
        <f t="shared" si="115"/>
        <v/>
      </c>
      <c r="BG328" s="515" t="str">
        <f t="shared" si="115"/>
        <v/>
      </c>
      <c r="BH328" s="515" t="str">
        <f t="shared" si="115"/>
        <v/>
      </c>
      <c r="BI328" s="515" t="str">
        <f t="shared" si="115"/>
        <v/>
      </c>
      <c r="BJ328" s="515" t="str">
        <f t="shared" si="115"/>
        <v/>
      </c>
      <c r="BK328" s="515" t="str">
        <f t="shared" si="115"/>
        <v/>
      </c>
      <c r="BL328" s="515">
        <f t="shared" si="108"/>
        <v>0</v>
      </c>
      <c r="BM328" s="515">
        <f t="shared" si="109"/>
        <v>0</v>
      </c>
      <c r="BN328" s="515">
        <f t="shared" si="110"/>
        <v>0</v>
      </c>
      <c r="BO328" s="515" t="str">
        <f t="shared" si="111"/>
        <v/>
      </c>
    </row>
    <row r="329" spans="1:67" ht="30" customHeight="1">
      <c r="A329" s="517">
        <v>318</v>
      </c>
      <c r="B329" s="516"/>
      <c r="C329" s="77" t="str">
        <f t="shared" si="100"/>
        <v/>
      </c>
      <c r="D329" s="72" t="str">
        <f t="shared" si="101"/>
        <v/>
      </c>
      <c r="E329" s="515" t="str">
        <f t="shared" si="102"/>
        <v/>
      </c>
      <c r="F329" s="515" t="str">
        <f t="shared" si="103"/>
        <v/>
      </c>
      <c r="G329" s="515" t="str">
        <f t="shared" si="104"/>
        <v/>
      </c>
      <c r="H329" s="515">
        <f t="shared" si="121"/>
        <v>0</v>
      </c>
      <c r="I329" s="515">
        <f t="shared" si="121"/>
        <v>0</v>
      </c>
      <c r="J329" s="515">
        <f t="shared" si="121"/>
        <v>0</v>
      </c>
      <c r="K329" s="515">
        <f t="shared" si="121"/>
        <v>0</v>
      </c>
      <c r="L329" s="515">
        <f t="shared" si="121"/>
        <v>0</v>
      </c>
      <c r="M329" s="515">
        <f t="shared" si="121"/>
        <v>0</v>
      </c>
      <c r="N329" s="515">
        <f t="shared" si="121"/>
        <v>0</v>
      </c>
      <c r="O329" s="515">
        <f t="shared" si="121"/>
        <v>0</v>
      </c>
      <c r="P329" s="515">
        <f t="shared" si="121"/>
        <v>0</v>
      </c>
      <c r="Q329" s="515">
        <f t="shared" si="121"/>
        <v>0</v>
      </c>
      <c r="R329" s="515">
        <f t="shared" si="121"/>
        <v>0</v>
      </c>
      <c r="S329" s="515">
        <f t="shared" si="121"/>
        <v>0</v>
      </c>
      <c r="T329" s="515">
        <f t="shared" si="121"/>
        <v>0</v>
      </c>
      <c r="U329" s="515">
        <f t="shared" si="121"/>
        <v>0</v>
      </c>
      <c r="V329" s="515">
        <f t="shared" si="122"/>
        <v>0</v>
      </c>
      <c r="W329" s="515">
        <f t="shared" si="122"/>
        <v>0</v>
      </c>
      <c r="X329" s="515">
        <f t="shared" si="122"/>
        <v>0</v>
      </c>
      <c r="Y329" s="515">
        <f t="shared" si="122"/>
        <v>0</v>
      </c>
      <c r="Z329" s="515">
        <f t="shared" si="122"/>
        <v>0</v>
      </c>
      <c r="AA329" s="515">
        <f t="shared" si="122"/>
        <v>0</v>
      </c>
      <c r="AB329" s="515">
        <f t="shared" si="122"/>
        <v>0</v>
      </c>
      <c r="AC329" s="515">
        <f t="shared" si="122"/>
        <v>0</v>
      </c>
      <c r="AD329" s="515">
        <f t="shared" si="122"/>
        <v>0</v>
      </c>
      <c r="AE329" s="515">
        <f t="shared" si="122"/>
        <v>0</v>
      </c>
      <c r="AF329" s="515">
        <f t="shared" si="122"/>
        <v>0</v>
      </c>
      <c r="AG329" s="515">
        <f t="shared" si="122"/>
        <v>0</v>
      </c>
      <c r="AH329" s="515">
        <f t="shared" si="122"/>
        <v>0</v>
      </c>
      <c r="AI329" s="515">
        <f t="shared" si="122"/>
        <v>0</v>
      </c>
      <c r="AJ329" s="515">
        <f t="shared" si="123"/>
        <v>0</v>
      </c>
      <c r="AK329" s="515">
        <f t="shared" si="123"/>
        <v>0</v>
      </c>
      <c r="AL329" s="515">
        <f t="shared" si="123"/>
        <v>0</v>
      </c>
      <c r="AM329" s="515">
        <f t="shared" si="123"/>
        <v>0</v>
      </c>
      <c r="AN329" s="515">
        <f t="shared" si="123"/>
        <v>0</v>
      </c>
      <c r="AO329" s="515">
        <f t="shared" si="123"/>
        <v>0</v>
      </c>
      <c r="AP329" s="515">
        <f t="shared" si="123"/>
        <v>0</v>
      </c>
      <c r="AQ329" s="515">
        <f t="shared" si="123"/>
        <v>0</v>
      </c>
      <c r="AR329" s="515">
        <f t="shared" si="123"/>
        <v>0</v>
      </c>
      <c r="AS329" s="515">
        <f t="shared" si="123"/>
        <v>0</v>
      </c>
      <c r="AT329" s="515">
        <f t="shared" si="123"/>
        <v>0</v>
      </c>
      <c r="AU329" s="515">
        <f t="shared" si="123"/>
        <v>0</v>
      </c>
      <c r="AV329" s="515">
        <f t="shared" si="123"/>
        <v>0</v>
      </c>
      <c r="AW329" s="515">
        <f t="shared" si="123"/>
        <v>0</v>
      </c>
      <c r="AX329" s="515" t="str">
        <f t="shared" si="117"/>
        <v/>
      </c>
      <c r="AY329" s="515" t="str">
        <f t="shared" si="117"/>
        <v/>
      </c>
      <c r="AZ329" s="515" t="str">
        <f t="shared" si="117"/>
        <v/>
      </c>
      <c r="BA329" s="515" t="str">
        <f t="shared" si="117"/>
        <v/>
      </c>
      <c r="BB329" s="515" t="str">
        <f t="shared" si="117"/>
        <v/>
      </c>
      <c r="BC329" s="515" t="str">
        <f t="shared" si="116"/>
        <v/>
      </c>
      <c r="BD329" s="515" t="str">
        <f t="shared" si="116"/>
        <v/>
      </c>
      <c r="BE329" s="515" t="str">
        <f t="shared" si="116"/>
        <v/>
      </c>
      <c r="BF329" s="515" t="str">
        <f t="shared" si="115"/>
        <v/>
      </c>
      <c r="BG329" s="515" t="str">
        <f t="shared" si="115"/>
        <v/>
      </c>
      <c r="BH329" s="515" t="str">
        <f t="shared" si="115"/>
        <v/>
      </c>
      <c r="BI329" s="515" t="str">
        <f t="shared" si="115"/>
        <v/>
      </c>
      <c r="BJ329" s="515" t="str">
        <f t="shared" si="115"/>
        <v/>
      </c>
      <c r="BK329" s="515" t="str">
        <f t="shared" si="115"/>
        <v/>
      </c>
      <c r="BL329" s="515">
        <f t="shared" si="108"/>
        <v>0</v>
      </c>
      <c r="BM329" s="515">
        <f t="shared" si="109"/>
        <v>0</v>
      </c>
      <c r="BN329" s="515">
        <f t="shared" si="110"/>
        <v>0</v>
      </c>
      <c r="BO329" s="515" t="str">
        <f t="shared" si="111"/>
        <v/>
      </c>
    </row>
    <row r="330" spans="1:67" ht="30" customHeight="1">
      <c r="A330" s="518">
        <v>319</v>
      </c>
      <c r="B330" s="516"/>
      <c r="C330" s="77" t="str">
        <f t="shared" si="100"/>
        <v/>
      </c>
      <c r="D330" s="72" t="str">
        <f t="shared" si="101"/>
        <v/>
      </c>
      <c r="E330" s="515" t="str">
        <f t="shared" si="102"/>
        <v/>
      </c>
      <c r="F330" s="515" t="str">
        <f t="shared" si="103"/>
        <v/>
      </c>
      <c r="G330" s="515" t="str">
        <f t="shared" si="104"/>
        <v/>
      </c>
      <c r="H330" s="515">
        <f t="shared" si="121"/>
        <v>0</v>
      </c>
      <c r="I330" s="515">
        <f t="shared" si="121"/>
        <v>0</v>
      </c>
      <c r="J330" s="515">
        <f t="shared" si="121"/>
        <v>0</v>
      </c>
      <c r="K330" s="515">
        <f t="shared" si="121"/>
        <v>0</v>
      </c>
      <c r="L330" s="515">
        <f t="shared" si="121"/>
        <v>0</v>
      </c>
      <c r="M330" s="515">
        <f t="shared" si="121"/>
        <v>0</v>
      </c>
      <c r="N330" s="515">
        <f t="shared" si="121"/>
        <v>0</v>
      </c>
      <c r="O330" s="515">
        <f t="shared" si="121"/>
        <v>0</v>
      </c>
      <c r="P330" s="515">
        <f t="shared" si="121"/>
        <v>0</v>
      </c>
      <c r="Q330" s="515">
        <f t="shared" si="121"/>
        <v>0</v>
      </c>
      <c r="R330" s="515">
        <f t="shared" si="121"/>
        <v>0</v>
      </c>
      <c r="S330" s="515">
        <f t="shared" si="121"/>
        <v>0</v>
      </c>
      <c r="T330" s="515">
        <f t="shared" si="121"/>
        <v>0</v>
      </c>
      <c r="U330" s="515">
        <f t="shared" si="121"/>
        <v>0</v>
      </c>
      <c r="V330" s="515">
        <f t="shared" si="122"/>
        <v>0</v>
      </c>
      <c r="W330" s="515">
        <f t="shared" si="122"/>
        <v>0</v>
      </c>
      <c r="X330" s="515">
        <f t="shared" si="122"/>
        <v>0</v>
      </c>
      <c r="Y330" s="515">
        <f t="shared" si="122"/>
        <v>0</v>
      </c>
      <c r="Z330" s="515">
        <f t="shared" si="122"/>
        <v>0</v>
      </c>
      <c r="AA330" s="515">
        <f t="shared" si="122"/>
        <v>0</v>
      </c>
      <c r="AB330" s="515">
        <f t="shared" si="122"/>
        <v>0</v>
      </c>
      <c r="AC330" s="515">
        <f t="shared" si="122"/>
        <v>0</v>
      </c>
      <c r="AD330" s="515">
        <f t="shared" si="122"/>
        <v>0</v>
      </c>
      <c r="AE330" s="515">
        <f t="shared" si="122"/>
        <v>0</v>
      </c>
      <c r="AF330" s="515">
        <f t="shared" si="122"/>
        <v>0</v>
      </c>
      <c r="AG330" s="515">
        <f t="shared" si="122"/>
        <v>0</v>
      </c>
      <c r="AH330" s="515">
        <f t="shared" si="122"/>
        <v>0</v>
      </c>
      <c r="AI330" s="515">
        <f t="shared" si="122"/>
        <v>0</v>
      </c>
      <c r="AJ330" s="515">
        <f t="shared" si="123"/>
        <v>0</v>
      </c>
      <c r="AK330" s="515">
        <f t="shared" si="123"/>
        <v>0</v>
      </c>
      <c r="AL330" s="515">
        <f t="shared" si="123"/>
        <v>0</v>
      </c>
      <c r="AM330" s="515">
        <f t="shared" si="123"/>
        <v>0</v>
      </c>
      <c r="AN330" s="515">
        <f t="shared" si="123"/>
        <v>0</v>
      </c>
      <c r="AO330" s="515">
        <f t="shared" si="123"/>
        <v>0</v>
      </c>
      <c r="AP330" s="515">
        <f t="shared" si="123"/>
        <v>0</v>
      </c>
      <c r="AQ330" s="515">
        <f t="shared" si="123"/>
        <v>0</v>
      </c>
      <c r="AR330" s="515">
        <f t="shared" si="123"/>
        <v>0</v>
      </c>
      <c r="AS330" s="515">
        <f t="shared" si="123"/>
        <v>0</v>
      </c>
      <c r="AT330" s="515">
        <f t="shared" si="123"/>
        <v>0</v>
      </c>
      <c r="AU330" s="515">
        <f t="shared" si="123"/>
        <v>0</v>
      </c>
      <c r="AV330" s="515">
        <f t="shared" si="123"/>
        <v>0</v>
      </c>
      <c r="AW330" s="515">
        <f t="shared" si="123"/>
        <v>0</v>
      </c>
      <c r="AX330" s="515" t="str">
        <f t="shared" si="117"/>
        <v/>
      </c>
      <c r="AY330" s="515" t="str">
        <f t="shared" si="117"/>
        <v/>
      </c>
      <c r="AZ330" s="515" t="str">
        <f t="shared" si="117"/>
        <v/>
      </c>
      <c r="BA330" s="515" t="str">
        <f t="shared" si="117"/>
        <v/>
      </c>
      <c r="BB330" s="515" t="str">
        <f t="shared" si="117"/>
        <v/>
      </c>
      <c r="BC330" s="515" t="str">
        <f t="shared" si="116"/>
        <v/>
      </c>
      <c r="BD330" s="515" t="str">
        <f t="shared" si="116"/>
        <v/>
      </c>
      <c r="BE330" s="515" t="str">
        <f t="shared" si="116"/>
        <v/>
      </c>
      <c r="BF330" s="515" t="str">
        <f t="shared" si="115"/>
        <v/>
      </c>
      <c r="BG330" s="515" t="str">
        <f t="shared" si="115"/>
        <v/>
      </c>
      <c r="BH330" s="515" t="str">
        <f t="shared" si="115"/>
        <v/>
      </c>
      <c r="BI330" s="515" t="str">
        <f t="shared" si="115"/>
        <v/>
      </c>
      <c r="BJ330" s="515" t="str">
        <f t="shared" si="115"/>
        <v/>
      </c>
      <c r="BK330" s="515" t="str">
        <f t="shared" si="115"/>
        <v/>
      </c>
      <c r="BL330" s="515">
        <f t="shared" si="108"/>
        <v>0</v>
      </c>
      <c r="BM330" s="515">
        <f t="shared" si="109"/>
        <v>0</v>
      </c>
      <c r="BN330" s="515">
        <f t="shared" si="110"/>
        <v>0</v>
      </c>
      <c r="BO330" s="515" t="str">
        <f t="shared" si="111"/>
        <v/>
      </c>
    </row>
    <row r="331" spans="1:67" ht="30" customHeight="1">
      <c r="A331" s="517">
        <v>320</v>
      </c>
      <c r="B331" s="516"/>
      <c r="C331" s="77" t="str">
        <f t="shared" si="100"/>
        <v/>
      </c>
      <c r="D331" s="72" t="str">
        <f t="shared" si="101"/>
        <v/>
      </c>
      <c r="E331" s="515" t="str">
        <f t="shared" si="102"/>
        <v/>
      </c>
      <c r="F331" s="515" t="str">
        <f t="shared" si="103"/>
        <v/>
      </c>
      <c r="G331" s="515" t="str">
        <f t="shared" si="104"/>
        <v/>
      </c>
      <c r="H331" s="515">
        <f t="shared" si="121"/>
        <v>0</v>
      </c>
      <c r="I331" s="515">
        <f t="shared" si="121"/>
        <v>0</v>
      </c>
      <c r="J331" s="515">
        <f t="shared" si="121"/>
        <v>0</v>
      </c>
      <c r="K331" s="515">
        <f t="shared" si="121"/>
        <v>0</v>
      </c>
      <c r="L331" s="515">
        <f t="shared" si="121"/>
        <v>0</v>
      </c>
      <c r="M331" s="515">
        <f t="shared" si="121"/>
        <v>0</v>
      </c>
      <c r="N331" s="515">
        <f t="shared" si="121"/>
        <v>0</v>
      </c>
      <c r="O331" s="515">
        <f t="shared" si="121"/>
        <v>0</v>
      </c>
      <c r="P331" s="515">
        <f t="shared" si="121"/>
        <v>0</v>
      </c>
      <c r="Q331" s="515">
        <f t="shared" si="121"/>
        <v>0</v>
      </c>
      <c r="R331" s="515">
        <f t="shared" si="121"/>
        <v>0</v>
      </c>
      <c r="S331" s="515">
        <f t="shared" si="121"/>
        <v>0</v>
      </c>
      <c r="T331" s="515">
        <f t="shared" si="121"/>
        <v>0</v>
      </c>
      <c r="U331" s="515">
        <f t="shared" si="121"/>
        <v>0</v>
      </c>
      <c r="V331" s="515">
        <f t="shared" si="122"/>
        <v>0</v>
      </c>
      <c r="W331" s="515">
        <f t="shared" si="122"/>
        <v>0</v>
      </c>
      <c r="X331" s="515">
        <f t="shared" si="122"/>
        <v>0</v>
      </c>
      <c r="Y331" s="515">
        <f t="shared" si="122"/>
        <v>0</v>
      </c>
      <c r="Z331" s="515">
        <f t="shared" si="122"/>
        <v>0</v>
      </c>
      <c r="AA331" s="515">
        <f t="shared" si="122"/>
        <v>0</v>
      </c>
      <c r="AB331" s="515">
        <f t="shared" si="122"/>
        <v>0</v>
      </c>
      <c r="AC331" s="515">
        <f t="shared" si="122"/>
        <v>0</v>
      </c>
      <c r="AD331" s="515">
        <f t="shared" si="122"/>
        <v>0</v>
      </c>
      <c r="AE331" s="515">
        <f t="shared" si="122"/>
        <v>0</v>
      </c>
      <c r="AF331" s="515">
        <f t="shared" si="122"/>
        <v>0</v>
      </c>
      <c r="AG331" s="515">
        <f t="shared" si="122"/>
        <v>0</v>
      </c>
      <c r="AH331" s="515">
        <f t="shared" si="122"/>
        <v>0</v>
      </c>
      <c r="AI331" s="515">
        <f t="shared" si="122"/>
        <v>0</v>
      </c>
      <c r="AJ331" s="515">
        <f t="shared" si="123"/>
        <v>0</v>
      </c>
      <c r="AK331" s="515">
        <f t="shared" si="123"/>
        <v>0</v>
      </c>
      <c r="AL331" s="515">
        <f t="shared" si="123"/>
        <v>0</v>
      </c>
      <c r="AM331" s="515">
        <f t="shared" si="123"/>
        <v>0</v>
      </c>
      <c r="AN331" s="515">
        <f t="shared" si="123"/>
        <v>0</v>
      </c>
      <c r="AO331" s="515">
        <f t="shared" si="123"/>
        <v>0</v>
      </c>
      <c r="AP331" s="515">
        <f t="shared" si="123"/>
        <v>0</v>
      </c>
      <c r="AQ331" s="515">
        <f t="shared" si="123"/>
        <v>0</v>
      </c>
      <c r="AR331" s="515">
        <f t="shared" si="123"/>
        <v>0</v>
      </c>
      <c r="AS331" s="515">
        <f t="shared" si="123"/>
        <v>0</v>
      </c>
      <c r="AT331" s="515">
        <f t="shared" si="123"/>
        <v>0</v>
      </c>
      <c r="AU331" s="515">
        <f t="shared" si="123"/>
        <v>0</v>
      </c>
      <c r="AV331" s="515">
        <f t="shared" si="123"/>
        <v>0</v>
      </c>
      <c r="AW331" s="515">
        <f t="shared" si="123"/>
        <v>0</v>
      </c>
      <c r="AX331" s="515" t="str">
        <f t="shared" si="117"/>
        <v/>
      </c>
      <c r="AY331" s="515" t="str">
        <f t="shared" si="117"/>
        <v/>
      </c>
      <c r="AZ331" s="515" t="str">
        <f t="shared" si="117"/>
        <v/>
      </c>
      <c r="BA331" s="515" t="str">
        <f t="shared" si="117"/>
        <v/>
      </c>
      <c r="BB331" s="515" t="str">
        <f t="shared" si="117"/>
        <v/>
      </c>
      <c r="BC331" s="515" t="str">
        <f t="shared" si="116"/>
        <v/>
      </c>
      <c r="BD331" s="515" t="str">
        <f t="shared" si="116"/>
        <v/>
      </c>
      <c r="BE331" s="515" t="str">
        <f t="shared" si="116"/>
        <v/>
      </c>
      <c r="BF331" s="515" t="str">
        <f t="shared" si="115"/>
        <v/>
      </c>
      <c r="BG331" s="515" t="str">
        <f t="shared" si="115"/>
        <v/>
      </c>
      <c r="BH331" s="515" t="str">
        <f t="shared" si="115"/>
        <v/>
      </c>
      <c r="BI331" s="515" t="str">
        <f t="shared" si="115"/>
        <v/>
      </c>
      <c r="BJ331" s="515" t="str">
        <f t="shared" si="115"/>
        <v/>
      </c>
      <c r="BK331" s="515" t="str">
        <f t="shared" si="115"/>
        <v/>
      </c>
      <c r="BL331" s="515">
        <f t="shared" si="108"/>
        <v>0</v>
      </c>
      <c r="BM331" s="515">
        <f t="shared" si="109"/>
        <v>0</v>
      </c>
      <c r="BN331" s="515">
        <f t="shared" si="110"/>
        <v>0</v>
      </c>
      <c r="BO331" s="515" t="str">
        <f t="shared" si="111"/>
        <v/>
      </c>
    </row>
    <row r="332" spans="1:67" ht="30" customHeight="1">
      <c r="A332" s="518">
        <v>321</v>
      </c>
      <c r="B332" s="516"/>
      <c r="C332" s="77" t="str">
        <f t="shared" ref="C332:C395" si="124">IF($B332="","",TRIM(SUBSTITUTE($B332,"*",""))&amp;IF($BL332&gt;0," *",""))</f>
        <v/>
      </c>
      <c r="D332" s="72" t="str">
        <f t="shared" ref="D332:D395" si="125">IF($B332="","",IF($BO332="","",LEFT($BO332,LEN($BO332)-3)))</f>
        <v/>
      </c>
      <c r="E332" s="515" t="str">
        <f t="shared" ref="E332:E395" si="126">IF($B332="","",LOWER(TRIM(CLEAN(IF(OR(LEFT($B332,1)="-",LEFT($B332,1)="="),MID($B332,2,99999),$B332)))))</f>
        <v/>
      </c>
      <c r="F332" s="515" t="str">
        <f t="shared" ref="F332:F395" si="127">IF(E332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332,"œ","oe"),"æ","ae"),"à","a"),"á","a"),"â","a"),"ä","a"),"ã","a"),"å","a"),"ç","c"),"è","e"),"é","e"),"ê","e"),"ë","e"),"ì","i"),"í","i"),"î","i"),"ï","i"),"ñ","n"),"ò","o"),"ó","o"),"ô","o"),"ö","o"),"õ","o"),"ù","u"),"ú","u"),"û","u"),"ü","u"),"ý","y"),"ÿ","y"))</f>
        <v/>
      </c>
      <c r="G332" s="515" t="str">
        <f t="shared" ref="G332:G395" si="128">IF(F332="",""," "&amp;TRIM(SUBSTITUTE(SUBSTITUTE(SUBSTITUTE(SUBSTITUTE(SUBSTITUTE(SUBSTITUTE(SUBSTITUTE(SUBSTITUTE(SUBSTITUTE(SUBSTITUTE(SUBSTITUTE(SUBSTITUTE(SUBSTITUTE(SUBSTITUTE(SUBSTITUTE(SUBSTITUTE(SUBSTITUTE(SUBSTITUTE(F332,CHAR(10)," "),CHAR(13)," "),","," "),"."," "),":"," "),"/"," "),"-"," "),"_"," "),CHAR(34)," "),";"," "),CHAR(40)," "),CHAR(41)," "),CHAR(39)," "),"?"," "),"!"," "),"+"," "),"*"," "),"&amp;"," "))&amp;" ")</f>
        <v/>
      </c>
      <c r="H332" s="515">
        <f t="shared" ref="H332:U347" si="129">IF($B332="",0,SUMPRODUCT(($BQ$6:$AFM$6=H$11)*($BQ$7:$AFM$7="ALERTE")*(COUNTIF($G332,"* "&amp;$BQ$8:$AFM$8&amp;" *")&gt;0)*1))</f>
        <v>0</v>
      </c>
      <c r="I332" s="515">
        <f t="shared" si="129"/>
        <v>0</v>
      </c>
      <c r="J332" s="515">
        <f t="shared" si="129"/>
        <v>0</v>
      </c>
      <c r="K332" s="515">
        <f t="shared" si="129"/>
        <v>0</v>
      </c>
      <c r="L332" s="515">
        <f t="shared" si="129"/>
        <v>0</v>
      </c>
      <c r="M332" s="515">
        <f t="shared" si="129"/>
        <v>0</v>
      </c>
      <c r="N332" s="515">
        <f t="shared" si="129"/>
        <v>0</v>
      </c>
      <c r="O332" s="515">
        <f t="shared" si="129"/>
        <v>0</v>
      </c>
      <c r="P332" s="515">
        <f t="shared" si="129"/>
        <v>0</v>
      </c>
      <c r="Q332" s="515">
        <f t="shared" si="129"/>
        <v>0</v>
      </c>
      <c r="R332" s="515">
        <f t="shared" si="129"/>
        <v>0</v>
      </c>
      <c r="S332" s="515">
        <f t="shared" si="129"/>
        <v>0</v>
      </c>
      <c r="T332" s="515">
        <f t="shared" si="129"/>
        <v>0</v>
      </c>
      <c r="U332" s="515">
        <f t="shared" si="129"/>
        <v>0</v>
      </c>
      <c r="V332" s="515">
        <f t="shared" ref="V332:AI347" si="130">IF($B332="",0,SUMPRODUCT(($BQ$6:$AFM$6=V$11)*($BQ$7:$AFM$7="INFO")*(COUNTIF($G332,"* "&amp;$BQ$8:$AFM$8&amp;" *")&gt;0)*1))</f>
        <v>0</v>
      </c>
      <c r="W332" s="515">
        <f t="shared" si="130"/>
        <v>0</v>
      </c>
      <c r="X332" s="515">
        <f t="shared" si="130"/>
        <v>0</v>
      </c>
      <c r="Y332" s="515">
        <f t="shared" si="130"/>
        <v>0</v>
      </c>
      <c r="Z332" s="515">
        <f t="shared" si="130"/>
        <v>0</v>
      </c>
      <c r="AA332" s="515">
        <f t="shared" si="130"/>
        <v>0</v>
      </c>
      <c r="AB332" s="515">
        <f t="shared" si="130"/>
        <v>0</v>
      </c>
      <c r="AC332" s="515">
        <f t="shared" si="130"/>
        <v>0</v>
      </c>
      <c r="AD332" s="515">
        <f t="shared" si="130"/>
        <v>0</v>
      </c>
      <c r="AE332" s="515">
        <f t="shared" si="130"/>
        <v>0</v>
      </c>
      <c r="AF332" s="515">
        <f t="shared" si="130"/>
        <v>0</v>
      </c>
      <c r="AG332" s="515">
        <f t="shared" si="130"/>
        <v>0</v>
      </c>
      <c r="AH332" s="515">
        <f t="shared" si="130"/>
        <v>0</v>
      </c>
      <c r="AI332" s="515">
        <f t="shared" si="130"/>
        <v>0</v>
      </c>
      <c r="AJ332" s="515">
        <f t="shared" ref="AJ332:AW347" si="131">IF($B332="",0,SUMPRODUCT(($BQ$6:$AFM$6=AJ$11)*($BQ$7:$AFM$7="EXCL")*(COUNTIF($G332,"* "&amp;$BQ$8:$AFM$8&amp;" *")&gt;0)*1))</f>
        <v>0</v>
      </c>
      <c r="AK332" s="515">
        <f t="shared" si="131"/>
        <v>0</v>
      </c>
      <c r="AL332" s="515">
        <f t="shared" si="131"/>
        <v>0</v>
      </c>
      <c r="AM332" s="515">
        <f t="shared" si="131"/>
        <v>0</v>
      </c>
      <c r="AN332" s="515">
        <f t="shared" si="131"/>
        <v>0</v>
      </c>
      <c r="AO332" s="515">
        <f t="shared" si="131"/>
        <v>0</v>
      </c>
      <c r="AP332" s="515">
        <f t="shared" si="131"/>
        <v>0</v>
      </c>
      <c r="AQ332" s="515">
        <f t="shared" si="131"/>
        <v>0</v>
      </c>
      <c r="AR332" s="515">
        <f t="shared" si="131"/>
        <v>0</v>
      </c>
      <c r="AS332" s="515">
        <f t="shared" si="131"/>
        <v>0</v>
      </c>
      <c r="AT332" s="515">
        <f t="shared" si="131"/>
        <v>0</v>
      </c>
      <c r="AU332" s="515">
        <f t="shared" si="131"/>
        <v>0</v>
      </c>
      <c r="AV332" s="515">
        <f t="shared" si="131"/>
        <v>0</v>
      </c>
      <c r="AW332" s="515">
        <f t="shared" si="131"/>
        <v>0</v>
      </c>
      <c r="AX332" s="515" t="str">
        <f t="shared" si="117"/>
        <v/>
      </c>
      <c r="AY332" s="515" t="str">
        <f t="shared" si="117"/>
        <v/>
      </c>
      <c r="AZ332" s="515" t="str">
        <f t="shared" si="117"/>
        <v/>
      </c>
      <c r="BA332" s="515" t="str">
        <f t="shared" si="117"/>
        <v/>
      </c>
      <c r="BB332" s="515" t="str">
        <f t="shared" si="117"/>
        <v/>
      </c>
      <c r="BC332" s="515" t="str">
        <f t="shared" si="116"/>
        <v/>
      </c>
      <c r="BD332" s="515" t="str">
        <f t="shared" si="116"/>
        <v/>
      </c>
      <c r="BE332" s="515" t="str">
        <f t="shared" si="116"/>
        <v/>
      </c>
      <c r="BF332" s="515" t="str">
        <f t="shared" si="115"/>
        <v/>
      </c>
      <c r="BG332" s="515" t="str">
        <f t="shared" si="115"/>
        <v/>
      </c>
      <c r="BH332" s="515" t="str">
        <f t="shared" si="115"/>
        <v/>
      </c>
      <c r="BI332" s="515" t="str">
        <f t="shared" si="115"/>
        <v/>
      </c>
      <c r="BJ332" s="515" t="str">
        <f t="shared" si="115"/>
        <v/>
      </c>
      <c r="BK332" s="515" t="str">
        <f t="shared" si="115"/>
        <v/>
      </c>
      <c r="BL332" s="515">
        <f t="shared" ref="BL332:BL395" si="132">COUNTIF(H332:U332,"&gt;0")</f>
        <v>0</v>
      </c>
      <c r="BM332" s="515">
        <f t="shared" ref="BM332:BM395" si="133">COUNTIF(V332:AI332,"&gt;0")</f>
        <v>0</v>
      </c>
      <c r="BN332" s="515">
        <f t="shared" ref="BN332:BN395" si="134">COUNTIF(AJ332:AW332,"&gt;0")</f>
        <v>0</v>
      </c>
      <c r="BO332" s="515" t="str">
        <f t="shared" ref="BO332:BO395" si="135">IF($B332="","",IF(AX332&lt;&gt;"",AX332&amp;" ; ","")&amp;IF(AY332&lt;&gt;"",AY332&amp;" ; ","")&amp;IF(AZ332&lt;&gt;"",AZ332&amp;" ; ","")&amp;IF(BA332&lt;&gt;"",BA332&amp;" ; ","")&amp;IF(BB332&lt;&gt;"",BB332&amp;" ; ","")&amp;IF(BC332&lt;&gt;"",BC332&amp;" ; ","")&amp;IF(BD332&lt;&gt;"",BD332&amp;" ; ","")&amp;IF(BE332&lt;&gt;"",BE332&amp;" ; ","")&amp;IF(BF332&lt;&gt;"",BF332&amp;" ; ","")&amp;IF(BG332&lt;&gt;"",BG332&amp;" ; ","")&amp;IF(BH332&lt;&gt;"",BH332&amp;" ; ","")&amp;IF(BI332&lt;&gt;"",BI332&amp;" ; ","")&amp;IF(BJ332&lt;&gt;"",BJ332&amp;" ; ","")&amp;IF(BK332&lt;&gt;"",BK332&amp;" ; ",""))</f>
        <v/>
      </c>
    </row>
    <row r="333" spans="1:67" ht="30" customHeight="1">
      <c r="A333" s="517">
        <v>322</v>
      </c>
      <c r="B333" s="516"/>
      <c r="C333" s="77" t="str">
        <f t="shared" si="124"/>
        <v/>
      </c>
      <c r="D333" s="72" t="str">
        <f t="shared" si="125"/>
        <v/>
      </c>
      <c r="E333" s="515" t="str">
        <f t="shared" si="126"/>
        <v/>
      </c>
      <c r="F333" s="515" t="str">
        <f t="shared" si="127"/>
        <v/>
      </c>
      <c r="G333" s="515" t="str">
        <f t="shared" si="128"/>
        <v/>
      </c>
      <c r="H333" s="515">
        <f t="shared" si="129"/>
        <v>0</v>
      </c>
      <c r="I333" s="515">
        <f t="shared" si="129"/>
        <v>0</v>
      </c>
      <c r="J333" s="515">
        <f t="shared" si="129"/>
        <v>0</v>
      </c>
      <c r="K333" s="515">
        <f t="shared" si="129"/>
        <v>0</v>
      </c>
      <c r="L333" s="515">
        <f t="shared" si="129"/>
        <v>0</v>
      </c>
      <c r="M333" s="515">
        <f t="shared" si="129"/>
        <v>0</v>
      </c>
      <c r="N333" s="515">
        <f t="shared" si="129"/>
        <v>0</v>
      </c>
      <c r="O333" s="515">
        <f t="shared" si="129"/>
        <v>0</v>
      </c>
      <c r="P333" s="515">
        <f t="shared" si="129"/>
        <v>0</v>
      </c>
      <c r="Q333" s="515">
        <f t="shared" si="129"/>
        <v>0</v>
      </c>
      <c r="R333" s="515">
        <f t="shared" si="129"/>
        <v>0</v>
      </c>
      <c r="S333" s="515">
        <f t="shared" si="129"/>
        <v>0</v>
      </c>
      <c r="T333" s="515">
        <f t="shared" si="129"/>
        <v>0</v>
      </c>
      <c r="U333" s="515">
        <f t="shared" si="129"/>
        <v>0</v>
      </c>
      <c r="V333" s="515">
        <f t="shared" si="130"/>
        <v>0</v>
      </c>
      <c r="W333" s="515">
        <f t="shared" si="130"/>
        <v>0</v>
      </c>
      <c r="X333" s="515">
        <f t="shared" si="130"/>
        <v>0</v>
      </c>
      <c r="Y333" s="515">
        <f t="shared" si="130"/>
        <v>0</v>
      </c>
      <c r="Z333" s="515">
        <f t="shared" si="130"/>
        <v>0</v>
      </c>
      <c r="AA333" s="515">
        <f t="shared" si="130"/>
        <v>0</v>
      </c>
      <c r="AB333" s="515">
        <f t="shared" si="130"/>
        <v>0</v>
      </c>
      <c r="AC333" s="515">
        <f t="shared" si="130"/>
        <v>0</v>
      </c>
      <c r="AD333" s="515">
        <f t="shared" si="130"/>
        <v>0</v>
      </c>
      <c r="AE333" s="515">
        <f t="shared" si="130"/>
        <v>0</v>
      </c>
      <c r="AF333" s="515">
        <f t="shared" si="130"/>
        <v>0</v>
      </c>
      <c r="AG333" s="515">
        <f t="shared" si="130"/>
        <v>0</v>
      </c>
      <c r="AH333" s="515">
        <f t="shared" si="130"/>
        <v>0</v>
      </c>
      <c r="AI333" s="515">
        <f t="shared" si="130"/>
        <v>0</v>
      </c>
      <c r="AJ333" s="515">
        <f t="shared" si="131"/>
        <v>0</v>
      </c>
      <c r="AK333" s="515">
        <f t="shared" si="131"/>
        <v>0</v>
      </c>
      <c r="AL333" s="515">
        <f t="shared" si="131"/>
        <v>0</v>
      </c>
      <c r="AM333" s="515">
        <f t="shared" si="131"/>
        <v>0</v>
      </c>
      <c r="AN333" s="515">
        <f t="shared" si="131"/>
        <v>0</v>
      </c>
      <c r="AO333" s="515">
        <f t="shared" si="131"/>
        <v>0</v>
      </c>
      <c r="AP333" s="515">
        <f t="shared" si="131"/>
        <v>0</v>
      </c>
      <c r="AQ333" s="515">
        <f t="shared" si="131"/>
        <v>0</v>
      </c>
      <c r="AR333" s="515">
        <f t="shared" si="131"/>
        <v>0</v>
      </c>
      <c r="AS333" s="515">
        <f t="shared" si="131"/>
        <v>0</v>
      </c>
      <c r="AT333" s="515">
        <f t="shared" si="131"/>
        <v>0</v>
      </c>
      <c r="AU333" s="515">
        <f t="shared" si="131"/>
        <v>0</v>
      </c>
      <c r="AV333" s="515">
        <f t="shared" si="131"/>
        <v>0</v>
      </c>
      <c r="AW333" s="515">
        <f t="shared" si="131"/>
        <v>0</v>
      </c>
      <c r="AX333" s="515" t="str">
        <f t="shared" si="117"/>
        <v/>
      </c>
      <c r="AY333" s="515" t="str">
        <f t="shared" si="117"/>
        <v/>
      </c>
      <c r="AZ333" s="515" t="str">
        <f t="shared" si="117"/>
        <v/>
      </c>
      <c r="BA333" s="515" t="str">
        <f t="shared" si="117"/>
        <v/>
      </c>
      <c r="BB333" s="515" t="str">
        <f t="shared" si="117"/>
        <v/>
      </c>
      <c r="BC333" s="515" t="str">
        <f t="shared" si="116"/>
        <v/>
      </c>
      <c r="BD333" s="515" t="str">
        <f t="shared" si="116"/>
        <v/>
      </c>
      <c r="BE333" s="515" t="str">
        <f t="shared" si="116"/>
        <v/>
      </c>
      <c r="BF333" s="515" t="str">
        <f t="shared" si="115"/>
        <v/>
      </c>
      <c r="BG333" s="515" t="str">
        <f t="shared" si="115"/>
        <v/>
      </c>
      <c r="BH333" s="515" t="str">
        <f t="shared" si="115"/>
        <v/>
      </c>
      <c r="BI333" s="515" t="str">
        <f t="shared" si="115"/>
        <v/>
      </c>
      <c r="BJ333" s="515" t="str">
        <f t="shared" si="115"/>
        <v/>
      </c>
      <c r="BK333" s="515" t="str">
        <f t="shared" si="115"/>
        <v/>
      </c>
      <c r="BL333" s="515">
        <f t="shared" si="132"/>
        <v>0</v>
      </c>
      <c r="BM333" s="515">
        <f t="shared" si="133"/>
        <v>0</v>
      </c>
      <c r="BN333" s="515">
        <f t="shared" si="134"/>
        <v>0</v>
      </c>
      <c r="BO333" s="515" t="str">
        <f t="shared" si="135"/>
        <v/>
      </c>
    </row>
    <row r="334" spans="1:67" ht="30" customHeight="1">
      <c r="A334" s="518">
        <v>323</v>
      </c>
      <c r="B334" s="516"/>
      <c r="C334" s="77" t="str">
        <f t="shared" si="124"/>
        <v/>
      </c>
      <c r="D334" s="72" t="str">
        <f t="shared" si="125"/>
        <v/>
      </c>
      <c r="E334" s="515" t="str">
        <f t="shared" si="126"/>
        <v/>
      </c>
      <c r="F334" s="515" t="str">
        <f t="shared" si="127"/>
        <v/>
      </c>
      <c r="G334" s="515" t="str">
        <f t="shared" si="128"/>
        <v/>
      </c>
      <c r="H334" s="515">
        <f t="shared" si="129"/>
        <v>0</v>
      </c>
      <c r="I334" s="515">
        <f t="shared" si="129"/>
        <v>0</v>
      </c>
      <c r="J334" s="515">
        <f t="shared" si="129"/>
        <v>0</v>
      </c>
      <c r="K334" s="515">
        <f t="shared" si="129"/>
        <v>0</v>
      </c>
      <c r="L334" s="515">
        <f t="shared" si="129"/>
        <v>0</v>
      </c>
      <c r="M334" s="515">
        <f t="shared" si="129"/>
        <v>0</v>
      </c>
      <c r="N334" s="515">
        <f t="shared" si="129"/>
        <v>0</v>
      </c>
      <c r="O334" s="515">
        <f t="shared" si="129"/>
        <v>0</v>
      </c>
      <c r="P334" s="515">
        <f t="shared" si="129"/>
        <v>0</v>
      </c>
      <c r="Q334" s="515">
        <f t="shared" si="129"/>
        <v>0</v>
      </c>
      <c r="R334" s="515">
        <f t="shared" si="129"/>
        <v>0</v>
      </c>
      <c r="S334" s="515">
        <f t="shared" si="129"/>
        <v>0</v>
      </c>
      <c r="T334" s="515">
        <f t="shared" si="129"/>
        <v>0</v>
      </c>
      <c r="U334" s="515">
        <f t="shared" si="129"/>
        <v>0</v>
      </c>
      <c r="V334" s="515">
        <f t="shared" si="130"/>
        <v>0</v>
      </c>
      <c r="W334" s="515">
        <f t="shared" si="130"/>
        <v>0</v>
      </c>
      <c r="X334" s="515">
        <f t="shared" si="130"/>
        <v>0</v>
      </c>
      <c r="Y334" s="515">
        <f t="shared" si="130"/>
        <v>0</v>
      </c>
      <c r="Z334" s="515">
        <f t="shared" si="130"/>
        <v>0</v>
      </c>
      <c r="AA334" s="515">
        <f t="shared" si="130"/>
        <v>0</v>
      </c>
      <c r="AB334" s="515">
        <f t="shared" si="130"/>
        <v>0</v>
      </c>
      <c r="AC334" s="515">
        <f t="shared" si="130"/>
        <v>0</v>
      </c>
      <c r="AD334" s="515">
        <f t="shared" si="130"/>
        <v>0</v>
      </c>
      <c r="AE334" s="515">
        <f t="shared" si="130"/>
        <v>0</v>
      </c>
      <c r="AF334" s="515">
        <f t="shared" si="130"/>
        <v>0</v>
      </c>
      <c r="AG334" s="515">
        <f t="shared" si="130"/>
        <v>0</v>
      </c>
      <c r="AH334" s="515">
        <f t="shared" si="130"/>
        <v>0</v>
      </c>
      <c r="AI334" s="515">
        <f t="shared" si="130"/>
        <v>0</v>
      </c>
      <c r="AJ334" s="515">
        <f t="shared" si="131"/>
        <v>0</v>
      </c>
      <c r="AK334" s="515">
        <f t="shared" si="131"/>
        <v>0</v>
      </c>
      <c r="AL334" s="515">
        <f t="shared" si="131"/>
        <v>0</v>
      </c>
      <c r="AM334" s="515">
        <f t="shared" si="131"/>
        <v>0</v>
      </c>
      <c r="AN334" s="515">
        <f t="shared" si="131"/>
        <v>0</v>
      </c>
      <c r="AO334" s="515">
        <f t="shared" si="131"/>
        <v>0</v>
      </c>
      <c r="AP334" s="515">
        <f t="shared" si="131"/>
        <v>0</v>
      </c>
      <c r="AQ334" s="515">
        <f t="shared" si="131"/>
        <v>0</v>
      </c>
      <c r="AR334" s="515">
        <f t="shared" si="131"/>
        <v>0</v>
      </c>
      <c r="AS334" s="515">
        <f t="shared" si="131"/>
        <v>0</v>
      </c>
      <c r="AT334" s="515">
        <f t="shared" si="131"/>
        <v>0</v>
      </c>
      <c r="AU334" s="515">
        <f t="shared" si="131"/>
        <v>0</v>
      </c>
      <c r="AV334" s="515">
        <f t="shared" si="131"/>
        <v>0</v>
      </c>
      <c r="AW334" s="515">
        <f t="shared" si="131"/>
        <v>0</v>
      </c>
      <c r="AX334" s="515" t="str">
        <f t="shared" si="117"/>
        <v/>
      </c>
      <c r="AY334" s="515" t="str">
        <f t="shared" si="117"/>
        <v/>
      </c>
      <c r="AZ334" s="515" t="str">
        <f t="shared" si="117"/>
        <v/>
      </c>
      <c r="BA334" s="515" t="str">
        <f t="shared" si="117"/>
        <v/>
      </c>
      <c r="BB334" s="515" t="str">
        <f t="shared" si="117"/>
        <v/>
      </c>
      <c r="BC334" s="515" t="str">
        <f t="shared" si="116"/>
        <v/>
      </c>
      <c r="BD334" s="515" t="str">
        <f t="shared" si="116"/>
        <v/>
      </c>
      <c r="BE334" s="515" t="str">
        <f t="shared" si="116"/>
        <v/>
      </c>
      <c r="BF334" s="515" t="str">
        <f t="shared" si="115"/>
        <v/>
      </c>
      <c r="BG334" s="515" t="str">
        <f t="shared" si="115"/>
        <v/>
      </c>
      <c r="BH334" s="515" t="str">
        <f t="shared" si="115"/>
        <v/>
      </c>
      <c r="BI334" s="515" t="str">
        <f t="shared" si="115"/>
        <v/>
      </c>
      <c r="BJ334" s="515" t="str">
        <f t="shared" si="115"/>
        <v/>
      </c>
      <c r="BK334" s="515" t="str">
        <f t="shared" si="115"/>
        <v/>
      </c>
      <c r="BL334" s="515">
        <f t="shared" si="132"/>
        <v>0</v>
      </c>
      <c r="BM334" s="515">
        <f t="shared" si="133"/>
        <v>0</v>
      </c>
      <c r="BN334" s="515">
        <f t="shared" si="134"/>
        <v>0</v>
      </c>
      <c r="BO334" s="515" t="str">
        <f t="shared" si="135"/>
        <v/>
      </c>
    </row>
    <row r="335" spans="1:67" ht="30" customHeight="1">
      <c r="A335" s="517">
        <v>324</v>
      </c>
      <c r="B335" s="516"/>
      <c r="C335" s="77" t="str">
        <f t="shared" si="124"/>
        <v/>
      </c>
      <c r="D335" s="72" t="str">
        <f t="shared" si="125"/>
        <v/>
      </c>
      <c r="E335" s="515" t="str">
        <f t="shared" si="126"/>
        <v/>
      </c>
      <c r="F335" s="515" t="str">
        <f t="shared" si="127"/>
        <v/>
      </c>
      <c r="G335" s="515" t="str">
        <f t="shared" si="128"/>
        <v/>
      </c>
      <c r="H335" s="515">
        <f t="shared" si="129"/>
        <v>0</v>
      </c>
      <c r="I335" s="515">
        <f t="shared" si="129"/>
        <v>0</v>
      </c>
      <c r="J335" s="515">
        <f t="shared" si="129"/>
        <v>0</v>
      </c>
      <c r="K335" s="515">
        <f t="shared" si="129"/>
        <v>0</v>
      </c>
      <c r="L335" s="515">
        <f t="shared" si="129"/>
        <v>0</v>
      </c>
      <c r="M335" s="515">
        <f t="shared" si="129"/>
        <v>0</v>
      </c>
      <c r="N335" s="515">
        <f t="shared" si="129"/>
        <v>0</v>
      </c>
      <c r="O335" s="515">
        <f t="shared" si="129"/>
        <v>0</v>
      </c>
      <c r="P335" s="515">
        <f t="shared" si="129"/>
        <v>0</v>
      </c>
      <c r="Q335" s="515">
        <f t="shared" si="129"/>
        <v>0</v>
      </c>
      <c r="R335" s="515">
        <f t="shared" si="129"/>
        <v>0</v>
      </c>
      <c r="S335" s="515">
        <f t="shared" si="129"/>
        <v>0</v>
      </c>
      <c r="T335" s="515">
        <f t="shared" si="129"/>
        <v>0</v>
      </c>
      <c r="U335" s="515">
        <f t="shared" si="129"/>
        <v>0</v>
      </c>
      <c r="V335" s="515">
        <f t="shared" si="130"/>
        <v>0</v>
      </c>
      <c r="W335" s="515">
        <f t="shared" si="130"/>
        <v>0</v>
      </c>
      <c r="X335" s="515">
        <f t="shared" si="130"/>
        <v>0</v>
      </c>
      <c r="Y335" s="515">
        <f t="shared" si="130"/>
        <v>0</v>
      </c>
      <c r="Z335" s="515">
        <f t="shared" si="130"/>
        <v>0</v>
      </c>
      <c r="AA335" s="515">
        <f t="shared" si="130"/>
        <v>0</v>
      </c>
      <c r="AB335" s="515">
        <f t="shared" si="130"/>
        <v>0</v>
      </c>
      <c r="AC335" s="515">
        <f t="shared" si="130"/>
        <v>0</v>
      </c>
      <c r="AD335" s="515">
        <f t="shared" si="130"/>
        <v>0</v>
      </c>
      <c r="AE335" s="515">
        <f t="shared" si="130"/>
        <v>0</v>
      </c>
      <c r="AF335" s="515">
        <f t="shared" si="130"/>
        <v>0</v>
      </c>
      <c r="AG335" s="515">
        <f t="shared" si="130"/>
        <v>0</v>
      </c>
      <c r="AH335" s="515">
        <f t="shared" si="130"/>
        <v>0</v>
      </c>
      <c r="AI335" s="515">
        <f t="shared" si="130"/>
        <v>0</v>
      </c>
      <c r="AJ335" s="515">
        <f t="shared" si="131"/>
        <v>0</v>
      </c>
      <c r="AK335" s="515">
        <f t="shared" si="131"/>
        <v>0</v>
      </c>
      <c r="AL335" s="515">
        <f t="shared" si="131"/>
        <v>0</v>
      </c>
      <c r="AM335" s="515">
        <f t="shared" si="131"/>
        <v>0</v>
      </c>
      <c r="AN335" s="515">
        <f t="shared" si="131"/>
        <v>0</v>
      </c>
      <c r="AO335" s="515">
        <f t="shared" si="131"/>
        <v>0</v>
      </c>
      <c r="AP335" s="515">
        <f t="shared" si="131"/>
        <v>0</v>
      </c>
      <c r="AQ335" s="515">
        <f t="shared" si="131"/>
        <v>0</v>
      </c>
      <c r="AR335" s="515">
        <f t="shared" si="131"/>
        <v>0</v>
      </c>
      <c r="AS335" s="515">
        <f t="shared" si="131"/>
        <v>0</v>
      </c>
      <c r="AT335" s="515">
        <f t="shared" si="131"/>
        <v>0</v>
      </c>
      <c r="AU335" s="515">
        <f t="shared" si="131"/>
        <v>0</v>
      </c>
      <c r="AV335" s="515">
        <f t="shared" si="131"/>
        <v>0</v>
      </c>
      <c r="AW335" s="515">
        <f t="shared" si="131"/>
        <v>0</v>
      </c>
      <c r="AX335" s="515" t="str">
        <f t="shared" si="117"/>
        <v/>
      </c>
      <c r="AY335" s="515" t="str">
        <f t="shared" si="117"/>
        <v/>
      </c>
      <c r="AZ335" s="515" t="str">
        <f t="shared" si="117"/>
        <v/>
      </c>
      <c r="BA335" s="515" t="str">
        <f t="shared" si="117"/>
        <v/>
      </c>
      <c r="BB335" s="515" t="str">
        <f t="shared" si="117"/>
        <v/>
      </c>
      <c r="BC335" s="515" t="str">
        <f t="shared" si="116"/>
        <v/>
      </c>
      <c r="BD335" s="515" t="str">
        <f t="shared" si="116"/>
        <v/>
      </c>
      <c r="BE335" s="515" t="str">
        <f t="shared" si="116"/>
        <v/>
      </c>
      <c r="BF335" s="515" t="str">
        <f t="shared" si="115"/>
        <v/>
      </c>
      <c r="BG335" s="515" t="str">
        <f t="shared" si="115"/>
        <v/>
      </c>
      <c r="BH335" s="515" t="str">
        <f t="shared" si="115"/>
        <v/>
      </c>
      <c r="BI335" s="515" t="str">
        <f t="shared" si="115"/>
        <v/>
      </c>
      <c r="BJ335" s="515" t="str">
        <f t="shared" si="115"/>
        <v/>
      </c>
      <c r="BK335" s="515" t="str">
        <f t="shared" si="115"/>
        <v/>
      </c>
      <c r="BL335" s="515">
        <f t="shared" si="132"/>
        <v>0</v>
      </c>
      <c r="BM335" s="515">
        <f t="shared" si="133"/>
        <v>0</v>
      </c>
      <c r="BN335" s="515">
        <f t="shared" si="134"/>
        <v>0</v>
      </c>
      <c r="BO335" s="515" t="str">
        <f t="shared" si="135"/>
        <v/>
      </c>
    </row>
    <row r="336" spans="1:67" ht="30" customHeight="1">
      <c r="A336" s="518">
        <v>325</v>
      </c>
      <c r="B336" s="516"/>
      <c r="C336" s="77" t="str">
        <f t="shared" si="124"/>
        <v/>
      </c>
      <c r="D336" s="72" t="str">
        <f t="shared" si="125"/>
        <v/>
      </c>
      <c r="E336" s="515" t="str">
        <f t="shared" si="126"/>
        <v/>
      </c>
      <c r="F336" s="515" t="str">
        <f t="shared" si="127"/>
        <v/>
      </c>
      <c r="G336" s="515" t="str">
        <f t="shared" si="128"/>
        <v/>
      </c>
      <c r="H336" s="515">
        <f t="shared" si="129"/>
        <v>0</v>
      </c>
      <c r="I336" s="515">
        <f t="shared" si="129"/>
        <v>0</v>
      </c>
      <c r="J336" s="515">
        <f t="shared" si="129"/>
        <v>0</v>
      </c>
      <c r="K336" s="515">
        <f t="shared" si="129"/>
        <v>0</v>
      </c>
      <c r="L336" s="515">
        <f t="shared" si="129"/>
        <v>0</v>
      </c>
      <c r="M336" s="515">
        <f t="shared" si="129"/>
        <v>0</v>
      </c>
      <c r="N336" s="515">
        <f t="shared" si="129"/>
        <v>0</v>
      </c>
      <c r="O336" s="515">
        <f t="shared" si="129"/>
        <v>0</v>
      </c>
      <c r="P336" s="515">
        <f t="shared" si="129"/>
        <v>0</v>
      </c>
      <c r="Q336" s="515">
        <f t="shared" si="129"/>
        <v>0</v>
      </c>
      <c r="R336" s="515">
        <f t="shared" si="129"/>
        <v>0</v>
      </c>
      <c r="S336" s="515">
        <f t="shared" si="129"/>
        <v>0</v>
      </c>
      <c r="T336" s="515">
        <f t="shared" si="129"/>
        <v>0</v>
      </c>
      <c r="U336" s="515">
        <f t="shared" si="129"/>
        <v>0</v>
      </c>
      <c r="V336" s="515">
        <f t="shared" si="130"/>
        <v>0</v>
      </c>
      <c r="W336" s="515">
        <f t="shared" si="130"/>
        <v>0</v>
      </c>
      <c r="X336" s="515">
        <f t="shared" si="130"/>
        <v>0</v>
      </c>
      <c r="Y336" s="515">
        <f t="shared" si="130"/>
        <v>0</v>
      </c>
      <c r="Z336" s="515">
        <f t="shared" si="130"/>
        <v>0</v>
      </c>
      <c r="AA336" s="515">
        <f t="shared" si="130"/>
        <v>0</v>
      </c>
      <c r="AB336" s="515">
        <f t="shared" si="130"/>
        <v>0</v>
      </c>
      <c r="AC336" s="515">
        <f t="shared" si="130"/>
        <v>0</v>
      </c>
      <c r="AD336" s="515">
        <f t="shared" si="130"/>
        <v>0</v>
      </c>
      <c r="AE336" s="515">
        <f t="shared" si="130"/>
        <v>0</v>
      </c>
      <c r="AF336" s="515">
        <f t="shared" si="130"/>
        <v>0</v>
      </c>
      <c r="AG336" s="515">
        <f t="shared" si="130"/>
        <v>0</v>
      </c>
      <c r="AH336" s="515">
        <f t="shared" si="130"/>
        <v>0</v>
      </c>
      <c r="AI336" s="515">
        <f t="shared" si="130"/>
        <v>0</v>
      </c>
      <c r="AJ336" s="515">
        <f t="shared" si="131"/>
        <v>0</v>
      </c>
      <c r="AK336" s="515">
        <f t="shared" si="131"/>
        <v>0</v>
      </c>
      <c r="AL336" s="515">
        <f t="shared" si="131"/>
        <v>0</v>
      </c>
      <c r="AM336" s="515">
        <f t="shared" si="131"/>
        <v>0</v>
      </c>
      <c r="AN336" s="515">
        <f t="shared" si="131"/>
        <v>0</v>
      </c>
      <c r="AO336" s="515">
        <f t="shared" si="131"/>
        <v>0</v>
      </c>
      <c r="AP336" s="515">
        <f t="shared" si="131"/>
        <v>0</v>
      </c>
      <c r="AQ336" s="515">
        <f t="shared" si="131"/>
        <v>0</v>
      </c>
      <c r="AR336" s="515">
        <f t="shared" si="131"/>
        <v>0</v>
      </c>
      <c r="AS336" s="515">
        <f t="shared" si="131"/>
        <v>0</v>
      </c>
      <c r="AT336" s="515">
        <f t="shared" si="131"/>
        <v>0</v>
      </c>
      <c r="AU336" s="515">
        <f t="shared" si="131"/>
        <v>0</v>
      </c>
      <c r="AV336" s="515">
        <f t="shared" si="131"/>
        <v>0</v>
      </c>
      <c r="AW336" s="515">
        <f t="shared" si="131"/>
        <v>0</v>
      </c>
      <c r="AX336" s="515" t="str">
        <f t="shared" si="117"/>
        <v/>
      </c>
      <c r="AY336" s="515" t="str">
        <f t="shared" si="117"/>
        <v/>
      </c>
      <c r="AZ336" s="515" t="str">
        <f t="shared" si="117"/>
        <v/>
      </c>
      <c r="BA336" s="515" t="str">
        <f t="shared" si="117"/>
        <v/>
      </c>
      <c r="BB336" s="515" t="str">
        <f t="shared" si="117"/>
        <v/>
      </c>
      <c r="BC336" s="515" t="str">
        <f t="shared" si="116"/>
        <v/>
      </c>
      <c r="BD336" s="515" t="str">
        <f t="shared" si="116"/>
        <v/>
      </c>
      <c r="BE336" s="515" t="str">
        <f t="shared" si="116"/>
        <v/>
      </c>
      <c r="BF336" s="515" t="str">
        <f t="shared" si="115"/>
        <v/>
      </c>
      <c r="BG336" s="515" t="str">
        <f t="shared" si="115"/>
        <v/>
      </c>
      <c r="BH336" s="515" t="str">
        <f t="shared" si="115"/>
        <v/>
      </c>
      <c r="BI336" s="515" t="str">
        <f t="shared" si="115"/>
        <v/>
      </c>
      <c r="BJ336" s="515" t="str">
        <f t="shared" si="115"/>
        <v/>
      </c>
      <c r="BK336" s="515" t="str">
        <f t="shared" si="115"/>
        <v/>
      </c>
      <c r="BL336" s="515">
        <f t="shared" si="132"/>
        <v>0</v>
      </c>
      <c r="BM336" s="515">
        <f t="shared" si="133"/>
        <v>0</v>
      </c>
      <c r="BN336" s="515">
        <f t="shared" si="134"/>
        <v>0</v>
      </c>
      <c r="BO336" s="515" t="str">
        <f t="shared" si="135"/>
        <v/>
      </c>
    </row>
    <row r="337" spans="1:67" ht="30" customHeight="1">
      <c r="A337" s="517">
        <v>326</v>
      </c>
      <c r="B337" s="516"/>
      <c r="C337" s="77" t="str">
        <f t="shared" si="124"/>
        <v/>
      </c>
      <c r="D337" s="72" t="str">
        <f t="shared" si="125"/>
        <v/>
      </c>
      <c r="E337" s="515" t="str">
        <f t="shared" si="126"/>
        <v/>
      </c>
      <c r="F337" s="515" t="str">
        <f t="shared" si="127"/>
        <v/>
      </c>
      <c r="G337" s="515" t="str">
        <f t="shared" si="128"/>
        <v/>
      </c>
      <c r="H337" s="515">
        <f t="shared" si="129"/>
        <v>0</v>
      </c>
      <c r="I337" s="515">
        <f t="shared" si="129"/>
        <v>0</v>
      </c>
      <c r="J337" s="515">
        <f t="shared" si="129"/>
        <v>0</v>
      </c>
      <c r="K337" s="515">
        <f t="shared" si="129"/>
        <v>0</v>
      </c>
      <c r="L337" s="515">
        <f t="shared" si="129"/>
        <v>0</v>
      </c>
      <c r="M337" s="515">
        <f t="shared" si="129"/>
        <v>0</v>
      </c>
      <c r="N337" s="515">
        <f t="shared" si="129"/>
        <v>0</v>
      </c>
      <c r="O337" s="515">
        <f t="shared" si="129"/>
        <v>0</v>
      </c>
      <c r="P337" s="515">
        <f t="shared" si="129"/>
        <v>0</v>
      </c>
      <c r="Q337" s="515">
        <f t="shared" si="129"/>
        <v>0</v>
      </c>
      <c r="R337" s="515">
        <f t="shared" si="129"/>
        <v>0</v>
      </c>
      <c r="S337" s="515">
        <f t="shared" si="129"/>
        <v>0</v>
      </c>
      <c r="T337" s="515">
        <f t="shared" si="129"/>
        <v>0</v>
      </c>
      <c r="U337" s="515">
        <f t="shared" si="129"/>
        <v>0</v>
      </c>
      <c r="V337" s="515">
        <f t="shared" si="130"/>
        <v>0</v>
      </c>
      <c r="W337" s="515">
        <f t="shared" si="130"/>
        <v>0</v>
      </c>
      <c r="X337" s="515">
        <f t="shared" si="130"/>
        <v>0</v>
      </c>
      <c r="Y337" s="515">
        <f t="shared" si="130"/>
        <v>0</v>
      </c>
      <c r="Z337" s="515">
        <f t="shared" si="130"/>
        <v>0</v>
      </c>
      <c r="AA337" s="515">
        <f t="shared" si="130"/>
        <v>0</v>
      </c>
      <c r="AB337" s="515">
        <f t="shared" si="130"/>
        <v>0</v>
      </c>
      <c r="AC337" s="515">
        <f t="shared" si="130"/>
        <v>0</v>
      </c>
      <c r="AD337" s="515">
        <f t="shared" si="130"/>
        <v>0</v>
      </c>
      <c r="AE337" s="515">
        <f t="shared" si="130"/>
        <v>0</v>
      </c>
      <c r="AF337" s="515">
        <f t="shared" si="130"/>
        <v>0</v>
      </c>
      <c r="AG337" s="515">
        <f t="shared" si="130"/>
        <v>0</v>
      </c>
      <c r="AH337" s="515">
        <f t="shared" si="130"/>
        <v>0</v>
      </c>
      <c r="AI337" s="515">
        <f t="shared" si="130"/>
        <v>0</v>
      </c>
      <c r="AJ337" s="515">
        <f t="shared" si="131"/>
        <v>0</v>
      </c>
      <c r="AK337" s="515">
        <f t="shared" si="131"/>
        <v>0</v>
      </c>
      <c r="AL337" s="515">
        <f t="shared" si="131"/>
        <v>0</v>
      </c>
      <c r="AM337" s="515">
        <f t="shared" si="131"/>
        <v>0</v>
      </c>
      <c r="AN337" s="515">
        <f t="shared" si="131"/>
        <v>0</v>
      </c>
      <c r="AO337" s="515">
        <f t="shared" si="131"/>
        <v>0</v>
      </c>
      <c r="AP337" s="515">
        <f t="shared" si="131"/>
        <v>0</v>
      </c>
      <c r="AQ337" s="515">
        <f t="shared" si="131"/>
        <v>0</v>
      </c>
      <c r="AR337" s="515">
        <f t="shared" si="131"/>
        <v>0</v>
      </c>
      <c r="AS337" s="515">
        <f t="shared" si="131"/>
        <v>0</v>
      </c>
      <c r="AT337" s="515">
        <f t="shared" si="131"/>
        <v>0</v>
      </c>
      <c r="AU337" s="515">
        <f t="shared" si="131"/>
        <v>0</v>
      </c>
      <c r="AV337" s="515">
        <f t="shared" si="131"/>
        <v>0</v>
      </c>
      <c r="AW337" s="515">
        <f t="shared" si="131"/>
        <v>0</v>
      </c>
      <c r="AX337" s="515" t="str">
        <f t="shared" ref="AX337:BK362" si="136">IF($B337="","",IF(AJ337&gt;0,"",IF(H337&gt;0,"⚠ "&amp;AX$11,IF(V337&gt;0,"info "&amp;AX$11,""))))</f>
        <v/>
      </c>
      <c r="AY337" s="515" t="str">
        <f t="shared" si="136"/>
        <v/>
      </c>
      <c r="AZ337" s="515" t="str">
        <f t="shared" si="136"/>
        <v/>
      </c>
      <c r="BA337" s="515" t="str">
        <f t="shared" si="136"/>
        <v/>
      </c>
      <c r="BB337" s="515" t="str">
        <f t="shared" si="136"/>
        <v/>
      </c>
      <c r="BC337" s="515" t="str">
        <f t="shared" si="116"/>
        <v/>
      </c>
      <c r="BD337" s="515" t="str">
        <f t="shared" si="116"/>
        <v/>
      </c>
      <c r="BE337" s="515" t="str">
        <f t="shared" si="116"/>
        <v/>
      </c>
      <c r="BF337" s="515" t="str">
        <f t="shared" si="115"/>
        <v/>
      </c>
      <c r="BG337" s="515" t="str">
        <f t="shared" si="115"/>
        <v/>
      </c>
      <c r="BH337" s="515" t="str">
        <f t="shared" si="115"/>
        <v/>
      </c>
      <c r="BI337" s="515" t="str">
        <f t="shared" si="115"/>
        <v/>
      </c>
      <c r="BJ337" s="515" t="str">
        <f t="shared" si="115"/>
        <v/>
      </c>
      <c r="BK337" s="515" t="str">
        <f t="shared" si="115"/>
        <v/>
      </c>
      <c r="BL337" s="515">
        <f t="shared" si="132"/>
        <v>0</v>
      </c>
      <c r="BM337" s="515">
        <f t="shared" si="133"/>
        <v>0</v>
      </c>
      <c r="BN337" s="515">
        <f t="shared" si="134"/>
        <v>0</v>
      </c>
      <c r="BO337" s="515" t="str">
        <f t="shared" si="135"/>
        <v/>
      </c>
    </row>
    <row r="338" spans="1:67" ht="30" customHeight="1">
      <c r="A338" s="518">
        <v>327</v>
      </c>
      <c r="B338" s="516"/>
      <c r="C338" s="77" t="str">
        <f t="shared" si="124"/>
        <v/>
      </c>
      <c r="D338" s="72" t="str">
        <f t="shared" si="125"/>
        <v/>
      </c>
      <c r="E338" s="515" t="str">
        <f t="shared" si="126"/>
        <v/>
      </c>
      <c r="F338" s="515" t="str">
        <f t="shared" si="127"/>
        <v/>
      </c>
      <c r="G338" s="515" t="str">
        <f t="shared" si="128"/>
        <v/>
      </c>
      <c r="H338" s="515">
        <f t="shared" si="129"/>
        <v>0</v>
      </c>
      <c r="I338" s="515">
        <f t="shared" si="129"/>
        <v>0</v>
      </c>
      <c r="J338" s="515">
        <f t="shared" si="129"/>
        <v>0</v>
      </c>
      <c r="K338" s="515">
        <f t="shared" si="129"/>
        <v>0</v>
      </c>
      <c r="L338" s="515">
        <f t="shared" si="129"/>
        <v>0</v>
      </c>
      <c r="M338" s="515">
        <f t="shared" si="129"/>
        <v>0</v>
      </c>
      <c r="N338" s="515">
        <f t="shared" si="129"/>
        <v>0</v>
      </c>
      <c r="O338" s="515">
        <f t="shared" si="129"/>
        <v>0</v>
      </c>
      <c r="P338" s="515">
        <f t="shared" si="129"/>
        <v>0</v>
      </c>
      <c r="Q338" s="515">
        <f t="shared" si="129"/>
        <v>0</v>
      </c>
      <c r="R338" s="515">
        <f t="shared" si="129"/>
        <v>0</v>
      </c>
      <c r="S338" s="515">
        <f t="shared" si="129"/>
        <v>0</v>
      </c>
      <c r="T338" s="515">
        <f t="shared" si="129"/>
        <v>0</v>
      </c>
      <c r="U338" s="515">
        <f t="shared" si="129"/>
        <v>0</v>
      </c>
      <c r="V338" s="515">
        <f t="shared" si="130"/>
        <v>0</v>
      </c>
      <c r="W338" s="515">
        <f t="shared" si="130"/>
        <v>0</v>
      </c>
      <c r="X338" s="515">
        <f t="shared" si="130"/>
        <v>0</v>
      </c>
      <c r="Y338" s="515">
        <f t="shared" si="130"/>
        <v>0</v>
      </c>
      <c r="Z338" s="515">
        <f t="shared" si="130"/>
        <v>0</v>
      </c>
      <c r="AA338" s="515">
        <f t="shared" si="130"/>
        <v>0</v>
      </c>
      <c r="AB338" s="515">
        <f t="shared" si="130"/>
        <v>0</v>
      </c>
      <c r="AC338" s="515">
        <f t="shared" si="130"/>
        <v>0</v>
      </c>
      <c r="AD338" s="515">
        <f t="shared" si="130"/>
        <v>0</v>
      </c>
      <c r="AE338" s="515">
        <f t="shared" si="130"/>
        <v>0</v>
      </c>
      <c r="AF338" s="515">
        <f t="shared" si="130"/>
        <v>0</v>
      </c>
      <c r="AG338" s="515">
        <f t="shared" si="130"/>
        <v>0</v>
      </c>
      <c r="AH338" s="515">
        <f t="shared" si="130"/>
        <v>0</v>
      </c>
      <c r="AI338" s="515">
        <f t="shared" si="130"/>
        <v>0</v>
      </c>
      <c r="AJ338" s="515">
        <f t="shared" si="131"/>
        <v>0</v>
      </c>
      <c r="AK338" s="515">
        <f t="shared" si="131"/>
        <v>0</v>
      </c>
      <c r="AL338" s="515">
        <f t="shared" si="131"/>
        <v>0</v>
      </c>
      <c r="AM338" s="515">
        <f t="shared" si="131"/>
        <v>0</v>
      </c>
      <c r="AN338" s="515">
        <f t="shared" si="131"/>
        <v>0</v>
      </c>
      <c r="AO338" s="515">
        <f t="shared" si="131"/>
        <v>0</v>
      </c>
      <c r="AP338" s="515">
        <f t="shared" si="131"/>
        <v>0</v>
      </c>
      <c r="AQ338" s="515">
        <f t="shared" si="131"/>
        <v>0</v>
      </c>
      <c r="AR338" s="515">
        <f t="shared" si="131"/>
        <v>0</v>
      </c>
      <c r="AS338" s="515">
        <f t="shared" si="131"/>
        <v>0</v>
      </c>
      <c r="AT338" s="515">
        <f t="shared" si="131"/>
        <v>0</v>
      </c>
      <c r="AU338" s="515">
        <f t="shared" si="131"/>
        <v>0</v>
      </c>
      <c r="AV338" s="515">
        <f t="shared" si="131"/>
        <v>0</v>
      </c>
      <c r="AW338" s="515">
        <f t="shared" si="131"/>
        <v>0</v>
      </c>
      <c r="AX338" s="515" t="str">
        <f t="shared" si="136"/>
        <v/>
      </c>
      <c r="AY338" s="515" t="str">
        <f t="shared" si="136"/>
        <v/>
      </c>
      <c r="AZ338" s="515" t="str">
        <f t="shared" si="136"/>
        <v/>
      </c>
      <c r="BA338" s="515" t="str">
        <f t="shared" si="136"/>
        <v/>
      </c>
      <c r="BB338" s="515" t="str">
        <f t="shared" si="136"/>
        <v/>
      </c>
      <c r="BC338" s="515" t="str">
        <f t="shared" si="116"/>
        <v/>
      </c>
      <c r="BD338" s="515" t="str">
        <f t="shared" si="116"/>
        <v/>
      </c>
      <c r="BE338" s="515" t="str">
        <f t="shared" si="116"/>
        <v/>
      </c>
      <c r="BF338" s="515" t="str">
        <f t="shared" si="115"/>
        <v/>
      </c>
      <c r="BG338" s="515" t="str">
        <f t="shared" si="115"/>
        <v/>
      </c>
      <c r="BH338" s="515" t="str">
        <f t="shared" si="115"/>
        <v/>
      </c>
      <c r="BI338" s="515" t="str">
        <f t="shared" si="115"/>
        <v/>
      </c>
      <c r="BJ338" s="515" t="str">
        <f t="shared" si="115"/>
        <v/>
      </c>
      <c r="BK338" s="515" t="str">
        <f t="shared" si="115"/>
        <v/>
      </c>
      <c r="BL338" s="515">
        <f t="shared" si="132"/>
        <v>0</v>
      </c>
      <c r="BM338" s="515">
        <f t="shared" si="133"/>
        <v>0</v>
      </c>
      <c r="BN338" s="515">
        <f t="shared" si="134"/>
        <v>0</v>
      </c>
      <c r="BO338" s="515" t="str">
        <f t="shared" si="135"/>
        <v/>
      </c>
    </row>
    <row r="339" spans="1:67" ht="30" customHeight="1">
      <c r="A339" s="517">
        <v>328</v>
      </c>
      <c r="B339" s="516"/>
      <c r="C339" s="77" t="str">
        <f t="shared" si="124"/>
        <v/>
      </c>
      <c r="D339" s="72" t="str">
        <f t="shared" si="125"/>
        <v/>
      </c>
      <c r="E339" s="515" t="str">
        <f t="shared" si="126"/>
        <v/>
      </c>
      <c r="F339" s="515" t="str">
        <f t="shared" si="127"/>
        <v/>
      </c>
      <c r="G339" s="515" t="str">
        <f t="shared" si="128"/>
        <v/>
      </c>
      <c r="H339" s="515">
        <f t="shared" si="129"/>
        <v>0</v>
      </c>
      <c r="I339" s="515">
        <f t="shared" si="129"/>
        <v>0</v>
      </c>
      <c r="J339" s="515">
        <f t="shared" si="129"/>
        <v>0</v>
      </c>
      <c r="K339" s="515">
        <f t="shared" si="129"/>
        <v>0</v>
      </c>
      <c r="L339" s="515">
        <f t="shared" si="129"/>
        <v>0</v>
      </c>
      <c r="M339" s="515">
        <f t="shared" si="129"/>
        <v>0</v>
      </c>
      <c r="N339" s="515">
        <f t="shared" si="129"/>
        <v>0</v>
      </c>
      <c r="O339" s="515">
        <f t="shared" si="129"/>
        <v>0</v>
      </c>
      <c r="P339" s="515">
        <f t="shared" si="129"/>
        <v>0</v>
      </c>
      <c r="Q339" s="515">
        <f t="shared" si="129"/>
        <v>0</v>
      </c>
      <c r="R339" s="515">
        <f t="shared" si="129"/>
        <v>0</v>
      </c>
      <c r="S339" s="515">
        <f t="shared" si="129"/>
        <v>0</v>
      </c>
      <c r="T339" s="515">
        <f t="shared" si="129"/>
        <v>0</v>
      </c>
      <c r="U339" s="515">
        <f t="shared" si="129"/>
        <v>0</v>
      </c>
      <c r="V339" s="515">
        <f t="shared" si="130"/>
        <v>0</v>
      </c>
      <c r="W339" s="515">
        <f t="shared" si="130"/>
        <v>0</v>
      </c>
      <c r="X339" s="515">
        <f t="shared" si="130"/>
        <v>0</v>
      </c>
      <c r="Y339" s="515">
        <f t="shared" si="130"/>
        <v>0</v>
      </c>
      <c r="Z339" s="515">
        <f t="shared" si="130"/>
        <v>0</v>
      </c>
      <c r="AA339" s="515">
        <f t="shared" si="130"/>
        <v>0</v>
      </c>
      <c r="AB339" s="515">
        <f t="shared" si="130"/>
        <v>0</v>
      </c>
      <c r="AC339" s="515">
        <f t="shared" si="130"/>
        <v>0</v>
      </c>
      <c r="AD339" s="515">
        <f t="shared" si="130"/>
        <v>0</v>
      </c>
      <c r="AE339" s="515">
        <f t="shared" si="130"/>
        <v>0</v>
      </c>
      <c r="AF339" s="515">
        <f t="shared" si="130"/>
        <v>0</v>
      </c>
      <c r="AG339" s="515">
        <f t="shared" si="130"/>
        <v>0</v>
      </c>
      <c r="AH339" s="515">
        <f t="shared" si="130"/>
        <v>0</v>
      </c>
      <c r="AI339" s="515">
        <f t="shared" si="130"/>
        <v>0</v>
      </c>
      <c r="AJ339" s="515">
        <f t="shared" si="131"/>
        <v>0</v>
      </c>
      <c r="AK339" s="515">
        <f t="shared" si="131"/>
        <v>0</v>
      </c>
      <c r="AL339" s="515">
        <f t="shared" si="131"/>
        <v>0</v>
      </c>
      <c r="AM339" s="515">
        <f t="shared" si="131"/>
        <v>0</v>
      </c>
      <c r="AN339" s="515">
        <f t="shared" si="131"/>
        <v>0</v>
      </c>
      <c r="AO339" s="515">
        <f t="shared" si="131"/>
        <v>0</v>
      </c>
      <c r="AP339" s="515">
        <f t="shared" si="131"/>
        <v>0</v>
      </c>
      <c r="AQ339" s="515">
        <f t="shared" si="131"/>
        <v>0</v>
      </c>
      <c r="AR339" s="515">
        <f t="shared" si="131"/>
        <v>0</v>
      </c>
      <c r="AS339" s="515">
        <f t="shared" si="131"/>
        <v>0</v>
      </c>
      <c r="AT339" s="515">
        <f t="shared" si="131"/>
        <v>0</v>
      </c>
      <c r="AU339" s="515">
        <f t="shared" si="131"/>
        <v>0</v>
      </c>
      <c r="AV339" s="515">
        <f t="shared" si="131"/>
        <v>0</v>
      </c>
      <c r="AW339" s="515">
        <f t="shared" si="131"/>
        <v>0</v>
      </c>
      <c r="AX339" s="515" t="str">
        <f t="shared" si="136"/>
        <v/>
      </c>
      <c r="AY339" s="515" t="str">
        <f t="shared" si="136"/>
        <v/>
      </c>
      <c r="AZ339" s="515" t="str">
        <f t="shared" si="136"/>
        <v/>
      </c>
      <c r="BA339" s="515" t="str">
        <f t="shared" si="136"/>
        <v/>
      </c>
      <c r="BB339" s="515" t="str">
        <f t="shared" si="136"/>
        <v/>
      </c>
      <c r="BC339" s="515" t="str">
        <f t="shared" si="116"/>
        <v/>
      </c>
      <c r="BD339" s="515" t="str">
        <f t="shared" si="116"/>
        <v/>
      </c>
      <c r="BE339" s="515" t="str">
        <f t="shared" si="116"/>
        <v/>
      </c>
      <c r="BF339" s="515" t="str">
        <f t="shared" si="115"/>
        <v/>
      </c>
      <c r="BG339" s="515" t="str">
        <f t="shared" si="115"/>
        <v/>
      </c>
      <c r="BH339" s="515" t="str">
        <f t="shared" si="115"/>
        <v/>
      </c>
      <c r="BI339" s="515" t="str">
        <f t="shared" si="115"/>
        <v/>
      </c>
      <c r="BJ339" s="515" t="str">
        <f t="shared" si="115"/>
        <v/>
      </c>
      <c r="BK339" s="515" t="str">
        <f t="shared" si="115"/>
        <v/>
      </c>
      <c r="BL339" s="515">
        <f t="shared" si="132"/>
        <v>0</v>
      </c>
      <c r="BM339" s="515">
        <f t="shared" si="133"/>
        <v>0</v>
      </c>
      <c r="BN339" s="515">
        <f t="shared" si="134"/>
        <v>0</v>
      </c>
      <c r="BO339" s="515" t="str">
        <f t="shared" si="135"/>
        <v/>
      </c>
    </row>
    <row r="340" spans="1:67" ht="30" customHeight="1">
      <c r="A340" s="518">
        <v>329</v>
      </c>
      <c r="B340" s="516"/>
      <c r="C340" s="77" t="str">
        <f t="shared" si="124"/>
        <v/>
      </c>
      <c r="D340" s="72" t="str">
        <f t="shared" si="125"/>
        <v/>
      </c>
      <c r="E340" s="515" t="str">
        <f t="shared" si="126"/>
        <v/>
      </c>
      <c r="F340" s="515" t="str">
        <f t="shared" si="127"/>
        <v/>
      </c>
      <c r="G340" s="515" t="str">
        <f t="shared" si="128"/>
        <v/>
      </c>
      <c r="H340" s="515">
        <f t="shared" si="129"/>
        <v>0</v>
      </c>
      <c r="I340" s="515">
        <f t="shared" si="129"/>
        <v>0</v>
      </c>
      <c r="J340" s="515">
        <f t="shared" si="129"/>
        <v>0</v>
      </c>
      <c r="K340" s="515">
        <f t="shared" si="129"/>
        <v>0</v>
      </c>
      <c r="L340" s="515">
        <f t="shared" si="129"/>
        <v>0</v>
      </c>
      <c r="M340" s="515">
        <f t="shared" si="129"/>
        <v>0</v>
      </c>
      <c r="N340" s="515">
        <f t="shared" si="129"/>
        <v>0</v>
      </c>
      <c r="O340" s="515">
        <f t="shared" si="129"/>
        <v>0</v>
      </c>
      <c r="P340" s="515">
        <f t="shared" si="129"/>
        <v>0</v>
      </c>
      <c r="Q340" s="515">
        <f t="shared" si="129"/>
        <v>0</v>
      </c>
      <c r="R340" s="515">
        <f t="shared" si="129"/>
        <v>0</v>
      </c>
      <c r="S340" s="515">
        <f t="shared" si="129"/>
        <v>0</v>
      </c>
      <c r="T340" s="515">
        <f t="shared" si="129"/>
        <v>0</v>
      </c>
      <c r="U340" s="515">
        <f t="shared" si="129"/>
        <v>0</v>
      </c>
      <c r="V340" s="515">
        <f t="shared" si="130"/>
        <v>0</v>
      </c>
      <c r="W340" s="515">
        <f t="shared" si="130"/>
        <v>0</v>
      </c>
      <c r="X340" s="515">
        <f t="shared" si="130"/>
        <v>0</v>
      </c>
      <c r="Y340" s="515">
        <f t="shared" si="130"/>
        <v>0</v>
      </c>
      <c r="Z340" s="515">
        <f t="shared" si="130"/>
        <v>0</v>
      </c>
      <c r="AA340" s="515">
        <f t="shared" si="130"/>
        <v>0</v>
      </c>
      <c r="AB340" s="515">
        <f t="shared" si="130"/>
        <v>0</v>
      </c>
      <c r="AC340" s="515">
        <f t="shared" si="130"/>
        <v>0</v>
      </c>
      <c r="AD340" s="515">
        <f t="shared" si="130"/>
        <v>0</v>
      </c>
      <c r="AE340" s="515">
        <f t="shared" si="130"/>
        <v>0</v>
      </c>
      <c r="AF340" s="515">
        <f t="shared" si="130"/>
        <v>0</v>
      </c>
      <c r="AG340" s="515">
        <f t="shared" si="130"/>
        <v>0</v>
      </c>
      <c r="AH340" s="515">
        <f t="shared" si="130"/>
        <v>0</v>
      </c>
      <c r="AI340" s="515">
        <f t="shared" si="130"/>
        <v>0</v>
      </c>
      <c r="AJ340" s="515">
        <f t="shared" si="131"/>
        <v>0</v>
      </c>
      <c r="AK340" s="515">
        <f t="shared" si="131"/>
        <v>0</v>
      </c>
      <c r="AL340" s="515">
        <f t="shared" si="131"/>
        <v>0</v>
      </c>
      <c r="AM340" s="515">
        <f t="shared" si="131"/>
        <v>0</v>
      </c>
      <c r="AN340" s="515">
        <f t="shared" si="131"/>
        <v>0</v>
      </c>
      <c r="AO340" s="515">
        <f t="shared" si="131"/>
        <v>0</v>
      </c>
      <c r="AP340" s="515">
        <f t="shared" si="131"/>
        <v>0</v>
      </c>
      <c r="AQ340" s="515">
        <f t="shared" si="131"/>
        <v>0</v>
      </c>
      <c r="AR340" s="515">
        <f t="shared" si="131"/>
        <v>0</v>
      </c>
      <c r="AS340" s="515">
        <f t="shared" si="131"/>
        <v>0</v>
      </c>
      <c r="AT340" s="515">
        <f t="shared" si="131"/>
        <v>0</v>
      </c>
      <c r="AU340" s="515">
        <f t="shared" si="131"/>
        <v>0</v>
      </c>
      <c r="AV340" s="515">
        <f t="shared" si="131"/>
        <v>0</v>
      </c>
      <c r="AW340" s="515">
        <f t="shared" si="131"/>
        <v>0</v>
      </c>
      <c r="AX340" s="515" t="str">
        <f t="shared" si="136"/>
        <v/>
      </c>
      <c r="AY340" s="515" t="str">
        <f t="shared" si="136"/>
        <v/>
      </c>
      <c r="AZ340" s="515" t="str">
        <f t="shared" si="136"/>
        <v/>
      </c>
      <c r="BA340" s="515" t="str">
        <f t="shared" si="136"/>
        <v/>
      </c>
      <c r="BB340" s="515" t="str">
        <f t="shared" si="136"/>
        <v/>
      </c>
      <c r="BC340" s="515" t="str">
        <f t="shared" si="116"/>
        <v/>
      </c>
      <c r="BD340" s="515" t="str">
        <f t="shared" si="116"/>
        <v/>
      </c>
      <c r="BE340" s="515" t="str">
        <f t="shared" si="116"/>
        <v/>
      </c>
      <c r="BF340" s="515" t="str">
        <f t="shared" si="115"/>
        <v/>
      </c>
      <c r="BG340" s="515" t="str">
        <f t="shared" si="115"/>
        <v/>
      </c>
      <c r="BH340" s="515" t="str">
        <f t="shared" si="115"/>
        <v/>
      </c>
      <c r="BI340" s="515" t="str">
        <f t="shared" si="115"/>
        <v/>
      </c>
      <c r="BJ340" s="515" t="str">
        <f t="shared" si="115"/>
        <v/>
      </c>
      <c r="BK340" s="515" t="str">
        <f t="shared" si="115"/>
        <v/>
      </c>
      <c r="BL340" s="515">
        <f t="shared" si="132"/>
        <v>0</v>
      </c>
      <c r="BM340" s="515">
        <f t="shared" si="133"/>
        <v>0</v>
      </c>
      <c r="BN340" s="515">
        <f t="shared" si="134"/>
        <v>0</v>
      </c>
      <c r="BO340" s="515" t="str">
        <f t="shared" si="135"/>
        <v/>
      </c>
    </row>
    <row r="341" spans="1:67" ht="30" customHeight="1">
      <c r="A341" s="517">
        <v>330</v>
      </c>
      <c r="B341" s="516"/>
      <c r="C341" s="77" t="str">
        <f t="shared" si="124"/>
        <v/>
      </c>
      <c r="D341" s="72" t="str">
        <f t="shared" si="125"/>
        <v/>
      </c>
      <c r="E341" s="515" t="str">
        <f t="shared" si="126"/>
        <v/>
      </c>
      <c r="F341" s="515" t="str">
        <f t="shared" si="127"/>
        <v/>
      </c>
      <c r="G341" s="515" t="str">
        <f t="shared" si="128"/>
        <v/>
      </c>
      <c r="H341" s="515">
        <f t="shared" si="129"/>
        <v>0</v>
      </c>
      <c r="I341" s="515">
        <f t="shared" si="129"/>
        <v>0</v>
      </c>
      <c r="J341" s="515">
        <f t="shared" si="129"/>
        <v>0</v>
      </c>
      <c r="K341" s="515">
        <f t="shared" si="129"/>
        <v>0</v>
      </c>
      <c r="L341" s="515">
        <f t="shared" si="129"/>
        <v>0</v>
      </c>
      <c r="M341" s="515">
        <f t="shared" si="129"/>
        <v>0</v>
      </c>
      <c r="N341" s="515">
        <f t="shared" si="129"/>
        <v>0</v>
      </c>
      <c r="O341" s="515">
        <f t="shared" si="129"/>
        <v>0</v>
      </c>
      <c r="P341" s="515">
        <f t="shared" si="129"/>
        <v>0</v>
      </c>
      <c r="Q341" s="515">
        <f t="shared" si="129"/>
        <v>0</v>
      </c>
      <c r="R341" s="515">
        <f t="shared" si="129"/>
        <v>0</v>
      </c>
      <c r="S341" s="515">
        <f t="shared" si="129"/>
        <v>0</v>
      </c>
      <c r="T341" s="515">
        <f t="shared" si="129"/>
        <v>0</v>
      </c>
      <c r="U341" s="515">
        <f t="shared" si="129"/>
        <v>0</v>
      </c>
      <c r="V341" s="515">
        <f t="shared" si="130"/>
        <v>0</v>
      </c>
      <c r="W341" s="515">
        <f t="shared" si="130"/>
        <v>0</v>
      </c>
      <c r="X341" s="515">
        <f t="shared" si="130"/>
        <v>0</v>
      </c>
      <c r="Y341" s="515">
        <f t="shared" si="130"/>
        <v>0</v>
      </c>
      <c r="Z341" s="515">
        <f t="shared" si="130"/>
        <v>0</v>
      </c>
      <c r="AA341" s="515">
        <f t="shared" si="130"/>
        <v>0</v>
      </c>
      <c r="AB341" s="515">
        <f t="shared" si="130"/>
        <v>0</v>
      </c>
      <c r="AC341" s="515">
        <f t="shared" si="130"/>
        <v>0</v>
      </c>
      <c r="AD341" s="515">
        <f t="shared" si="130"/>
        <v>0</v>
      </c>
      <c r="AE341" s="515">
        <f t="shared" si="130"/>
        <v>0</v>
      </c>
      <c r="AF341" s="515">
        <f t="shared" si="130"/>
        <v>0</v>
      </c>
      <c r="AG341" s="515">
        <f t="shared" si="130"/>
        <v>0</v>
      </c>
      <c r="AH341" s="515">
        <f t="shared" si="130"/>
        <v>0</v>
      </c>
      <c r="AI341" s="515">
        <f t="shared" si="130"/>
        <v>0</v>
      </c>
      <c r="AJ341" s="515">
        <f t="shared" si="131"/>
        <v>0</v>
      </c>
      <c r="AK341" s="515">
        <f t="shared" si="131"/>
        <v>0</v>
      </c>
      <c r="AL341" s="515">
        <f t="shared" si="131"/>
        <v>0</v>
      </c>
      <c r="AM341" s="515">
        <f t="shared" si="131"/>
        <v>0</v>
      </c>
      <c r="AN341" s="515">
        <f t="shared" si="131"/>
        <v>0</v>
      </c>
      <c r="AO341" s="515">
        <f t="shared" si="131"/>
        <v>0</v>
      </c>
      <c r="AP341" s="515">
        <f t="shared" si="131"/>
        <v>0</v>
      </c>
      <c r="AQ341" s="515">
        <f t="shared" si="131"/>
        <v>0</v>
      </c>
      <c r="AR341" s="515">
        <f t="shared" si="131"/>
        <v>0</v>
      </c>
      <c r="AS341" s="515">
        <f t="shared" si="131"/>
        <v>0</v>
      </c>
      <c r="AT341" s="515">
        <f t="shared" si="131"/>
        <v>0</v>
      </c>
      <c r="AU341" s="515">
        <f t="shared" si="131"/>
        <v>0</v>
      </c>
      <c r="AV341" s="515">
        <f t="shared" si="131"/>
        <v>0</v>
      </c>
      <c r="AW341" s="515">
        <f t="shared" si="131"/>
        <v>0</v>
      </c>
      <c r="AX341" s="515" t="str">
        <f t="shared" si="136"/>
        <v/>
      </c>
      <c r="AY341" s="515" t="str">
        <f t="shared" si="136"/>
        <v/>
      </c>
      <c r="AZ341" s="515" t="str">
        <f t="shared" si="136"/>
        <v/>
      </c>
      <c r="BA341" s="515" t="str">
        <f t="shared" si="136"/>
        <v/>
      </c>
      <c r="BB341" s="515" t="str">
        <f t="shared" si="136"/>
        <v/>
      </c>
      <c r="BC341" s="515" t="str">
        <f t="shared" si="116"/>
        <v/>
      </c>
      <c r="BD341" s="515" t="str">
        <f t="shared" si="116"/>
        <v/>
      </c>
      <c r="BE341" s="515" t="str">
        <f t="shared" si="116"/>
        <v/>
      </c>
      <c r="BF341" s="515" t="str">
        <f t="shared" si="116"/>
        <v/>
      </c>
      <c r="BG341" s="515" t="str">
        <f t="shared" si="116"/>
        <v/>
      </c>
      <c r="BH341" s="515" t="str">
        <f t="shared" si="116"/>
        <v/>
      </c>
      <c r="BI341" s="515" t="str">
        <f t="shared" si="116"/>
        <v/>
      </c>
      <c r="BJ341" s="515" t="str">
        <f t="shared" si="116"/>
        <v/>
      </c>
      <c r="BK341" s="515" t="str">
        <f t="shared" si="116"/>
        <v/>
      </c>
      <c r="BL341" s="515">
        <f t="shared" si="132"/>
        <v>0</v>
      </c>
      <c r="BM341" s="515">
        <f t="shared" si="133"/>
        <v>0</v>
      </c>
      <c r="BN341" s="515">
        <f t="shared" si="134"/>
        <v>0</v>
      </c>
      <c r="BO341" s="515" t="str">
        <f t="shared" si="135"/>
        <v/>
      </c>
    </row>
    <row r="342" spans="1:67" ht="30" customHeight="1">
      <c r="A342" s="518">
        <v>331</v>
      </c>
      <c r="B342" s="516"/>
      <c r="C342" s="77" t="str">
        <f t="shared" si="124"/>
        <v/>
      </c>
      <c r="D342" s="72" t="str">
        <f t="shared" si="125"/>
        <v/>
      </c>
      <c r="E342" s="515" t="str">
        <f t="shared" si="126"/>
        <v/>
      </c>
      <c r="F342" s="515" t="str">
        <f t="shared" si="127"/>
        <v/>
      </c>
      <c r="G342" s="515" t="str">
        <f t="shared" si="128"/>
        <v/>
      </c>
      <c r="H342" s="515">
        <f t="shared" si="129"/>
        <v>0</v>
      </c>
      <c r="I342" s="515">
        <f t="shared" si="129"/>
        <v>0</v>
      </c>
      <c r="J342" s="515">
        <f t="shared" si="129"/>
        <v>0</v>
      </c>
      <c r="K342" s="515">
        <f t="shared" si="129"/>
        <v>0</v>
      </c>
      <c r="L342" s="515">
        <f t="shared" si="129"/>
        <v>0</v>
      </c>
      <c r="M342" s="515">
        <f t="shared" si="129"/>
        <v>0</v>
      </c>
      <c r="N342" s="515">
        <f t="shared" si="129"/>
        <v>0</v>
      </c>
      <c r="O342" s="515">
        <f t="shared" si="129"/>
        <v>0</v>
      </c>
      <c r="P342" s="515">
        <f t="shared" si="129"/>
        <v>0</v>
      </c>
      <c r="Q342" s="515">
        <f t="shared" si="129"/>
        <v>0</v>
      </c>
      <c r="R342" s="515">
        <f t="shared" si="129"/>
        <v>0</v>
      </c>
      <c r="S342" s="515">
        <f t="shared" si="129"/>
        <v>0</v>
      </c>
      <c r="T342" s="515">
        <f t="shared" si="129"/>
        <v>0</v>
      </c>
      <c r="U342" s="515">
        <f t="shared" si="129"/>
        <v>0</v>
      </c>
      <c r="V342" s="515">
        <f t="shared" si="130"/>
        <v>0</v>
      </c>
      <c r="W342" s="515">
        <f t="shared" si="130"/>
        <v>0</v>
      </c>
      <c r="X342" s="515">
        <f t="shared" si="130"/>
        <v>0</v>
      </c>
      <c r="Y342" s="515">
        <f t="shared" si="130"/>
        <v>0</v>
      </c>
      <c r="Z342" s="515">
        <f t="shared" si="130"/>
        <v>0</v>
      </c>
      <c r="AA342" s="515">
        <f t="shared" si="130"/>
        <v>0</v>
      </c>
      <c r="AB342" s="515">
        <f t="shared" si="130"/>
        <v>0</v>
      </c>
      <c r="AC342" s="515">
        <f t="shared" si="130"/>
        <v>0</v>
      </c>
      <c r="AD342" s="515">
        <f t="shared" si="130"/>
        <v>0</v>
      </c>
      <c r="AE342" s="515">
        <f t="shared" si="130"/>
        <v>0</v>
      </c>
      <c r="AF342" s="515">
        <f t="shared" si="130"/>
        <v>0</v>
      </c>
      <c r="AG342" s="515">
        <f t="shared" si="130"/>
        <v>0</v>
      </c>
      <c r="AH342" s="515">
        <f t="shared" si="130"/>
        <v>0</v>
      </c>
      <c r="AI342" s="515">
        <f t="shared" si="130"/>
        <v>0</v>
      </c>
      <c r="AJ342" s="515">
        <f t="shared" si="131"/>
        <v>0</v>
      </c>
      <c r="AK342" s="515">
        <f t="shared" si="131"/>
        <v>0</v>
      </c>
      <c r="AL342" s="515">
        <f t="shared" si="131"/>
        <v>0</v>
      </c>
      <c r="AM342" s="515">
        <f t="shared" si="131"/>
        <v>0</v>
      </c>
      <c r="AN342" s="515">
        <f t="shared" si="131"/>
        <v>0</v>
      </c>
      <c r="AO342" s="515">
        <f t="shared" si="131"/>
        <v>0</v>
      </c>
      <c r="AP342" s="515">
        <f t="shared" si="131"/>
        <v>0</v>
      </c>
      <c r="AQ342" s="515">
        <f t="shared" si="131"/>
        <v>0</v>
      </c>
      <c r="AR342" s="515">
        <f t="shared" si="131"/>
        <v>0</v>
      </c>
      <c r="AS342" s="515">
        <f t="shared" si="131"/>
        <v>0</v>
      </c>
      <c r="AT342" s="515">
        <f t="shared" si="131"/>
        <v>0</v>
      </c>
      <c r="AU342" s="515">
        <f t="shared" si="131"/>
        <v>0</v>
      </c>
      <c r="AV342" s="515">
        <f t="shared" si="131"/>
        <v>0</v>
      </c>
      <c r="AW342" s="515">
        <f t="shared" si="131"/>
        <v>0</v>
      </c>
      <c r="AX342" s="515" t="str">
        <f t="shared" si="136"/>
        <v/>
      </c>
      <c r="AY342" s="515" t="str">
        <f t="shared" si="136"/>
        <v/>
      </c>
      <c r="AZ342" s="515" t="str">
        <f t="shared" si="136"/>
        <v/>
      </c>
      <c r="BA342" s="515" t="str">
        <f t="shared" si="136"/>
        <v/>
      </c>
      <c r="BB342" s="515" t="str">
        <f t="shared" si="136"/>
        <v/>
      </c>
      <c r="BC342" s="515" t="str">
        <f t="shared" si="116"/>
        <v/>
      </c>
      <c r="BD342" s="515" t="str">
        <f t="shared" si="116"/>
        <v/>
      </c>
      <c r="BE342" s="515" t="str">
        <f t="shared" si="116"/>
        <v/>
      </c>
      <c r="BF342" s="515" t="str">
        <f t="shared" si="116"/>
        <v/>
      </c>
      <c r="BG342" s="515" t="str">
        <f t="shared" si="116"/>
        <v/>
      </c>
      <c r="BH342" s="515" t="str">
        <f t="shared" si="116"/>
        <v/>
      </c>
      <c r="BI342" s="515" t="str">
        <f t="shared" si="116"/>
        <v/>
      </c>
      <c r="BJ342" s="515" t="str">
        <f t="shared" si="116"/>
        <v/>
      </c>
      <c r="BK342" s="515" t="str">
        <f t="shared" si="116"/>
        <v/>
      </c>
      <c r="BL342" s="515">
        <f t="shared" si="132"/>
        <v>0</v>
      </c>
      <c r="BM342" s="515">
        <f t="shared" si="133"/>
        <v>0</v>
      </c>
      <c r="BN342" s="515">
        <f t="shared" si="134"/>
        <v>0</v>
      </c>
      <c r="BO342" s="515" t="str">
        <f t="shared" si="135"/>
        <v/>
      </c>
    </row>
    <row r="343" spans="1:67" ht="30" customHeight="1">
      <c r="A343" s="517">
        <v>332</v>
      </c>
      <c r="B343" s="516"/>
      <c r="C343" s="77" t="str">
        <f t="shared" si="124"/>
        <v/>
      </c>
      <c r="D343" s="72" t="str">
        <f t="shared" si="125"/>
        <v/>
      </c>
      <c r="E343" s="515" t="str">
        <f t="shared" si="126"/>
        <v/>
      </c>
      <c r="F343" s="515" t="str">
        <f t="shared" si="127"/>
        <v/>
      </c>
      <c r="G343" s="515" t="str">
        <f t="shared" si="128"/>
        <v/>
      </c>
      <c r="H343" s="515">
        <f t="shared" si="129"/>
        <v>0</v>
      </c>
      <c r="I343" s="515">
        <f t="shared" si="129"/>
        <v>0</v>
      </c>
      <c r="J343" s="515">
        <f t="shared" si="129"/>
        <v>0</v>
      </c>
      <c r="K343" s="515">
        <f t="shared" si="129"/>
        <v>0</v>
      </c>
      <c r="L343" s="515">
        <f t="shared" si="129"/>
        <v>0</v>
      </c>
      <c r="M343" s="515">
        <f t="shared" si="129"/>
        <v>0</v>
      </c>
      <c r="N343" s="515">
        <f t="shared" si="129"/>
        <v>0</v>
      </c>
      <c r="O343" s="515">
        <f t="shared" si="129"/>
        <v>0</v>
      </c>
      <c r="P343" s="515">
        <f t="shared" si="129"/>
        <v>0</v>
      </c>
      <c r="Q343" s="515">
        <f t="shared" si="129"/>
        <v>0</v>
      </c>
      <c r="R343" s="515">
        <f t="shared" si="129"/>
        <v>0</v>
      </c>
      <c r="S343" s="515">
        <f t="shared" si="129"/>
        <v>0</v>
      </c>
      <c r="T343" s="515">
        <f t="shared" si="129"/>
        <v>0</v>
      </c>
      <c r="U343" s="515">
        <f t="shared" si="129"/>
        <v>0</v>
      </c>
      <c r="V343" s="515">
        <f t="shared" si="130"/>
        <v>0</v>
      </c>
      <c r="W343" s="515">
        <f t="shared" si="130"/>
        <v>0</v>
      </c>
      <c r="X343" s="515">
        <f t="shared" si="130"/>
        <v>0</v>
      </c>
      <c r="Y343" s="515">
        <f t="shared" si="130"/>
        <v>0</v>
      </c>
      <c r="Z343" s="515">
        <f t="shared" si="130"/>
        <v>0</v>
      </c>
      <c r="AA343" s="515">
        <f t="shared" si="130"/>
        <v>0</v>
      </c>
      <c r="AB343" s="515">
        <f t="shared" si="130"/>
        <v>0</v>
      </c>
      <c r="AC343" s="515">
        <f t="shared" si="130"/>
        <v>0</v>
      </c>
      <c r="AD343" s="515">
        <f t="shared" si="130"/>
        <v>0</v>
      </c>
      <c r="AE343" s="515">
        <f t="shared" si="130"/>
        <v>0</v>
      </c>
      <c r="AF343" s="515">
        <f t="shared" si="130"/>
        <v>0</v>
      </c>
      <c r="AG343" s="515">
        <f t="shared" si="130"/>
        <v>0</v>
      </c>
      <c r="AH343" s="515">
        <f t="shared" si="130"/>
        <v>0</v>
      </c>
      <c r="AI343" s="515">
        <f t="shared" si="130"/>
        <v>0</v>
      </c>
      <c r="AJ343" s="515">
        <f t="shared" si="131"/>
        <v>0</v>
      </c>
      <c r="AK343" s="515">
        <f t="shared" si="131"/>
        <v>0</v>
      </c>
      <c r="AL343" s="515">
        <f t="shared" si="131"/>
        <v>0</v>
      </c>
      <c r="AM343" s="515">
        <f t="shared" si="131"/>
        <v>0</v>
      </c>
      <c r="AN343" s="515">
        <f t="shared" si="131"/>
        <v>0</v>
      </c>
      <c r="AO343" s="515">
        <f t="shared" si="131"/>
        <v>0</v>
      </c>
      <c r="AP343" s="515">
        <f t="shared" si="131"/>
        <v>0</v>
      </c>
      <c r="AQ343" s="515">
        <f t="shared" si="131"/>
        <v>0</v>
      </c>
      <c r="AR343" s="515">
        <f t="shared" si="131"/>
        <v>0</v>
      </c>
      <c r="AS343" s="515">
        <f t="shared" si="131"/>
        <v>0</v>
      </c>
      <c r="AT343" s="515">
        <f t="shared" si="131"/>
        <v>0</v>
      </c>
      <c r="AU343" s="515">
        <f t="shared" si="131"/>
        <v>0</v>
      </c>
      <c r="AV343" s="515">
        <f t="shared" si="131"/>
        <v>0</v>
      </c>
      <c r="AW343" s="515">
        <f t="shared" si="131"/>
        <v>0</v>
      </c>
      <c r="AX343" s="515" t="str">
        <f t="shared" si="136"/>
        <v/>
      </c>
      <c r="AY343" s="515" t="str">
        <f t="shared" si="136"/>
        <v/>
      </c>
      <c r="AZ343" s="515" t="str">
        <f t="shared" si="136"/>
        <v/>
      </c>
      <c r="BA343" s="515" t="str">
        <f t="shared" si="136"/>
        <v/>
      </c>
      <c r="BB343" s="515" t="str">
        <f t="shared" si="136"/>
        <v/>
      </c>
      <c r="BC343" s="515" t="str">
        <f t="shared" si="116"/>
        <v/>
      </c>
      <c r="BD343" s="515" t="str">
        <f t="shared" si="116"/>
        <v/>
      </c>
      <c r="BE343" s="515" t="str">
        <f t="shared" si="116"/>
        <v/>
      </c>
      <c r="BF343" s="515" t="str">
        <f t="shared" si="116"/>
        <v/>
      </c>
      <c r="BG343" s="515" t="str">
        <f t="shared" si="116"/>
        <v/>
      </c>
      <c r="BH343" s="515" t="str">
        <f t="shared" si="116"/>
        <v/>
      </c>
      <c r="BI343" s="515" t="str">
        <f t="shared" si="116"/>
        <v/>
      </c>
      <c r="BJ343" s="515" t="str">
        <f t="shared" si="116"/>
        <v/>
      </c>
      <c r="BK343" s="515" t="str">
        <f t="shared" si="116"/>
        <v/>
      </c>
      <c r="BL343" s="515">
        <f t="shared" si="132"/>
        <v>0</v>
      </c>
      <c r="BM343" s="515">
        <f t="shared" si="133"/>
        <v>0</v>
      </c>
      <c r="BN343" s="515">
        <f t="shared" si="134"/>
        <v>0</v>
      </c>
      <c r="BO343" s="515" t="str">
        <f t="shared" si="135"/>
        <v/>
      </c>
    </row>
    <row r="344" spans="1:67" ht="30" customHeight="1">
      <c r="A344" s="518">
        <v>333</v>
      </c>
      <c r="B344" s="516"/>
      <c r="C344" s="77" t="str">
        <f t="shared" si="124"/>
        <v/>
      </c>
      <c r="D344" s="72" t="str">
        <f t="shared" si="125"/>
        <v/>
      </c>
      <c r="E344" s="515" t="str">
        <f t="shared" si="126"/>
        <v/>
      </c>
      <c r="F344" s="515" t="str">
        <f t="shared" si="127"/>
        <v/>
      </c>
      <c r="G344" s="515" t="str">
        <f t="shared" si="128"/>
        <v/>
      </c>
      <c r="H344" s="515">
        <f t="shared" si="129"/>
        <v>0</v>
      </c>
      <c r="I344" s="515">
        <f t="shared" si="129"/>
        <v>0</v>
      </c>
      <c r="J344" s="515">
        <f t="shared" si="129"/>
        <v>0</v>
      </c>
      <c r="K344" s="515">
        <f t="shared" si="129"/>
        <v>0</v>
      </c>
      <c r="L344" s="515">
        <f t="shared" si="129"/>
        <v>0</v>
      </c>
      <c r="M344" s="515">
        <f t="shared" si="129"/>
        <v>0</v>
      </c>
      <c r="N344" s="515">
        <f t="shared" si="129"/>
        <v>0</v>
      </c>
      <c r="O344" s="515">
        <f t="shared" si="129"/>
        <v>0</v>
      </c>
      <c r="P344" s="515">
        <f t="shared" si="129"/>
        <v>0</v>
      </c>
      <c r="Q344" s="515">
        <f t="shared" si="129"/>
        <v>0</v>
      </c>
      <c r="R344" s="515">
        <f t="shared" si="129"/>
        <v>0</v>
      </c>
      <c r="S344" s="515">
        <f t="shared" si="129"/>
        <v>0</v>
      </c>
      <c r="T344" s="515">
        <f t="shared" si="129"/>
        <v>0</v>
      </c>
      <c r="U344" s="515">
        <f t="shared" si="129"/>
        <v>0</v>
      </c>
      <c r="V344" s="515">
        <f t="shared" si="130"/>
        <v>0</v>
      </c>
      <c r="W344" s="515">
        <f t="shared" si="130"/>
        <v>0</v>
      </c>
      <c r="X344" s="515">
        <f t="shared" si="130"/>
        <v>0</v>
      </c>
      <c r="Y344" s="515">
        <f t="shared" si="130"/>
        <v>0</v>
      </c>
      <c r="Z344" s="515">
        <f t="shared" si="130"/>
        <v>0</v>
      </c>
      <c r="AA344" s="515">
        <f t="shared" si="130"/>
        <v>0</v>
      </c>
      <c r="AB344" s="515">
        <f t="shared" si="130"/>
        <v>0</v>
      </c>
      <c r="AC344" s="515">
        <f t="shared" si="130"/>
        <v>0</v>
      </c>
      <c r="AD344" s="515">
        <f t="shared" si="130"/>
        <v>0</v>
      </c>
      <c r="AE344" s="515">
        <f t="shared" si="130"/>
        <v>0</v>
      </c>
      <c r="AF344" s="515">
        <f t="shared" si="130"/>
        <v>0</v>
      </c>
      <c r="AG344" s="515">
        <f t="shared" si="130"/>
        <v>0</v>
      </c>
      <c r="AH344" s="515">
        <f t="shared" si="130"/>
        <v>0</v>
      </c>
      <c r="AI344" s="515">
        <f t="shared" si="130"/>
        <v>0</v>
      </c>
      <c r="AJ344" s="515">
        <f t="shared" si="131"/>
        <v>0</v>
      </c>
      <c r="AK344" s="515">
        <f t="shared" si="131"/>
        <v>0</v>
      </c>
      <c r="AL344" s="515">
        <f t="shared" si="131"/>
        <v>0</v>
      </c>
      <c r="AM344" s="515">
        <f t="shared" si="131"/>
        <v>0</v>
      </c>
      <c r="AN344" s="515">
        <f t="shared" si="131"/>
        <v>0</v>
      </c>
      <c r="AO344" s="515">
        <f t="shared" si="131"/>
        <v>0</v>
      </c>
      <c r="AP344" s="515">
        <f t="shared" si="131"/>
        <v>0</v>
      </c>
      <c r="AQ344" s="515">
        <f t="shared" si="131"/>
        <v>0</v>
      </c>
      <c r="AR344" s="515">
        <f t="shared" si="131"/>
        <v>0</v>
      </c>
      <c r="AS344" s="515">
        <f t="shared" si="131"/>
        <v>0</v>
      </c>
      <c r="AT344" s="515">
        <f t="shared" si="131"/>
        <v>0</v>
      </c>
      <c r="AU344" s="515">
        <f t="shared" si="131"/>
        <v>0</v>
      </c>
      <c r="AV344" s="515">
        <f t="shared" si="131"/>
        <v>0</v>
      </c>
      <c r="AW344" s="515">
        <f t="shared" si="131"/>
        <v>0</v>
      </c>
      <c r="AX344" s="515" t="str">
        <f t="shared" si="136"/>
        <v/>
      </c>
      <c r="AY344" s="515" t="str">
        <f t="shared" si="136"/>
        <v/>
      </c>
      <c r="AZ344" s="515" t="str">
        <f t="shared" si="136"/>
        <v/>
      </c>
      <c r="BA344" s="515" t="str">
        <f t="shared" si="136"/>
        <v/>
      </c>
      <c r="BB344" s="515" t="str">
        <f t="shared" si="136"/>
        <v/>
      </c>
      <c r="BC344" s="515" t="str">
        <f t="shared" si="116"/>
        <v/>
      </c>
      <c r="BD344" s="515" t="str">
        <f t="shared" si="116"/>
        <v/>
      </c>
      <c r="BE344" s="515" t="str">
        <f t="shared" si="116"/>
        <v/>
      </c>
      <c r="BF344" s="515" t="str">
        <f t="shared" si="116"/>
        <v/>
      </c>
      <c r="BG344" s="515" t="str">
        <f t="shared" si="116"/>
        <v/>
      </c>
      <c r="BH344" s="515" t="str">
        <f t="shared" si="116"/>
        <v/>
      </c>
      <c r="BI344" s="515" t="str">
        <f t="shared" si="116"/>
        <v/>
      </c>
      <c r="BJ344" s="515" t="str">
        <f t="shared" si="116"/>
        <v/>
      </c>
      <c r="BK344" s="515" t="str">
        <f t="shared" si="116"/>
        <v/>
      </c>
      <c r="BL344" s="515">
        <f t="shared" si="132"/>
        <v>0</v>
      </c>
      <c r="BM344" s="515">
        <f t="shared" si="133"/>
        <v>0</v>
      </c>
      <c r="BN344" s="515">
        <f t="shared" si="134"/>
        <v>0</v>
      </c>
      <c r="BO344" s="515" t="str">
        <f t="shared" si="135"/>
        <v/>
      </c>
    </row>
    <row r="345" spans="1:67" ht="30" customHeight="1">
      <c r="A345" s="517">
        <v>334</v>
      </c>
      <c r="B345" s="516"/>
      <c r="C345" s="77" t="str">
        <f t="shared" si="124"/>
        <v/>
      </c>
      <c r="D345" s="72" t="str">
        <f t="shared" si="125"/>
        <v/>
      </c>
      <c r="E345" s="515" t="str">
        <f t="shared" si="126"/>
        <v/>
      </c>
      <c r="F345" s="515" t="str">
        <f t="shared" si="127"/>
        <v/>
      </c>
      <c r="G345" s="515" t="str">
        <f t="shared" si="128"/>
        <v/>
      </c>
      <c r="H345" s="515">
        <f t="shared" si="129"/>
        <v>0</v>
      </c>
      <c r="I345" s="515">
        <f t="shared" si="129"/>
        <v>0</v>
      </c>
      <c r="J345" s="515">
        <f t="shared" si="129"/>
        <v>0</v>
      </c>
      <c r="K345" s="515">
        <f t="shared" si="129"/>
        <v>0</v>
      </c>
      <c r="L345" s="515">
        <f t="shared" si="129"/>
        <v>0</v>
      </c>
      <c r="M345" s="515">
        <f t="shared" si="129"/>
        <v>0</v>
      </c>
      <c r="N345" s="515">
        <f t="shared" si="129"/>
        <v>0</v>
      </c>
      <c r="O345" s="515">
        <f t="shared" si="129"/>
        <v>0</v>
      </c>
      <c r="P345" s="515">
        <f t="shared" si="129"/>
        <v>0</v>
      </c>
      <c r="Q345" s="515">
        <f t="shared" si="129"/>
        <v>0</v>
      </c>
      <c r="R345" s="515">
        <f t="shared" si="129"/>
        <v>0</v>
      </c>
      <c r="S345" s="515">
        <f t="shared" si="129"/>
        <v>0</v>
      </c>
      <c r="T345" s="515">
        <f t="shared" si="129"/>
        <v>0</v>
      </c>
      <c r="U345" s="515">
        <f t="shared" si="129"/>
        <v>0</v>
      </c>
      <c r="V345" s="515">
        <f t="shared" si="130"/>
        <v>0</v>
      </c>
      <c r="W345" s="515">
        <f t="shared" si="130"/>
        <v>0</v>
      </c>
      <c r="X345" s="515">
        <f t="shared" si="130"/>
        <v>0</v>
      </c>
      <c r="Y345" s="515">
        <f t="shared" si="130"/>
        <v>0</v>
      </c>
      <c r="Z345" s="515">
        <f t="shared" si="130"/>
        <v>0</v>
      </c>
      <c r="AA345" s="515">
        <f t="shared" si="130"/>
        <v>0</v>
      </c>
      <c r="AB345" s="515">
        <f t="shared" si="130"/>
        <v>0</v>
      </c>
      <c r="AC345" s="515">
        <f t="shared" si="130"/>
        <v>0</v>
      </c>
      <c r="AD345" s="515">
        <f t="shared" si="130"/>
        <v>0</v>
      </c>
      <c r="AE345" s="515">
        <f t="shared" si="130"/>
        <v>0</v>
      </c>
      <c r="AF345" s="515">
        <f t="shared" si="130"/>
        <v>0</v>
      </c>
      <c r="AG345" s="515">
        <f t="shared" si="130"/>
        <v>0</v>
      </c>
      <c r="AH345" s="515">
        <f t="shared" si="130"/>
        <v>0</v>
      </c>
      <c r="AI345" s="515">
        <f t="shared" si="130"/>
        <v>0</v>
      </c>
      <c r="AJ345" s="515">
        <f t="shared" si="131"/>
        <v>0</v>
      </c>
      <c r="AK345" s="515">
        <f t="shared" si="131"/>
        <v>0</v>
      </c>
      <c r="AL345" s="515">
        <f t="shared" si="131"/>
        <v>0</v>
      </c>
      <c r="AM345" s="515">
        <f t="shared" si="131"/>
        <v>0</v>
      </c>
      <c r="AN345" s="515">
        <f t="shared" si="131"/>
        <v>0</v>
      </c>
      <c r="AO345" s="515">
        <f t="shared" si="131"/>
        <v>0</v>
      </c>
      <c r="AP345" s="515">
        <f t="shared" si="131"/>
        <v>0</v>
      </c>
      <c r="AQ345" s="515">
        <f t="shared" si="131"/>
        <v>0</v>
      </c>
      <c r="AR345" s="515">
        <f t="shared" si="131"/>
        <v>0</v>
      </c>
      <c r="AS345" s="515">
        <f t="shared" si="131"/>
        <v>0</v>
      </c>
      <c r="AT345" s="515">
        <f t="shared" si="131"/>
        <v>0</v>
      </c>
      <c r="AU345" s="515">
        <f t="shared" si="131"/>
        <v>0</v>
      </c>
      <c r="AV345" s="515">
        <f t="shared" si="131"/>
        <v>0</v>
      </c>
      <c r="AW345" s="515">
        <f t="shared" si="131"/>
        <v>0</v>
      </c>
      <c r="AX345" s="515" t="str">
        <f t="shared" si="136"/>
        <v/>
      </c>
      <c r="AY345" s="515" t="str">
        <f t="shared" si="136"/>
        <v/>
      </c>
      <c r="AZ345" s="515" t="str">
        <f t="shared" si="136"/>
        <v/>
      </c>
      <c r="BA345" s="515" t="str">
        <f t="shared" si="136"/>
        <v/>
      </c>
      <c r="BB345" s="515" t="str">
        <f t="shared" si="136"/>
        <v/>
      </c>
      <c r="BC345" s="515" t="str">
        <f t="shared" si="116"/>
        <v/>
      </c>
      <c r="BD345" s="515" t="str">
        <f t="shared" si="116"/>
        <v/>
      </c>
      <c r="BE345" s="515" t="str">
        <f t="shared" si="116"/>
        <v/>
      </c>
      <c r="BF345" s="515" t="str">
        <f t="shared" si="116"/>
        <v/>
      </c>
      <c r="BG345" s="515" t="str">
        <f t="shared" si="116"/>
        <v/>
      </c>
      <c r="BH345" s="515" t="str">
        <f t="shared" si="116"/>
        <v/>
      </c>
      <c r="BI345" s="515" t="str">
        <f t="shared" si="116"/>
        <v/>
      </c>
      <c r="BJ345" s="515" t="str">
        <f t="shared" si="116"/>
        <v/>
      </c>
      <c r="BK345" s="515" t="str">
        <f t="shared" si="116"/>
        <v/>
      </c>
      <c r="BL345" s="515">
        <f t="shared" si="132"/>
        <v>0</v>
      </c>
      <c r="BM345" s="515">
        <f t="shared" si="133"/>
        <v>0</v>
      </c>
      <c r="BN345" s="515">
        <f t="shared" si="134"/>
        <v>0</v>
      </c>
      <c r="BO345" s="515" t="str">
        <f t="shared" si="135"/>
        <v/>
      </c>
    </row>
    <row r="346" spans="1:67" ht="30" customHeight="1">
      <c r="A346" s="518">
        <v>335</v>
      </c>
      <c r="B346" s="516"/>
      <c r="C346" s="77" t="str">
        <f t="shared" si="124"/>
        <v/>
      </c>
      <c r="D346" s="72" t="str">
        <f t="shared" si="125"/>
        <v/>
      </c>
      <c r="E346" s="515" t="str">
        <f t="shared" si="126"/>
        <v/>
      </c>
      <c r="F346" s="515" t="str">
        <f t="shared" si="127"/>
        <v/>
      </c>
      <c r="G346" s="515" t="str">
        <f t="shared" si="128"/>
        <v/>
      </c>
      <c r="H346" s="515">
        <f t="shared" si="129"/>
        <v>0</v>
      </c>
      <c r="I346" s="515">
        <f t="shared" si="129"/>
        <v>0</v>
      </c>
      <c r="J346" s="515">
        <f t="shared" si="129"/>
        <v>0</v>
      </c>
      <c r="K346" s="515">
        <f t="shared" si="129"/>
        <v>0</v>
      </c>
      <c r="L346" s="515">
        <f t="shared" si="129"/>
        <v>0</v>
      </c>
      <c r="M346" s="515">
        <f t="shared" si="129"/>
        <v>0</v>
      </c>
      <c r="N346" s="515">
        <f t="shared" si="129"/>
        <v>0</v>
      </c>
      <c r="O346" s="515">
        <f t="shared" si="129"/>
        <v>0</v>
      </c>
      <c r="P346" s="515">
        <f t="shared" si="129"/>
        <v>0</v>
      </c>
      <c r="Q346" s="515">
        <f t="shared" si="129"/>
        <v>0</v>
      </c>
      <c r="R346" s="515">
        <f t="shared" si="129"/>
        <v>0</v>
      </c>
      <c r="S346" s="515">
        <f t="shared" si="129"/>
        <v>0</v>
      </c>
      <c r="T346" s="515">
        <f t="shared" si="129"/>
        <v>0</v>
      </c>
      <c r="U346" s="515">
        <f t="shared" si="129"/>
        <v>0</v>
      </c>
      <c r="V346" s="515">
        <f t="shared" si="130"/>
        <v>0</v>
      </c>
      <c r="W346" s="515">
        <f t="shared" si="130"/>
        <v>0</v>
      </c>
      <c r="X346" s="515">
        <f t="shared" si="130"/>
        <v>0</v>
      </c>
      <c r="Y346" s="515">
        <f t="shared" si="130"/>
        <v>0</v>
      </c>
      <c r="Z346" s="515">
        <f t="shared" si="130"/>
        <v>0</v>
      </c>
      <c r="AA346" s="515">
        <f t="shared" si="130"/>
        <v>0</v>
      </c>
      <c r="AB346" s="515">
        <f t="shared" si="130"/>
        <v>0</v>
      </c>
      <c r="AC346" s="515">
        <f t="shared" si="130"/>
        <v>0</v>
      </c>
      <c r="AD346" s="515">
        <f t="shared" si="130"/>
        <v>0</v>
      </c>
      <c r="AE346" s="515">
        <f t="shared" si="130"/>
        <v>0</v>
      </c>
      <c r="AF346" s="515">
        <f t="shared" si="130"/>
        <v>0</v>
      </c>
      <c r="AG346" s="515">
        <f t="shared" si="130"/>
        <v>0</v>
      </c>
      <c r="AH346" s="515">
        <f t="shared" si="130"/>
        <v>0</v>
      </c>
      <c r="AI346" s="515">
        <f t="shared" si="130"/>
        <v>0</v>
      </c>
      <c r="AJ346" s="515">
        <f t="shared" si="131"/>
        <v>0</v>
      </c>
      <c r="AK346" s="515">
        <f t="shared" si="131"/>
        <v>0</v>
      </c>
      <c r="AL346" s="515">
        <f t="shared" si="131"/>
        <v>0</v>
      </c>
      <c r="AM346" s="515">
        <f t="shared" si="131"/>
        <v>0</v>
      </c>
      <c r="AN346" s="515">
        <f t="shared" si="131"/>
        <v>0</v>
      </c>
      <c r="AO346" s="515">
        <f t="shared" si="131"/>
        <v>0</v>
      </c>
      <c r="AP346" s="515">
        <f t="shared" si="131"/>
        <v>0</v>
      </c>
      <c r="AQ346" s="515">
        <f t="shared" si="131"/>
        <v>0</v>
      </c>
      <c r="AR346" s="515">
        <f t="shared" si="131"/>
        <v>0</v>
      </c>
      <c r="AS346" s="515">
        <f t="shared" si="131"/>
        <v>0</v>
      </c>
      <c r="AT346" s="515">
        <f t="shared" si="131"/>
        <v>0</v>
      </c>
      <c r="AU346" s="515">
        <f t="shared" si="131"/>
        <v>0</v>
      </c>
      <c r="AV346" s="515">
        <f t="shared" si="131"/>
        <v>0</v>
      </c>
      <c r="AW346" s="515">
        <f t="shared" si="131"/>
        <v>0</v>
      </c>
      <c r="AX346" s="515" t="str">
        <f t="shared" si="136"/>
        <v/>
      </c>
      <c r="AY346" s="515" t="str">
        <f t="shared" si="136"/>
        <v/>
      </c>
      <c r="AZ346" s="515" t="str">
        <f t="shared" si="136"/>
        <v/>
      </c>
      <c r="BA346" s="515" t="str">
        <f t="shared" si="136"/>
        <v/>
      </c>
      <c r="BB346" s="515" t="str">
        <f t="shared" si="136"/>
        <v/>
      </c>
      <c r="BC346" s="515" t="str">
        <f t="shared" si="116"/>
        <v/>
      </c>
      <c r="BD346" s="515" t="str">
        <f t="shared" si="116"/>
        <v/>
      </c>
      <c r="BE346" s="515" t="str">
        <f t="shared" si="116"/>
        <v/>
      </c>
      <c r="BF346" s="515" t="str">
        <f t="shared" si="116"/>
        <v/>
      </c>
      <c r="BG346" s="515" t="str">
        <f t="shared" si="116"/>
        <v/>
      </c>
      <c r="BH346" s="515" t="str">
        <f t="shared" si="116"/>
        <v/>
      </c>
      <c r="BI346" s="515" t="str">
        <f t="shared" si="116"/>
        <v/>
      </c>
      <c r="BJ346" s="515" t="str">
        <f t="shared" si="116"/>
        <v/>
      </c>
      <c r="BK346" s="515" t="str">
        <f t="shared" si="116"/>
        <v/>
      </c>
      <c r="BL346" s="515">
        <f t="shared" si="132"/>
        <v>0</v>
      </c>
      <c r="BM346" s="515">
        <f t="shared" si="133"/>
        <v>0</v>
      </c>
      <c r="BN346" s="515">
        <f t="shared" si="134"/>
        <v>0</v>
      </c>
      <c r="BO346" s="515" t="str">
        <f t="shared" si="135"/>
        <v/>
      </c>
    </row>
    <row r="347" spans="1:67" ht="30" customHeight="1">
      <c r="A347" s="517">
        <v>336</v>
      </c>
      <c r="B347" s="516"/>
      <c r="C347" s="77" t="str">
        <f t="shared" si="124"/>
        <v/>
      </c>
      <c r="D347" s="72" t="str">
        <f t="shared" si="125"/>
        <v/>
      </c>
      <c r="E347" s="515" t="str">
        <f t="shared" si="126"/>
        <v/>
      </c>
      <c r="F347" s="515" t="str">
        <f t="shared" si="127"/>
        <v/>
      </c>
      <c r="G347" s="515" t="str">
        <f t="shared" si="128"/>
        <v/>
      </c>
      <c r="H347" s="515">
        <f t="shared" si="129"/>
        <v>0</v>
      </c>
      <c r="I347" s="515">
        <f t="shared" si="129"/>
        <v>0</v>
      </c>
      <c r="J347" s="515">
        <f t="shared" si="129"/>
        <v>0</v>
      </c>
      <c r="K347" s="515">
        <f t="shared" si="129"/>
        <v>0</v>
      </c>
      <c r="L347" s="515">
        <f t="shared" si="129"/>
        <v>0</v>
      </c>
      <c r="M347" s="515">
        <f t="shared" si="129"/>
        <v>0</v>
      </c>
      <c r="N347" s="515">
        <f t="shared" si="129"/>
        <v>0</v>
      </c>
      <c r="O347" s="515">
        <f t="shared" si="129"/>
        <v>0</v>
      </c>
      <c r="P347" s="515">
        <f t="shared" si="129"/>
        <v>0</v>
      </c>
      <c r="Q347" s="515">
        <f t="shared" si="129"/>
        <v>0</v>
      </c>
      <c r="R347" s="515">
        <f t="shared" si="129"/>
        <v>0</v>
      </c>
      <c r="S347" s="515">
        <f t="shared" si="129"/>
        <v>0</v>
      </c>
      <c r="T347" s="515">
        <f t="shared" si="129"/>
        <v>0</v>
      </c>
      <c r="U347" s="515">
        <f t="shared" si="129"/>
        <v>0</v>
      </c>
      <c r="V347" s="515">
        <f t="shared" si="130"/>
        <v>0</v>
      </c>
      <c r="W347" s="515">
        <f t="shared" si="130"/>
        <v>0</v>
      </c>
      <c r="X347" s="515">
        <f t="shared" si="130"/>
        <v>0</v>
      </c>
      <c r="Y347" s="515">
        <f t="shared" si="130"/>
        <v>0</v>
      </c>
      <c r="Z347" s="515">
        <f t="shared" si="130"/>
        <v>0</v>
      </c>
      <c r="AA347" s="515">
        <f t="shared" si="130"/>
        <v>0</v>
      </c>
      <c r="AB347" s="515">
        <f t="shared" si="130"/>
        <v>0</v>
      </c>
      <c r="AC347" s="515">
        <f t="shared" si="130"/>
        <v>0</v>
      </c>
      <c r="AD347" s="515">
        <f t="shared" si="130"/>
        <v>0</v>
      </c>
      <c r="AE347" s="515">
        <f t="shared" si="130"/>
        <v>0</v>
      </c>
      <c r="AF347" s="515">
        <f t="shared" si="130"/>
        <v>0</v>
      </c>
      <c r="AG347" s="515">
        <f t="shared" si="130"/>
        <v>0</v>
      </c>
      <c r="AH347" s="515">
        <f t="shared" si="130"/>
        <v>0</v>
      </c>
      <c r="AI347" s="515">
        <f t="shared" si="130"/>
        <v>0</v>
      </c>
      <c r="AJ347" s="515">
        <f t="shared" si="131"/>
        <v>0</v>
      </c>
      <c r="AK347" s="515">
        <f t="shared" si="131"/>
        <v>0</v>
      </c>
      <c r="AL347" s="515">
        <f t="shared" si="131"/>
        <v>0</v>
      </c>
      <c r="AM347" s="515">
        <f t="shared" si="131"/>
        <v>0</v>
      </c>
      <c r="AN347" s="515">
        <f t="shared" si="131"/>
        <v>0</v>
      </c>
      <c r="AO347" s="515">
        <f t="shared" si="131"/>
        <v>0</v>
      </c>
      <c r="AP347" s="515">
        <f t="shared" si="131"/>
        <v>0</v>
      </c>
      <c r="AQ347" s="515">
        <f t="shared" si="131"/>
        <v>0</v>
      </c>
      <c r="AR347" s="515">
        <f t="shared" si="131"/>
        <v>0</v>
      </c>
      <c r="AS347" s="515">
        <f t="shared" si="131"/>
        <v>0</v>
      </c>
      <c r="AT347" s="515">
        <f t="shared" si="131"/>
        <v>0</v>
      </c>
      <c r="AU347" s="515">
        <f t="shared" si="131"/>
        <v>0</v>
      </c>
      <c r="AV347" s="515">
        <f t="shared" si="131"/>
        <v>0</v>
      </c>
      <c r="AW347" s="515">
        <f t="shared" si="131"/>
        <v>0</v>
      </c>
      <c r="AX347" s="515" t="str">
        <f t="shared" si="136"/>
        <v/>
      </c>
      <c r="AY347" s="515" t="str">
        <f t="shared" si="136"/>
        <v/>
      </c>
      <c r="AZ347" s="515" t="str">
        <f t="shared" si="136"/>
        <v/>
      </c>
      <c r="BA347" s="515" t="str">
        <f t="shared" si="136"/>
        <v/>
      </c>
      <c r="BB347" s="515" t="str">
        <f t="shared" si="136"/>
        <v/>
      </c>
      <c r="BC347" s="515" t="str">
        <f t="shared" si="116"/>
        <v/>
      </c>
      <c r="BD347" s="515" t="str">
        <f t="shared" si="116"/>
        <v/>
      </c>
      <c r="BE347" s="515" t="str">
        <f t="shared" si="116"/>
        <v/>
      </c>
      <c r="BF347" s="515" t="str">
        <f t="shared" si="116"/>
        <v/>
      </c>
      <c r="BG347" s="515" t="str">
        <f t="shared" si="116"/>
        <v/>
      </c>
      <c r="BH347" s="515" t="str">
        <f t="shared" si="116"/>
        <v/>
      </c>
      <c r="BI347" s="515" t="str">
        <f t="shared" si="116"/>
        <v/>
      </c>
      <c r="BJ347" s="515" t="str">
        <f t="shared" si="116"/>
        <v/>
      </c>
      <c r="BK347" s="515" t="str">
        <f t="shared" si="116"/>
        <v/>
      </c>
      <c r="BL347" s="515">
        <f t="shared" si="132"/>
        <v>0</v>
      </c>
      <c r="BM347" s="515">
        <f t="shared" si="133"/>
        <v>0</v>
      </c>
      <c r="BN347" s="515">
        <f t="shared" si="134"/>
        <v>0</v>
      </c>
      <c r="BO347" s="515" t="str">
        <f t="shared" si="135"/>
        <v/>
      </c>
    </row>
    <row r="348" spans="1:67" ht="30" customHeight="1">
      <c r="A348" s="518">
        <v>337</v>
      </c>
      <c r="B348" s="516"/>
      <c r="C348" s="77" t="str">
        <f t="shared" si="124"/>
        <v/>
      </c>
      <c r="D348" s="72" t="str">
        <f t="shared" si="125"/>
        <v/>
      </c>
      <c r="E348" s="515" t="str">
        <f t="shared" si="126"/>
        <v/>
      </c>
      <c r="F348" s="515" t="str">
        <f t="shared" si="127"/>
        <v/>
      </c>
      <c r="G348" s="515" t="str">
        <f t="shared" si="128"/>
        <v/>
      </c>
      <c r="H348" s="515">
        <f t="shared" ref="H348:U363" si="137">IF($B348="",0,SUMPRODUCT(($BQ$6:$AFM$6=H$11)*($BQ$7:$AFM$7="ALERTE")*(COUNTIF($G348,"* "&amp;$BQ$8:$AFM$8&amp;" *")&gt;0)*1))</f>
        <v>0</v>
      </c>
      <c r="I348" s="515">
        <f t="shared" si="137"/>
        <v>0</v>
      </c>
      <c r="J348" s="515">
        <f t="shared" si="137"/>
        <v>0</v>
      </c>
      <c r="K348" s="515">
        <f t="shared" si="137"/>
        <v>0</v>
      </c>
      <c r="L348" s="515">
        <f t="shared" si="137"/>
        <v>0</v>
      </c>
      <c r="M348" s="515">
        <f t="shared" si="137"/>
        <v>0</v>
      </c>
      <c r="N348" s="515">
        <f t="shared" si="137"/>
        <v>0</v>
      </c>
      <c r="O348" s="515">
        <f t="shared" si="137"/>
        <v>0</v>
      </c>
      <c r="P348" s="515">
        <f t="shared" si="137"/>
        <v>0</v>
      </c>
      <c r="Q348" s="515">
        <f t="shared" si="137"/>
        <v>0</v>
      </c>
      <c r="R348" s="515">
        <f t="shared" si="137"/>
        <v>0</v>
      </c>
      <c r="S348" s="515">
        <f t="shared" si="137"/>
        <v>0</v>
      </c>
      <c r="T348" s="515">
        <f t="shared" si="137"/>
        <v>0</v>
      </c>
      <c r="U348" s="515">
        <f t="shared" si="137"/>
        <v>0</v>
      </c>
      <c r="V348" s="515">
        <f t="shared" ref="V348:AI363" si="138">IF($B348="",0,SUMPRODUCT(($BQ$6:$AFM$6=V$11)*($BQ$7:$AFM$7="INFO")*(COUNTIF($G348,"* "&amp;$BQ$8:$AFM$8&amp;" *")&gt;0)*1))</f>
        <v>0</v>
      </c>
      <c r="W348" s="515">
        <f t="shared" si="138"/>
        <v>0</v>
      </c>
      <c r="X348" s="515">
        <f t="shared" si="138"/>
        <v>0</v>
      </c>
      <c r="Y348" s="515">
        <f t="shared" si="138"/>
        <v>0</v>
      </c>
      <c r="Z348" s="515">
        <f t="shared" si="138"/>
        <v>0</v>
      </c>
      <c r="AA348" s="515">
        <f t="shared" si="138"/>
        <v>0</v>
      </c>
      <c r="AB348" s="515">
        <f t="shared" si="138"/>
        <v>0</v>
      </c>
      <c r="AC348" s="515">
        <f t="shared" si="138"/>
        <v>0</v>
      </c>
      <c r="AD348" s="515">
        <f t="shared" si="138"/>
        <v>0</v>
      </c>
      <c r="AE348" s="515">
        <f t="shared" si="138"/>
        <v>0</v>
      </c>
      <c r="AF348" s="515">
        <f t="shared" si="138"/>
        <v>0</v>
      </c>
      <c r="AG348" s="515">
        <f t="shared" si="138"/>
        <v>0</v>
      </c>
      <c r="AH348" s="515">
        <f t="shared" si="138"/>
        <v>0</v>
      </c>
      <c r="AI348" s="515">
        <f t="shared" si="138"/>
        <v>0</v>
      </c>
      <c r="AJ348" s="515">
        <f t="shared" ref="AJ348:AW363" si="139">IF($B348="",0,SUMPRODUCT(($BQ$6:$AFM$6=AJ$11)*($BQ$7:$AFM$7="EXCL")*(COUNTIF($G348,"* "&amp;$BQ$8:$AFM$8&amp;" *")&gt;0)*1))</f>
        <v>0</v>
      </c>
      <c r="AK348" s="515">
        <f t="shared" si="139"/>
        <v>0</v>
      </c>
      <c r="AL348" s="515">
        <f t="shared" si="139"/>
        <v>0</v>
      </c>
      <c r="AM348" s="515">
        <f t="shared" si="139"/>
        <v>0</v>
      </c>
      <c r="AN348" s="515">
        <f t="shared" si="139"/>
        <v>0</v>
      </c>
      <c r="AO348" s="515">
        <f t="shared" si="139"/>
        <v>0</v>
      </c>
      <c r="AP348" s="515">
        <f t="shared" si="139"/>
        <v>0</v>
      </c>
      <c r="AQ348" s="515">
        <f t="shared" si="139"/>
        <v>0</v>
      </c>
      <c r="AR348" s="515">
        <f t="shared" si="139"/>
        <v>0</v>
      </c>
      <c r="AS348" s="515">
        <f t="shared" si="139"/>
        <v>0</v>
      </c>
      <c r="AT348" s="515">
        <f t="shared" si="139"/>
        <v>0</v>
      </c>
      <c r="AU348" s="515">
        <f t="shared" si="139"/>
        <v>0</v>
      </c>
      <c r="AV348" s="515">
        <f t="shared" si="139"/>
        <v>0</v>
      </c>
      <c r="AW348" s="515">
        <f t="shared" si="139"/>
        <v>0</v>
      </c>
      <c r="AX348" s="515" t="str">
        <f t="shared" si="136"/>
        <v/>
      </c>
      <c r="AY348" s="515" t="str">
        <f t="shared" si="136"/>
        <v/>
      </c>
      <c r="AZ348" s="515" t="str">
        <f t="shared" si="136"/>
        <v/>
      </c>
      <c r="BA348" s="515" t="str">
        <f t="shared" si="136"/>
        <v/>
      </c>
      <c r="BB348" s="515" t="str">
        <f t="shared" si="136"/>
        <v/>
      </c>
      <c r="BC348" s="515" t="str">
        <f t="shared" si="116"/>
        <v/>
      </c>
      <c r="BD348" s="515" t="str">
        <f t="shared" si="116"/>
        <v/>
      </c>
      <c r="BE348" s="515" t="str">
        <f t="shared" si="116"/>
        <v/>
      </c>
      <c r="BF348" s="515" t="str">
        <f t="shared" si="116"/>
        <v/>
      </c>
      <c r="BG348" s="515" t="str">
        <f t="shared" si="116"/>
        <v/>
      </c>
      <c r="BH348" s="515" t="str">
        <f t="shared" si="116"/>
        <v/>
      </c>
      <c r="BI348" s="515" t="str">
        <f t="shared" si="116"/>
        <v/>
      </c>
      <c r="BJ348" s="515" t="str">
        <f t="shared" si="116"/>
        <v/>
      </c>
      <c r="BK348" s="515" t="str">
        <f t="shared" si="116"/>
        <v/>
      </c>
      <c r="BL348" s="515">
        <f t="shared" si="132"/>
        <v>0</v>
      </c>
      <c r="BM348" s="515">
        <f t="shared" si="133"/>
        <v>0</v>
      </c>
      <c r="BN348" s="515">
        <f t="shared" si="134"/>
        <v>0</v>
      </c>
      <c r="BO348" s="515" t="str">
        <f t="shared" si="135"/>
        <v/>
      </c>
    </row>
    <row r="349" spans="1:67" ht="30" customHeight="1">
      <c r="A349" s="517">
        <v>338</v>
      </c>
      <c r="B349" s="516"/>
      <c r="C349" s="77" t="str">
        <f t="shared" si="124"/>
        <v/>
      </c>
      <c r="D349" s="72" t="str">
        <f t="shared" si="125"/>
        <v/>
      </c>
      <c r="E349" s="515" t="str">
        <f t="shared" si="126"/>
        <v/>
      </c>
      <c r="F349" s="515" t="str">
        <f t="shared" si="127"/>
        <v/>
      </c>
      <c r="G349" s="515" t="str">
        <f t="shared" si="128"/>
        <v/>
      </c>
      <c r="H349" s="515">
        <f t="shared" si="137"/>
        <v>0</v>
      </c>
      <c r="I349" s="515">
        <f t="shared" si="137"/>
        <v>0</v>
      </c>
      <c r="J349" s="515">
        <f t="shared" si="137"/>
        <v>0</v>
      </c>
      <c r="K349" s="515">
        <f t="shared" si="137"/>
        <v>0</v>
      </c>
      <c r="L349" s="515">
        <f t="shared" si="137"/>
        <v>0</v>
      </c>
      <c r="M349" s="515">
        <f t="shared" si="137"/>
        <v>0</v>
      </c>
      <c r="N349" s="515">
        <f t="shared" si="137"/>
        <v>0</v>
      </c>
      <c r="O349" s="515">
        <f t="shared" si="137"/>
        <v>0</v>
      </c>
      <c r="P349" s="515">
        <f t="shared" si="137"/>
        <v>0</v>
      </c>
      <c r="Q349" s="515">
        <f t="shared" si="137"/>
        <v>0</v>
      </c>
      <c r="R349" s="515">
        <f t="shared" si="137"/>
        <v>0</v>
      </c>
      <c r="S349" s="515">
        <f t="shared" si="137"/>
        <v>0</v>
      </c>
      <c r="T349" s="515">
        <f t="shared" si="137"/>
        <v>0</v>
      </c>
      <c r="U349" s="515">
        <f t="shared" si="137"/>
        <v>0</v>
      </c>
      <c r="V349" s="515">
        <f t="shared" si="138"/>
        <v>0</v>
      </c>
      <c r="W349" s="515">
        <f t="shared" si="138"/>
        <v>0</v>
      </c>
      <c r="X349" s="515">
        <f t="shared" si="138"/>
        <v>0</v>
      </c>
      <c r="Y349" s="515">
        <f t="shared" si="138"/>
        <v>0</v>
      </c>
      <c r="Z349" s="515">
        <f t="shared" si="138"/>
        <v>0</v>
      </c>
      <c r="AA349" s="515">
        <f t="shared" si="138"/>
        <v>0</v>
      </c>
      <c r="AB349" s="515">
        <f t="shared" si="138"/>
        <v>0</v>
      </c>
      <c r="AC349" s="515">
        <f t="shared" si="138"/>
        <v>0</v>
      </c>
      <c r="AD349" s="515">
        <f t="shared" si="138"/>
        <v>0</v>
      </c>
      <c r="AE349" s="515">
        <f t="shared" si="138"/>
        <v>0</v>
      </c>
      <c r="AF349" s="515">
        <f t="shared" si="138"/>
        <v>0</v>
      </c>
      <c r="AG349" s="515">
        <f t="shared" si="138"/>
        <v>0</v>
      </c>
      <c r="AH349" s="515">
        <f t="shared" si="138"/>
        <v>0</v>
      </c>
      <c r="AI349" s="515">
        <f t="shared" si="138"/>
        <v>0</v>
      </c>
      <c r="AJ349" s="515">
        <f t="shared" si="139"/>
        <v>0</v>
      </c>
      <c r="AK349" s="515">
        <f t="shared" si="139"/>
        <v>0</v>
      </c>
      <c r="AL349" s="515">
        <f t="shared" si="139"/>
        <v>0</v>
      </c>
      <c r="AM349" s="515">
        <f t="shared" si="139"/>
        <v>0</v>
      </c>
      <c r="AN349" s="515">
        <f t="shared" si="139"/>
        <v>0</v>
      </c>
      <c r="AO349" s="515">
        <f t="shared" si="139"/>
        <v>0</v>
      </c>
      <c r="AP349" s="515">
        <f t="shared" si="139"/>
        <v>0</v>
      </c>
      <c r="AQ349" s="515">
        <f t="shared" si="139"/>
        <v>0</v>
      </c>
      <c r="AR349" s="515">
        <f t="shared" si="139"/>
        <v>0</v>
      </c>
      <c r="AS349" s="515">
        <f t="shared" si="139"/>
        <v>0</v>
      </c>
      <c r="AT349" s="515">
        <f t="shared" si="139"/>
        <v>0</v>
      </c>
      <c r="AU349" s="515">
        <f t="shared" si="139"/>
        <v>0</v>
      </c>
      <c r="AV349" s="515">
        <f t="shared" si="139"/>
        <v>0</v>
      </c>
      <c r="AW349" s="515">
        <f t="shared" si="139"/>
        <v>0</v>
      </c>
      <c r="AX349" s="515" t="str">
        <f t="shared" si="136"/>
        <v/>
      </c>
      <c r="AY349" s="515" t="str">
        <f t="shared" si="136"/>
        <v/>
      </c>
      <c r="AZ349" s="515" t="str">
        <f t="shared" si="136"/>
        <v/>
      </c>
      <c r="BA349" s="515" t="str">
        <f t="shared" si="136"/>
        <v/>
      </c>
      <c r="BB349" s="515" t="str">
        <f t="shared" si="136"/>
        <v/>
      </c>
      <c r="BC349" s="515" t="str">
        <f t="shared" si="136"/>
        <v/>
      </c>
      <c r="BD349" s="515" t="str">
        <f t="shared" si="136"/>
        <v/>
      </c>
      <c r="BE349" s="515" t="str">
        <f t="shared" si="136"/>
        <v/>
      </c>
      <c r="BF349" s="515" t="str">
        <f t="shared" si="136"/>
        <v/>
      </c>
      <c r="BG349" s="515" t="str">
        <f t="shared" si="136"/>
        <v/>
      </c>
      <c r="BH349" s="515" t="str">
        <f t="shared" si="136"/>
        <v/>
      </c>
      <c r="BI349" s="515" t="str">
        <f t="shared" si="136"/>
        <v/>
      </c>
      <c r="BJ349" s="515" t="str">
        <f t="shared" si="136"/>
        <v/>
      </c>
      <c r="BK349" s="515" t="str">
        <f t="shared" si="136"/>
        <v/>
      </c>
      <c r="BL349" s="515">
        <f t="shared" si="132"/>
        <v>0</v>
      </c>
      <c r="BM349" s="515">
        <f t="shared" si="133"/>
        <v>0</v>
      </c>
      <c r="BN349" s="515">
        <f t="shared" si="134"/>
        <v>0</v>
      </c>
      <c r="BO349" s="515" t="str">
        <f t="shared" si="135"/>
        <v/>
      </c>
    </row>
    <row r="350" spans="1:67" ht="30" customHeight="1">
      <c r="A350" s="518">
        <v>339</v>
      </c>
      <c r="B350" s="516"/>
      <c r="C350" s="77" t="str">
        <f t="shared" si="124"/>
        <v/>
      </c>
      <c r="D350" s="72" t="str">
        <f t="shared" si="125"/>
        <v/>
      </c>
      <c r="E350" s="515" t="str">
        <f t="shared" si="126"/>
        <v/>
      </c>
      <c r="F350" s="515" t="str">
        <f t="shared" si="127"/>
        <v/>
      </c>
      <c r="G350" s="515" t="str">
        <f t="shared" si="128"/>
        <v/>
      </c>
      <c r="H350" s="515">
        <f t="shared" si="137"/>
        <v>0</v>
      </c>
      <c r="I350" s="515">
        <f t="shared" si="137"/>
        <v>0</v>
      </c>
      <c r="J350" s="515">
        <f t="shared" si="137"/>
        <v>0</v>
      </c>
      <c r="K350" s="515">
        <f t="shared" si="137"/>
        <v>0</v>
      </c>
      <c r="L350" s="515">
        <f t="shared" si="137"/>
        <v>0</v>
      </c>
      <c r="M350" s="515">
        <f t="shared" si="137"/>
        <v>0</v>
      </c>
      <c r="N350" s="515">
        <f t="shared" si="137"/>
        <v>0</v>
      </c>
      <c r="O350" s="515">
        <f t="shared" si="137"/>
        <v>0</v>
      </c>
      <c r="P350" s="515">
        <f t="shared" si="137"/>
        <v>0</v>
      </c>
      <c r="Q350" s="515">
        <f t="shared" si="137"/>
        <v>0</v>
      </c>
      <c r="R350" s="515">
        <f t="shared" si="137"/>
        <v>0</v>
      </c>
      <c r="S350" s="515">
        <f t="shared" si="137"/>
        <v>0</v>
      </c>
      <c r="T350" s="515">
        <f t="shared" si="137"/>
        <v>0</v>
      </c>
      <c r="U350" s="515">
        <f t="shared" si="137"/>
        <v>0</v>
      </c>
      <c r="V350" s="515">
        <f t="shared" si="138"/>
        <v>0</v>
      </c>
      <c r="W350" s="515">
        <f t="shared" si="138"/>
        <v>0</v>
      </c>
      <c r="X350" s="515">
        <f t="shared" si="138"/>
        <v>0</v>
      </c>
      <c r="Y350" s="515">
        <f t="shared" si="138"/>
        <v>0</v>
      </c>
      <c r="Z350" s="515">
        <f t="shared" si="138"/>
        <v>0</v>
      </c>
      <c r="AA350" s="515">
        <f t="shared" si="138"/>
        <v>0</v>
      </c>
      <c r="AB350" s="515">
        <f t="shared" si="138"/>
        <v>0</v>
      </c>
      <c r="AC350" s="515">
        <f t="shared" si="138"/>
        <v>0</v>
      </c>
      <c r="AD350" s="515">
        <f t="shared" si="138"/>
        <v>0</v>
      </c>
      <c r="AE350" s="515">
        <f t="shared" si="138"/>
        <v>0</v>
      </c>
      <c r="AF350" s="515">
        <f t="shared" si="138"/>
        <v>0</v>
      </c>
      <c r="AG350" s="515">
        <f t="shared" si="138"/>
        <v>0</v>
      </c>
      <c r="AH350" s="515">
        <f t="shared" si="138"/>
        <v>0</v>
      </c>
      <c r="AI350" s="515">
        <f t="shared" si="138"/>
        <v>0</v>
      </c>
      <c r="AJ350" s="515">
        <f t="shared" si="139"/>
        <v>0</v>
      </c>
      <c r="AK350" s="515">
        <f t="shared" si="139"/>
        <v>0</v>
      </c>
      <c r="AL350" s="515">
        <f t="shared" si="139"/>
        <v>0</v>
      </c>
      <c r="AM350" s="515">
        <f t="shared" si="139"/>
        <v>0</v>
      </c>
      <c r="AN350" s="515">
        <f t="shared" si="139"/>
        <v>0</v>
      </c>
      <c r="AO350" s="515">
        <f t="shared" si="139"/>
        <v>0</v>
      </c>
      <c r="AP350" s="515">
        <f t="shared" si="139"/>
        <v>0</v>
      </c>
      <c r="AQ350" s="515">
        <f t="shared" si="139"/>
        <v>0</v>
      </c>
      <c r="AR350" s="515">
        <f t="shared" si="139"/>
        <v>0</v>
      </c>
      <c r="AS350" s="515">
        <f t="shared" si="139"/>
        <v>0</v>
      </c>
      <c r="AT350" s="515">
        <f t="shared" si="139"/>
        <v>0</v>
      </c>
      <c r="AU350" s="515">
        <f t="shared" si="139"/>
        <v>0</v>
      </c>
      <c r="AV350" s="515">
        <f t="shared" si="139"/>
        <v>0</v>
      </c>
      <c r="AW350" s="515">
        <f t="shared" si="139"/>
        <v>0</v>
      </c>
      <c r="AX350" s="515" t="str">
        <f t="shared" si="136"/>
        <v/>
      </c>
      <c r="AY350" s="515" t="str">
        <f t="shared" si="136"/>
        <v/>
      </c>
      <c r="AZ350" s="515" t="str">
        <f t="shared" si="136"/>
        <v/>
      </c>
      <c r="BA350" s="515" t="str">
        <f t="shared" si="136"/>
        <v/>
      </c>
      <c r="BB350" s="515" t="str">
        <f t="shared" si="136"/>
        <v/>
      </c>
      <c r="BC350" s="515" t="str">
        <f t="shared" si="136"/>
        <v/>
      </c>
      <c r="BD350" s="515" t="str">
        <f t="shared" si="136"/>
        <v/>
      </c>
      <c r="BE350" s="515" t="str">
        <f t="shared" si="136"/>
        <v/>
      </c>
      <c r="BF350" s="515" t="str">
        <f t="shared" si="136"/>
        <v/>
      </c>
      <c r="BG350" s="515" t="str">
        <f t="shared" si="136"/>
        <v/>
      </c>
      <c r="BH350" s="515" t="str">
        <f t="shared" si="136"/>
        <v/>
      </c>
      <c r="BI350" s="515" t="str">
        <f t="shared" si="136"/>
        <v/>
      </c>
      <c r="BJ350" s="515" t="str">
        <f t="shared" si="136"/>
        <v/>
      </c>
      <c r="BK350" s="515" t="str">
        <f t="shared" si="136"/>
        <v/>
      </c>
      <c r="BL350" s="515">
        <f t="shared" si="132"/>
        <v>0</v>
      </c>
      <c r="BM350" s="515">
        <f t="shared" si="133"/>
        <v>0</v>
      </c>
      <c r="BN350" s="515">
        <f t="shared" si="134"/>
        <v>0</v>
      </c>
      <c r="BO350" s="515" t="str">
        <f t="shared" si="135"/>
        <v/>
      </c>
    </row>
    <row r="351" spans="1:67" ht="30" customHeight="1">
      <c r="A351" s="517">
        <v>340</v>
      </c>
      <c r="B351" s="516"/>
      <c r="C351" s="77" t="str">
        <f t="shared" si="124"/>
        <v/>
      </c>
      <c r="D351" s="72" t="str">
        <f t="shared" si="125"/>
        <v/>
      </c>
      <c r="E351" s="515" t="str">
        <f t="shared" si="126"/>
        <v/>
      </c>
      <c r="F351" s="515" t="str">
        <f t="shared" si="127"/>
        <v/>
      </c>
      <c r="G351" s="515" t="str">
        <f t="shared" si="128"/>
        <v/>
      </c>
      <c r="H351" s="515">
        <f t="shared" si="137"/>
        <v>0</v>
      </c>
      <c r="I351" s="515">
        <f t="shared" si="137"/>
        <v>0</v>
      </c>
      <c r="J351" s="515">
        <f t="shared" si="137"/>
        <v>0</v>
      </c>
      <c r="K351" s="515">
        <f t="shared" si="137"/>
        <v>0</v>
      </c>
      <c r="L351" s="515">
        <f t="shared" si="137"/>
        <v>0</v>
      </c>
      <c r="M351" s="515">
        <f t="shared" si="137"/>
        <v>0</v>
      </c>
      <c r="N351" s="515">
        <f t="shared" si="137"/>
        <v>0</v>
      </c>
      <c r="O351" s="515">
        <f t="shared" si="137"/>
        <v>0</v>
      </c>
      <c r="P351" s="515">
        <f t="shared" si="137"/>
        <v>0</v>
      </c>
      <c r="Q351" s="515">
        <f t="shared" si="137"/>
        <v>0</v>
      </c>
      <c r="R351" s="515">
        <f t="shared" si="137"/>
        <v>0</v>
      </c>
      <c r="S351" s="515">
        <f t="shared" si="137"/>
        <v>0</v>
      </c>
      <c r="T351" s="515">
        <f t="shared" si="137"/>
        <v>0</v>
      </c>
      <c r="U351" s="515">
        <f t="shared" si="137"/>
        <v>0</v>
      </c>
      <c r="V351" s="515">
        <f t="shared" si="138"/>
        <v>0</v>
      </c>
      <c r="W351" s="515">
        <f t="shared" si="138"/>
        <v>0</v>
      </c>
      <c r="X351" s="515">
        <f t="shared" si="138"/>
        <v>0</v>
      </c>
      <c r="Y351" s="515">
        <f t="shared" si="138"/>
        <v>0</v>
      </c>
      <c r="Z351" s="515">
        <f t="shared" si="138"/>
        <v>0</v>
      </c>
      <c r="AA351" s="515">
        <f t="shared" si="138"/>
        <v>0</v>
      </c>
      <c r="AB351" s="515">
        <f t="shared" si="138"/>
        <v>0</v>
      </c>
      <c r="AC351" s="515">
        <f t="shared" si="138"/>
        <v>0</v>
      </c>
      <c r="AD351" s="515">
        <f t="shared" si="138"/>
        <v>0</v>
      </c>
      <c r="AE351" s="515">
        <f t="shared" si="138"/>
        <v>0</v>
      </c>
      <c r="AF351" s="515">
        <f t="shared" si="138"/>
        <v>0</v>
      </c>
      <c r="AG351" s="515">
        <f t="shared" si="138"/>
        <v>0</v>
      </c>
      <c r="AH351" s="515">
        <f t="shared" si="138"/>
        <v>0</v>
      </c>
      <c r="AI351" s="515">
        <f t="shared" si="138"/>
        <v>0</v>
      </c>
      <c r="AJ351" s="515">
        <f t="shared" si="139"/>
        <v>0</v>
      </c>
      <c r="AK351" s="515">
        <f t="shared" si="139"/>
        <v>0</v>
      </c>
      <c r="AL351" s="515">
        <f t="shared" si="139"/>
        <v>0</v>
      </c>
      <c r="AM351" s="515">
        <f t="shared" si="139"/>
        <v>0</v>
      </c>
      <c r="AN351" s="515">
        <f t="shared" si="139"/>
        <v>0</v>
      </c>
      <c r="AO351" s="515">
        <f t="shared" si="139"/>
        <v>0</v>
      </c>
      <c r="AP351" s="515">
        <f t="shared" si="139"/>
        <v>0</v>
      </c>
      <c r="AQ351" s="515">
        <f t="shared" si="139"/>
        <v>0</v>
      </c>
      <c r="AR351" s="515">
        <f t="shared" si="139"/>
        <v>0</v>
      </c>
      <c r="AS351" s="515">
        <f t="shared" si="139"/>
        <v>0</v>
      </c>
      <c r="AT351" s="515">
        <f t="shared" si="139"/>
        <v>0</v>
      </c>
      <c r="AU351" s="515">
        <f t="shared" si="139"/>
        <v>0</v>
      </c>
      <c r="AV351" s="515">
        <f t="shared" si="139"/>
        <v>0</v>
      </c>
      <c r="AW351" s="515">
        <f t="shared" si="139"/>
        <v>0</v>
      </c>
      <c r="AX351" s="515" t="str">
        <f t="shared" si="136"/>
        <v/>
      </c>
      <c r="AY351" s="515" t="str">
        <f t="shared" si="136"/>
        <v/>
      </c>
      <c r="AZ351" s="515" t="str">
        <f t="shared" si="136"/>
        <v/>
      </c>
      <c r="BA351" s="515" t="str">
        <f t="shared" si="136"/>
        <v/>
      </c>
      <c r="BB351" s="515" t="str">
        <f t="shared" si="136"/>
        <v/>
      </c>
      <c r="BC351" s="515" t="str">
        <f t="shared" si="136"/>
        <v/>
      </c>
      <c r="BD351" s="515" t="str">
        <f t="shared" si="136"/>
        <v/>
      </c>
      <c r="BE351" s="515" t="str">
        <f t="shared" si="136"/>
        <v/>
      </c>
      <c r="BF351" s="515" t="str">
        <f t="shared" si="136"/>
        <v/>
      </c>
      <c r="BG351" s="515" t="str">
        <f t="shared" si="136"/>
        <v/>
      </c>
      <c r="BH351" s="515" t="str">
        <f t="shared" si="136"/>
        <v/>
      </c>
      <c r="BI351" s="515" t="str">
        <f t="shared" si="136"/>
        <v/>
      </c>
      <c r="BJ351" s="515" t="str">
        <f t="shared" si="136"/>
        <v/>
      </c>
      <c r="BK351" s="515" t="str">
        <f t="shared" si="136"/>
        <v/>
      </c>
      <c r="BL351" s="515">
        <f t="shared" si="132"/>
        <v>0</v>
      </c>
      <c r="BM351" s="515">
        <f t="shared" si="133"/>
        <v>0</v>
      </c>
      <c r="BN351" s="515">
        <f t="shared" si="134"/>
        <v>0</v>
      </c>
      <c r="BO351" s="515" t="str">
        <f t="shared" si="135"/>
        <v/>
      </c>
    </row>
    <row r="352" spans="1:67" ht="30" customHeight="1">
      <c r="A352" s="518">
        <v>341</v>
      </c>
      <c r="B352" s="516"/>
      <c r="C352" s="77" t="str">
        <f t="shared" si="124"/>
        <v/>
      </c>
      <c r="D352" s="72" t="str">
        <f t="shared" si="125"/>
        <v/>
      </c>
      <c r="E352" s="515" t="str">
        <f t="shared" si="126"/>
        <v/>
      </c>
      <c r="F352" s="515" t="str">
        <f t="shared" si="127"/>
        <v/>
      </c>
      <c r="G352" s="515" t="str">
        <f t="shared" si="128"/>
        <v/>
      </c>
      <c r="H352" s="515">
        <f t="shared" si="137"/>
        <v>0</v>
      </c>
      <c r="I352" s="515">
        <f t="shared" si="137"/>
        <v>0</v>
      </c>
      <c r="J352" s="515">
        <f t="shared" si="137"/>
        <v>0</v>
      </c>
      <c r="K352" s="515">
        <f t="shared" si="137"/>
        <v>0</v>
      </c>
      <c r="L352" s="515">
        <f t="shared" si="137"/>
        <v>0</v>
      </c>
      <c r="M352" s="515">
        <f t="shared" si="137"/>
        <v>0</v>
      </c>
      <c r="N352" s="515">
        <f t="shared" si="137"/>
        <v>0</v>
      </c>
      <c r="O352" s="515">
        <f t="shared" si="137"/>
        <v>0</v>
      </c>
      <c r="P352" s="515">
        <f t="shared" si="137"/>
        <v>0</v>
      </c>
      <c r="Q352" s="515">
        <f t="shared" si="137"/>
        <v>0</v>
      </c>
      <c r="R352" s="515">
        <f t="shared" si="137"/>
        <v>0</v>
      </c>
      <c r="S352" s="515">
        <f t="shared" si="137"/>
        <v>0</v>
      </c>
      <c r="T352" s="515">
        <f t="shared" si="137"/>
        <v>0</v>
      </c>
      <c r="U352" s="515">
        <f t="shared" si="137"/>
        <v>0</v>
      </c>
      <c r="V352" s="515">
        <f t="shared" si="138"/>
        <v>0</v>
      </c>
      <c r="W352" s="515">
        <f t="shared" si="138"/>
        <v>0</v>
      </c>
      <c r="X352" s="515">
        <f t="shared" si="138"/>
        <v>0</v>
      </c>
      <c r="Y352" s="515">
        <f t="shared" si="138"/>
        <v>0</v>
      </c>
      <c r="Z352" s="515">
        <f t="shared" si="138"/>
        <v>0</v>
      </c>
      <c r="AA352" s="515">
        <f t="shared" si="138"/>
        <v>0</v>
      </c>
      <c r="AB352" s="515">
        <f t="shared" si="138"/>
        <v>0</v>
      </c>
      <c r="AC352" s="515">
        <f t="shared" si="138"/>
        <v>0</v>
      </c>
      <c r="AD352" s="515">
        <f t="shared" si="138"/>
        <v>0</v>
      </c>
      <c r="AE352" s="515">
        <f t="shared" si="138"/>
        <v>0</v>
      </c>
      <c r="AF352" s="515">
        <f t="shared" si="138"/>
        <v>0</v>
      </c>
      <c r="AG352" s="515">
        <f t="shared" si="138"/>
        <v>0</v>
      </c>
      <c r="AH352" s="515">
        <f t="shared" si="138"/>
        <v>0</v>
      </c>
      <c r="AI352" s="515">
        <f t="shared" si="138"/>
        <v>0</v>
      </c>
      <c r="AJ352" s="515">
        <f t="shared" si="139"/>
        <v>0</v>
      </c>
      <c r="AK352" s="515">
        <f t="shared" si="139"/>
        <v>0</v>
      </c>
      <c r="AL352" s="515">
        <f t="shared" si="139"/>
        <v>0</v>
      </c>
      <c r="AM352" s="515">
        <f t="shared" si="139"/>
        <v>0</v>
      </c>
      <c r="AN352" s="515">
        <f t="shared" si="139"/>
        <v>0</v>
      </c>
      <c r="AO352" s="515">
        <f t="shared" si="139"/>
        <v>0</v>
      </c>
      <c r="AP352" s="515">
        <f t="shared" si="139"/>
        <v>0</v>
      </c>
      <c r="AQ352" s="515">
        <f t="shared" si="139"/>
        <v>0</v>
      </c>
      <c r="AR352" s="515">
        <f t="shared" si="139"/>
        <v>0</v>
      </c>
      <c r="AS352" s="515">
        <f t="shared" si="139"/>
        <v>0</v>
      </c>
      <c r="AT352" s="515">
        <f t="shared" si="139"/>
        <v>0</v>
      </c>
      <c r="AU352" s="515">
        <f t="shared" si="139"/>
        <v>0</v>
      </c>
      <c r="AV352" s="515">
        <f t="shared" si="139"/>
        <v>0</v>
      </c>
      <c r="AW352" s="515">
        <f t="shared" si="139"/>
        <v>0</v>
      </c>
      <c r="AX352" s="515" t="str">
        <f t="shared" si="136"/>
        <v/>
      </c>
      <c r="AY352" s="515" t="str">
        <f t="shared" si="136"/>
        <v/>
      </c>
      <c r="AZ352" s="515" t="str">
        <f t="shared" si="136"/>
        <v/>
      </c>
      <c r="BA352" s="515" t="str">
        <f t="shared" si="136"/>
        <v/>
      </c>
      <c r="BB352" s="515" t="str">
        <f t="shared" si="136"/>
        <v/>
      </c>
      <c r="BC352" s="515" t="str">
        <f t="shared" si="136"/>
        <v/>
      </c>
      <c r="BD352" s="515" t="str">
        <f t="shared" si="136"/>
        <v/>
      </c>
      <c r="BE352" s="515" t="str">
        <f t="shared" si="136"/>
        <v/>
      </c>
      <c r="BF352" s="515" t="str">
        <f t="shared" si="136"/>
        <v/>
      </c>
      <c r="BG352" s="515" t="str">
        <f t="shared" si="136"/>
        <v/>
      </c>
      <c r="BH352" s="515" t="str">
        <f t="shared" si="136"/>
        <v/>
      </c>
      <c r="BI352" s="515" t="str">
        <f t="shared" si="136"/>
        <v/>
      </c>
      <c r="BJ352" s="515" t="str">
        <f t="shared" si="136"/>
        <v/>
      </c>
      <c r="BK352" s="515" t="str">
        <f t="shared" si="136"/>
        <v/>
      </c>
      <c r="BL352" s="515">
        <f t="shared" si="132"/>
        <v>0</v>
      </c>
      <c r="BM352" s="515">
        <f t="shared" si="133"/>
        <v>0</v>
      </c>
      <c r="BN352" s="515">
        <f t="shared" si="134"/>
        <v>0</v>
      </c>
      <c r="BO352" s="515" t="str">
        <f t="shared" si="135"/>
        <v/>
      </c>
    </row>
    <row r="353" spans="1:67" ht="30" customHeight="1">
      <c r="A353" s="517">
        <v>342</v>
      </c>
      <c r="B353" s="516"/>
      <c r="C353" s="77" t="str">
        <f t="shared" si="124"/>
        <v/>
      </c>
      <c r="D353" s="72" t="str">
        <f t="shared" si="125"/>
        <v/>
      </c>
      <c r="E353" s="515" t="str">
        <f t="shared" si="126"/>
        <v/>
      </c>
      <c r="F353" s="515" t="str">
        <f t="shared" si="127"/>
        <v/>
      </c>
      <c r="G353" s="515" t="str">
        <f t="shared" si="128"/>
        <v/>
      </c>
      <c r="H353" s="515">
        <f t="shared" si="137"/>
        <v>0</v>
      </c>
      <c r="I353" s="515">
        <f t="shared" si="137"/>
        <v>0</v>
      </c>
      <c r="J353" s="515">
        <f t="shared" si="137"/>
        <v>0</v>
      </c>
      <c r="K353" s="515">
        <f t="shared" si="137"/>
        <v>0</v>
      </c>
      <c r="L353" s="515">
        <f t="shared" si="137"/>
        <v>0</v>
      </c>
      <c r="M353" s="515">
        <f t="shared" si="137"/>
        <v>0</v>
      </c>
      <c r="N353" s="515">
        <f t="shared" si="137"/>
        <v>0</v>
      </c>
      <c r="O353" s="515">
        <f t="shared" si="137"/>
        <v>0</v>
      </c>
      <c r="P353" s="515">
        <f t="shared" si="137"/>
        <v>0</v>
      </c>
      <c r="Q353" s="515">
        <f t="shared" si="137"/>
        <v>0</v>
      </c>
      <c r="R353" s="515">
        <f t="shared" si="137"/>
        <v>0</v>
      </c>
      <c r="S353" s="515">
        <f t="shared" si="137"/>
        <v>0</v>
      </c>
      <c r="T353" s="515">
        <f t="shared" si="137"/>
        <v>0</v>
      </c>
      <c r="U353" s="515">
        <f t="shared" si="137"/>
        <v>0</v>
      </c>
      <c r="V353" s="515">
        <f t="shared" si="138"/>
        <v>0</v>
      </c>
      <c r="W353" s="515">
        <f t="shared" si="138"/>
        <v>0</v>
      </c>
      <c r="X353" s="515">
        <f t="shared" si="138"/>
        <v>0</v>
      </c>
      <c r="Y353" s="515">
        <f t="shared" si="138"/>
        <v>0</v>
      </c>
      <c r="Z353" s="515">
        <f t="shared" si="138"/>
        <v>0</v>
      </c>
      <c r="AA353" s="515">
        <f t="shared" si="138"/>
        <v>0</v>
      </c>
      <c r="AB353" s="515">
        <f t="shared" si="138"/>
        <v>0</v>
      </c>
      <c r="AC353" s="515">
        <f t="shared" si="138"/>
        <v>0</v>
      </c>
      <c r="AD353" s="515">
        <f t="shared" si="138"/>
        <v>0</v>
      </c>
      <c r="AE353" s="515">
        <f t="shared" si="138"/>
        <v>0</v>
      </c>
      <c r="AF353" s="515">
        <f t="shared" si="138"/>
        <v>0</v>
      </c>
      <c r="AG353" s="515">
        <f t="shared" si="138"/>
        <v>0</v>
      </c>
      <c r="AH353" s="515">
        <f t="shared" si="138"/>
        <v>0</v>
      </c>
      <c r="AI353" s="515">
        <f t="shared" si="138"/>
        <v>0</v>
      </c>
      <c r="AJ353" s="515">
        <f t="shared" si="139"/>
        <v>0</v>
      </c>
      <c r="AK353" s="515">
        <f t="shared" si="139"/>
        <v>0</v>
      </c>
      <c r="AL353" s="515">
        <f t="shared" si="139"/>
        <v>0</v>
      </c>
      <c r="AM353" s="515">
        <f t="shared" si="139"/>
        <v>0</v>
      </c>
      <c r="AN353" s="515">
        <f t="shared" si="139"/>
        <v>0</v>
      </c>
      <c r="AO353" s="515">
        <f t="shared" si="139"/>
        <v>0</v>
      </c>
      <c r="AP353" s="515">
        <f t="shared" si="139"/>
        <v>0</v>
      </c>
      <c r="AQ353" s="515">
        <f t="shared" si="139"/>
        <v>0</v>
      </c>
      <c r="AR353" s="515">
        <f t="shared" si="139"/>
        <v>0</v>
      </c>
      <c r="AS353" s="515">
        <f t="shared" si="139"/>
        <v>0</v>
      </c>
      <c r="AT353" s="515">
        <f t="shared" si="139"/>
        <v>0</v>
      </c>
      <c r="AU353" s="515">
        <f t="shared" si="139"/>
        <v>0</v>
      </c>
      <c r="AV353" s="515">
        <f t="shared" si="139"/>
        <v>0</v>
      </c>
      <c r="AW353" s="515">
        <f t="shared" si="139"/>
        <v>0</v>
      </c>
      <c r="AX353" s="515" t="str">
        <f t="shared" si="136"/>
        <v/>
      </c>
      <c r="AY353" s="515" t="str">
        <f t="shared" si="136"/>
        <v/>
      </c>
      <c r="AZ353" s="515" t="str">
        <f t="shared" si="136"/>
        <v/>
      </c>
      <c r="BA353" s="515" t="str">
        <f t="shared" si="136"/>
        <v/>
      </c>
      <c r="BB353" s="515" t="str">
        <f t="shared" si="136"/>
        <v/>
      </c>
      <c r="BC353" s="515" t="str">
        <f t="shared" si="136"/>
        <v/>
      </c>
      <c r="BD353" s="515" t="str">
        <f t="shared" si="136"/>
        <v/>
      </c>
      <c r="BE353" s="515" t="str">
        <f t="shared" si="136"/>
        <v/>
      </c>
      <c r="BF353" s="515" t="str">
        <f t="shared" si="136"/>
        <v/>
      </c>
      <c r="BG353" s="515" t="str">
        <f t="shared" si="136"/>
        <v/>
      </c>
      <c r="BH353" s="515" t="str">
        <f t="shared" si="136"/>
        <v/>
      </c>
      <c r="BI353" s="515" t="str">
        <f t="shared" si="136"/>
        <v/>
      </c>
      <c r="BJ353" s="515" t="str">
        <f t="shared" si="136"/>
        <v/>
      </c>
      <c r="BK353" s="515" t="str">
        <f t="shared" si="136"/>
        <v/>
      </c>
      <c r="BL353" s="515">
        <f t="shared" si="132"/>
        <v>0</v>
      </c>
      <c r="BM353" s="515">
        <f t="shared" si="133"/>
        <v>0</v>
      </c>
      <c r="BN353" s="515">
        <f t="shared" si="134"/>
        <v>0</v>
      </c>
      <c r="BO353" s="515" t="str">
        <f t="shared" si="135"/>
        <v/>
      </c>
    </row>
    <row r="354" spans="1:67" ht="30" customHeight="1">
      <c r="A354" s="518">
        <v>343</v>
      </c>
      <c r="B354" s="516"/>
      <c r="C354" s="77" t="str">
        <f t="shared" si="124"/>
        <v/>
      </c>
      <c r="D354" s="72" t="str">
        <f t="shared" si="125"/>
        <v/>
      </c>
      <c r="E354" s="515" t="str">
        <f t="shared" si="126"/>
        <v/>
      </c>
      <c r="F354" s="515" t="str">
        <f t="shared" si="127"/>
        <v/>
      </c>
      <c r="G354" s="515" t="str">
        <f t="shared" si="128"/>
        <v/>
      </c>
      <c r="H354" s="515">
        <f t="shared" si="137"/>
        <v>0</v>
      </c>
      <c r="I354" s="515">
        <f t="shared" si="137"/>
        <v>0</v>
      </c>
      <c r="J354" s="515">
        <f t="shared" si="137"/>
        <v>0</v>
      </c>
      <c r="K354" s="515">
        <f t="shared" si="137"/>
        <v>0</v>
      </c>
      <c r="L354" s="515">
        <f t="shared" si="137"/>
        <v>0</v>
      </c>
      <c r="M354" s="515">
        <f t="shared" si="137"/>
        <v>0</v>
      </c>
      <c r="N354" s="515">
        <f t="shared" si="137"/>
        <v>0</v>
      </c>
      <c r="O354" s="515">
        <f t="shared" si="137"/>
        <v>0</v>
      </c>
      <c r="P354" s="515">
        <f t="shared" si="137"/>
        <v>0</v>
      </c>
      <c r="Q354" s="515">
        <f t="shared" si="137"/>
        <v>0</v>
      </c>
      <c r="R354" s="515">
        <f t="shared" si="137"/>
        <v>0</v>
      </c>
      <c r="S354" s="515">
        <f t="shared" si="137"/>
        <v>0</v>
      </c>
      <c r="T354" s="515">
        <f t="shared" si="137"/>
        <v>0</v>
      </c>
      <c r="U354" s="515">
        <f t="shared" si="137"/>
        <v>0</v>
      </c>
      <c r="V354" s="515">
        <f t="shared" si="138"/>
        <v>0</v>
      </c>
      <c r="W354" s="515">
        <f t="shared" si="138"/>
        <v>0</v>
      </c>
      <c r="X354" s="515">
        <f t="shared" si="138"/>
        <v>0</v>
      </c>
      <c r="Y354" s="515">
        <f t="shared" si="138"/>
        <v>0</v>
      </c>
      <c r="Z354" s="515">
        <f t="shared" si="138"/>
        <v>0</v>
      </c>
      <c r="AA354" s="515">
        <f t="shared" si="138"/>
        <v>0</v>
      </c>
      <c r="AB354" s="515">
        <f t="shared" si="138"/>
        <v>0</v>
      </c>
      <c r="AC354" s="515">
        <f t="shared" si="138"/>
        <v>0</v>
      </c>
      <c r="AD354" s="515">
        <f t="shared" si="138"/>
        <v>0</v>
      </c>
      <c r="AE354" s="515">
        <f t="shared" si="138"/>
        <v>0</v>
      </c>
      <c r="AF354" s="515">
        <f t="shared" si="138"/>
        <v>0</v>
      </c>
      <c r="AG354" s="515">
        <f t="shared" si="138"/>
        <v>0</v>
      </c>
      <c r="AH354" s="515">
        <f t="shared" si="138"/>
        <v>0</v>
      </c>
      <c r="AI354" s="515">
        <f t="shared" si="138"/>
        <v>0</v>
      </c>
      <c r="AJ354" s="515">
        <f t="shared" si="139"/>
        <v>0</v>
      </c>
      <c r="AK354" s="515">
        <f t="shared" si="139"/>
        <v>0</v>
      </c>
      <c r="AL354" s="515">
        <f t="shared" si="139"/>
        <v>0</v>
      </c>
      <c r="AM354" s="515">
        <f t="shared" si="139"/>
        <v>0</v>
      </c>
      <c r="AN354" s="515">
        <f t="shared" si="139"/>
        <v>0</v>
      </c>
      <c r="AO354" s="515">
        <f t="shared" si="139"/>
        <v>0</v>
      </c>
      <c r="AP354" s="515">
        <f t="shared" si="139"/>
        <v>0</v>
      </c>
      <c r="AQ354" s="515">
        <f t="shared" si="139"/>
        <v>0</v>
      </c>
      <c r="AR354" s="515">
        <f t="shared" si="139"/>
        <v>0</v>
      </c>
      <c r="AS354" s="515">
        <f t="shared" si="139"/>
        <v>0</v>
      </c>
      <c r="AT354" s="515">
        <f t="shared" si="139"/>
        <v>0</v>
      </c>
      <c r="AU354" s="515">
        <f t="shared" si="139"/>
        <v>0</v>
      </c>
      <c r="AV354" s="515">
        <f t="shared" si="139"/>
        <v>0</v>
      </c>
      <c r="AW354" s="515">
        <f t="shared" si="139"/>
        <v>0</v>
      </c>
      <c r="AX354" s="515" t="str">
        <f t="shared" si="136"/>
        <v/>
      </c>
      <c r="AY354" s="515" t="str">
        <f t="shared" si="136"/>
        <v/>
      </c>
      <c r="AZ354" s="515" t="str">
        <f t="shared" si="136"/>
        <v/>
      </c>
      <c r="BA354" s="515" t="str">
        <f t="shared" si="136"/>
        <v/>
      </c>
      <c r="BB354" s="515" t="str">
        <f t="shared" si="136"/>
        <v/>
      </c>
      <c r="BC354" s="515" t="str">
        <f t="shared" si="136"/>
        <v/>
      </c>
      <c r="BD354" s="515" t="str">
        <f t="shared" si="136"/>
        <v/>
      </c>
      <c r="BE354" s="515" t="str">
        <f t="shared" si="136"/>
        <v/>
      </c>
      <c r="BF354" s="515" t="str">
        <f t="shared" si="136"/>
        <v/>
      </c>
      <c r="BG354" s="515" t="str">
        <f t="shared" si="136"/>
        <v/>
      </c>
      <c r="BH354" s="515" t="str">
        <f t="shared" si="136"/>
        <v/>
      </c>
      <c r="BI354" s="515" t="str">
        <f t="shared" si="136"/>
        <v/>
      </c>
      <c r="BJ354" s="515" t="str">
        <f t="shared" si="136"/>
        <v/>
      </c>
      <c r="BK354" s="515" t="str">
        <f t="shared" si="136"/>
        <v/>
      </c>
      <c r="BL354" s="515">
        <f t="shared" si="132"/>
        <v>0</v>
      </c>
      <c r="BM354" s="515">
        <f t="shared" si="133"/>
        <v>0</v>
      </c>
      <c r="BN354" s="515">
        <f t="shared" si="134"/>
        <v>0</v>
      </c>
      <c r="BO354" s="515" t="str">
        <f t="shared" si="135"/>
        <v/>
      </c>
    </row>
    <row r="355" spans="1:67" ht="30" customHeight="1">
      <c r="A355" s="517">
        <v>344</v>
      </c>
      <c r="B355" s="516"/>
      <c r="C355" s="77" t="str">
        <f t="shared" si="124"/>
        <v/>
      </c>
      <c r="D355" s="72" t="str">
        <f t="shared" si="125"/>
        <v/>
      </c>
      <c r="E355" s="515" t="str">
        <f t="shared" si="126"/>
        <v/>
      </c>
      <c r="F355" s="515" t="str">
        <f t="shared" si="127"/>
        <v/>
      </c>
      <c r="G355" s="515" t="str">
        <f t="shared" si="128"/>
        <v/>
      </c>
      <c r="H355" s="515">
        <f t="shared" si="137"/>
        <v>0</v>
      </c>
      <c r="I355" s="515">
        <f t="shared" si="137"/>
        <v>0</v>
      </c>
      <c r="J355" s="515">
        <f t="shared" si="137"/>
        <v>0</v>
      </c>
      <c r="K355" s="515">
        <f t="shared" si="137"/>
        <v>0</v>
      </c>
      <c r="L355" s="515">
        <f t="shared" si="137"/>
        <v>0</v>
      </c>
      <c r="M355" s="515">
        <f t="shared" si="137"/>
        <v>0</v>
      </c>
      <c r="N355" s="515">
        <f t="shared" si="137"/>
        <v>0</v>
      </c>
      <c r="O355" s="515">
        <f t="shared" si="137"/>
        <v>0</v>
      </c>
      <c r="P355" s="515">
        <f t="shared" si="137"/>
        <v>0</v>
      </c>
      <c r="Q355" s="515">
        <f t="shared" si="137"/>
        <v>0</v>
      </c>
      <c r="R355" s="515">
        <f t="shared" si="137"/>
        <v>0</v>
      </c>
      <c r="S355" s="515">
        <f t="shared" si="137"/>
        <v>0</v>
      </c>
      <c r="T355" s="515">
        <f t="shared" si="137"/>
        <v>0</v>
      </c>
      <c r="U355" s="515">
        <f t="shared" si="137"/>
        <v>0</v>
      </c>
      <c r="V355" s="515">
        <f t="shared" si="138"/>
        <v>0</v>
      </c>
      <c r="W355" s="515">
        <f t="shared" si="138"/>
        <v>0</v>
      </c>
      <c r="X355" s="515">
        <f t="shared" si="138"/>
        <v>0</v>
      </c>
      <c r="Y355" s="515">
        <f t="shared" si="138"/>
        <v>0</v>
      </c>
      <c r="Z355" s="515">
        <f t="shared" si="138"/>
        <v>0</v>
      </c>
      <c r="AA355" s="515">
        <f t="shared" si="138"/>
        <v>0</v>
      </c>
      <c r="AB355" s="515">
        <f t="shared" si="138"/>
        <v>0</v>
      </c>
      <c r="AC355" s="515">
        <f t="shared" si="138"/>
        <v>0</v>
      </c>
      <c r="AD355" s="515">
        <f t="shared" si="138"/>
        <v>0</v>
      </c>
      <c r="AE355" s="515">
        <f t="shared" si="138"/>
        <v>0</v>
      </c>
      <c r="AF355" s="515">
        <f t="shared" si="138"/>
        <v>0</v>
      </c>
      <c r="AG355" s="515">
        <f t="shared" si="138"/>
        <v>0</v>
      </c>
      <c r="AH355" s="515">
        <f t="shared" si="138"/>
        <v>0</v>
      </c>
      <c r="AI355" s="515">
        <f t="shared" si="138"/>
        <v>0</v>
      </c>
      <c r="AJ355" s="515">
        <f t="shared" si="139"/>
        <v>0</v>
      </c>
      <c r="AK355" s="515">
        <f t="shared" si="139"/>
        <v>0</v>
      </c>
      <c r="AL355" s="515">
        <f t="shared" si="139"/>
        <v>0</v>
      </c>
      <c r="AM355" s="515">
        <f t="shared" si="139"/>
        <v>0</v>
      </c>
      <c r="AN355" s="515">
        <f t="shared" si="139"/>
        <v>0</v>
      </c>
      <c r="AO355" s="515">
        <f t="shared" si="139"/>
        <v>0</v>
      </c>
      <c r="AP355" s="515">
        <f t="shared" si="139"/>
        <v>0</v>
      </c>
      <c r="AQ355" s="515">
        <f t="shared" si="139"/>
        <v>0</v>
      </c>
      <c r="AR355" s="515">
        <f t="shared" si="139"/>
        <v>0</v>
      </c>
      <c r="AS355" s="515">
        <f t="shared" si="139"/>
        <v>0</v>
      </c>
      <c r="AT355" s="515">
        <f t="shared" si="139"/>
        <v>0</v>
      </c>
      <c r="AU355" s="515">
        <f t="shared" si="139"/>
        <v>0</v>
      </c>
      <c r="AV355" s="515">
        <f t="shared" si="139"/>
        <v>0</v>
      </c>
      <c r="AW355" s="515">
        <f t="shared" si="139"/>
        <v>0</v>
      </c>
      <c r="AX355" s="515" t="str">
        <f t="shared" si="136"/>
        <v/>
      </c>
      <c r="AY355" s="515" t="str">
        <f t="shared" si="136"/>
        <v/>
      </c>
      <c r="AZ355" s="515" t="str">
        <f t="shared" si="136"/>
        <v/>
      </c>
      <c r="BA355" s="515" t="str">
        <f t="shared" si="136"/>
        <v/>
      </c>
      <c r="BB355" s="515" t="str">
        <f t="shared" si="136"/>
        <v/>
      </c>
      <c r="BC355" s="515" t="str">
        <f t="shared" si="136"/>
        <v/>
      </c>
      <c r="BD355" s="515" t="str">
        <f t="shared" si="136"/>
        <v/>
      </c>
      <c r="BE355" s="515" t="str">
        <f t="shared" si="136"/>
        <v/>
      </c>
      <c r="BF355" s="515" t="str">
        <f t="shared" si="136"/>
        <v/>
      </c>
      <c r="BG355" s="515" t="str">
        <f t="shared" si="136"/>
        <v/>
      </c>
      <c r="BH355" s="515" t="str">
        <f t="shared" si="136"/>
        <v/>
      </c>
      <c r="BI355" s="515" t="str">
        <f t="shared" si="136"/>
        <v/>
      </c>
      <c r="BJ355" s="515" t="str">
        <f t="shared" si="136"/>
        <v/>
      </c>
      <c r="BK355" s="515" t="str">
        <f t="shared" si="136"/>
        <v/>
      </c>
      <c r="BL355" s="515">
        <f t="shared" si="132"/>
        <v>0</v>
      </c>
      <c r="BM355" s="515">
        <f t="shared" si="133"/>
        <v>0</v>
      </c>
      <c r="BN355" s="515">
        <f t="shared" si="134"/>
        <v>0</v>
      </c>
      <c r="BO355" s="515" t="str">
        <f t="shared" si="135"/>
        <v/>
      </c>
    </row>
    <row r="356" spans="1:67" ht="30" customHeight="1">
      <c r="A356" s="518">
        <v>345</v>
      </c>
      <c r="B356" s="516"/>
      <c r="C356" s="77" t="str">
        <f t="shared" si="124"/>
        <v/>
      </c>
      <c r="D356" s="72" t="str">
        <f t="shared" si="125"/>
        <v/>
      </c>
      <c r="E356" s="515" t="str">
        <f t="shared" si="126"/>
        <v/>
      </c>
      <c r="F356" s="515" t="str">
        <f t="shared" si="127"/>
        <v/>
      </c>
      <c r="G356" s="515" t="str">
        <f t="shared" si="128"/>
        <v/>
      </c>
      <c r="H356" s="515">
        <f t="shared" si="137"/>
        <v>0</v>
      </c>
      <c r="I356" s="515">
        <f t="shared" si="137"/>
        <v>0</v>
      </c>
      <c r="J356" s="515">
        <f t="shared" si="137"/>
        <v>0</v>
      </c>
      <c r="K356" s="515">
        <f t="shared" si="137"/>
        <v>0</v>
      </c>
      <c r="L356" s="515">
        <f t="shared" si="137"/>
        <v>0</v>
      </c>
      <c r="M356" s="515">
        <f t="shared" si="137"/>
        <v>0</v>
      </c>
      <c r="N356" s="515">
        <f t="shared" si="137"/>
        <v>0</v>
      </c>
      <c r="O356" s="515">
        <f t="shared" si="137"/>
        <v>0</v>
      </c>
      <c r="P356" s="515">
        <f t="shared" si="137"/>
        <v>0</v>
      </c>
      <c r="Q356" s="515">
        <f t="shared" si="137"/>
        <v>0</v>
      </c>
      <c r="R356" s="515">
        <f t="shared" si="137"/>
        <v>0</v>
      </c>
      <c r="S356" s="515">
        <f t="shared" si="137"/>
        <v>0</v>
      </c>
      <c r="T356" s="515">
        <f t="shared" si="137"/>
        <v>0</v>
      </c>
      <c r="U356" s="515">
        <f t="shared" si="137"/>
        <v>0</v>
      </c>
      <c r="V356" s="515">
        <f t="shared" si="138"/>
        <v>0</v>
      </c>
      <c r="W356" s="515">
        <f t="shared" si="138"/>
        <v>0</v>
      </c>
      <c r="X356" s="515">
        <f t="shared" si="138"/>
        <v>0</v>
      </c>
      <c r="Y356" s="515">
        <f t="shared" si="138"/>
        <v>0</v>
      </c>
      <c r="Z356" s="515">
        <f t="shared" si="138"/>
        <v>0</v>
      </c>
      <c r="AA356" s="515">
        <f t="shared" si="138"/>
        <v>0</v>
      </c>
      <c r="AB356" s="515">
        <f t="shared" si="138"/>
        <v>0</v>
      </c>
      <c r="AC356" s="515">
        <f t="shared" si="138"/>
        <v>0</v>
      </c>
      <c r="AD356" s="515">
        <f t="shared" si="138"/>
        <v>0</v>
      </c>
      <c r="AE356" s="515">
        <f t="shared" si="138"/>
        <v>0</v>
      </c>
      <c r="AF356" s="515">
        <f t="shared" si="138"/>
        <v>0</v>
      </c>
      <c r="AG356" s="515">
        <f t="shared" si="138"/>
        <v>0</v>
      </c>
      <c r="AH356" s="515">
        <f t="shared" si="138"/>
        <v>0</v>
      </c>
      <c r="AI356" s="515">
        <f t="shared" si="138"/>
        <v>0</v>
      </c>
      <c r="AJ356" s="515">
        <f t="shared" si="139"/>
        <v>0</v>
      </c>
      <c r="AK356" s="515">
        <f t="shared" si="139"/>
        <v>0</v>
      </c>
      <c r="AL356" s="515">
        <f t="shared" si="139"/>
        <v>0</v>
      </c>
      <c r="AM356" s="515">
        <f t="shared" si="139"/>
        <v>0</v>
      </c>
      <c r="AN356" s="515">
        <f t="shared" si="139"/>
        <v>0</v>
      </c>
      <c r="AO356" s="515">
        <f t="shared" si="139"/>
        <v>0</v>
      </c>
      <c r="AP356" s="515">
        <f t="shared" si="139"/>
        <v>0</v>
      </c>
      <c r="AQ356" s="515">
        <f t="shared" si="139"/>
        <v>0</v>
      </c>
      <c r="AR356" s="515">
        <f t="shared" si="139"/>
        <v>0</v>
      </c>
      <c r="AS356" s="515">
        <f t="shared" si="139"/>
        <v>0</v>
      </c>
      <c r="AT356" s="515">
        <f t="shared" si="139"/>
        <v>0</v>
      </c>
      <c r="AU356" s="515">
        <f t="shared" si="139"/>
        <v>0</v>
      </c>
      <c r="AV356" s="515">
        <f t="shared" si="139"/>
        <v>0</v>
      </c>
      <c r="AW356" s="515">
        <f t="shared" si="139"/>
        <v>0</v>
      </c>
      <c r="AX356" s="515" t="str">
        <f t="shared" si="136"/>
        <v/>
      </c>
      <c r="AY356" s="515" t="str">
        <f t="shared" si="136"/>
        <v/>
      </c>
      <c r="AZ356" s="515" t="str">
        <f t="shared" si="136"/>
        <v/>
      </c>
      <c r="BA356" s="515" t="str">
        <f t="shared" si="136"/>
        <v/>
      </c>
      <c r="BB356" s="515" t="str">
        <f t="shared" si="136"/>
        <v/>
      </c>
      <c r="BC356" s="515" t="str">
        <f t="shared" si="136"/>
        <v/>
      </c>
      <c r="BD356" s="515" t="str">
        <f t="shared" si="136"/>
        <v/>
      </c>
      <c r="BE356" s="515" t="str">
        <f t="shared" si="136"/>
        <v/>
      </c>
      <c r="BF356" s="515" t="str">
        <f t="shared" si="136"/>
        <v/>
      </c>
      <c r="BG356" s="515" t="str">
        <f t="shared" si="136"/>
        <v/>
      </c>
      <c r="BH356" s="515" t="str">
        <f t="shared" si="136"/>
        <v/>
      </c>
      <c r="BI356" s="515" t="str">
        <f t="shared" si="136"/>
        <v/>
      </c>
      <c r="BJ356" s="515" t="str">
        <f t="shared" si="136"/>
        <v/>
      </c>
      <c r="BK356" s="515" t="str">
        <f t="shared" si="136"/>
        <v/>
      </c>
      <c r="BL356" s="515">
        <f t="shared" si="132"/>
        <v>0</v>
      </c>
      <c r="BM356" s="515">
        <f t="shared" si="133"/>
        <v>0</v>
      </c>
      <c r="BN356" s="515">
        <f t="shared" si="134"/>
        <v>0</v>
      </c>
      <c r="BO356" s="515" t="str">
        <f t="shared" si="135"/>
        <v/>
      </c>
    </row>
    <row r="357" spans="1:67" ht="30" customHeight="1">
      <c r="A357" s="517">
        <v>346</v>
      </c>
      <c r="B357" s="516"/>
      <c r="C357" s="77" t="str">
        <f t="shared" si="124"/>
        <v/>
      </c>
      <c r="D357" s="72" t="str">
        <f t="shared" si="125"/>
        <v/>
      </c>
      <c r="E357" s="515" t="str">
        <f t="shared" si="126"/>
        <v/>
      </c>
      <c r="F357" s="515" t="str">
        <f t="shared" si="127"/>
        <v/>
      </c>
      <c r="G357" s="515" t="str">
        <f t="shared" si="128"/>
        <v/>
      </c>
      <c r="H357" s="515">
        <f t="shared" si="137"/>
        <v>0</v>
      </c>
      <c r="I357" s="515">
        <f t="shared" si="137"/>
        <v>0</v>
      </c>
      <c r="J357" s="515">
        <f t="shared" si="137"/>
        <v>0</v>
      </c>
      <c r="K357" s="515">
        <f t="shared" si="137"/>
        <v>0</v>
      </c>
      <c r="L357" s="515">
        <f t="shared" si="137"/>
        <v>0</v>
      </c>
      <c r="M357" s="515">
        <f t="shared" si="137"/>
        <v>0</v>
      </c>
      <c r="N357" s="515">
        <f t="shared" si="137"/>
        <v>0</v>
      </c>
      <c r="O357" s="515">
        <f t="shared" si="137"/>
        <v>0</v>
      </c>
      <c r="P357" s="515">
        <f t="shared" si="137"/>
        <v>0</v>
      </c>
      <c r="Q357" s="515">
        <f t="shared" si="137"/>
        <v>0</v>
      </c>
      <c r="R357" s="515">
        <f t="shared" si="137"/>
        <v>0</v>
      </c>
      <c r="S357" s="515">
        <f t="shared" si="137"/>
        <v>0</v>
      </c>
      <c r="T357" s="515">
        <f t="shared" si="137"/>
        <v>0</v>
      </c>
      <c r="U357" s="515">
        <f t="shared" si="137"/>
        <v>0</v>
      </c>
      <c r="V357" s="515">
        <f t="shared" si="138"/>
        <v>0</v>
      </c>
      <c r="W357" s="515">
        <f t="shared" si="138"/>
        <v>0</v>
      </c>
      <c r="X357" s="515">
        <f t="shared" si="138"/>
        <v>0</v>
      </c>
      <c r="Y357" s="515">
        <f t="shared" si="138"/>
        <v>0</v>
      </c>
      <c r="Z357" s="515">
        <f t="shared" si="138"/>
        <v>0</v>
      </c>
      <c r="AA357" s="515">
        <f t="shared" si="138"/>
        <v>0</v>
      </c>
      <c r="AB357" s="515">
        <f t="shared" si="138"/>
        <v>0</v>
      </c>
      <c r="AC357" s="515">
        <f t="shared" si="138"/>
        <v>0</v>
      </c>
      <c r="AD357" s="515">
        <f t="shared" si="138"/>
        <v>0</v>
      </c>
      <c r="AE357" s="515">
        <f t="shared" si="138"/>
        <v>0</v>
      </c>
      <c r="AF357" s="515">
        <f t="shared" si="138"/>
        <v>0</v>
      </c>
      <c r="AG357" s="515">
        <f t="shared" si="138"/>
        <v>0</v>
      </c>
      <c r="AH357" s="515">
        <f t="shared" si="138"/>
        <v>0</v>
      </c>
      <c r="AI357" s="515">
        <f t="shared" si="138"/>
        <v>0</v>
      </c>
      <c r="AJ357" s="515">
        <f t="shared" si="139"/>
        <v>0</v>
      </c>
      <c r="AK357" s="515">
        <f t="shared" si="139"/>
        <v>0</v>
      </c>
      <c r="AL357" s="515">
        <f t="shared" si="139"/>
        <v>0</v>
      </c>
      <c r="AM357" s="515">
        <f t="shared" si="139"/>
        <v>0</v>
      </c>
      <c r="AN357" s="515">
        <f t="shared" si="139"/>
        <v>0</v>
      </c>
      <c r="AO357" s="515">
        <f t="shared" si="139"/>
        <v>0</v>
      </c>
      <c r="AP357" s="515">
        <f t="shared" si="139"/>
        <v>0</v>
      </c>
      <c r="AQ357" s="515">
        <f t="shared" si="139"/>
        <v>0</v>
      </c>
      <c r="AR357" s="515">
        <f t="shared" si="139"/>
        <v>0</v>
      </c>
      <c r="AS357" s="515">
        <f t="shared" si="139"/>
        <v>0</v>
      </c>
      <c r="AT357" s="515">
        <f t="shared" si="139"/>
        <v>0</v>
      </c>
      <c r="AU357" s="515">
        <f t="shared" si="139"/>
        <v>0</v>
      </c>
      <c r="AV357" s="515">
        <f t="shared" si="139"/>
        <v>0</v>
      </c>
      <c r="AW357" s="515">
        <f t="shared" si="139"/>
        <v>0</v>
      </c>
      <c r="AX357" s="515" t="str">
        <f t="shared" si="136"/>
        <v/>
      </c>
      <c r="AY357" s="515" t="str">
        <f t="shared" si="136"/>
        <v/>
      </c>
      <c r="AZ357" s="515" t="str">
        <f t="shared" si="136"/>
        <v/>
      </c>
      <c r="BA357" s="515" t="str">
        <f t="shared" si="136"/>
        <v/>
      </c>
      <c r="BB357" s="515" t="str">
        <f t="shared" si="136"/>
        <v/>
      </c>
      <c r="BC357" s="515" t="str">
        <f t="shared" si="136"/>
        <v/>
      </c>
      <c r="BD357" s="515" t="str">
        <f t="shared" si="136"/>
        <v/>
      </c>
      <c r="BE357" s="515" t="str">
        <f t="shared" si="136"/>
        <v/>
      </c>
      <c r="BF357" s="515" t="str">
        <f t="shared" si="136"/>
        <v/>
      </c>
      <c r="BG357" s="515" t="str">
        <f t="shared" si="136"/>
        <v/>
      </c>
      <c r="BH357" s="515" t="str">
        <f t="shared" si="136"/>
        <v/>
      </c>
      <c r="BI357" s="515" t="str">
        <f t="shared" si="136"/>
        <v/>
      </c>
      <c r="BJ357" s="515" t="str">
        <f t="shared" si="136"/>
        <v/>
      </c>
      <c r="BK357" s="515" t="str">
        <f t="shared" si="136"/>
        <v/>
      </c>
      <c r="BL357" s="515">
        <f t="shared" si="132"/>
        <v>0</v>
      </c>
      <c r="BM357" s="515">
        <f t="shared" si="133"/>
        <v>0</v>
      </c>
      <c r="BN357" s="515">
        <f t="shared" si="134"/>
        <v>0</v>
      </c>
      <c r="BO357" s="515" t="str">
        <f t="shared" si="135"/>
        <v/>
      </c>
    </row>
    <row r="358" spans="1:67" ht="30" customHeight="1">
      <c r="A358" s="518">
        <v>347</v>
      </c>
      <c r="B358" s="516"/>
      <c r="C358" s="77" t="str">
        <f t="shared" si="124"/>
        <v/>
      </c>
      <c r="D358" s="72" t="str">
        <f t="shared" si="125"/>
        <v/>
      </c>
      <c r="E358" s="515" t="str">
        <f t="shared" si="126"/>
        <v/>
      </c>
      <c r="F358" s="515" t="str">
        <f t="shared" si="127"/>
        <v/>
      </c>
      <c r="G358" s="515" t="str">
        <f t="shared" si="128"/>
        <v/>
      </c>
      <c r="H358" s="515">
        <f t="shared" si="137"/>
        <v>0</v>
      </c>
      <c r="I358" s="515">
        <f t="shared" si="137"/>
        <v>0</v>
      </c>
      <c r="J358" s="515">
        <f t="shared" si="137"/>
        <v>0</v>
      </c>
      <c r="K358" s="515">
        <f t="shared" si="137"/>
        <v>0</v>
      </c>
      <c r="L358" s="515">
        <f t="shared" si="137"/>
        <v>0</v>
      </c>
      <c r="M358" s="515">
        <f t="shared" si="137"/>
        <v>0</v>
      </c>
      <c r="N358" s="515">
        <f t="shared" si="137"/>
        <v>0</v>
      </c>
      <c r="O358" s="515">
        <f t="shared" si="137"/>
        <v>0</v>
      </c>
      <c r="P358" s="515">
        <f t="shared" si="137"/>
        <v>0</v>
      </c>
      <c r="Q358" s="515">
        <f t="shared" si="137"/>
        <v>0</v>
      </c>
      <c r="R358" s="515">
        <f t="shared" si="137"/>
        <v>0</v>
      </c>
      <c r="S358" s="515">
        <f t="shared" si="137"/>
        <v>0</v>
      </c>
      <c r="T358" s="515">
        <f t="shared" si="137"/>
        <v>0</v>
      </c>
      <c r="U358" s="515">
        <f t="shared" si="137"/>
        <v>0</v>
      </c>
      <c r="V358" s="515">
        <f t="shared" si="138"/>
        <v>0</v>
      </c>
      <c r="W358" s="515">
        <f t="shared" si="138"/>
        <v>0</v>
      </c>
      <c r="X358" s="515">
        <f t="shared" si="138"/>
        <v>0</v>
      </c>
      <c r="Y358" s="515">
        <f t="shared" si="138"/>
        <v>0</v>
      </c>
      <c r="Z358" s="515">
        <f t="shared" si="138"/>
        <v>0</v>
      </c>
      <c r="AA358" s="515">
        <f t="shared" si="138"/>
        <v>0</v>
      </c>
      <c r="AB358" s="515">
        <f t="shared" si="138"/>
        <v>0</v>
      </c>
      <c r="AC358" s="515">
        <f t="shared" si="138"/>
        <v>0</v>
      </c>
      <c r="AD358" s="515">
        <f t="shared" si="138"/>
        <v>0</v>
      </c>
      <c r="AE358" s="515">
        <f t="shared" si="138"/>
        <v>0</v>
      </c>
      <c r="AF358" s="515">
        <f t="shared" si="138"/>
        <v>0</v>
      </c>
      <c r="AG358" s="515">
        <f t="shared" si="138"/>
        <v>0</v>
      </c>
      <c r="AH358" s="515">
        <f t="shared" si="138"/>
        <v>0</v>
      </c>
      <c r="AI358" s="515">
        <f t="shared" si="138"/>
        <v>0</v>
      </c>
      <c r="AJ358" s="515">
        <f t="shared" si="139"/>
        <v>0</v>
      </c>
      <c r="AK358" s="515">
        <f t="shared" si="139"/>
        <v>0</v>
      </c>
      <c r="AL358" s="515">
        <f t="shared" si="139"/>
        <v>0</v>
      </c>
      <c r="AM358" s="515">
        <f t="shared" si="139"/>
        <v>0</v>
      </c>
      <c r="AN358" s="515">
        <f t="shared" si="139"/>
        <v>0</v>
      </c>
      <c r="AO358" s="515">
        <f t="shared" si="139"/>
        <v>0</v>
      </c>
      <c r="AP358" s="515">
        <f t="shared" si="139"/>
        <v>0</v>
      </c>
      <c r="AQ358" s="515">
        <f t="shared" si="139"/>
        <v>0</v>
      </c>
      <c r="AR358" s="515">
        <f t="shared" si="139"/>
        <v>0</v>
      </c>
      <c r="AS358" s="515">
        <f t="shared" si="139"/>
        <v>0</v>
      </c>
      <c r="AT358" s="515">
        <f t="shared" si="139"/>
        <v>0</v>
      </c>
      <c r="AU358" s="515">
        <f t="shared" si="139"/>
        <v>0</v>
      </c>
      <c r="AV358" s="515">
        <f t="shared" si="139"/>
        <v>0</v>
      </c>
      <c r="AW358" s="515">
        <f t="shared" si="139"/>
        <v>0</v>
      </c>
      <c r="AX358" s="515" t="str">
        <f t="shared" si="136"/>
        <v/>
      </c>
      <c r="AY358" s="515" t="str">
        <f t="shared" si="136"/>
        <v/>
      </c>
      <c r="AZ358" s="515" t="str">
        <f t="shared" si="136"/>
        <v/>
      </c>
      <c r="BA358" s="515" t="str">
        <f t="shared" si="136"/>
        <v/>
      </c>
      <c r="BB358" s="515" t="str">
        <f t="shared" si="136"/>
        <v/>
      </c>
      <c r="BC358" s="515" t="str">
        <f t="shared" si="136"/>
        <v/>
      </c>
      <c r="BD358" s="515" t="str">
        <f t="shared" si="136"/>
        <v/>
      </c>
      <c r="BE358" s="515" t="str">
        <f t="shared" si="136"/>
        <v/>
      </c>
      <c r="BF358" s="515" t="str">
        <f t="shared" si="136"/>
        <v/>
      </c>
      <c r="BG358" s="515" t="str">
        <f t="shared" si="136"/>
        <v/>
      </c>
      <c r="BH358" s="515" t="str">
        <f t="shared" si="136"/>
        <v/>
      </c>
      <c r="BI358" s="515" t="str">
        <f t="shared" si="136"/>
        <v/>
      </c>
      <c r="BJ358" s="515" t="str">
        <f t="shared" si="136"/>
        <v/>
      </c>
      <c r="BK358" s="515" t="str">
        <f t="shared" si="136"/>
        <v/>
      </c>
      <c r="BL358" s="515">
        <f t="shared" si="132"/>
        <v>0</v>
      </c>
      <c r="BM358" s="515">
        <f t="shared" si="133"/>
        <v>0</v>
      </c>
      <c r="BN358" s="515">
        <f t="shared" si="134"/>
        <v>0</v>
      </c>
      <c r="BO358" s="515" t="str">
        <f t="shared" si="135"/>
        <v/>
      </c>
    </row>
    <row r="359" spans="1:67" ht="30" customHeight="1">
      <c r="A359" s="517">
        <v>348</v>
      </c>
      <c r="B359" s="516"/>
      <c r="C359" s="77" t="str">
        <f t="shared" si="124"/>
        <v/>
      </c>
      <c r="D359" s="72" t="str">
        <f t="shared" si="125"/>
        <v/>
      </c>
      <c r="E359" s="515" t="str">
        <f t="shared" si="126"/>
        <v/>
      </c>
      <c r="F359" s="515" t="str">
        <f t="shared" si="127"/>
        <v/>
      </c>
      <c r="G359" s="515" t="str">
        <f t="shared" si="128"/>
        <v/>
      </c>
      <c r="H359" s="515">
        <f t="shared" si="137"/>
        <v>0</v>
      </c>
      <c r="I359" s="515">
        <f t="shared" si="137"/>
        <v>0</v>
      </c>
      <c r="J359" s="515">
        <f t="shared" si="137"/>
        <v>0</v>
      </c>
      <c r="K359" s="515">
        <f t="shared" si="137"/>
        <v>0</v>
      </c>
      <c r="L359" s="515">
        <f t="shared" si="137"/>
        <v>0</v>
      </c>
      <c r="M359" s="515">
        <f t="shared" si="137"/>
        <v>0</v>
      </c>
      <c r="N359" s="515">
        <f t="shared" si="137"/>
        <v>0</v>
      </c>
      <c r="O359" s="515">
        <f t="shared" si="137"/>
        <v>0</v>
      </c>
      <c r="P359" s="515">
        <f t="shared" si="137"/>
        <v>0</v>
      </c>
      <c r="Q359" s="515">
        <f t="shared" si="137"/>
        <v>0</v>
      </c>
      <c r="R359" s="515">
        <f t="shared" si="137"/>
        <v>0</v>
      </c>
      <c r="S359" s="515">
        <f t="shared" si="137"/>
        <v>0</v>
      </c>
      <c r="T359" s="515">
        <f t="shared" si="137"/>
        <v>0</v>
      </c>
      <c r="U359" s="515">
        <f t="shared" si="137"/>
        <v>0</v>
      </c>
      <c r="V359" s="515">
        <f t="shared" si="138"/>
        <v>0</v>
      </c>
      <c r="W359" s="515">
        <f t="shared" si="138"/>
        <v>0</v>
      </c>
      <c r="X359" s="515">
        <f t="shared" si="138"/>
        <v>0</v>
      </c>
      <c r="Y359" s="515">
        <f t="shared" si="138"/>
        <v>0</v>
      </c>
      <c r="Z359" s="515">
        <f t="shared" si="138"/>
        <v>0</v>
      </c>
      <c r="AA359" s="515">
        <f t="shared" si="138"/>
        <v>0</v>
      </c>
      <c r="AB359" s="515">
        <f t="shared" si="138"/>
        <v>0</v>
      </c>
      <c r="AC359" s="515">
        <f t="shared" si="138"/>
        <v>0</v>
      </c>
      <c r="AD359" s="515">
        <f t="shared" si="138"/>
        <v>0</v>
      </c>
      <c r="AE359" s="515">
        <f t="shared" si="138"/>
        <v>0</v>
      </c>
      <c r="AF359" s="515">
        <f t="shared" si="138"/>
        <v>0</v>
      </c>
      <c r="AG359" s="515">
        <f t="shared" si="138"/>
        <v>0</v>
      </c>
      <c r="AH359" s="515">
        <f t="shared" si="138"/>
        <v>0</v>
      </c>
      <c r="AI359" s="515">
        <f t="shared" si="138"/>
        <v>0</v>
      </c>
      <c r="AJ359" s="515">
        <f t="shared" si="139"/>
        <v>0</v>
      </c>
      <c r="AK359" s="515">
        <f t="shared" si="139"/>
        <v>0</v>
      </c>
      <c r="AL359" s="515">
        <f t="shared" si="139"/>
        <v>0</v>
      </c>
      <c r="AM359" s="515">
        <f t="shared" si="139"/>
        <v>0</v>
      </c>
      <c r="AN359" s="515">
        <f t="shared" si="139"/>
        <v>0</v>
      </c>
      <c r="AO359" s="515">
        <f t="shared" si="139"/>
        <v>0</v>
      </c>
      <c r="AP359" s="515">
        <f t="shared" si="139"/>
        <v>0</v>
      </c>
      <c r="AQ359" s="515">
        <f t="shared" si="139"/>
        <v>0</v>
      </c>
      <c r="AR359" s="515">
        <f t="shared" si="139"/>
        <v>0</v>
      </c>
      <c r="AS359" s="515">
        <f t="shared" si="139"/>
        <v>0</v>
      </c>
      <c r="AT359" s="515">
        <f t="shared" si="139"/>
        <v>0</v>
      </c>
      <c r="AU359" s="515">
        <f t="shared" si="139"/>
        <v>0</v>
      </c>
      <c r="AV359" s="515">
        <f t="shared" si="139"/>
        <v>0</v>
      </c>
      <c r="AW359" s="515">
        <f t="shared" si="139"/>
        <v>0</v>
      </c>
      <c r="AX359" s="515" t="str">
        <f t="shared" si="136"/>
        <v/>
      </c>
      <c r="AY359" s="515" t="str">
        <f t="shared" si="136"/>
        <v/>
      </c>
      <c r="AZ359" s="515" t="str">
        <f t="shared" si="136"/>
        <v/>
      </c>
      <c r="BA359" s="515" t="str">
        <f t="shared" si="136"/>
        <v/>
      </c>
      <c r="BB359" s="515" t="str">
        <f t="shared" si="136"/>
        <v/>
      </c>
      <c r="BC359" s="515" t="str">
        <f t="shared" si="136"/>
        <v/>
      </c>
      <c r="BD359" s="515" t="str">
        <f t="shared" si="136"/>
        <v/>
      </c>
      <c r="BE359" s="515" t="str">
        <f t="shared" si="136"/>
        <v/>
      </c>
      <c r="BF359" s="515" t="str">
        <f t="shared" si="136"/>
        <v/>
      </c>
      <c r="BG359" s="515" t="str">
        <f t="shared" si="136"/>
        <v/>
      </c>
      <c r="BH359" s="515" t="str">
        <f t="shared" si="136"/>
        <v/>
      </c>
      <c r="BI359" s="515" t="str">
        <f t="shared" si="136"/>
        <v/>
      </c>
      <c r="BJ359" s="515" t="str">
        <f t="shared" si="136"/>
        <v/>
      </c>
      <c r="BK359" s="515" t="str">
        <f t="shared" si="136"/>
        <v/>
      </c>
      <c r="BL359" s="515">
        <f t="shared" si="132"/>
        <v>0</v>
      </c>
      <c r="BM359" s="515">
        <f t="shared" si="133"/>
        <v>0</v>
      </c>
      <c r="BN359" s="515">
        <f t="shared" si="134"/>
        <v>0</v>
      </c>
      <c r="BO359" s="515" t="str">
        <f t="shared" si="135"/>
        <v/>
      </c>
    </row>
    <row r="360" spans="1:67" ht="30" customHeight="1">
      <c r="A360" s="518">
        <v>349</v>
      </c>
      <c r="B360" s="516"/>
      <c r="C360" s="77" t="str">
        <f t="shared" si="124"/>
        <v/>
      </c>
      <c r="D360" s="72" t="str">
        <f t="shared" si="125"/>
        <v/>
      </c>
      <c r="E360" s="515" t="str">
        <f t="shared" si="126"/>
        <v/>
      </c>
      <c r="F360" s="515" t="str">
        <f t="shared" si="127"/>
        <v/>
      </c>
      <c r="G360" s="515" t="str">
        <f t="shared" si="128"/>
        <v/>
      </c>
      <c r="H360" s="515">
        <f t="shared" si="137"/>
        <v>0</v>
      </c>
      <c r="I360" s="515">
        <f t="shared" si="137"/>
        <v>0</v>
      </c>
      <c r="J360" s="515">
        <f t="shared" si="137"/>
        <v>0</v>
      </c>
      <c r="K360" s="515">
        <f t="shared" si="137"/>
        <v>0</v>
      </c>
      <c r="L360" s="515">
        <f t="shared" si="137"/>
        <v>0</v>
      </c>
      <c r="M360" s="515">
        <f t="shared" si="137"/>
        <v>0</v>
      </c>
      <c r="N360" s="515">
        <f t="shared" si="137"/>
        <v>0</v>
      </c>
      <c r="O360" s="515">
        <f t="shared" si="137"/>
        <v>0</v>
      </c>
      <c r="P360" s="515">
        <f t="shared" si="137"/>
        <v>0</v>
      </c>
      <c r="Q360" s="515">
        <f t="shared" si="137"/>
        <v>0</v>
      </c>
      <c r="R360" s="515">
        <f t="shared" si="137"/>
        <v>0</v>
      </c>
      <c r="S360" s="515">
        <f t="shared" si="137"/>
        <v>0</v>
      </c>
      <c r="T360" s="515">
        <f t="shared" si="137"/>
        <v>0</v>
      </c>
      <c r="U360" s="515">
        <f t="shared" si="137"/>
        <v>0</v>
      </c>
      <c r="V360" s="515">
        <f t="shared" si="138"/>
        <v>0</v>
      </c>
      <c r="W360" s="515">
        <f t="shared" si="138"/>
        <v>0</v>
      </c>
      <c r="X360" s="515">
        <f t="shared" si="138"/>
        <v>0</v>
      </c>
      <c r="Y360" s="515">
        <f t="shared" si="138"/>
        <v>0</v>
      </c>
      <c r="Z360" s="515">
        <f t="shared" si="138"/>
        <v>0</v>
      </c>
      <c r="AA360" s="515">
        <f t="shared" si="138"/>
        <v>0</v>
      </c>
      <c r="AB360" s="515">
        <f t="shared" si="138"/>
        <v>0</v>
      </c>
      <c r="AC360" s="515">
        <f t="shared" si="138"/>
        <v>0</v>
      </c>
      <c r="AD360" s="515">
        <f t="shared" si="138"/>
        <v>0</v>
      </c>
      <c r="AE360" s="515">
        <f t="shared" si="138"/>
        <v>0</v>
      </c>
      <c r="AF360" s="515">
        <f t="shared" si="138"/>
        <v>0</v>
      </c>
      <c r="AG360" s="515">
        <f t="shared" si="138"/>
        <v>0</v>
      </c>
      <c r="AH360" s="515">
        <f t="shared" si="138"/>
        <v>0</v>
      </c>
      <c r="AI360" s="515">
        <f t="shared" si="138"/>
        <v>0</v>
      </c>
      <c r="AJ360" s="515">
        <f t="shared" si="139"/>
        <v>0</v>
      </c>
      <c r="AK360" s="515">
        <f t="shared" si="139"/>
        <v>0</v>
      </c>
      <c r="AL360" s="515">
        <f t="shared" si="139"/>
        <v>0</v>
      </c>
      <c r="AM360" s="515">
        <f t="shared" si="139"/>
        <v>0</v>
      </c>
      <c r="AN360" s="515">
        <f t="shared" si="139"/>
        <v>0</v>
      </c>
      <c r="AO360" s="515">
        <f t="shared" si="139"/>
        <v>0</v>
      </c>
      <c r="AP360" s="515">
        <f t="shared" si="139"/>
        <v>0</v>
      </c>
      <c r="AQ360" s="515">
        <f t="shared" si="139"/>
        <v>0</v>
      </c>
      <c r="AR360" s="515">
        <f t="shared" si="139"/>
        <v>0</v>
      </c>
      <c r="AS360" s="515">
        <f t="shared" si="139"/>
        <v>0</v>
      </c>
      <c r="AT360" s="515">
        <f t="shared" si="139"/>
        <v>0</v>
      </c>
      <c r="AU360" s="515">
        <f t="shared" si="139"/>
        <v>0</v>
      </c>
      <c r="AV360" s="515">
        <f t="shared" si="139"/>
        <v>0</v>
      </c>
      <c r="AW360" s="515">
        <f t="shared" si="139"/>
        <v>0</v>
      </c>
      <c r="AX360" s="515" t="str">
        <f t="shared" si="136"/>
        <v/>
      </c>
      <c r="AY360" s="515" t="str">
        <f t="shared" si="136"/>
        <v/>
      </c>
      <c r="AZ360" s="515" t="str">
        <f t="shared" si="136"/>
        <v/>
      </c>
      <c r="BA360" s="515" t="str">
        <f t="shared" si="136"/>
        <v/>
      </c>
      <c r="BB360" s="515" t="str">
        <f t="shared" si="136"/>
        <v/>
      </c>
      <c r="BC360" s="515" t="str">
        <f t="shared" si="136"/>
        <v/>
      </c>
      <c r="BD360" s="515" t="str">
        <f t="shared" si="136"/>
        <v/>
      </c>
      <c r="BE360" s="515" t="str">
        <f t="shared" si="136"/>
        <v/>
      </c>
      <c r="BF360" s="515" t="str">
        <f t="shared" si="136"/>
        <v/>
      </c>
      <c r="BG360" s="515" t="str">
        <f t="shared" si="136"/>
        <v/>
      </c>
      <c r="BH360" s="515" t="str">
        <f t="shared" si="136"/>
        <v/>
      </c>
      <c r="BI360" s="515" t="str">
        <f t="shared" si="136"/>
        <v/>
      </c>
      <c r="BJ360" s="515" t="str">
        <f t="shared" si="136"/>
        <v/>
      </c>
      <c r="BK360" s="515" t="str">
        <f t="shared" si="136"/>
        <v/>
      </c>
      <c r="BL360" s="515">
        <f t="shared" si="132"/>
        <v>0</v>
      </c>
      <c r="BM360" s="515">
        <f t="shared" si="133"/>
        <v>0</v>
      </c>
      <c r="BN360" s="515">
        <f t="shared" si="134"/>
        <v>0</v>
      </c>
      <c r="BO360" s="515" t="str">
        <f t="shared" si="135"/>
        <v/>
      </c>
    </row>
    <row r="361" spans="1:67" ht="30" customHeight="1">
      <c r="A361" s="517">
        <v>350</v>
      </c>
      <c r="B361" s="516"/>
      <c r="C361" s="77" t="str">
        <f t="shared" si="124"/>
        <v/>
      </c>
      <c r="D361" s="72" t="str">
        <f t="shared" si="125"/>
        <v/>
      </c>
      <c r="E361" s="515" t="str">
        <f t="shared" si="126"/>
        <v/>
      </c>
      <c r="F361" s="515" t="str">
        <f t="shared" si="127"/>
        <v/>
      </c>
      <c r="G361" s="515" t="str">
        <f t="shared" si="128"/>
        <v/>
      </c>
      <c r="H361" s="515">
        <f t="shared" si="137"/>
        <v>0</v>
      </c>
      <c r="I361" s="515">
        <f t="shared" si="137"/>
        <v>0</v>
      </c>
      <c r="J361" s="515">
        <f t="shared" si="137"/>
        <v>0</v>
      </c>
      <c r="K361" s="515">
        <f t="shared" si="137"/>
        <v>0</v>
      </c>
      <c r="L361" s="515">
        <f t="shared" si="137"/>
        <v>0</v>
      </c>
      <c r="M361" s="515">
        <f t="shared" si="137"/>
        <v>0</v>
      </c>
      <c r="N361" s="515">
        <f t="shared" si="137"/>
        <v>0</v>
      </c>
      <c r="O361" s="515">
        <f t="shared" si="137"/>
        <v>0</v>
      </c>
      <c r="P361" s="515">
        <f t="shared" si="137"/>
        <v>0</v>
      </c>
      <c r="Q361" s="515">
        <f t="shared" si="137"/>
        <v>0</v>
      </c>
      <c r="R361" s="515">
        <f t="shared" si="137"/>
        <v>0</v>
      </c>
      <c r="S361" s="515">
        <f t="shared" si="137"/>
        <v>0</v>
      </c>
      <c r="T361" s="515">
        <f t="shared" si="137"/>
        <v>0</v>
      </c>
      <c r="U361" s="515">
        <f t="shared" si="137"/>
        <v>0</v>
      </c>
      <c r="V361" s="515">
        <f t="shared" si="138"/>
        <v>0</v>
      </c>
      <c r="W361" s="515">
        <f t="shared" si="138"/>
        <v>0</v>
      </c>
      <c r="X361" s="515">
        <f t="shared" si="138"/>
        <v>0</v>
      </c>
      <c r="Y361" s="515">
        <f t="shared" si="138"/>
        <v>0</v>
      </c>
      <c r="Z361" s="515">
        <f t="shared" si="138"/>
        <v>0</v>
      </c>
      <c r="AA361" s="515">
        <f t="shared" si="138"/>
        <v>0</v>
      </c>
      <c r="AB361" s="515">
        <f t="shared" si="138"/>
        <v>0</v>
      </c>
      <c r="AC361" s="515">
        <f t="shared" si="138"/>
        <v>0</v>
      </c>
      <c r="AD361" s="515">
        <f t="shared" si="138"/>
        <v>0</v>
      </c>
      <c r="AE361" s="515">
        <f t="shared" si="138"/>
        <v>0</v>
      </c>
      <c r="AF361" s="515">
        <f t="shared" si="138"/>
        <v>0</v>
      </c>
      <c r="AG361" s="515">
        <f t="shared" si="138"/>
        <v>0</v>
      </c>
      <c r="AH361" s="515">
        <f t="shared" si="138"/>
        <v>0</v>
      </c>
      <c r="AI361" s="515">
        <f t="shared" si="138"/>
        <v>0</v>
      </c>
      <c r="AJ361" s="515">
        <f t="shared" si="139"/>
        <v>0</v>
      </c>
      <c r="AK361" s="515">
        <f t="shared" si="139"/>
        <v>0</v>
      </c>
      <c r="AL361" s="515">
        <f t="shared" si="139"/>
        <v>0</v>
      </c>
      <c r="AM361" s="515">
        <f t="shared" si="139"/>
        <v>0</v>
      </c>
      <c r="AN361" s="515">
        <f t="shared" si="139"/>
        <v>0</v>
      </c>
      <c r="AO361" s="515">
        <f t="shared" si="139"/>
        <v>0</v>
      </c>
      <c r="AP361" s="515">
        <f t="shared" si="139"/>
        <v>0</v>
      </c>
      <c r="AQ361" s="515">
        <f t="shared" si="139"/>
        <v>0</v>
      </c>
      <c r="AR361" s="515">
        <f t="shared" si="139"/>
        <v>0</v>
      </c>
      <c r="AS361" s="515">
        <f t="shared" si="139"/>
        <v>0</v>
      </c>
      <c r="AT361" s="515">
        <f t="shared" si="139"/>
        <v>0</v>
      </c>
      <c r="AU361" s="515">
        <f t="shared" si="139"/>
        <v>0</v>
      </c>
      <c r="AV361" s="515">
        <f t="shared" si="139"/>
        <v>0</v>
      </c>
      <c r="AW361" s="515">
        <f t="shared" si="139"/>
        <v>0</v>
      </c>
      <c r="AX361" s="515" t="str">
        <f t="shared" si="136"/>
        <v/>
      </c>
      <c r="AY361" s="515" t="str">
        <f t="shared" si="136"/>
        <v/>
      </c>
      <c r="AZ361" s="515" t="str">
        <f t="shared" si="136"/>
        <v/>
      </c>
      <c r="BA361" s="515" t="str">
        <f t="shared" si="136"/>
        <v/>
      </c>
      <c r="BB361" s="515" t="str">
        <f t="shared" si="136"/>
        <v/>
      </c>
      <c r="BC361" s="515" t="str">
        <f t="shared" si="136"/>
        <v/>
      </c>
      <c r="BD361" s="515" t="str">
        <f t="shared" si="136"/>
        <v/>
      </c>
      <c r="BE361" s="515" t="str">
        <f t="shared" si="136"/>
        <v/>
      </c>
      <c r="BF361" s="515" t="str">
        <f t="shared" si="136"/>
        <v/>
      </c>
      <c r="BG361" s="515" t="str">
        <f t="shared" si="136"/>
        <v/>
      </c>
      <c r="BH361" s="515" t="str">
        <f t="shared" si="136"/>
        <v/>
      </c>
      <c r="BI361" s="515" t="str">
        <f t="shared" si="136"/>
        <v/>
      </c>
      <c r="BJ361" s="515" t="str">
        <f t="shared" si="136"/>
        <v/>
      </c>
      <c r="BK361" s="515" t="str">
        <f t="shared" si="136"/>
        <v/>
      </c>
      <c r="BL361" s="515">
        <f t="shared" si="132"/>
        <v>0</v>
      </c>
      <c r="BM361" s="515">
        <f t="shared" si="133"/>
        <v>0</v>
      </c>
      <c r="BN361" s="515">
        <f t="shared" si="134"/>
        <v>0</v>
      </c>
      <c r="BO361" s="515" t="str">
        <f t="shared" si="135"/>
        <v/>
      </c>
    </row>
    <row r="362" spans="1:67" ht="30" customHeight="1">
      <c r="A362" s="518">
        <v>351</v>
      </c>
      <c r="B362" s="516"/>
      <c r="C362" s="77" t="str">
        <f t="shared" si="124"/>
        <v/>
      </c>
      <c r="D362" s="72" t="str">
        <f t="shared" si="125"/>
        <v/>
      </c>
      <c r="E362" s="515" t="str">
        <f t="shared" si="126"/>
        <v/>
      </c>
      <c r="F362" s="515" t="str">
        <f t="shared" si="127"/>
        <v/>
      </c>
      <c r="G362" s="515" t="str">
        <f t="shared" si="128"/>
        <v/>
      </c>
      <c r="H362" s="515">
        <f t="shared" si="137"/>
        <v>0</v>
      </c>
      <c r="I362" s="515">
        <f t="shared" si="137"/>
        <v>0</v>
      </c>
      <c r="J362" s="515">
        <f t="shared" si="137"/>
        <v>0</v>
      </c>
      <c r="K362" s="515">
        <f t="shared" si="137"/>
        <v>0</v>
      </c>
      <c r="L362" s="515">
        <f t="shared" si="137"/>
        <v>0</v>
      </c>
      <c r="M362" s="515">
        <f t="shared" si="137"/>
        <v>0</v>
      </c>
      <c r="N362" s="515">
        <f t="shared" si="137"/>
        <v>0</v>
      </c>
      <c r="O362" s="515">
        <f t="shared" si="137"/>
        <v>0</v>
      </c>
      <c r="P362" s="515">
        <f t="shared" si="137"/>
        <v>0</v>
      </c>
      <c r="Q362" s="515">
        <f t="shared" si="137"/>
        <v>0</v>
      </c>
      <c r="R362" s="515">
        <f t="shared" si="137"/>
        <v>0</v>
      </c>
      <c r="S362" s="515">
        <f t="shared" si="137"/>
        <v>0</v>
      </c>
      <c r="T362" s="515">
        <f t="shared" si="137"/>
        <v>0</v>
      </c>
      <c r="U362" s="515">
        <f t="shared" si="137"/>
        <v>0</v>
      </c>
      <c r="V362" s="515">
        <f t="shared" si="138"/>
        <v>0</v>
      </c>
      <c r="W362" s="515">
        <f t="shared" si="138"/>
        <v>0</v>
      </c>
      <c r="X362" s="515">
        <f t="shared" si="138"/>
        <v>0</v>
      </c>
      <c r="Y362" s="515">
        <f t="shared" si="138"/>
        <v>0</v>
      </c>
      <c r="Z362" s="515">
        <f t="shared" si="138"/>
        <v>0</v>
      </c>
      <c r="AA362" s="515">
        <f t="shared" si="138"/>
        <v>0</v>
      </c>
      <c r="AB362" s="515">
        <f t="shared" si="138"/>
        <v>0</v>
      </c>
      <c r="AC362" s="515">
        <f t="shared" si="138"/>
        <v>0</v>
      </c>
      <c r="AD362" s="515">
        <f t="shared" si="138"/>
        <v>0</v>
      </c>
      <c r="AE362" s="515">
        <f t="shared" si="138"/>
        <v>0</v>
      </c>
      <c r="AF362" s="515">
        <f t="shared" si="138"/>
        <v>0</v>
      </c>
      <c r="AG362" s="515">
        <f t="shared" si="138"/>
        <v>0</v>
      </c>
      <c r="AH362" s="515">
        <f t="shared" si="138"/>
        <v>0</v>
      </c>
      <c r="AI362" s="515">
        <f t="shared" si="138"/>
        <v>0</v>
      </c>
      <c r="AJ362" s="515">
        <f t="shared" si="139"/>
        <v>0</v>
      </c>
      <c r="AK362" s="515">
        <f t="shared" si="139"/>
        <v>0</v>
      </c>
      <c r="AL362" s="515">
        <f t="shared" si="139"/>
        <v>0</v>
      </c>
      <c r="AM362" s="515">
        <f t="shared" si="139"/>
        <v>0</v>
      </c>
      <c r="AN362" s="515">
        <f t="shared" si="139"/>
        <v>0</v>
      </c>
      <c r="AO362" s="515">
        <f t="shared" si="139"/>
        <v>0</v>
      </c>
      <c r="AP362" s="515">
        <f t="shared" si="139"/>
        <v>0</v>
      </c>
      <c r="AQ362" s="515">
        <f t="shared" si="139"/>
        <v>0</v>
      </c>
      <c r="AR362" s="515">
        <f t="shared" si="139"/>
        <v>0</v>
      </c>
      <c r="AS362" s="515">
        <f t="shared" si="139"/>
        <v>0</v>
      </c>
      <c r="AT362" s="515">
        <f t="shared" si="139"/>
        <v>0</v>
      </c>
      <c r="AU362" s="515">
        <f t="shared" si="139"/>
        <v>0</v>
      </c>
      <c r="AV362" s="515">
        <f t="shared" si="139"/>
        <v>0</v>
      </c>
      <c r="AW362" s="515">
        <f t="shared" si="139"/>
        <v>0</v>
      </c>
      <c r="AX362" s="515" t="str">
        <f t="shared" si="136"/>
        <v/>
      </c>
      <c r="AY362" s="515" t="str">
        <f t="shared" si="136"/>
        <v/>
      </c>
      <c r="AZ362" s="515" t="str">
        <f t="shared" si="136"/>
        <v/>
      </c>
      <c r="BA362" s="515" t="str">
        <f t="shared" si="136"/>
        <v/>
      </c>
      <c r="BB362" s="515" t="str">
        <f t="shared" si="136"/>
        <v/>
      </c>
      <c r="BC362" s="515" t="str">
        <f t="shared" si="136"/>
        <v/>
      </c>
      <c r="BD362" s="515" t="str">
        <f t="shared" si="136"/>
        <v/>
      </c>
      <c r="BE362" s="515" t="str">
        <f t="shared" si="136"/>
        <v/>
      </c>
      <c r="BF362" s="515" t="str">
        <f t="shared" si="136"/>
        <v/>
      </c>
      <c r="BG362" s="515" t="str">
        <f t="shared" si="136"/>
        <v/>
      </c>
      <c r="BH362" s="515" t="str">
        <f t="shared" si="136"/>
        <v/>
      </c>
      <c r="BI362" s="515" t="str">
        <f t="shared" si="136"/>
        <v/>
      </c>
      <c r="BJ362" s="515" t="str">
        <f t="shared" si="136"/>
        <v/>
      </c>
      <c r="BK362" s="515" t="str">
        <f t="shared" ref="BK362:BK425" si="140">IF($B362="","",IF(AW362&gt;0,"",IF(U362&gt;0,"⚠ "&amp;BK$11,IF(AI362&gt;0,"info "&amp;BK$11,""))))</f>
        <v/>
      </c>
      <c r="BL362" s="515">
        <f t="shared" si="132"/>
        <v>0</v>
      </c>
      <c r="BM362" s="515">
        <f t="shared" si="133"/>
        <v>0</v>
      </c>
      <c r="BN362" s="515">
        <f t="shared" si="134"/>
        <v>0</v>
      </c>
      <c r="BO362" s="515" t="str">
        <f t="shared" si="135"/>
        <v/>
      </c>
    </row>
    <row r="363" spans="1:67" ht="30" customHeight="1">
      <c r="A363" s="517">
        <v>352</v>
      </c>
      <c r="B363" s="516"/>
      <c r="C363" s="77" t="str">
        <f t="shared" si="124"/>
        <v/>
      </c>
      <c r="D363" s="72" t="str">
        <f t="shared" si="125"/>
        <v/>
      </c>
      <c r="E363" s="515" t="str">
        <f t="shared" si="126"/>
        <v/>
      </c>
      <c r="F363" s="515" t="str">
        <f t="shared" si="127"/>
        <v/>
      </c>
      <c r="G363" s="515" t="str">
        <f t="shared" si="128"/>
        <v/>
      </c>
      <c r="H363" s="515">
        <f t="shared" si="137"/>
        <v>0</v>
      </c>
      <c r="I363" s="515">
        <f t="shared" si="137"/>
        <v>0</v>
      </c>
      <c r="J363" s="515">
        <f t="shared" si="137"/>
        <v>0</v>
      </c>
      <c r="K363" s="515">
        <f t="shared" si="137"/>
        <v>0</v>
      </c>
      <c r="L363" s="515">
        <f t="shared" si="137"/>
        <v>0</v>
      </c>
      <c r="M363" s="515">
        <f t="shared" si="137"/>
        <v>0</v>
      </c>
      <c r="N363" s="515">
        <f t="shared" si="137"/>
        <v>0</v>
      </c>
      <c r="O363" s="515">
        <f t="shared" si="137"/>
        <v>0</v>
      </c>
      <c r="P363" s="515">
        <f t="shared" si="137"/>
        <v>0</v>
      </c>
      <c r="Q363" s="515">
        <f t="shared" si="137"/>
        <v>0</v>
      </c>
      <c r="R363" s="515">
        <f t="shared" si="137"/>
        <v>0</v>
      </c>
      <c r="S363" s="515">
        <f t="shared" si="137"/>
        <v>0</v>
      </c>
      <c r="T363" s="515">
        <f t="shared" si="137"/>
        <v>0</v>
      </c>
      <c r="U363" s="515">
        <f t="shared" si="137"/>
        <v>0</v>
      </c>
      <c r="V363" s="515">
        <f t="shared" si="138"/>
        <v>0</v>
      </c>
      <c r="W363" s="515">
        <f t="shared" si="138"/>
        <v>0</v>
      </c>
      <c r="X363" s="515">
        <f t="shared" si="138"/>
        <v>0</v>
      </c>
      <c r="Y363" s="515">
        <f t="shared" si="138"/>
        <v>0</v>
      </c>
      <c r="Z363" s="515">
        <f t="shared" si="138"/>
        <v>0</v>
      </c>
      <c r="AA363" s="515">
        <f t="shared" si="138"/>
        <v>0</v>
      </c>
      <c r="AB363" s="515">
        <f t="shared" si="138"/>
        <v>0</v>
      </c>
      <c r="AC363" s="515">
        <f t="shared" si="138"/>
        <v>0</v>
      </c>
      <c r="AD363" s="515">
        <f t="shared" si="138"/>
        <v>0</v>
      </c>
      <c r="AE363" s="515">
        <f t="shared" si="138"/>
        <v>0</v>
      </c>
      <c r="AF363" s="515">
        <f t="shared" si="138"/>
        <v>0</v>
      </c>
      <c r="AG363" s="515">
        <f t="shared" si="138"/>
        <v>0</v>
      </c>
      <c r="AH363" s="515">
        <f t="shared" si="138"/>
        <v>0</v>
      </c>
      <c r="AI363" s="515">
        <f t="shared" si="138"/>
        <v>0</v>
      </c>
      <c r="AJ363" s="515">
        <f t="shared" si="139"/>
        <v>0</v>
      </c>
      <c r="AK363" s="515">
        <f t="shared" si="139"/>
        <v>0</v>
      </c>
      <c r="AL363" s="515">
        <f t="shared" si="139"/>
        <v>0</v>
      </c>
      <c r="AM363" s="515">
        <f t="shared" si="139"/>
        <v>0</v>
      </c>
      <c r="AN363" s="515">
        <f t="shared" si="139"/>
        <v>0</v>
      </c>
      <c r="AO363" s="515">
        <f t="shared" si="139"/>
        <v>0</v>
      </c>
      <c r="AP363" s="515">
        <f t="shared" si="139"/>
        <v>0</v>
      </c>
      <c r="AQ363" s="515">
        <f t="shared" si="139"/>
        <v>0</v>
      </c>
      <c r="AR363" s="515">
        <f t="shared" si="139"/>
        <v>0</v>
      </c>
      <c r="AS363" s="515">
        <f t="shared" si="139"/>
        <v>0</v>
      </c>
      <c r="AT363" s="515">
        <f t="shared" si="139"/>
        <v>0</v>
      </c>
      <c r="AU363" s="515">
        <f t="shared" si="139"/>
        <v>0</v>
      </c>
      <c r="AV363" s="515">
        <f t="shared" si="139"/>
        <v>0</v>
      </c>
      <c r="AW363" s="515">
        <f t="shared" si="139"/>
        <v>0</v>
      </c>
      <c r="AX363" s="515" t="str">
        <f t="shared" ref="AX363:BJ382" si="141">IF($B363="","",IF(AJ363&gt;0,"",IF(H363&gt;0,"⚠ "&amp;AX$11,IF(V363&gt;0,"info "&amp;AX$11,""))))</f>
        <v/>
      </c>
      <c r="AY363" s="515" t="str">
        <f t="shared" si="141"/>
        <v/>
      </c>
      <c r="AZ363" s="515" t="str">
        <f t="shared" si="141"/>
        <v/>
      </c>
      <c r="BA363" s="515" t="str">
        <f t="shared" si="141"/>
        <v/>
      </c>
      <c r="BB363" s="515" t="str">
        <f t="shared" si="141"/>
        <v/>
      </c>
      <c r="BC363" s="515" t="str">
        <f t="shared" si="141"/>
        <v/>
      </c>
      <c r="BD363" s="515" t="str">
        <f t="shared" si="141"/>
        <v/>
      </c>
      <c r="BE363" s="515" t="str">
        <f t="shared" si="141"/>
        <v/>
      </c>
      <c r="BF363" s="515" t="str">
        <f t="shared" si="141"/>
        <v/>
      </c>
      <c r="BG363" s="515" t="str">
        <f t="shared" si="141"/>
        <v/>
      </c>
      <c r="BH363" s="515" t="str">
        <f t="shared" si="141"/>
        <v/>
      </c>
      <c r="BI363" s="515" t="str">
        <f t="shared" si="141"/>
        <v/>
      </c>
      <c r="BJ363" s="515" t="str">
        <f t="shared" si="141"/>
        <v/>
      </c>
      <c r="BK363" s="515" t="str">
        <f t="shared" si="140"/>
        <v/>
      </c>
      <c r="BL363" s="515">
        <f t="shared" si="132"/>
        <v>0</v>
      </c>
      <c r="BM363" s="515">
        <f t="shared" si="133"/>
        <v>0</v>
      </c>
      <c r="BN363" s="515">
        <f t="shared" si="134"/>
        <v>0</v>
      </c>
      <c r="BO363" s="515" t="str">
        <f t="shared" si="135"/>
        <v/>
      </c>
    </row>
    <row r="364" spans="1:67" ht="30" customHeight="1">
      <c r="A364" s="518">
        <v>353</v>
      </c>
      <c r="B364" s="516"/>
      <c r="C364" s="77" t="str">
        <f t="shared" si="124"/>
        <v/>
      </c>
      <c r="D364" s="72" t="str">
        <f t="shared" si="125"/>
        <v/>
      </c>
      <c r="E364" s="515" t="str">
        <f t="shared" si="126"/>
        <v/>
      </c>
      <c r="F364" s="515" t="str">
        <f t="shared" si="127"/>
        <v/>
      </c>
      <c r="G364" s="515" t="str">
        <f t="shared" si="128"/>
        <v/>
      </c>
      <c r="H364" s="515">
        <f t="shared" ref="H364:U379" si="142">IF($B364="",0,SUMPRODUCT(($BQ$6:$AFM$6=H$11)*($BQ$7:$AFM$7="ALERTE")*(COUNTIF($G364,"* "&amp;$BQ$8:$AFM$8&amp;" *")&gt;0)*1))</f>
        <v>0</v>
      </c>
      <c r="I364" s="515">
        <f t="shared" si="142"/>
        <v>0</v>
      </c>
      <c r="J364" s="515">
        <f t="shared" si="142"/>
        <v>0</v>
      </c>
      <c r="K364" s="515">
        <f t="shared" si="142"/>
        <v>0</v>
      </c>
      <c r="L364" s="515">
        <f t="shared" si="142"/>
        <v>0</v>
      </c>
      <c r="M364" s="515">
        <f t="shared" si="142"/>
        <v>0</v>
      </c>
      <c r="N364" s="515">
        <f t="shared" si="142"/>
        <v>0</v>
      </c>
      <c r="O364" s="515">
        <f t="shared" si="142"/>
        <v>0</v>
      </c>
      <c r="P364" s="515">
        <f t="shared" si="142"/>
        <v>0</v>
      </c>
      <c r="Q364" s="515">
        <f t="shared" si="142"/>
        <v>0</v>
      </c>
      <c r="R364" s="515">
        <f t="shared" si="142"/>
        <v>0</v>
      </c>
      <c r="S364" s="515">
        <f t="shared" si="142"/>
        <v>0</v>
      </c>
      <c r="T364" s="515">
        <f t="shared" si="142"/>
        <v>0</v>
      </c>
      <c r="U364" s="515">
        <f t="shared" si="142"/>
        <v>0</v>
      </c>
      <c r="V364" s="515">
        <f t="shared" ref="V364:AI379" si="143">IF($B364="",0,SUMPRODUCT(($BQ$6:$AFM$6=V$11)*($BQ$7:$AFM$7="INFO")*(COUNTIF($G364,"* "&amp;$BQ$8:$AFM$8&amp;" *")&gt;0)*1))</f>
        <v>0</v>
      </c>
      <c r="W364" s="515">
        <f t="shared" si="143"/>
        <v>0</v>
      </c>
      <c r="X364" s="515">
        <f t="shared" si="143"/>
        <v>0</v>
      </c>
      <c r="Y364" s="515">
        <f t="shared" si="143"/>
        <v>0</v>
      </c>
      <c r="Z364" s="515">
        <f t="shared" si="143"/>
        <v>0</v>
      </c>
      <c r="AA364" s="515">
        <f t="shared" si="143"/>
        <v>0</v>
      </c>
      <c r="AB364" s="515">
        <f t="shared" si="143"/>
        <v>0</v>
      </c>
      <c r="AC364" s="515">
        <f t="shared" si="143"/>
        <v>0</v>
      </c>
      <c r="AD364" s="515">
        <f t="shared" si="143"/>
        <v>0</v>
      </c>
      <c r="AE364" s="515">
        <f t="shared" si="143"/>
        <v>0</v>
      </c>
      <c r="AF364" s="515">
        <f t="shared" si="143"/>
        <v>0</v>
      </c>
      <c r="AG364" s="515">
        <f t="shared" si="143"/>
        <v>0</v>
      </c>
      <c r="AH364" s="515">
        <f t="shared" si="143"/>
        <v>0</v>
      </c>
      <c r="AI364" s="515">
        <f t="shared" si="143"/>
        <v>0</v>
      </c>
      <c r="AJ364" s="515">
        <f t="shared" ref="AJ364:AW379" si="144">IF($B364="",0,SUMPRODUCT(($BQ$6:$AFM$6=AJ$11)*($BQ$7:$AFM$7="EXCL")*(COUNTIF($G364,"* "&amp;$BQ$8:$AFM$8&amp;" *")&gt;0)*1))</f>
        <v>0</v>
      </c>
      <c r="AK364" s="515">
        <f t="shared" si="144"/>
        <v>0</v>
      </c>
      <c r="AL364" s="515">
        <f t="shared" si="144"/>
        <v>0</v>
      </c>
      <c r="AM364" s="515">
        <f t="shared" si="144"/>
        <v>0</v>
      </c>
      <c r="AN364" s="515">
        <f t="shared" si="144"/>
        <v>0</v>
      </c>
      <c r="AO364" s="515">
        <f t="shared" si="144"/>
        <v>0</v>
      </c>
      <c r="AP364" s="515">
        <f t="shared" si="144"/>
        <v>0</v>
      </c>
      <c r="AQ364" s="515">
        <f t="shared" si="144"/>
        <v>0</v>
      </c>
      <c r="AR364" s="515">
        <f t="shared" si="144"/>
        <v>0</v>
      </c>
      <c r="AS364" s="515">
        <f t="shared" si="144"/>
        <v>0</v>
      </c>
      <c r="AT364" s="515">
        <f t="shared" si="144"/>
        <v>0</v>
      </c>
      <c r="AU364" s="515">
        <f t="shared" si="144"/>
        <v>0</v>
      </c>
      <c r="AV364" s="515">
        <f t="shared" si="144"/>
        <v>0</v>
      </c>
      <c r="AW364" s="515">
        <f t="shared" si="144"/>
        <v>0</v>
      </c>
      <c r="AX364" s="515" t="str">
        <f t="shared" si="141"/>
        <v/>
      </c>
      <c r="AY364" s="515" t="str">
        <f t="shared" si="141"/>
        <v/>
      </c>
      <c r="AZ364" s="515" t="str">
        <f t="shared" si="141"/>
        <v/>
      </c>
      <c r="BA364" s="515" t="str">
        <f t="shared" si="141"/>
        <v/>
      </c>
      <c r="BB364" s="515" t="str">
        <f t="shared" si="141"/>
        <v/>
      </c>
      <c r="BC364" s="515" t="str">
        <f t="shared" si="141"/>
        <v/>
      </c>
      <c r="BD364" s="515" t="str">
        <f t="shared" si="141"/>
        <v/>
      </c>
      <c r="BE364" s="515" t="str">
        <f t="shared" si="141"/>
        <v/>
      </c>
      <c r="BF364" s="515" t="str">
        <f t="shared" si="141"/>
        <v/>
      </c>
      <c r="BG364" s="515" t="str">
        <f t="shared" si="141"/>
        <v/>
      </c>
      <c r="BH364" s="515" t="str">
        <f t="shared" si="141"/>
        <v/>
      </c>
      <c r="BI364" s="515" t="str">
        <f t="shared" si="141"/>
        <v/>
      </c>
      <c r="BJ364" s="515" t="str">
        <f t="shared" si="141"/>
        <v/>
      </c>
      <c r="BK364" s="515" t="str">
        <f t="shared" si="140"/>
        <v/>
      </c>
      <c r="BL364" s="515">
        <f t="shared" si="132"/>
        <v>0</v>
      </c>
      <c r="BM364" s="515">
        <f t="shared" si="133"/>
        <v>0</v>
      </c>
      <c r="BN364" s="515">
        <f t="shared" si="134"/>
        <v>0</v>
      </c>
      <c r="BO364" s="515" t="str">
        <f t="shared" si="135"/>
        <v/>
      </c>
    </row>
    <row r="365" spans="1:67" ht="30" customHeight="1">
      <c r="A365" s="517">
        <v>354</v>
      </c>
      <c r="B365" s="516"/>
      <c r="C365" s="77" t="str">
        <f t="shared" si="124"/>
        <v/>
      </c>
      <c r="D365" s="72" t="str">
        <f t="shared" si="125"/>
        <v/>
      </c>
      <c r="E365" s="515" t="str">
        <f t="shared" si="126"/>
        <v/>
      </c>
      <c r="F365" s="515" t="str">
        <f t="shared" si="127"/>
        <v/>
      </c>
      <c r="G365" s="515" t="str">
        <f t="shared" si="128"/>
        <v/>
      </c>
      <c r="H365" s="515">
        <f t="shared" si="142"/>
        <v>0</v>
      </c>
      <c r="I365" s="515">
        <f t="shared" si="142"/>
        <v>0</v>
      </c>
      <c r="J365" s="515">
        <f t="shared" si="142"/>
        <v>0</v>
      </c>
      <c r="K365" s="515">
        <f t="shared" si="142"/>
        <v>0</v>
      </c>
      <c r="L365" s="515">
        <f t="shared" si="142"/>
        <v>0</v>
      </c>
      <c r="M365" s="515">
        <f t="shared" si="142"/>
        <v>0</v>
      </c>
      <c r="N365" s="515">
        <f t="shared" si="142"/>
        <v>0</v>
      </c>
      <c r="O365" s="515">
        <f t="shared" si="142"/>
        <v>0</v>
      </c>
      <c r="P365" s="515">
        <f t="shared" si="142"/>
        <v>0</v>
      </c>
      <c r="Q365" s="515">
        <f t="shared" si="142"/>
        <v>0</v>
      </c>
      <c r="R365" s="515">
        <f t="shared" si="142"/>
        <v>0</v>
      </c>
      <c r="S365" s="515">
        <f t="shared" si="142"/>
        <v>0</v>
      </c>
      <c r="T365" s="515">
        <f t="shared" si="142"/>
        <v>0</v>
      </c>
      <c r="U365" s="515">
        <f t="shared" si="142"/>
        <v>0</v>
      </c>
      <c r="V365" s="515">
        <f t="shared" si="143"/>
        <v>0</v>
      </c>
      <c r="W365" s="515">
        <f t="shared" si="143"/>
        <v>0</v>
      </c>
      <c r="X365" s="515">
        <f t="shared" si="143"/>
        <v>0</v>
      </c>
      <c r="Y365" s="515">
        <f t="shared" si="143"/>
        <v>0</v>
      </c>
      <c r="Z365" s="515">
        <f t="shared" si="143"/>
        <v>0</v>
      </c>
      <c r="AA365" s="515">
        <f t="shared" si="143"/>
        <v>0</v>
      </c>
      <c r="AB365" s="515">
        <f t="shared" si="143"/>
        <v>0</v>
      </c>
      <c r="AC365" s="515">
        <f t="shared" si="143"/>
        <v>0</v>
      </c>
      <c r="AD365" s="515">
        <f t="shared" si="143"/>
        <v>0</v>
      </c>
      <c r="AE365" s="515">
        <f t="shared" si="143"/>
        <v>0</v>
      </c>
      <c r="AF365" s="515">
        <f t="shared" si="143"/>
        <v>0</v>
      </c>
      <c r="AG365" s="515">
        <f t="shared" si="143"/>
        <v>0</v>
      </c>
      <c r="AH365" s="515">
        <f t="shared" si="143"/>
        <v>0</v>
      </c>
      <c r="AI365" s="515">
        <f t="shared" si="143"/>
        <v>0</v>
      </c>
      <c r="AJ365" s="515">
        <f t="shared" si="144"/>
        <v>0</v>
      </c>
      <c r="AK365" s="515">
        <f t="shared" si="144"/>
        <v>0</v>
      </c>
      <c r="AL365" s="515">
        <f t="shared" si="144"/>
        <v>0</v>
      </c>
      <c r="AM365" s="515">
        <f t="shared" si="144"/>
        <v>0</v>
      </c>
      <c r="AN365" s="515">
        <f t="shared" si="144"/>
        <v>0</v>
      </c>
      <c r="AO365" s="515">
        <f t="shared" si="144"/>
        <v>0</v>
      </c>
      <c r="AP365" s="515">
        <f t="shared" si="144"/>
        <v>0</v>
      </c>
      <c r="AQ365" s="515">
        <f t="shared" si="144"/>
        <v>0</v>
      </c>
      <c r="AR365" s="515">
        <f t="shared" si="144"/>
        <v>0</v>
      </c>
      <c r="AS365" s="515">
        <f t="shared" si="144"/>
        <v>0</v>
      </c>
      <c r="AT365" s="515">
        <f t="shared" si="144"/>
        <v>0</v>
      </c>
      <c r="AU365" s="515">
        <f t="shared" si="144"/>
        <v>0</v>
      </c>
      <c r="AV365" s="515">
        <f t="shared" si="144"/>
        <v>0</v>
      </c>
      <c r="AW365" s="515">
        <f t="shared" si="144"/>
        <v>0</v>
      </c>
      <c r="AX365" s="515" t="str">
        <f t="shared" si="141"/>
        <v/>
      </c>
      <c r="AY365" s="515" t="str">
        <f t="shared" si="141"/>
        <v/>
      </c>
      <c r="AZ365" s="515" t="str">
        <f t="shared" si="141"/>
        <v/>
      </c>
      <c r="BA365" s="515" t="str">
        <f t="shared" si="141"/>
        <v/>
      </c>
      <c r="BB365" s="515" t="str">
        <f t="shared" si="141"/>
        <v/>
      </c>
      <c r="BC365" s="515" t="str">
        <f t="shared" si="141"/>
        <v/>
      </c>
      <c r="BD365" s="515" t="str">
        <f t="shared" si="141"/>
        <v/>
      </c>
      <c r="BE365" s="515" t="str">
        <f t="shared" si="141"/>
        <v/>
      </c>
      <c r="BF365" s="515" t="str">
        <f t="shared" si="141"/>
        <v/>
      </c>
      <c r="BG365" s="515" t="str">
        <f t="shared" si="141"/>
        <v/>
      </c>
      <c r="BH365" s="515" t="str">
        <f t="shared" si="141"/>
        <v/>
      </c>
      <c r="BI365" s="515" t="str">
        <f t="shared" si="141"/>
        <v/>
      </c>
      <c r="BJ365" s="515" t="str">
        <f t="shared" si="141"/>
        <v/>
      </c>
      <c r="BK365" s="515" t="str">
        <f t="shared" si="140"/>
        <v/>
      </c>
      <c r="BL365" s="515">
        <f t="shared" si="132"/>
        <v>0</v>
      </c>
      <c r="BM365" s="515">
        <f t="shared" si="133"/>
        <v>0</v>
      </c>
      <c r="BN365" s="515">
        <f t="shared" si="134"/>
        <v>0</v>
      </c>
      <c r="BO365" s="515" t="str">
        <f t="shared" si="135"/>
        <v/>
      </c>
    </row>
    <row r="366" spans="1:67" ht="30" customHeight="1">
      <c r="A366" s="518">
        <v>355</v>
      </c>
      <c r="B366" s="516"/>
      <c r="C366" s="77" t="str">
        <f t="shared" si="124"/>
        <v/>
      </c>
      <c r="D366" s="72" t="str">
        <f t="shared" si="125"/>
        <v/>
      </c>
      <c r="E366" s="515" t="str">
        <f t="shared" si="126"/>
        <v/>
      </c>
      <c r="F366" s="515" t="str">
        <f t="shared" si="127"/>
        <v/>
      </c>
      <c r="G366" s="515" t="str">
        <f t="shared" si="128"/>
        <v/>
      </c>
      <c r="H366" s="515">
        <f t="shared" si="142"/>
        <v>0</v>
      </c>
      <c r="I366" s="515">
        <f t="shared" si="142"/>
        <v>0</v>
      </c>
      <c r="J366" s="515">
        <f t="shared" si="142"/>
        <v>0</v>
      </c>
      <c r="K366" s="515">
        <f t="shared" si="142"/>
        <v>0</v>
      </c>
      <c r="L366" s="515">
        <f t="shared" si="142"/>
        <v>0</v>
      </c>
      <c r="M366" s="515">
        <f t="shared" si="142"/>
        <v>0</v>
      </c>
      <c r="N366" s="515">
        <f t="shared" si="142"/>
        <v>0</v>
      </c>
      <c r="O366" s="515">
        <f t="shared" si="142"/>
        <v>0</v>
      </c>
      <c r="P366" s="515">
        <f t="shared" si="142"/>
        <v>0</v>
      </c>
      <c r="Q366" s="515">
        <f t="shared" si="142"/>
        <v>0</v>
      </c>
      <c r="R366" s="515">
        <f t="shared" si="142"/>
        <v>0</v>
      </c>
      <c r="S366" s="515">
        <f t="shared" si="142"/>
        <v>0</v>
      </c>
      <c r="T366" s="515">
        <f t="shared" si="142"/>
        <v>0</v>
      </c>
      <c r="U366" s="515">
        <f t="shared" si="142"/>
        <v>0</v>
      </c>
      <c r="V366" s="515">
        <f t="shared" si="143"/>
        <v>0</v>
      </c>
      <c r="W366" s="515">
        <f t="shared" si="143"/>
        <v>0</v>
      </c>
      <c r="X366" s="515">
        <f t="shared" si="143"/>
        <v>0</v>
      </c>
      <c r="Y366" s="515">
        <f t="shared" si="143"/>
        <v>0</v>
      </c>
      <c r="Z366" s="515">
        <f t="shared" si="143"/>
        <v>0</v>
      </c>
      <c r="AA366" s="515">
        <f t="shared" si="143"/>
        <v>0</v>
      </c>
      <c r="AB366" s="515">
        <f t="shared" si="143"/>
        <v>0</v>
      </c>
      <c r="AC366" s="515">
        <f t="shared" si="143"/>
        <v>0</v>
      </c>
      <c r="AD366" s="515">
        <f t="shared" si="143"/>
        <v>0</v>
      </c>
      <c r="AE366" s="515">
        <f t="shared" si="143"/>
        <v>0</v>
      </c>
      <c r="AF366" s="515">
        <f t="shared" si="143"/>
        <v>0</v>
      </c>
      <c r="AG366" s="515">
        <f t="shared" si="143"/>
        <v>0</v>
      </c>
      <c r="AH366" s="515">
        <f t="shared" si="143"/>
        <v>0</v>
      </c>
      <c r="AI366" s="515">
        <f t="shared" si="143"/>
        <v>0</v>
      </c>
      <c r="AJ366" s="515">
        <f t="shared" si="144"/>
        <v>0</v>
      </c>
      <c r="AK366" s="515">
        <f t="shared" si="144"/>
        <v>0</v>
      </c>
      <c r="AL366" s="515">
        <f t="shared" si="144"/>
        <v>0</v>
      </c>
      <c r="AM366" s="515">
        <f t="shared" si="144"/>
        <v>0</v>
      </c>
      <c r="AN366" s="515">
        <f t="shared" si="144"/>
        <v>0</v>
      </c>
      <c r="AO366" s="515">
        <f t="shared" si="144"/>
        <v>0</v>
      </c>
      <c r="AP366" s="515">
        <f t="shared" si="144"/>
        <v>0</v>
      </c>
      <c r="AQ366" s="515">
        <f t="shared" si="144"/>
        <v>0</v>
      </c>
      <c r="AR366" s="515">
        <f t="shared" si="144"/>
        <v>0</v>
      </c>
      <c r="AS366" s="515">
        <f t="shared" si="144"/>
        <v>0</v>
      </c>
      <c r="AT366" s="515">
        <f t="shared" si="144"/>
        <v>0</v>
      </c>
      <c r="AU366" s="515">
        <f t="shared" si="144"/>
        <v>0</v>
      </c>
      <c r="AV366" s="515">
        <f t="shared" si="144"/>
        <v>0</v>
      </c>
      <c r="AW366" s="515">
        <f t="shared" si="144"/>
        <v>0</v>
      </c>
      <c r="AX366" s="515" t="str">
        <f t="shared" si="141"/>
        <v/>
      </c>
      <c r="AY366" s="515" t="str">
        <f t="shared" si="141"/>
        <v/>
      </c>
      <c r="AZ366" s="515" t="str">
        <f t="shared" si="141"/>
        <v/>
      </c>
      <c r="BA366" s="515" t="str">
        <f t="shared" si="141"/>
        <v/>
      </c>
      <c r="BB366" s="515" t="str">
        <f t="shared" si="141"/>
        <v/>
      </c>
      <c r="BC366" s="515" t="str">
        <f t="shared" si="141"/>
        <v/>
      </c>
      <c r="BD366" s="515" t="str">
        <f t="shared" si="141"/>
        <v/>
      </c>
      <c r="BE366" s="515" t="str">
        <f t="shared" si="141"/>
        <v/>
      </c>
      <c r="BF366" s="515" t="str">
        <f t="shared" si="141"/>
        <v/>
      </c>
      <c r="BG366" s="515" t="str">
        <f t="shared" si="141"/>
        <v/>
      </c>
      <c r="BH366" s="515" t="str">
        <f t="shared" si="141"/>
        <v/>
      </c>
      <c r="BI366" s="515" t="str">
        <f t="shared" si="141"/>
        <v/>
      </c>
      <c r="BJ366" s="515" t="str">
        <f t="shared" si="141"/>
        <v/>
      </c>
      <c r="BK366" s="515" t="str">
        <f t="shared" si="140"/>
        <v/>
      </c>
      <c r="BL366" s="515">
        <f t="shared" si="132"/>
        <v>0</v>
      </c>
      <c r="BM366" s="515">
        <f t="shared" si="133"/>
        <v>0</v>
      </c>
      <c r="BN366" s="515">
        <f t="shared" si="134"/>
        <v>0</v>
      </c>
      <c r="BO366" s="515" t="str">
        <f t="shared" si="135"/>
        <v/>
      </c>
    </row>
    <row r="367" spans="1:67" ht="30" customHeight="1">
      <c r="A367" s="517">
        <v>356</v>
      </c>
      <c r="B367" s="516"/>
      <c r="C367" s="77" t="str">
        <f t="shared" si="124"/>
        <v/>
      </c>
      <c r="D367" s="72" t="str">
        <f t="shared" si="125"/>
        <v/>
      </c>
      <c r="E367" s="515" t="str">
        <f t="shared" si="126"/>
        <v/>
      </c>
      <c r="F367" s="515" t="str">
        <f t="shared" si="127"/>
        <v/>
      </c>
      <c r="G367" s="515" t="str">
        <f t="shared" si="128"/>
        <v/>
      </c>
      <c r="H367" s="515">
        <f t="shared" si="142"/>
        <v>0</v>
      </c>
      <c r="I367" s="515">
        <f t="shared" si="142"/>
        <v>0</v>
      </c>
      <c r="J367" s="515">
        <f t="shared" si="142"/>
        <v>0</v>
      </c>
      <c r="K367" s="515">
        <f t="shared" si="142"/>
        <v>0</v>
      </c>
      <c r="L367" s="515">
        <f t="shared" si="142"/>
        <v>0</v>
      </c>
      <c r="M367" s="515">
        <f t="shared" si="142"/>
        <v>0</v>
      </c>
      <c r="N367" s="515">
        <f t="shared" si="142"/>
        <v>0</v>
      </c>
      <c r="O367" s="515">
        <f t="shared" si="142"/>
        <v>0</v>
      </c>
      <c r="P367" s="515">
        <f t="shared" si="142"/>
        <v>0</v>
      </c>
      <c r="Q367" s="515">
        <f t="shared" si="142"/>
        <v>0</v>
      </c>
      <c r="R367" s="515">
        <f t="shared" si="142"/>
        <v>0</v>
      </c>
      <c r="S367" s="515">
        <f t="shared" si="142"/>
        <v>0</v>
      </c>
      <c r="T367" s="515">
        <f t="shared" si="142"/>
        <v>0</v>
      </c>
      <c r="U367" s="515">
        <f t="shared" si="142"/>
        <v>0</v>
      </c>
      <c r="V367" s="515">
        <f t="shared" si="143"/>
        <v>0</v>
      </c>
      <c r="W367" s="515">
        <f t="shared" si="143"/>
        <v>0</v>
      </c>
      <c r="X367" s="515">
        <f t="shared" si="143"/>
        <v>0</v>
      </c>
      <c r="Y367" s="515">
        <f t="shared" si="143"/>
        <v>0</v>
      </c>
      <c r="Z367" s="515">
        <f t="shared" si="143"/>
        <v>0</v>
      </c>
      <c r="AA367" s="515">
        <f t="shared" si="143"/>
        <v>0</v>
      </c>
      <c r="AB367" s="515">
        <f t="shared" si="143"/>
        <v>0</v>
      </c>
      <c r="AC367" s="515">
        <f t="shared" si="143"/>
        <v>0</v>
      </c>
      <c r="AD367" s="515">
        <f t="shared" si="143"/>
        <v>0</v>
      </c>
      <c r="AE367" s="515">
        <f t="shared" si="143"/>
        <v>0</v>
      </c>
      <c r="AF367" s="515">
        <f t="shared" si="143"/>
        <v>0</v>
      </c>
      <c r="AG367" s="515">
        <f t="shared" si="143"/>
        <v>0</v>
      </c>
      <c r="AH367" s="515">
        <f t="shared" si="143"/>
        <v>0</v>
      </c>
      <c r="AI367" s="515">
        <f t="shared" si="143"/>
        <v>0</v>
      </c>
      <c r="AJ367" s="515">
        <f t="shared" si="144"/>
        <v>0</v>
      </c>
      <c r="AK367" s="515">
        <f t="shared" si="144"/>
        <v>0</v>
      </c>
      <c r="AL367" s="515">
        <f t="shared" si="144"/>
        <v>0</v>
      </c>
      <c r="AM367" s="515">
        <f t="shared" si="144"/>
        <v>0</v>
      </c>
      <c r="AN367" s="515">
        <f t="shared" si="144"/>
        <v>0</v>
      </c>
      <c r="AO367" s="515">
        <f t="shared" si="144"/>
        <v>0</v>
      </c>
      <c r="AP367" s="515">
        <f t="shared" si="144"/>
        <v>0</v>
      </c>
      <c r="AQ367" s="515">
        <f t="shared" si="144"/>
        <v>0</v>
      </c>
      <c r="AR367" s="515">
        <f t="shared" si="144"/>
        <v>0</v>
      </c>
      <c r="AS367" s="515">
        <f t="shared" si="144"/>
        <v>0</v>
      </c>
      <c r="AT367" s="515">
        <f t="shared" si="144"/>
        <v>0</v>
      </c>
      <c r="AU367" s="515">
        <f t="shared" si="144"/>
        <v>0</v>
      </c>
      <c r="AV367" s="515">
        <f t="shared" si="144"/>
        <v>0</v>
      </c>
      <c r="AW367" s="515">
        <f t="shared" si="144"/>
        <v>0</v>
      </c>
      <c r="AX367" s="515" t="str">
        <f t="shared" si="141"/>
        <v/>
      </c>
      <c r="AY367" s="515" t="str">
        <f t="shared" si="141"/>
        <v/>
      </c>
      <c r="AZ367" s="515" t="str">
        <f t="shared" si="141"/>
        <v/>
      </c>
      <c r="BA367" s="515" t="str">
        <f t="shared" si="141"/>
        <v/>
      </c>
      <c r="BB367" s="515" t="str">
        <f t="shared" si="141"/>
        <v/>
      </c>
      <c r="BC367" s="515" t="str">
        <f t="shared" si="141"/>
        <v/>
      </c>
      <c r="BD367" s="515" t="str">
        <f t="shared" si="141"/>
        <v/>
      </c>
      <c r="BE367" s="515" t="str">
        <f t="shared" si="141"/>
        <v/>
      </c>
      <c r="BF367" s="515" t="str">
        <f t="shared" si="141"/>
        <v/>
      </c>
      <c r="BG367" s="515" t="str">
        <f t="shared" si="141"/>
        <v/>
      </c>
      <c r="BH367" s="515" t="str">
        <f t="shared" si="141"/>
        <v/>
      </c>
      <c r="BI367" s="515" t="str">
        <f t="shared" si="141"/>
        <v/>
      </c>
      <c r="BJ367" s="515" t="str">
        <f t="shared" si="141"/>
        <v/>
      </c>
      <c r="BK367" s="515" t="str">
        <f t="shared" si="140"/>
        <v/>
      </c>
      <c r="BL367" s="515">
        <f t="shared" si="132"/>
        <v>0</v>
      </c>
      <c r="BM367" s="515">
        <f t="shared" si="133"/>
        <v>0</v>
      </c>
      <c r="BN367" s="515">
        <f t="shared" si="134"/>
        <v>0</v>
      </c>
      <c r="BO367" s="515" t="str">
        <f t="shared" si="135"/>
        <v/>
      </c>
    </row>
    <row r="368" spans="1:67" ht="30" customHeight="1">
      <c r="A368" s="518">
        <v>357</v>
      </c>
      <c r="B368" s="516"/>
      <c r="C368" s="77" t="str">
        <f t="shared" si="124"/>
        <v/>
      </c>
      <c r="D368" s="72" t="str">
        <f t="shared" si="125"/>
        <v/>
      </c>
      <c r="E368" s="515" t="str">
        <f t="shared" si="126"/>
        <v/>
      </c>
      <c r="F368" s="515" t="str">
        <f t="shared" si="127"/>
        <v/>
      </c>
      <c r="G368" s="515" t="str">
        <f t="shared" si="128"/>
        <v/>
      </c>
      <c r="H368" s="515">
        <f t="shared" si="142"/>
        <v>0</v>
      </c>
      <c r="I368" s="515">
        <f t="shared" si="142"/>
        <v>0</v>
      </c>
      <c r="J368" s="515">
        <f t="shared" si="142"/>
        <v>0</v>
      </c>
      <c r="K368" s="515">
        <f t="shared" si="142"/>
        <v>0</v>
      </c>
      <c r="L368" s="515">
        <f t="shared" si="142"/>
        <v>0</v>
      </c>
      <c r="M368" s="515">
        <f t="shared" si="142"/>
        <v>0</v>
      </c>
      <c r="N368" s="515">
        <f t="shared" si="142"/>
        <v>0</v>
      </c>
      <c r="O368" s="515">
        <f t="shared" si="142"/>
        <v>0</v>
      </c>
      <c r="P368" s="515">
        <f t="shared" si="142"/>
        <v>0</v>
      </c>
      <c r="Q368" s="515">
        <f t="shared" si="142"/>
        <v>0</v>
      </c>
      <c r="R368" s="515">
        <f t="shared" si="142"/>
        <v>0</v>
      </c>
      <c r="S368" s="515">
        <f t="shared" si="142"/>
        <v>0</v>
      </c>
      <c r="T368" s="515">
        <f t="shared" si="142"/>
        <v>0</v>
      </c>
      <c r="U368" s="515">
        <f t="shared" si="142"/>
        <v>0</v>
      </c>
      <c r="V368" s="515">
        <f t="shared" si="143"/>
        <v>0</v>
      </c>
      <c r="W368" s="515">
        <f t="shared" si="143"/>
        <v>0</v>
      </c>
      <c r="X368" s="515">
        <f t="shared" si="143"/>
        <v>0</v>
      </c>
      <c r="Y368" s="515">
        <f t="shared" si="143"/>
        <v>0</v>
      </c>
      <c r="Z368" s="515">
        <f t="shared" si="143"/>
        <v>0</v>
      </c>
      <c r="AA368" s="515">
        <f t="shared" si="143"/>
        <v>0</v>
      </c>
      <c r="AB368" s="515">
        <f t="shared" si="143"/>
        <v>0</v>
      </c>
      <c r="AC368" s="515">
        <f t="shared" si="143"/>
        <v>0</v>
      </c>
      <c r="AD368" s="515">
        <f t="shared" si="143"/>
        <v>0</v>
      </c>
      <c r="AE368" s="515">
        <f t="shared" si="143"/>
        <v>0</v>
      </c>
      <c r="AF368" s="515">
        <f t="shared" si="143"/>
        <v>0</v>
      </c>
      <c r="AG368" s="515">
        <f t="shared" si="143"/>
        <v>0</v>
      </c>
      <c r="AH368" s="515">
        <f t="shared" si="143"/>
        <v>0</v>
      </c>
      <c r="AI368" s="515">
        <f t="shared" si="143"/>
        <v>0</v>
      </c>
      <c r="AJ368" s="515">
        <f t="shared" si="144"/>
        <v>0</v>
      </c>
      <c r="AK368" s="515">
        <f t="shared" si="144"/>
        <v>0</v>
      </c>
      <c r="AL368" s="515">
        <f t="shared" si="144"/>
        <v>0</v>
      </c>
      <c r="AM368" s="515">
        <f t="shared" si="144"/>
        <v>0</v>
      </c>
      <c r="AN368" s="515">
        <f t="shared" si="144"/>
        <v>0</v>
      </c>
      <c r="AO368" s="515">
        <f t="shared" si="144"/>
        <v>0</v>
      </c>
      <c r="AP368" s="515">
        <f t="shared" si="144"/>
        <v>0</v>
      </c>
      <c r="AQ368" s="515">
        <f t="shared" si="144"/>
        <v>0</v>
      </c>
      <c r="AR368" s="515">
        <f t="shared" si="144"/>
        <v>0</v>
      </c>
      <c r="AS368" s="515">
        <f t="shared" si="144"/>
        <v>0</v>
      </c>
      <c r="AT368" s="515">
        <f t="shared" si="144"/>
        <v>0</v>
      </c>
      <c r="AU368" s="515">
        <f t="shared" si="144"/>
        <v>0</v>
      </c>
      <c r="AV368" s="515">
        <f t="shared" si="144"/>
        <v>0</v>
      </c>
      <c r="AW368" s="515">
        <f t="shared" si="144"/>
        <v>0</v>
      </c>
      <c r="AX368" s="515" t="str">
        <f t="shared" si="141"/>
        <v/>
      </c>
      <c r="AY368" s="515" t="str">
        <f t="shared" si="141"/>
        <v/>
      </c>
      <c r="AZ368" s="515" t="str">
        <f t="shared" si="141"/>
        <v/>
      </c>
      <c r="BA368" s="515" t="str">
        <f t="shared" si="141"/>
        <v/>
      </c>
      <c r="BB368" s="515" t="str">
        <f t="shared" si="141"/>
        <v/>
      </c>
      <c r="BC368" s="515" t="str">
        <f t="shared" si="141"/>
        <v/>
      </c>
      <c r="BD368" s="515" t="str">
        <f t="shared" si="141"/>
        <v/>
      </c>
      <c r="BE368" s="515" t="str">
        <f t="shared" si="141"/>
        <v/>
      </c>
      <c r="BF368" s="515" t="str">
        <f t="shared" si="141"/>
        <v/>
      </c>
      <c r="BG368" s="515" t="str">
        <f t="shared" si="141"/>
        <v/>
      </c>
      <c r="BH368" s="515" t="str">
        <f t="shared" si="141"/>
        <v/>
      </c>
      <c r="BI368" s="515" t="str">
        <f t="shared" si="141"/>
        <v/>
      </c>
      <c r="BJ368" s="515" t="str">
        <f t="shared" si="141"/>
        <v/>
      </c>
      <c r="BK368" s="515" t="str">
        <f t="shared" si="140"/>
        <v/>
      </c>
      <c r="BL368" s="515">
        <f t="shared" si="132"/>
        <v>0</v>
      </c>
      <c r="BM368" s="515">
        <f t="shared" si="133"/>
        <v>0</v>
      </c>
      <c r="BN368" s="515">
        <f t="shared" si="134"/>
        <v>0</v>
      </c>
      <c r="BO368" s="515" t="str">
        <f t="shared" si="135"/>
        <v/>
      </c>
    </row>
    <row r="369" spans="1:67" ht="30" customHeight="1">
      <c r="A369" s="517">
        <v>358</v>
      </c>
      <c r="B369" s="516"/>
      <c r="C369" s="77" t="str">
        <f t="shared" si="124"/>
        <v/>
      </c>
      <c r="D369" s="72" t="str">
        <f t="shared" si="125"/>
        <v/>
      </c>
      <c r="E369" s="515" t="str">
        <f t="shared" si="126"/>
        <v/>
      </c>
      <c r="F369" s="515" t="str">
        <f t="shared" si="127"/>
        <v/>
      </c>
      <c r="G369" s="515" t="str">
        <f t="shared" si="128"/>
        <v/>
      </c>
      <c r="H369" s="515">
        <f t="shared" si="142"/>
        <v>0</v>
      </c>
      <c r="I369" s="515">
        <f t="shared" si="142"/>
        <v>0</v>
      </c>
      <c r="J369" s="515">
        <f t="shared" si="142"/>
        <v>0</v>
      </c>
      <c r="K369" s="515">
        <f t="shared" si="142"/>
        <v>0</v>
      </c>
      <c r="L369" s="515">
        <f t="shared" si="142"/>
        <v>0</v>
      </c>
      <c r="M369" s="515">
        <f t="shared" si="142"/>
        <v>0</v>
      </c>
      <c r="N369" s="515">
        <f t="shared" si="142"/>
        <v>0</v>
      </c>
      <c r="O369" s="515">
        <f t="shared" si="142"/>
        <v>0</v>
      </c>
      <c r="P369" s="515">
        <f t="shared" si="142"/>
        <v>0</v>
      </c>
      <c r="Q369" s="515">
        <f t="shared" si="142"/>
        <v>0</v>
      </c>
      <c r="R369" s="515">
        <f t="shared" si="142"/>
        <v>0</v>
      </c>
      <c r="S369" s="515">
        <f t="shared" si="142"/>
        <v>0</v>
      </c>
      <c r="T369" s="515">
        <f t="shared" si="142"/>
        <v>0</v>
      </c>
      <c r="U369" s="515">
        <f t="shared" si="142"/>
        <v>0</v>
      </c>
      <c r="V369" s="515">
        <f t="shared" si="143"/>
        <v>0</v>
      </c>
      <c r="W369" s="515">
        <f t="shared" si="143"/>
        <v>0</v>
      </c>
      <c r="X369" s="515">
        <f t="shared" si="143"/>
        <v>0</v>
      </c>
      <c r="Y369" s="515">
        <f t="shared" si="143"/>
        <v>0</v>
      </c>
      <c r="Z369" s="515">
        <f t="shared" si="143"/>
        <v>0</v>
      </c>
      <c r="AA369" s="515">
        <f t="shared" si="143"/>
        <v>0</v>
      </c>
      <c r="AB369" s="515">
        <f t="shared" si="143"/>
        <v>0</v>
      </c>
      <c r="AC369" s="515">
        <f t="shared" si="143"/>
        <v>0</v>
      </c>
      <c r="AD369" s="515">
        <f t="shared" si="143"/>
        <v>0</v>
      </c>
      <c r="AE369" s="515">
        <f t="shared" si="143"/>
        <v>0</v>
      </c>
      <c r="AF369" s="515">
        <f t="shared" si="143"/>
        <v>0</v>
      </c>
      <c r="AG369" s="515">
        <f t="shared" si="143"/>
        <v>0</v>
      </c>
      <c r="AH369" s="515">
        <f t="shared" si="143"/>
        <v>0</v>
      </c>
      <c r="AI369" s="515">
        <f t="shared" si="143"/>
        <v>0</v>
      </c>
      <c r="AJ369" s="515">
        <f t="shared" si="144"/>
        <v>0</v>
      </c>
      <c r="AK369" s="515">
        <f t="shared" si="144"/>
        <v>0</v>
      </c>
      <c r="AL369" s="515">
        <f t="shared" si="144"/>
        <v>0</v>
      </c>
      <c r="AM369" s="515">
        <f t="shared" si="144"/>
        <v>0</v>
      </c>
      <c r="AN369" s="515">
        <f t="shared" si="144"/>
        <v>0</v>
      </c>
      <c r="AO369" s="515">
        <f t="shared" si="144"/>
        <v>0</v>
      </c>
      <c r="AP369" s="515">
        <f t="shared" si="144"/>
        <v>0</v>
      </c>
      <c r="AQ369" s="515">
        <f t="shared" si="144"/>
        <v>0</v>
      </c>
      <c r="AR369" s="515">
        <f t="shared" si="144"/>
        <v>0</v>
      </c>
      <c r="AS369" s="515">
        <f t="shared" si="144"/>
        <v>0</v>
      </c>
      <c r="AT369" s="515">
        <f t="shared" si="144"/>
        <v>0</v>
      </c>
      <c r="AU369" s="515">
        <f t="shared" si="144"/>
        <v>0</v>
      </c>
      <c r="AV369" s="515">
        <f t="shared" si="144"/>
        <v>0</v>
      </c>
      <c r="AW369" s="515">
        <f t="shared" si="144"/>
        <v>0</v>
      </c>
      <c r="AX369" s="515" t="str">
        <f t="shared" si="141"/>
        <v/>
      </c>
      <c r="AY369" s="515" t="str">
        <f t="shared" si="141"/>
        <v/>
      </c>
      <c r="AZ369" s="515" t="str">
        <f t="shared" si="141"/>
        <v/>
      </c>
      <c r="BA369" s="515" t="str">
        <f t="shared" si="141"/>
        <v/>
      </c>
      <c r="BB369" s="515" t="str">
        <f t="shared" si="141"/>
        <v/>
      </c>
      <c r="BC369" s="515" t="str">
        <f t="shared" si="141"/>
        <v/>
      </c>
      <c r="BD369" s="515" t="str">
        <f t="shared" si="141"/>
        <v/>
      </c>
      <c r="BE369" s="515" t="str">
        <f t="shared" si="141"/>
        <v/>
      </c>
      <c r="BF369" s="515" t="str">
        <f t="shared" si="141"/>
        <v/>
      </c>
      <c r="BG369" s="515" t="str">
        <f t="shared" si="141"/>
        <v/>
      </c>
      <c r="BH369" s="515" t="str">
        <f t="shared" si="141"/>
        <v/>
      </c>
      <c r="BI369" s="515" t="str">
        <f t="shared" si="141"/>
        <v/>
      </c>
      <c r="BJ369" s="515" t="str">
        <f t="shared" si="141"/>
        <v/>
      </c>
      <c r="BK369" s="515" t="str">
        <f t="shared" si="140"/>
        <v/>
      </c>
      <c r="BL369" s="515">
        <f t="shared" si="132"/>
        <v>0</v>
      </c>
      <c r="BM369" s="515">
        <f t="shared" si="133"/>
        <v>0</v>
      </c>
      <c r="BN369" s="515">
        <f t="shared" si="134"/>
        <v>0</v>
      </c>
      <c r="BO369" s="515" t="str">
        <f t="shared" si="135"/>
        <v/>
      </c>
    </row>
    <row r="370" spans="1:67" ht="30" customHeight="1">
      <c r="A370" s="518">
        <v>359</v>
      </c>
      <c r="B370" s="516"/>
      <c r="C370" s="77" t="str">
        <f t="shared" si="124"/>
        <v/>
      </c>
      <c r="D370" s="72" t="str">
        <f t="shared" si="125"/>
        <v/>
      </c>
      <c r="E370" s="515" t="str">
        <f t="shared" si="126"/>
        <v/>
      </c>
      <c r="F370" s="515" t="str">
        <f t="shared" si="127"/>
        <v/>
      </c>
      <c r="G370" s="515" t="str">
        <f t="shared" si="128"/>
        <v/>
      </c>
      <c r="H370" s="515">
        <f t="shared" si="142"/>
        <v>0</v>
      </c>
      <c r="I370" s="515">
        <f t="shared" si="142"/>
        <v>0</v>
      </c>
      <c r="J370" s="515">
        <f t="shared" si="142"/>
        <v>0</v>
      </c>
      <c r="K370" s="515">
        <f t="shared" si="142"/>
        <v>0</v>
      </c>
      <c r="L370" s="515">
        <f t="shared" si="142"/>
        <v>0</v>
      </c>
      <c r="M370" s="515">
        <f t="shared" si="142"/>
        <v>0</v>
      </c>
      <c r="N370" s="515">
        <f t="shared" si="142"/>
        <v>0</v>
      </c>
      <c r="O370" s="515">
        <f t="shared" si="142"/>
        <v>0</v>
      </c>
      <c r="P370" s="515">
        <f t="shared" si="142"/>
        <v>0</v>
      </c>
      <c r="Q370" s="515">
        <f t="shared" si="142"/>
        <v>0</v>
      </c>
      <c r="R370" s="515">
        <f t="shared" si="142"/>
        <v>0</v>
      </c>
      <c r="S370" s="515">
        <f t="shared" si="142"/>
        <v>0</v>
      </c>
      <c r="T370" s="515">
        <f t="shared" si="142"/>
        <v>0</v>
      </c>
      <c r="U370" s="515">
        <f t="shared" si="142"/>
        <v>0</v>
      </c>
      <c r="V370" s="515">
        <f t="shared" si="143"/>
        <v>0</v>
      </c>
      <c r="W370" s="515">
        <f t="shared" si="143"/>
        <v>0</v>
      </c>
      <c r="X370" s="515">
        <f t="shared" si="143"/>
        <v>0</v>
      </c>
      <c r="Y370" s="515">
        <f t="shared" si="143"/>
        <v>0</v>
      </c>
      <c r="Z370" s="515">
        <f t="shared" si="143"/>
        <v>0</v>
      </c>
      <c r="AA370" s="515">
        <f t="shared" si="143"/>
        <v>0</v>
      </c>
      <c r="AB370" s="515">
        <f t="shared" si="143"/>
        <v>0</v>
      </c>
      <c r="AC370" s="515">
        <f t="shared" si="143"/>
        <v>0</v>
      </c>
      <c r="AD370" s="515">
        <f t="shared" si="143"/>
        <v>0</v>
      </c>
      <c r="AE370" s="515">
        <f t="shared" si="143"/>
        <v>0</v>
      </c>
      <c r="AF370" s="515">
        <f t="shared" si="143"/>
        <v>0</v>
      </c>
      <c r="AG370" s="515">
        <f t="shared" si="143"/>
        <v>0</v>
      </c>
      <c r="AH370" s="515">
        <f t="shared" si="143"/>
        <v>0</v>
      </c>
      <c r="AI370" s="515">
        <f t="shared" si="143"/>
        <v>0</v>
      </c>
      <c r="AJ370" s="515">
        <f t="shared" si="144"/>
        <v>0</v>
      </c>
      <c r="AK370" s="515">
        <f t="shared" si="144"/>
        <v>0</v>
      </c>
      <c r="AL370" s="515">
        <f t="shared" si="144"/>
        <v>0</v>
      </c>
      <c r="AM370" s="515">
        <f t="shared" si="144"/>
        <v>0</v>
      </c>
      <c r="AN370" s="515">
        <f t="shared" si="144"/>
        <v>0</v>
      </c>
      <c r="AO370" s="515">
        <f t="shared" si="144"/>
        <v>0</v>
      </c>
      <c r="AP370" s="515">
        <f t="shared" si="144"/>
        <v>0</v>
      </c>
      <c r="AQ370" s="515">
        <f t="shared" si="144"/>
        <v>0</v>
      </c>
      <c r="AR370" s="515">
        <f t="shared" si="144"/>
        <v>0</v>
      </c>
      <c r="AS370" s="515">
        <f t="shared" si="144"/>
        <v>0</v>
      </c>
      <c r="AT370" s="515">
        <f t="shared" si="144"/>
        <v>0</v>
      </c>
      <c r="AU370" s="515">
        <f t="shared" si="144"/>
        <v>0</v>
      </c>
      <c r="AV370" s="515">
        <f t="shared" si="144"/>
        <v>0</v>
      </c>
      <c r="AW370" s="515">
        <f t="shared" si="144"/>
        <v>0</v>
      </c>
      <c r="AX370" s="515" t="str">
        <f t="shared" si="141"/>
        <v/>
      </c>
      <c r="AY370" s="515" t="str">
        <f t="shared" si="141"/>
        <v/>
      </c>
      <c r="AZ370" s="515" t="str">
        <f t="shared" si="141"/>
        <v/>
      </c>
      <c r="BA370" s="515" t="str">
        <f t="shared" si="141"/>
        <v/>
      </c>
      <c r="BB370" s="515" t="str">
        <f t="shared" si="141"/>
        <v/>
      </c>
      <c r="BC370" s="515" t="str">
        <f t="shared" si="141"/>
        <v/>
      </c>
      <c r="BD370" s="515" t="str">
        <f t="shared" si="141"/>
        <v/>
      </c>
      <c r="BE370" s="515" t="str">
        <f t="shared" si="141"/>
        <v/>
      </c>
      <c r="BF370" s="515" t="str">
        <f t="shared" si="141"/>
        <v/>
      </c>
      <c r="BG370" s="515" t="str">
        <f t="shared" si="141"/>
        <v/>
      </c>
      <c r="BH370" s="515" t="str">
        <f t="shared" si="141"/>
        <v/>
      </c>
      <c r="BI370" s="515" t="str">
        <f t="shared" si="141"/>
        <v/>
      </c>
      <c r="BJ370" s="515" t="str">
        <f t="shared" si="141"/>
        <v/>
      </c>
      <c r="BK370" s="515" t="str">
        <f t="shared" si="140"/>
        <v/>
      </c>
      <c r="BL370" s="515">
        <f t="shared" si="132"/>
        <v>0</v>
      </c>
      <c r="BM370" s="515">
        <f t="shared" si="133"/>
        <v>0</v>
      </c>
      <c r="BN370" s="515">
        <f t="shared" si="134"/>
        <v>0</v>
      </c>
      <c r="BO370" s="515" t="str">
        <f t="shared" si="135"/>
        <v/>
      </c>
    </row>
    <row r="371" spans="1:67" ht="30" customHeight="1">
      <c r="A371" s="517">
        <v>360</v>
      </c>
      <c r="B371" s="516"/>
      <c r="C371" s="77" t="str">
        <f t="shared" si="124"/>
        <v/>
      </c>
      <c r="D371" s="72" t="str">
        <f t="shared" si="125"/>
        <v/>
      </c>
      <c r="E371" s="515" t="str">
        <f t="shared" si="126"/>
        <v/>
      </c>
      <c r="F371" s="515" t="str">
        <f t="shared" si="127"/>
        <v/>
      </c>
      <c r="G371" s="515" t="str">
        <f t="shared" si="128"/>
        <v/>
      </c>
      <c r="H371" s="515">
        <f t="shared" si="142"/>
        <v>0</v>
      </c>
      <c r="I371" s="515">
        <f t="shared" si="142"/>
        <v>0</v>
      </c>
      <c r="J371" s="515">
        <f t="shared" si="142"/>
        <v>0</v>
      </c>
      <c r="K371" s="515">
        <f t="shared" si="142"/>
        <v>0</v>
      </c>
      <c r="L371" s="515">
        <f t="shared" si="142"/>
        <v>0</v>
      </c>
      <c r="M371" s="515">
        <f t="shared" si="142"/>
        <v>0</v>
      </c>
      <c r="N371" s="515">
        <f t="shared" si="142"/>
        <v>0</v>
      </c>
      <c r="O371" s="515">
        <f t="shared" si="142"/>
        <v>0</v>
      </c>
      <c r="P371" s="515">
        <f t="shared" si="142"/>
        <v>0</v>
      </c>
      <c r="Q371" s="515">
        <f t="shared" si="142"/>
        <v>0</v>
      </c>
      <c r="R371" s="515">
        <f t="shared" si="142"/>
        <v>0</v>
      </c>
      <c r="S371" s="515">
        <f t="shared" si="142"/>
        <v>0</v>
      </c>
      <c r="T371" s="515">
        <f t="shared" si="142"/>
        <v>0</v>
      </c>
      <c r="U371" s="515">
        <f t="shared" si="142"/>
        <v>0</v>
      </c>
      <c r="V371" s="515">
        <f t="shared" si="143"/>
        <v>0</v>
      </c>
      <c r="W371" s="515">
        <f t="shared" si="143"/>
        <v>0</v>
      </c>
      <c r="X371" s="515">
        <f t="shared" si="143"/>
        <v>0</v>
      </c>
      <c r="Y371" s="515">
        <f t="shared" si="143"/>
        <v>0</v>
      </c>
      <c r="Z371" s="515">
        <f t="shared" si="143"/>
        <v>0</v>
      </c>
      <c r="AA371" s="515">
        <f t="shared" si="143"/>
        <v>0</v>
      </c>
      <c r="AB371" s="515">
        <f t="shared" si="143"/>
        <v>0</v>
      </c>
      <c r="AC371" s="515">
        <f t="shared" si="143"/>
        <v>0</v>
      </c>
      <c r="AD371" s="515">
        <f t="shared" si="143"/>
        <v>0</v>
      </c>
      <c r="AE371" s="515">
        <f t="shared" si="143"/>
        <v>0</v>
      </c>
      <c r="AF371" s="515">
        <f t="shared" si="143"/>
        <v>0</v>
      </c>
      <c r="AG371" s="515">
        <f t="shared" si="143"/>
        <v>0</v>
      </c>
      <c r="AH371" s="515">
        <f t="shared" si="143"/>
        <v>0</v>
      </c>
      <c r="AI371" s="515">
        <f t="shared" si="143"/>
        <v>0</v>
      </c>
      <c r="AJ371" s="515">
        <f t="shared" si="144"/>
        <v>0</v>
      </c>
      <c r="AK371" s="515">
        <f t="shared" si="144"/>
        <v>0</v>
      </c>
      <c r="AL371" s="515">
        <f t="shared" si="144"/>
        <v>0</v>
      </c>
      <c r="AM371" s="515">
        <f t="shared" si="144"/>
        <v>0</v>
      </c>
      <c r="AN371" s="515">
        <f t="shared" si="144"/>
        <v>0</v>
      </c>
      <c r="AO371" s="515">
        <f t="shared" si="144"/>
        <v>0</v>
      </c>
      <c r="AP371" s="515">
        <f t="shared" si="144"/>
        <v>0</v>
      </c>
      <c r="AQ371" s="515">
        <f t="shared" si="144"/>
        <v>0</v>
      </c>
      <c r="AR371" s="515">
        <f t="shared" si="144"/>
        <v>0</v>
      </c>
      <c r="AS371" s="515">
        <f t="shared" si="144"/>
        <v>0</v>
      </c>
      <c r="AT371" s="515">
        <f t="shared" si="144"/>
        <v>0</v>
      </c>
      <c r="AU371" s="515">
        <f t="shared" si="144"/>
        <v>0</v>
      </c>
      <c r="AV371" s="515">
        <f t="shared" si="144"/>
        <v>0</v>
      </c>
      <c r="AW371" s="515">
        <f t="shared" si="144"/>
        <v>0</v>
      </c>
      <c r="AX371" s="515" t="str">
        <f t="shared" si="141"/>
        <v/>
      </c>
      <c r="AY371" s="515" t="str">
        <f t="shared" si="141"/>
        <v/>
      </c>
      <c r="AZ371" s="515" t="str">
        <f t="shared" si="141"/>
        <v/>
      </c>
      <c r="BA371" s="515" t="str">
        <f t="shared" si="141"/>
        <v/>
      </c>
      <c r="BB371" s="515" t="str">
        <f t="shared" si="141"/>
        <v/>
      </c>
      <c r="BC371" s="515" t="str">
        <f t="shared" si="141"/>
        <v/>
      </c>
      <c r="BD371" s="515" t="str">
        <f t="shared" si="141"/>
        <v/>
      </c>
      <c r="BE371" s="515" t="str">
        <f t="shared" si="141"/>
        <v/>
      </c>
      <c r="BF371" s="515" t="str">
        <f t="shared" si="141"/>
        <v/>
      </c>
      <c r="BG371" s="515" t="str">
        <f t="shared" si="141"/>
        <v/>
      </c>
      <c r="BH371" s="515" t="str">
        <f t="shared" si="141"/>
        <v/>
      </c>
      <c r="BI371" s="515" t="str">
        <f t="shared" si="141"/>
        <v/>
      </c>
      <c r="BJ371" s="515" t="str">
        <f t="shared" si="141"/>
        <v/>
      </c>
      <c r="BK371" s="515" t="str">
        <f t="shared" si="140"/>
        <v/>
      </c>
      <c r="BL371" s="515">
        <f t="shared" si="132"/>
        <v>0</v>
      </c>
      <c r="BM371" s="515">
        <f t="shared" si="133"/>
        <v>0</v>
      </c>
      <c r="BN371" s="515">
        <f t="shared" si="134"/>
        <v>0</v>
      </c>
      <c r="BO371" s="515" t="str">
        <f t="shared" si="135"/>
        <v/>
      </c>
    </row>
    <row r="372" spans="1:67" ht="30" customHeight="1">
      <c r="A372" s="518">
        <v>361</v>
      </c>
      <c r="B372" s="516"/>
      <c r="C372" s="77" t="str">
        <f t="shared" si="124"/>
        <v/>
      </c>
      <c r="D372" s="72" t="str">
        <f t="shared" si="125"/>
        <v/>
      </c>
      <c r="E372" s="515" t="str">
        <f t="shared" si="126"/>
        <v/>
      </c>
      <c r="F372" s="515" t="str">
        <f t="shared" si="127"/>
        <v/>
      </c>
      <c r="G372" s="515" t="str">
        <f t="shared" si="128"/>
        <v/>
      </c>
      <c r="H372" s="515">
        <f t="shared" si="142"/>
        <v>0</v>
      </c>
      <c r="I372" s="515">
        <f t="shared" si="142"/>
        <v>0</v>
      </c>
      <c r="J372" s="515">
        <f t="shared" si="142"/>
        <v>0</v>
      </c>
      <c r="K372" s="515">
        <f t="shared" si="142"/>
        <v>0</v>
      </c>
      <c r="L372" s="515">
        <f t="shared" si="142"/>
        <v>0</v>
      </c>
      <c r="M372" s="515">
        <f t="shared" si="142"/>
        <v>0</v>
      </c>
      <c r="N372" s="515">
        <f t="shared" si="142"/>
        <v>0</v>
      </c>
      <c r="O372" s="515">
        <f t="shared" si="142"/>
        <v>0</v>
      </c>
      <c r="P372" s="515">
        <f t="shared" si="142"/>
        <v>0</v>
      </c>
      <c r="Q372" s="515">
        <f t="shared" si="142"/>
        <v>0</v>
      </c>
      <c r="R372" s="515">
        <f t="shared" si="142"/>
        <v>0</v>
      </c>
      <c r="S372" s="515">
        <f t="shared" si="142"/>
        <v>0</v>
      </c>
      <c r="T372" s="515">
        <f t="shared" si="142"/>
        <v>0</v>
      </c>
      <c r="U372" s="515">
        <f t="shared" si="142"/>
        <v>0</v>
      </c>
      <c r="V372" s="515">
        <f t="shared" si="143"/>
        <v>0</v>
      </c>
      <c r="W372" s="515">
        <f t="shared" si="143"/>
        <v>0</v>
      </c>
      <c r="X372" s="515">
        <f t="shared" si="143"/>
        <v>0</v>
      </c>
      <c r="Y372" s="515">
        <f t="shared" si="143"/>
        <v>0</v>
      </c>
      <c r="Z372" s="515">
        <f t="shared" si="143"/>
        <v>0</v>
      </c>
      <c r="AA372" s="515">
        <f t="shared" si="143"/>
        <v>0</v>
      </c>
      <c r="AB372" s="515">
        <f t="shared" si="143"/>
        <v>0</v>
      </c>
      <c r="AC372" s="515">
        <f t="shared" si="143"/>
        <v>0</v>
      </c>
      <c r="AD372" s="515">
        <f t="shared" si="143"/>
        <v>0</v>
      </c>
      <c r="AE372" s="515">
        <f t="shared" si="143"/>
        <v>0</v>
      </c>
      <c r="AF372" s="515">
        <f t="shared" si="143"/>
        <v>0</v>
      </c>
      <c r="AG372" s="515">
        <f t="shared" si="143"/>
        <v>0</v>
      </c>
      <c r="AH372" s="515">
        <f t="shared" si="143"/>
        <v>0</v>
      </c>
      <c r="AI372" s="515">
        <f t="shared" si="143"/>
        <v>0</v>
      </c>
      <c r="AJ372" s="515">
        <f t="shared" si="144"/>
        <v>0</v>
      </c>
      <c r="AK372" s="515">
        <f t="shared" si="144"/>
        <v>0</v>
      </c>
      <c r="AL372" s="515">
        <f t="shared" si="144"/>
        <v>0</v>
      </c>
      <c r="AM372" s="515">
        <f t="shared" si="144"/>
        <v>0</v>
      </c>
      <c r="AN372" s="515">
        <f t="shared" si="144"/>
        <v>0</v>
      </c>
      <c r="AO372" s="515">
        <f t="shared" si="144"/>
        <v>0</v>
      </c>
      <c r="AP372" s="515">
        <f t="shared" si="144"/>
        <v>0</v>
      </c>
      <c r="AQ372" s="515">
        <f t="shared" si="144"/>
        <v>0</v>
      </c>
      <c r="AR372" s="515">
        <f t="shared" si="144"/>
        <v>0</v>
      </c>
      <c r="AS372" s="515">
        <f t="shared" si="144"/>
        <v>0</v>
      </c>
      <c r="AT372" s="515">
        <f t="shared" si="144"/>
        <v>0</v>
      </c>
      <c r="AU372" s="515">
        <f t="shared" si="144"/>
        <v>0</v>
      </c>
      <c r="AV372" s="515">
        <f t="shared" si="144"/>
        <v>0</v>
      </c>
      <c r="AW372" s="515">
        <f t="shared" si="144"/>
        <v>0</v>
      </c>
      <c r="AX372" s="515" t="str">
        <f t="shared" si="141"/>
        <v/>
      </c>
      <c r="AY372" s="515" t="str">
        <f t="shared" si="141"/>
        <v/>
      </c>
      <c r="AZ372" s="515" t="str">
        <f t="shared" si="141"/>
        <v/>
      </c>
      <c r="BA372" s="515" t="str">
        <f t="shared" si="141"/>
        <v/>
      </c>
      <c r="BB372" s="515" t="str">
        <f t="shared" si="141"/>
        <v/>
      </c>
      <c r="BC372" s="515" t="str">
        <f t="shared" si="141"/>
        <v/>
      </c>
      <c r="BD372" s="515" t="str">
        <f t="shared" si="141"/>
        <v/>
      </c>
      <c r="BE372" s="515" t="str">
        <f t="shared" si="141"/>
        <v/>
      </c>
      <c r="BF372" s="515" t="str">
        <f t="shared" si="141"/>
        <v/>
      </c>
      <c r="BG372" s="515" t="str">
        <f t="shared" si="141"/>
        <v/>
      </c>
      <c r="BH372" s="515" t="str">
        <f t="shared" si="141"/>
        <v/>
      </c>
      <c r="BI372" s="515" t="str">
        <f t="shared" si="141"/>
        <v/>
      </c>
      <c r="BJ372" s="515" t="str">
        <f t="shared" si="141"/>
        <v/>
      </c>
      <c r="BK372" s="515" t="str">
        <f t="shared" si="140"/>
        <v/>
      </c>
      <c r="BL372" s="515">
        <f t="shared" si="132"/>
        <v>0</v>
      </c>
      <c r="BM372" s="515">
        <f t="shared" si="133"/>
        <v>0</v>
      </c>
      <c r="BN372" s="515">
        <f t="shared" si="134"/>
        <v>0</v>
      </c>
      <c r="BO372" s="515" t="str">
        <f t="shared" si="135"/>
        <v/>
      </c>
    </row>
    <row r="373" spans="1:67" ht="30" customHeight="1">
      <c r="A373" s="517">
        <v>362</v>
      </c>
      <c r="B373" s="516"/>
      <c r="C373" s="77" t="str">
        <f t="shared" si="124"/>
        <v/>
      </c>
      <c r="D373" s="72" t="str">
        <f t="shared" si="125"/>
        <v/>
      </c>
      <c r="E373" s="515" t="str">
        <f t="shared" si="126"/>
        <v/>
      </c>
      <c r="F373" s="515" t="str">
        <f t="shared" si="127"/>
        <v/>
      </c>
      <c r="G373" s="515" t="str">
        <f t="shared" si="128"/>
        <v/>
      </c>
      <c r="H373" s="515">
        <f t="shared" si="142"/>
        <v>0</v>
      </c>
      <c r="I373" s="515">
        <f t="shared" si="142"/>
        <v>0</v>
      </c>
      <c r="J373" s="515">
        <f t="shared" si="142"/>
        <v>0</v>
      </c>
      <c r="K373" s="515">
        <f t="shared" si="142"/>
        <v>0</v>
      </c>
      <c r="L373" s="515">
        <f t="shared" si="142"/>
        <v>0</v>
      </c>
      <c r="M373" s="515">
        <f t="shared" si="142"/>
        <v>0</v>
      </c>
      <c r="N373" s="515">
        <f t="shared" si="142"/>
        <v>0</v>
      </c>
      <c r="O373" s="515">
        <f t="shared" si="142"/>
        <v>0</v>
      </c>
      <c r="P373" s="515">
        <f t="shared" si="142"/>
        <v>0</v>
      </c>
      <c r="Q373" s="515">
        <f t="shared" si="142"/>
        <v>0</v>
      </c>
      <c r="R373" s="515">
        <f t="shared" si="142"/>
        <v>0</v>
      </c>
      <c r="S373" s="515">
        <f t="shared" si="142"/>
        <v>0</v>
      </c>
      <c r="T373" s="515">
        <f t="shared" si="142"/>
        <v>0</v>
      </c>
      <c r="U373" s="515">
        <f t="shared" si="142"/>
        <v>0</v>
      </c>
      <c r="V373" s="515">
        <f t="shared" si="143"/>
        <v>0</v>
      </c>
      <c r="W373" s="515">
        <f t="shared" si="143"/>
        <v>0</v>
      </c>
      <c r="X373" s="515">
        <f t="shared" si="143"/>
        <v>0</v>
      </c>
      <c r="Y373" s="515">
        <f t="shared" si="143"/>
        <v>0</v>
      </c>
      <c r="Z373" s="515">
        <f t="shared" si="143"/>
        <v>0</v>
      </c>
      <c r="AA373" s="515">
        <f t="shared" si="143"/>
        <v>0</v>
      </c>
      <c r="AB373" s="515">
        <f t="shared" si="143"/>
        <v>0</v>
      </c>
      <c r="AC373" s="515">
        <f t="shared" si="143"/>
        <v>0</v>
      </c>
      <c r="AD373" s="515">
        <f t="shared" si="143"/>
        <v>0</v>
      </c>
      <c r="AE373" s="515">
        <f t="shared" si="143"/>
        <v>0</v>
      </c>
      <c r="AF373" s="515">
        <f t="shared" si="143"/>
        <v>0</v>
      </c>
      <c r="AG373" s="515">
        <f t="shared" si="143"/>
        <v>0</v>
      </c>
      <c r="AH373" s="515">
        <f t="shared" si="143"/>
        <v>0</v>
      </c>
      <c r="AI373" s="515">
        <f t="shared" si="143"/>
        <v>0</v>
      </c>
      <c r="AJ373" s="515">
        <f t="shared" si="144"/>
        <v>0</v>
      </c>
      <c r="AK373" s="515">
        <f t="shared" si="144"/>
        <v>0</v>
      </c>
      <c r="AL373" s="515">
        <f t="shared" si="144"/>
        <v>0</v>
      </c>
      <c r="AM373" s="515">
        <f t="shared" si="144"/>
        <v>0</v>
      </c>
      <c r="AN373" s="515">
        <f t="shared" si="144"/>
        <v>0</v>
      </c>
      <c r="AO373" s="515">
        <f t="shared" si="144"/>
        <v>0</v>
      </c>
      <c r="AP373" s="515">
        <f t="shared" si="144"/>
        <v>0</v>
      </c>
      <c r="AQ373" s="515">
        <f t="shared" si="144"/>
        <v>0</v>
      </c>
      <c r="AR373" s="515">
        <f t="shared" si="144"/>
        <v>0</v>
      </c>
      <c r="AS373" s="515">
        <f t="shared" si="144"/>
        <v>0</v>
      </c>
      <c r="AT373" s="515">
        <f t="shared" si="144"/>
        <v>0</v>
      </c>
      <c r="AU373" s="515">
        <f t="shared" si="144"/>
        <v>0</v>
      </c>
      <c r="AV373" s="515">
        <f t="shared" si="144"/>
        <v>0</v>
      </c>
      <c r="AW373" s="515">
        <f t="shared" si="144"/>
        <v>0</v>
      </c>
      <c r="AX373" s="515" t="str">
        <f t="shared" si="141"/>
        <v/>
      </c>
      <c r="AY373" s="515" t="str">
        <f t="shared" si="141"/>
        <v/>
      </c>
      <c r="AZ373" s="515" t="str">
        <f t="shared" si="141"/>
        <v/>
      </c>
      <c r="BA373" s="515" t="str">
        <f t="shared" si="141"/>
        <v/>
      </c>
      <c r="BB373" s="515" t="str">
        <f t="shared" si="141"/>
        <v/>
      </c>
      <c r="BC373" s="515" t="str">
        <f t="shared" si="141"/>
        <v/>
      </c>
      <c r="BD373" s="515" t="str">
        <f t="shared" si="141"/>
        <v/>
      </c>
      <c r="BE373" s="515" t="str">
        <f t="shared" si="141"/>
        <v/>
      </c>
      <c r="BF373" s="515" t="str">
        <f t="shared" si="141"/>
        <v/>
      </c>
      <c r="BG373" s="515" t="str">
        <f t="shared" si="141"/>
        <v/>
      </c>
      <c r="BH373" s="515" t="str">
        <f t="shared" si="141"/>
        <v/>
      </c>
      <c r="BI373" s="515" t="str">
        <f t="shared" si="141"/>
        <v/>
      </c>
      <c r="BJ373" s="515" t="str">
        <f t="shared" si="141"/>
        <v/>
      </c>
      <c r="BK373" s="515" t="str">
        <f t="shared" si="140"/>
        <v/>
      </c>
      <c r="BL373" s="515">
        <f t="shared" si="132"/>
        <v>0</v>
      </c>
      <c r="BM373" s="515">
        <f t="shared" si="133"/>
        <v>0</v>
      </c>
      <c r="BN373" s="515">
        <f t="shared" si="134"/>
        <v>0</v>
      </c>
      <c r="BO373" s="515" t="str">
        <f t="shared" si="135"/>
        <v/>
      </c>
    </row>
    <row r="374" spans="1:67" ht="30" customHeight="1">
      <c r="A374" s="518">
        <v>363</v>
      </c>
      <c r="B374" s="516"/>
      <c r="C374" s="77" t="str">
        <f t="shared" si="124"/>
        <v/>
      </c>
      <c r="D374" s="72" t="str">
        <f t="shared" si="125"/>
        <v/>
      </c>
      <c r="E374" s="515" t="str">
        <f t="shared" si="126"/>
        <v/>
      </c>
      <c r="F374" s="515" t="str">
        <f t="shared" si="127"/>
        <v/>
      </c>
      <c r="G374" s="515" t="str">
        <f t="shared" si="128"/>
        <v/>
      </c>
      <c r="H374" s="515">
        <f t="shared" si="142"/>
        <v>0</v>
      </c>
      <c r="I374" s="515">
        <f t="shared" si="142"/>
        <v>0</v>
      </c>
      <c r="J374" s="515">
        <f t="shared" si="142"/>
        <v>0</v>
      </c>
      <c r="K374" s="515">
        <f t="shared" si="142"/>
        <v>0</v>
      </c>
      <c r="L374" s="515">
        <f t="shared" si="142"/>
        <v>0</v>
      </c>
      <c r="M374" s="515">
        <f t="shared" si="142"/>
        <v>0</v>
      </c>
      <c r="N374" s="515">
        <f t="shared" si="142"/>
        <v>0</v>
      </c>
      <c r="O374" s="515">
        <f t="shared" si="142"/>
        <v>0</v>
      </c>
      <c r="P374" s="515">
        <f t="shared" si="142"/>
        <v>0</v>
      </c>
      <c r="Q374" s="515">
        <f t="shared" si="142"/>
        <v>0</v>
      </c>
      <c r="R374" s="515">
        <f t="shared" si="142"/>
        <v>0</v>
      </c>
      <c r="S374" s="515">
        <f t="shared" si="142"/>
        <v>0</v>
      </c>
      <c r="T374" s="515">
        <f t="shared" si="142"/>
        <v>0</v>
      </c>
      <c r="U374" s="515">
        <f t="shared" si="142"/>
        <v>0</v>
      </c>
      <c r="V374" s="515">
        <f t="shared" si="143"/>
        <v>0</v>
      </c>
      <c r="W374" s="515">
        <f t="shared" si="143"/>
        <v>0</v>
      </c>
      <c r="X374" s="515">
        <f t="shared" si="143"/>
        <v>0</v>
      </c>
      <c r="Y374" s="515">
        <f t="shared" si="143"/>
        <v>0</v>
      </c>
      <c r="Z374" s="515">
        <f t="shared" si="143"/>
        <v>0</v>
      </c>
      <c r="AA374" s="515">
        <f t="shared" si="143"/>
        <v>0</v>
      </c>
      <c r="AB374" s="515">
        <f t="shared" si="143"/>
        <v>0</v>
      </c>
      <c r="AC374" s="515">
        <f t="shared" si="143"/>
        <v>0</v>
      </c>
      <c r="AD374" s="515">
        <f t="shared" si="143"/>
        <v>0</v>
      </c>
      <c r="AE374" s="515">
        <f t="shared" si="143"/>
        <v>0</v>
      </c>
      <c r="AF374" s="515">
        <f t="shared" si="143"/>
        <v>0</v>
      </c>
      <c r="AG374" s="515">
        <f t="shared" si="143"/>
        <v>0</v>
      </c>
      <c r="AH374" s="515">
        <f t="shared" si="143"/>
        <v>0</v>
      </c>
      <c r="AI374" s="515">
        <f t="shared" si="143"/>
        <v>0</v>
      </c>
      <c r="AJ374" s="515">
        <f t="shared" si="144"/>
        <v>0</v>
      </c>
      <c r="AK374" s="515">
        <f t="shared" si="144"/>
        <v>0</v>
      </c>
      <c r="AL374" s="515">
        <f t="shared" si="144"/>
        <v>0</v>
      </c>
      <c r="AM374" s="515">
        <f t="shared" si="144"/>
        <v>0</v>
      </c>
      <c r="AN374" s="515">
        <f t="shared" si="144"/>
        <v>0</v>
      </c>
      <c r="AO374" s="515">
        <f t="shared" si="144"/>
        <v>0</v>
      </c>
      <c r="AP374" s="515">
        <f t="shared" si="144"/>
        <v>0</v>
      </c>
      <c r="AQ374" s="515">
        <f t="shared" si="144"/>
        <v>0</v>
      </c>
      <c r="AR374" s="515">
        <f t="shared" si="144"/>
        <v>0</v>
      </c>
      <c r="AS374" s="515">
        <f t="shared" si="144"/>
        <v>0</v>
      </c>
      <c r="AT374" s="515">
        <f t="shared" si="144"/>
        <v>0</v>
      </c>
      <c r="AU374" s="515">
        <f t="shared" si="144"/>
        <v>0</v>
      </c>
      <c r="AV374" s="515">
        <f t="shared" si="144"/>
        <v>0</v>
      </c>
      <c r="AW374" s="515">
        <f t="shared" si="144"/>
        <v>0</v>
      </c>
      <c r="AX374" s="515" t="str">
        <f t="shared" si="141"/>
        <v/>
      </c>
      <c r="AY374" s="515" t="str">
        <f t="shared" si="141"/>
        <v/>
      </c>
      <c r="AZ374" s="515" t="str">
        <f t="shared" si="141"/>
        <v/>
      </c>
      <c r="BA374" s="515" t="str">
        <f t="shared" si="141"/>
        <v/>
      </c>
      <c r="BB374" s="515" t="str">
        <f t="shared" si="141"/>
        <v/>
      </c>
      <c r="BC374" s="515" t="str">
        <f t="shared" si="141"/>
        <v/>
      </c>
      <c r="BD374" s="515" t="str">
        <f t="shared" si="141"/>
        <v/>
      </c>
      <c r="BE374" s="515" t="str">
        <f t="shared" si="141"/>
        <v/>
      </c>
      <c r="BF374" s="515" t="str">
        <f t="shared" si="141"/>
        <v/>
      </c>
      <c r="BG374" s="515" t="str">
        <f t="shared" si="141"/>
        <v/>
      </c>
      <c r="BH374" s="515" t="str">
        <f t="shared" si="141"/>
        <v/>
      </c>
      <c r="BI374" s="515" t="str">
        <f t="shared" si="141"/>
        <v/>
      </c>
      <c r="BJ374" s="515" t="str">
        <f t="shared" si="141"/>
        <v/>
      </c>
      <c r="BK374" s="515" t="str">
        <f t="shared" si="140"/>
        <v/>
      </c>
      <c r="BL374" s="515">
        <f t="shared" si="132"/>
        <v>0</v>
      </c>
      <c r="BM374" s="515">
        <f t="shared" si="133"/>
        <v>0</v>
      </c>
      <c r="BN374" s="515">
        <f t="shared" si="134"/>
        <v>0</v>
      </c>
      <c r="BO374" s="515" t="str">
        <f t="shared" si="135"/>
        <v/>
      </c>
    </row>
    <row r="375" spans="1:67" ht="30" customHeight="1">
      <c r="A375" s="517">
        <v>364</v>
      </c>
      <c r="B375" s="516"/>
      <c r="C375" s="77" t="str">
        <f t="shared" si="124"/>
        <v/>
      </c>
      <c r="D375" s="72" t="str">
        <f t="shared" si="125"/>
        <v/>
      </c>
      <c r="E375" s="515" t="str">
        <f t="shared" si="126"/>
        <v/>
      </c>
      <c r="F375" s="515" t="str">
        <f t="shared" si="127"/>
        <v/>
      </c>
      <c r="G375" s="515" t="str">
        <f t="shared" si="128"/>
        <v/>
      </c>
      <c r="H375" s="515">
        <f t="shared" si="142"/>
        <v>0</v>
      </c>
      <c r="I375" s="515">
        <f t="shared" si="142"/>
        <v>0</v>
      </c>
      <c r="J375" s="515">
        <f t="shared" si="142"/>
        <v>0</v>
      </c>
      <c r="K375" s="515">
        <f t="shared" si="142"/>
        <v>0</v>
      </c>
      <c r="L375" s="515">
        <f t="shared" si="142"/>
        <v>0</v>
      </c>
      <c r="M375" s="515">
        <f t="shared" si="142"/>
        <v>0</v>
      </c>
      <c r="N375" s="515">
        <f t="shared" si="142"/>
        <v>0</v>
      </c>
      <c r="O375" s="515">
        <f t="shared" si="142"/>
        <v>0</v>
      </c>
      <c r="P375" s="515">
        <f t="shared" si="142"/>
        <v>0</v>
      </c>
      <c r="Q375" s="515">
        <f t="shared" si="142"/>
        <v>0</v>
      </c>
      <c r="R375" s="515">
        <f t="shared" si="142"/>
        <v>0</v>
      </c>
      <c r="S375" s="515">
        <f t="shared" si="142"/>
        <v>0</v>
      </c>
      <c r="T375" s="515">
        <f t="shared" si="142"/>
        <v>0</v>
      </c>
      <c r="U375" s="515">
        <f t="shared" si="142"/>
        <v>0</v>
      </c>
      <c r="V375" s="515">
        <f t="shared" si="143"/>
        <v>0</v>
      </c>
      <c r="W375" s="515">
        <f t="shared" si="143"/>
        <v>0</v>
      </c>
      <c r="X375" s="515">
        <f t="shared" si="143"/>
        <v>0</v>
      </c>
      <c r="Y375" s="515">
        <f t="shared" si="143"/>
        <v>0</v>
      </c>
      <c r="Z375" s="515">
        <f t="shared" si="143"/>
        <v>0</v>
      </c>
      <c r="AA375" s="515">
        <f t="shared" si="143"/>
        <v>0</v>
      </c>
      <c r="AB375" s="515">
        <f t="shared" si="143"/>
        <v>0</v>
      </c>
      <c r="AC375" s="515">
        <f t="shared" si="143"/>
        <v>0</v>
      </c>
      <c r="AD375" s="515">
        <f t="shared" si="143"/>
        <v>0</v>
      </c>
      <c r="AE375" s="515">
        <f t="shared" si="143"/>
        <v>0</v>
      </c>
      <c r="AF375" s="515">
        <f t="shared" si="143"/>
        <v>0</v>
      </c>
      <c r="AG375" s="515">
        <f t="shared" si="143"/>
        <v>0</v>
      </c>
      <c r="AH375" s="515">
        <f t="shared" si="143"/>
        <v>0</v>
      </c>
      <c r="AI375" s="515">
        <f t="shared" si="143"/>
        <v>0</v>
      </c>
      <c r="AJ375" s="515">
        <f t="shared" si="144"/>
        <v>0</v>
      </c>
      <c r="AK375" s="515">
        <f t="shared" si="144"/>
        <v>0</v>
      </c>
      <c r="AL375" s="515">
        <f t="shared" si="144"/>
        <v>0</v>
      </c>
      <c r="AM375" s="515">
        <f t="shared" si="144"/>
        <v>0</v>
      </c>
      <c r="AN375" s="515">
        <f t="shared" si="144"/>
        <v>0</v>
      </c>
      <c r="AO375" s="515">
        <f t="shared" si="144"/>
        <v>0</v>
      </c>
      <c r="AP375" s="515">
        <f t="shared" si="144"/>
        <v>0</v>
      </c>
      <c r="AQ375" s="515">
        <f t="shared" si="144"/>
        <v>0</v>
      </c>
      <c r="AR375" s="515">
        <f t="shared" si="144"/>
        <v>0</v>
      </c>
      <c r="AS375" s="515">
        <f t="shared" si="144"/>
        <v>0</v>
      </c>
      <c r="AT375" s="515">
        <f t="shared" si="144"/>
        <v>0</v>
      </c>
      <c r="AU375" s="515">
        <f t="shared" si="144"/>
        <v>0</v>
      </c>
      <c r="AV375" s="515">
        <f t="shared" si="144"/>
        <v>0</v>
      </c>
      <c r="AW375" s="515">
        <f t="shared" si="144"/>
        <v>0</v>
      </c>
      <c r="AX375" s="515" t="str">
        <f t="shared" si="141"/>
        <v/>
      </c>
      <c r="AY375" s="515" t="str">
        <f t="shared" si="141"/>
        <v/>
      </c>
      <c r="AZ375" s="515" t="str">
        <f t="shared" si="141"/>
        <v/>
      </c>
      <c r="BA375" s="515" t="str">
        <f t="shared" si="141"/>
        <v/>
      </c>
      <c r="BB375" s="515" t="str">
        <f t="shared" si="141"/>
        <v/>
      </c>
      <c r="BC375" s="515" t="str">
        <f t="shared" si="141"/>
        <v/>
      </c>
      <c r="BD375" s="515" t="str">
        <f t="shared" si="141"/>
        <v/>
      </c>
      <c r="BE375" s="515" t="str">
        <f t="shared" si="141"/>
        <v/>
      </c>
      <c r="BF375" s="515" t="str">
        <f t="shared" si="141"/>
        <v/>
      </c>
      <c r="BG375" s="515" t="str">
        <f t="shared" si="141"/>
        <v/>
      </c>
      <c r="BH375" s="515" t="str">
        <f t="shared" si="141"/>
        <v/>
      </c>
      <c r="BI375" s="515" t="str">
        <f t="shared" si="141"/>
        <v/>
      </c>
      <c r="BJ375" s="515" t="str">
        <f t="shared" si="141"/>
        <v/>
      </c>
      <c r="BK375" s="515" t="str">
        <f t="shared" si="140"/>
        <v/>
      </c>
      <c r="BL375" s="515">
        <f t="shared" si="132"/>
        <v>0</v>
      </c>
      <c r="BM375" s="515">
        <f t="shared" si="133"/>
        <v>0</v>
      </c>
      <c r="BN375" s="515">
        <f t="shared" si="134"/>
        <v>0</v>
      </c>
      <c r="BO375" s="515" t="str">
        <f t="shared" si="135"/>
        <v/>
      </c>
    </row>
    <row r="376" spans="1:67" ht="30" customHeight="1">
      <c r="A376" s="518">
        <v>365</v>
      </c>
      <c r="B376" s="516"/>
      <c r="C376" s="77" t="str">
        <f t="shared" si="124"/>
        <v/>
      </c>
      <c r="D376" s="72" t="str">
        <f t="shared" si="125"/>
        <v/>
      </c>
      <c r="E376" s="515" t="str">
        <f t="shared" si="126"/>
        <v/>
      </c>
      <c r="F376" s="515" t="str">
        <f t="shared" si="127"/>
        <v/>
      </c>
      <c r="G376" s="515" t="str">
        <f t="shared" si="128"/>
        <v/>
      </c>
      <c r="H376" s="515">
        <f t="shared" si="142"/>
        <v>0</v>
      </c>
      <c r="I376" s="515">
        <f t="shared" si="142"/>
        <v>0</v>
      </c>
      <c r="J376" s="515">
        <f t="shared" si="142"/>
        <v>0</v>
      </c>
      <c r="K376" s="515">
        <f t="shared" si="142"/>
        <v>0</v>
      </c>
      <c r="L376" s="515">
        <f t="shared" si="142"/>
        <v>0</v>
      </c>
      <c r="M376" s="515">
        <f t="shared" si="142"/>
        <v>0</v>
      </c>
      <c r="N376" s="515">
        <f t="shared" si="142"/>
        <v>0</v>
      </c>
      <c r="O376" s="515">
        <f t="shared" si="142"/>
        <v>0</v>
      </c>
      <c r="P376" s="515">
        <f t="shared" si="142"/>
        <v>0</v>
      </c>
      <c r="Q376" s="515">
        <f t="shared" si="142"/>
        <v>0</v>
      </c>
      <c r="R376" s="515">
        <f t="shared" si="142"/>
        <v>0</v>
      </c>
      <c r="S376" s="515">
        <f t="shared" si="142"/>
        <v>0</v>
      </c>
      <c r="T376" s="515">
        <f t="shared" si="142"/>
        <v>0</v>
      </c>
      <c r="U376" s="515">
        <f t="shared" si="142"/>
        <v>0</v>
      </c>
      <c r="V376" s="515">
        <f t="shared" si="143"/>
        <v>0</v>
      </c>
      <c r="W376" s="515">
        <f t="shared" si="143"/>
        <v>0</v>
      </c>
      <c r="X376" s="515">
        <f t="shared" si="143"/>
        <v>0</v>
      </c>
      <c r="Y376" s="515">
        <f t="shared" si="143"/>
        <v>0</v>
      </c>
      <c r="Z376" s="515">
        <f t="shared" si="143"/>
        <v>0</v>
      </c>
      <c r="AA376" s="515">
        <f t="shared" si="143"/>
        <v>0</v>
      </c>
      <c r="AB376" s="515">
        <f t="shared" si="143"/>
        <v>0</v>
      </c>
      <c r="AC376" s="515">
        <f t="shared" si="143"/>
        <v>0</v>
      </c>
      <c r="AD376" s="515">
        <f t="shared" si="143"/>
        <v>0</v>
      </c>
      <c r="AE376" s="515">
        <f t="shared" si="143"/>
        <v>0</v>
      </c>
      <c r="AF376" s="515">
        <f t="shared" si="143"/>
        <v>0</v>
      </c>
      <c r="AG376" s="515">
        <f t="shared" si="143"/>
        <v>0</v>
      </c>
      <c r="AH376" s="515">
        <f t="shared" si="143"/>
        <v>0</v>
      </c>
      <c r="AI376" s="515">
        <f t="shared" si="143"/>
        <v>0</v>
      </c>
      <c r="AJ376" s="515">
        <f t="shared" si="144"/>
        <v>0</v>
      </c>
      <c r="AK376" s="515">
        <f t="shared" si="144"/>
        <v>0</v>
      </c>
      <c r="AL376" s="515">
        <f t="shared" si="144"/>
        <v>0</v>
      </c>
      <c r="AM376" s="515">
        <f t="shared" si="144"/>
        <v>0</v>
      </c>
      <c r="AN376" s="515">
        <f t="shared" si="144"/>
        <v>0</v>
      </c>
      <c r="AO376" s="515">
        <f t="shared" si="144"/>
        <v>0</v>
      </c>
      <c r="AP376" s="515">
        <f t="shared" si="144"/>
        <v>0</v>
      </c>
      <c r="AQ376" s="515">
        <f t="shared" si="144"/>
        <v>0</v>
      </c>
      <c r="AR376" s="515">
        <f t="shared" si="144"/>
        <v>0</v>
      </c>
      <c r="AS376" s="515">
        <f t="shared" si="144"/>
        <v>0</v>
      </c>
      <c r="AT376" s="515">
        <f t="shared" si="144"/>
        <v>0</v>
      </c>
      <c r="AU376" s="515">
        <f t="shared" si="144"/>
        <v>0</v>
      </c>
      <c r="AV376" s="515">
        <f t="shared" si="144"/>
        <v>0</v>
      </c>
      <c r="AW376" s="515">
        <f t="shared" si="144"/>
        <v>0</v>
      </c>
      <c r="AX376" s="515" t="str">
        <f t="shared" si="141"/>
        <v/>
      </c>
      <c r="AY376" s="515" t="str">
        <f t="shared" si="141"/>
        <v/>
      </c>
      <c r="AZ376" s="515" t="str">
        <f t="shared" si="141"/>
        <v/>
      </c>
      <c r="BA376" s="515" t="str">
        <f t="shared" si="141"/>
        <v/>
      </c>
      <c r="BB376" s="515" t="str">
        <f t="shared" si="141"/>
        <v/>
      </c>
      <c r="BC376" s="515" t="str">
        <f t="shared" si="141"/>
        <v/>
      </c>
      <c r="BD376" s="515" t="str">
        <f t="shared" si="141"/>
        <v/>
      </c>
      <c r="BE376" s="515" t="str">
        <f t="shared" si="141"/>
        <v/>
      </c>
      <c r="BF376" s="515" t="str">
        <f t="shared" si="141"/>
        <v/>
      </c>
      <c r="BG376" s="515" t="str">
        <f t="shared" si="141"/>
        <v/>
      </c>
      <c r="BH376" s="515" t="str">
        <f t="shared" si="141"/>
        <v/>
      </c>
      <c r="BI376" s="515" t="str">
        <f t="shared" si="141"/>
        <v/>
      </c>
      <c r="BJ376" s="515" t="str">
        <f t="shared" si="141"/>
        <v/>
      </c>
      <c r="BK376" s="515" t="str">
        <f t="shared" si="140"/>
        <v/>
      </c>
      <c r="BL376" s="515">
        <f t="shared" si="132"/>
        <v>0</v>
      </c>
      <c r="BM376" s="515">
        <f t="shared" si="133"/>
        <v>0</v>
      </c>
      <c r="BN376" s="515">
        <f t="shared" si="134"/>
        <v>0</v>
      </c>
      <c r="BO376" s="515" t="str">
        <f t="shared" si="135"/>
        <v/>
      </c>
    </row>
    <row r="377" spans="1:67" ht="30" customHeight="1">
      <c r="A377" s="517">
        <v>366</v>
      </c>
      <c r="B377" s="516"/>
      <c r="C377" s="77" t="str">
        <f t="shared" si="124"/>
        <v/>
      </c>
      <c r="D377" s="72" t="str">
        <f t="shared" si="125"/>
        <v/>
      </c>
      <c r="E377" s="515" t="str">
        <f t="shared" si="126"/>
        <v/>
      </c>
      <c r="F377" s="515" t="str">
        <f t="shared" si="127"/>
        <v/>
      </c>
      <c r="G377" s="515" t="str">
        <f t="shared" si="128"/>
        <v/>
      </c>
      <c r="H377" s="515">
        <f t="shared" si="142"/>
        <v>0</v>
      </c>
      <c r="I377" s="515">
        <f t="shared" si="142"/>
        <v>0</v>
      </c>
      <c r="J377" s="515">
        <f t="shared" si="142"/>
        <v>0</v>
      </c>
      <c r="K377" s="515">
        <f t="shared" si="142"/>
        <v>0</v>
      </c>
      <c r="L377" s="515">
        <f t="shared" si="142"/>
        <v>0</v>
      </c>
      <c r="M377" s="515">
        <f t="shared" si="142"/>
        <v>0</v>
      </c>
      <c r="N377" s="515">
        <f t="shared" si="142"/>
        <v>0</v>
      </c>
      <c r="O377" s="515">
        <f t="shared" si="142"/>
        <v>0</v>
      </c>
      <c r="P377" s="515">
        <f t="shared" si="142"/>
        <v>0</v>
      </c>
      <c r="Q377" s="515">
        <f t="shared" si="142"/>
        <v>0</v>
      </c>
      <c r="R377" s="515">
        <f t="shared" si="142"/>
        <v>0</v>
      </c>
      <c r="S377" s="515">
        <f t="shared" si="142"/>
        <v>0</v>
      </c>
      <c r="T377" s="515">
        <f t="shared" si="142"/>
        <v>0</v>
      </c>
      <c r="U377" s="515">
        <f t="shared" si="142"/>
        <v>0</v>
      </c>
      <c r="V377" s="515">
        <f t="shared" si="143"/>
        <v>0</v>
      </c>
      <c r="W377" s="515">
        <f t="shared" si="143"/>
        <v>0</v>
      </c>
      <c r="X377" s="515">
        <f t="shared" si="143"/>
        <v>0</v>
      </c>
      <c r="Y377" s="515">
        <f t="shared" si="143"/>
        <v>0</v>
      </c>
      <c r="Z377" s="515">
        <f t="shared" si="143"/>
        <v>0</v>
      </c>
      <c r="AA377" s="515">
        <f t="shared" si="143"/>
        <v>0</v>
      </c>
      <c r="AB377" s="515">
        <f t="shared" si="143"/>
        <v>0</v>
      </c>
      <c r="AC377" s="515">
        <f t="shared" si="143"/>
        <v>0</v>
      </c>
      <c r="AD377" s="515">
        <f t="shared" si="143"/>
        <v>0</v>
      </c>
      <c r="AE377" s="515">
        <f t="shared" si="143"/>
        <v>0</v>
      </c>
      <c r="AF377" s="515">
        <f t="shared" si="143"/>
        <v>0</v>
      </c>
      <c r="AG377" s="515">
        <f t="shared" si="143"/>
        <v>0</v>
      </c>
      <c r="AH377" s="515">
        <f t="shared" si="143"/>
        <v>0</v>
      </c>
      <c r="AI377" s="515">
        <f t="shared" si="143"/>
        <v>0</v>
      </c>
      <c r="AJ377" s="515">
        <f t="shared" si="144"/>
        <v>0</v>
      </c>
      <c r="AK377" s="515">
        <f t="shared" si="144"/>
        <v>0</v>
      </c>
      <c r="AL377" s="515">
        <f t="shared" si="144"/>
        <v>0</v>
      </c>
      <c r="AM377" s="515">
        <f t="shared" si="144"/>
        <v>0</v>
      </c>
      <c r="AN377" s="515">
        <f t="shared" si="144"/>
        <v>0</v>
      </c>
      <c r="AO377" s="515">
        <f t="shared" si="144"/>
        <v>0</v>
      </c>
      <c r="AP377" s="515">
        <f t="shared" si="144"/>
        <v>0</v>
      </c>
      <c r="AQ377" s="515">
        <f t="shared" si="144"/>
        <v>0</v>
      </c>
      <c r="AR377" s="515">
        <f t="shared" si="144"/>
        <v>0</v>
      </c>
      <c r="AS377" s="515">
        <f t="shared" si="144"/>
        <v>0</v>
      </c>
      <c r="AT377" s="515">
        <f t="shared" si="144"/>
        <v>0</v>
      </c>
      <c r="AU377" s="515">
        <f t="shared" si="144"/>
        <v>0</v>
      </c>
      <c r="AV377" s="515">
        <f t="shared" si="144"/>
        <v>0</v>
      </c>
      <c r="AW377" s="515">
        <f t="shared" si="144"/>
        <v>0</v>
      </c>
      <c r="AX377" s="515" t="str">
        <f t="shared" si="141"/>
        <v/>
      </c>
      <c r="AY377" s="515" t="str">
        <f t="shared" si="141"/>
        <v/>
      </c>
      <c r="AZ377" s="515" t="str">
        <f t="shared" si="141"/>
        <v/>
      </c>
      <c r="BA377" s="515" t="str">
        <f t="shared" si="141"/>
        <v/>
      </c>
      <c r="BB377" s="515" t="str">
        <f t="shared" si="141"/>
        <v/>
      </c>
      <c r="BC377" s="515" t="str">
        <f t="shared" si="141"/>
        <v/>
      </c>
      <c r="BD377" s="515" t="str">
        <f t="shared" si="141"/>
        <v/>
      </c>
      <c r="BE377" s="515" t="str">
        <f t="shared" si="141"/>
        <v/>
      </c>
      <c r="BF377" s="515" t="str">
        <f t="shared" si="141"/>
        <v/>
      </c>
      <c r="BG377" s="515" t="str">
        <f t="shared" si="141"/>
        <v/>
      </c>
      <c r="BH377" s="515" t="str">
        <f t="shared" si="141"/>
        <v/>
      </c>
      <c r="BI377" s="515" t="str">
        <f t="shared" si="141"/>
        <v/>
      </c>
      <c r="BJ377" s="515" t="str">
        <f t="shared" si="141"/>
        <v/>
      </c>
      <c r="BK377" s="515" t="str">
        <f t="shared" si="140"/>
        <v/>
      </c>
      <c r="BL377" s="515">
        <f t="shared" si="132"/>
        <v>0</v>
      </c>
      <c r="BM377" s="515">
        <f t="shared" si="133"/>
        <v>0</v>
      </c>
      <c r="BN377" s="515">
        <f t="shared" si="134"/>
        <v>0</v>
      </c>
      <c r="BO377" s="515" t="str">
        <f t="shared" si="135"/>
        <v/>
      </c>
    </row>
    <row r="378" spans="1:67" ht="30" customHeight="1">
      <c r="A378" s="518">
        <v>367</v>
      </c>
      <c r="B378" s="516"/>
      <c r="C378" s="77" t="str">
        <f t="shared" si="124"/>
        <v/>
      </c>
      <c r="D378" s="72" t="str">
        <f t="shared" si="125"/>
        <v/>
      </c>
      <c r="E378" s="515" t="str">
        <f t="shared" si="126"/>
        <v/>
      </c>
      <c r="F378" s="515" t="str">
        <f t="shared" si="127"/>
        <v/>
      </c>
      <c r="G378" s="515" t="str">
        <f t="shared" si="128"/>
        <v/>
      </c>
      <c r="H378" s="515">
        <f t="shared" si="142"/>
        <v>0</v>
      </c>
      <c r="I378" s="515">
        <f t="shared" si="142"/>
        <v>0</v>
      </c>
      <c r="J378" s="515">
        <f t="shared" si="142"/>
        <v>0</v>
      </c>
      <c r="K378" s="515">
        <f t="shared" si="142"/>
        <v>0</v>
      </c>
      <c r="L378" s="515">
        <f t="shared" si="142"/>
        <v>0</v>
      </c>
      <c r="M378" s="515">
        <f t="shared" si="142"/>
        <v>0</v>
      </c>
      <c r="N378" s="515">
        <f t="shared" si="142"/>
        <v>0</v>
      </c>
      <c r="O378" s="515">
        <f t="shared" si="142"/>
        <v>0</v>
      </c>
      <c r="P378" s="515">
        <f t="shared" si="142"/>
        <v>0</v>
      </c>
      <c r="Q378" s="515">
        <f t="shared" si="142"/>
        <v>0</v>
      </c>
      <c r="R378" s="515">
        <f t="shared" si="142"/>
        <v>0</v>
      </c>
      <c r="S378" s="515">
        <f t="shared" si="142"/>
        <v>0</v>
      </c>
      <c r="T378" s="515">
        <f t="shared" si="142"/>
        <v>0</v>
      </c>
      <c r="U378" s="515">
        <f t="shared" si="142"/>
        <v>0</v>
      </c>
      <c r="V378" s="515">
        <f t="shared" si="143"/>
        <v>0</v>
      </c>
      <c r="W378" s="515">
        <f t="shared" si="143"/>
        <v>0</v>
      </c>
      <c r="X378" s="515">
        <f t="shared" si="143"/>
        <v>0</v>
      </c>
      <c r="Y378" s="515">
        <f t="shared" si="143"/>
        <v>0</v>
      </c>
      <c r="Z378" s="515">
        <f t="shared" si="143"/>
        <v>0</v>
      </c>
      <c r="AA378" s="515">
        <f t="shared" si="143"/>
        <v>0</v>
      </c>
      <c r="AB378" s="515">
        <f t="shared" si="143"/>
        <v>0</v>
      </c>
      <c r="AC378" s="515">
        <f t="shared" si="143"/>
        <v>0</v>
      </c>
      <c r="AD378" s="515">
        <f t="shared" si="143"/>
        <v>0</v>
      </c>
      <c r="AE378" s="515">
        <f t="shared" si="143"/>
        <v>0</v>
      </c>
      <c r="AF378" s="515">
        <f t="shared" si="143"/>
        <v>0</v>
      </c>
      <c r="AG378" s="515">
        <f t="shared" si="143"/>
        <v>0</v>
      </c>
      <c r="AH378" s="515">
        <f t="shared" si="143"/>
        <v>0</v>
      </c>
      <c r="AI378" s="515">
        <f t="shared" si="143"/>
        <v>0</v>
      </c>
      <c r="AJ378" s="515">
        <f t="shared" si="144"/>
        <v>0</v>
      </c>
      <c r="AK378" s="515">
        <f t="shared" si="144"/>
        <v>0</v>
      </c>
      <c r="AL378" s="515">
        <f t="shared" si="144"/>
        <v>0</v>
      </c>
      <c r="AM378" s="515">
        <f t="shared" si="144"/>
        <v>0</v>
      </c>
      <c r="AN378" s="515">
        <f t="shared" si="144"/>
        <v>0</v>
      </c>
      <c r="AO378" s="515">
        <f t="shared" si="144"/>
        <v>0</v>
      </c>
      <c r="AP378" s="515">
        <f t="shared" si="144"/>
        <v>0</v>
      </c>
      <c r="AQ378" s="515">
        <f t="shared" si="144"/>
        <v>0</v>
      </c>
      <c r="AR378" s="515">
        <f t="shared" si="144"/>
        <v>0</v>
      </c>
      <c r="AS378" s="515">
        <f t="shared" si="144"/>
        <v>0</v>
      </c>
      <c r="AT378" s="515">
        <f t="shared" si="144"/>
        <v>0</v>
      </c>
      <c r="AU378" s="515">
        <f t="shared" si="144"/>
        <v>0</v>
      </c>
      <c r="AV378" s="515">
        <f t="shared" si="144"/>
        <v>0</v>
      </c>
      <c r="AW378" s="515">
        <f t="shared" si="144"/>
        <v>0</v>
      </c>
      <c r="AX378" s="515" t="str">
        <f t="shared" si="141"/>
        <v/>
      </c>
      <c r="AY378" s="515" t="str">
        <f t="shared" si="141"/>
        <v/>
      </c>
      <c r="AZ378" s="515" t="str">
        <f t="shared" si="141"/>
        <v/>
      </c>
      <c r="BA378" s="515" t="str">
        <f t="shared" si="141"/>
        <v/>
      </c>
      <c r="BB378" s="515" t="str">
        <f t="shared" si="141"/>
        <v/>
      </c>
      <c r="BC378" s="515" t="str">
        <f t="shared" si="141"/>
        <v/>
      </c>
      <c r="BD378" s="515" t="str">
        <f t="shared" si="141"/>
        <v/>
      </c>
      <c r="BE378" s="515" t="str">
        <f t="shared" si="141"/>
        <v/>
      </c>
      <c r="BF378" s="515" t="str">
        <f t="shared" si="141"/>
        <v/>
      </c>
      <c r="BG378" s="515" t="str">
        <f t="shared" si="141"/>
        <v/>
      </c>
      <c r="BH378" s="515" t="str">
        <f t="shared" si="141"/>
        <v/>
      </c>
      <c r="BI378" s="515" t="str">
        <f t="shared" si="141"/>
        <v/>
      </c>
      <c r="BJ378" s="515" t="str">
        <f t="shared" si="141"/>
        <v/>
      </c>
      <c r="BK378" s="515" t="str">
        <f t="shared" si="140"/>
        <v/>
      </c>
      <c r="BL378" s="515">
        <f t="shared" si="132"/>
        <v>0</v>
      </c>
      <c r="BM378" s="515">
        <f t="shared" si="133"/>
        <v>0</v>
      </c>
      <c r="BN378" s="515">
        <f t="shared" si="134"/>
        <v>0</v>
      </c>
      <c r="BO378" s="515" t="str">
        <f t="shared" si="135"/>
        <v/>
      </c>
    </row>
    <row r="379" spans="1:67" ht="30" customHeight="1">
      <c r="A379" s="517">
        <v>368</v>
      </c>
      <c r="B379" s="516"/>
      <c r="C379" s="77" t="str">
        <f t="shared" si="124"/>
        <v/>
      </c>
      <c r="D379" s="72" t="str">
        <f t="shared" si="125"/>
        <v/>
      </c>
      <c r="E379" s="515" t="str">
        <f t="shared" si="126"/>
        <v/>
      </c>
      <c r="F379" s="515" t="str">
        <f t="shared" si="127"/>
        <v/>
      </c>
      <c r="G379" s="515" t="str">
        <f t="shared" si="128"/>
        <v/>
      </c>
      <c r="H379" s="515">
        <f t="shared" si="142"/>
        <v>0</v>
      </c>
      <c r="I379" s="515">
        <f t="shared" si="142"/>
        <v>0</v>
      </c>
      <c r="J379" s="515">
        <f t="shared" si="142"/>
        <v>0</v>
      </c>
      <c r="K379" s="515">
        <f t="shared" si="142"/>
        <v>0</v>
      </c>
      <c r="L379" s="515">
        <f t="shared" si="142"/>
        <v>0</v>
      </c>
      <c r="M379" s="515">
        <f t="shared" si="142"/>
        <v>0</v>
      </c>
      <c r="N379" s="515">
        <f t="shared" si="142"/>
        <v>0</v>
      </c>
      <c r="O379" s="515">
        <f t="shared" si="142"/>
        <v>0</v>
      </c>
      <c r="P379" s="515">
        <f t="shared" si="142"/>
        <v>0</v>
      </c>
      <c r="Q379" s="515">
        <f t="shared" si="142"/>
        <v>0</v>
      </c>
      <c r="R379" s="515">
        <f t="shared" si="142"/>
        <v>0</v>
      </c>
      <c r="S379" s="515">
        <f t="shared" si="142"/>
        <v>0</v>
      </c>
      <c r="T379" s="515">
        <f t="shared" si="142"/>
        <v>0</v>
      </c>
      <c r="U379" s="515">
        <f t="shared" si="142"/>
        <v>0</v>
      </c>
      <c r="V379" s="515">
        <f t="shared" si="143"/>
        <v>0</v>
      </c>
      <c r="W379" s="515">
        <f t="shared" si="143"/>
        <v>0</v>
      </c>
      <c r="X379" s="515">
        <f t="shared" si="143"/>
        <v>0</v>
      </c>
      <c r="Y379" s="515">
        <f t="shared" si="143"/>
        <v>0</v>
      </c>
      <c r="Z379" s="515">
        <f t="shared" si="143"/>
        <v>0</v>
      </c>
      <c r="AA379" s="515">
        <f t="shared" si="143"/>
        <v>0</v>
      </c>
      <c r="AB379" s="515">
        <f t="shared" si="143"/>
        <v>0</v>
      </c>
      <c r="AC379" s="515">
        <f t="shared" si="143"/>
        <v>0</v>
      </c>
      <c r="AD379" s="515">
        <f t="shared" si="143"/>
        <v>0</v>
      </c>
      <c r="AE379" s="515">
        <f t="shared" si="143"/>
        <v>0</v>
      </c>
      <c r="AF379" s="515">
        <f t="shared" si="143"/>
        <v>0</v>
      </c>
      <c r="AG379" s="515">
        <f t="shared" si="143"/>
        <v>0</v>
      </c>
      <c r="AH379" s="515">
        <f t="shared" si="143"/>
        <v>0</v>
      </c>
      <c r="AI379" s="515">
        <f t="shared" si="143"/>
        <v>0</v>
      </c>
      <c r="AJ379" s="515">
        <f t="shared" si="144"/>
        <v>0</v>
      </c>
      <c r="AK379" s="515">
        <f t="shared" si="144"/>
        <v>0</v>
      </c>
      <c r="AL379" s="515">
        <f t="shared" si="144"/>
        <v>0</v>
      </c>
      <c r="AM379" s="515">
        <f t="shared" si="144"/>
        <v>0</v>
      </c>
      <c r="AN379" s="515">
        <f t="shared" si="144"/>
        <v>0</v>
      </c>
      <c r="AO379" s="515">
        <f t="shared" si="144"/>
        <v>0</v>
      </c>
      <c r="AP379" s="515">
        <f t="shared" si="144"/>
        <v>0</v>
      </c>
      <c r="AQ379" s="515">
        <f t="shared" si="144"/>
        <v>0</v>
      </c>
      <c r="AR379" s="515">
        <f t="shared" si="144"/>
        <v>0</v>
      </c>
      <c r="AS379" s="515">
        <f t="shared" si="144"/>
        <v>0</v>
      </c>
      <c r="AT379" s="515">
        <f t="shared" si="144"/>
        <v>0</v>
      </c>
      <c r="AU379" s="515">
        <f t="shared" si="144"/>
        <v>0</v>
      </c>
      <c r="AV379" s="515">
        <f t="shared" si="144"/>
        <v>0</v>
      </c>
      <c r="AW379" s="515">
        <f t="shared" si="144"/>
        <v>0</v>
      </c>
      <c r="AX379" s="515" t="str">
        <f t="shared" si="141"/>
        <v/>
      </c>
      <c r="AY379" s="515" t="str">
        <f t="shared" si="141"/>
        <v/>
      </c>
      <c r="AZ379" s="515" t="str">
        <f t="shared" si="141"/>
        <v/>
      </c>
      <c r="BA379" s="515" t="str">
        <f t="shared" si="141"/>
        <v/>
      </c>
      <c r="BB379" s="515" t="str">
        <f t="shared" si="141"/>
        <v/>
      </c>
      <c r="BC379" s="515" t="str">
        <f t="shared" si="141"/>
        <v/>
      </c>
      <c r="BD379" s="515" t="str">
        <f t="shared" si="141"/>
        <v/>
      </c>
      <c r="BE379" s="515" t="str">
        <f t="shared" si="141"/>
        <v/>
      </c>
      <c r="BF379" s="515" t="str">
        <f t="shared" si="141"/>
        <v/>
      </c>
      <c r="BG379" s="515" t="str">
        <f t="shared" si="141"/>
        <v/>
      </c>
      <c r="BH379" s="515" t="str">
        <f t="shared" si="141"/>
        <v/>
      </c>
      <c r="BI379" s="515" t="str">
        <f t="shared" si="141"/>
        <v/>
      </c>
      <c r="BJ379" s="515" t="str">
        <f t="shared" si="141"/>
        <v/>
      </c>
      <c r="BK379" s="515" t="str">
        <f t="shared" si="140"/>
        <v/>
      </c>
      <c r="BL379" s="515">
        <f t="shared" si="132"/>
        <v>0</v>
      </c>
      <c r="BM379" s="515">
        <f t="shared" si="133"/>
        <v>0</v>
      </c>
      <c r="BN379" s="515">
        <f t="shared" si="134"/>
        <v>0</v>
      </c>
      <c r="BO379" s="515" t="str">
        <f t="shared" si="135"/>
        <v/>
      </c>
    </row>
    <row r="380" spans="1:67" ht="30" customHeight="1">
      <c r="A380" s="518">
        <v>369</v>
      </c>
      <c r="B380" s="516"/>
      <c r="C380" s="77" t="str">
        <f t="shared" si="124"/>
        <v/>
      </c>
      <c r="D380" s="72" t="str">
        <f t="shared" si="125"/>
        <v/>
      </c>
      <c r="E380" s="515" t="str">
        <f t="shared" si="126"/>
        <v/>
      </c>
      <c r="F380" s="515" t="str">
        <f t="shared" si="127"/>
        <v/>
      </c>
      <c r="G380" s="515" t="str">
        <f t="shared" si="128"/>
        <v/>
      </c>
      <c r="H380" s="515">
        <f t="shared" ref="H380:U395" si="145">IF($B380="",0,SUMPRODUCT(($BQ$6:$AFM$6=H$11)*($BQ$7:$AFM$7="ALERTE")*(COUNTIF($G380,"* "&amp;$BQ$8:$AFM$8&amp;" *")&gt;0)*1))</f>
        <v>0</v>
      </c>
      <c r="I380" s="515">
        <f t="shared" si="145"/>
        <v>0</v>
      </c>
      <c r="J380" s="515">
        <f t="shared" si="145"/>
        <v>0</v>
      </c>
      <c r="K380" s="515">
        <f t="shared" si="145"/>
        <v>0</v>
      </c>
      <c r="L380" s="515">
        <f t="shared" si="145"/>
        <v>0</v>
      </c>
      <c r="M380" s="515">
        <f t="shared" si="145"/>
        <v>0</v>
      </c>
      <c r="N380" s="515">
        <f t="shared" si="145"/>
        <v>0</v>
      </c>
      <c r="O380" s="515">
        <f t="shared" si="145"/>
        <v>0</v>
      </c>
      <c r="P380" s="515">
        <f t="shared" si="145"/>
        <v>0</v>
      </c>
      <c r="Q380" s="515">
        <f t="shared" si="145"/>
        <v>0</v>
      </c>
      <c r="R380" s="515">
        <f t="shared" si="145"/>
        <v>0</v>
      </c>
      <c r="S380" s="515">
        <f t="shared" si="145"/>
        <v>0</v>
      </c>
      <c r="T380" s="515">
        <f t="shared" si="145"/>
        <v>0</v>
      </c>
      <c r="U380" s="515">
        <f t="shared" si="145"/>
        <v>0</v>
      </c>
      <c r="V380" s="515">
        <f t="shared" ref="V380:AI395" si="146">IF($B380="",0,SUMPRODUCT(($BQ$6:$AFM$6=V$11)*($BQ$7:$AFM$7="INFO")*(COUNTIF($G380,"* "&amp;$BQ$8:$AFM$8&amp;" *")&gt;0)*1))</f>
        <v>0</v>
      </c>
      <c r="W380" s="515">
        <f t="shared" si="146"/>
        <v>0</v>
      </c>
      <c r="X380" s="515">
        <f t="shared" si="146"/>
        <v>0</v>
      </c>
      <c r="Y380" s="515">
        <f t="shared" si="146"/>
        <v>0</v>
      </c>
      <c r="Z380" s="515">
        <f t="shared" si="146"/>
        <v>0</v>
      </c>
      <c r="AA380" s="515">
        <f t="shared" si="146"/>
        <v>0</v>
      </c>
      <c r="AB380" s="515">
        <f t="shared" si="146"/>
        <v>0</v>
      </c>
      <c r="AC380" s="515">
        <f t="shared" si="146"/>
        <v>0</v>
      </c>
      <c r="AD380" s="515">
        <f t="shared" si="146"/>
        <v>0</v>
      </c>
      <c r="AE380" s="515">
        <f t="shared" si="146"/>
        <v>0</v>
      </c>
      <c r="AF380" s="515">
        <f t="shared" si="146"/>
        <v>0</v>
      </c>
      <c r="AG380" s="515">
        <f t="shared" si="146"/>
        <v>0</v>
      </c>
      <c r="AH380" s="515">
        <f t="shared" si="146"/>
        <v>0</v>
      </c>
      <c r="AI380" s="515">
        <f t="shared" si="146"/>
        <v>0</v>
      </c>
      <c r="AJ380" s="515">
        <f t="shared" ref="AJ380:AW395" si="147">IF($B380="",0,SUMPRODUCT(($BQ$6:$AFM$6=AJ$11)*($BQ$7:$AFM$7="EXCL")*(COUNTIF($G380,"* "&amp;$BQ$8:$AFM$8&amp;" *")&gt;0)*1))</f>
        <v>0</v>
      </c>
      <c r="AK380" s="515">
        <f t="shared" si="147"/>
        <v>0</v>
      </c>
      <c r="AL380" s="515">
        <f t="shared" si="147"/>
        <v>0</v>
      </c>
      <c r="AM380" s="515">
        <f t="shared" si="147"/>
        <v>0</v>
      </c>
      <c r="AN380" s="515">
        <f t="shared" si="147"/>
        <v>0</v>
      </c>
      <c r="AO380" s="515">
        <f t="shared" si="147"/>
        <v>0</v>
      </c>
      <c r="AP380" s="515">
        <f t="shared" si="147"/>
        <v>0</v>
      </c>
      <c r="AQ380" s="515">
        <f t="shared" si="147"/>
        <v>0</v>
      </c>
      <c r="AR380" s="515">
        <f t="shared" si="147"/>
        <v>0</v>
      </c>
      <c r="AS380" s="515">
        <f t="shared" si="147"/>
        <v>0</v>
      </c>
      <c r="AT380" s="515">
        <f t="shared" si="147"/>
        <v>0</v>
      </c>
      <c r="AU380" s="515">
        <f t="shared" si="147"/>
        <v>0</v>
      </c>
      <c r="AV380" s="515">
        <f t="shared" si="147"/>
        <v>0</v>
      </c>
      <c r="AW380" s="515">
        <f t="shared" si="147"/>
        <v>0</v>
      </c>
      <c r="AX380" s="515" t="str">
        <f t="shared" si="141"/>
        <v/>
      </c>
      <c r="AY380" s="515" t="str">
        <f t="shared" si="141"/>
        <v/>
      </c>
      <c r="AZ380" s="515" t="str">
        <f t="shared" si="141"/>
        <v/>
      </c>
      <c r="BA380" s="515" t="str">
        <f t="shared" si="141"/>
        <v/>
      </c>
      <c r="BB380" s="515" t="str">
        <f t="shared" si="141"/>
        <v/>
      </c>
      <c r="BC380" s="515" t="str">
        <f t="shared" si="141"/>
        <v/>
      </c>
      <c r="BD380" s="515" t="str">
        <f t="shared" si="141"/>
        <v/>
      </c>
      <c r="BE380" s="515" t="str">
        <f t="shared" si="141"/>
        <v/>
      </c>
      <c r="BF380" s="515" t="str">
        <f t="shared" si="141"/>
        <v/>
      </c>
      <c r="BG380" s="515" t="str">
        <f t="shared" si="141"/>
        <v/>
      </c>
      <c r="BH380" s="515" t="str">
        <f t="shared" si="141"/>
        <v/>
      </c>
      <c r="BI380" s="515" t="str">
        <f t="shared" si="141"/>
        <v/>
      </c>
      <c r="BJ380" s="515" t="str">
        <f t="shared" si="141"/>
        <v/>
      </c>
      <c r="BK380" s="515" t="str">
        <f t="shared" si="140"/>
        <v/>
      </c>
      <c r="BL380" s="515">
        <f t="shared" si="132"/>
        <v>0</v>
      </c>
      <c r="BM380" s="515">
        <f t="shared" si="133"/>
        <v>0</v>
      </c>
      <c r="BN380" s="515">
        <f t="shared" si="134"/>
        <v>0</v>
      </c>
      <c r="BO380" s="515" t="str">
        <f t="shared" si="135"/>
        <v/>
      </c>
    </row>
    <row r="381" spans="1:67" ht="30" customHeight="1">
      <c r="A381" s="517">
        <v>370</v>
      </c>
      <c r="B381" s="516"/>
      <c r="C381" s="77" t="str">
        <f t="shared" si="124"/>
        <v/>
      </c>
      <c r="D381" s="72" t="str">
        <f t="shared" si="125"/>
        <v/>
      </c>
      <c r="E381" s="515" t="str">
        <f t="shared" si="126"/>
        <v/>
      </c>
      <c r="F381" s="515" t="str">
        <f t="shared" si="127"/>
        <v/>
      </c>
      <c r="G381" s="515" t="str">
        <f t="shared" si="128"/>
        <v/>
      </c>
      <c r="H381" s="515">
        <f t="shared" si="145"/>
        <v>0</v>
      </c>
      <c r="I381" s="515">
        <f t="shared" si="145"/>
        <v>0</v>
      </c>
      <c r="J381" s="515">
        <f t="shared" si="145"/>
        <v>0</v>
      </c>
      <c r="K381" s="515">
        <f t="shared" si="145"/>
        <v>0</v>
      </c>
      <c r="L381" s="515">
        <f t="shared" si="145"/>
        <v>0</v>
      </c>
      <c r="M381" s="515">
        <f t="shared" si="145"/>
        <v>0</v>
      </c>
      <c r="N381" s="515">
        <f t="shared" si="145"/>
        <v>0</v>
      </c>
      <c r="O381" s="515">
        <f t="shared" si="145"/>
        <v>0</v>
      </c>
      <c r="P381" s="515">
        <f t="shared" si="145"/>
        <v>0</v>
      </c>
      <c r="Q381" s="515">
        <f t="shared" si="145"/>
        <v>0</v>
      </c>
      <c r="R381" s="515">
        <f t="shared" si="145"/>
        <v>0</v>
      </c>
      <c r="S381" s="515">
        <f t="shared" si="145"/>
        <v>0</v>
      </c>
      <c r="T381" s="515">
        <f t="shared" si="145"/>
        <v>0</v>
      </c>
      <c r="U381" s="515">
        <f t="shared" si="145"/>
        <v>0</v>
      </c>
      <c r="V381" s="515">
        <f t="shared" si="146"/>
        <v>0</v>
      </c>
      <c r="W381" s="515">
        <f t="shared" si="146"/>
        <v>0</v>
      </c>
      <c r="X381" s="515">
        <f t="shared" si="146"/>
        <v>0</v>
      </c>
      <c r="Y381" s="515">
        <f t="shared" si="146"/>
        <v>0</v>
      </c>
      <c r="Z381" s="515">
        <f t="shared" si="146"/>
        <v>0</v>
      </c>
      <c r="AA381" s="515">
        <f t="shared" si="146"/>
        <v>0</v>
      </c>
      <c r="AB381" s="515">
        <f t="shared" si="146"/>
        <v>0</v>
      </c>
      <c r="AC381" s="515">
        <f t="shared" si="146"/>
        <v>0</v>
      </c>
      <c r="AD381" s="515">
        <f t="shared" si="146"/>
        <v>0</v>
      </c>
      <c r="AE381" s="515">
        <f t="shared" si="146"/>
        <v>0</v>
      </c>
      <c r="AF381" s="515">
        <f t="shared" si="146"/>
        <v>0</v>
      </c>
      <c r="AG381" s="515">
        <f t="shared" si="146"/>
        <v>0</v>
      </c>
      <c r="AH381" s="515">
        <f t="shared" si="146"/>
        <v>0</v>
      </c>
      <c r="AI381" s="515">
        <f t="shared" si="146"/>
        <v>0</v>
      </c>
      <c r="AJ381" s="515">
        <f t="shared" si="147"/>
        <v>0</v>
      </c>
      <c r="AK381" s="515">
        <f t="shared" si="147"/>
        <v>0</v>
      </c>
      <c r="AL381" s="515">
        <f t="shared" si="147"/>
        <v>0</v>
      </c>
      <c r="AM381" s="515">
        <f t="shared" si="147"/>
        <v>0</v>
      </c>
      <c r="AN381" s="515">
        <f t="shared" si="147"/>
        <v>0</v>
      </c>
      <c r="AO381" s="515">
        <f t="shared" si="147"/>
        <v>0</v>
      </c>
      <c r="AP381" s="515">
        <f t="shared" si="147"/>
        <v>0</v>
      </c>
      <c r="AQ381" s="515">
        <f t="shared" si="147"/>
        <v>0</v>
      </c>
      <c r="AR381" s="515">
        <f t="shared" si="147"/>
        <v>0</v>
      </c>
      <c r="AS381" s="515">
        <f t="shared" si="147"/>
        <v>0</v>
      </c>
      <c r="AT381" s="515">
        <f t="shared" si="147"/>
        <v>0</v>
      </c>
      <c r="AU381" s="515">
        <f t="shared" si="147"/>
        <v>0</v>
      </c>
      <c r="AV381" s="515">
        <f t="shared" si="147"/>
        <v>0</v>
      </c>
      <c r="AW381" s="515">
        <f t="shared" si="147"/>
        <v>0</v>
      </c>
      <c r="AX381" s="515" t="str">
        <f t="shared" si="141"/>
        <v/>
      </c>
      <c r="AY381" s="515" t="str">
        <f t="shared" si="141"/>
        <v/>
      </c>
      <c r="AZ381" s="515" t="str">
        <f t="shared" si="141"/>
        <v/>
      </c>
      <c r="BA381" s="515" t="str">
        <f t="shared" si="141"/>
        <v/>
      </c>
      <c r="BB381" s="515" t="str">
        <f t="shared" si="141"/>
        <v/>
      </c>
      <c r="BC381" s="515" t="str">
        <f t="shared" si="141"/>
        <v/>
      </c>
      <c r="BD381" s="515" t="str">
        <f t="shared" si="141"/>
        <v/>
      </c>
      <c r="BE381" s="515" t="str">
        <f t="shared" si="141"/>
        <v/>
      </c>
      <c r="BF381" s="515" t="str">
        <f t="shared" si="141"/>
        <v/>
      </c>
      <c r="BG381" s="515" t="str">
        <f t="shared" si="141"/>
        <v/>
      </c>
      <c r="BH381" s="515" t="str">
        <f t="shared" si="141"/>
        <v/>
      </c>
      <c r="BI381" s="515" t="str">
        <f t="shared" si="141"/>
        <v/>
      </c>
      <c r="BJ381" s="515" t="str">
        <f t="shared" si="141"/>
        <v/>
      </c>
      <c r="BK381" s="515" t="str">
        <f t="shared" si="140"/>
        <v/>
      </c>
      <c r="BL381" s="515">
        <f t="shared" si="132"/>
        <v>0</v>
      </c>
      <c r="BM381" s="515">
        <f t="shared" si="133"/>
        <v>0</v>
      </c>
      <c r="BN381" s="515">
        <f t="shared" si="134"/>
        <v>0</v>
      </c>
      <c r="BO381" s="515" t="str">
        <f t="shared" si="135"/>
        <v/>
      </c>
    </row>
    <row r="382" spans="1:67" ht="30" customHeight="1">
      <c r="A382" s="518">
        <v>371</v>
      </c>
      <c r="B382" s="516"/>
      <c r="C382" s="77" t="str">
        <f t="shared" si="124"/>
        <v/>
      </c>
      <c r="D382" s="72" t="str">
        <f t="shared" si="125"/>
        <v/>
      </c>
      <c r="E382" s="515" t="str">
        <f t="shared" si="126"/>
        <v/>
      </c>
      <c r="F382" s="515" t="str">
        <f t="shared" si="127"/>
        <v/>
      </c>
      <c r="G382" s="515" t="str">
        <f t="shared" si="128"/>
        <v/>
      </c>
      <c r="H382" s="515">
        <f t="shared" si="145"/>
        <v>0</v>
      </c>
      <c r="I382" s="515">
        <f t="shared" si="145"/>
        <v>0</v>
      </c>
      <c r="J382" s="515">
        <f t="shared" si="145"/>
        <v>0</v>
      </c>
      <c r="K382" s="515">
        <f t="shared" si="145"/>
        <v>0</v>
      </c>
      <c r="L382" s="515">
        <f t="shared" si="145"/>
        <v>0</v>
      </c>
      <c r="M382" s="515">
        <f t="shared" si="145"/>
        <v>0</v>
      </c>
      <c r="N382" s="515">
        <f t="shared" si="145"/>
        <v>0</v>
      </c>
      <c r="O382" s="515">
        <f t="shared" si="145"/>
        <v>0</v>
      </c>
      <c r="P382" s="515">
        <f t="shared" si="145"/>
        <v>0</v>
      </c>
      <c r="Q382" s="515">
        <f t="shared" si="145"/>
        <v>0</v>
      </c>
      <c r="R382" s="515">
        <f t="shared" si="145"/>
        <v>0</v>
      </c>
      <c r="S382" s="515">
        <f t="shared" si="145"/>
        <v>0</v>
      </c>
      <c r="T382" s="515">
        <f t="shared" si="145"/>
        <v>0</v>
      </c>
      <c r="U382" s="515">
        <f t="shared" si="145"/>
        <v>0</v>
      </c>
      <c r="V382" s="515">
        <f t="shared" si="146"/>
        <v>0</v>
      </c>
      <c r="W382" s="515">
        <f t="shared" si="146"/>
        <v>0</v>
      </c>
      <c r="X382" s="515">
        <f t="shared" si="146"/>
        <v>0</v>
      </c>
      <c r="Y382" s="515">
        <f t="shared" si="146"/>
        <v>0</v>
      </c>
      <c r="Z382" s="515">
        <f t="shared" si="146"/>
        <v>0</v>
      </c>
      <c r="AA382" s="515">
        <f t="shared" si="146"/>
        <v>0</v>
      </c>
      <c r="AB382" s="515">
        <f t="shared" si="146"/>
        <v>0</v>
      </c>
      <c r="AC382" s="515">
        <f t="shared" si="146"/>
        <v>0</v>
      </c>
      <c r="AD382" s="515">
        <f t="shared" si="146"/>
        <v>0</v>
      </c>
      <c r="AE382" s="515">
        <f t="shared" si="146"/>
        <v>0</v>
      </c>
      <c r="AF382" s="515">
        <f t="shared" si="146"/>
        <v>0</v>
      </c>
      <c r="AG382" s="515">
        <f t="shared" si="146"/>
        <v>0</v>
      </c>
      <c r="AH382" s="515">
        <f t="shared" si="146"/>
        <v>0</v>
      </c>
      <c r="AI382" s="515">
        <f t="shared" si="146"/>
        <v>0</v>
      </c>
      <c r="AJ382" s="515">
        <f t="shared" si="147"/>
        <v>0</v>
      </c>
      <c r="AK382" s="515">
        <f t="shared" si="147"/>
        <v>0</v>
      </c>
      <c r="AL382" s="515">
        <f t="shared" si="147"/>
        <v>0</v>
      </c>
      <c r="AM382" s="515">
        <f t="shared" si="147"/>
        <v>0</v>
      </c>
      <c r="AN382" s="515">
        <f t="shared" si="147"/>
        <v>0</v>
      </c>
      <c r="AO382" s="515">
        <f t="shared" si="147"/>
        <v>0</v>
      </c>
      <c r="AP382" s="515">
        <f t="shared" si="147"/>
        <v>0</v>
      </c>
      <c r="AQ382" s="515">
        <f t="shared" si="147"/>
        <v>0</v>
      </c>
      <c r="AR382" s="515">
        <f t="shared" si="147"/>
        <v>0</v>
      </c>
      <c r="AS382" s="515">
        <f t="shared" si="147"/>
        <v>0</v>
      </c>
      <c r="AT382" s="515">
        <f t="shared" si="147"/>
        <v>0</v>
      </c>
      <c r="AU382" s="515">
        <f t="shared" si="147"/>
        <v>0</v>
      </c>
      <c r="AV382" s="515">
        <f t="shared" si="147"/>
        <v>0</v>
      </c>
      <c r="AW382" s="515">
        <f t="shared" si="147"/>
        <v>0</v>
      </c>
      <c r="AX382" s="515" t="str">
        <f t="shared" si="141"/>
        <v/>
      </c>
      <c r="AY382" s="515" t="str">
        <f t="shared" si="141"/>
        <v/>
      </c>
      <c r="AZ382" s="515" t="str">
        <f t="shared" si="141"/>
        <v/>
      </c>
      <c r="BA382" s="515" t="str">
        <f t="shared" si="141"/>
        <v/>
      </c>
      <c r="BB382" s="515" t="str">
        <f t="shared" si="141"/>
        <v/>
      </c>
      <c r="BC382" s="515" t="str">
        <f t="shared" si="141"/>
        <v/>
      </c>
      <c r="BD382" s="515" t="str">
        <f t="shared" si="141"/>
        <v/>
      </c>
      <c r="BE382" s="515" t="str">
        <f t="shared" si="141"/>
        <v/>
      </c>
      <c r="BF382" s="515" t="str">
        <f t="shared" ref="BF382:BK431" si="148">IF($B382="","",IF(AR382&gt;0,"",IF(P382&gt;0,"⚠ "&amp;BF$11,IF(AD382&gt;0,"info "&amp;BF$11,""))))</f>
        <v/>
      </c>
      <c r="BG382" s="515" t="str">
        <f t="shared" si="148"/>
        <v/>
      </c>
      <c r="BH382" s="515" t="str">
        <f t="shared" si="148"/>
        <v/>
      </c>
      <c r="BI382" s="515" t="str">
        <f t="shared" si="148"/>
        <v/>
      </c>
      <c r="BJ382" s="515" t="str">
        <f t="shared" si="148"/>
        <v/>
      </c>
      <c r="BK382" s="515" t="str">
        <f t="shared" si="140"/>
        <v/>
      </c>
      <c r="BL382" s="515">
        <f t="shared" si="132"/>
        <v>0</v>
      </c>
      <c r="BM382" s="515">
        <f t="shared" si="133"/>
        <v>0</v>
      </c>
      <c r="BN382" s="515">
        <f t="shared" si="134"/>
        <v>0</v>
      </c>
      <c r="BO382" s="515" t="str">
        <f t="shared" si="135"/>
        <v/>
      </c>
    </row>
    <row r="383" spans="1:67" ht="30" customHeight="1">
      <c r="A383" s="517">
        <v>372</v>
      </c>
      <c r="B383" s="516"/>
      <c r="C383" s="77" t="str">
        <f t="shared" si="124"/>
        <v/>
      </c>
      <c r="D383" s="72" t="str">
        <f t="shared" si="125"/>
        <v/>
      </c>
      <c r="E383" s="515" t="str">
        <f t="shared" si="126"/>
        <v/>
      </c>
      <c r="F383" s="515" t="str">
        <f t="shared" si="127"/>
        <v/>
      </c>
      <c r="G383" s="515" t="str">
        <f t="shared" si="128"/>
        <v/>
      </c>
      <c r="H383" s="515">
        <f t="shared" si="145"/>
        <v>0</v>
      </c>
      <c r="I383" s="515">
        <f t="shared" si="145"/>
        <v>0</v>
      </c>
      <c r="J383" s="515">
        <f t="shared" si="145"/>
        <v>0</v>
      </c>
      <c r="K383" s="515">
        <f t="shared" si="145"/>
        <v>0</v>
      </c>
      <c r="L383" s="515">
        <f t="shared" si="145"/>
        <v>0</v>
      </c>
      <c r="M383" s="515">
        <f t="shared" si="145"/>
        <v>0</v>
      </c>
      <c r="N383" s="515">
        <f t="shared" si="145"/>
        <v>0</v>
      </c>
      <c r="O383" s="515">
        <f t="shared" si="145"/>
        <v>0</v>
      </c>
      <c r="P383" s="515">
        <f t="shared" si="145"/>
        <v>0</v>
      </c>
      <c r="Q383" s="515">
        <f t="shared" si="145"/>
        <v>0</v>
      </c>
      <c r="R383" s="515">
        <f t="shared" si="145"/>
        <v>0</v>
      </c>
      <c r="S383" s="515">
        <f t="shared" si="145"/>
        <v>0</v>
      </c>
      <c r="T383" s="515">
        <f t="shared" si="145"/>
        <v>0</v>
      </c>
      <c r="U383" s="515">
        <f t="shared" si="145"/>
        <v>0</v>
      </c>
      <c r="V383" s="515">
        <f t="shared" si="146"/>
        <v>0</v>
      </c>
      <c r="W383" s="515">
        <f t="shared" si="146"/>
        <v>0</v>
      </c>
      <c r="X383" s="515">
        <f t="shared" si="146"/>
        <v>0</v>
      </c>
      <c r="Y383" s="515">
        <f t="shared" si="146"/>
        <v>0</v>
      </c>
      <c r="Z383" s="515">
        <f t="shared" si="146"/>
        <v>0</v>
      </c>
      <c r="AA383" s="515">
        <f t="shared" si="146"/>
        <v>0</v>
      </c>
      <c r="AB383" s="515">
        <f t="shared" si="146"/>
        <v>0</v>
      </c>
      <c r="AC383" s="515">
        <f t="shared" si="146"/>
        <v>0</v>
      </c>
      <c r="AD383" s="515">
        <f t="shared" si="146"/>
        <v>0</v>
      </c>
      <c r="AE383" s="515">
        <f t="shared" si="146"/>
        <v>0</v>
      </c>
      <c r="AF383" s="515">
        <f t="shared" si="146"/>
        <v>0</v>
      </c>
      <c r="AG383" s="515">
        <f t="shared" si="146"/>
        <v>0</v>
      </c>
      <c r="AH383" s="515">
        <f t="shared" si="146"/>
        <v>0</v>
      </c>
      <c r="AI383" s="515">
        <f t="shared" si="146"/>
        <v>0</v>
      </c>
      <c r="AJ383" s="515">
        <f t="shared" si="147"/>
        <v>0</v>
      </c>
      <c r="AK383" s="515">
        <f t="shared" si="147"/>
        <v>0</v>
      </c>
      <c r="AL383" s="515">
        <f t="shared" si="147"/>
        <v>0</v>
      </c>
      <c r="AM383" s="515">
        <f t="shared" si="147"/>
        <v>0</v>
      </c>
      <c r="AN383" s="515">
        <f t="shared" si="147"/>
        <v>0</v>
      </c>
      <c r="AO383" s="515">
        <f t="shared" si="147"/>
        <v>0</v>
      </c>
      <c r="AP383" s="515">
        <f t="shared" si="147"/>
        <v>0</v>
      </c>
      <c r="AQ383" s="515">
        <f t="shared" si="147"/>
        <v>0</v>
      </c>
      <c r="AR383" s="515">
        <f t="shared" si="147"/>
        <v>0</v>
      </c>
      <c r="AS383" s="515">
        <f t="shared" si="147"/>
        <v>0</v>
      </c>
      <c r="AT383" s="515">
        <f t="shared" si="147"/>
        <v>0</v>
      </c>
      <c r="AU383" s="515">
        <f t="shared" si="147"/>
        <v>0</v>
      </c>
      <c r="AV383" s="515">
        <f t="shared" si="147"/>
        <v>0</v>
      </c>
      <c r="AW383" s="515">
        <f t="shared" si="147"/>
        <v>0</v>
      </c>
      <c r="AX383" s="515" t="str">
        <f t="shared" ref="AX383:BE414" si="149">IF($B383="","",IF(AJ383&gt;0,"",IF(H383&gt;0,"⚠ "&amp;AX$11,IF(V383&gt;0,"info "&amp;AX$11,""))))</f>
        <v/>
      </c>
      <c r="AY383" s="515" t="str">
        <f t="shared" si="149"/>
        <v/>
      </c>
      <c r="AZ383" s="515" t="str">
        <f t="shared" si="149"/>
        <v/>
      </c>
      <c r="BA383" s="515" t="str">
        <f t="shared" si="149"/>
        <v/>
      </c>
      <c r="BB383" s="515" t="str">
        <f t="shared" si="149"/>
        <v/>
      </c>
      <c r="BC383" s="515" t="str">
        <f t="shared" si="149"/>
        <v/>
      </c>
      <c r="BD383" s="515" t="str">
        <f t="shared" si="149"/>
        <v/>
      </c>
      <c r="BE383" s="515" t="str">
        <f t="shared" si="149"/>
        <v/>
      </c>
      <c r="BF383" s="515" t="str">
        <f t="shared" si="148"/>
        <v/>
      </c>
      <c r="BG383" s="515" t="str">
        <f t="shared" si="148"/>
        <v/>
      </c>
      <c r="BH383" s="515" t="str">
        <f t="shared" si="148"/>
        <v/>
      </c>
      <c r="BI383" s="515" t="str">
        <f t="shared" si="148"/>
        <v/>
      </c>
      <c r="BJ383" s="515" t="str">
        <f t="shared" si="148"/>
        <v/>
      </c>
      <c r="BK383" s="515" t="str">
        <f t="shared" si="140"/>
        <v/>
      </c>
      <c r="BL383" s="515">
        <f t="shared" si="132"/>
        <v>0</v>
      </c>
      <c r="BM383" s="515">
        <f t="shared" si="133"/>
        <v>0</v>
      </c>
      <c r="BN383" s="515">
        <f t="shared" si="134"/>
        <v>0</v>
      </c>
      <c r="BO383" s="515" t="str">
        <f t="shared" si="135"/>
        <v/>
      </c>
    </row>
    <row r="384" spans="1:67" ht="30" customHeight="1">
      <c r="A384" s="518">
        <v>373</v>
      </c>
      <c r="B384" s="516"/>
      <c r="C384" s="77" t="str">
        <f t="shared" si="124"/>
        <v/>
      </c>
      <c r="D384" s="72" t="str">
        <f t="shared" si="125"/>
        <v/>
      </c>
      <c r="E384" s="515" t="str">
        <f t="shared" si="126"/>
        <v/>
      </c>
      <c r="F384" s="515" t="str">
        <f t="shared" si="127"/>
        <v/>
      </c>
      <c r="G384" s="515" t="str">
        <f t="shared" si="128"/>
        <v/>
      </c>
      <c r="H384" s="515">
        <f t="shared" si="145"/>
        <v>0</v>
      </c>
      <c r="I384" s="515">
        <f t="shared" si="145"/>
        <v>0</v>
      </c>
      <c r="J384" s="515">
        <f t="shared" si="145"/>
        <v>0</v>
      </c>
      <c r="K384" s="515">
        <f t="shared" si="145"/>
        <v>0</v>
      </c>
      <c r="L384" s="515">
        <f t="shared" si="145"/>
        <v>0</v>
      </c>
      <c r="M384" s="515">
        <f t="shared" si="145"/>
        <v>0</v>
      </c>
      <c r="N384" s="515">
        <f t="shared" si="145"/>
        <v>0</v>
      </c>
      <c r="O384" s="515">
        <f t="shared" si="145"/>
        <v>0</v>
      </c>
      <c r="P384" s="515">
        <f t="shared" si="145"/>
        <v>0</v>
      </c>
      <c r="Q384" s="515">
        <f t="shared" si="145"/>
        <v>0</v>
      </c>
      <c r="R384" s="515">
        <f t="shared" si="145"/>
        <v>0</v>
      </c>
      <c r="S384" s="515">
        <f t="shared" si="145"/>
        <v>0</v>
      </c>
      <c r="T384" s="515">
        <f t="shared" si="145"/>
        <v>0</v>
      </c>
      <c r="U384" s="515">
        <f t="shared" si="145"/>
        <v>0</v>
      </c>
      <c r="V384" s="515">
        <f t="shared" si="146"/>
        <v>0</v>
      </c>
      <c r="W384" s="515">
        <f t="shared" si="146"/>
        <v>0</v>
      </c>
      <c r="X384" s="515">
        <f t="shared" si="146"/>
        <v>0</v>
      </c>
      <c r="Y384" s="515">
        <f t="shared" si="146"/>
        <v>0</v>
      </c>
      <c r="Z384" s="515">
        <f t="shared" si="146"/>
        <v>0</v>
      </c>
      <c r="AA384" s="515">
        <f t="shared" si="146"/>
        <v>0</v>
      </c>
      <c r="AB384" s="515">
        <f t="shared" si="146"/>
        <v>0</v>
      </c>
      <c r="AC384" s="515">
        <f t="shared" si="146"/>
        <v>0</v>
      </c>
      <c r="AD384" s="515">
        <f t="shared" si="146"/>
        <v>0</v>
      </c>
      <c r="AE384" s="515">
        <f t="shared" si="146"/>
        <v>0</v>
      </c>
      <c r="AF384" s="515">
        <f t="shared" si="146"/>
        <v>0</v>
      </c>
      <c r="AG384" s="515">
        <f t="shared" si="146"/>
        <v>0</v>
      </c>
      <c r="AH384" s="515">
        <f t="shared" si="146"/>
        <v>0</v>
      </c>
      <c r="AI384" s="515">
        <f t="shared" si="146"/>
        <v>0</v>
      </c>
      <c r="AJ384" s="515">
        <f t="shared" si="147"/>
        <v>0</v>
      </c>
      <c r="AK384" s="515">
        <f t="shared" si="147"/>
        <v>0</v>
      </c>
      <c r="AL384" s="515">
        <f t="shared" si="147"/>
        <v>0</v>
      </c>
      <c r="AM384" s="515">
        <f t="shared" si="147"/>
        <v>0</v>
      </c>
      <c r="AN384" s="515">
        <f t="shared" si="147"/>
        <v>0</v>
      </c>
      <c r="AO384" s="515">
        <f t="shared" si="147"/>
        <v>0</v>
      </c>
      <c r="AP384" s="515">
        <f t="shared" si="147"/>
        <v>0</v>
      </c>
      <c r="AQ384" s="515">
        <f t="shared" si="147"/>
        <v>0</v>
      </c>
      <c r="AR384" s="515">
        <f t="shared" si="147"/>
        <v>0</v>
      </c>
      <c r="AS384" s="515">
        <f t="shared" si="147"/>
        <v>0</v>
      </c>
      <c r="AT384" s="515">
        <f t="shared" si="147"/>
        <v>0</v>
      </c>
      <c r="AU384" s="515">
        <f t="shared" si="147"/>
        <v>0</v>
      </c>
      <c r="AV384" s="515">
        <f t="shared" si="147"/>
        <v>0</v>
      </c>
      <c r="AW384" s="515">
        <f t="shared" si="147"/>
        <v>0</v>
      </c>
      <c r="AX384" s="515" t="str">
        <f t="shared" si="149"/>
        <v/>
      </c>
      <c r="AY384" s="515" t="str">
        <f t="shared" si="149"/>
        <v/>
      </c>
      <c r="AZ384" s="515" t="str">
        <f t="shared" si="149"/>
        <v/>
      </c>
      <c r="BA384" s="515" t="str">
        <f t="shared" si="149"/>
        <v/>
      </c>
      <c r="BB384" s="515" t="str">
        <f t="shared" si="149"/>
        <v/>
      </c>
      <c r="BC384" s="515" t="str">
        <f t="shared" si="149"/>
        <v/>
      </c>
      <c r="BD384" s="515" t="str">
        <f t="shared" si="149"/>
        <v/>
      </c>
      <c r="BE384" s="515" t="str">
        <f t="shared" si="149"/>
        <v/>
      </c>
      <c r="BF384" s="515" t="str">
        <f t="shared" si="148"/>
        <v/>
      </c>
      <c r="BG384" s="515" t="str">
        <f t="shared" si="148"/>
        <v/>
      </c>
      <c r="BH384" s="515" t="str">
        <f t="shared" si="148"/>
        <v/>
      </c>
      <c r="BI384" s="515" t="str">
        <f t="shared" si="148"/>
        <v/>
      </c>
      <c r="BJ384" s="515" t="str">
        <f t="shared" si="148"/>
        <v/>
      </c>
      <c r="BK384" s="515" t="str">
        <f t="shared" si="140"/>
        <v/>
      </c>
      <c r="BL384" s="515">
        <f t="shared" si="132"/>
        <v>0</v>
      </c>
      <c r="BM384" s="515">
        <f t="shared" si="133"/>
        <v>0</v>
      </c>
      <c r="BN384" s="515">
        <f t="shared" si="134"/>
        <v>0</v>
      </c>
      <c r="BO384" s="515" t="str">
        <f t="shared" si="135"/>
        <v/>
      </c>
    </row>
    <row r="385" spans="1:67" ht="30" customHeight="1">
      <c r="A385" s="517">
        <v>374</v>
      </c>
      <c r="B385" s="516"/>
      <c r="C385" s="77" t="str">
        <f t="shared" si="124"/>
        <v/>
      </c>
      <c r="D385" s="72" t="str">
        <f t="shared" si="125"/>
        <v/>
      </c>
      <c r="E385" s="515" t="str">
        <f t="shared" si="126"/>
        <v/>
      </c>
      <c r="F385" s="515" t="str">
        <f t="shared" si="127"/>
        <v/>
      </c>
      <c r="G385" s="515" t="str">
        <f t="shared" si="128"/>
        <v/>
      </c>
      <c r="H385" s="515">
        <f t="shared" si="145"/>
        <v>0</v>
      </c>
      <c r="I385" s="515">
        <f t="shared" si="145"/>
        <v>0</v>
      </c>
      <c r="J385" s="515">
        <f t="shared" si="145"/>
        <v>0</v>
      </c>
      <c r="K385" s="515">
        <f t="shared" si="145"/>
        <v>0</v>
      </c>
      <c r="L385" s="515">
        <f t="shared" si="145"/>
        <v>0</v>
      </c>
      <c r="M385" s="515">
        <f t="shared" si="145"/>
        <v>0</v>
      </c>
      <c r="N385" s="515">
        <f t="shared" si="145"/>
        <v>0</v>
      </c>
      <c r="O385" s="515">
        <f t="shared" si="145"/>
        <v>0</v>
      </c>
      <c r="P385" s="515">
        <f t="shared" si="145"/>
        <v>0</v>
      </c>
      <c r="Q385" s="515">
        <f t="shared" si="145"/>
        <v>0</v>
      </c>
      <c r="R385" s="515">
        <f t="shared" si="145"/>
        <v>0</v>
      </c>
      <c r="S385" s="515">
        <f t="shared" si="145"/>
        <v>0</v>
      </c>
      <c r="T385" s="515">
        <f t="shared" si="145"/>
        <v>0</v>
      </c>
      <c r="U385" s="515">
        <f t="shared" si="145"/>
        <v>0</v>
      </c>
      <c r="V385" s="515">
        <f t="shared" si="146"/>
        <v>0</v>
      </c>
      <c r="W385" s="515">
        <f t="shared" si="146"/>
        <v>0</v>
      </c>
      <c r="X385" s="515">
        <f t="shared" si="146"/>
        <v>0</v>
      </c>
      <c r="Y385" s="515">
        <f t="shared" si="146"/>
        <v>0</v>
      </c>
      <c r="Z385" s="515">
        <f t="shared" si="146"/>
        <v>0</v>
      </c>
      <c r="AA385" s="515">
        <f t="shared" si="146"/>
        <v>0</v>
      </c>
      <c r="AB385" s="515">
        <f t="shared" si="146"/>
        <v>0</v>
      </c>
      <c r="AC385" s="515">
        <f t="shared" si="146"/>
        <v>0</v>
      </c>
      <c r="AD385" s="515">
        <f t="shared" si="146"/>
        <v>0</v>
      </c>
      <c r="AE385" s="515">
        <f t="shared" si="146"/>
        <v>0</v>
      </c>
      <c r="AF385" s="515">
        <f t="shared" si="146"/>
        <v>0</v>
      </c>
      <c r="AG385" s="515">
        <f t="shared" si="146"/>
        <v>0</v>
      </c>
      <c r="AH385" s="515">
        <f t="shared" si="146"/>
        <v>0</v>
      </c>
      <c r="AI385" s="515">
        <f t="shared" si="146"/>
        <v>0</v>
      </c>
      <c r="AJ385" s="515">
        <f t="shared" si="147"/>
        <v>0</v>
      </c>
      <c r="AK385" s="515">
        <f t="shared" si="147"/>
        <v>0</v>
      </c>
      <c r="AL385" s="515">
        <f t="shared" si="147"/>
        <v>0</v>
      </c>
      <c r="AM385" s="515">
        <f t="shared" si="147"/>
        <v>0</v>
      </c>
      <c r="AN385" s="515">
        <f t="shared" si="147"/>
        <v>0</v>
      </c>
      <c r="AO385" s="515">
        <f t="shared" si="147"/>
        <v>0</v>
      </c>
      <c r="AP385" s="515">
        <f t="shared" si="147"/>
        <v>0</v>
      </c>
      <c r="AQ385" s="515">
        <f t="shared" si="147"/>
        <v>0</v>
      </c>
      <c r="AR385" s="515">
        <f t="shared" si="147"/>
        <v>0</v>
      </c>
      <c r="AS385" s="515">
        <f t="shared" si="147"/>
        <v>0</v>
      </c>
      <c r="AT385" s="515">
        <f t="shared" si="147"/>
        <v>0</v>
      </c>
      <c r="AU385" s="515">
        <f t="shared" si="147"/>
        <v>0</v>
      </c>
      <c r="AV385" s="515">
        <f t="shared" si="147"/>
        <v>0</v>
      </c>
      <c r="AW385" s="515">
        <f t="shared" si="147"/>
        <v>0</v>
      </c>
      <c r="AX385" s="515" t="str">
        <f t="shared" si="149"/>
        <v/>
      </c>
      <c r="AY385" s="515" t="str">
        <f t="shared" si="149"/>
        <v/>
      </c>
      <c r="AZ385" s="515" t="str">
        <f t="shared" si="149"/>
        <v/>
      </c>
      <c r="BA385" s="515" t="str">
        <f t="shared" si="149"/>
        <v/>
      </c>
      <c r="BB385" s="515" t="str">
        <f t="shared" si="149"/>
        <v/>
      </c>
      <c r="BC385" s="515" t="str">
        <f t="shared" si="149"/>
        <v/>
      </c>
      <c r="BD385" s="515" t="str">
        <f t="shared" si="149"/>
        <v/>
      </c>
      <c r="BE385" s="515" t="str">
        <f t="shared" si="149"/>
        <v/>
      </c>
      <c r="BF385" s="515" t="str">
        <f t="shared" si="148"/>
        <v/>
      </c>
      <c r="BG385" s="515" t="str">
        <f t="shared" si="148"/>
        <v/>
      </c>
      <c r="BH385" s="515" t="str">
        <f t="shared" si="148"/>
        <v/>
      </c>
      <c r="BI385" s="515" t="str">
        <f t="shared" si="148"/>
        <v/>
      </c>
      <c r="BJ385" s="515" t="str">
        <f t="shared" si="148"/>
        <v/>
      </c>
      <c r="BK385" s="515" t="str">
        <f t="shared" si="140"/>
        <v/>
      </c>
      <c r="BL385" s="515">
        <f t="shared" si="132"/>
        <v>0</v>
      </c>
      <c r="BM385" s="515">
        <f t="shared" si="133"/>
        <v>0</v>
      </c>
      <c r="BN385" s="515">
        <f t="shared" si="134"/>
        <v>0</v>
      </c>
      <c r="BO385" s="515" t="str">
        <f t="shared" si="135"/>
        <v/>
      </c>
    </row>
    <row r="386" spans="1:67" ht="30" customHeight="1">
      <c r="A386" s="518">
        <v>375</v>
      </c>
      <c r="B386" s="516"/>
      <c r="C386" s="77" t="str">
        <f t="shared" si="124"/>
        <v/>
      </c>
      <c r="D386" s="72" t="str">
        <f t="shared" si="125"/>
        <v/>
      </c>
      <c r="E386" s="515" t="str">
        <f t="shared" si="126"/>
        <v/>
      </c>
      <c r="F386" s="515" t="str">
        <f t="shared" si="127"/>
        <v/>
      </c>
      <c r="G386" s="515" t="str">
        <f t="shared" si="128"/>
        <v/>
      </c>
      <c r="H386" s="515">
        <f t="shared" si="145"/>
        <v>0</v>
      </c>
      <c r="I386" s="515">
        <f t="shared" si="145"/>
        <v>0</v>
      </c>
      <c r="J386" s="515">
        <f t="shared" si="145"/>
        <v>0</v>
      </c>
      <c r="K386" s="515">
        <f t="shared" si="145"/>
        <v>0</v>
      </c>
      <c r="L386" s="515">
        <f t="shared" si="145"/>
        <v>0</v>
      </c>
      <c r="M386" s="515">
        <f t="shared" si="145"/>
        <v>0</v>
      </c>
      <c r="N386" s="515">
        <f t="shared" si="145"/>
        <v>0</v>
      </c>
      <c r="O386" s="515">
        <f t="shared" si="145"/>
        <v>0</v>
      </c>
      <c r="P386" s="515">
        <f t="shared" si="145"/>
        <v>0</v>
      </c>
      <c r="Q386" s="515">
        <f t="shared" si="145"/>
        <v>0</v>
      </c>
      <c r="R386" s="515">
        <f t="shared" si="145"/>
        <v>0</v>
      </c>
      <c r="S386" s="515">
        <f t="shared" si="145"/>
        <v>0</v>
      </c>
      <c r="T386" s="515">
        <f t="shared" si="145"/>
        <v>0</v>
      </c>
      <c r="U386" s="515">
        <f t="shared" si="145"/>
        <v>0</v>
      </c>
      <c r="V386" s="515">
        <f t="shared" si="146"/>
        <v>0</v>
      </c>
      <c r="W386" s="515">
        <f t="shared" si="146"/>
        <v>0</v>
      </c>
      <c r="X386" s="515">
        <f t="shared" si="146"/>
        <v>0</v>
      </c>
      <c r="Y386" s="515">
        <f t="shared" si="146"/>
        <v>0</v>
      </c>
      <c r="Z386" s="515">
        <f t="shared" si="146"/>
        <v>0</v>
      </c>
      <c r="AA386" s="515">
        <f t="shared" si="146"/>
        <v>0</v>
      </c>
      <c r="AB386" s="515">
        <f t="shared" si="146"/>
        <v>0</v>
      </c>
      <c r="AC386" s="515">
        <f t="shared" si="146"/>
        <v>0</v>
      </c>
      <c r="AD386" s="515">
        <f t="shared" si="146"/>
        <v>0</v>
      </c>
      <c r="AE386" s="515">
        <f t="shared" si="146"/>
        <v>0</v>
      </c>
      <c r="AF386" s="515">
        <f t="shared" si="146"/>
        <v>0</v>
      </c>
      <c r="AG386" s="515">
        <f t="shared" si="146"/>
        <v>0</v>
      </c>
      <c r="AH386" s="515">
        <f t="shared" si="146"/>
        <v>0</v>
      </c>
      <c r="AI386" s="515">
        <f t="shared" si="146"/>
        <v>0</v>
      </c>
      <c r="AJ386" s="515">
        <f t="shared" si="147"/>
        <v>0</v>
      </c>
      <c r="AK386" s="515">
        <f t="shared" si="147"/>
        <v>0</v>
      </c>
      <c r="AL386" s="515">
        <f t="shared" si="147"/>
        <v>0</v>
      </c>
      <c r="AM386" s="515">
        <f t="shared" si="147"/>
        <v>0</v>
      </c>
      <c r="AN386" s="515">
        <f t="shared" si="147"/>
        <v>0</v>
      </c>
      <c r="AO386" s="515">
        <f t="shared" si="147"/>
        <v>0</v>
      </c>
      <c r="AP386" s="515">
        <f t="shared" si="147"/>
        <v>0</v>
      </c>
      <c r="AQ386" s="515">
        <f t="shared" si="147"/>
        <v>0</v>
      </c>
      <c r="AR386" s="515">
        <f t="shared" si="147"/>
        <v>0</v>
      </c>
      <c r="AS386" s="515">
        <f t="shared" si="147"/>
        <v>0</v>
      </c>
      <c r="AT386" s="515">
        <f t="shared" si="147"/>
        <v>0</v>
      </c>
      <c r="AU386" s="515">
        <f t="shared" si="147"/>
        <v>0</v>
      </c>
      <c r="AV386" s="515">
        <f t="shared" si="147"/>
        <v>0</v>
      </c>
      <c r="AW386" s="515">
        <f t="shared" si="147"/>
        <v>0</v>
      </c>
      <c r="AX386" s="515" t="str">
        <f t="shared" si="149"/>
        <v/>
      </c>
      <c r="AY386" s="515" t="str">
        <f t="shared" si="149"/>
        <v/>
      </c>
      <c r="AZ386" s="515" t="str">
        <f t="shared" si="149"/>
        <v/>
      </c>
      <c r="BA386" s="515" t="str">
        <f t="shared" si="149"/>
        <v/>
      </c>
      <c r="BB386" s="515" t="str">
        <f t="shared" si="149"/>
        <v/>
      </c>
      <c r="BC386" s="515" t="str">
        <f t="shared" si="149"/>
        <v/>
      </c>
      <c r="BD386" s="515" t="str">
        <f t="shared" si="149"/>
        <v/>
      </c>
      <c r="BE386" s="515" t="str">
        <f t="shared" si="149"/>
        <v/>
      </c>
      <c r="BF386" s="515" t="str">
        <f t="shared" si="148"/>
        <v/>
      </c>
      <c r="BG386" s="515" t="str">
        <f t="shared" si="148"/>
        <v/>
      </c>
      <c r="BH386" s="515" t="str">
        <f t="shared" si="148"/>
        <v/>
      </c>
      <c r="BI386" s="515" t="str">
        <f t="shared" si="148"/>
        <v/>
      </c>
      <c r="BJ386" s="515" t="str">
        <f t="shared" si="148"/>
        <v/>
      </c>
      <c r="BK386" s="515" t="str">
        <f t="shared" si="140"/>
        <v/>
      </c>
      <c r="BL386" s="515">
        <f t="shared" si="132"/>
        <v>0</v>
      </c>
      <c r="BM386" s="515">
        <f t="shared" si="133"/>
        <v>0</v>
      </c>
      <c r="BN386" s="515">
        <f t="shared" si="134"/>
        <v>0</v>
      </c>
      <c r="BO386" s="515" t="str">
        <f t="shared" si="135"/>
        <v/>
      </c>
    </row>
    <row r="387" spans="1:67" ht="30" customHeight="1">
      <c r="A387" s="517">
        <v>376</v>
      </c>
      <c r="B387" s="516"/>
      <c r="C387" s="77" t="str">
        <f t="shared" si="124"/>
        <v/>
      </c>
      <c r="D387" s="72" t="str">
        <f t="shared" si="125"/>
        <v/>
      </c>
      <c r="E387" s="515" t="str">
        <f t="shared" si="126"/>
        <v/>
      </c>
      <c r="F387" s="515" t="str">
        <f t="shared" si="127"/>
        <v/>
      </c>
      <c r="G387" s="515" t="str">
        <f t="shared" si="128"/>
        <v/>
      </c>
      <c r="H387" s="515">
        <f t="shared" si="145"/>
        <v>0</v>
      </c>
      <c r="I387" s="515">
        <f t="shared" si="145"/>
        <v>0</v>
      </c>
      <c r="J387" s="515">
        <f t="shared" si="145"/>
        <v>0</v>
      </c>
      <c r="K387" s="515">
        <f t="shared" si="145"/>
        <v>0</v>
      </c>
      <c r="L387" s="515">
        <f t="shared" si="145"/>
        <v>0</v>
      </c>
      <c r="M387" s="515">
        <f t="shared" si="145"/>
        <v>0</v>
      </c>
      <c r="N387" s="515">
        <f t="shared" si="145"/>
        <v>0</v>
      </c>
      <c r="O387" s="515">
        <f t="shared" si="145"/>
        <v>0</v>
      </c>
      <c r="P387" s="515">
        <f t="shared" si="145"/>
        <v>0</v>
      </c>
      <c r="Q387" s="515">
        <f t="shared" si="145"/>
        <v>0</v>
      </c>
      <c r="R387" s="515">
        <f t="shared" si="145"/>
        <v>0</v>
      </c>
      <c r="S387" s="515">
        <f t="shared" si="145"/>
        <v>0</v>
      </c>
      <c r="T387" s="515">
        <f t="shared" si="145"/>
        <v>0</v>
      </c>
      <c r="U387" s="515">
        <f t="shared" si="145"/>
        <v>0</v>
      </c>
      <c r="V387" s="515">
        <f t="shared" si="146"/>
        <v>0</v>
      </c>
      <c r="W387" s="515">
        <f t="shared" si="146"/>
        <v>0</v>
      </c>
      <c r="X387" s="515">
        <f t="shared" si="146"/>
        <v>0</v>
      </c>
      <c r="Y387" s="515">
        <f t="shared" si="146"/>
        <v>0</v>
      </c>
      <c r="Z387" s="515">
        <f t="shared" si="146"/>
        <v>0</v>
      </c>
      <c r="AA387" s="515">
        <f t="shared" si="146"/>
        <v>0</v>
      </c>
      <c r="AB387" s="515">
        <f t="shared" si="146"/>
        <v>0</v>
      </c>
      <c r="AC387" s="515">
        <f t="shared" si="146"/>
        <v>0</v>
      </c>
      <c r="AD387" s="515">
        <f t="shared" si="146"/>
        <v>0</v>
      </c>
      <c r="AE387" s="515">
        <f t="shared" si="146"/>
        <v>0</v>
      </c>
      <c r="AF387" s="515">
        <f t="shared" si="146"/>
        <v>0</v>
      </c>
      <c r="AG387" s="515">
        <f t="shared" si="146"/>
        <v>0</v>
      </c>
      <c r="AH387" s="515">
        <f t="shared" si="146"/>
        <v>0</v>
      </c>
      <c r="AI387" s="515">
        <f t="shared" si="146"/>
        <v>0</v>
      </c>
      <c r="AJ387" s="515">
        <f t="shared" si="147"/>
        <v>0</v>
      </c>
      <c r="AK387" s="515">
        <f t="shared" si="147"/>
        <v>0</v>
      </c>
      <c r="AL387" s="515">
        <f t="shared" si="147"/>
        <v>0</v>
      </c>
      <c r="AM387" s="515">
        <f t="shared" si="147"/>
        <v>0</v>
      </c>
      <c r="AN387" s="515">
        <f t="shared" si="147"/>
        <v>0</v>
      </c>
      <c r="AO387" s="515">
        <f t="shared" si="147"/>
        <v>0</v>
      </c>
      <c r="AP387" s="515">
        <f t="shared" si="147"/>
        <v>0</v>
      </c>
      <c r="AQ387" s="515">
        <f t="shared" si="147"/>
        <v>0</v>
      </c>
      <c r="AR387" s="515">
        <f t="shared" si="147"/>
        <v>0</v>
      </c>
      <c r="AS387" s="515">
        <f t="shared" si="147"/>
        <v>0</v>
      </c>
      <c r="AT387" s="515">
        <f t="shared" si="147"/>
        <v>0</v>
      </c>
      <c r="AU387" s="515">
        <f t="shared" si="147"/>
        <v>0</v>
      </c>
      <c r="AV387" s="515">
        <f t="shared" si="147"/>
        <v>0</v>
      </c>
      <c r="AW387" s="515">
        <f t="shared" si="147"/>
        <v>0</v>
      </c>
      <c r="AX387" s="515" t="str">
        <f t="shared" si="149"/>
        <v/>
      </c>
      <c r="AY387" s="515" t="str">
        <f t="shared" si="149"/>
        <v/>
      </c>
      <c r="AZ387" s="515" t="str">
        <f t="shared" si="149"/>
        <v/>
      </c>
      <c r="BA387" s="515" t="str">
        <f t="shared" si="149"/>
        <v/>
      </c>
      <c r="BB387" s="515" t="str">
        <f t="shared" si="149"/>
        <v/>
      </c>
      <c r="BC387" s="515" t="str">
        <f t="shared" si="149"/>
        <v/>
      </c>
      <c r="BD387" s="515" t="str">
        <f t="shared" si="149"/>
        <v/>
      </c>
      <c r="BE387" s="515" t="str">
        <f t="shared" si="149"/>
        <v/>
      </c>
      <c r="BF387" s="515" t="str">
        <f t="shared" si="148"/>
        <v/>
      </c>
      <c r="BG387" s="515" t="str">
        <f t="shared" si="148"/>
        <v/>
      </c>
      <c r="BH387" s="515" t="str">
        <f t="shared" si="148"/>
        <v/>
      </c>
      <c r="BI387" s="515" t="str">
        <f t="shared" si="148"/>
        <v/>
      </c>
      <c r="BJ387" s="515" t="str">
        <f t="shared" si="148"/>
        <v/>
      </c>
      <c r="BK387" s="515" t="str">
        <f t="shared" si="140"/>
        <v/>
      </c>
      <c r="BL387" s="515">
        <f t="shared" si="132"/>
        <v>0</v>
      </c>
      <c r="BM387" s="515">
        <f t="shared" si="133"/>
        <v>0</v>
      </c>
      <c r="BN387" s="515">
        <f t="shared" si="134"/>
        <v>0</v>
      </c>
      <c r="BO387" s="515" t="str">
        <f t="shared" si="135"/>
        <v/>
      </c>
    </row>
    <row r="388" spans="1:67" ht="30" customHeight="1">
      <c r="A388" s="518">
        <v>377</v>
      </c>
      <c r="B388" s="516"/>
      <c r="C388" s="77" t="str">
        <f t="shared" si="124"/>
        <v/>
      </c>
      <c r="D388" s="72" t="str">
        <f t="shared" si="125"/>
        <v/>
      </c>
      <c r="E388" s="515" t="str">
        <f t="shared" si="126"/>
        <v/>
      </c>
      <c r="F388" s="515" t="str">
        <f t="shared" si="127"/>
        <v/>
      </c>
      <c r="G388" s="515" t="str">
        <f t="shared" si="128"/>
        <v/>
      </c>
      <c r="H388" s="515">
        <f t="shared" si="145"/>
        <v>0</v>
      </c>
      <c r="I388" s="515">
        <f t="shared" si="145"/>
        <v>0</v>
      </c>
      <c r="J388" s="515">
        <f t="shared" si="145"/>
        <v>0</v>
      </c>
      <c r="K388" s="515">
        <f t="shared" si="145"/>
        <v>0</v>
      </c>
      <c r="L388" s="515">
        <f t="shared" si="145"/>
        <v>0</v>
      </c>
      <c r="M388" s="515">
        <f t="shared" si="145"/>
        <v>0</v>
      </c>
      <c r="N388" s="515">
        <f t="shared" si="145"/>
        <v>0</v>
      </c>
      <c r="O388" s="515">
        <f t="shared" si="145"/>
        <v>0</v>
      </c>
      <c r="P388" s="515">
        <f t="shared" si="145"/>
        <v>0</v>
      </c>
      <c r="Q388" s="515">
        <f t="shared" si="145"/>
        <v>0</v>
      </c>
      <c r="R388" s="515">
        <f t="shared" si="145"/>
        <v>0</v>
      </c>
      <c r="S388" s="515">
        <f t="shared" si="145"/>
        <v>0</v>
      </c>
      <c r="T388" s="515">
        <f t="shared" si="145"/>
        <v>0</v>
      </c>
      <c r="U388" s="515">
        <f t="shared" si="145"/>
        <v>0</v>
      </c>
      <c r="V388" s="515">
        <f t="shared" si="146"/>
        <v>0</v>
      </c>
      <c r="W388" s="515">
        <f t="shared" si="146"/>
        <v>0</v>
      </c>
      <c r="X388" s="515">
        <f t="shared" si="146"/>
        <v>0</v>
      </c>
      <c r="Y388" s="515">
        <f t="shared" si="146"/>
        <v>0</v>
      </c>
      <c r="Z388" s="515">
        <f t="shared" si="146"/>
        <v>0</v>
      </c>
      <c r="AA388" s="515">
        <f t="shared" si="146"/>
        <v>0</v>
      </c>
      <c r="AB388" s="515">
        <f t="shared" si="146"/>
        <v>0</v>
      </c>
      <c r="AC388" s="515">
        <f t="shared" si="146"/>
        <v>0</v>
      </c>
      <c r="AD388" s="515">
        <f t="shared" si="146"/>
        <v>0</v>
      </c>
      <c r="AE388" s="515">
        <f t="shared" si="146"/>
        <v>0</v>
      </c>
      <c r="AF388" s="515">
        <f t="shared" si="146"/>
        <v>0</v>
      </c>
      <c r="AG388" s="515">
        <f t="shared" si="146"/>
        <v>0</v>
      </c>
      <c r="AH388" s="515">
        <f t="shared" si="146"/>
        <v>0</v>
      </c>
      <c r="AI388" s="515">
        <f t="shared" si="146"/>
        <v>0</v>
      </c>
      <c r="AJ388" s="515">
        <f t="shared" si="147"/>
        <v>0</v>
      </c>
      <c r="AK388" s="515">
        <f t="shared" si="147"/>
        <v>0</v>
      </c>
      <c r="AL388" s="515">
        <f t="shared" si="147"/>
        <v>0</v>
      </c>
      <c r="AM388" s="515">
        <f t="shared" si="147"/>
        <v>0</v>
      </c>
      <c r="AN388" s="515">
        <f t="shared" si="147"/>
        <v>0</v>
      </c>
      <c r="AO388" s="515">
        <f t="shared" si="147"/>
        <v>0</v>
      </c>
      <c r="AP388" s="515">
        <f t="shared" si="147"/>
        <v>0</v>
      </c>
      <c r="AQ388" s="515">
        <f t="shared" si="147"/>
        <v>0</v>
      </c>
      <c r="AR388" s="515">
        <f t="shared" si="147"/>
        <v>0</v>
      </c>
      <c r="AS388" s="515">
        <f t="shared" si="147"/>
        <v>0</v>
      </c>
      <c r="AT388" s="515">
        <f t="shared" si="147"/>
        <v>0</v>
      </c>
      <c r="AU388" s="515">
        <f t="shared" si="147"/>
        <v>0</v>
      </c>
      <c r="AV388" s="515">
        <f t="shared" si="147"/>
        <v>0</v>
      </c>
      <c r="AW388" s="515">
        <f t="shared" si="147"/>
        <v>0</v>
      </c>
      <c r="AX388" s="515" t="str">
        <f t="shared" si="149"/>
        <v/>
      </c>
      <c r="AY388" s="515" t="str">
        <f t="shared" si="149"/>
        <v/>
      </c>
      <c r="AZ388" s="515" t="str">
        <f t="shared" si="149"/>
        <v/>
      </c>
      <c r="BA388" s="515" t="str">
        <f t="shared" si="149"/>
        <v/>
      </c>
      <c r="BB388" s="515" t="str">
        <f t="shared" si="149"/>
        <v/>
      </c>
      <c r="BC388" s="515" t="str">
        <f t="shared" si="149"/>
        <v/>
      </c>
      <c r="BD388" s="515" t="str">
        <f t="shared" si="149"/>
        <v/>
      </c>
      <c r="BE388" s="515" t="str">
        <f t="shared" si="149"/>
        <v/>
      </c>
      <c r="BF388" s="515" t="str">
        <f t="shared" si="148"/>
        <v/>
      </c>
      <c r="BG388" s="515" t="str">
        <f t="shared" si="148"/>
        <v/>
      </c>
      <c r="BH388" s="515" t="str">
        <f t="shared" si="148"/>
        <v/>
      </c>
      <c r="BI388" s="515" t="str">
        <f t="shared" si="148"/>
        <v/>
      </c>
      <c r="BJ388" s="515" t="str">
        <f t="shared" si="148"/>
        <v/>
      </c>
      <c r="BK388" s="515" t="str">
        <f t="shared" si="140"/>
        <v/>
      </c>
      <c r="BL388" s="515">
        <f t="shared" si="132"/>
        <v>0</v>
      </c>
      <c r="BM388" s="515">
        <f t="shared" si="133"/>
        <v>0</v>
      </c>
      <c r="BN388" s="515">
        <f t="shared" si="134"/>
        <v>0</v>
      </c>
      <c r="BO388" s="515" t="str">
        <f t="shared" si="135"/>
        <v/>
      </c>
    </row>
    <row r="389" spans="1:67" ht="30" customHeight="1">
      <c r="A389" s="517">
        <v>378</v>
      </c>
      <c r="B389" s="516"/>
      <c r="C389" s="77" t="str">
        <f t="shared" si="124"/>
        <v/>
      </c>
      <c r="D389" s="72" t="str">
        <f t="shared" si="125"/>
        <v/>
      </c>
      <c r="E389" s="515" t="str">
        <f t="shared" si="126"/>
        <v/>
      </c>
      <c r="F389" s="515" t="str">
        <f t="shared" si="127"/>
        <v/>
      </c>
      <c r="G389" s="515" t="str">
        <f t="shared" si="128"/>
        <v/>
      </c>
      <c r="H389" s="515">
        <f t="shared" si="145"/>
        <v>0</v>
      </c>
      <c r="I389" s="515">
        <f t="shared" si="145"/>
        <v>0</v>
      </c>
      <c r="J389" s="515">
        <f t="shared" si="145"/>
        <v>0</v>
      </c>
      <c r="K389" s="515">
        <f t="shared" si="145"/>
        <v>0</v>
      </c>
      <c r="L389" s="515">
        <f t="shared" si="145"/>
        <v>0</v>
      </c>
      <c r="M389" s="515">
        <f t="shared" si="145"/>
        <v>0</v>
      </c>
      <c r="N389" s="515">
        <f t="shared" si="145"/>
        <v>0</v>
      </c>
      <c r="O389" s="515">
        <f t="shared" si="145"/>
        <v>0</v>
      </c>
      <c r="P389" s="515">
        <f t="shared" si="145"/>
        <v>0</v>
      </c>
      <c r="Q389" s="515">
        <f t="shared" si="145"/>
        <v>0</v>
      </c>
      <c r="R389" s="515">
        <f t="shared" si="145"/>
        <v>0</v>
      </c>
      <c r="S389" s="515">
        <f t="shared" si="145"/>
        <v>0</v>
      </c>
      <c r="T389" s="515">
        <f t="shared" si="145"/>
        <v>0</v>
      </c>
      <c r="U389" s="515">
        <f t="shared" si="145"/>
        <v>0</v>
      </c>
      <c r="V389" s="515">
        <f t="shared" si="146"/>
        <v>0</v>
      </c>
      <c r="W389" s="515">
        <f t="shared" si="146"/>
        <v>0</v>
      </c>
      <c r="X389" s="515">
        <f t="shared" si="146"/>
        <v>0</v>
      </c>
      <c r="Y389" s="515">
        <f t="shared" si="146"/>
        <v>0</v>
      </c>
      <c r="Z389" s="515">
        <f t="shared" si="146"/>
        <v>0</v>
      </c>
      <c r="AA389" s="515">
        <f t="shared" si="146"/>
        <v>0</v>
      </c>
      <c r="AB389" s="515">
        <f t="shared" si="146"/>
        <v>0</v>
      </c>
      <c r="AC389" s="515">
        <f t="shared" si="146"/>
        <v>0</v>
      </c>
      <c r="AD389" s="515">
        <f t="shared" si="146"/>
        <v>0</v>
      </c>
      <c r="AE389" s="515">
        <f t="shared" si="146"/>
        <v>0</v>
      </c>
      <c r="AF389" s="515">
        <f t="shared" si="146"/>
        <v>0</v>
      </c>
      <c r="AG389" s="515">
        <f t="shared" si="146"/>
        <v>0</v>
      </c>
      <c r="AH389" s="515">
        <f t="shared" si="146"/>
        <v>0</v>
      </c>
      <c r="AI389" s="515">
        <f t="shared" si="146"/>
        <v>0</v>
      </c>
      <c r="AJ389" s="515">
        <f t="shared" si="147"/>
        <v>0</v>
      </c>
      <c r="AK389" s="515">
        <f t="shared" si="147"/>
        <v>0</v>
      </c>
      <c r="AL389" s="515">
        <f t="shared" si="147"/>
        <v>0</v>
      </c>
      <c r="AM389" s="515">
        <f t="shared" si="147"/>
        <v>0</v>
      </c>
      <c r="AN389" s="515">
        <f t="shared" si="147"/>
        <v>0</v>
      </c>
      <c r="AO389" s="515">
        <f t="shared" si="147"/>
        <v>0</v>
      </c>
      <c r="AP389" s="515">
        <f t="shared" si="147"/>
        <v>0</v>
      </c>
      <c r="AQ389" s="515">
        <f t="shared" si="147"/>
        <v>0</v>
      </c>
      <c r="AR389" s="515">
        <f t="shared" si="147"/>
        <v>0</v>
      </c>
      <c r="AS389" s="515">
        <f t="shared" si="147"/>
        <v>0</v>
      </c>
      <c r="AT389" s="515">
        <f t="shared" si="147"/>
        <v>0</v>
      </c>
      <c r="AU389" s="515">
        <f t="shared" si="147"/>
        <v>0</v>
      </c>
      <c r="AV389" s="515">
        <f t="shared" si="147"/>
        <v>0</v>
      </c>
      <c r="AW389" s="515">
        <f t="shared" si="147"/>
        <v>0</v>
      </c>
      <c r="AX389" s="515" t="str">
        <f t="shared" si="149"/>
        <v/>
      </c>
      <c r="AY389" s="515" t="str">
        <f t="shared" si="149"/>
        <v/>
      </c>
      <c r="AZ389" s="515" t="str">
        <f t="shared" si="149"/>
        <v/>
      </c>
      <c r="BA389" s="515" t="str">
        <f t="shared" si="149"/>
        <v/>
      </c>
      <c r="BB389" s="515" t="str">
        <f t="shared" si="149"/>
        <v/>
      </c>
      <c r="BC389" s="515" t="str">
        <f t="shared" si="149"/>
        <v/>
      </c>
      <c r="BD389" s="515" t="str">
        <f t="shared" si="149"/>
        <v/>
      </c>
      <c r="BE389" s="515" t="str">
        <f t="shared" si="149"/>
        <v/>
      </c>
      <c r="BF389" s="515" t="str">
        <f t="shared" si="148"/>
        <v/>
      </c>
      <c r="BG389" s="515" t="str">
        <f t="shared" si="148"/>
        <v/>
      </c>
      <c r="BH389" s="515" t="str">
        <f t="shared" si="148"/>
        <v/>
      </c>
      <c r="BI389" s="515" t="str">
        <f t="shared" si="148"/>
        <v/>
      </c>
      <c r="BJ389" s="515" t="str">
        <f t="shared" si="148"/>
        <v/>
      </c>
      <c r="BK389" s="515" t="str">
        <f t="shared" si="140"/>
        <v/>
      </c>
      <c r="BL389" s="515">
        <f t="shared" si="132"/>
        <v>0</v>
      </c>
      <c r="BM389" s="515">
        <f t="shared" si="133"/>
        <v>0</v>
      </c>
      <c r="BN389" s="515">
        <f t="shared" si="134"/>
        <v>0</v>
      </c>
      <c r="BO389" s="515" t="str">
        <f t="shared" si="135"/>
        <v/>
      </c>
    </row>
    <row r="390" spans="1:67" ht="30" customHeight="1">
      <c r="A390" s="518">
        <v>379</v>
      </c>
      <c r="B390" s="516"/>
      <c r="C390" s="77" t="str">
        <f t="shared" si="124"/>
        <v/>
      </c>
      <c r="D390" s="72" t="str">
        <f t="shared" si="125"/>
        <v/>
      </c>
      <c r="E390" s="515" t="str">
        <f t="shared" si="126"/>
        <v/>
      </c>
      <c r="F390" s="515" t="str">
        <f t="shared" si="127"/>
        <v/>
      </c>
      <c r="G390" s="515" t="str">
        <f t="shared" si="128"/>
        <v/>
      </c>
      <c r="H390" s="515">
        <f t="shared" si="145"/>
        <v>0</v>
      </c>
      <c r="I390" s="515">
        <f t="shared" si="145"/>
        <v>0</v>
      </c>
      <c r="J390" s="515">
        <f t="shared" si="145"/>
        <v>0</v>
      </c>
      <c r="K390" s="515">
        <f t="shared" si="145"/>
        <v>0</v>
      </c>
      <c r="L390" s="515">
        <f t="shared" si="145"/>
        <v>0</v>
      </c>
      <c r="M390" s="515">
        <f t="shared" si="145"/>
        <v>0</v>
      </c>
      <c r="N390" s="515">
        <f t="shared" si="145"/>
        <v>0</v>
      </c>
      <c r="O390" s="515">
        <f t="shared" si="145"/>
        <v>0</v>
      </c>
      <c r="P390" s="515">
        <f t="shared" si="145"/>
        <v>0</v>
      </c>
      <c r="Q390" s="515">
        <f t="shared" si="145"/>
        <v>0</v>
      </c>
      <c r="R390" s="515">
        <f t="shared" si="145"/>
        <v>0</v>
      </c>
      <c r="S390" s="515">
        <f t="shared" si="145"/>
        <v>0</v>
      </c>
      <c r="T390" s="515">
        <f t="shared" si="145"/>
        <v>0</v>
      </c>
      <c r="U390" s="515">
        <f t="shared" si="145"/>
        <v>0</v>
      </c>
      <c r="V390" s="515">
        <f t="shared" si="146"/>
        <v>0</v>
      </c>
      <c r="W390" s="515">
        <f t="shared" si="146"/>
        <v>0</v>
      </c>
      <c r="X390" s="515">
        <f t="shared" si="146"/>
        <v>0</v>
      </c>
      <c r="Y390" s="515">
        <f t="shared" si="146"/>
        <v>0</v>
      </c>
      <c r="Z390" s="515">
        <f t="shared" si="146"/>
        <v>0</v>
      </c>
      <c r="AA390" s="515">
        <f t="shared" si="146"/>
        <v>0</v>
      </c>
      <c r="AB390" s="515">
        <f t="shared" si="146"/>
        <v>0</v>
      </c>
      <c r="AC390" s="515">
        <f t="shared" si="146"/>
        <v>0</v>
      </c>
      <c r="AD390" s="515">
        <f t="shared" si="146"/>
        <v>0</v>
      </c>
      <c r="AE390" s="515">
        <f t="shared" si="146"/>
        <v>0</v>
      </c>
      <c r="AF390" s="515">
        <f t="shared" si="146"/>
        <v>0</v>
      </c>
      <c r="AG390" s="515">
        <f t="shared" si="146"/>
        <v>0</v>
      </c>
      <c r="AH390" s="515">
        <f t="shared" si="146"/>
        <v>0</v>
      </c>
      <c r="AI390" s="515">
        <f t="shared" si="146"/>
        <v>0</v>
      </c>
      <c r="AJ390" s="515">
        <f t="shared" si="147"/>
        <v>0</v>
      </c>
      <c r="AK390" s="515">
        <f t="shared" si="147"/>
        <v>0</v>
      </c>
      <c r="AL390" s="515">
        <f t="shared" si="147"/>
        <v>0</v>
      </c>
      <c r="AM390" s="515">
        <f t="shared" si="147"/>
        <v>0</v>
      </c>
      <c r="AN390" s="515">
        <f t="shared" si="147"/>
        <v>0</v>
      </c>
      <c r="AO390" s="515">
        <f t="shared" si="147"/>
        <v>0</v>
      </c>
      <c r="AP390" s="515">
        <f t="shared" si="147"/>
        <v>0</v>
      </c>
      <c r="AQ390" s="515">
        <f t="shared" si="147"/>
        <v>0</v>
      </c>
      <c r="AR390" s="515">
        <f t="shared" si="147"/>
        <v>0</v>
      </c>
      <c r="AS390" s="515">
        <f t="shared" si="147"/>
        <v>0</v>
      </c>
      <c r="AT390" s="515">
        <f t="shared" si="147"/>
        <v>0</v>
      </c>
      <c r="AU390" s="515">
        <f t="shared" si="147"/>
        <v>0</v>
      </c>
      <c r="AV390" s="515">
        <f t="shared" si="147"/>
        <v>0</v>
      </c>
      <c r="AW390" s="515">
        <f t="shared" si="147"/>
        <v>0</v>
      </c>
      <c r="AX390" s="515" t="str">
        <f t="shared" si="149"/>
        <v/>
      </c>
      <c r="AY390" s="515" t="str">
        <f t="shared" si="149"/>
        <v/>
      </c>
      <c r="AZ390" s="515" t="str">
        <f t="shared" si="149"/>
        <v/>
      </c>
      <c r="BA390" s="515" t="str">
        <f t="shared" si="149"/>
        <v/>
      </c>
      <c r="BB390" s="515" t="str">
        <f t="shared" si="149"/>
        <v/>
      </c>
      <c r="BC390" s="515" t="str">
        <f t="shared" si="149"/>
        <v/>
      </c>
      <c r="BD390" s="515" t="str">
        <f t="shared" si="149"/>
        <v/>
      </c>
      <c r="BE390" s="515" t="str">
        <f t="shared" si="149"/>
        <v/>
      </c>
      <c r="BF390" s="515" t="str">
        <f t="shared" si="148"/>
        <v/>
      </c>
      <c r="BG390" s="515" t="str">
        <f t="shared" si="148"/>
        <v/>
      </c>
      <c r="BH390" s="515" t="str">
        <f t="shared" si="148"/>
        <v/>
      </c>
      <c r="BI390" s="515" t="str">
        <f t="shared" si="148"/>
        <v/>
      </c>
      <c r="BJ390" s="515" t="str">
        <f t="shared" si="148"/>
        <v/>
      </c>
      <c r="BK390" s="515" t="str">
        <f t="shared" si="140"/>
        <v/>
      </c>
      <c r="BL390" s="515">
        <f t="shared" si="132"/>
        <v>0</v>
      </c>
      <c r="BM390" s="515">
        <f t="shared" si="133"/>
        <v>0</v>
      </c>
      <c r="BN390" s="515">
        <f t="shared" si="134"/>
        <v>0</v>
      </c>
      <c r="BO390" s="515" t="str">
        <f t="shared" si="135"/>
        <v/>
      </c>
    </row>
    <row r="391" spans="1:67" ht="30" customHeight="1">
      <c r="A391" s="517">
        <v>380</v>
      </c>
      <c r="B391" s="516"/>
      <c r="C391" s="77" t="str">
        <f t="shared" si="124"/>
        <v/>
      </c>
      <c r="D391" s="72" t="str">
        <f t="shared" si="125"/>
        <v/>
      </c>
      <c r="E391" s="515" t="str">
        <f t="shared" si="126"/>
        <v/>
      </c>
      <c r="F391" s="515" t="str">
        <f t="shared" si="127"/>
        <v/>
      </c>
      <c r="G391" s="515" t="str">
        <f t="shared" si="128"/>
        <v/>
      </c>
      <c r="H391" s="515">
        <f t="shared" si="145"/>
        <v>0</v>
      </c>
      <c r="I391" s="515">
        <f t="shared" si="145"/>
        <v>0</v>
      </c>
      <c r="J391" s="515">
        <f t="shared" si="145"/>
        <v>0</v>
      </c>
      <c r="K391" s="515">
        <f t="shared" si="145"/>
        <v>0</v>
      </c>
      <c r="L391" s="515">
        <f t="shared" si="145"/>
        <v>0</v>
      </c>
      <c r="M391" s="515">
        <f t="shared" si="145"/>
        <v>0</v>
      </c>
      <c r="N391" s="515">
        <f t="shared" si="145"/>
        <v>0</v>
      </c>
      <c r="O391" s="515">
        <f t="shared" si="145"/>
        <v>0</v>
      </c>
      <c r="P391" s="515">
        <f t="shared" si="145"/>
        <v>0</v>
      </c>
      <c r="Q391" s="515">
        <f t="shared" si="145"/>
        <v>0</v>
      </c>
      <c r="R391" s="515">
        <f t="shared" si="145"/>
        <v>0</v>
      </c>
      <c r="S391" s="515">
        <f t="shared" si="145"/>
        <v>0</v>
      </c>
      <c r="T391" s="515">
        <f t="shared" si="145"/>
        <v>0</v>
      </c>
      <c r="U391" s="515">
        <f t="shared" si="145"/>
        <v>0</v>
      </c>
      <c r="V391" s="515">
        <f t="shared" si="146"/>
        <v>0</v>
      </c>
      <c r="W391" s="515">
        <f t="shared" si="146"/>
        <v>0</v>
      </c>
      <c r="X391" s="515">
        <f t="shared" si="146"/>
        <v>0</v>
      </c>
      <c r="Y391" s="515">
        <f t="shared" si="146"/>
        <v>0</v>
      </c>
      <c r="Z391" s="515">
        <f t="shared" si="146"/>
        <v>0</v>
      </c>
      <c r="AA391" s="515">
        <f t="shared" si="146"/>
        <v>0</v>
      </c>
      <c r="AB391" s="515">
        <f t="shared" si="146"/>
        <v>0</v>
      </c>
      <c r="AC391" s="515">
        <f t="shared" si="146"/>
        <v>0</v>
      </c>
      <c r="AD391" s="515">
        <f t="shared" si="146"/>
        <v>0</v>
      </c>
      <c r="AE391" s="515">
        <f t="shared" si="146"/>
        <v>0</v>
      </c>
      <c r="AF391" s="515">
        <f t="shared" si="146"/>
        <v>0</v>
      </c>
      <c r="AG391" s="515">
        <f t="shared" si="146"/>
        <v>0</v>
      </c>
      <c r="AH391" s="515">
        <f t="shared" si="146"/>
        <v>0</v>
      </c>
      <c r="AI391" s="515">
        <f t="shared" si="146"/>
        <v>0</v>
      </c>
      <c r="AJ391" s="515">
        <f t="shared" si="147"/>
        <v>0</v>
      </c>
      <c r="AK391" s="515">
        <f t="shared" si="147"/>
        <v>0</v>
      </c>
      <c r="AL391" s="515">
        <f t="shared" si="147"/>
        <v>0</v>
      </c>
      <c r="AM391" s="515">
        <f t="shared" si="147"/>
        <v>0</v>
      </c>
      <c r="AN391" s="515">
        <f t="shared" si="147"/>
        <v>0</v>
      </c>
      <c r="AO391" s="515">
        <f t="shared" si="147"/>
        <v>0</v>
      </c>
      <c r="AP391" s="515">
        <f t="shared" si="147"/>
        <v>0</v>
      </c>
      <c r="AQ391" s="515">
        <f t="shared" si="147"/>
        <v>0</v>
      </c>
      <c r="AR391" s="515">
        <f t="shared" si="147"/>
        <v>0</v>
      </c>
      <c r="AS391" s="515">
        <f t="shared" si="147"/>
        <v>0</v>
      </c>
      <c r="AT391" s="515">
        <f t="shared" si="147"/>
        <v>0</v>
      </c>
      <c r="AU391" s="515">
        <f t="shared" si="147"/>
        <v>0</v>
      </c>
      <c r="AV391" s="515">
        <f t="shared" si="147"/>
        <v>0</v>
      </c>
      <c r="AW391" s="515">
        <f t="shared" si="147"/>
        <v>0</v>
      </c>
      <c r="AX391" s="515" t="str">
        <f t="shared" si="149"/>
        <v/>
      </c>
      <c r="AY391" s="515" t="str">
        <f t="shared" si="149"/>
        <v/>
      </c>
      <c r="AZ391" s="515" t="str">
        <f t="shared" si="149"/>
        <v/>
      </c>
      <c r="BA391" s="515" t="str">
        <f t="shared" si="149"/>
        <v/>
      </c>
      <c r="BB391" s="515" t="str">
        <f t="shared" si="149"/>
        <v/>
      </c>
      <c r="BC391" s="515" t="str">
        <f t="shared" si="149"/>
        <v/>
      </c>
      <c r="BD391" s="515" t="str">
        <f t="shared" si="149"/>
        <v/>
      </c>
      <c r="BE391" s="515" t="str">
        <f t="shared" si="149"/>
        <v/>
      </c>
      <c r="BF391" s="515" t="str">
        <f t="shared" si="148"/>
        <v/>
      </c>
      <c r="BG391" s="515" t="str">
        <f t="shared" si="148"/>
        <v/>
      </c>
      <c r="BH391" s="515" t="str">
        <f t="shared" si="148"/>
        <v/>
      </c>
      <c r="BI391" s="515" t="str">
        <f t="shared" si="148"/>
        <v/>
      </c>
      <c r="BJ391" s="515" t="str">
        <f t="shared" si="148"/>
        <v/>
      </c>
      <c r="BK391" s="515" t="str">
        <f t="shared" si="140"/>
        <v/>
      </c>
      <c r="BL391" s="515">
        <f t="shared" si="132"/>
        <v>0</v>
      </c>
      <c r="BM391" s="515">
        <f t="shared" si="133"/>
        <v>0</v>
      </c>
      <c r="BN391" s="515">
        <f t="shared" si="134"/>
        <v>0</v>
      </c>
      <c r="BO391" s="515" t="str">
        <f t="shared" si="135"/>
        <v/>
      </c>
    </row>
    <row r="392" spans="1:67" ht="30" customHeight="1">
      <c r="A392" s="518">
        <v>381</v>
      </c>
      <c r="B392" s="516"/>
      <c r="C392" s="77" t="str">
        <f t="shared" si="124"/>
        <v/>
      </c>
      <c r="D392" s="72" t="str">
        <f t="shared" si="125"/>
        <v/>
      </c>
      <c r="E392" s="515" t="str">
        <f t="shared" si="126"/>
        <v/>
      </c>
      <c r="F392" s="515" t="str">
        <f t="shared" si="127"/>
        <v/>
      </c>
      <c r="G392" s="515" t="str">
        <f t="shared" si="128"/>
        <v/>
      </c>
      <c r="H392" s="515">
        <f t="shared" si="145"/>
        <v>0</v>
      </c>
      <c r="I392" s="515">
        <f t="shared" si="145"/>
        <v>0</v>
      </c>
      <c r="J392" s="515">
        <f t="shared" si="145"/>
        <v>0</v>
      </c>
      <c r="K392" s="515">
        <f t="shared" si="145"/>
        <v>0</v>
      </c>
      <c r="L392" s="515">
        <f t="shared" si="145"/>
        <v>0</v>
      </c>
      <c r="M392" s="515">
        <f t="shared" si="145"/>
        <v>0</v>
      </c>
      <c r="N392" s="515">
        <f t="shared" si="145"/>
        <v>0</v>
      </c>
      <c r="O392" s="515">
        <f t="shared" si="145"/>
        <v>0</v>
      </c>
      <c r="P392" s="515">
        <f t="shared" si="145"/>
        <v>0</v>
      </c>
      <c r="Q392" s="515">
        <f t="shared" si="145"/>
        <v>0</v>
      </c>
      <c r="R392" s="515">
        <f t="shared" si="145"/>
        <v>0</v>
      </c>
      <c r="S392" s="515">
        <f t="shared" si="145"/>
        <v>0</v>
      </c>
      <c r="T392" s="515">
        <f t="shared" si="145"/>
        <v>0</v>
      </c>
      <c r="U392" s="515">
        <f t="shared" si="145"/>
        <v>0</v>
      </c>
      <c r="V392" s="515">
        <f t="shared" si="146"/>
        <v>0</v>
      </c>
      <c r="W392" s="515">
        <f t="shared" si="146"/>
        <v>0</v>
      </c>
      <c r="X392" s="515">
        <f t="shared" si="146"/>
        <v>0</v>
      </c>
      <c r="Y392" s="515">
        <f t="shared" si="146"/>
        <v>0</v>
      </c>
      <c r="Z392" s="515">
        <f t="shared" si="146"/>
        <v>0</v>
      </c>
      <c r="AA392" s="515">
        <f t="shared" si="146"/>
        <v>0</v>
      </c>
      <c r="AB392" s="515">
        <f t="shared" si="146"/>
        <v>0</v>
      </c>
      <c r="AC392" s="515">
        <f t="shared" si="146"/>
        <v>0</v>
      </c>
      <c r="AD392" s="515">
        <f t="shared" si="146"/>
        <v>0</v>
      </c>
      <c r="AE392" s="515">
        <f t="shared" si="146"/>
        <v>0</v>
      </c>
      <c r="AF392" s="515">
        <f t="shared" si="146"/>
        <v>0</v>
      </c>
      <c r="AG392" s="515">
        <f t="shared" si="146"/>
        <v>0</v>
      </c>
      <c r="AH392" s="515">
        <f t="shared" si="146"/>
        <v>0</v>
      </c>
      <c r="AI392" s="515">
        <f t="shared" si="146"/>
        <v>0</v>
      </c>
      <c r="AJ392" s="515">
        <f t="shared" si="147"/>
        <v>0</v>
      </c>
      <c r="AK392" s="515">
        <f t="shared" si="147"/>
        <v>0</v>
      </c>
      <c r="AL392" s="515">
        <f t="shared" si="147"/>
        <v>0</v>
      </c>
      <c r="AM392" s="515">
        <f t="shared" si="147"/>
        <v>0</v>
      </c>
      <c r="AN392" s="515">
        <f t="shared" si="147"/>
        <v>0</v>
      </c>
      <c r="AO392" s="515">
        <f t="shared" si="147"/>
        <v>0</v>
      </c>
      <c r="AP392" s="515">
        <f t="shared" si="147"/>
        <v>0</v>
      </c>
      <c r="AQ392" s="515">
        <f t="shared" si="147"/>
        <v>0</v>
      </c>
      <c r="AR392" s="515">
        <f t="shared" si="147"/>
        <v>0</v>
      </c>
      <c r="AS392" s="515">
        <f t="shared" si="147"/>
        <v>0</v>
      </c>
      <c r="AT392" s="515">
        <f t="shared" si="147"/>
        <v>0</v>
      </c>
      <c r="AU392" s="515">
        <f t="shared" si="147"/>
        <v>0</v>
      </c>
      <c r="AV392" s="515">
        <f t="shared" si="147"/>
        <v>0</v>
      </c>
      <c r="AW392" s="515">
        <f t="shared" si="147"/>
        <v>0</v>
      </c>
      <c r="AX392" s="515" t="str">
        <f t="shared" si="149"/>
        <v/>
      </c>
      <c r="AY392" s="515" t="str">
        <f t="shared" si="149"/>
        <v/>
      </c>
      <c r="AZ392" s="515" t="str">
        <f t="shared" si="149"/>
        <v/>
      </c>
      <c r="BA392" s="515" t="str">
        <f t="shared" si="149"/>
        <v/>
      </c>
      <c r="BB392" s="515" t="str">
        <f t="shared" si="149"/>
        <v/>
      </c>
      <c r="BC392" s="515" t="str">
        <f t="shared" si="149"/>
        <v/>
      </c>
      <c r="BD392" s="515" t="str">
        <f t="shared" si="149"/>
        <v/>
      </c>
      <c r="BE392" s="515" t="str">
        <f t="shared" si="149"/>
        <v/>
      </c>
      <c r="BF392" s="515" t="str">
        <f t="shared" si="148"/>
        <v/>
      </c>
      <c r="BG392" s="515" t="str">
        <f t="shared" si="148"/>
        <v/>
      </c>
      <c r="BH392" s="515" t="str">
        <f t="shared" si="148"/>
        <v/>
      </c>
      <c r="BI392" s="515" t="str">
        <f t="shared" si="148"/>
        <v/>
      </c>
      <c r="BJ392" s="515" t="str">
        <f t="shared" si="148"/>
        <v/>
      </c>
      <c r="BK392" s="515" t="str">
        <f t="shared" si="140"/>
        <v/>
      </c>
      <c r="BL392" s="515">
        <f t="shared" si="132"/>
        <v>0</v>
      </c>
      <c r="BM392" s="515">
        <f t="shared" si="133"/>
        <v>0</v>
      </c>
      <c r="BN392" s="515">
        <f t="shared" si="134"/>
        <v>0</v>
      </c>
      <c r="BO392" s="515" t="str">
        <f t="shared" si="135"/>
        <v/>
      </c>
    </row>
    <row r="393" spans="1:67" ht="30" customHeight="1">
      <c r="A393" s="517">
        <v>382</v>
      </c>
      <c r="B393" s="516"/>
      <c r="C393" s="77" t="str">
        <f t="shared" si="124"/>
        <v/>
      </c>
      <c r="D393" s="72" t="str">
        <f t="shared" si="125"/>
        <v/>
      </c>
      <c r="E393" s="515" t="str">
        <f t="shared" si="126"/>
        <v/>
      </c>
      <c r="F393" s="515" t="str">
        <f t="shared" si="127"/>
        <v/>
      </c>
      <c r="G393" s="515" t="str">
        <f t="shared" si="128"/>
        <v/>
      </c>
      <c r="H393" s="515">
        <f t="shared" si="145"/>
        <v>0</v>
      </c>
      <c r="I393" s="515">
        <f t="shared" si="145"/>
        <v>0</v>
      </c>
      <c r="J393" s="515">
        <f t="shared" si="145"/>
        <v>0</v>
      </c>
      <c r="K393" s="515">
        <f t="shared" si="145"/>
        <v>0</v>
      </c>
      <c r="L393" s="515">
        <f t="shared" si="145"/>
        <v>0</v>
      </c>
      <c r="M393" s="515">
        <f t="shared" si="145"/>
        <v>0</v>
      </c>
      <c r="N393" s="515">
        <f t="shared" si="145"/>
        <v>0</v>
      </c>
      <c r="O393" s="515">
        <f t="shared" si="145"/>
        <v>0</v>
      </c>
      <c r="P393" s="515">
        <f t="shared" si="145"/>
        <v>0</v>
      </c>
      <c r="Q393" s="515">
        <f t="shared" si="145"/>
        <v>0</v>
      </c>
      <c r="R393" s="515">
        <f t="shared" si="145"/>
        <v>0</v>
      </c>
      <c r="S393" s="515">
        <f t="shared" si="145"/>
        <v>0</v>
      </c>
      <c r="T393" s="515">
        <f t="shared" si="145"/>
        <v>0</v>
      </c>
      <c r="U393" s="515">
        <f t="shared" si="145"/>
        <v>0</v>
      </c>
      <c r="V393" s="515">
        <f t="shared" si="146"/>
        <v>0</v>
      </c>
      <c r="W393" s="515">
        <f t="shared" si="146"/>
        <v>0</v>
      </c>
      <c r="X393" s="515">
        <f t="shared" si="146"/>
        <v>0</v>
      </c>
      <c r="Y393" s="515">
        <f t="shared" si="146"/>
        <v>0</v>
      </c>
      <c r="Z393" s="515">
        <f t="shared" si="146"/>
        <v>0</v>
      </c>
      <c r="AA393" s="515">
        <f t="shared" si="146"/>
        <v>0</v>
      </c>
      <c r="AB393" s="515">
        <f t="shared" si="146"/>
        <v>0</v>
      </c>
      <c r="AC393" s="515">
        <f t="shared" si="146"/>
        <v>0</v>
      </c>
      <c r="AD393" s="515">
        <f t="shared" si="146"/>
        <v>0</v>
      </c>
      <c r="AE393" s="515">
        <f t="shared" si="146"/>
        <v>0</v>
      </c>
      <c r="AF393" s="515">
        <f t="shared" si="146"/>
        <v>0</v>
      </c>
      <c r="AG393" s="515">
        <f t="shared" si="146"/>
        <v>0</v>
      </c>
      <c r="AH393" s="515">
        <f t="shared" si="146"/>
        <v>0</v>
      </c>
      <c r="AI393" s="515">
        <f t="shared" si="146"/>
        <v>0</v>
      </c>
      <c r="AJ393" s="515">
        <f t="shared" si="147"/>
        <v>0</v>
      </c>
      <c r="AK393" s="515">
        <f t="shared" si="147"/>
        <v>0</v>
      </c>
      <c r="AL393" s="515">
        <f t="shared" si="147"/>
        <v>0</v>
      </c>
      <c r="AM393" s="515">
        <f t="shared" si="147"/>
        <v>0</v>
      </c>
      <c r="AN393" s="515">
        <f t="shared" si="147"/>
        <v>0</v>
      </c>
      <c r="AO393" s="515">
        <f t="shared" si="147"/>
        <v>0</v>
      </c>
      <c r="AP393" s="515">
        <f t="shared" si="147"/>
        <v>0</v>
      </c>
      <c r="AQ393" s="515">
        <f t="shared" si="147"/>
        <v>0</v>
      </c>
      <c r="AR393" s="515">
        <f t="shared" si="147"/>
        <v>0</v>
      </c>
      <c r="AS393" s="515">
        <f t="shared" si="147"/>
        <v>0</v>
      </c>
      <c r="AT393" s="515">
        <f t="shared" si="147"/>
        <v>0</v>
      </c>
      <c r="AU393" s="515">
        <f t="shared" si="147"/>
        <v>0</v>
      </c>
      <c r="AV393" s="515">
        <f t="shared" si="147"/>
        <v>0</v>
      </c>
      <c r="AW393" s="515">
        <f t="shared" si="147"/>
        <v>0</v>
      </c>
      <c r="AX393" s="515" t="str">
        <f t="shared" si="149"/>
        <v/>
      </c>
      <c r="AY393" s="515" t="str">
        <f t="shared" si="149"/>
        <v/>
      </c>
      <c r="AZ393" s="515" t="str">
        <f t="shared" si="149"/>
        <v/>
      </c>
      <c r="BA393" s="515" t="str">
        <f t="shared" si="149"/>
        <v/>
      </c>
      <c r="BB393" s="515" t="str">
        <f t="shared" si="149"/>
        <v/>
      </c>
      <c r="BC393" s="515" t="str">
        <f t="shared" si="149"/>
        <v/>
      </c>
      <c r="BD393" s="515" t="str">
        <f t="shared" si="149"/>
        <v/>
      </c>
      <c r="BE393" s="515" t="str">
        <f t="shared" si="149"/>
        <v/>
      </c>
      <c r="BF393" s="515" t="str">
        <f t="shared" si="148"/>
        <v/>
      </c>
      <c r="BG393" s="515" t="str">
        <f t="shared" si="148"/>
        <v/>
      </c>
      <c r="BH393" s="515" t="str">
        <f t="shared" si="148"/>
        <v/>
      </c>
      <c r="BI393" s="515" t="str">
        <f t="shared" si="148"/>
        <v/>
      </c>
      <c r="BJ393" s="515" t="str">
        <f t="shared" si="148"/>
        <v/>
      </c>
      <c r="BK393" s="515" t="str">
        <f t="shared" si="140"/>
        <v/>
      </c>
      <c r="BL393" s="515">
        <f t="shared" si="132"/>
        <v>0</v>
      </c>
      <c r="BM393" s="515">
        <f t="shared" si="133"/>
        <v>0</v>
      </c>
      <c r="BN393" s="515">
        <f t="shared" si="134"/>
        <v>0</v>
      </c>
      <c r="BO393" s="515" t="str">
        <f t="shared" si="135"/>
        <v/>
      </c>
    </row>
    <row r="394" spans="1:67" ht="30" customHeight="1">
      <c r="A394" s="518">
        <v>383</v>
      </c>
      <c r="B394" s="516"/>
      <c r="C394" s="77" t="str">
        <f t="shared" si="124"/>
        <v/>
      </c>
      <c r="D394" s="72" t="str">
        <f t="shared" si="125"/>
        <v/>
      </c>
      <c r="E394" s="515" t="str">
        <f t="shared" si="126"/>
        <v/>
      </c>
      <c r="F394" s="515" t="str">
        <f t="shared" si="127"/>
        <v/>
      </c>
      <c r="G394" s="515" t="str">
        <f t="shared" si="128"/>
        <v/>
      </c>
      <c r="H394" s="515">
        <f t="shared" si="145"/>
        <v>0</v>
      </c>
      <c r="I394" s="515">
        <f t="shared" si="145"/>
        <v>0</v>
      </c>
      <c r="J394" s="515">
        <f t="shared" si="145"/>
        <v>0</v>
      </c>
      <c r="K394" s="515">
        <f t="shared" si="145"/>
        <v>0</v>
      </c>
      <c r="L394" s="515">
        <f t="shared" si="145"/>
        <v>0</v>
      </c>
      <c r="M394" s="515">
        <f t="shared" si="145"/>
        <v>0</v>
      </c>
      <c r="N394" s="515">
        <f t="shared" si="145"/>
        <v>0</v>
      </c>
      <c r="O394" s="515">
        <f t="shared" si="145"/>
        <v>0</v>
      </c>
      <c r="P394" s="515">
        <f t="shared" si="145"/>
        <v>0</v>
      </c>
      <c r="Q394" s="515">
        <f t="shared" si="145"/>
        <v>0</v>
      </c>
      <c r="R394" s="515">
        <f t="shared" si="145"/>
        <v>0</v>
      </c>
      <c r="S394" s="515">
        <f t="shared" si="145"/>
        <v>0</v>
      </c>
      <c r="T394" s="515">
        <f t="shared" si="145"/>
        <v>0</v>
      </c>
      <c r="U394" s="515">
        <f t="shared" si="145"/>
        <v>0</v>
      </c>
      <c r="V394" s="515">
        <f t="shared" si="146"/>
        <v>0</v>
      </c>
      <c r="W394" s="515">
        <f t="shared" si="146"/>
        <v>0</v>
      </c>
      <c r="X394" s="515">
        <f t="shared" si="146"/>
        <v>0</v>
      </c>
      <c r="Y394" s="515">
        <f t="shared" si="146"/>
        <v>0</v>
      </c>
      <c r="Z394" s="515">
        <f t="shared" si="146"/>
        <v>0</v>
      </c>
      <c r="AA394" s="515">
        <f t="shared" si="146"/>
        <v>0</v>
      </c>
      <c r="AB394" s="515">
        <f t="shared" si="146"/>
        <v>0</v>
      </c>
      <c r="AC394" s="515">
        <f t="shared" si="146"/>
        <v>0</v>
      </c>
      <c r="AD394" s="515">
        <f t="shared" si="146"/>
        <v>0</v>
      </c>
      <c r="AE394" s="515">
        <f t="shared" si="146"/>
        <v>0</v>
      </c>
      <c r="AF394" s="515">
        <f t="shared" si="146"/>
        <v>0</v>
      </c>
      <c r="AG394" s="515">
        <f t="shared" si="146"/>
        <v>0</v>
      </c>
      <c r="AH394" s="515">
        <f t="shared" si="146"/>
        <v>0</v>
      </c>
      <c r="AI394" s="515">
        <f t="shared" si="146"/>
        <v>0</v>
      </c>
      <c r="AJ394" s="515">
        <f t="shared" si="147"/>
        <v>0</v>
      </c>
      <c r="AK394" s="515">
        <f t="shared" si="147"/>
        <v>0</v>
      </c>
      <c r="AL394" s="515">
        <f t="shared" si="147"/>
        <v>0</v>
      </c>
      <c r="AM394" s="515">
        <f t="shared" si="147"/>
        <v>0</v>
      </c>
      <c r="AN394" s="515">
        <f t="shared" si="147"/>
        <v>0</v>
      </c>
      <c r="AO394" s="515">
        <f t="shared" si="147"/>
        <v>0</v>
      </c>
      <c r="AP394" s="515">
        <f t="shared" si="147"/>
        <v>0</v>
      </c>
      <c r="AQ394" s="515">
        <f t="shared" si="147"/>
        <v>0</v>
      </c>
      <c r="AR394" s="515">
        <f t="shared" si="147"/>
        <v>0</v>
      </c>
      <c r="AS394" s="515">
        <f t="shared" si="147"/>
        <v>0</v>
      </c>
      <c r="AT394" s="515">
        <f t="shared" si="147"/>
        <v>0</v>
      </c>
      <c r="AU394" s="515">
        <f t="shared" si="147"/>
        <v>0</v>
      </c>
      <c r="AV394" s="515">
        <f t="shared" si="147"/>
        <v>0</v>
      </c>
      <c r="AW394" s="515">
        <f t="shared" si="147"/>
        <v>0</v>
      </c>
      <c r="AX394" s="515" t="str">
        <f t="shared" si="149"/>
        <v/>
      </c>
      <c r="AY394" s="515" t="str">
        <f t="shared" si="149"/>
        <v/>
      </c>
      <c r="AZ394" s="515" t="str">
        <f t="shared" si="149"/>
        <v/>
      </c>
      <c r="BA394" s="515" t="str">
        <f t="shared" si="149"/>
        <v/>
      </c>
      <c r="BB394" s="515" t="str">
        <f t="shared" si="149"/>
        <v/>
      </c>
      <c r="BC394" s="515" t="str">
        <f t="shared" si="149"/>
        <v/>
      </c>
      <c r="BD394" s="515" t="str">
        <f t="shared" si="149"/>
        <v/>
      </c>
      <c r="BE394" s="515" t="str">
        <f t="shared" si="149"/>
        <v/>
      </c>
      <c r="BF394" s="515" t="str">
        <f t="shared" si="148"/>
        <v/>
      </c>
      <c r="BG394" s="515" t="str">
        <f t="shared" si="148"/>
        <v/>
      </c>
      <c r="BH394" s="515" t="str">
        <f t="shared" si="148"/>
        <v/>
      </c>
      <c r="BI394" s="515" t="str">
        <f t="shared" si="148"/>
        <v/>
      </c>
      <c r="BJ394" s="515" t="str">
        <f t="shared" si="148"/>
        <v/>
      </c>
      <c r="BK394" s="515" t="str">
        <f t="shared" si="140"/>
        <v/>
      </c>
      <c r="BL394" s="515">
        <f t="shared" si="132"/>
        <v>0</v>
      </c>
      <c r="BM394" s="515">
        <f t="shared" si="133"/>
        <v>0</v>
      </c>
      <c r="BN394" s="515">
        <f t="shared" si="134"/>
        <v>0</v>
      </c>
      <c r="BO394" s="515" t="str">
        <f t="shared" si="135"/>
        <v/>
      </c>
    </row>
    <row r="395" spans="1:67" ht="30" customHeight="1">
      <c r="A395" s="517">
        <v>384</v>
      </c>
      <c r="B395" s="516"/>
      <c r="C395" s="77" t="str">
        <f t="shared" si="124"/>
        <v/>
      </c>
      <c r="D395" s="72" t="str">
        <f t="shared" si="125"/>
        <v/>
      </c>
      <c r="E395" s="515" t="str">
        <f t="shared" si="126"/>
        <v/>
      </c>
      <c r="F395" s="515" t="str">
        <f t="shared" si="127"/>
        <v/>
      </c>
      <c r="G395" s="515" t="str">
        <f t="shared" si="128"/>
        <v/>
      </c>
      <c r="H395" s="515">
        <f t="shared" si="145"/>
        <v>0</v>
      </c>
      <c r="I395" s="515">
        <f t="shared" si="145"/>
        <v>0</v>
      </c>
      <c r="J395" s="515">
        <f t="shared" si="145"/>
        <v>0</v>
      </c>
      <c r="K395" s="515">
        <f t="shared" si="145"/>
        <v>0</v>
      </c>
      <c r="L395" s="515">
        <f t="shared" si="145"/>
        <v>0</v>
      </c>
      <c r="M395" s="515">
        <f t="shared" si="145"/>
        <v>0</v>
      </c>
      <c r="N395" s="515">
        <f t="shared" si="145"/>
        <v>0</v>
      </c>
      <c r="O395" s="515">
        <f t="shared" si="145"/>
        <v>0</v>
      </c>
      <c r="P395" s="515">
        <f t="shared" si="145"/>
        <v>0</v>
      </c>
      <c r="Q395" s="515">
        <f t="shared" si="145"/>
        <v>0</v>
      </c>
      <c r="R395" s="515">
        <f t="shared" si="145"/>
        <v>0</v>
      </c>
      <c r="S395" s="515">
        <f t="shared" si="145"/>
        <v>0</v>
      </c>
      <c r="T395" s="515">
        <f t="shared" si="145"/>
        <v>0</v>
      </c>
      <c r="U395" s="515">
        <f t="shared" si="145"/>
        <v>0</v>
      </c>
      <c r="V395" s="515">
        <f t="shared" si="146"/>
        <v>0</v>
      </c>
      <c r="W395" s="515">
        <f t="shared" si="146"/>
        <v>0</v>
      </c>
      <c r="X395" s="515">
        <f t="shared" si="146"/>
        <v>0</v>
      </c>
      <c r="Y395" s="515">
        <f t="shared" si="146"/>
        <v>0</v>
      </c>
      <c r="Z395" s="515">
        <f t="shared" si="146"/>
        <v>0</v>
      </c>
      <c r="AA395" s="515">
        <f t="shared" si="146"/>
        <v>0</v>
      </c>
      <c r="AB395" s="515">
        <f t="shared" si="146"/>
        <v>0</v>
      </c>
      <c r="AC395" s="515">
        <f t="shared" si="146"/>
        <v>0</v>
      </c>
      <c r="AD395" s="515">
        <f t="shared" si="146"/>
        <v>0</v>
      </c>
      <c r="AE395" s="515">
        <f t="shared" si="146"/>
        <v>0</v>
      </c>
      <c r="AF395" s="515">
        <f t="shared" si="146"/>
        <v>0</v>
      </c>
      <c r="AG395" s="515">
        <f t="shared" si="146"/>
        <v>0</v>
      </c>
      <c r="AH395" s="515">
        <f t="shared" si="146"/>
        <v>0</v>
      </c>
      <c r="AI395" s="515">
        <f t="shared" si="146"/>
        <v>0</v>
      </c>
      <c r="AJ395" s="515">
        <f t="shared" si="147"/>
        <v>0</v>
      </c>
      <c r="AK395" s="515">
        <f t="shared" si="147"/>
        <v>0</v>
      </c>
      <c r="AL395" s="515">
        <f t="shared" si="147"/>
        <v>0</v>
      </c>
      <c r="AM395" s="515">
        <f t="shared" si="147"/>
        <v>0</v>
      </c>
      <c r="AN395" s="515">
        <f t="shared" si="147"/>
        <v>0</v>
      </c>
      <c r="AO395" s="515">
        <f t="shared" si="147"/>
        <v>0</v>
      </c>
      <c r="AP395" s="515">
        <f t="shared" si="147"/>
        <v>0</v>
      </c>
      <c r="AQ395" s="515">
        <f t="shared" si="147"/>
        <v>0</v>
      </c>
      <c r="AR395" s="515">
        <f t="shared" si="147"/>
        <v>0</v>
      </c>
      <c r="AS395" s="515">
        <f t="shared" si="147"/>
        <v>0</v>
      </c>
      <c r="AT395" s="515">
        <f t="shared" si="147"/>
        <v>0</v>
      </c>
      <c r="AU395" s="515">
        <f t="shared" si="147"/>
        <v>0</v>
      </c>
      <c r="AV395" s="515">
        <f t="shared" si="147"/>
        <v>0</v>
      </c>
      <c r="AW395" s="515">
        <f t="shared" si="147"/>
        <v>0</v>
      </c>
      <c r="AX395" s="515" t="str">
        <f t="shared" si="149"/>
        <v/>
      </c>
      <c r="AY395" s="515" t="str">
        <f t="shared" si="149"/>
        <v/>
      </c>
      <c r="AZ395" s="515" t="str">
        <f t="shared" si="149"/>
        <v/>
      </c>
      <c r="BA395" s="515" t="str">
        <f t="shared" si="149"/>
        <v/>
      </c>
      <c r="BB395" s="515" t="str">
        <f t="shared" si="149"/>
        <v/>
      </c>
      <c r="BC395" s="515" t="str">
        <f t="shared" si="149"/>
        <v/>
      </c>
      <c r="BD395" s="515" t="str">
        <f t="shared" si="149"/>
        <v/>
      </c>
      <c r="BE395" s="515" t="str">
        <f t="shared" si="149"/>
        <v/>
      </c>
      <c r="BF395" s="515" t="str">
        <f t="shared" si="148"/>
        <v/>
      </c>
      <c r="BG395" s="515" t="str">
        <f t="shared" si="148"/>
        <v/>
      </c>
      <c r="BH395" s="515" t="str">
        <f t="shared" si="148"/>
        <v/>
      </c>
      <c r="BI395" s="515" t="str">
        <f t="shared" si="148"/>
        <v/>
      </c>
      <c r="BJ395" s="515" t="str">
        <f t="shared" si="148"/>
        <v/>
      </c>
      <c r="BK395" s="515" t="str">
        <f t="shared" si="140"/>
        <v/>
      </c>
      <c r="BL395" s="515">
        <f t="shared" si="132"/>
        <v>0</v>
      </c>
      <c r="BM395" s="515">
        <f t="shared" si="133"/>
        <v>0</v>
      </c>
      <c r="BN395" s="515">
        <f t="shared" si="134"/>
        <v>0</v>
      </c>
      <c r="BO395" s="515" t="str">
        <f t="shared" si="135"/>
        <v/>
      </c>
    </row>
    <row r="396" spans="1:67" ht="30" customHeight="1">
      <c r="A396" s="518">
        <v>385</v>
      </c>
      <c r="B396" s="516"/>
      <c r="C396" s="77" t="str">
        <f t="shared" ref="C396:C459" si="150">IF($B396="","",TRIM(SUBSTITUTE($B396,"*",""))&amp;IF($BL396&gt;0," *",""))</f>
        <v/>
      </c>
      <c r="D396" s="72" t="str">
        <f t="shared" ref="D396:D459" si="151">IF($B396="","",IF($BO396="","",LEFT($BO396,LEN($BO396)-3)))</f>
        <v/>
      </c>
      <c r="E396" s="515" t="str">
        <f t="shared" ref="E396:E459" si="152">IF($B396="","",LOWER(TRIM(CLEAN(IF(OR(LEFT($B396,1)="-",LEFT($B396,1)="="),MID($B396,2,99999),$B396)))))</f>
        <v/>
      </c>
      <c r="F396" s="515" t="str">
        <f t="shared" ref="F396:F459" si="153">IF(E396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396,"œ","oe"),"æ","ae"),"à","a"),"á","a"),"â","a"),"ä","a"),"ã","a"),"å","a"),"ç","c"),"è","e"),"é","e"),"ê","e"),"ë","e"),"ì","i"),"í","i"),"î","i"),"ï","i"),"ñ","n"),"ò","o"),"ó","o"),"ô","o"),"ö","o"),"õ","o"),"ù","u"),"ú","u"),"û","u"),"ü","u"),"ý","y"),"ÿ","y"))</f>
        <v/>
      </c>
      <c r="G396" s="515" t="str">
        <f t="shared" ref="G396:G459" si="154">IF(F396="",""," "&amp;TRIM(SUBSTITUTE(SUBSTITUTE(SUBSTITUTE(SUBSTITUTE(SUBSTITUTE(SUBSTITUTE(SUBSTITUTE(SUBSTITUTE(SUBSTITUTE(SUBSTITUTE(SUBSTITUTE(SUBSTITUTE(SUBSTITUTE(SUBSTITUTE(SUBSTITUTE(SUBSTITUTE(SUBSTITUTE(SUBSTITUTE(F396,CHAR(10)," "),CHAR(13)," "),","," "),"."," "),":"," "),"/"," "),"-"," "),"_"," "),CHAR(34)," "),";"," "),CHAR(40)," "),CHAR(41)," "),CHAR(39)," "),"?"," "),"!"," "),"+"," "),"*"," "),"&amp;"," "))&amp;" ")</f>
        <v/>
      </c>
      <c r="H396" s="515">
        <f t="shared" ref="H396:U411" si="155">IF($B396="",0,SUMPRODUCT(($BQ$6:$AFM$6=H$11)*($BQ$7:$AFM$7="ALERTE")*(COUNTIF($G396,"* "&amp;$BQ$8:$AFM$8&amp;" *")&gt;0)*1))</f>
        <v>0</v>
      </c>
      <c r="I396" s="515">
        <f t="shared" si="155"/>
        <v>0</v>
      </c>
      <c r="J396" s="515">
        <f t="shared" si="155"/>
        <v>0</v>
      </c>
      <c r="K396" s="515">
        <f t="shared" si="155"/>
        <v>0</v>
      </c>
      <c r="L396" s="515">
        <f t="shared" si="155"/>
        <v>0</v>
      </c>
      <c r="M396" s="515">
        <f t="shared" si="155"/>
        <v>0</v>
      </c>
      <c r="N396" s="515">
        <f t="shared" si="155"/>
        <v>0</v>
      </c>
      <c r="O396" s="515">
        <f t="shared" si="155"/>
        <v>0</v>
      </c>
      <c r="P396" s="515">
        <f t="shared" si="155"/>
        <v>0</v>
      </c>
      <c r="Q396" s="515">
        <f t="shared" si="155"/>
        <v>0</v>
      </c>
      <c r="R396" s="515">
        <f t="shared" si="155"/>
        <v>0</v>
      </c>
      <c r="S396" s="515">
        <f t="shared" si="155"/>
        <v>0</v>
      </c>
      <c r="T396" s="515">
        <f t="shared" si="155"/>
        <v>0</v>
      </c>
      <c r="U396" s="515">
        <f t="shared" si="155"/>
        <v>0</v>
      </c>
      <c r="V396" s="515">
        <f t="shared" ref="V396:AI411" si="156">IF($B396="",0,SUMPRODUCT(($BQ$6:$AFM$6=V$11)*($BQ$7:$AFM$7="INFO")*(COUNTIF($G396,"* "&amp;$BQ$8:$AFM$8&amp;" *")&gt;0)*1))</f>
        <v>0</v>
      </c>
      <c r="W396" s="515">
        <f t="shared" si="156"/>
        <v>0</v>
      </c>
      <c r="X396" s="515">
        <f t="shared" si="156"/>
        <v>0</v>
      </c>
      <c r="Y396" s="515">
        <f t="shared" si="156"/>
        <v>0</v>
      </c>
      <c r="Z396" s="515">
        <f t="shared" si="156"/>
        <v>0</v>
      </c>
      <c r="AA396" s="515">
        <f t="shared" si="156"/>
        <v>0</v>
      </c>
      <c r="AB396" s="515">
        <f t="shared" si="156"/>
        <v>0</v>
      </c>
      <c r="AC396" s="515">
        <f t="shared" si="156"/>
        <v>0</v>
      </c>
      <c r="AD396" s="515">
        <f t="shared" si="156"/>
        <v>0</v>
      </c>
      <c r="AE396" s="515">
        <f t="shared" si="156"/>
        <v>0</v>
      </c>
      <c r="AF396" s="515">
        <f t="shared" si="156"/>
        <v>0</v>
      </c>
      <c r="AG396" s="515">
        <f t="shared" si="156"/>
        <v>0</v>
      </c>
      <c r="AH396" s="515">
        <f t="shared" si="156"/>
        <v>0</v>
      </c>
      <c r="AI396" s="515">
        <f t="shared" si="156"/>
        <v>0</v>
      </c>
      <c r="AJ396" s="515">
        <f t="shared" ref="AJ396:AW411" si="157">IF($B396="",0,SUMPRODUCT(($BQ$6:$AFM$6=AJ$11)*($BQ$7:$AFM$7="EXCL")*(COUNTIF($G396,"* "&amp;$BQ$8:$AFM$8&amp;" *")&gt;0)*1))</f>
        <v>0</v>
      </c>
      <c r="AK396" s="515">
        <f t="shared" si="157"/>
        <v>0</v>
      </c>
      <c r="AL396" s="515">
        <f t="shared" si="157"/>
        <v>0</v>
      </c>
      <c r="AM396" s="515">
        <f t="shared" si="157"/>
        <v>0</v>
      </c>
      <c r="AN396" s="515">
        <f t="shared" si="157"/>
        <v>0</v>
      </c>
      <c r="AO396" s="515">
        <f t="shared" si="157"/>
        <v>0</v>
      </c>
      <c r="AP396" s="515">
        <f t="shared" si="157"/>
        <v>0</v>
      </c>
      <c r="AQ396" s="515">
        <f t="shared" si="157"/>
        <v>0</v>
      </c>
      <c r="AR396" s="515">
        <f t="shared" si="157"/>
        <v>0</v>
      </c>
      <c r="AS396" s="515">
        <f t="shared" si="157"/>
        <v>0</v>
      </c>
      <c r="AT396" s="515">
        <f t="shared" si="157"/>
        <v>0</v>
      </c>
      <c r="AU396" s="515">
        <f t="shared" si="157"/>
        <v>0</v>
      </c>
      <c r="AV396" s="515">
        <f t="shared" si="157"/>
        <v>0</v>
      </c>
      <c r="AW396" s="515">
        <f t="shared" si="157"/>
        <v>0</v>
      </c>
      <c r="AX396" s="515" t="str">
        <f t="shared" si="149"/>
        <v/>
      </c>
      <c r="AY396" s="515" t="str">
        <f t="shared" si="149"/>
        <v/>
      </c>
      <c r="AZ396" s="515" t="str">
        <f t="shared" si="149"/>
        <v/>
      </c>
      <c r="BA396" s="515" t="str">
        <f t="shared" si="149"/>
        <v/>
      </c>
      <c r="BB396" s="515" t="str">
        <f t="shared" si="149"/>
        <v/>
      </c>
      <c r="BC396" s="515" t="str">
        <f t="shared" si="149"/>
        <v/>
      </c>
      <c r="BD396" s="515" t="str">
        <f t="shared" si="149"/>
        <v/>
      </c>
      <c r="BE396" s="515" t="str">
        <f t="shared" si="149"/>
        <v/>
      </c>
      <c r="BF396" s="515" t="str">
        <f t="shared" si="148"/>
        <v/>
      </c>
      <c r="BG396" s="515" t="str">
        <f t="shared" si="148"/>
        <v/>
      </c>
      <c r="BH396" s="515" t="str">
        <f t="shared" si="148"/>
        <v/>
      </c>
      <c r="BI396" s="515" t="str">
        <f t="shared" si="148"/>
        <v/>
      </c>
      <c r="BJ396" s="515" t="str">
        <f t="shared" si="148"/>
        <v/>
      </c>
      <c r="BK396" s="515" t="str">
        <f t="shared" si="140"/>
        <v/>
      </c>
      <c r="BL396" s="515">
        <f t="shared" ref="BL396:BL459" si="158">COUNTIF(H396:U396,"&gt;0")</f>
        <v>0</v>
      </c>
      <c r="BM396" s="515">
        <f t="shared" ref="BM396:BM459" si="159">COUNTIF(V396:AI396,"&gt;0")</f>
        <v>0</v>
      </c>
      <c r="BN396" s="515">
        <f t="shared" ref="BN396:BN459" si="160">COUNTIF(AJ396:AW396,"&gt;0")</f>
        <v>0</v>
      </c>
      <c r="BO396" s="515" t="str">
        <f t="shared" ref="BO396:BO459" si="161">IF($B396="","",IF(AX396&lt;&gt;"",AX396&amp;" ; ","")&amp;IF(AY396&lt;&gt;"",AY396&amp;" ; ","")&amp;IF(AZ396&lt;&gt;"",AZ396&amp;" ; ","")&amp;IF(BA396&lt;&gt;"",BA396&amp;" ; ","")&amp;IF(BB396&lt;&gt;"",BB396&amp;" ; ","")&amp;IF(BC396&lt;&gt;"",BC396&amp;" ; ","")&amp;IF(BD396&lt;&gt;"",BD396&amp;" ; ","")&amp;IF(BE396&lt;&gt;"",BE396&amp;" ; ","")&amp;IF(BF396&lt;&gt;"",BF396&amp;" ; ","")&amp;IF(BG396&lt;&gt;"",BG396&amp;" ; ","")&amp;IF(BH396&lt;&gt;"",BH396&amp;" ; ","")&amp;IF(BI396&lt;&gt;"",BI396&amp;" ; ","")&amp;IF(BJ396&lt;&gt;"",BJ396&amp;" ; ","")&amp;IF(BK396&lt;&gt;"",BK396&amp;" ; ",""))</f>
        <v/>
      </c>
    </row>
    <row r="397" spans="1:67" ht="30" customHeight="1">
      <c r="A397" s="517">
        <v>386</v>
      </c>
      <c r="B397" s="516"/>
      <c r="C397" s="77" t="str">
        <f t="shared" si="150"/>
        <v/>
      </c>
      <c r="D397" s="72" t="str">
        <f t="shared" si="151"/>
        <v/>
      </c>
      <c r="E397" s="515" t="str">
        <f t="shared" si="152"/>
        <v/>
      </c>
      <c r="F397" s="515" t="str">
        <f t="shared" si="153"/>
        <v/>
      </c>
      <c r="G397" s="515" t="str">
        <f t="shared" si="154"/>
        <v/>
      </c>
      <c r="H397" s="515">
        <f t="shared" si="155"/>
        <v>0</v>
      </c>
      <c r="I397" s="515">
        <f t="shared" si="155"/>
        <v>0</v>
      </c>
      <c r="J397" s="515">
        <f t="shared" si="155"/>
        <v>0</v>
      </c>
      <c r="K397" s="515">
        <f t="shared" si="155"/>
        <v>0</v>
      </c>
      <c r="L397" s="515">
        <f t="shared" si="155"/>
        <v>0</v>
      </c>
      <c r="M397" s="515">
        <f t="shared" si="155"/>
        <v>0</v>
      </c>
      <c r="N397" s="515">
        <f t="shared" si="155"/>
        <v>0</v>
      </c>
      <c r="O397" s="515">
        <f t="shared" si="155"/>
        <v>0</v>
      </c>
      <c r="P397" s="515">
        <f t="shared" si="155"/>
        <v>0</v>
      </c>
      <c r="Q397" s="515">
        <f t="shared" si="155"/>
        <v>0</v>
      </c>
      <c r="R397" s="515">
        <f t="shared" si="155"/>
        <v>0</v>
      </c>
      <c r="S397" s="515">
        <f t="shared" si="155"/>
        <v>0</v>
      </c>
      <c r="T397" s="515">
        <f t="shared" si="155"/>
        <v>0</v>
      </c>
      <c r="U397" s="515">
        <f t="shared" si="155"/>
        <v>0</v>
      </c>
      <c r="V397" s="515">
        <f t="shared" si="156"/>
        <v>0</v>
      </c>
      <c r="W397" s="515">
        <f t="shared" si="156"/>
        <v>0</v>
      </c>
      <c r="X397" s="515">
        <f t="shared" si="156"/>
        <v>0</v>
      </c>
      <c r="Y397" s="515">
        <f t="shared" si="156"/>
        <v>0</v>
      </c>
      <c r="Z397" s="515">
        <f t="shared" si="156"/>
        <v>0</v>
      </c>
      <c r="AA397" s="515">
        <f t="shared" si="156"/>
        <v>0</v>
      </c>
      <c r="AB397" s="515">
        <f t="shared" si="156"/>
        <v>0</v>
      </c>
      <c r="AC397" s="515">
        <f t="shared" si="156"/>
        <v>0</v>
      </c>
      <c r="AD397" s="515">
        <f t="shared" si="156"/>
        <v>0</v>
      </c>
      <c r="AE397" s="515">
        <f t="shared" si="156"/>
        <v>0</v>
      </c>
      <c r="AF397" s="515">
        <f t="shared" si="156"/>
        <v>0</v>
      </c>
      <c r="AG397" s="515">
        <f t="shared" si="156"/>
        <v>0</v>
      </c>
      <c r="AH397" s="515">
        <f t="shared" si="156"/>
        <v>0</v>
      </c>
      <c r="AI397" s="515">
        <f t="shared" si="156"/>
        <v>0</v>
      </c>
      <c r="AJ397" s="515">
        <f t="shared" si="157"/>
        <v>0</v>
      </c>
      <c r="AK397" s="515">
        <f t="shared" si="157"/>
        <v>0</v>
      </c>
      <c r="AL397" s="515">
        <f t="shared" si="157"/>
        <v>0</v>
      </c>
      <c r="AM397" s="515">
        <f t="shared" si="157"/>
        <v>0</v>
      </c>
      <c r="AN397" s="515">
        <f t="shared" si="157"/>
        <v>0</v>
      </c>
      <c r="AO397" s="515">
        <f t="shared" si="157"/>
        <v>0</v>
      </c>
      <c r="AP397" s="515">
        <f t="shared" si="157"/>
        <v>0</v>
      </c>
      <c r="AQ397" s="515">
        <f t="shared" si="157"/>
        <v>0</v>
      </c>
      <c r="AR397" s="515">
        <f t="shared" si="157"/>
        <v>0</v>
      </c>
      <c r="AS397" s="515">
        <f t="shared" si="157"/>
        <v>0</v>
      </c>
      <c r="AT397" s="515">
        <f t="shared" si="157"/>
        <v>0</v>
      </c>
      <c r="AU397" s="515">
        <f t="shared" si="157"/>
        <v>0</v>
      </c>
      <c r="AV397" s="515">
        <f t="shared" si="157"/>
        <v>0</v>
      </c>
      <c r="AW397" s="515">
        <f t="shared" si="157"/>
        <v>0</v>
      </c>
      <c r="AX397" s="515" t="str">
        <f t="shared" si="149"/>
        <v/>
      </c>
      <c r="AY397" s="515" t="str">
        <f t="shared" si="149"/>
        <v/>
      </c>
      <c r="AZ397" s="515" t="str">
        <f t="shared" si="149"/>
        <v/>
      </c>
      <c r="BA397" s="515" t="str">
        <f t="shared" si="149"/>
        <v/>
      </c>
      <c r="BB397" s="515" t="str">
        <f t="shared" si="149"/>
        <v/>
      </c>
      <c r="BC397" s="515" t="str">
        <f t="shared" si="149"/>
        <v/>
      </c>
      <c r="BD397" s="515" t="str">
        <f t="shared" si="149"/>
        <v/>
      </c>
      <c r="BE397" s="515" t="str">
        <f t="shared" si="149"/>
        <v/>
      </c>
      <c r="BF397" s="515" t="str">
        <f t="shared" si="148"/>
        <v/>
      </c>
      <c r="BG397" s="515" t="str">
        <f t="shared" si="148"/>
        <v/>
      </c>
      <c r="BH397" s="515" t="str">
        <f t="shared" si="148"/>
        <v/>
      </c>
      <c r="BI397" s="515" t="str">
        <f t="shared" si="148"/>
        <v/>
      </c>
      <c r="BJ397" s="515" t="str">
        <f t="shared" si="148"/>
        <v/>
      </c>
      <c r="BK397" s="515" t="str">
        <f t="shared" si="140"/>
        <v/>
      </c>
      <c r="BL397" s="515">
        <f t="shared" si="158"/>
        <v>0</v>
      </c>
      <c r="BM397" s="515">
        <f t="shared" si="159"/>
        <v>0</v>
      </c>
      <c r="BN397" s="515">
        <f t="shared" si="160"/>
        <v>0</v>
      </c>
      <c r="BO397" s="515" t="str">
        <f t="shared" si="161"/>
        <v/>
      </c>
    </row>
    <row r="398" spans="1:67" ht="30" customHeight="1">
      <c r="A398" s="518">
        <v>387</v>
      </c>
      <c r="B398" s="516"/>
      <c r="C398" s="77" t="str">
        <f t="shared" si="150"/>
        <v/>
      </c>
      <c r="D398" s="72" t="str">
        <f t="shared" si="151"/>
        <v/>
      </c>
      <c r="E398" s="515" t="str">
        <f t="shared" si="152"/>
        <v/>
      </c>
      <c r="F398" s="515" t="str">
        <f t="shared" si="153"/>
        <v/>
      </c>
      <c r="G398" s="515" t="str">
        <f t="shared" si="154"/>
        <v/>
      </c>
      <c r="H398" s="515">
        <f t="shared" si="155"/>
        <v>0</v>
      </c>
      <c r="I398" s="515">
        <f t="shared" si="155"/>
        <v>0</v>
      </c>
      <c r="J398" s="515">
        <f t="shared" si="155"/>
        <v>0</v>
      </c>
      <c r="K398" s="515">
        <f t="shared" si="155"/>
        <v>0</v>
      </c>
      <c r="L398" s="515">
        <f t="shared" si="155"/>
        <v>0</v>
      </c>
      <c r="M398" s="515">
        <f t="shared" si="155"/>
        <v>0</v>
      </c>
      <c r="N398" s="515">
        <f t="shared" si="155"/>
        <v>0</v>
      </c>
      <c r="O398" s="515">
        <f t="shared" si="155"/>
        <v>0</v>
      </c>
      <c r="P398" s="515">
        <f t="shared" si="155"/>
        <v>0</v>
      </c>
      <c r="Q398" s="515">
        <f t="shared" si="155"/>
        <v>0</v>
      </c>
      <c r="R398" s="515">
        <f t="shared" si="155"/>
        <v>0</v>
      </c>
      <c r="S398" s="515">
        <f t="shared" si="155"/>
        <v>0</v>
      </c>
      <c r="T398" s="515">
        <f t="shared" si="155"/>
        <v>0</v>
      </c>
      <c r="U398" s="515">
        <f t="shared" si="155"/>
        <v>0</v>
      </c>
      <c r="V398" s="515">
        <f t="shared" si="156"/>
        <v>0</v>
      </c>
      <c r="W398" s="515">
        <f t="shared" si="156"/>
        <v>0</v>
      </c>
      <c r="X398" s="515">
        <f t="shared" si="156"/>
        <v>0</v>
      </c>
      <c r="Y398" s="515">
        <f t="shared" si="156"/>
        <v>0</v>
      </c>
      <c r="Z398" s="515">
        <f t="shared" si="156"/>
        <v>0</v>
      </c>
      <c r="AA398" s="515">
        <f t="shared" si="156"/>
        <v>0</v>
      </c>
      <c r="AB398" s="515">
        <f t="shared" si="156"/>
        <v>0</v>
      </c>
      <c r="AC398" s="515">
        <f t="shared" si="156"/>
        <v>0</v>
      </c>
      <c r="AD398" s="515">
        <f t="shared" si="156"/>
        <v>0</v>
      </c>
      <c r="AE398" s="515">
        <f t="shared" si="156"/>
        <v>0</v>
      </c>
      <c r="AF398" s="515">
        <f t="shared" si="156"/>
        <v>0</v>
      </c>
      <c r="AG398" s="515">
        <f t="shared" si="156"/>
        <v>0</v>
      </c>
      <c r="AH398" s="515">
        <f t="shared" si="156"/>
        <v>0</v>
      </c>
      <c r="AI398" s="515">
        <f t="shared" si="156"/>
        <v>0</v>
      </c>
      <c r="AJ398" s="515">
        <f t="shared" si="157"/>
        <v>0</v>
      </c>
      <c r="AK398" s="515">
        <f t="shared" si="157"/>
        <v>0</v>
      </c>
      <c r="AL398" s="515">
        <f t="shared" si="157"/>
        <v>0</v>
      </c>
      <c r="AM398" s="515">
        <f t="shared" si="157"/>
        <v>0</v>
      </c>
      <c r="AN398" s="515">
        <f t="shared" si="157"/>
        <v>0</v>
      </c>
      <c r="AO398" s="515">
        <f t="shared" si="157"/>
        <v>0</v>
      </c>
      <c r="AP398" s="515">
        <f t="shared" si="157"/>
        <v>0</v>
      </c>
      <c r="AQ398" s="515">
        <f t="shared" si="157"/>
        <v>0</v>
      </c>
      <c r="AR398" s="515">
        <f t="shared" si="157"/>
        <v>0</v>
      </c>
      <c r="AS398" s="515">
        <f t="shared" si="157"/>
        <v>0</v>
      </c>
      <c r="AT398" s="515">
        <f t="shared" si="157"/>
        <v>0</v>
      </c>
      <c r="AU398" s="515">
        <f t="shared" si="157"/>
        <v>0</v>
      </c>
      <c r="AV398" s="515">
        <f t="shared" si="157"/>
        <v>0</v>
      </c>
      <c r="AW398" s="515">
        <f t="shared" si="157"/>
        <v>0</v>
      </c>
      <c r="AX398" s="515" t="str">
        <f t="shared" si="149"/>
        <v/>
      </c>
      <c r="AY398" s="515" t="str">
        <f t="shared" si="149"/>
        <v/>
      </c>
      <c r="AZ398" s="515" t="str">
        <f t="shared" si="149"/>
        <v/>
      </c>
      <c r="BA398" s="515" t="str">
        <f t="shared" si="149"/>
        <v/>
      </c>
      <c r="BB398" s="515" t="str">
        <f t="shared" si="149"/>
        <v/>
      </c>
      <c r="BC398" s="515" t="str">
        <f t="shared" si="149"/>
        <v/>
      </c>
      <c r="BD398" s="515" t="str">
        <f t="shared" si="149"/>
        <v/>
      </c>
      <c r="BE398" s="515" t="str">
        <f t="shared" si="149"/>
        <v/>
      </c>
      <c r="BF398" s="515" t="str">
        <f t="shared" si="148"/>
        <v/>
      </c>
      <c r="BG398" s="515" t="str">
        <f t="shared" si="148"/>
        <v/>
      </c>
      <c r="BH398" s="515" t="str">
        <f t="shared" si="148"/>
        <v/>
      </c>
      <c r="BI398" s="515" t="str">
        <f t="shared" si="148"/>
        <v/>
      </c>
      <c r="BJ398" s="515" t="str">
        <f t="shared" si="148"/>
        <v/>
      </c>
      <c r="BK398" s="515" t="str">
        <f t="shared" si="140"/>
        <v/>
      </c>
      <c r="BL398" s="515">
        <f t="shared" si="158"/>
        <v>0</v>
      </c>
      <c r="BM398" s="515">
        <f t="shared" si="159"/>
        <v>0</v>
      </c>
      <c r="BN398" s="515">
        <f t="shared" si="160"/>
        <v>0</v>
      </c>
      <c r="BO398" s="515" t="str">
        <f t="shared" si="161"/>
        <v/>
      </c>
    </row>
    <row r="399" spans="1:67" ht="30" customHeight="1">
      <c r="A399" s="517">
        <v>388</v>
      </c>
      <c r="B399" s="516"/>
      <c r="C399" s="77" t="str">
        <f t="shared" si="150"/>
        <v/>
      </c>
      <c r="D399" s="72" t="str">
        <f t="shared" si="151"/>
        <v/>
      </c>
      <c r="E399" s="515" t="str">
        <f t="shared" si="152"/>
        <v/>
      </c>
      <c r="F399" s="515" t="str">
        <f t="shared" si="153"/>
        <v/>
      </c>
      <c r="G399" s="515" t="str">
        <f t="shared" si="154"/>
        <v/>
      </c>
      <c r="H399" s="515">
        <f t="shared" si="155"/>
        <v>0</v>
      </c>
      <c r="I399" s="515">
        <f t="shared" si="155"/>
        <v>0</v>
      </c>
      <c r="J399" s="515">
        <f t="shared" si="155"/>
        <v>0</v>
      </c>
      <c r="K399" s="515">
        <f t="shared" si="155"/>
        <v>0</v>
      </c>
      <c r="L399" s="515">
        <f t="shared" si="155"/>
        <v>0</v>
      </c>
      <c r="M399" s="515">
        <f t="shared" si="155"/>
        <v>0</v>
      </c>
      <c r="N399" s="515">
        <f t="shared" si="155"/>
        <v>0</v>
      </c>
      <c r="O399" s="515">
        <f t="shared" si="155"/>
        <v>0</v>
      </c>
      <c r="P399" s="515">
        <f t="shared" si="155"/>
        <v>0</v>
      </c>
      <c r="Q399" s="515">
        <f t="shared" si="155"/>
        <v>0</v>
      </c>
      <c r="R399" s="515">
        <f t="shared" si="155"/>
        <v>0</v>
      </c>
      <c r="S399" s="515">
        <f t="shared" si="155"/>
        <v>0</v>
      </c>
      <c r="T399" s="515">
        <f t="shared" si="155"/>
        <v>0</v>
      </c>
      <c r="U399" s="515">
        <f t="shared" si="155"/>
        <v>0</v>
      </c>
      <c r="V399" s="515">
        <f t="shared" si="156"/>
        <v>0</v>
      </c>
      <c r="W399" s="515">
        <f t="shared" si="156"/>
        <v>0</v>
      </c>
      <c r="X399" s="515">
        <f t="shared" si="156"/>
        <v>0</v>
      </c>
      <c r="Y399" s="515">
        <f t="shared" si="156"/>
        <v>0</v>
      </c>
      <c r="Z399" s="515">
        <f t="shared" si="156"/>
        <v>0</v>
      </c>
      <c r="AA399" s="515">
        <f t="shared" si="156"/>
        <v>0</v>
      </c>
      <c r="AB399" s="515">
        <f t="shared" si="156"/>
        <v>0</v>
      </c>
      <c r="AC399" s="515">
        <f t="shared" si="156"/>
        <v>0</v>
      </c>
      <c r="AD399" s="515">
        <f t="shared" si="156"/>
        <v>0</v>
      </c>
      <c r="AE399" s="515">
        <f t="shared" si="156"/>
        <v>0</v>
      </c>
      <c r="AF399" s="515">
        <f t="shared" si="156"/>
        <v>0</v>
      </c>
      <c r="AG399" s="515">
        <f t="shared" si="156"/>
        <v>0</v>
      </c>
      <c r="AH399" s="515">
        <f t="shared" si="156"/>
        <v>0</v>
      </c>
      <c r="AI399" s="515">
        <f t="shared" si="156"/>
        <v>0</v>
      </c>
      <c r="AJ399" s="515">
        <f t="shared" si="157"/>
        <v>0</v>
      </c>
      <c r="AK399" s="515">
        <f t="shared" si="157"/>
        <v>0</v>
      </c>
      <c r="AL399" s="515">
        <f t="shared" si="157"/>
        <v>0</v>
      </c>
      <c r="AM399" s="515">
        <f t="shared" si="157"/>
        <v>0</v>
      </c>
      <c r="AN399" s="515">
        <f t="shared" si="157"/>
        <v>0</v>
      </c>
      <c r="AO399" s="515">
        <f t="shared" si="157"/>
        <v>0</v>
      </c>
      <c r="AP399" s="515">
        <f t="shared" si="157"/>
        <v>0</v>
      </c>
      <c r="AQ399" s="515">
        <f t="shared" si="157"/>
        <v>0</v>
      </c>
      <c r="AR399" s="515">
        <f t="shared" si="157"/>
        <v>0</v>
      </c>
      <c r="AS399" s="515">
        <f t="shared" si="157"/>
        <v>0</v>
      </c>
      <c r="AT399" s="515">
        <f t="shared" si="157"/>
        <v>0</v>
      </c>
      <c r="AU399" s="515">
        <f t="shared" si="157"/>
        <v>0</v>
      </c>
      <c r="AV399" s="515">
        <f t="shared" si="157"/>
        <v>0</v>
      </c>
      <c r="AW399" s="515">
        <f t="shared" si="157"/>
        <v>0</v>
      </c>
      <c r="AX399" s="515" t="str">
        <f t="shared" si="149"/>
        <v/>
      </c>
      <c r="AY399" s="515" t="str">
        <f t="shared" si="149"/>
        <v/>
      </c>
      <c r="AZ399" s="515" t="str">
        <f t="shared" si="149"/>
        <v/>
      </c>
      <c r="BA399" s="515" t="str">
        <f t="shared" si="149"/>
        <v/>
      </c>
      <c r="BB399" s="515" t="str">
        <f t="shared" si="149"/>
        <v/>
      </c>
      <c r="BC399" s="515" t="str">
        <f t="shared" si="149"/>
        <v/>
      </c>
      <c r="BD399" s="515" t="str">
        <f t="shared" si="149"/>
        <v/>
      </c>
      <c r="BE399" s="515" t="str">
        <f t="shared" si="149"/>
        <v/>
      </c>
      <c r="BF399" s="515" t="str">
        <f t="shared" si="148"/>
        <v/>
      </c>
      <c r="BG399" s="515" t="str">
        <f t="shared" si="148"/>
        <v/>
      </c>
      <c r="BH399" s="515" t="str">
        <f t="shared" si="148"/>
        <v/>
      </c>
      <c r="BI399" s="515" t="str">
        <f t="shared" si="148"/>
        <v/>
      </c>
      <c r="BJ399" s="515" t="str">
        <f t="shared" si="148"/>
        <v/>
      </c>
      <c r="BK399" s="515" t="str">
        <f t="shared" si="140"/>
        <v/>
      </c>
      <c r="BL399" s="515">
        <f t="shared" si="158"/>
        <v>0</v>
      </c>
      <c r="BM399" s="515">
        <f t="shared" si="159"/>
        <v>0</v>
      </c>
      <c r="BN399" s="515">
        <f t="shared" si="160"/>
        <v>0</v>
      </c>
      <c r="BO399" s="515" t="str">
        <f t="shared" si="161"/>
        <v/>
      </c>
    </row>
    <row r="400" spans="1:67" ht="30" customHeight="1">
      <c r="A400" s="518">
        <v>389</v>
      </c>
      <c r="B400" s="516"/>
      <c r="C400" s="77" t="str">
        <f t="shared" si="150"/>
        <v/>
      </c>
      <c r="D400" s="72" t="str">
        <f t="shared" si="151"/>
        <v/>
      </c>
      <c r="E400" s="515" t="str">
        <f t="shared" si="152"/>
        <v/>
      </c>
      <c r="F400" s="515" t="str">
        <f t="shared" si="153"/>
        <v/>
      </c>
      <c r="G400" s="515" t="str">
        <f t="shared" si="154"/>
        <v/>
      </c>
      <c r="H400" s="515">
        <f t="shared" si="155"/>
        <v>0</v>
      </c>
      <c r="I400" s="515">
        <f t="shared" si="155"/>
        <v>0</v>
      </c>
      <c r="J400" s="515">
        <f t="shared" si="155"/>
        <v>0</v>
      </c>
      <c r="K400" s="515">
        <f t="shared" si="155"/>
        <v>0</v>
      </c>
      <c r="L400" s="515">
        <f t="shared" si="155"/>
        <v>0</v>
      </c>
      <c r="M400" s="515">
        <f t="shared" si="155"/>
        <v>0</v>
      </c>
      <c r="N400" s="515">
        <f t="shared" si="155"/>
        <v>0</v>
      </c>
      <c r="O400" s="515">
        <f t="shared" si="155"/>
        <v>0</v>
      </c>
      <c r="P400" s="515">
        <f t="shared" si="155"/>
        <v>0</v>
      </c>
      <c r="Q400" s="515">
        <f t="shared" si="155"/>
        <v>0</v>
      </c>
      <c r="R400" s="515">
        <f t="shared" si="155"/>
        <v>0</v>
      </c>
      <c r="S400" s="515">
        <f t="shared" si="155"/>
        <v>0</v>
      </c>
      <c r="T400" s="515">
        <f t="shared" si="155"/>
        <v>0</v>
      </c>
      <c r="U400" s="515">
        <f t="shared" si="155"/>
        <v>0</v>
      </c>
      <c r="V400" s="515">
        <f t="shared" si="156"/>
        <v>0</v>
      </c>
      <c r="W400" s="515">
        <f t="shared" si="156"/>
        <v>0</v>
      </c>
      <c r="X400" s="515">
        <f t="shared" si="156"/>
        <v>0</v>
      </c>
      <c r="Y400" s="515">
        <f t="shared" si="156"/>
        <v>0</v>
      </c>
      <c r="Z400" s="515">
        <f t="shared" si="156"/>
        <v>0</v>
      </c>
      <c r="AA400" s="515">
        <f t="shared" si="156"/>
        <v>0</v>
      </c>
      <c r="AB400" s="515">
        <f t="shared" si="156"/>
        <v>0</v>
      </c>
      <c r="AC400" s="515">
        <f t="shared" si="156"/>
        <v>0</v>
      </c>
      <c r="AD400" s="515">
        <f t="shared" si="156"/>
        <v>0</v>
      </c>
      <c r="AE400" s="515">
        <f t="shared" si="156"/>
        <v>0</v>
      </c>
      <c r="AF400" s="515">
        <f t="shared" si="156"/>
        <v>0</v>
      </c>
      <c r="AG400" s="515">
        <f t="shared" si="156"/>
        <v>0</v>
      </c>
      <c r="AH400" s="515">
        <f t="shared" si="156"/>
        <v>0</v>
      </c>
      <c r="AI400" s="515">
        <f t="shared" si="156"/>
        <v>0</v>
      </c>
      <c r="AJ400" s="515">
        <f t="shared" si="157"/>
        <v>0</v>
      </c>
      <c r="AK400" s="515">
        <f t="shared" si="157"/>
        <v>0</v>
      </c>
      <c r="AL400" s="515">
        <f t="shared" si="157"/>
        <v>0</v>
      </c>
      <c r="AM400" s="515">
        <f t="shared" si="157"/>
        <v>0</v>
      </c>
      <c r="AN400" s="515">
        <f t="shared" si="157"/>
        <v>0</v>
      </c>
      <c r="AO400" s="515">
        <f t="shared" si="157"/>
        <v>0</v>
      </c>
      <c r="AP400" s="515">
        <f t="shared" si="157"/>
        <v>0</v>
      </c>
      <c r="AQ400" s="515">
        <f t="shared" si="157"/>
        <v>0</v>
      </c>
      <c r="AR400" s="515">
        <f t="shared" si="157"/>
        <v>0</v>
      </c>
      <c r="AS400" s="515">
        <f t="shared" si="157"/>
        <v>0</v>
      </c>
      <c r="AT400" s="515">
        <f t="shared" si="157"/>
        <v>0</v>
      </c>
      <c r="AU400" s="515">
        <f t="shared" si="157"/>
        <v>0</v>
      </c>
      <c r="AV400" s="515">
        <f t="shared" si="157"/>
        <v>0</v>
      </c>
      <c r="AW400" s="515">
        <f t="shared" si="157"/>
        <v>0</v>
      </c>
      <c r="AX400" s="515" t="str">
        <f t="shared" si="149"/>
        <v/>
      </c>
      <c r="AY400" s="515" t="str">
        <f t="shared" si="149"/>
        <v/>
      </c>
      <c r="AZ400" s="515" t="str">
        <f t="shared" si="149"/>
        <v/>
      </c>
      <c r="BA400" s="515" t="str">
        <f t="shared" si="149"/>
        <v/>
      </c>
      <c r="BB400" s="515" t="str">
        <f t="shared" si="149"/>
        <v/>
      </c>
      <c r="BC400" s="515" t="str">
        <f t="shared" si="149"/>
        <v/>
      </c>
      <c r="BD400" s="515" t="str">
        <f t="shared" si="149"/>
        <v/>
      </c>
      <c r="BE400" s="515" t="str">
        <f t="shared" si="149"/>
        <v/>
      </c>
      <c r="BF400" s="515" t="str">
        <f t="shared" si="148"/>
        <v/>
      </c>
      <c r="BG400" s="515" t="str">
        <f t="shared" si="148"/>
        <v/>
      </c>
      <c r="BH400" s="515" t="str">
        <f t="shared" si="148"/>
        <v/>
      </c>
      <c r="BI400" s="515" t="str">
        <f t="shared" si="148"/>
        <v/>
      </c>
      <c r="BJ400" s="515" t="str">
        <f t="shared" si="148"/>
        <v/>
      </c>
      <c r="BK400" s="515" t="str">
        <f t="shared" si="140"/>
        <v/>
      </c>
      <c r="BL400" s="515">
        <f t="shared" si="158"/>
        <v>0</v>
      </c>
      <c r="BM400" s="515">
        <f t="shared" si="159"/>
        <v>0</v>
      </c>
      <c r="BN400" s="515">
        <f t="shared" si="160"/>
        <v>0</v>
      </c>
      <c r="BO400" s="515" t="str">
        <f t="shared" si="161"/>
        <v/>
      </c>
    </row>
    <row r="401" spans="1:67" ht="30" customHeight="1">
      <c r="A401" s="517">
        <v>390</v>
      </c>
      <c r="B401" s="516"/>
      <c r="C401" s="77" t="str">
        <f t="shared" si="150"/>
        <v/>
      </c>
      <c r="D401" s="72" t="str">
        <f t="shared" si="151"/>
        <v/>
      </c>
      <c r="E401" s="515" t="str">
        <f t="shared" si="152"/>
        <v/>
      </c>
      <c r="F401" s="515" t="str">
        <f t="shared" si="153"/>
        <v/>
      </c>
      <c r="G401" s="515" t="str">
        <f t="shared" si="154"/>
        <v/>
      </c>
      <c r="H401" s="515">
        <f t="shared" si="155"/>
        <v>0</v>
      </c>
      <c r="I401" s="515">
        <f t="shared" si="155"/>
        <v>0</v>
      </c>
      <c r="J401" s="515">
        <f t="shared" si="155"/>
        <v>0</v>
      </c>
      <c r="K401" s="515">
        <f t="shared" si="155"/>
        <v>0</v>
      </c>
      <c r="L401" s="515">
        <f t="shared" si="155"/>
        <v>0</v>
      </c>
      <c r="M401" s="515">
        <f t="shared" si="155"/>
        <v>0</v>
      </c>
      <c r="N401" s="515">
        <f t="shared" si="155"/>
        <v>0</v>
      </c>
      <c r="O401" s="515">
        <f t="shared" si="155"/>
        <v>0</v>
      </c>
      <c r="P401" s="515">
        <f t="shared" si="155"/>
        <v>0</v>
      </c>
      <c r="Q401" s="515">
        <f t="shared" si="155"/>
        <v>0</v>
      </c>
      <c r="R401" s="515">
        <f t="shared" si="155"/>
        <v>0</v>
      </c>
      <c r="S401" s="515">
        <f t="shared" si="155"/>
        <v>0</v>
      </c>
      <c r="T401" s="515">
        <f t="shared" si="155"/>
        <v>0</v>
      </c>
      <c r="U401" s="515">
        <f t="shared" si="155"/>
        <v>0</v>
      </c>
      <c r="V401" s="515">
        <f t="shared" si="156"/>
        <v>0</v>
      </c>
      <c r="W401" s="515">
        <f t="shared" si="156"/>
        <v>0</v>
      </c>
      <c r="X401" s="515">
        <f t="shared" si="156"/>
        <v>0</v>
      </c>
      <c r="Y401" s="515">
        <f t="shared" si="156"/>
        <v>0</v>
      </c>
      <c r="Z401" s="515">
        <f t="shared" si="156"/>
        <v>0</v>
      </c>
      <c r="AA401" s="515">
        <f t="shared" si="156"/>
        <v>0</v>
      </c>
      <c r="AB401" s="515">
        <f t="shared" si="156"/>
        <v>0</v>
      </c>
      <c r="AC401" s="515">
        <f t="shared" si="156"/>
        <v>0</v>
      </c>
      <c r="AD401" s="515">
        <f t="shared" si="156"/>
        <v>0</v>
      </c>
      <c r="AE401" s="515">
        <f t="shared" si="156"/>
        <v>0</v>
      </c>
      <c r="AF401" s="515">
        <f t="shared" si="156"/>
        <v>0</v>
      </c>
      <c r="AG401" s="515">
        <f t="shared" si="156"/>
        <v>0</v>
      </c>
      <c r="AH401" s="515">
        <f t="shared" si="156"/>
        <v>0</v>
      </c>
      <c r="AI401" s="515">
        <f t="shared" si="156"/>
        <v>0</v>
      </c>
      <c r="AJ401" s="515">
        <f t="shared" si="157"/>
        <v>0</v>
      </c>
      <c r="AK401" s="515">
        <f t="shared" si="157"/>
        <v>0</v>
      </c>
      <c r="AL401" s="515">
        <f t="shared" si="157"/>
        <v>0</v>
      </c>
      <c r="AM401" s="515">
        <f t="shared" si="157"/>
        <v>0</v>
      </c>
      <c r="AN401" s="515">
        <f t="shared" si="157"/>
        <v>0</v>
      </c>
      <c r="AO401" s="515">
        <f t="shared" si="157"/>
        <v>0</v>
      </c>
      <c r="AP401" s="515">
        <f t="shared" si="157"/>
        <v>0</v>
      </c>
      <c r="AQ401" s="515">
        <f t="shared" si="157"/>
        <v>0</v>
      </c>
      <c r="AR401" s="515">
        <f t="shared" si="157"/>
        <v>0</v>
      </c>
      <c r="AS401" s="515">
        <f t="shared" si="157"/>
        <v>0</v>
      </c>
      <c r="AT401" s="515">
        <f t="shared" si="157"/>
        <v>0</v>
      </c>
      <c r="AU401" s="515">
        <f t="shared" si="157"/>
        <v>0</v>
      </c>
      <c r="AV401" s="515">
        <f t="shared" si="157"/>
        <v>0</v>
      </c>
      <c r="AW401" s="515">
        <f t="shared" si="157"/>
        <v>0</v>
      </c>
      <c r="AX401" s="515" t="str">
        <f t="shared" si="149"/>
        <v/>
      </c>
      <c r="AY401" s="515" t="str">
        <f t="shared" si="149"/>
        <v/>
      </c>
      <c r="AZ401" s="515" t="str">
        <f t="shared" si="149"/>
        <v/>
      </c>
      <c r="BA401" s="515" t="str">
        <f t="shared" si="149"/>
        <v/>
      </c>
      <c r="BB401" s="515" t="str">
        <f t="shared" si="149"/>
        <v/>
      </c>
      <c r="BC401" s="515" t="str">
        <f t="shared" si="149"/>
        <v/>
      </c>
      <c r="BD401" s="515" t="str">
        <f t="shared" si="149"/>
        <v/>
      </c>
      <c r="BE401" s="515" t="str">
        <f t="shared" si="149"/>
        <v/>
      </c>
      <c r="BF401" s="515" t="str">
        <f t="shared" si="148"/>
        <v/>
      </c>
      <c r="BG401" s="515" t="str">
        <f t="shared" si="148"/>
        <v/>
      </c>
      <c r="BH401" s="515" t="str">
        <f t="shared" si="148"/>
        <v/>
      </c>
      <c r="BI401" s="515" t="str">
        <f t="shared" si="148"/>
        <v/>
      </c>
      <c r="BJ401" s="515" t="str">
        <f t="shared" si="148"/>
        <v/>
      </c>
      <c r="BK401" s="515" t="str">
        <f t="shared" si="140"/>
        <v/>
      </c>
      <c r="BL401" s="515">
        <f t="shared" si="158"/>
        <v>0</v>
      </c>
      <c r="BM401" s="515">
        <f t="shared" si="159"/>
        <v>0</v>
      </c>
      <c r="BN401" s="515">
        <f t="shared" si="160"/>
        <v>0</v>
      </c>
      <c r="BO401" s="515" t="str">
        <f t="shared" si="161"/>
        <v/>
      </c>
    </row>
    <row r="402" spans="1:67" ht="30" customHeight="1">
      <c r="A402" s="518">
        <v>391</v>
      </c>
      <c r="B402" s="516"/>
      <c r="C402" s="77" t="str">
        <f t="shared" si="150"/>
        <v/>
      </c>
      <c r="D402" s="72" t="str">
        <f t="shared" si="151"/>
        <v/>
      </c>
      <c r="E402" s="515" t="str">
        <f t="shared" si="152"/>
        <v/>
      </c>
      <c r="F402" s="515" t="str">
        <f t="shared" si="153"/>
        <v/>
      </c>
      <c r="G402" s="515" t="str">
        <f t="shared" si="154"/>
        <v/>
      </c>
      <c r="H402" s="515">
        <f t="shared" si="155"/>
        <v>0</v>
      </c>
      <c r="I402" s="515">
        <f t="shared" si="155"/>
        <v>0</v>
      </c>
      <c r="J402" s="515">
        <f t="shared" si="155"/>
        <v>0</v>
      </c>
      <c r="K402" s="515">
        <f t="shared" si="155"/>
        <v>0</v>
      </c>
      <c r="L402" s="515">
        <f t="shared" si="155"/>
        <v>0</v>
      </c>
      <c r="M402" s="515">
        <f t="shared" si="155"/>
        <v>0</v>
      </c>
      <c r="N402" s="515">
        <f t="shared" si="155"/>
        <v>0</v>
      </c>
      <c r="O402" s="515">
        <f t="shared" si="155"/>
        <v>0</v>
      </c>
      <c r="P402" s="515">
        <f t="shared" si="155"/>
        <v>0</v>
      </c>
      <c r="Q402" s="515">
        <f t="shared" si="155"/>
        <v>0</v>
      </c>
      <c r="R402" s="515">
        <f t="shared" si="155"/>
        <v>0</v>
      </c>
      <c r="S402" s="515">
        <f t="shared" si="155"/>
        <v>0</v>
      </c>
      <c r="T402" s="515">
        <f t="shared" si="155"/>
        <v>0</v>
      </c>
      <c r="U402" s="515">
        <f t="shared" si="155"/>
        <v>0</v>
      </c>
      <c r="V402" s="515">
        <f t="shared" si="156"/>
        <v>0</v>
      </c>
      <c r="W402" s="515">
        <f t="shared" si="156"/>
        <v>0</v>
      </c>
      <c r="X402" s="515">
        <f t="shared" si="156"/>
        <v>0</v>
      </c>
      <c r="Y402" s="515">
        <f t="shared" si="156"/>
        <v>0</v>
      </c>
      <c r="Z402" s="515">
        <f t="shared" si="156"/>
        <v>0</v>
      </c>
      <c r="AA402" s="515">
        <f t="shared" si="156"/>
        <v>0</v>
      </c>
      <c r="AB402" s="515">
        <f t="shared" si="156"/>
        <v>0</v>
      </c>
      <c r="AC402" s="515">
        <f t="shared" si="156"/>
        <v>0</v>
      </c>
      <c r="AD402" s="515">
        <f t="shared" si="156"/>
        <v>0</v>
      </c>
      <c r="AE402" s="515">
        <f t="shared" si="156"/>
        <v>0</v>
      </c>
      <c r="AF402" s="515">
        <f t="shared" si="156"/>
        <v>0</v>
      </c>
      <c r="AG402" s="515">
        <f t="shared" si="156"/>
        <v>0</v>
      </c>
      <c r="AH402" s="515">
        <f t="shared" si="156"/>
        <v>0</v>
      </c>
      <c r="AI402" s="515">
        <f t="shared" si="156"/>
        <v>0</v>
      </c>
      <c r="AJ402" s="515">
        <f t="shared" si="157"/>
        <v>0</v>
      </c>
      <c r="AK402" s="515">
        <f t="shared" si="157"/>
        <v>0</v>
      </c>
      <c r="AL402" s="515">
        <f t="shared" si="157"/>
        <v>0</v>
      </c>
      <c r="AM402" s="515">
        <f t="shared" si="157"/>
        <v>0</v>
      </c>
      <c r="AN402" s="515">
        <f t="shared" si="157"/>
        <v>0</v>
      </c>
      <c r="AO402" s="515">
        <f t="shared" si="157"/>
        <v>0</v>
      </c>
      <c r="AP402" s="515">
        <f t="shared" si="157"/>
        <v>0</v>
      </c>
      <c r="AQ402" s="515">
        <f t="shared" si="157"/>
        <v>0</v>
      </c>
      <c r="AR402" s="515">
        <f t="shared" si="157"/>
        <v>0</v>
      </c>
      <c r="AS402" s="515">
        <f t="shared" si="157"/>
        <v>0</v>
      </c>
      <c r="AT402" s="515">
        <f t="shared" si="157"/>
        <v>0</v>
      </c>
      <c r="AU402" s="515">
        <f t="shared" si="157"/>
        <v>0</v>
      </c>
      <c r="AV402" s="515">
        <f t="shared" si="157"/>
        <v>0</v>
      </c>
      <c r="AW402" s="515">
        <f t="shared" si="157"/>
        <v>0</v>
      </c>
      <c r="AX402" s="515" t="str">
        <f t="shared" si="149"/>
        <v/>
      </c>
      <c r="AY402" s="515" t="str">
        <f t="shared" si="149"/>
        <v/>
      </c>
      <c r="AZ402" s="515" t="str">
        <f t="shared" si="149"/>
        <v/>
      </c>
      <c r="BA402" s="515" t="str">
        <f t="shared" si="149"/>
        <v/>
      </c>
      <c r="BB402" s="515" t="str">
        <f t="shared" si="149"/>
        <v/>
      </c>
      <c r="BC402" s="515" t="str">
        <f t="shared" si="149"/>
        <v/>
      </c>
      <c r="BD402" s="515" t="str">
        <f t="shared" si="149"/>
        <v/>
      </c>
      <c r="BE402" s="515" t="str">
        <f t="shared" si="149"/>
        <v/>
      </c>
      <c r="BF402" s="515" t="str">
        <f t="shared" si="148"/>
        <v/>
      </c>
      <c r="BG402" s="515" t="str">
        <f t="shared" si="148"/>
        <v/>
      </c>
      <c r="BH402" s="515" t="str">
        <f t="shared" si="148"/>
        <v/>
      </c>
      <c r="BI402" s="515" t="str">
        <f t="shared" si="148"/>
        <v/>
      </c>
      <c r="BJ402" s="515" t="str">
        <f t="shared" si="148"/>
        <v/>
      </c>
      <c r="BK402" s="515" t="str">
        <f t="shared" si="140"/>
        <v/>
      </c>
      <c r="BL402" s="515">
        <f t="shared" si="158"/>
        <v>0</v>
      </c>
      <c r="BM402" s="515">
        <f t="shared" si="159"/>
        <v>0</v>
      </c>
      <c r="BN402" s="515">
        <f t="shared" si="160"/>
        <v>0</v>
      </c>
      <c r="BO402" s="515" t="str">
        <f t="shared" si="161"/>
        <v/>
      </c>
    </row>
    <row r="403" spans="1:67" ht="30" customHeight="1">
      <c r="A403" s="517">
        <v>392</v>
      </c>
      <c r="B403" s="516"/>
      <c r="C403" s="77" t="str">
        <f t="shared" si="150"/>
        <v/>
      </c>
      <c r="D403" s="72" t="str">
        <f t="shared" si="151"/>
        <v/>
      </c>
      <c r="E403" s="515" t="str">
        <f t="shared" si="152"/>
        <v/>
      </c>
      <c r="F403" s="515" t="str">
        <f t="shared" si="153"/>
        <v/>
      </c>
      <c r="G403" s="515" t="str">
        <f t="shared" si="154"/>
        <v/>
      </c>
      <c r="H403" s="515">
        <f t="shared" si="155"/>
        <v>0</v>
      </c>
      <c r="I403" s="515">
        <f t="shared" si="155"/>
        <v>0</v>
      </c>
      <c r="J403" s="515">
        <f t="shared" si="155"/>
        <v>0</v>
      </c>
      <c r="K403" s="515">
        <f t="shared" si="155"/>
        <v>0</v>
      </c>
      <c r="L403" s="515">
        <f t="shared" si="155"/>
        <v>0</v>
      </c>
      <c r="M403" s="515">
        <f t="shared" si="155"/>
        <v>0</v>
      </c>
      <c r="N403" s="515">
        <f t="shared" si="155"/>
        <v>0</v>
      </c>
      <c r="O403" s="515">
        <f t="shared" si="155"/>
        <v>0</v>
      </c>
      <c r="P403" s="515">
        <f t="shared" si="155"/>
        <v>0</v>
      </c>
      <c r="Q403" s="515">
        <f t="shared" si="155"/>
        <v>0</v>
      </c>
      <c r="R403" s="515">
        <f t="shared" si="155"/>
        <v>0</v>
      </c>
      <c r="S403" s="515">
        <f t="shared" si="155"/>
        <v>0</v>
      </c>
      <c r="T403" s="515">
        <f t="shared" si="155"/>
        <v>0</v>
      </c>
      <c r="U403" s="515">
        <f t="shared" si="155"/>
        <v>0</v>
      </c>
      <c r="V403" s="515">
        <f t="shared" si="156"/>
        <v>0</v>
      </c>
      <c r="W403" s="515">
        <f t="shared" si="156"/>
        <v>0</v>
      </c>
      <c r="X403" s="515">
        <f t="shared" si="156"/>
        <v>0</v>
      </c>
      <c r="Y403" s="515">
        <f t="shared" si="156"/>
        <v>0</v>
      </c>
      <c r="Z403" s="515">
        <f t="shared" si="156"/>
        <v>0</v>
      </c>
      <c r="AA403" s="515">
        <f t="shared" si="156"/>
        <v>0</v>
      </c>
      <c r="AB403" s="515">
        <f t="shared" si="156"/>
        <v>0</v>
      </c>
      <c r="AC403" s="515">
        <f t="shared" si="156"/>
        <v>0</v>
      </c>
      <c r="AD403" s="515">
        <f t="shared" si="156"/>
        <v>0</v>
      </c>
      <c r="AE403" s="515">
        <f t="shared" si="156"/>
        <v>0</v>
      </c>
      <c r="AF403" s="515">
        <f t="shared" si="156"/>
        <v>0</v>
      </c>
      <c r="AG403" s="515">
        <f t="shared" si="156"/>
        <v>0</v>
      </c>
      <c r="AH403" s="515">
        <f t="shared" si="156"/>
        <v>0</v>
      </c>
      <c r="AI403" s="515">
        <f t="shared" si="156"/>
        <v>0</v>
      </c>
      <c r="AJ403" s="515">
        <f t="shared" si="157"/>
        <v>0</v>
      </c>
      <c r="AK403" s="515">
        <f t="shared" si="157"/>
        <v>0</v>
      </c>
      <c r="AL403" s="515">
        <f t="shared" si="157"/>
        <v>0</v>
      </c>
      <c r="AM403" s="515">
        <f t="shared" si="157"/>
        <v>0</v>
      </c>
      <c r="AN403" s="515">
        <f t="shared" si="157"/>
        <v>0</v>
      </c>
      <c r="AO403" s="515">
        <f t="shared" si="157"/>
        <v>0</v>
      </c>
      <c r="AP403" s="515">
        <f t="shared" si="157"/>
        <v>0</v>
      </c>
      <c r="AQ403" s="515">
        <f t="shared" si="157"/>
        <v>0</v>
      </c>
      <c r="AR403" s="515">
        <f t="shared" si="157"/>
        <v>0</v>
      </c>
      <c r="AS403" s="515">
        <f t="shared" si="157"/>
        <v>0</v>
      </c>
      <c r="AT403" s="515">
        <f t="shared" si="157"/>
        <v>0</v>
      </c>
      <c r="AU403" s="515">
        <f t="shared" si="157"/>
        <v>0</v>
      </c>
      <c r="AV403" s="515">
        <f t="shared" si="157"/>
        <v>0</v>
      </c>
      <c r="AW403" s="515">
        <f t="shared" si="157"/>
        <v>0</v>
      </c>
      <c r="AX403" s="515" t="str">
        <f t="shared" si="149"/>
        <v/>
      </c>
      <c r="AY403" s="515" t="str">
        <f t="shared" si="149"/>
        <v/>
      </c>
      <c r="AZ403" s="515" t="str">
        <f t="shared" si="149"/>
        <v/>
      </c>
      <c r="BA403" s="515" t="str">
        <f t="shared" si="149"/>
        <v/>
      </c>
      <c r="BB403" s="515" t="str">
        <f t="shared" si="149"/>
        <v/>
      </c>
      <c r="BC403" s="515" t="str">
        <f t="shared" si="149"/>
        <v/>
      </c>
      <c r="BD403" s="515" t="str">
        <f t="shared" si="149"/>
        <v/>
      </c>
      <c r="BE403" s="515" t="str">
        <f t="shared" si="149"/>
        <v/>
      </c>
      <c r="BF403" s="515" t="str">
        <f t="shared" si="148"/>
        <v/>
      </c>
      <c r="BG403" s="515" t="str">
        <f t="shared" si="148"/>
        <v/>
      </c>
      <c r="BH403" s="515" t="str">
        <f t="shared" si="148"/>
        <v/>
      </c>
      <c r="BI403" s="515" t="str">
        <f t="shared" si="148"/>
        <v/>
      </c>
      <c r="BJ403" s="515" t="str">
        <f t="shared" si="148"/>
        <v/>
      </c>
      <c r="BK403" s="515" t="str">
        <f t="shared" si="140"/>
        <v/>
      </c>
      <c r="BL403" s="515">
        <f t="shared" si="158"/>
        <v>0</v>
      </c>
      <c r="BM403" s="515">
        <f t="shared" si="159"/>
        <v>0</v>
      </c>
      <c r="BN403" s="515">
        <f t="shared" si="160"/>
        <v>0</v>
      </c>
      <c r="BO403" s="515" t="str">
        <f t="shared" si="161"/>
        <v/>
      </c>
    </row>
    <row r="404" spans="1:67" ht="30" customHeight="1">
      <c r="A404" s="518">
        <v>393</v>
      </c>
      <c r="B404" s="516"/>
      <c r="C404" s="77" t="str">
        <f t="shared" si="150"/>
        <v/>
      </c>
      <c r="D404" s="72" t="str">
        <f t="shared" si="151"/>
        <v/>
      </c>
      <c r="E404" s="515" t="str">
        <f t="shared" si="152"/>
        <v/>
      </c>
      <c r="F404" s="515" t="str">
        <f t="shared" si="153"/>
        <v/>
      </c>
      <c r="G404" s="515" t="str">
        <f t="shared" si="154"/>
        <v/>
      </c>
      <c r="H404" s="515">
        <f t="shared" si="155"/>
        <v>0</v>
      </c>
      <c r="I404" s="515">
        <f t="shared" si="155"/>
        <v>0</v>
      </c>
      <c r="J404" s="515">
        <f t="shared" si="155"/>
        <v>0</v>
      </c>
      <c r="K404" s="515">
        <f t="shared" si="155"/>
        <v>0</v>
      </c>
      <c r="L404" s="515">
        <f t="shared" si="155"/>
        <v>0</v>
      </c>
      <c r="M404" s="515">
        <f t="shared" si="155"/>
        <v>0</v>
      </c>
      <c r="N404" s="515">
        <f t="shared" si="155"/>
        <v>0</v>
      </c>
      <c r="O404" s="515">
        <f t="shared" si="155"/>
        <v>0</v>
      </c>
      <c r="P404" s="515">
        <f t="shared" si="155"/>
        <v>0</v>
      </c>
      <c r="Q404" s="515">
        <f t="shared" si="155"/>
        <v>0</v>
      </c>
      <c r="R404" s="515">
        <f t="shared" si="155"/>
        <v>0</v>
      </c>
      <c r="S404" s="515">
        <f t="shared" si="155"/>
        <v>0</v>
      </c>
      <c r="T404" s="515">
        <f t="shared" si="155"/>
        <v>0</v>
      </c>
      <c r="U404" s="515">
        <f t="shared" si="155"/>
        <v>0</v>
      </c>
      <c r="V404" s="515">
        <f t="shared" si="156"/>
        <v>0</v>
      </c>
      <c r="W404" s="515">
        <f t="shared" si="156"/>
        <v>0</v>
      </c>
      <c r="X404" s="515">
        <f t="shared" si="156"/>
        <v>0</v>
      </c>
      <c r="Y404" s="515">
        <f t="shared" si="156"/>
        <v>0</v>
      </c>
      <c r="Z404" s="515">
        <f t="shared" si="156"/>
        <v>0</v>
      </c>
      <c r="AA404" s="515">
        <f t="shared" si="156"/>
        <v>0</v>
      </c>
      <c r="AB404" s="515">
        <f t="shared" si="156"/>
        <v>0</v>
      </c>
      <c r="AC404" s="515">
        <f t="shared" si="156"/>
        <v>0</v>
      </c>
      <c r="AD404" s="515">
        <f t="shared" si="156"/>
        <v>0</v>
      </c>
      <c r="AE404" s="515">
        <f t="shared" si="156"/>
        <v>0</v>
      </c>
      <c r="AF404" s="515">
        <f t="shared" si="156"/>
        <v>0</v>
      </c>
      <c r="AG404" s="515">
        <f t="shared" si="156"/>
        <v>0</v>
      </c>
      <c r="AH404" s="515">
        <f t="shared" si="156"/>
        <v>0</v>
      </c>
      <c r="AI404" s="515">
        <f t="shared" si="156"/>
        <v>0</v>
      </c>
      <c r="AJ404" s="515">
        <f t="shared" si="157"/>
        <v>0</v>
      </c>
      <c r="AK404" s="515">
        <f t="shared" si="157"/>
        <v>0</v>
      </c>
      <c r="AL404" s="515">
        <f t="shared" si="157"/>
        <v>0</v>
      </c>
      <c r="AM404" s="515">
        <f t="shared" si="157"/>
        <v>0</v>
      </c>
      <c r="AN404" s="515">
        <f t="shared" si="157"/>
        <v>0</v>
      </c>
      <c r="AO404" s="515">
        <f t="shared" si="157"/>
        <v>0</v>
      </c>
      <c r="AP404" s="515">
        <f t="shared" si="157"/>
        <v>0</v>
      </c>
      <c r="AQ404" s="515">
        <f t="shared" si="157"/>
        <v>0</v>
      </c>
      <c r="AR404" s="515">
        <f t="shared" si="157"/>
        <v>0</v>
      </c>
      <c r="AS404" s="515">
        <f t="shared" si="157"/>
        <v>0</v>
      </c>
      <c r="AT404" s="515">
        <f t="shared" si="157"/>
        <v>0</v>
      </c>
      <c r="AU404" s="515">
        <f t="shared" si="157"/>
        <v>0</v>
      </c>
      <c r="AV404" s="515">
        <f t="shared" si="157"/>
        <v>0</v>
      </c>
      <c r="AW404" s="515">
        <f t="shared" si="157"/>
        <v>0</v>
      </c>
      <c r="AX404" s="515" t="str">
        <f t="shared" si="149"/>
        <v/>
      </c>
      <c r="AY404" s="515" t="str">
        <f t="shared" si="149"/>
        <v/>
      </c>
      <c r="AZ404" s="515" t="str">
        <f t="shared" si="149"/>
        <v/>
      </c>
      <c r="BA404" s="515" t="str">
        <f t="shared" si="149"/>
        <v/>
      </c>
      <c r="BB404" s="515" t="str">
        <f t="shared" si="149"/>
        <v/>
      </c>
      <c r="BC404" s="515" t="str">
        <f t="shared" si="149"/>
        <v/>
      </c>
      <c r="BD404" s="515" t="str">
        <f t="shared" si="149"/>
        <v/>
      </c>
      <c r="BE404" s="515" t="str">
        <f t="shared" si="149"/>
        <v/>
      </c>
      <c r="BF404" s="515" t="str">
        <f t="shared" si="148"/>
        <v/>
      </c>
      <c r="BG404" s="515" t="str">
        <f t="shared" si="148"/>
        <v/>
      </c>
      <c r="BH404" s="515" t="str">
        <f t="shared" si="148"/>
        <v/>
      </c>
      <c r="BI404" s="515" t="str">
        <f t="shared" si="148"/>
        <v/>
      </c>
      <c r="BJ404" s="515" t="str">
        <f t="shared" si="148"/>
        <v/>
      </c>
      <c r="BK404" s="515" t="str">
        <f t="shared" si="140"/>
        <v/>
      </c>
      <c r="BL404" s="515">
        <f t="shared" si="158"/>
        <v>0</v>
      </c>
      <c r="BM404" s="515">
        <f t="shared" si="159"/>
        <v>0</v>
      </c>
      <c r="BN404" s="515">
        <f t="shared" si="160"/>
        <v>0</v>
      </c>
      <c r="BO404" s="515" t="str">
        <f t="shared" si="161"/>
        <v/>
      </c>
    </row>
    <row r="405" spans="1:67" ht="30" customHeight="1">
      <c r="A405" s="517">
        <v>394</v>
      </c>
      <c r="B405" s="516"/>
      <c r="C405" s="77" t="str">
        <f t="shared" si="150"/>
        <v/>
      </c>
      <c r="D405" s="72" t="str">
        <f t="shared" si="151"/>
        <v/>
      </c>
      <c r="E405" s="515" t="str">
        <f t="shared" si="152"/>
        <v/>
      </c>
      <c r="F405" s="515" t="str">
        <f t="shared" si="153"/>
        <v/>
      </c>
      <c r="G405" s="515" t="str">
        <f t="shared" si="154"/>
        <v/>
      </c>
      <c r="H405" s="515">
        <f t="shared" si="155"/>
        <v>0</v>
      </c>
      <c r="I405" s="515">
        <f t="shared" si="155"/>
        <v>0</v>
      </c>
      <c r="J405" s="515">
        <f t="shared" si="155"/>
        <v>0</v>
      </c>
      <c r="K405" s="515">
        <f t="shared" si="155"/>
        <v>0</v>
      </c>
      <c r="L405" s="515">
        <f t="shared" si="155"/>
        <v>0</v>
      </c>
      <c r="M405" s="515">
        <f t="shared" si="155"/>
        <v>0</v>
      </c>
      <c r="N405" s="515">
        <f t="shared" si="155"/>
        <v>0</v>
      </c>
      <c r="O405" s="515">
        <f t="shared" si="155"/>
        <v>0</v>
      </c>
      <c r="P405" s="515">
        <f t="shared" si="155"/>
        <v>0</v>
      </c>
      <c r="Q405" s="515">
        <f t="shared" si="155"/>
        <v>0</v>
      </c>
      <c r="R405" s="515">
        <f t="shared" si="155"/>
        <v>0</v>
      </c>
      <c r="S405" s="515">
        <f t="shared" si="155"/>
        <v>0</v>
      </c>
      <c r="T405" s="515">
        <f t="shared" si="155"/>
        <v>0</v>
      </c>
      <c r="U405" s="515">
        <f t="shared" si="155"/>
        <v>0</v>
      </c>
      <c r="V405" s="515">
        <f t="shared" si="156"/>
        <v>0</v>
      </c>
      <c r="W405" s="515">
        <f t="shared" si="156"/>
        <v>0</v>
      </c>
      <c r="X405" s="515">
        <f t="shared" si="156"/>
        <v>0</v>
      </c>
      <c r="Y405" s="515">
        <f t="shared" si="156"/>
        <v>0</v>
      </c>
      <c r="Z405" s="515">
        <f t="shared" si="156"/>
        <v>0</v>
      </c>
      <c r="AA405" s="515">
        <f t="shared" si="156"/>
        <v>0</v>
      </c>
      <c r="AB405" s="515">
        <f t="shared" si="156"/>
        <v>0</v>
      </c>
      <c r="AC405" s="515">
        <f t="shared" si="156"/>
        <v>0</v>
      </c>
      <c r="AD405" s="515">
        <f t="shared" si="156"/>
        <v>0</v>
      </c>
      <c r="AE405" s="515">
        <f t="shared" si="156"/>
        <v>0</v>
      </c>
      <c r="AF405" s="515">
        <f t="shared" si="156"/>
        <v>0</v>
      </c>
      <c r="AG405" s="515">
        <f t="shared" si="156"/>
        <v>0</v>
      </c>
      <c r="AH405" s="515">
        <f t="shared" si="156"/>
        <v>0</v>
      </c>
      <c r="AI405" s="515">
        <f t="shared" si="156"/>
        <v>0</v>
      </c>
      <c r="AJ405" s="515">
        <f t="shared" si="157"/>
        <v>0</v>
      </c>
      <c r="AK405" s="515">
        <f t="shared" si="157"/>
        <v>0</v>
      </c>
      <c r="AL405" s="515">
        <f t="shared" si="157"/>
        <v>0</v>
      </c>
      <c r="AM405" s="515">
        <f t="shared" si="157"/>
        <v>0</v>
      </c>
      <c r="AN405" s="515">
        <f t="shared" si="157"/>
        <v>0</v>
      </c>
      <c r="AO405" s="515">
        <f t="shared" si="157"/>
        <v>0</v>
      </c>
      <c r="AP405" s="515">
        <f t="shared" si="157"/>
        <v>0</v>
      </c>
      <c r="AQ405" s="515">
        <f t="shared" si="157"/>
        <v>0</v>
      </c>
      <c r="AR405" s="515">
        <f t="shared" si="157"/>
        <v>0</v>
      </c>
      <c r="AS405" s="515">
        <f t="shared" si="157"/>
        <v>0</v>
      </c>
      <c r="AT405" s="515">
        <f t="shared" si="157"/>
        <v>0</v>
      </c>
      <c r="AU405" s="515">
        <f t="shared" si="157"/>
        <v>0</v>
      </c>
      <c r="AV405" s="515">
        <f t="shared" si="157"/>
        <v>0</v>
      </c>
      <c r="AW405" s="515">
        <f t="shared" si="157"/>
        <v>0</v>
      </c>
      <c r="AX405" s="515" t="str">
        <f t="shared" si="149"/>
        <v/>
      </c>
      <c r="AY405" s="515" t="str">
        <f t="shared" si="149"/>
        <v/>
      </c>
      <c r="AZ405" s="515" t="str">
        <f t="shared" si="149"/>
        <v/>
      </c>
      <c r="BA405" s="515" t="str">
        <f t="shared" si="149"/>
        <v/>
      </c>
      <c r="BB405" s="515" t="str">
        <f t="shared" si="149"/>
        <v/>
      </c>
      <c r="BC405" s="515" t="str">
        <f t="shared" si="149"/>
        <v/>
      </c>
      <c r="BD405" s="515" t="str">
        <f t="shared" si="149"/>
        <v/>
      </c>
      <c r="BE405" s="515" t="str">
        <f t="shared" si="149"/>
        <v/>
      </c>
      <c r="BF405" s="515" t="str">
        <f t="shared" si="148"/>
        <v/>
      </c>
      <c r="BG405" s="515" t="str">
        <f t="shared" si="148"/>
        <v/>
      </c>
      <c r="BH405" s="515" t="str">
        <f t="shared" si="148"/>
        <v/>
      </c>
      <c r="BI405" s="515" t="str">
        <f t="shared" si="148"/>
        <v/>
      </c>
      <c r="BJ405" s="515" t="str">
        <f t="shared" si="148"/>
        <v/>
      </c>
      <c r="BK405" s="515" t="str">
        <f t="shared" si="140"/>
        <v/>
      </c>
      <c r="BL405" s="515">
        <f t="shared" si="158"/>
        <v>0</v>
      </c>
      <c r="BM405" s="515">
        <f t="shared" si="159"/>
        <v>0</v>
      </c>
      <c r="BN405" s="515">
        <f t="shared" si="160"/>
        <v>0</v>
      </c>
      <c r="BO405" s="515" t="str">
        <f t="shared" si="161"/>
        <v/>
      </c>
    </row>
    <row r="406" spans="1:67" ht="30" customHeight="1">
      <c r="A406" s="518">
        <v>395</v>
      </c>
      <c r="B406" s="516"/>
      <c r="C406" s="77" t="str">
        <f t="shared" si="150"/>
        <v/>
      </c>
      <c r="D406" s="72" t="str">
        <f t="shared" si="151"/>
        <v/>
      </c>
      <c r="E406" s="515" t="str">
        <f t="shared" si="152"/>
        <v/>
      </c>
      <c r="F406" s="515" t="str">
        <f t="shared" si="153"/>
        <v/>
      </c>
      <c r="G406" s="515" t="str">
        <f t="shared" si="154"/>
        <v/>
      </c>
      <c r="H406" s="515">
        <f t="shared" si="155"/>
        <v>0</v>
      </c>
      <c r="I406" s="515">
        <f t="shared" si="155"/>
        <v>0</v>
      </c>
      <c r="J406" s="515">
        <f t="shared" si="155"/>
        <v>0</v>
      </c>
      <c r="K406" s="515">
        <f t="shared" si="155"/>
        <v>0</v>
      </c>
      <c r="L406" s="515">
        <f t="shared" si="155"/>
        <v>0</v>
      </c>
      <c r="M406" s="515">
        <f t="shared" si="155"/>
        <v>0</v>
      </c>
      <c r="N406" s="515">
        <f t="shared" si="155"/>
        <v>0</v>
      </c>
      <c r="O406" s="515">
        <f t="shared" si="155"/>
        <v>0</v>
      </c>
      <c r="P406" s="515">
        <f t="shared" si="155"/>
        <v>0</v>
      </c>
      <c r="Q406" s="515">
        <f t="shared" si="155"/>
        <v>0</v>
      </c>
      <c r="R406" s="515">
        <f t="shared" si="155"/>
        <v>0</v>
      </c>
      <c r="S406" s="515">
        <f t="shared" si="155"/>
        <v>0</v>
      </c>
      <c r="T406" s="515">
        <f t="shared" si="155"/>
        <v>0</v>
      </c>
      <c r="U406" s="515">
        <f t="shared" si="155"/>
        <v>0</v>
      </c>
      <c r="V406" s="515">
        <f t="shared" si="156"/>
        <v>0</v>
      </c>
      <c r="W406" s="515">
        <f t="shared" si="156"/>
        <v>0</v>
      </c>
      <c r="X406" s="515">
        <f t="shared" si="156"/>
        <v>0</v>
      </c>
      <c r="Y406" s="515">
        <f t="shared" si="156"/>
        <v>0</v>
      </c>
      <c r="Z406" s="515">
        <f t="shared" si="156"/>
        <v>0</v>
      </c>
      <c r="AA406" s="515">
        <f t="shared" si="156"/>
        <v>0</v>
      </c>
      <c r="AB406" s="515">
        <f t="shared" si="156"/>
        <v>0</v>
      </c>
      <c r="AC406" s="515">
        <f t="shared" si="156"/>
        <v>0</v>
      </c>
      <c r="AD406" s="515">
        <f t="shared" si="156"/>
        <v>0</v>
      </c>
      <c r="AE406" s="515">
        <f t="shared" si="156"/>
        <v>0</v>
      </c>
      <c r="AF406" s="515">
        <f t="shared" si="156"/>
        <v>0</v>
      </c>
      <c r="AG406" s="515">
        <f t="shared" si="156"/>
        <v>0</v>
      </c>
      <c r="AH406" s="515">
        <f t="shared" si="156"/>
        <v>0</v>
      </c>
      <c r="AI406" s="515">
        <f t="shared" si="156"/>
        <v>0</v>
      </c>
      <c r="AJ406" s="515">
        <f t="shared" si="157"/>
        <v>0</v>
      </c>
      <c r="AK406" s="515">
        <f t="shared" si="157"/>
        <v>0</v>
      </c>
      <c r="AL406" s="515">
        <f t="shared" si="157"/>
        <v>0</v>
      </c>
      <c r="AM406" s="515">
        <f t="shared" si="157"/>
        <v>0</v>
      </c>
      <c r="AN406" s="515">
        <f t="shared" si="157"/>
        <v>0</v>
      </c>
      <c r="AO406" s="515">
        <f t="shared" si="157"/>
        <v>0</v>
      </c>
      <c r="AP406" s="515">
        <f t="shared" si="157"/>
        <v>0</v>
      </c>
      <c r="AQ406" s="515">
        <f t="shared" si="157"/>
        <v>0</v>
      </c>
      <c r="AR406" s="515">
        <f t="shared" si="157"/>
        <v>0</v>
      </c>
      <c r="AS406" s="515">
        <f t="shared" si="157"/>
        <v>0</v>
      </c>
      <c r="AT406" s="515">
        <f t="shared" si="157"/>
        <v>0</v>
      </c>
      <c r="AU406" s="515">
        <f t="shared" si="157"/>
        <v>0</v>
      </c>
      <c r="AV406" s="515">
        <f t="shared" si="157"/>
        <v>0</v>
      </c>
      <c r="AW406" s="515">
        <f t="shared" si="157"/>
        <v>0</v>
      </c>
      <c r="AX406" s="515" t="str">
        <f t="shared" si="149"/>
        <v/>
      </c>
      <c r="AY406" s="515" t="str">
        <f t="shared" si="149"/>
        <v/>
      </c>
      <c r="AZ406" s="515" t="str">
        <f t="shared" si="149"/>
        <v/>
      </c>
      <c r="BA406" s="515" t="str">
        <f t="shared" si="149"/>
        <v/>
      </c>
      <c r="BB406" s="515" t="str">
        <f t="shared" si="149"/>
        <v/>
      </c>
      <c r="BC406" s="515" t="str">
        <f t="shared" si="149"/>
        <v/>
      </c>
      <c r="BD406" s="515" t="str">
        <f t="shared" si="149"/>
        <v/>
      </c>
      <c r="BE406" s="515" t="str">
        <f t="shared" si="149"/>
        <v/>
      </c>
      <c r="BF406" s="515" t="str">
        <f t="shared" si="148"/>
        <v/>
      </c>
      <c r="BG406" s="515" t="str">
        <f t="shared" si="148"/>
        <v/>
      </c>
      <c r="BH406" s="515" t="str">
        <f t="shared" si="148"/>
        <v/>
      </c>
      <c r="BI406" s="515" t="str">
        <f t="shared" si="148"/>
        <v/>
      </c>
      <c r="BJ406" s="515" t="str">
        <f t="shared" si="148"/>
        <v/>
      </c>
      <c r="BK406" s="515" t="str">
        <f t="shared" si="140"/>
        <v/>
      </c>
      <c r="BL406" s="515">
        <f t="shared" si="158"/>
        <v>0</v>
      </c>
      <c r="BM406" s="515">
        <f t="shared" si="159"/>
        <v>0</v>
      </c>
      <c r="BN406" s="515">
        <f t="shared" si="160"/>
        <v>0</v>
      </c>
      <c r="BO406" s="515" t="str">
        <f t="shared" si="161"/>
        <v/>
      </c>
    </row>
    <row r="407" spans="1:67" ht="30" customHeight="1">
      <c r="A407" s="517">
        <v>396</v>
      </c>
      <c r="B407" s="516"/>
      <c r="C407" s="77" t="str">
        <f t="shared" si="150"/>
        <v/>
      </c>
      <c r="D407" s="72" t="str">
        <f t="shared" si="151"/>
        <v/>
      </c>
      <c r="E407" s="515" t="str">
        <f t="shared" si="152"/>
        <v/>
      </c>
      <c r="F407" s="515" t="str">
        <f t="shared" si="153"/>
        <v/>
      </c>
      <c r="G407" s="515" t="str">
        <f t="shared" si="154"/>
        <v/>
      </c>
      <c r="H407" s="515">
        <f t="shared" si="155"/>
        <v>0</v>
      </c>
      <c r="I407" s="515">
        <f t="shared" si="155"/>
        <v>0</v>
      </c>
      <c r="J407" s="515">
        <f t="shared" si="155"/>
        <v>0</v>
      </c>
      <c r="K407" s="515">
        <f t="shared" si="155"/>
        <v>0</v>
      </c>
      <c r="L407" s="515">
        <f t="shared" si="155"/>
        <v>0</v>
      </c>
      <c r="M407" s="515">
        <f t="shared" si="155"/>
        <v>0</v>
      </c>
      <c r="N407" s="515">
        <f t="shared" si="155"/>
        <v>0</v>
      </c>
      <c r="O407" s="515">
        <f t="shared" si="155"/>
        <v>0</v>
      </c>
      <c r="P407" s="515">
        <f t="shared" si="155"/>
        <v>0</v>
      </c>
      <c r="Q407" s="515">
        <f t="shared" si="155"/>
        <v>0</v>
      </c>
      <c r="R407" s="515">
        <f t="shared" si="155"/>
        <v>0</v>
      </c>
      <c r="S407" s="515">
        <f t="shared" si="155"/>
        <v>0</v>
      </c>
      <c r="T407" s="515">
        <f t="shared" si="155"/>
        <v>0</v>
      </c>
      <c r="U407" s="515">
        <f t="shared" si="155"/>
        <v>0</v>
      </c>
      <c r="V407" s="515">
        <f t="shared" si="156"/>
        <v>0</v>
      </c>
      <c r="W407" s="515">
        <f t="shared" si="156"/>
        <v>0</v>
      </c>
      <c r="X407" s="515">
        <f t="shared" si="156"/>
        <v>0</v>
      </c>
      <c r="Y407" s="515">
        <f t="shared" si="156"/>
        <v>0</v>
      </c>
      <c r="Z407" s="515">
        <f t="shared" si="156"/>
        <v>0</v>
      </c>
      <c r="AA407" s="515">
        <f t="shared" si="156"/>
        <v>0</v>
      </c>
      <c r="AB407" s="515">
        <f t="shared" si="156"/>
        <v>0</v>
      </c>
      <c r="AC407" s="515">
        <f t="shared" si="156"/>
        <v>0</v>
      </c>
      <c r="AD407" s="515">
        <f t="shared" si="156"/>
        <v>0</v>
      </c>
      <c r="AE407" s="515">
        <f t="shared" si="156"/>
        <v>0</v>
      </c>
      <c r="AF407" s="515">
        <f t="shared" si="156"/>
        <v>0</v>
      </c>
      <c r="AG407" s="515">
        <f t="shared" si="156"/>
        <v>0</v>
      </c>
      <c r="AH407" s="515">
        <f t="shared" si="156"/>
        <v>0</v>
      </c>
      <c r="AI407" s="515">
        <f t="shared" si="156"/>
        <v>0</v>
      </c>
      <c r="AJ407" s="515">
        <f t="shared" si="157"/>
        <v>0</v>
      </c>
      <c r="AK407" s="515">
        <f t="shared" si="157"/>
        <v>0</v>
      </c>
      <c r="AL407" s="515">
        <f t="shared" si="157"/>
        <v>0</v>
      </c>
      <c r="AM407" s="515">
        <f t="shared" si="157"/>
        <v>0</v>
      </c>
      <c r="AN407" s="515">
        <f t="shared" si="157"/>
        <v>0</v>
      </c>
      <c r="AO407" s="515">
        <f t="shared" si="157"/>
        <v>0</v>
      </c>
      <c r="AP407" s="515">
        <f t="shared" si="157"/>
        <v>0</v>
      </c>
      <c r="AQ407" s="515">
        <f t="shared" si="157"/>
        <v>0</v>
      </c>
      <c r="AR407" s="515">
        <f t="shared" si="157"/>
        <v>0</v>
      </c>
      <c r="AS407" s="515">
        <f t="shared" si="157"/>
        <v>0</v>
      </c>
      <c r="AT407" s="515">
        <f t="shared" si="157"/>
        <v>0</v>
      </c>
      <c r="AU407" s="515">
        <f t="shared" si="157"/>
        <v>0</v>
      </c>
      <c r="AV407" s="515">
        <f t="shared" si="157"/>
        <v>0</v>
      </c>
      <c r="AW407" s="515">
        <f t="shared" si="157"/>
        <v>0</v>
      </c>
      <c r="AX407" s="515" t="str">
        <f t="shared" si="149"/>
        <v/>
      </c>
      <c r="AY407" s="515" t="str">
        <f t="shared" si="149"/>
        <v/>
      </c>
      <c r="AZ407" s="515" t="str">
        <f t="shared" si="149"/>
        <v/>
      </c>
      <c r="BA407" s="515" t="str">
        <f t="shared" si="149"/>
        <v/>
      </c>
      <c r="BB407" s="515" t="str">
        <f t="shared" si="149"/>
        <v/>
      </c>
      <c r="BC407" s="515" t="str">
        <f t="shared" si="149"/>
        <v/>
      </c>
      <c r="BD407" s="515" t="str">
        <f t="shared" si="149"/>
        <v/>
      </c>
      <c r="BE407" s="515" t="str">
        <f t="shared" si="149"/>
        <v/>
      </c>
      <c r="BF407" s="515" t="str">
        <f t="shared" si="148"/>
        <v/>
      </c>
      <c r="BG407" s="515" t="str">
        <f t="shared" si="148"/>
        <v/>
      </c>
      <c r="BH407" s="515" t="str">
        <f t="shared" si="148"/>
        <v/>
      </c>
      <c r="BI407" s="515" t="str">
        <f t="shared" si="148"/>
        <v/>
      </c>
      <c r="BJ407" s="515" t="str">
        <f t="shared" si="148"/>
        <v/>
      </c>
      <c r="BK407" s="515" t="str">
        <f t="shared" si="140"/>
        <v/>
      </c>
      <c r="BL407" s="515">
        <f t="shared" si="158"/>
        <v>0</v>
      </c>
      <c r="BM407" s="515">
        <f t="shared" si="159"/>
        <v>0</v>
      </c>
      <c r="BN407" s="515">
        <f t="shared" si="160"/>
        <v>0</v>
      </c>
      <c r="BO407" s="515" t="str">
        <f t="shared" si="161"/>
        <v/>
      </c>
    </row>
    <row r="408" spans="1:67" ht="30" customHeight="1">
      <c r="A408" s="518">
        <v>397</v>
      </c>
      <c r="B408" s="516"/>
      <c r="C408" s="77" t="str">
        <f t="shared" si="150"/>
        <v/>
      </c>
      <c r="D408" s="72" t="str">
        <f t="shared" si="151"/>
        <v/>
      </c>
      <c r="E408" s="515" t="str">
        <f t="shared" si="152"/>
        <v/>
      </c>
      <c r="F408" s="515" t="str">
        <f t="shared" si="153"/>
        <v/>
      </c>
      <c r="G408" s="515" t="str">
        <f t="shared" si="154"/>
        <v/>
      </c>
      <c r="H408" s="515">
        <f t="shared" si="155"/>
        <v>0</v>
      </c>
      <c r="I408" s="515">
        <f t="shared" si="155"/>
        <v>0</v>
      </c>
      <c r="J408" s="515">
        <f t="shared" si="155"/>
        <v>0</v>
      </c>
      <c r="K408" s="515">
        <f t="shared" si="155"/>
        <v>0</v>
      </c>
      <c r="L408" s="515">
        <f t="shared" si="155"/>
        <v>0</v>
      </c>
      <c r="M408" s="515">
        <f t="shared" si="155"/>
        <v>0</v>
      </c>
      <c r="N408" s="515">
        <f t="shared" si="155"/>
        <v>0</v>
      </c>
      <c r="O408" s="515">
        <f t="shared" si="155"/>
        <v>0</v>
      </c>
      <c r="P408" s="515">
        <f t="shared" si="155"/>
        <v>0</v>
      </c>
      <c r="Q408" s="515">
        <f t="shared" si="155"/>
        <v>0</v>
      </c>
      <c r="R408" s="515">
        <f t="shared" si="155"/>
        <v>0</v>
      </c>
      <c r="S408" s="515">
        <f t="shared" si="155"/>
        <v>0</v>
      </c>
      <c r="T408" s="515">
        <f t="shared" si="155"/>
        <v>0</v>
      </c>
      <c r="U408" s="515">
        <f t="shared" si="155"/>
        <v>0</v>
      </c>
      <c r="V408" s="515">
        <f t="shared" si="156"/>
        <v>0</v>
      </c>
      <c r="W408" s="515">
        <f t="shared" si="156"/>
        <v>0</v>
      </c>
      <c r="X408" s="515">
        <f t="shared" si="156"/>
        <v>0</v>
      </c>
      <c r="Y408" s="515">
        <f t="shared" si="156"/>
        <v>0</v>
      </c>
      <c r="Z408" s="515">
        <f t="shared" si="156"/>
        <v>0</v>
      </c>
      <c r="AA408" s="515">
        <f t="shared" si="156"/>
        <v>0</v>
      </c>
      <c r="AB408" s="515">
        <f t="shared" si="156"/>
        <v>0</v>
      </c>
      <c r="AC408" s="515">
        <f t="shared" si="156"/>
        <v>0</v>
      </c>
      <c r="AD408" s="515">
        <f t="shared" si="156"/>
        <v>0</v>
      </c>
      <c r="AE408" s="515">
        <f t="shared" si="156"/>
        <v>0</v>
      </c>
      <c r="AF408" s="515">
        <f t="shared" si="156"/>
        <v>0</v>
      </c>
      <c r="AG408" s="515">
        <f t="shared" si="156"/>
        <v>0</v>
      </c>
      <c r="AH408" s="515">
        <f t="shared" si="156"/>
        <v>0</v>
      </c>
      <c r="AI408" s="515">
        <f t="shared" si="156"/>
        <v>0</v>
      </c>
      <c r="AJ408" s="515">
        <f t="shared" si="157"/>
        <v>0</v>
      </c>
      <c r="AK408" s="515">
        <f t="shared" si="157"/>
        <v>0</v>
      </c>
      <c r="AL408" s="515">
        <f t="shared" si="157"/>
        <v>0</v>
      </c>
      <c r="AM408" s="515">
        <f t="shared" si="157"/>
        <v>0</v>
      </c>
      <c r="AN408" s="515">
        <f t="shared" si="157"/>
        <v>0</v>
      </c>
      <c r="AO408" s="515">
        <f t="shared" si="157"/>
        <v>0</v>
      </c>
      <c r="AP408" s="515">
        <f t="shared" si="157"/>
        <v>0</v>
      </c>
      <c r="AQ408" s="515">
        <f t="shared" si="157"/>
        <v>0</v>
      </c>
      <c r="AR408" s="515">
        <f t="shared" si="157"/>
        <v>0</v>
      </c>
      <c r="AS408" s="515">
        <f t="shared" si="157"/>
        <v>0</v>
      </c>
      <c r="AT408" s="515">
        <f t="shared" si="157"/>
        <v>0</v>
      </c>
      <c r="AU408" s="515">
        <f t="shared" si="157"/>
        <v>0</v>
      </c>
      <c r="AV408" s="515">
        <f t="shared" si="157"/>
        <v>0</v>
      </c>
      <c r="AW408" s="515">
        <f t="shared" si="157"/>
        <v>0</v>
      </c>
      <c r="AX408" s="515" t="str">
        <f t="shared" si="149"/>
        <v/>
      </c>
      <c r="AY408" s="515" t="str">
        <f t="shared" si="149"/>
        <v/>
      </c>
      <c r="AZ408" s="515" t="str">
        <f t="shared" si="149"/>
        <v/>
      </c>
      <c r="BA408" s="515" t="str">
        <f t="shared" si="149"/>
        <v/>
      </c>
      <c r="BB408" s="515" t="str">
        <f t="shared" si="149"/>
        <v/>
      </c>
      <c r="BC408" s="515" t="str">
        <f t="shared" si="149"/>
        <v/>
      </c>
      <c r="BD408" s="515" t="str">
        <f t="shared" si="149"/>
        <v/>
      </c>
      <c r="BE408" s="515" t="str">
        <f t="shared" si="149"/>
        <v/>
      </c>
      <c r="BF408" s="515" t="str">
        <f t="shared" si="148"/>
        <v/>
      </c>
      <c r="BG408" s="515" t="str">
        <f t="shared" si="148"/>
        <v/>
      </c>
      <c r="BH408" s="515" t="str">
        <f t="shared" si="148"/>
        <v/>
      </c>
      <c r="BI408" s="515" t="str">
        <f t="shared" si="148"/>
        <v/>
      </c>
      <c r="BJ408" s="515" t="str">
        <f t="shared" si="148"/>
        <v/>
      </c>
      <c r="BK408" s="515" t="str">
        <f t="shared" si="140"/>
        <v/>
      </c>
      <c r="BL408" s="515">
        <f t="shared" si="158"/>
        <v>0</v>
      </c>
      <c r="BM408" s="515">
        <f t="shared" si="159"/>
        <v>0</v>
      </c>
      <c r="BN408" s="515">
        <f t="shared" si="160"/>
        <v>0</v>
      </c>
      <c r="BO408" s="515" t="str">
        <f t="shared" si="161"/>
        <v/>
      </c>
    </row>
    <row r="409" spans="1:67" ht="30" customHeight="1">
      <c r="A409" s="517">
        <v>398</v>
      </c>
      <c r="B409" s="516"/>
      <c r="C409" s="77" t="str">
        <f t="shared" si="150"/>
        <v/>
      </c>
      <c r="D409" s="72" t="str">
        <f t="shared" si="151"/>
        <v/>
      </c>
      <c r="E409" s="515" t="str">
        <f t="shared" si="152"/>
        <v/>
      </c>
      <c r="F409" s="515" t="str">
        <f t="shared" si="153"/>
        <v/>
      </c>
      <c r="G409" s="515" t="str">
        <f t="shared" si="154"/>
        <v/>
      </c>
      <c r="H409" s="515">
        <f t="shared" si="155"/>
        <v>0</v>
      </c>
      <c r="I409" s="515">
        <f t="shared" si="155"/>
        <v>0</v>
      </c>
      <c r="J409" s="515">
        <f t="shared" si="155"/>
        <v>0</v>
      </c>
      <c r="K409" s="515">
        <f t="shared" si="155"/>
        <v>0</v>
      </c>
      <c r="L409" s="515">
        <f t="shared" si="155"/>
        <v>0</v>
      </c>
      <c r="M409" s="515">
        <f t="shared" si="155"/>
        <v>0</v>
      </c>
      <c r="N409" s="515">
        <f t="shared" si="155"/>
        <v>0</v>
      </c>
      <c r="O409" s="515">
        <f t="shared" si="155"/>
        <v>0</v>
      </c>
      <c r="P409" s="515">
        <f t="shared" si="155"/>
        <v>0</v>
      </c>
      <c r="Q409" s="515">
        <f t="shared" si="155"/>
        <v>0</v>
      </c>
      <c r="R409" s="515">
        <f t="shared" si="155"/>
        <v>0</v>
      </c>
      <c r="S409" s="515">
        <f t="shared" si="155"/>
        <v>0</v>
      </c>
      <c r="T409" s="515">
        <f t="shared" si="155"/>
        <v>0</v>
      </c>
      <c r="U409" s="515">
        <f t="shared" si="155"/>
        <v>0</v>
      </c>
      <c r="V409" s="515">
        <f t="shared" si="156"/>
        <v>0</v>
      </c>
      <c r="W409" s="515">
        <f t="shared" si="156"/>
        <v>0</v>
      </c>
      <c r="X409" s="515">
        <f t="shared" si="156"/>
        <v>0</v>
      </c>
      <c r="Y409" s="515">
        <f t="shared" si="156"/>
        <v>0</v>
      </c>
      <c r="Z409" s="515">
        <f t="shared" si="156"/>
        <v>0</v>
      </c>
      <c r="AA409" s="515">
        <f t="shared" si="156"/>
        <v>0</v>
      </c>
      <c r="AB409" s="515">
        <f t="shared" si="156"/>
        <v>0</v>
      </c>
      <c r="AC409" s="515">
        <f t="shared" si="156"/>
        <v>0</v>
      </c>
      <c r="AD409" s="515">
        <f t="shared" si="156"/>
        <v>0</v>
      </c>
      <c r="AE409" s="515">
        <f t="shared" si="156"/>
        <v>0</v>
      </c>
      <c r="AF409" s="515">
        <f t="shared" si="156"/>
        <v>0</v>
      </c>
      <c r="AG409" s="515">
        <f t="shared" si="156"/>
        <v>0</v>
      </c>
      <c r="AH409" s="515">
        <f t="shared" si="156"/>
        <v>0</v>
      </c>
      <c r="AI409" s="515">
        <f t="shared" si="156"/>
        <v>0</v>
      </c>
      <c r="AJ409" s="515">
        <f t="shared" si="157"/>
        <v>0</v>
      </c>
      <c r="AK409" s="515">
        <f t="shared" si="157"/>
        <v>0</v>
      </c>
      <c r="AL409" s="515">
        <f t="shared" si="157"/>
        <v>0</v>
      </c>
      <c r="AM409" s="515">
        <f t="shared" si="157"/>
        <v>0</v>
      </c>
      <c r="AN409" s="515">
        <f t="shared" si="157"/>
        <v>0</v>
      </c>
      <c r="AO409" s="515">
        <f t="shared" si="157"/>
        <v>0</v>
      </c>
      <c r="AP409" s="515">
        <f t="shared" si="157"/>
        <v>0</v>
      </c>
      <c r="AQ409" s="515">
        <f t="shared" si="157"/>
        <v>0</v>
      </c>
      <c r="AR409" s="515">
        <f t="shared" si="157"/>
        <v>0</v>
      </c>
      <c r="AS409" s="515">
        <f t="shared" si="157"/>
        <v>0</v>
      </c>
      <c r="AT409" s="515">
        <f t="shared" si="157"/>
        <v>0</v>
      </c>
      <c r="AU409" s="515">
        <f t="shared" si="157"/>
        <v>0</v>
      </c>
      <c r="AV409" s="515">
        <f t="shared" si="157"/>
        <v>0</v>
      </c>
      <c r="AW409" s="515">
        <f t="shared" si="157"/>
        <v>0</v>
      </c>
      <c r="AX409" s="515" t="str">
        <f t="shared" si="149"/>
        <v/>
      </c>
      <c r="AY409" s="515" t="str">
        <f t="shared" si="149"/>
        <v/>
      </c>
      <c r="AZ409" s="515" t="str">
        <f t="shared" si="149"/>
        <v/>
      </c>
      <c r="BA409" s="515" t="str">
        <f t="shared" si="149"/>
        <v/>
      </c>
      <c r="BB409" s="515" t="str">
        <f t="shared" si="149"/>
        <v/>
      </c>
      <c r="BC409" s="515" t="str">
        <f t="shared" si="149"/>
        <v/>
      </c>
      <c r="BD409" s="515" t="str">
        <f t="shared" si="149"/>
        <v/>
      </c>
      <c r="BE409" s="515" t="str">
        <f t="shared" si="149"/>
        <v/>
      </c>
      <c r="BF409" s="515" t="str">
        <f t="shared" si="148"/>
        <v/>
      </c>
      <c r="BG409" s="515" t="str">
        <f t="shared" si="148"/>
        <v/>
      </c>
      <c r="BH409" s="515" t="str">
        <f t="shared" si="148"/>
        <v/>
      </c>
      <c r="BI409" s="515" t="str">
        <f t="shared" si="148"/>
        <v/>
      </c>
      <c r="BJ409" s="515" t="str">
        <f t="shared" si="148"/>
        <v/>
      </c>
      <c r="BK409" s="515" t="str">
        <f t="shared" si="140"/>
        <v/>
      </c>
      <c r="BL409" s="515">
        <f t="shared" si="158"/>
        <v>0</v>
      </c>
      <c r="BM409" s="515">
        <f t="shared" si="159"/>
        <v>0</v>
      </c>
      <c r="BN409" s="515">
        <f t="shared" si="160"/>
        <v>0</v>
      </c>
      <c r="BO409" s="515" t="str">
        <f t="shared" si="161"/>
        <v/>
      </c>
    </row>
    <row r="410" spans="1:67" ht="30" customHeight="1">
      <c r="A410" s="518">
        <v>399</v>
      </c>
      <c r="B410" s="516"/>
      <c r="C410" s="77" t="str">
        <f t="shared" si="150"/>
        <v/>
      </c>
      <c r="D410" s="72" t="str">
        <f t="shared" si="151"/>
        <v/>
      </c>
      <c r="E410" s="515" t="str">
        <f t="shared" si="152"/>
        <v/>
      </c>
      <c r="F410" s="515" t="str">
        <f t="shared" si="153"/>
        <v/>
      </c>
      <c r="G410" s="515" t="str">
        <f t="shared" si="154"/>
        <v/>
      </c>
      <c r="H410" s="515">
        <f t="shared" si="155"/>
        <v>0</v>
      </c>
      <c r="I410" s="515">
        <f t="shared" si="155"/>
        <v>0</v>
      </c>
      <c r="J410" s="515">
        <f t="shared" si="155"/>
        <v>0</v>
      </c>
      <c r="K410" s="515">
        <f t="shared" si="155"/>
        <v>0</v>
      </c>
      <c r="L410" s="515">
        <f t="shared" si="155"/>
        <v>0</v>
      </c>
      <c r="M410" s="515">
        <f t="shared" si="155"/>
        <v>0</v>
      </c>
      <c r="N410" s="515">
        <f t="shared" si="155"/>
        <v>0</v>
      </c>
      <c r="O410" s="515">
        <f t="shared" si="155"/>
        <v>0</v>
      </c>
      <c r="P410" s="515">
        <f t="shared" si="155"/>
        <v>0</v>
      </c>
      <c r="Q410" s="515">
        <f t="shared" si="155"/>
        <v>0</v>
      </c>
      <c r="R410" s="515">
        <f t="shared" si="155"/>
        <v>0</v>
      </c>
      <c r="S410" s="515">
        <f t="shared" si="155"/>
        <v>0</v>
      </c>
      <c r="T410" s="515">
        <f t="shared" si="155"/>
        <v>0</v>
      </c>
      <c r="U410" s="515">
        <f t="shared" si="155"/>
        <v>0</v>
      </c>
      <c r="V410" s="515">
        <f t="shared" si="156"/>
        <v>0</v>
      </c>
      <c r="W410" s="515">
        <f t="shared" si="156"/>
        <v>0</v>
      </c>
      <c r="X410" s="515">
        <f t="shared" si="156"/>
        <v>0</v>
      </c>
      <c r="Y410" s="515">
        <f t="shared" si="156"/>
        <v>0</v>
      </c>
      <c r="Z410" s="515">
        <f t="shared" si="156"/>
        <v>0</v>
      </c>
      <c r="AA410" s="515">
        <f t="shared" si="156"/>
        <v>0</v>
      </c>
      <c r="AB410" s="515">
        <f t="shared" si="156"/>
        <v>0</v>
      </c>
      <c r="AC410" s="515">
        <f t="shared" si="156"/>
        <v>0</v>
      </c>
      <c r="AD410" s="515">
        <f t="shared" si="156"/>
        <v>0</v>
      </c>
      <c r="AE410" s="515">
        <f t="shared" si="156"/>
        <v>0</v>
      </c>
      <c r="AF410" s="515">
        <f t="shared" si="156"/>
        <v>0</v>
      </c>
      <c r="AG410" s="515">
        <f t="shared" si="156"/>
        <v>0</v>
      </c>
      <c r="AH410" s="515">
        <f t="shared" si="156"/>
        <v>0</v>
      </c>
      <c r="AI410" s="515">
        <f t="shared" si="156"/>
        <v>0</v>
      </c>
      <c r="AJ410" s="515">
        <f t="shared" si="157"/>
        <v>0</v>
      </c>
      <c r="AK410" s="515">
        <f t="shared" si="157"/>
        <v>0</v>
      </c>
      <c r="AL410" s="515">
        <f t="shared" si="157"/>
        <v>0</v>
      </c>
      <c r="AM410" s="515">
        <f t="shared" si="157"/>
        <v>0</v>
      </c>
      <c r="AN410" s="515">
        <f t="shared" si="157"/>
        <v>0</v>
      </c>
      <c r="AO410" s="515">
        <f t="shared" si="157"/>
        <v>0</v>
      </c>
      <c r="AP410" s="515">
        <f t="shared" si="157"/>
        <v>0</v>
      </c>
      <c r="AQ410" s="515">
        <f t="shared" si="157"/>
        <v>0</v>
      </c>
      <c r="AR410" s="515">
        <f t="shared" si="157"/>
        <v>0</v>
      </c>
      <c r="AS410" s="515">
        <f t="shared" si="157"/>
        <v>0</v>
      </c>
      <c r="AT410" s="515">
        <f t="shared" si="157"/>
        <v>0</v>
      </c>
      <c r="AU410" s="515">
        <f t="shared" si="157"/>
        <v>0</v>
      </c>
      <c r="AV410" s="515">
        <f t="shared" si="157"/>
        <v>0</v>
      </c>
      <c r="AW410" s="515">
        <f t="shared" si="157"/>
        <v>0</v>
      </c>
      <c r="AX410" s="515" t="str">
        <f t="shared" si="149"/>
        <v/>
      </c>
      <c r="AY410" s="515" t="str">
        <f t="shared" si="149"/>
        <v/>
      </c>
      <c r="AZ410" s="515" t="str">
        <f t="shared" si="149"/>
        <v/>
      </c>
      <c r="BA410" s="515" t="str">
        <f t="shared" si="149"/>
        <v/>
      </c>
      <c r="BB410" s="515" t="str">
        <f t="shared" si="149"/>
        <v/>
      </c>
      <c r="BC410" s="515" t="str">
        <f t="shared" si="149"/>
        <v/>
      </c>
      <c r="BD410" s="515" t="str">
        <f t="shared" si="149"/>
        <v/>
      </c>
      <c r="BE410" s="515" t="str">
        <f t="shared" si="149"/>
        <v/>
      </c>
      <c r="BF410" s="515" t="str">
        <f t="shared" si="148"/>
        <v/>
      </c>
      <c r="BG410" s="515" t="str">
        <f t="shared" si="148"/>
        <v/>
      </c>
      <c r="BH410" s="515" t="str">
        <f t="shared" si="148"/>
        <v/>
      </c>
      <c r="BI410" s="515" t="str">
        <f t="shared" si="148"/>
        <v/>
      </c>
      <c r="BJ410" s="515" t="str">
        <f t="shared" si="148"/>
        <v/>
      </c>
      <c r="BK410" s="515" t="str">
        <f t="shared" si="140"/>
        <v/>
      </c>
      <c r="BL410" s="515">
        <f t="shared" si="158"/>
        <v>0</v>
      </c>
      <c r="BM410" s="515">
        <f t="shared" si="159"/>
        <v>0</v>
      </c>
      <c r="BN410" s="515">
        <f t="shared" si="160"/>
        <v>0</v>
      </c>
      <c r="BO410" s="515" t="str">
        <f t="shared" si="161"/>
        <v/>
      </c>
    </row>
    <row r="411" spans="1:67" ht="30" customHeight="1">
      <c r="A411" s="517">
        <v>400</v>
      </c>
      <c r="B411" s="516"/>
      <c r="C411" s="77" t="str">
        <f t="shared" si="150"/>
        <v/>
      </c>
      <c r="D411" s="72" t="str">
        <f t="shared" si="151"/>
        <v/>
      </c>
      <c r="E411" s="515" t="str">
        <f t="shared" si="152"/>
        <v/>
      </c>
      <c r="F411" s="515" t="str">
        <f t="shared" si="153"/>
        <v/>
      </c>
      <c r="G411" s="515" t="str">
        <f t="shared" si="154"/>
        <v/>
      </c>
      <c r="H411" s="515">
        <f t="shared" si="155"/>
        <v>0</v>
      </c>
      <c r="I411" s="515">
        <f t="shared" si="155"/>
        <v>0</v>
      </c>
      <c r="J411" s="515">
        <f t="shared" si="155"/>
        <v>0</v>
      </c>
      <c r="K411" s="515">
        <f t="shared" si="155"/>
        <v>0</v>
      </c>
      <c r="L411" s="515">
        <f t="shared" si="155"/>
        <v>0</v>
      </c>
      <c r="M411" s="515">
        <f t="shared" si="155"/>
        <v>0</v>
      </c>
      <c r="N411" s="515">
        <f t="shared" si="155"/>
        <v>0</v>
      </c>
      <c r="O411" s="515">
        <f t="shared" si="155"/>
        <v>0</v>
      </c>
      <c r="P411" s="515">
        <f t="shared" si="155"/>
        <v>0</v>
      </c>
      <c r="Q411" s="515">
        <f t="shared" si="155"/>
        <v>0</v>
      </c>
      <c r="R411" s="515">
        <f t="shared" si="155"/>
        <v>0</v>
      </c>
      <c r="S411" s="515">
        <f t="shared" si="155"/>
        <v>0</v>
      </c>
      <c r="T411" s="515">
        <f t="shared" si="155"/>
        <v>0</v>
      </c>
      <c r="U411" s="515">
        <f t="shared" si="155"/>
        <v>0</v>
      </c>
      <c r="V411" s="515">
        <f t="shared" si="156"/>
        <v>0</v>
      </c>
      <c r="W411" s="515">
        <f t="shared" si="156"/>
        <v>0</v>
      </c>
      <c r="X411" s="515">
        <f t="shared" si="156"/>
        <v>0</v>
      </c>
      <c r="Y411" s="515">
        <f t="shared" si="156"/>
        <v>0</v>
      </c>
      <c r="Z411" s="515">
        <f t="shared" si="156"/>
        <v>0</v>
      </c>
      <c r="AA411" s="515">
        <f t="shared" si="156"/>
        <v>0</v>
      </c>
      <c r="AB411" s="515">
        <f t="shared" si="156"/>
        <v>0</v>
      </c>
      <c r="AC411" s="515">
        <f t="shared" si="156"/>
        <v>0</v>
      </c>
      <c r="AD411" s="515">
        <f t="shared" si="156"/>
        <v>0</v>
      </c>
      <c r="AE411" s="515">
        <f t="shared" si="156"/>
        <v>0</v>
      </c>
      <c r="AF411" s="515">
        <f t="shared" si="156"/>
        <v>0</v>
      </c>
      <c r="AG411" s="515">
        <f t="shared" si="156"/>
        <v>0</v>
      </c>
      <c r="AH411" s="515">
        <f t="shared" si="156"/>
        <v>0</v>
      </c>
      <c r="AI411" s="515">
        <f t="shared" si="156"/>
        <v>0</v>
      </c>
      <c r="AJ411" s="515">
        <f t="shared" si="157"/>
        <v>0</v>
      </c>
      <c r="AK411" s="515">
        <f t="shared" si="157"/>
        <v>0</v>
      </c>
      <c r="AL411" s="515">
        <f t="shared" si="157"/>
        <v>0</v>
      </c>
      <c r="AM411" s="515">
        <f t="shared" si="157"/>
        <v>0</v>
      </c>
      <c r="AN411" s="515">
        <f t="shared" si="157"/>
        <v>0</v>
      </c>
      <c r="AO411" s="515">
        <f t="shared" si="157"/>
        <v>0</v>
      </c>
      <c r="AP411" s="515">
        <f t="shared" si="157"/>
        <v>0</v>
      </c>
      <c r="AQ411" s="515">
        <f t="shared" si="157"/>
        <v>0</v>
      </c>
      <c r="AR411" s="515">
        <f t="shared" si="157"/>
        <v>0</v>
      </c>
      <c r="AS411" s="515">
        <f t="shared" si="157"/>
        <v>0</v>
      </c>
      <c r="AT411" s="515">
        <f t="shared" si="157"/>
        <v>0</v>
      </c>
      <c r="AU411" s="515">
        <f t="shared" si="157"/>
        <v>0</v>
      </c>
      <c r="AV411" s="515">
        <f t="shared" si="157"/>
        <v>0</v>
      </c>
      <c r="AW411" s="515">
        <f t="shared" si="157"/>
        <v>0</v>
      </c>
      <c r="AX411" s="515" t="str">
        <f t="shared" si="149"/>
        <v/>
      </c>
      <c r="AY411" s="515" t="str">
        <f t="shared" si="149"/>
        <v/>
      </c>
      <c r="AZ411" s="515" t="str">
        <f t="shared" si="149"/>
        <v/>
      </c>
      <c r="BA411" s="515" t="str">
        <f t="shared" si="149"/>
        <v/>
      </c>
      <c r="BB411" s="515" t="str">
        <f t="shared" si="149"/>
        <v/>
      </c>
      <c r="BC411" s="515" t="str">
        <f t="shared" si="149"/>
        <v/>
      </c>
      <c r="BD411" s="515" t="str">
        <f t="shared" si="149"/>
        <v/>
      </c>
      <c r="BE411" s="515" t="str">
        <f t="shared" si="149"/>
        <v/>
      </c>
      <c r="BF411" s="515" t="str">
        <f t="shared" si="148"/>
        <v/>
      </c>
      <c r="BG411" s="515" t="str">
        <f t="shared" si="148"/>
        <v/>
      </c>
      <c r="BH411" s="515" t="str">
        <f t="shared" si="148"/>
        <v/>
      </c>
      <c r="BI411" s="515" t="str">
        <f t="shared" si="148"/>
        <v/>
      </c>
      <c r="BJ411" s="515" t="str">
        <f t="shared" si="148"/>
        <v/>
      </c>
      <c r="BK411" s="515" t="str">
        <f t="shared" si="140"/>
        <v/>
      </c>
      <c r="BL411" s="515">
        <f t="shared" si="158"/>
        <v>0</v>
      </c>
      <c r="BM411" s="515">
        <f t="shared" si="159"/>
        <v>0</v>
      </c>
      <c r="BN411" s="515">
        <f t="shared" si="160"/>
        <v>0</v>
      </c>
      <c r="BO411" s="515" t="str">
        <f t="shared" si="161"/>
        <v/>
      </c>
    </row>
    <row r="412" spans="1:67" ht="30" customHeight="1">
      <c r="A412" s="518">
        <v>401</v>
      </c>
      <c r="B412" s="516"/>
      <c r="C412" s="77" t="str">
        <f t="shared" si="150"/>
        <v/>
      </c>
      <c r="D412" s="72" t="str">
        <f t="shared" si="151"/>
        <v/>
      </c>
      <c r="E412" s="515" t="str">
        <f t="shared" si="152"/>
        <v/>
      </c>
      <c r="F412" s="515" t="str">
        <f t="shared" si="153"/>
        <v/>
      </c>
      <c r="G412" s="515" t="str">
        <f t="shared" si="154"/>
        <v/>
      </c>
      <c r="H412" s="515">
        <f t="shared" ref="H412:U427" si="162">IF($B412="",0,SUMPRODUCT(($BQ$6:$AFM$6=H$11)*($BQ$7:$AFM$7="ALERTE")*(COUNTIF($G412,"* "&amp;$BQ$8:$AFM$8&amp;" *")&gt;0)*1))</f>
        <v>0</v>
      </c>
      <c r="I412" s="515">
        <f t="shared" si="162"/>
        <v>0</v>
      </c>
      <c r="J412" s="515">
        <f t="shared" si="162"/>
        <v>0</v>
      </c>
      <c r="K412" s="515">
        <f t="shared" si="162"/>
        <v>0</v>
      </c>
      <c r="L412" s="515">
        <f t="shared" si="162"/>
        <v>0</v>
      </c>
      <c r="M412" s="515">
        <f t="shared" si="162"/>
        <v>0</v>
      </c>
      <c r="N412" s="515">
        <f t="shared" si="162"/>
        <v>0</v>
      </c>
      <c r="O412" s="515">
        <f t="shared" si="162"/>
        <v>0</v>
      </c>
      <c r="P412" s="515">
        <f t="shared" si="162"/>
        <v>0</v>
      </c>
      <c r="Q412" s="515">
        <f t="shared" si="162"/>
        <v>0</v>
      </c>
      <c r="R412" s="515">
        <f t="shared" si="162"/>
        <v>0</v>
      </c>
      <c r="S412" s="515">
        <f t="shared" si="162"/>
        <v>0</v>
      </c>
      <c r="T412" s="515">
        <f t="shared" si="162"/>
        <v>0</v>
      </c>
      <c r="U412" s="515">
        <f t="shared" si="162"/>
        <v>0</v>
      </c>
      <c r="V412" s="515">
        <f t="shared" ref="V412:AI427" si="163">IF($B412="",0,SUMPRODUCT(($BQ$6:$AFM$6=V$11)*($BQ$7:$AFM$7="INFO")*(COUNTIF($G412,"* "&amp;$BQ$8:$AFM$8&amp;" *")&gt;0)*1))</f>
        <v>0</v>
      </c>
      <c r="W412" s="515">
        <f t="shared" si="163"/>
        <v>0</v>
      </c>
      <c r="X412" s="515">
        <f t="shared" si="163"/>
        <v>0</v>
      </c>
      <c r="Y412" s="515">
        <f t="shared" si="163"/>
        <v>0</v>
      </c>
      <c r="Z412" s="515">
        <f t="shared" si="163"/>
        <v>0</v>
      </c>
      <c r="AA412" s="515">
        <f t="shared" si="163"/>
        <v>0</v>
      </c>
      <c r="AB412" s="515">
        <f t="shared" si="163"/>
        <v>0</v>
      </c>
      <c r="AC412" s="515">
        <f t="shared" si="163"/>
        <v>0</v>
      </c>
      <c r="AD412" s="515">
        <f t="shared" si="163"/>
        <v>0</v>
      </c>
      <c r="AE412" s="515">
        <f t="shared" si="163"/>
        <v>0</v>
      </c>
      <c r="AF412" s="515">
        <f t="shared" si="163"/>
        <v>0</v>
      </c>
      <c r="AG412" s="515">
        <f t="shared" si="163"/>
        <v>0</v>
      </c>
      <c r="AH412" s="515">
        <f t="shared" si="163"/>
        <v>0</v>
      </c>
      <c r="AI412" s="515">
        <f t="shared" si="163"/>
        <v>0</v>
      </c>
      <c r="AJ412" s="515">
        <f t="shared" ref="AJ412:AW427" si="164">IF($B412="",0,SUMPRODUCT(($BQ$6:$AFM$6=AJ$11)*($BQ$7:$AFM$7="EXCL")*(COUNTIF($G412,"* "&amp;$BQ$8:$AFM$8&amp;" *")&gt;0)*1))</f>
        <v>0</v>
      </c>
      <c r="AK412" s="515">
        <f t="shared" si="164"/>
        <v>0</v>
      </c>
      <c r="AL412" s="515">
        <f t="shared" si="164"/>
        <v>0</v>
      </c>
      <c r="AM412" s="515">
        <f t="shared" si="164"/>
        <v>0</v>
      </c>
      <c r="AN412" s="515">
        <f t="shared" si="164"/>
        <v>0</v>
      </c>
      <c r="AO412" s="515">
        <f t="shared" si="164"/>
        <v>0</v>
      </c>
      <c r="AP412" s="515">
        <f t="shared" si="164"/>
        <v>0</v>
      </c>
      <c r="AQ412" s="515">
        <f t="shared" si="164"/>
        <v>0</v>
      </c>
      <c r="AR412" s="515">
        <f t="shared" si="164"/>
        <v>0</v>
      </c>
      <c r="AS412" s="515">
        <f t="shared" si="164"/>
        <v>0</v>
      </c>
      <c r="AT412" s="515">
        <f t="shared" si="164"/>
        <v>0</v>
      </c>
      <c r="AU412" s="515">
        <f t="shared" si="164"/>
        <v>0</v>
      </c>
      <c r="AV412" s="515">
        <f t="shared" si="164"/>
        <v>0</v>
      </c>
      <c r="AW412" s="515">
        <f t="shared" si="164"/>
        <v>0</v>
      </c>
      <c r="AX412" s="515" t="str">
        <f t="shared" si="149"/>
        <v/>
      </c>
      <c r="AY412" s="515" t="str">
        <f t="shared" si="149"/>
        <v/>
      </c>
      <c r="AZ412" s="515" t="str">
        <f t="shared" si="149"/>
        <v/>
      </c>
      <c r="BA412" s="515" t="str">
        <f t="shared" si="149"/>
        <v/>
      </c>
      <c r="BB412" s="515" t="str">
        <f t="shared" si="149"/>
        <v/>
      </c>
      <c r="BC412" s="515" t="str">
        <f t="shared" si="149"/>
        <v/>
      </c>
      <c r="BD412" s="515" t="str">
        <f t="shared" si="149"/>
        <v/>
      </c>
      <c r="BE412" s="515" t="str">
        <f t="shared" si="149"/>
        <v/>
      </c>
      <c r="BF412" s="515" t="str">
        <f t="shared" si="148"/>
        <v/>
      </c>
      <c r="BG412" s="515" t="str">
        <f t="shared" si="148"/>
        <v/>
      </c>
      <c r="BH412" s="515" t="str">
        <f t="shared" si="148"/>
        <v/>
      </c>
      <c r="BI412" s="515" t="str">
        <f t="shared" si="148"/>
        <v/>
      </c>
      <c r="BJ412" s="515" t="str">
        <f t="shared" si="148"/>
        <v/>
      </c>
      <c r="BK412" s="515" t="str">
        <f t="shared" si="140"/>
        <v/>
      </c>
      <c r="BL412" s="515">
        <f t="shared" si="158"/>
        <v>0</v>
      </c>
      <c r="BM412" s="515">
        <f t="shared" si="159"/>
        <v>0</v>
      </c>
      <c r="BN412" s="515">
        <f t="shared" si="160"/>
        <v>0</v>
      </c>
      <c r="BO412" s="515" t="str">
        <f t="shared" si="161"/>
        <v/>
      </c>
    </row>
    <row r="413" spans="1:67" ht="30" customHeight="1">
      <c r="A413" s="517">
        <v>402</v>
      </c>
      <c r="B413" s="516"/>
      <c r="C413" s="77" t="str">
        <f t="shared" si="150"/>
        <v/>
      </c>
      <c r="D413" s="72" t="str">
        <f t="shared" si="151"/>
        <v/>
      </c>
      <c r="E413" s="515" t="str">
        <f t="shared" si="152"/>
        <v/>
      </c>
      <c r="F413" s="515" t="str">
        <f t="shared" si="153"/>
        <v/>
      </c>
      <c r="G413" s="515" t="str">
        <f t="shared" si="154"/>
        <v/>
      </c>
      <c r="H413" s="515">
        <f t="shared" si="162"/>
        <v>0</v>
      </c>
      <c r="I413" s="515">
        <f t="shared" si="162"/>
        <v>0</v>
      </c>
      <c r="J413" s="515">
        <f t="shared" si="162"/>
        <v>0</v>
      </c>
      <c r="K413" s="515">
        <f t="shared" si="162"/>
        <v>0</v>
      </c>
      <c r="L413" s="515">
        <f t="shared" si="162"/>
        <v>0</v>
      </c>
      <c r="M413" s="515">
        <f t="shared" si="162"/>
        <v>0</v>
      </c>
      <c r="N413" s="515">
        <f t="shared" si="162"/>
        <v>0</v>
      </c>
      <c r="O413" s="515">
        <f t="shared" si="162"/>
        <v>0</v>
      </c>
      <c r="P413" s="515">
        <f t="shared" si="162"/>
        <v>0</v>
      </c>
      <c r="Q413" s="515">
        <f t="shared" si="162"/>
        <v>0</v>
      </c>
      <c r="R413" s="515">
        <f t="shared" si="162"/>
        <v>0</v>
      </c>
      <c r="S413" s="515">
        <f t="shared" si="162"/>
        <v>0</v>
      </c>
      <c r="T413" s="515">
        <f t="shared" si="162"/>
        <v>0</v>
      </c>
      <c r="U413" s="515">
        <f t="shared" si="162"/>
        <v>0</v>
      </c>
      <c r="V413" s="515">
        <f t="shared" si="163"/>
        <v>0</v>
      </c>
      <c r="W413" s="515">
        <f t="shared" si="163"/>
        <v>0</v>
      </c>
      <c r="X413" s="515">
        <f t="shared" si="163"/>
        <v>0</v>
      </c>
      <c r="Y413" s="515">
        <f t="shared" si="163"/>
        <v>0</v>
      </c>
      <c r="Z413" s="515">
        <f t="shared" si="163"/>
        <v>0</v>
      </c>
      <c r="AA413" s="515">
        <f t="shared" si="163"/>
        <v>0</v>
      </c>
      <c r="AB413" s="515">
        <f t="shared" si="163"/>
        <v>0</v>
      </c>
      <c r="AC413" s="515">
        <f t="shared" si="163"/>
        <v>0</v>
      </c>
      <c r="AD413" s="515">
        <f t="shared" si="163"/>
        <v>0</v>
      </c>
      <c r="AE413" s="515">
        <f t="shared" si="163"/>
        <v>0</v>
      </c>
      <c r="AF413" s="515">
        <f t="shared" si="163"/>
        <v>0</v>
      </c>
      <c r="AG413" s="515">
        <f t="shared" si="163"/>
        <v>0</v>
      </c>
      <c r="AH413" s="515">
        <f t="shared" si="163"/>
        <v>0</v>
      </c>
      <c r="AI413" s="515">
        <f t="shared" si="163"/>
        <v>0</v>
      </c>
      <c r="AJ413" s="515">
        <f t="shared" si="164"/>
        <v>0</v>
      </c>
      <c r="AK413" s="515">
        <f t="shared" si="164"/>
        <v>0</v>
      </c>
      <c r="AL413" s="515">
        <f t="shared" si="164"/>
        <v>0</v>
      </c>
      <c r="AM413" s="515">
        <f t="shared" si="164"/>
        <v>0</v>
      </c>
      <c r="AN413" s="515">
        <f t="shared" si="164"/>
        <v>0</v>
      </c>
      <c r="AO413" s="515">
        <f t="shared" si="164"/>
        <v>0</v>
      </c>
      <c r="AP413" s="515">
        <f t="shared" si="164"/>
        <v>0</v>
      </c>
      <c r="AQ413" s="515">
        <f t="shared" si="164"/>
        <v>0</v>
      </c>
      <c r="AR413" s="515">
        <f t="shared" si="164"/>
        <v>0</v>
      </c>
      <c r="AS413" s="515">
        <f t="shared" si="164"/>
        <v>0</v>
      </c>
      <c r="AT413" s="515">
        <f t="shared" si="164"/>
        <v>0</v>
      </c>
      <c r="AU413" s="515">
        <f t="shared" si="164"/>
        <v>0</v>
      </c>
      <c r="AV413" s="515">
        <f t="shared" si="164"/>
        <v>0</v>
      </c>
      <c r="AW413" s="515">
        <f t="shared" si="164"/>
        <v>0</v>
      </c>
      <c r="AX413" s="515" t="str">
        <f t="shared" si="149"/>
        <v/>
      </c>
      <c r="AY413" s="515" t="str">
        <f t="shared" si="149"/>
        <v/>
      </c>
      <c r="AZ413" s="515" t="str">
        <f t="shared" si="149"/>
        <v/>
      </c>
      <c r="BA413" s="515" t="str">
        <f t="shared" si="149"/>
        <v/>
      </c>
      <c r="BB413" s="515" t="str">
        <f t="shared" si="149"/>
        <v/>
      </c>
      <c r="BC413" s="515" t="str">
        <f t="shared" si="149"/>
        <v/>
      </c>
      <c r="BD413" s="515" t="str">
        <f t="shared" si="149"/>
        <v/>
      </c>
      <c r="BE413" s="515" t="str">
        <f t="shared" si="149"/>
        <v/>
      </c>
      <c r="BF413" s="515" t="str">
        <f t="shared" si="148"/>
        <v/>
      </c>
      <c r="BG413" s="515" t="str">
        <f t="shared" si="148"/>
        <v/>
      </c>
      <c r="BH413" s="515" t="str">
        <f t="shared" si="148"/>
        <v/>
      </c>
      <c r="BI413" s="515" t="str">
        <f t="shared" si="148"/>
        <v/>
      </c>
      <c r="BJ413" s="515" t="str">
        <f t="shared" si="148"/>
        <v/>
      </c>
      <c r="BK413" s="515" t="str">
        <f t="shared" si="140"/>
        <v/>
      </c>
      <c r="BL413" s="515">
        <f t="shared" si="158"/>
        <v>0</v>
      </c>
      <c r="BM413" s="515">
        <f t="shared" si="159"/>
        <v>0</v>
      </c>
      <c r="BN413" s="515">
        <f t="shared" si="160"/>
        <v>0</v>
      </c>
      <c r="BO413" s="515" t="str">
        <f t="shared" si="161"/>
        <v/>
      </c>
    </row>
    <row r="414" spans="1:67" ht="30" customHeight="1">
      <c r="A414" s="518">
        <v>403</v>
      </c>
      <c r="B414" s="516"/>
      <c r="C414" s="77" t="str">
        <f t="shared" si="150"/>
        <v/>
      </c>
      <c r="D414" s="72" t="str">
        <f t="shared" si="151"/>
        <v/>
      </c>
      <c r="E414" s="515" t="str">
        <f t="shared" si="152"/>
        <v/>
      </c>
      <c r="F414" s="515" t="str">
        <f t="shared" si="153"/>
        <v/>
      </c>
      <c r="G414" s="515" t="str">
        <f t="shared" si="154"/>
        <v/>
      </c>
      <c r="H414" s="515">
        <f t="shared" si="162"/>
        <v>0</v>
      </c>
      <c r="I414" s="515">
        <f t="shared" si="162"/>
        <v>0</v>
      </c>
      <c r="J414" s="515">
        <f t="shared" si="162"/>
        <v>0</v>
      </c>
      <c r="K414" s="515">
        <f t="shared" si="162"/>
        <v>0</v>
      </c>
      <c r="L414" s="515">
        <f t="shared" si="162"/>
        <v>0</v>
      </c>
      <c r="M414" s="515">
        <f t="shared" si="162"/>
        <v>0</v>
      </c>
      <c r="N414" s="515">
        <f t="shared" si="162"/>
        <v>0</v>
      </c>
      <c r="O414" s="515">
        <f t="shared" si="162"/>
        <v>0</v>
      </c>
      <c r="P414" s="515">
        <f t="shared" si="162"/>
        <v>0</v>
      </c>
      <c r="Q414" s="515">
        <f t="shared" si="162"/>
        <v>0</v>
      </c>
      <c r="R414" s="515">
        <f t="shared" si="162"/>
        <v>0</v>
      </c>
      <c r="S414" s="515">
        <f t="shared" si="162"/>
        <v>0</v>
      </c>
      <c r="T414" s="515">
        <f t="shared" si="162"/>
        <v>0</v>
      </c>
      <c r="U414" s="515">
        <f t="shared" si="162"/>
        <v>0</v>
      </c>
      <c r="V414" s="515">
        <f t="shared" si="163"/>
        <v>0</v>
      </c>
      <c r="W414" s="515">
        <f t="shared" si="163"/>
        <v>0</v>
      </c>
      <c r="X414" s="515">
        <f t="shared" si="163"/>
        <v>0</v>
      </c>
      <c r="Y414" s="515">
        <f t="shared" si="163"/>
        <v>0</v>
      </c>
      <c r="Z414" s="515">
        <f t="shared" si="163"/>
        <v>0</v>
      </c>
      <c r="AA414" s="515">
        <f t="shared" si="163"/>
        <v>0</v>
      </c>
      <c r="AB414" s="515">
        <f t="shared" si="163"/>
        <v>0</v>
      </c>
      <c r="AC414" s="515">
        <f t="shared" si="163"/>
        <v>0</v>
      </c>
      <c r="AD414" s="515">
        <f t="shared" si="163"/>
        <v>0</v>
      </c>
      <c r="AE414" s="515">
        <f t="shared" si="163"/>
        <v>0</v>
      </c>
      <c r="AF414" s="515">
        <f t="shared" si="163"/>
        <v>0</v>
      </c>
      <c r="AG414" s="515">
        <f t="shared" si="163"/>
        <v>0</v>
      </c>
      <c r="AH414" s="515">
        <f t="shared" si="163"/>
        <v>0</v>
      </c>
      <c r="AI414" s="515">
        <f t="shared" si="163"/>
        <v>0</v>
      </c>
      <c r="AJ414" s="515">
        <f t="shared" si="164"/>
        <v>0</v>
      </c>
      <c r="AK414" s="515">
        <f t="shared" si="164"/>
        <v>0</v>
      </c>
      <c r="AL414" s="515">
        <f t="shared" si="164"/>
        <v>0</v>
      </c>
      <c r="AM414" s="515">
        <f t="shared" si="164"/>
        <v>0</v>
      </c>
      <c r="AN414" s="515">
        <f t="shared" si="164"/>
        <v>0</v>
      </c>
      <c r="AO414" s="515">
        <f t="shared" si="164"/>
        <v>0</v>
      </c>
      <c r="AP414" s="515">
        <f t="shared" si="164"/>
        <v>0</v>
      </c>
      <c r="AQ414" s="515">
        <f t="shared" si="164"/>
        <v>0</v>
      </c>
      <c r="AR414" s="515">
        <f t="shared" si="164"/>
        <v>0</v>
      </c>
      <c r="AS414" s="515">
        <f t="shared" si="164"/>
        <v>0</v>
      </c>
      <c r="AT414" s="515">
        <f t="shared" si="164"/>
        <v>0</v>
      </c>
      <c r="AU414" s="515">
        <f t="shared" si="164"/>
        <v>0</v>
      </c>
      <c r="AV414" s="515">
        <f t="shared" si="164"/>
        <v>0</v>
      </c>
      <c r="AW414" s="515">
        <f t="shared" si="164"/>
        <v>0</v>
      </c>
      <c r="AX414" s="515" t="str">
        <f t="shared" si="149"/>
        <v/>
      </c>
      <c r="AY414" s="515" t="str">
        <f t="shared" si="149"/>
        <v/>
      </c>
      <c r="AZ414" s="515" t="str">
        <f t="shared" si="149"/>
        <v/>
      </c>
      <c r="BA414" s="515" t="str">
        <f t="shared" si="149"/>
        <v/>
      </c>
      <c r="BB414" s="515" t="str">
        <f t="shared" si="149"/>
        <v/>
      </c>
      <c r="BC414" s="515" t="str">
        <f t="shared" si="149"/>
        <v/>
      </c>
      <c r="BD414" s="515" t="str">
        <f t="shared" si="149"/>
        <v/>
      </c>
      <c r="BE414" s="515" t="str">
        <f t="shared" ref="BE414:BJ471" si="165">IF($B414="","",IF(AQ414&gt;0,"",IF(O414&gt;0,"⚠ "&amp;BE$11,IF(AC414&gt;0,"info "&amp;BE$11,""))))</f>
        <v/>
      </c>
      <c r="BF414" s="515" t="str">
        <f t="shared" si="148"/>
        <v/>
      </c>
      <c r="BG414" s="515" t="str">
        <f t="shared" si="148"/>
        <v/>
      </c>
      <c r="BH414" s="515" t="str">
        <f t="shared" si="148"/>
        <v/>
      </c>
      <c r="BI414" s="515" t="str">
        <f t="shared" si="148"/>
        <v/>
      </c>
      <c r="BJ414" s="515" t="str">
        <f t="shared" si="148"/>
        <v/>
      </c>
      <c r="BK414" s="515" t="str">
        <f t="shared" si="140"/>
        <v/>
      </c>
      <c r="BL414" s="515">
        <f t="shared" si="158"/>
        <v>0</v>
      </c>
      <c r="BM414" s="515">
        <f t="shared" si="159"/>
        <v>0</v>
      </c>
      <c r="BN414" s="515">
        <f t="shared" si="160"/>
        <v>0</v>
      </c>
      <c r="BO414" s="515" t="str">
        <f t="shared" si="161"/>
        <v/>
      </c>
    </row>
    <row r="415" spans="1:67" ht="30" customHeight="1">
      <c r="A415" s="517">
        <v>404</v>
      </c>
      <c r="B415" s="516"/>
      <c r="C415" s="77" t="str">
        <f t="shared" si="150"/>
        <v/>
      </c>
      <c r="D415" s="72" t="str">
        <f t="shared" si="151"/>
        <v/>
      </c>
      <c r="E415" s="515" t="str">
        <f t="shared" si="152"/>
        <v/>
      </c>
      <c r="F415" s="515" t="str">
        <f t="shared" si="153"/>
        <v/>
      </c>
      <c r="G415" s="515" t="str">
        <f t="shared" si="154"/>
        <v/>
      </c>
      <c r="H415" s="515">
        <f t="shared" si="162"/>
        <v>0</v>
      </c>
      <c r="I415" s="515">
        <f t="shared" si="162"/>
        <v>0</v>
      </c>
      <c r="J415" s="515">
        <f t="shared" si="162"/>
        <v>0</v>
      </c>
      <c r="K415" s="515">
        <f t="shared" si="162"/>
        <v>0</v>
      </c>
      <c r="L415" s="515">
        <f t="shared" si="162"/>
        <v>0</v>
      </c>
      <c r="M415" s="515">
        <f t="shared" si="162"/>
        <v>0</v>
      </c>
      <c r="N415" s="515">
        <f t="shared" si="162"/>
        <v>0</v>
      </c>
      <c r="O415" s="515">
        <f t="shared" si="162"/>
        <v>0</v>
      </c>
      <c r="P415" s="515">
        <f t="shared" si="162"/>
        <v>0</v>
      </c>
      <c r="Q415" s="515">
        <f t="shared" si="162"/>
        <v>0</v>
      </c>
      <c r="R415" s="515">
        <f t="shared" si="162"/>
        <v>0</v>
      </c>
      <c r="S415" s="515">
        <f t="shared" si="162"/>
        <v>0</v>
      </c>
      <c r="T415" s="515">
        <f t="shared" si="162"/>
        <v>0</v>
      </c>
      <c r="U415" s="515">
        <f t="shared" si="162"/>
        <v>0</v>
      </c>
      <c r="V415" s="515">
        <f t="shared" si="163"/>
        <v>0</v>
      </c>
      <c r="W415" s="515">
        <f t="shared" si="163"/>
        <v>0</v>
      </c>
      <c r="X415" s="515">
        <f t="shared" si="163"/>
        <v>0</v>
      </c>
      <c r="Y415" s="515">
        <f t="shared" si="163"/>
        <v>0</v>
      </c>
      <c r="Z415" s="515">
        <f t="shared" si="163"/>
        <v>0</v>
      </c>
      <c r="AA415" s="515">
        <f t="shared" si="163"/>
        <v>0</v>
      </c>
      <c r="AB415" s="515">
        <f t="shared" si="163"/>
        <v>0</v>
      </c>
      <c r="AC415" s="515">
        <f t="shared" si="163"/>
        <v>0</v>
      </c>
      <c r="AD415" s="515">
        <f t="shared" si="163"/>
        <v>0</v>
      </c>
      <c r="AE415" s="515">
        <f t="shared" si="163"/>
        <v>0</v>
      </c>
      <c r="AF415" s="515">
        <f t="shared" si="163"/>
        <v>0</v>
      </c>
      <c r="AG415" s="515">
        <f t="shared" si="163"/>
        <v>0</v>
      </c>
      <c r="AH415" s="515">
        <f t="shared" si="163"/>
        <v>0</v>
      </c>
      <c r="AI415" s="515">
        <f t="shared" si="163"/>
        <v>0</v>
      </c>
      <c r="AJ415" s="515">
        <f t="shared" si="164"/>
        <v>0</v>
      </c>
      <c r="AK415" s="515">
        <f t="shared" si="164"/>
        <v>0</v>
      </c>
      <c r="AL415" s="515">
        <f t="shared" si="164"/>
        <v>0</v>
      </c>
      <c r="AM415" s="515">
        <f t="shared" si="164"/>
        <v>0</v>
      </c>
      <c r="AN415" s="515">
        <f t="shared" si="164"/>
        <v>0</v>
      </c>
      <c r="AO415" s="515">
        <f t="shared" si="164"/>
        <v>0</v>
      </c>
      <c r="AP415" s="515">
        <f t="shared" si="164"/>
        <v>0</v>
      </c>
      <c r="AQ415" s="515">
        <f t="shared" si="164"/>
        <v>0</v>
      </c>
      <c r="AR415" s="515">
        <f t="shared" si="164"/>
        <v>0</v>
      </c>
      <c r="AS415" s="515">
        <f t="shared" si="164"/>
        <v>0</v>
      </c>
      <c r="AT415" s="515">
        <f t="shared" si="164"/>
        <v>0</v>
      </c>
      <c r="AU415" s="515">
        <f t="shared" si="164"/>
        <v>0</v>
      </c>
      <c r="AV415" s="515">
        <f t="shared" si="164"/>
        <v>0</v>
      </c>
      <c r="AW415" s="515">
        <f t="shared" si="164"/>
        <v>0</v>
      </c>
      <c r="AX415" s="515" t="str">
        <f t="shared" ref="AX415:BD451" si="166">IF($B415="","",IF(AJ415&gt;0,"",IF(H415&gt;0,"⚠ "&amp;AX$11,IF(V415&gt;0,"info "&amp;AX$11,""))))</f>
        <v/>
      </c>
      <c r="AY415" s="515" t="str">
        <f t="shared" si="166"/>
        <v/>
      </c>
      <c r="AZ415" s="515" t="str">
        <f t="shared" si="166"/>
        <v/>
      </c>
      <c r="BA415" s="515" t="str">
        <f t="shared" si="166"/>
        <v/>
      </c>
      <c r="BB415" s="515" t="str">
        <f t="shared" si="166"/>
        <v/>
      </c>
      <c r="BC415" s="515" t="str">
        <f t="shared" si="166"/>
        <v/>
      </c>
      <c r="BD415" s="515" t="str">
        <f t="shared" si="166"/>
        <v/>
      </c>
      <c r="BE415" s="515" t="str">
        <f t="shared" si="165"/>
        <v/>
      </c>
      <c r="BF415" s="515" t="str">
        <f t="shared" si="148"/>
        <v/>
      </c>
      <c r="BG415" s="515" t="str">
        <f t="shared" si="148"/>
        <v/>
      </c>
      <c r="BH415" s="515" t="str">
        <f t="shared" si="148"/>
        <v/>
      </c>
      <c r="BI415" s="515" t="str">
        <f t="shared" si="148"/>
        <v/>
      </c>
      <c r="BJ415" s="515" t="str">
        <f t="shared" si="148"/>
        <v/>
      </c>
      <c r="BK415" s="515" t="str">
        <f t="shared" si="140"/>
        <v/>
      </c>
      <c r="BL415" s="515">
        <f t="shared" si="158"/>
        <v>0</v>
      </c>
      <c r="BM415" s="515">
        <f t="shared" si="159"/>
        <v>0</v>
      </c>
      <c r="BN415" s="515">
        <f t="shared" si="160"/>
        <v>0</v>
      </c>
      <c r="BO415" s="515" t="str">
        <f t="shared" si="161"/>
        <v/>
      </c>
    </row>
    <row r="416" spans="1:67" ht="30" customHeight="1">
      <c r="A416" s="518">
        <v>405</v>
      </c>
      <c r="B416" s="516"/>
      <c r="C416" s="77" t="str">
        <f t="shared" si="150"/>
        <v/>
      </c>
      <c r="D416" s="72" t="str">
        <f t="shared" si="151"/>
        <v/>
      </c>
      <c r="E416" s="515" t="str">
        <f t="shared" si="152"/>
        <v/>
      </c>
      <c r="F416" s="515" t="str">
        <f t="shared" si="153"/>
        <v/>
      </c>
      <c r="G416" s="515" t="str">
        <f t="shared" si="154"/>
        <v/>
      </c>
      <c r="H416" s="515">
        <f t="shared" si="162"/>
        <v>0</v>
      </c>
      <c r="I416" s="515">
        <f t="shared" si="162"/>
        <v>0</v>
      </c>
      <c r="J416" s="515">
        <f t="shared" si="162"/>
        <v>0</v>
      </c>
      <c r="K416" s="515">
        <f t="shared" si="162"/>
        <v>0</v>
      </c>
      <c r="L416" s="515">
        <f t="shared" si="162"/>
        <v>0</v>
      </c>
      <c r="M416" s="515">
        <f t="shared" si="162"/>
        <v>0</v>
      </c>
      <c r="N416" s="515">
        <f t="shared" si="162"/>
        <v>0</v>
      </c>
      <c r="O416" s="515">
        <f t="shared" si="162"/>
        <v>0</v>
      </c>
      <c r="P416" s="515">
        <f t="shared" si="162"/>
        <v>0</v>
      </c>
      <c r="Q416" s="515">
        <f t="shared" si="162"/>
        <v>0</v>
      </c>
      <c r="R416" s="515">
        <f t="shared" si="162"/>
        <v>0</v>
      </c>
      <c r="S416" s="515">
        <f t="shared" si="162"/>
        <v>0</v>
      </c>
      <c r="T416" s="515">
        <f t="shared" si="162"/>
        <v>0</v>
      </c>
      <c r="U416" s="515">
        <f t="shared" si="162"/>
        <v>0</v>
      </c>
      <c r="V416" s="515">
        <f t="shared" si="163"/>
        <v>0</v>
      </c>
      <c r="W416" s="515">
        <f t="shared" si="163"/>
        <v>0</v>
      </c>
      <c r="X416" s="515">
        <f t="shared" si="163"/>
        <v>0</v>
      </c>
      <c r="Y416" s="515">
        <f t="shared" si="163"/>
        <v>0</v>
      </c>
      <c r="Z416" s="515">
        <f t="shared" si="163"/>
        <v>0</v>
      </c>
      <c r="AA416" s="515">
        <f t="shared" si="163"/>
        <v>0</v>
      </c>
      <c r="AB416" s="515">
        <f t="shared" si="163"/>
        <v>0</v>
      </c>
      <c r="AC416" s="515">
        <f t="shared" si="163"/>
        <v>0</v>
      </c>
      <c r="AD416" s="515">
        <f t="shared" si="163"/>
        <v>0</v>
      </c>
      <c r="AE416" s="515">
        <f t="shared" si="163"/>
        <v>0</v>
      </c>
      <c r="AF416" s="515">
        <f t="shared" si="163"/>
        <v>0</v>
      </c>
      <c r="AG416" s="515">
        <f t="shared" si="163"/>
        <v>0</v>
      </c>
      <c r="AH416" s="515">
        <f t="shared" si="163"/>
        <v>0</v>
      </c>
      <c r="AI416" s="515">
        <f t="shared" si="163"/>
        <v>0</v>
      </c>
      <c r="AJ416" s="515">
        <f t="shared" si="164"/>
        <v>0</v>
      </c>
      <c r="AK416" s="515">
        <f t="shared" si="164"/>
        <v>0</v>
      </c>
      <c r="AL416" s="515">
        <f t="shared" si="164"/>
        <v>0</v>
      </c>
      <c r="AM416" s="515">
        <f t="shared" si="164"/>
        <v>0</v>
      </c>
      <c r="AN416" s="515">
        <f t="shared" si="164"/>
        <v>0</v>
      </c>
      <c r="AO416" s="515">
        <f t="shared" si="164"/>
        <v>0</v>
      </c>
      <c r="AP416" s="515">
        <f t="shared" si="164"/>
        <v>0</v>
      </c>
      <c r="AQ416" s="515">
        <f t="shared" si="164"/>
        <v>0</v>
      </c>
      <c r="AR416" s="515">
        <f t="shared" si="164"/>
        <v>0</v>
      </c>
      <c r="AS416" s="515">
        <f t="shared" si="164"/>
        <v>0</v>
      </c>
      <c r="AT416" s="515">
        <f t="shared" si="164"/>
        <v>0</v>
      </c>
      <c r="AU416" s="515">
        <f t="shared" si="164"/>
        <v>0</v>
      </c>
      <c r="AV416" s="515">
        <f t="shared" si="164"/>
        <v>0</v>
      </c>
      <c r="AW416" s="515">
        <f t="shared" si="164"/>
        <v>0</v>
      </c>
      <c r="AX416" s="515" t="str">
        <f t="shared" si="166"/>
        <v/>
      </c>
      <c r="AY416" s="515" t="str">
        <f t="shared" si="166"/>
        <v/>
      </c>
      <c r="AZ416" s="515" t="str">
        <f t="shared" si="166"/>
        <v/>
      </c>
      <c r="BA416" s="515" t="str">
        <f t="shared" si="166"/>
        <v/>
      </c>
      <c r="BB416" s="515" t="str">
        <f t="shared" si="166"/>
        <v/>
      </c>
      <c r="BC416" s="515" t="str">
        <f t="shared" si="166"/>
        <v/>
      </c>
      <c r="BD416" s="515" t="str">
        <f t="shared" si="166"/>
        <v/>
      </c>
      <c r="BE416" s="515" t="str">
        <f t="shared" si="165"/>
        <v/>
      </c>
      <c r="BF416" s="515" t="str">
        <f t="shared" si="148"/>
        <v/>
      </c>
      <c r="BG416" s="515" t="str">
        <f t="shared" si="148"/>
        <v/>
      </c>
      <c r="BH416" s="515" t="str">
        <f t="shared" si="148"/>
        <v/>
      </c>
      <c r="BI416" s="515" t="str">
        <f t="shared" si="148"/>
        <v/>
      </c>
      <c r="BJ416" s="515" t="str">
        <f t="shared" si="148"/>
        <v/>
      </c>
      <c r="BK416" s="515" t="str">
        <f t="shared" si="140"/>
        <v/>
      </c>
      <c r="BL416" s="515">
        <f t="shared" si="158"/>
        <v>0</v>
      </c>
      <c r="BM416" s="515">
        <f t="shared" si="159"/>
        <v>0</v>
      </c>
      <c r="BN416" s="515">
        <f t="shared" si="160"/>
        <v>0</v>
      </c>
      <c r="BO416" s="515" t="str">
        <f t="shared" si="161"/>
        <v/>
      </c>
    </row>
    <row r="417" spans="1:67" ht="30" customHeight="1">
      <c r="A417" s="517">
        <v>406</v>
      </c>
      <c r="B417" s="516"/>
      <c r="C417" s="77" t="str">
        <f t="shared" si="150"/>
        <v/>
      </c>
      <c r="D417" s="72" t="str">
        <f t="shared" si="151"/>
        <v/>
      </c>
      <c r="E417" s="515" t="str">
        <f t="shared" si="152"/>
        <v/>
      </c>
      <c r="F417" s="515" t="str">
        <f t="shared" si="153"/>
        <v/>
      </c>
      <c r="G417" s="515" t="str">
        <f t="shared" si="154"/>
        <v/>
      </c>
      <c r="H417" s="515">
        <f t="shared" si="162"/>
        <v>0</v>
      </c>
      <c r="I417" s="515">
        <f t="shared" si="162"/>
        <v>0</v>
      </c>
      <c r="J417" s="515">
        <f t="shared" si="162"/>
        <v>0</v>
      </c>
      <c r="K417" s="515">
        <f t="shared" si="162"/>
        <v>0</v>
      </c>
      <c r="L417" s="515">
        <f t="shared" si="162"/>
        <v>0</v>
      </c>
      <c r="M417" s="515">
        <f t="shared" si="162"/>
        <v>0</v>
      </c>
      <c r="N417" s="515">
        <f t="shared" si="162"/>
        <v>0</v>
      </c>
      <c r="O417" s="515">
        <f t="shared" si="162"/>
        <v>0</v>
      </c>
      <c r="P417" s="515">
        <f t="shared" si="162"/>
        <v>0</v>
      </c>
      <c r="Q417" s="515">
        <f t="shared" si="162"/>
        <v>0</v>
      </c>
      <c r="R417" s="515">
        <f t="shared" si="162"/>
        <v>0</v>
      </c>
      <c r="S417" s="515">
        <f t="shared" si="162"/>
        <v>0</v>
      </c>
      <c r="T417" s="515">
        <f t="shared" si="162"/>
        <v>0</v>
      </c>
      <c r="U417" s="515">
        <f t="shared" si="162"/>
        <v>0</v>
      </c>
      <c r="V417" s="515">
        <f t="shared" si="163"/>
        <v>0</v>
      </c>
      <c r="W417" s="515">
        <f t="shared" si="163"/>
        <v>0</v>
      </c>
      <c r="X417" s="515">
        <f t="shared" si="163"/>
        <v>0</v>
      </c>
      <c r="Y417" s="515">
        <f t="shared" si="163"/>
        <v>0</v>
      </c>
      <c r="Z417" s="515">
        <f t="shared" si="163"/>
        <v>0</v>
      </c>
      <c r="AA417" s="515">
        <f t="shared" si="163"/>
        <v>0</v>
      </c>
      <c r="AB417" s="515">
        <f t="shared" si="163"/>
        <v>0</v>
      </c>
      <c r="AC417" s="515">
        <f t="shared" si="163"/>
        <v>0</v>
      </c>
      <c r="AD417" s="515">
        <f t="shared" si="163"/>
        <v>0</v>
      </c>
      <c r="AE417" s="515">
        <f t="shared" si="163"/>
        <v>0</v>
      </c>
      <c r="AF417" s="515">
        <f t="shared" si="163"/>
        <v>0</v>
      </c>
      <c r="AG417" s="515">
        <f t="shared" si="163"/>
        <v>0</v>
      </c>
      <c r="AH417" s="515">
        <f t="shared" si="163"/>
        <v>0</v>
      </c>
      <c r="AI417" s="515">
        <f t="shared" si="163"/>
        <v>0</v>
      </c>
      <c r="AJ417" s="515">
        <f t="shared" si="164"/>
        <v>0</v>
      </c>
      <c r="AK417" s="515">
        <f t="shared" si="164"/>
        <v>0</v>
      </c>
      <c r="AL417" s="515">
        <f t="shared" si="164"/>
        <v>0</v>
      </c>
      <c r="AM417" s="515">
        <f t="shared" si="164"/>
        <v>0</v>
      </c>
      <c r="AN417" s="515">
        <f t="shared" si="164"/>
        <v>0</v>
      </c>
      <c r="AO417" s="515">
        <f t="shared" si="164"/>
        <v>0</v>
      </c>
      <c r="AP417" s="515">
        <f t="shared" si="164"/>
        <v>0</v>
      </c>
      <c r="AQ417" s="515">
        <f t="shared" si="164"/>
        <v>0</v>
      </c>
      <c r="AR417" s="515">
        <f t="shared" si="164"/>
        <v>0</v>
      </c>
      <c r="AS417" s="515">
        <f t="shared" si="164"/>
        <v>0</v>
      </c>
      <c r="AT417" s="515">
        <f t="shared" si="164"/>
        <v>0</v>
      </c>
      <c r="AU417" s="515">
        <f t="shared" si="164"/>
        <v>0</v>
      </c>
      <c r="AV417" s="515">
        <f t="shared" si="164"/>
        <v>0</v>
      </c>
      <c r="AW417" s="515">
        <f t="shared" si="164"/>
        <v>0</v>
      </c>
      <c r="AX417" s="515" t="str">
        <f t="shared" si="166"/>
        <v/>
      </c>
      <c r="AY417" s="515" t="str">
        <f t="shared" si="166"/>
        <v/>
      </c>
      <c r="AZ417" s="515" t="str">
        <f t="shared" si="166"/>
        <v/>
      </c>
      <c r="BA417" s="515" t="str">
        <f t="shared" si="166"/>
        <v/>
      </c>
      <c r="BB417" s="515" t="str">
        <f t="shared" si="166"/>
        <v/>
      </c>
      <c r="BC417" s="515" t="str">
        <f t="shared" si="166"/>
        <v/>
      </c>
      <c r="BD417" s="515" t="str">
        <f t="shared" si="166"/>
        <v/>
      </c>
      <c r="BE417" s="515" t="str">
        <f t="shared" si="165"/>
        <v/>
      </c>
      <c r="BF417" s="515" t="str">
        <f t="shared" si="148"/>
        <v/>
      </c>
      <c r="BG417" s="515" t="str">
        <f t="shared" si="148"/>
        <v/>
      </c>
      <c r="BH417" s="515" t="str">
        <f t="shared" si="148"/>
        <v/>
      </c>
      <c r="BI417" s="515" t="str">
        <f t="shared" si="148"/>
        <v/>
      </c>
      <c r="BJ417" s="515" t="str">
        <f t="shared" si="148"/>
        <v/>
      </c>
      <c r="BK417" s="515" t="str">
        <f t="shared" si="140"/>
        <v/>
      </c>
      <c r="BL417" s="515">
        <f t="shared" si="158"/>
        <v>0</v>
      </c>
      <c r="BM417" s="515">
        <f t="shared" si="159"/>
        <v>0</v>
      </c>
      <c r="BN417" s="515">
        <f t="shared" si="160"/>
        <v>0</v>
      </c>
      <c r="BO417" s="515" t="str">
        <f t="shared" si="161"/>
        <v/>
      </c>
    </row>
    <row r="418" spans="1:67" ht="30" customHeight="1">
      <c r="A418" s="518">
        <v>407</v>
      </c>
      <c r="B418" s="516"/>
      <c r="C418" s="77" t="str">
        <f t="shared" si="150"/>
        <v/>
      </c>
      <c r="D418" s="72" t="str">
        <f t="shared" si="151"/>
        <v/>
      </c>
      <c r="E418" s="515" t="str">
        <f t="shared" si="152"/>
        <v/>
      </c>
      <c r="F418" s="515" t="str">
        <f t="shared" si="153"/>
        <v/>
      </c>
      <c r="G418" s="515" t="str">
        <f t="shared" si="154"/>
        <v/>
      </c>
      <c r="H418" s="515">
        <f t="shared" si="162"/>
        <v>0</v>
      </c>
      <c r="I418" s="515">
        <f t="shared" si="162"/>
        <v>0</v>
      </c>
      <c r="J418" s="515">
        <f t="shared" si="162"/>
        <v>0</v>
      </c>
      <c r="K418" s="515">
        <f t="shared" si="162"/>
        <v>0</v>
      </c>
      <c r="L418" s="515">
        <f t="shared" si="162"/>
        <v>0</v>
      </c>
      <c r="M418" s="515">
        <f t="shared" si="162"/>
        <v>0</v>
      </c>
      <c r="N418" s="515">
        <f t="shared" si="162"/>
        <v>0</v>
      </c>
      <c r="O418" s="515">
        <f t="shared" si="162"/>
        <v>0</v>
      </c>
      <c r="P418" s="515">
        <f t="shared" si="162"/>
        <v>0</v>
      </c>
      <c r="Q418" s="515">
        <f t="shared" si="162"/>
        <v>0</v>
      </c>
      <c r="R418" s="515">
        <f t="shared" si="162"/>
        <v>0</v>
      </c>
      <c r="S418" s="515">
        <f t="shared" si="162"/>
        <v>0</v>
      </c>
      <c r="T418" s="515">
        <f t="shared" si="162"/>
        <v>0</v>
      </c>
      <c r="U418" s="515">
        <f t="shared" si="162"/>
        <v>0</v>
      </c>
      <c r="V418" s="515">
        <f t="shared" si="163"/>
        <v>0</v>
      </c>
      <c r="W418" s="515">
        <f t="shared" si="163"/>
        <v>0</v>
      </c>
      <c r="X418" s="515">
        <f t="shared" si="163"/>
        <v>0</v>
      </c>
      <c r="Y418" s="515">
        <f t="shared" si="163"/>
        <v>0</v>
      </c>
      <c r="Z418" s="515">
        <f t="shared" si="163"/>
        <v>0</v>
      </c>
      <c r="AA418" s="515">
        <f t="shared" si="163"/>
        <v>0</v>
      </c>
      <c r="AB418" s="515">
        <f t="shared" si="163"/>
        <v>0</v>
      </c>
      <c r="AC418" s="515">
        <f t="shared" si="163"/>
        <v>0</v>
      </c>
      <c r="AD418" s="515">
        <f t="shared" si="163"/>
        <v>0</v>
      </c>
      <c r="AE418" s="515">
        <f t="shared" si="163"/>
        <v>0</v>
      </c>
      <c r="AF418" s="515">
        <f t="shared" si="163"/>
        <v>0</v>
      </c>
      <c r="AG418" s="515">
        <f t="shared" si="163"/>
        <v>0</v>
      </c>
      <c r="AH418" s="515">
        <f t="shared" si="163"/>
        <v>0</v>
      </c>
      <c r="AI418" s="515">
        <f t="shared" si="163"/>
        <v>0</v>
      </c>
      <c r="AJ418" s="515">
        <f t="shared" si="164"/>
        <v>0</v>
      </c>
      <c r="AK418" s="515">
        <f t="shared" si="164"/>
        <v>0</v>
      </c>
      <c r="AL418" s="515">
        <f t="shared" si="164"/>
        <v>0</v>
      </c>
      <c r="AM418" s="515">
        <f t="shared" si="164"/>
        <v>0</v>
      </c>
      <c r="AN418" s="515">
        <f t="shared" si="164"/>
        <v>0</v>
      </c>
      <c r="AO418" s="515">
        <f t="shared" si="164"/>
        <v>0</v>
      </c>
      <c r="AP418" s="515">
        <f t="shared" si="164"/>
        <v>0</v>
      </c>
      <c r="AQ418" s="515">
        <f t="shared" si="164"/>
        <v>0</v>
      </c>
      <c r="AR418" s="515">
        <f t="shared" si="164"/>
        <v>0</v>
      </c>
      <c r="AS418" s="515">
        <f t="shared" si="164"/>
        <v>0</v>
      </c>
      <c r="AT418" s="515">
        <f t="shared" si="164"/>
        <v>0</v>
      </c>
      <c r="AU418" s="515">
        <f t="shared" si="164"/>
        <v>0</v>
      </c>
      <c r="AV418" s="515">
        <f t="shared" si="164"/>
        <v>0</v>
      </c>
      <c r="AW418" s="515">
        <f t="shared" si="164"/>
        <v>0</v>
      </c>
      <c r="AX418" s="515" t="str">
        <f t="shared" si="166"/>
        <v/>
      </c>
      <c r="AY418" s="515" t="str">
        <f t="shared" si="166"/>
        <v/>
      </c>
      <c r="AZ418" s="515" t="str">
        <f t="shared" si="166"/>
        <v/>
      </c>
      <c r="BA418" s="515" t="str">
        <f t="shared" si="166"/>
        <v/>
      </c>
      <c r="BB418" s="515" t="str">
        <f t="shared" si="166"/>
        <v/>
      </c>
      <c r="BC418" s="515" t="str">
        <f t="shared" si="166"/>
        <v/>
      </c>
      <c r="BD418" s="515" t="str">
        <f t="shared" si="166"/>
        <v/>
      </c>
      <c r="BE418" s="515" t="str">
        <f t="shared" si="165"/>
        <v/>
      </c>
      <c r="BF418" s="515" t="str">
        <f t="shared" si="148"/>
        <v/>
      </c>
      <c r="BG418" s="515" t="str">
        <f t="shared" si="148"/>
        <v/>
      </c>
      <c r="BH418" s="515" t="str">
        <f t="shared" si="148"/>
        <v/>
      </c>
      <c r="BI418" s="515" t="str">
        <f t="shared" si="148"/>
        <v/>
      </c>
      <c r="BJ418" s="515" t="str">
        <f t="shared" si="148"/>
        <v/>
      </c>
      <c r="BK418" s="515" t="str">
        <f t="shared" si="140"/>
        <v/>
      </c>
      <c r="BL418" s="515">
        <f t="shared" si="158"/>
        <v>0</v>
      </c>
      <c r="BM418" s="515">
        <f t="shared" si="159"/>
        <v>0</v>
      </c>
      <c r="BN418" s="515">
        <f t="shared" si="160"/>
        <v>0</v>
      </c>
      <c r="BO418" s="515" t="str">
        <f t="shared" si="161"/>
        <v/>
      </c>
    </row>
    <row r="419" spans="1:67" ht="30" customHeight="1">
      <c r="A419" s="517">
        <v>408</v>
      </c>
      <c r="B419" s="516"/>
      <c r="C419" s="77" t="str">
        <f t="shared" si="150"/>
        <v/>
      </c>
      <c r="D419" s="72" t="str">
        <f t="shared" si="151"/>
        <v/>
      </c>
      <c r="E419" s="515" t="str">
        <f t="shared" si="152"/>
        <v/>
      </c>
      <c r="F419" s="515" t="str">
        <f t="shared" si="153"/>
        <v/>
      </c>
      <c r="G419" s="515" t="str">
        <f t="shared" si="154"/>
        <v/>
      </c>
      <c r="H419" s="515">
        <f t="shared" si="162"/>
        <v>0</v>
      </c>
      <c r="I419" s="515">
        <f t="shared" si="162"/>
        <v>0</v>
      </c>
      <c r="J419" s="515">
        <f t="shared" si="162"/>
        <v>0</v>
      </c>
      <c r="K419" s="515">
        <f t="shared" si="162"/>
        <v>0</v>
      </c>
      <c r="L419" s="515">
        <f t="shared" si="162"/>
        <v>0</v>
      </c>
      <c r="M419" s="515">
        <f t="shared" si="162"/>
        <v>0</v>
      </c>
      <c r="N419" s="515">
        <f t="shared" si="162"/>
        <v>0</v>
      </c>
      <c r="O419" s="515">
        <f t="shared" si="162"/>
        <v>0</v>
      </c>
      <c r="P419" s="515">
        <f t="shared" si="162"/>
        <v>0</v>
      </c>
      <c r="Q419" s="515">
        <f t="shared" si="162"/>
        <v>0</v>
      </c>
      <c r="R419" s="515">
        <f t="shared" si="162"/>
        <v>0</v>
      </c>
      <c r="S419" s="515">
        <f t="shared" si="162"/>
        <v>0</v>
      </c>
      <c r="T419" s="515">
        <f t="shared" si="162"/>
        <v>0</v>
      </c>
      <c r="U419" s="515">
        <f t="shared" si="162"/>
        <v>0</v>
      </c>
      <c r="V419" s="515">
        <f t="shared" si="163"/>
        <v>0</v>
      </c>
      <c r="W419" s="515">
        <f t="shared" si="163"/>
        <v>0</v>
      </c>
      <c r="X419" s="515">
        <f t="shared" si="163"/>
        <v>0</v>
      </c>
      <c r="Y419" s="515">
        <f t="shared" si="163"/>
        <v>0</v>
      </c>
      <c r="Z419" s="515">
        <f t="shared" si="163"/>
        <v>0</v>
      </c>
      <c r="AA419" s="515">
        <f t="shared" si="163"/>
        <v>0</v>
      </c>
      <c r="AB419" s="515">
        <f t="shared" si="163"/>
        <v>0</v>
      </c>
      <c r="AC419" s="515">
        <f t="shared" si="163"/>
        <v>0</v>
      </c>
      <c r="AD419" s="515">
        <f t="shared" si="163"/>
        <v>0</v>
      </c>
      <c r="AE419" s="515">
        <f t="shared" si="163"/>
        <v>0</v>
      </c>
      <c r="AF419" s="515">
        <f t="shared" si="163"/>
        <v>0</v>
      </c>
      <c r="AG419" s="515">
        <f t="shared" si="163"/>
        <v>0</v>
      </c>
      <c r="AH419" s="515">
        <f t="shared" si="163"/>
        <v>0</v>
      </c>
      <c r="AI419" s="515">
        <f t="shared" si="163"/>
        <v>0</v>
      </c>
      <c r="AJ419" s="515">
        <f t="shared" si="164"/>
        <v>0</v>
      </c>
      <c r="AK419" s="515">
        <f t="shared" si="164"/>
        <v>0</v>
      </c>
      <c r="AL419" s="515">
        <f t="shared" si="164"/>
        <v>0</v>
      </c>
      <c r="AM419" s="515">
        <f t="shared" si="164"/>
        <v>0</v>
      </c>
      <c r="AN419" s="515">
        <f t="shared" si="164"/>
        <v>0</v>
      </c>
      <c r="AO419" s="515">
        <f t="shared" si="164"/>
        <v>0</v>
      </c>
      <c r="AP419" s="515">
        <f t="shared" si="164"/>
        <v>0</v>
      </c>
      <c r="AQ419" s="515">
        <f t="shared" si="164"/>
        <v>0</v>
      </c>
      <c r="AR419" s="515">
        <f t="shared" si="164"/>
        <v>0</v>
      </c>
      <c r="AS419" s="515">
        <f t="shared" si="164"/>
        <v>0</v>
      </c>
      <c r="AT419" s="515">
        <f t="shared" si="164"/>
        <v>0</v>
      </c>
      <c r="AU419" s="515">
        <f t="shared" si="164"/>
        <v>0</v>
      </c>
      <c r="AV419" s="515">
        <f t="shared" si="164"/>
        <v>0</v>
      </c>
      <c r="AW419" s="515">
        <f t="shared" si="164"/>
        <v>0</v>
      </c>
      <c r="AX419" s="515" t="str">
        <f t="shared" si="166"/>
        <v/>
      </c>
      <c r="AY419" s="515" t="str">
        <f t="shared" si="166"/>
        <v/>
      </c>
      <c r="AZ419" s="515" t="str">
        <f t="shared" si="166"/>
        <v/>
      </c>
      <c r="BA419" s="515" t="str">
        <f t="shared" si="166"/>
        <v/>
      </c>
      <c r="BB419" s="515" t="str">
        <f t="shared" si="166"/>
        <v/>
      </c>
      <c r="BC419" s="515" t="str">
        <f t="shared" si="166"/>
        <v/>
      </c>
      <c r="BD419" s="515" t="str">
        <f t="shared" si="166"/>
        <v/>
      </c>
      <c r="BE419" s="515" t="str">
        <f t="shared" si="165"/>
        <v/>
      </c>
      <c r="BF419" s="515" t="str">
        <f t="shared" si="148"/>
        <v/>
      </c>
      <c r="BG419" s="515" t="str">
        <f t="shared" si="148"/>
        <v/>
      </c>
      <c r="BH419" s="515" t="str">
        <f t="shared" si="148"/>
        <v/>
      </c>
      <c r="BI419" s="515" t="str">
        <f t="shared" si="148"/>
        <v/>
      </c>
      <c r="BJ419" s="515" t="str">
        <f t="shared" si="148"/>
        <v/>
      </c>
      <c r="BK419" s="515" t="str">
        <f t="shared" si="140"/>
        <v/>
      </c>
      <c r="BL419" s="515">
        <f t="shared" si="158"/>
        <v>0</v>
      </c>
      <c r="BM419" s="515">
        <f t="shared" si="159"/>
        <v>0</v>
      </c>
      <c r="BN419" s="515">
        <f t="shared" si="160"/>
        <v>0</v>
      </c>
      <c r="BO419" s="515" t="str">
        <f t="shared" si="161"/>
        <v/>
      </c>
    </row>
    <row r="420" spans="1:67" ht="30" customHeight="1">
      <c r="A420" s="518">
        <v>409</v>
      </c>
      <c r="B420" s="516"/>
      <c r="C420" s="77" t="str">
        <f t="shared" si="150"/>
        <v/>
      </c>
      <c r="D420" s="72" t="str">
        <f t="shared" si="151"/>
        <v/>
      </c>
      <c r="E420" s="515" t="str">
        <f t="shared" si="152"/>
        <v/>
      </c>
      <c r="F420" s="515" t="str">
        <f t="shared" si="153"/>
        <v/>
      </c>
      <c r="G420" s="515" t="str">
        <f t="shared" si="154"/>
        <v/>
      </c>
      <c r="H420" s="515">
        <f t="shared" si="162"/>
        <v>0</v>
      </c>
      <c r="I420" s="515">
        <f t="shared" si="162"/>
        <v>0</v>
      </c>
      <c r="J420" s="515">
        <f t="shared" si="162"/>
        <v>0</v>
      </c>
      <c r="K420" s="515">
        <f t="shared" si="162"/>
        <v>0</v>
      </c>
      <c r="L420" s="515">
        <f t="shared" si="162"/>
        <v>0</v>
      </c>
      <c r="M420" s="515">
        <f t="shared" si="162"/>
        <v>0</v>
      </c>
      <c r="N420" s="515">
        <f t="shared" si="162"/>
        <v>0</v>
      </c>
      <c r="O420" s="515">
        <f t="shared" si="162"/>
        <v>0</v>
      </c>
      <c r="P420" s="515">
        <f t="shared" si="162"/>
        <v>0</v>
      </c>
      <c r="Q420" s="515">
        <f t="shared" si="162"/>
        <v>0</v>
      </c>
      <c r="R420" s="515">
        <f t="shared" si="162"/>
        <v>0</v>
      </c>
      <c r="S420" s="515">
        <f t="shared" si="162"/>
        <v>0</v>
      </c>
      <c r="T420" s="515">
        <f t="shared" si="162"/>
        <v>0</v>
      </c>
      <c r="U420" s="515">
        <f t="shared" si="162"/>
        <v>0</v>
      </c>
      <c r="V420" s="515">
        <f t="shared" si="163"/>
        <v>0</v>
      </c>
      <c r="W420" s="515">
        <f t="shared" si="163"/>
        <v>0</v>
      </c>
      <c r="X420" s="515">
        <f t="shared" si="163"/>
        <v>0</v>
      </c>
      <c r="Y420" s="515">
        <f t="shared" si="163"/>
        <v>0</v>
      </c>
      <c r="Z420" s="515">
        <f t="shared" si="163"/>
        <v>0</v>
      </c>
      <c r="AA420" s="515">
        <f t="shared" si="163"/>
        <v>0</v>
      </c>
      <c r="AB420" s="515">
        <f t="shared" si="163"/>
        <v>0</v>
      </c>
      <c r="AC420" s="515">
        <f t="shared" si="163"/>
        <v>0</v>
      </c>
      <c r="AD420" s="515">
        <f t="shared" si="163"/>
        <v>0</v>
      </c>
      <c r="AE420" s="515">
        <f t="shared" si="163"/>
        <v>0</v>
      </c>
      <c r="AF420" s="515">
        <f t="shared" si="163"/>
        <v>0</v>
      </c>
      <c r="AG420" s="515">
        <f t="shared" si="163"/>
        <v>0</v>
      </c>
      <c r="AH420" s="515">
        <f t="shared" si="163"/>
        <v>0</v>
      </c>
      <c r="AI420" s="515">
        <f t="shared" si="163"/>
        <v>0</v>
      </c>
      <c r="AJ420" s="515">
        <f t="shared" si="164"/>
        <v>0</v>
      </c>
      <c r="AK420" s="515">
        <f t="shared" si="164"/>
        <v>0</v>
      </c>
      <c r="AL420" s="515">
        <f t="shared" si="164"/>
        <v>0</v>
      </c>
      <c r="AM420" s="515">
        <f t="shared" si="164"/>
        <v>0</v>
      </c>
      <c r="AN420" s="515">
        <f t="shared" si="164"/>
        <v>0</v>
      </c>
      <c r="AO420" s="515">
        <f t="shared" si="164"/>
        <v>0</v>
      </c>
      <c r="AP420" s="515">
        <f t="shared" si="164"/>
        <v>0</v>
      </c>
      <c r="AQ420" s="515">
        <f t="shared" si="164"/>
        <v>0</v>
      </c>
      <c r="AR420" s="515">
        <f t="shared" si="164"/>
        <v>0</v>
      </c>
      <c r="AS420" s="515">
        <f t="shared" si="164"/>
        <v>0</v>
      </c>
      <c r="AT420" s="515">
        <f t="shared" si="164"/>
        <v>0</v>
      </c>
      <c r="AU420" s="515">
        <f t="shared" si="164"/>
        <v>0</v>
      </c>
      <c r="AV420" s="515">
        <f t="shared" si="164"/>
        <v>0</v>
      </c>
      <c r="AW420" s="515">
        <f t="shared" si="164"/>
        <v>0</v>
      </c>
      <c r="AX420" s="515" t="str">
        <f t="shared" si="166"/>
        <v/>
      </c>
      <c r="AY420" s="515" t="str">
        <f t="shared" si="166"/>
        <v/>
      </c>
      <c r="AZ420" s="515" t="str">
        <f t="shared" si="166"/>
        <v/>
      </c>
      <c r="BA420" s="515" t="str">
        <f t="shared" si="166"/>
        <v/>
      </c>
      <c r="BB420" s="515" t="str">
        <f t="shared" si="166"/>
        <v/>
      </c>
      <c r="BC420" s="515" t="str">
        <f t="shared" si="166"/>
        <v/>
      </c>
      <c r="BD420" s="515" t="str">
        <f t="shared" si="166"/>
        <v/>
      </c>
      <c r="BE420" s="515" t="str">
        <f t="shared" si="165"/>
        <v/>
      </c>
      <c r="BF420" s="515" t="str">
        <f t="shared" si="148"/>
        <v/>
      </c>
      <c r="BG420" s="515" t="str">
        <f t="shared" si="148"/>
        <v/>
      </c>
      <c r="BH420" s="515" t="str">
        <f t="shared" si="148"/>
        <v/>
      </c>
      <c r="BI420" s="515" t="str">
        <f t="shared" si="148"/>
        <v/>
      </c>
      <c r="BJ420" s="515" t="str">
        <f t="shared" si="148"/>
        <v/>
      </c>
      <c r="BK420" s="515" t="str">
        <f t="shared" si="140"/>
        <v/>
      </c>
      <c r="BL420" s="515">
        <f t="shared" si="158"/>
        <v>0</v>
      </c>
      <c r="BM420" s="515">
        <f t="shared" si="159"/>
        <v>0</v>
      </c>
      <c r="BN420" s="515">
        <f t="shared" si="160"/>
        <v>0</v>
      </c>
      <c r="BO420" s="515" t="str">
        <f t="shared" si="161"/>
        <v/>
      </c>
    </row>
    <row r="421" spans="1:67" ht="30" customHeight="1">
      <c r="A421" s="517">
        <v>410</v>
      </c>
      <c r="B421" s="516"/>
      <c r="C421" s="77" t="str">
        <f t="shared" si="150"/>
        <v/>
      </c>
      <c r="D421" s="72" t="str">
        <f t="shared" si="151"/>
        <v/>
      </c>
      <c r="E421" s="515" t="str">
        <f t="shared" si="152"/>
        <v/>
      </c>
      <c r="F421" s="515" t="str">
        <f t="shared" si="153"/>
        <v/>
      </c>
      <c r="G421" s="515" t="str">
        <f t="shared" si="154"/>
        <v/>
      </c>
      <c r="H421" s="515">
        <f t="shared" si="162"/>
        <v>0</v>
      </c>
      <c r="I421" s="515">
        <f t="shared" si="162"/>
        <v>0</v>
      </c>
      <c r="J421" s="515">
        <f t="shared" si="162"/>
        <v>0</v>
      </c>
      <c r="K421" s="515">
        <f t="shared" si="162"/>
        <v>0</v>
      </c>
      <c r="L421" s="515">
        <f t="shared" si="162"/>
        <v>0</v>
      </c>
      <c r="M421" s="515">
        <f t="shared" si="162"/>
        <v>0</v>
      </c>
      <c r="N421" s="515">
        <f t="shared" si="162"/>
        <v>0</v>
      </c>
      <c r="O421" s="515">
        <f t="shared" si="162"/>
        <v>0</v>
      </c>
      <c r="P421" s="515">
        <f t="shared" si="162"/>
        <v>0</v>
      </c>
      <c r="Q421" s="515">
        <f t="shared" si="162"/>
        <v>0</v>
      </c>
      <c r="R421" s="515">
        <f t="shared" si="162"/>
        <v>0</v>
      </c>
      <c r="S421" s="515">
        <f t="shared" si="162"/>
        <v>0</v>
      </c>
      <c r="T421" s="515">
        <f t="shared" si="162"/>
        <v>0</v>
      </c>
      <c r="U421" s="515">
        <f t="shared" si="162"/>
        <v>0</v>
      </c>
      <c r="V421" s="515">
        <f t="shared" si="163"/>
        <v>0</v>
      </c>
      <c r="W421" s="515">
        <f t="shared" si="163"/>
        <v>0</v>
      </c>
      <c r="X421" s="515">
        <f t="shared" si="163"/>
        <v>0</v>
      </c>
      <c r="Y421" s="515">
        <f t="shared" si="163"/>
        <v>0</v>
      </c>
      <c r="Z421" s="515">
        <f t="shared" si="163"/>
        <v>0</v>
      </c>
      <c r="AA421" s="515">
        <f t="shared" si="163"/>
        <v>0</v>
      </c>
      <c r="AB421" s="515">
        <f t="shared" si="163"/>
        <v>0</v>
      </c>
      <c r="AC421" s="515">
        <f t="shared" si="163"/>
        <v>0</v>
      </c>
      <c r="AD421" s="515">
        <f t="shared" si="163"/>
        <v>0</v>
      </c>
      <c r="AE421" s="515">
        <f t="shared" si="163"/>
        <v>0</v>
      </c>
      <c r="AF421" s="515">
        <f t="shared" si="163"/>
        <v>0</v>
      </c>
      <c r="AG421" s="515">
        <f t="shared" si="163"/>
        <v>0</v>
      </c>
      <c r="AH421" s="515">
        <f t="shared" si="163"/>
        <v>0</v>
      </c>
      <c r="AI421" s="515">
        <f t="shared" si="163"/>
        <v>0</v>
      </c>
      <c r="AJ421" s="515">
        <f t="shared" si="164"/>
        <v>0</v>
      </c>
      <c r="AK421" s="515">
        <f t="shared" si="164"/>
        <v>0</v>
      </c>
      <c r="AL421" s="515">
        <f t="shared" si="164"/>
        <v>0</v>
      </c>
      <c r="AM421" s="515">
        <f t="shared" si="164"/>
        <v>0</v>
      </c>
      <c r="AN421" s="515">
        <f t="shared" si="164"/>
        <v>0</v>
      </c>
      <c r="AO421" s="515">
        <f t="shared" si="164"/>
        <v>0</v>
      </c>
      <c r="AP421" s="515">
        <f t="shared" si="164"/>
        <v>0</v>
      </c>
      <c r="AQ421" s="515">
        <f t="shared" si="164"/>
        <v>0</v>
      </c>
      <c r="AR421" s="515">
        <f t="shared" si="164"/>
        <v>0</v>
      </c>
      <c r="AS421" s="515">
        <f t="shared" si="164"/>
        <v>0</v>
      </c>
      <c r="AT421" s="515">
        <f t="shared" si="164"/>
        <v>0</v>
      </c>
      <c r="AU421" s="515">
        <f t="shared" si="164"/>
        <v>0</v>
      </c>
      <c r="AV421" s="515">
        <f t="shared" si="164"/>
        <v>0</v>
      </c>
      <c r="AW421" s="515">
        <f t="shared" si="164"/>
        <v>0</v>
      </c>
      <c r="AX421" s="515" t="str">
        <f t="shared" si="166"/>
        <v/>
      </c>
      <c r="AY421" s="515" t="str">
        <f t="shared" si="166"/>
        <v/>
      </c>
      <c r="AZ421" s="515" t="str">
        <f t="shared" si="166"/>
        <v/>
      </c>
      <c r="BA421" s="515" t="str">
        <f t="shared" si="166"/>
        <v/>
      </c>
      <c r="BB421" s="515" t="str">
        <f t="shared" si="166"/>
        <v/>
      </c>
      <c r="BC421" s="515" t="str">
        <f t="shared" si="166"/>
        <v/>
      </c>
      <c r="BD421" s="515" t="str">
        <f t="shared" si="166"/>
        <v/>
      </c>
      <c r="BE421" s="515" t="str">
        <f t="shared" si="165"/>
        <v/>
      </c>
      <c r="BF421" s="515" t="str">
        <f t="shared" si="148"/>
        <v/>
      </c>
      <c r="BG421" s="515" t="str">
        <f t="shared" si="148"/>
        <v/>
      </c>
      <c r="BH421" s="515" t="str">
        <f t="shared" si="148"/>
        <v/>
      </c>
      <c r="BI421" s="515" t="str">
        <f t="shared" si="148"/>
        <v/>
      </c>
      <c r="BJ421" s="515" t="str">
        <f t="shared" si="148"/>
        <v/>
      </c>
      <c r="BK421" s="515" t="str">
        <f t="shared" si="140"/>
        <v/>
      </c>
      <c r="BL421" s="515">
        <f t="shared" si="158"/>
        <v>0</v>
      </c>
      <c r="BM421" s="515">
        <f t="shared" si="159"/>
        <v>0</v>
      </c>
      <c r="BN421" s="515">
        <f t="shared" si="160"/>
        <v>0</v>
      </c>
      <c r="BO421" s="515" t="str">
        <f t="shared" si="161"/>
        <v/>
      </c>
    </row>
    <row r="422" spans="1:67" ht="30" customHeight="1">
      <c r="A422" s="518">
        <v>411</v>
      </c>
      <c r="B422" s="516"/>
      <c r="C422" s="77" t="str">
        <f t="shared" si="150"/>
        <v/>
      </c>
      <c r="D422" s="72" t="str">
        <f t="shared" si="151"/>
        <v/>
      </c>
      <c r="E422" s="515" t="str">
        <f t="shared" si="152"/>
        <v/>
      </c>
      <c r="F422" s="515" t="str">
        <f t="shared" si="153"/>
        <v/>
      </c>
      <c r="G422" s="515" t="str">
        <f t="shared" si="154"/>
        <v/>
      </c>
      <c r="H422" s="515">
        <f t="shared" si="162"/>
        <v>0</v>
      </c>
      <c r="I422" s="515">
        <f t="shared" si="162"/>
        <v>0</v>
      </c>
      <c r="J422" s="515">
        <f t="shared" si="162"/>
        <v>0</v>
      </c>
      <c r="K422" s="515">
        <f t="shared" si="162"/>
        <v>0</v>
      </c>
      <c r="L422" s="515">
        <f t="shared" si="162"/>
        <v>0</v>
      </c>
      <c r="M422" s="515">
        <f t="shared" si="162"/>
        <v>0</v>
      </c>
      <c r="N422" s="515">
        <f t="shared" si="162"/>
        <v>0</v>
      </c>
      <c r="O422" s="515">
        <f t="shared" si="162"/>
        <v>0</v>
      </c>
      <c r="P422" s="515">
        <f t="shared" si="162"/>
        <v>0</v>
      </c>
      <c r="Q422" s="515">
        <f t="shared" si="162"/>
        <v>0</v>
      </c>
      <c r="R422" s="515">
        <f t="shared" si="162"/>
        <v>0</v>
      </c>
      <c r="S422" s="515">
        <f t="shared" si="162"/>
        <v>0</v>
      </c>
      <c r="T422" s="515">
        <f t="shared" si="162"/>
        <v>0</v>
      </c>
      <c r="U422" s="515">
        <f t="shared" si="162"/>
        <v>0</v>
      </c>
      <c r="V422" s="515">
        <f t="shared" si="163"/>
        <v>0</v>
      </c>
      <c r="W422" s="515">
        <f t="shared" si="163"/>
        <v>0</v>
      </c>
      <c r="X422" s="515">
        <f t="shared" si="163"/>
        <v>0</v>
      </c>
      <c r="Y422" s="515">
        <f t="shared" si="163"/>
        <v>0</v>
      </c>
      <c r="Z422" s="515">
        <f t="shared" si="163"/>
        <v>0</v>
      </c>
      <c r="AA422" s="515">
        <f t="shared" si="163"/>
        <v>0</v>
      </c>
      <c r="AB422" s="515">
        <f t="shared" si="163"/>
        <v>0</v>
      </c>
      <c r="AC422" s="515">
        <f t="shared" si="163"/>
        <v>0</v>
      </c>
      <c r="AD422" s="515">
        <f t="shared" si="163"/>
        <v>0</v>
      </c>
      <c r="AE422" s="515">
        <f t="shared" si="163"/>
        <v>0</v>
      </c>
      <c r="AF422" s="515">
        <f t="shared" si="163"/>
        <v>0</v>
      </c>
      <c r="AG422" s="515">
        <f t="shared" si="163"/>
        <v>0</v>
      </c>
      <c r="AH422" s="515">
        <f t="shared" si="163"/>
        <v>0</v>
      </c>
      <c r="AI422" s="515">
        <f t="shared" si="163"/>
        <v>0</v>
      </c>
      <c r="AJ422" s="515">
        <f t="shared" si="164"/>
        <v>0</v>
      </c>
      <c r="AK422" s="515">
        <f t="shared" si="164"/>
        <v>0</v>
      </c>
      <c r="AL422" s="515">
        <f t="shared" si="164"/>
        <v>0</v>
      </c>
      <c r="AM422" s="515">
        <f t="shared" si="164"/>
        <v>0</v>
      </c>
      <c r="AN422" s="515">
        <f t="shared" si="164"/>
        <v>0</v>
      </c>
      <c r="AO422" s="515">
        <f t="shared" si="164"/>
        <v>0</v>
      </c>
      <c r="AP422" s="515">
        <f t="shared" si="164"/>
        <v>0</v>
      </c>
      <c r="AQ422" s="515">
        <f t="shared" si="164"/>
        <v>0</v>
      </c>
      <c r="AR422" s="515">
        <f t="shared" si="164"/>
        <v>0</v>
      </c>
      <c r="AS422" s="515">
        <f t="shared" si="164"/>
        <v>0</v>
      </c>
      <c r="AT422" s="515">
        <f t="shared" si="164"/>
        <v>0</v>
      </c>
      <c r="AU422" s="515">
        <f t="shared" si="164"/>
        <v>0</v>
      </c>
      <c r="AV422" s="515">
        <f t="shared" si="164"/>
        <v>0</v>
      </c>
      <c r="AW422" s="515">
        <f t="shared" si="164"/>
        <v>0</v>
      </c>
      <c r="AX422" s="515" t="str">
        <f t="shared" si="166"/>
        <v/>
      </c>
      <c r="AY422" s="515" t="str">
        <f t="shared" si="166"/>
        <v/>
      </c>
      <c r="AZ422" s="515" t="str">
        <f t="shared" si="166"/>
        <v/>
      </c>
      <c r="BA422" s="515" t="str">
        <f t="shared" si="166"/>
        <v/>
      </c>
      <c r="BB422" s="515" t="str">
        <f t="shared" si="166"/>
        <v/>
      </c>
      <c r="BC422" s="515" t="str">
        <f t="shared" si="166"/>
        <v/>
      </c>
      <c r="BD422" s="515" t="str">
        <f t="shared" si="166"/>
        <v/>
      </c>
      <c r="BE422" s="515" t="str">
        <f t="shared" si="165"/>
        <v/>
      </c>
      <c r="BF422" s="515" t="str">
        <f t="shared" si="148"/>
        <v/>
      </c>
      <c r="BG422" s="515" t="str">
        <f t="shared" si="148"/>
        <v/>
      </c>
      <c r="BH422" s="515" t="str">
        <f t="shared" si="148"/>
        <v/>
      </c>
      <c r="BI422" s="515" t="str">
        <f t="shared" si="148"/>
        <v/>
      </c>
      <c r="BJ422" s="515" t="str">
        <f t="shared" si="148"/>
        <v/>
      </c>
      <c r="BK422" s="515" t="str">
        <f t="shared" si="140"/>
        <v/>
      </c>
      <c r="BL422" s="515">
        <f t="shared" si="158"/>
        <v>0</v>
      </c>
      <c r="BM422" s="515">
        <f t="shared" si="159"/>
        <v>0</v>
      </c>
      <c r="BN422" s="515">
        <f t="shared" si="160"/>
        <v>0</v>
      </c>
      <c r="BO422" s="515" t="str">
        <f t="shared" si="161"/>
        <v/>
      </c>
    </row>
    <row r="423" spans="1:67" ht="30" customHeight="1">
      <c r="A423" s="517">
        <v>412</v>
      </c>
      <c r="B423" s="516"/>
      <c r="C423" s="77" t="str">
        <f t="shared" si="150"/>
        <v/>
      </c>
      <c r="D423" s="72" t="str">
        <f t="shared" si="151"/>
        <v/>
      </c>
      <c r="E423" s="515" t="str">
        <f t="shared" si="152"/>
        <v/>
      </c>
      <c r="F423" s="515" t="str">
        <f t="shared" si="153"/>
        <v/>
      </c>
      <c r="G423" s="515" t="str">
        <f t="shared" si="154"/>
        <v/>
      </c>
      <c r="H423" s="515">
        <f t="shared" si="162"/>
        <v>0</v>
      </c>
      <c r="I423" s="515">
        <f t="shared" si="162"/>
        <v>0</v>
      </c>
      <c r="J423" s="515">
        <f t="shared" si="162"/>
        <v>0</v>
      </c>
      <c r="K423" s="515">
        <f t="shared" si="162"/>
        <v>0</v>
      </c>
      <c r="L423" s="515">
        <f t="shared" si="162"/>
        <v>0</v>
      </c>
      <c r="M423" s="515">
        <f t="shared" si="162"/>
        <v>0</v>
      </c>
      <c r="N423" s="515">
        <f t="shared" si="162"/>
        <v>0</v>
      </c>
      <c r="O423" s="515">
        <f t="shared" si="162"/>
        <v>0</v>
      </c>
      <c r="P423" s="515">
        <f t="shared" si="162"/>
        <v>0</v>
      </c>
      <c r="Q423" s="515">
        <f t="shared" si="162"/>
        <v>0</v>
      </c>
      <c r="R423" s="515">
        <f t="shared" si="162"/>
        <v>0</v>
      </c>
      <c r="S423" s="515">
        <f t="shared" si="162"/>
        <v>0</v>
      </c>
      <c r="T423" s="515">
        <f t="shared" si="162"/>
        <v>0</v>
      </c>
      <c r="U423" s="515">
        <f t="shared" si="162"/>
        <v>0</v>
      </c>
      <c r="V423" s="515">
        <f t="shared" si="163"/>
        <v>0</v>
      </c>
      <c r="W423" s="515">
        <f t="shared" si="163"/>
        <v>0</v>
      </c>
      <c r="X423" s="515">
        <f t="shared" si="163"/>
        <v>0</v>
      </c>
      <c r="Y423" s="515">
        <f t="shared" si="163"/>
        <v>0</v>
      </c>
      <c r="Z423" s="515">
        <f t="shared" si="163"/>
        <v>0</v>
      </c>
      <c r="AA423" s="515">
        <f t="shared" si="163"/>
        <v>0</v>
      </c>
      <c r="AB423" s="515">
        <f t="shared" si="163"/>
        <v>0</v>
      </c>
      <c r="AC423" s="515">
        <f t="shared" si="163"/>
        <v>0</v>
      </c>
      <c r="AD423" s="515">
        <f t="shared" si="163"/>
        <v>0</v>
      </c>
      <c r="AE423" s="515">
        <f t="shared" si="163"/>
        <v>0</v>
      </c>
      <c r="AF423" s="515">
        <f t="shared" si="163"/>
        <v>0</v>
      </c>
      <c r="AG423" s="515">
        <f t="shared" si="163"/>
        <v>0</v>
      </c>
      <c r="AH423" s="515">
        <f t="shared" si="163"/>
        <v>0</v>
      </c>
      <c r="AI423" s="515">
        <f t="shared" si="163"/>
        <v>0</v>
      </c>
      <c r="AJ423" s="515">
        <f t="shared" si="164"/>
        <v>0</v>
      </c>
      <c r="AK423" s="515">
        <f t="shared" si="164"/>
        <v>0</v>
      </c>
      <c r="AL423" s="515">
        <f t="shared" si="164"/>
        <v>0</v>
      </c>
      <c r="AM423" s="515">
        <f t="shared" si="164"/>
        <v>0</v>
      </c>
      <c r="AN423" s="515">
        <f t="shared" si="164"/>
        <v>0</v>
      </c>
      <c r="AO423" s="515">
        <f t="shared" si="164"/>
        <v>0</v>
      </c>
      <c r="AP423" s="515">
        <f t="shared" si="164"/>
        <v>0</v>
      </c>
      <c r="AQ423" s="515">
        <f t="shared" si="164"/>
        <v>0</v>
      </c>
      <c r="AR423" s="515">
        <f t="shared" si="164"/>
        <v>0</v>
      </c>
      <c r="AS423" s="515">
        <f t="shared" si="164"/>
        <v>0</v>
      </c>
      <c r="AT423" s="515">
        <f t="shared" si="164"/>
        <v>0</v>
      </c>
      <c r="AU423" s="515">
        <f t="shared" si="164"/>
        <v>0</v>
      </c>
      <c r="AV423" s="515">
        <f t="shared" si="164"/>
        <v>0</v>
      </c>
      <c r="AW423" s="515">
        <f t="shared" si="164"/>
        <v>0</v>
      </c>
      <c r="AX423" s="515" t="str">
        <f t="shared" si="166"/>
        <v/>
      </c>
      <c r="AY423" s="515" t="str">
        <f t="shared" si="166"/>
        <v/>
      </c>
      <c r="AZ423" s="515" t="str">
        <f t="shared" si="166"/>
        <v/>
      </c>
      <c r="BA423" s="515" t="str">
        <f t="shared" si="166"/>
        <v/>
      </c>
      <c r="BB423" s="515" t="str">
        <f t="shared" si="166"/>
        <v/>
      </c>
      <c r="BC423" s="515" t="str">
        <f t="shared" si="166"/>
        <v/>
      </c>
      <c r="BD423" s="515" t="str">
        <f t="shared" si="166"/>
        <v/>
      </c>
      <c r="BE423" s="515" t="str">
        <f t="shared" si="165"/>
        <v/>
      </c>
      <c r="BF423" s="515" t="str">
        <f t="shared" si="148"/>
        <v/>
      </c>
      <c r="BG423" s="515" t="str">
        <f t="shared" si="148"/>
        <v/>
      </c>
      <c r="BH423" s="515" t="str">
        <f t="shared" si="148"/>
        <v/>
      </c>
      <c r="BI423" s="515" t="str">
        <f t="shared" si="148"/>
        <v/>
      </c>
      <c r="BJ423" s="515" t="str">
        <f t="shared" si="148"/>
        <v/>
      </c>
      <c r="BK423" s="515" t="str">
        <f t="shared" si="140"/>
        <v/>
      </c>
      <c r="BL423" s="515">
        <f t="shared" si="158"/>
        <v>0</v>
      </c>
      <c r="BM423" s="515">
        <f t="shared" si="159"/>
        <v>0</v>
      </c>
      <c r="BN423" s="515">
        <f t="shared" si="160"/>
        <v>0</v>
      </c>
      <c r="BO423" s="515" t="str">
        <f t="shared" si="161"/>
        <v/>
      </c>
    </row>
    <row r="424" spans="1:67" ht="30" customHeight="1">
      <c r="A424" s="518">
        <v>413</v>
      </c>
      <c r="B424" s="516"/>
      <c r="C424" s="77" t="str">
        <f t="shared" si="150"/>
        <v/>
      </c>
      <c r="D424" s="72" t="str">
        <f t="shared" si="151"/>
        <v/>
      </c>
      <c r="E424" s="515" t="str">
        <f t="shared" si="152"/>
        <v/>
      </c>
      <c r="F424" s="515" t="str">
        <f t="shared" si="153"/>
        <v/>
      </c>
      <c r="G424" s="515" t="str">
        <f t="shared" si="154"/>
        <v/>
      </c>
      <c r="H424" s="515">
        <f t="shared" si="162"/>
        <v>0</v>
      </c>
      <c r="I424" s="515">
        <f t="shared" si="162"/>
        <v>0</v>
      </c>
      <c r="J424" s="515">
        <f t="shared" si="162"/>
        <v>0</v>
      </c>
      <c r="K424" s="515">
        <f t="shared" si="162"/>
        <v>0</v>
      </c>
      <c r="L424" s="515">
        <f t="shared" si="162"/>
        <v>0</v>
      </c>
      <c r="M424" s="515">
        <f t="shared" si="162"/>
        <v>0</v>
      </c>
      <c r="N424" s="515">
        <f t="shared" si="162"/>
        <v>0</v>
      </c>
      <c r="O424" s="515">
        <f t="shared" si="162"/>
        <v>0</v>
      </c>
      <c r="P424" s="515">
        <f t="shared" si="162"/>
        <v>0</v>
      </c>
      <c r="Q424" s="515">
        <f t="shared" si="162"/>
        <v>0</v>
      </c>
      <c r="R424" s="515">
        <f t="shared" si="162"/>
        <v>0</v>
      </c>
      <c r="S424" s="515">
        <f t="shared" si="162"/>
        <v>0</v>
      </c>
      <c r="T424" s="515">
        <f t="shared" si="162"/>
        <v>0</v>
      </c>
      <c r="U424" s="515">
        <f t="shared" si="162"/>
        <v>0</v>
      </c>
      <c r="V424" s="515">
        <f t="shared" si="163"/>
        <v>0</v>
      </c>
      <c r="W424" s="515">
        <f t="shared" si="163"/>
        <v>0</v>
      </c>
      <c r="X424" s="515">
        <f t="shared" si="163"/>
        <v>0</v>
      </c>
      <c r="Y424" s="515">
        <f t="shared" si="163"/>
        <v>0</v>
      </c>
      <c r="Z424" s="515">
        <f t="shared" si="163"/>
        <v>0</v>
      </c>
      <c r="AA424" s="515">
        <f t="shared" si="163"/>
        <v>0</v>
      </c>
      <c r="AB424" s="515">
        <f t="shared" si="163"/>
        <v>0</v>
      </c>
      <c r="AC424" s="515">
        <f t="shared" si="163"/>
        <v>0</v>
      </c>
      <c r="AD424" s="515">
        <f t="shared" si="163"/>
        <v>0</v>
      </c>
      <c r="AE424" s="515">
        <f t="shared" si="163"/>
        <v>0</v>
      </c>
      <c r="AF424" s="515">
        <f t="shared" si="163"/>
        <v>0</v>
      </c>
      <c r="AG424" s="515">
        <f t="shared" si="163"/>
        <v>0</v>
      </c>
      <c r="AH424" s="515">
        <f t="shared" si="163"/>
        <v>0</v>
      </c>
      <c r="AI424" s="515">
        <f t="shared" si="163"/>
        <v>0</v>
      </c>
      <c r="AJ424" s="515">
        <f t="shared" si="164"/>
        <v>0</v>
      </c>
      <c r="AK424" s="515">
        <f t="shared" si="164"/>
        <v>0</v>
      </c>
      <c r="AL424" s="515">
        <f t="shared" si="164"/>
        <v>0</v>
      </c>
      <c r="AM424" s="515">
        <f t="shared" si="164"/>
        <v>0</v>
      </c>
      <c r="AN424" s="515">
        <f t="shared" si="164"/>
        <v>0</v>
      </c>
      <c r="AO424" s="515">
        <f t="shared" si="164"/>
        <v>0</v>
      </c>
      <c r="AP424" s="515">
        <f t="shared" si="164"/>
        <v>0</v>
      </c>
      <c r="AQ424" s="515">
        <f t="shared" si="164"/>
        <v>0</v>
      </c>
      <c r="AR424" s="515">
        <f t="shared" si="164"/>
        <v>0</v>
      </c>
      <c r="AS424" s="515">
        <f t="shared" si="164"/>
        <v>0</v>
      </c>
      <c r="AT424" s="515">
        <f t="shared" si="164"/>
        <v>0</v>
      </c>
      <c r="AU424" s="515">
        <f t="shared" si="164"/>
        <v>0</v>
      </c>
      <c r="AV424" s="515">
        <f t="shared" si="164"/>
        <v>0</v>
      </c>
      <c r="AW424" s="515">
        <f t="shared" si="164"/>
        <v>0</v>
      </c>
      <c r="AX424" s="515" t="str">
        <f t="shared" si="166"/>
        <v/>
      </c>
      <c r="AY424" s="515" t="str">
        <f t="shared" si="166"/>
        <v/>
      </c>
      <c r="AZ424" s="515" t="str">
        <f t="shared" si="166"/>
        <v/>
      </c>
      <c r="BA424" s="515" t="str">
        <f t="shared" si="166"/>
        <v/>
      </c>
      <c r="BB424" s="515" t="str">
        <f t="shared" si="166"/>
        <v/>
      </c>
      <c r="BC424" s="515" t="str">
        <f t="shared" si="166"/>
        <v/>
      </c>
      <c r="BD424" s="515" t="str">
        <f t="shared" si="166"/>
        <v/>
      </c>
      <c r="BE424" s="515" t="str">
        <f t="shared" si="165"/>
        <v/>
      </c>
      <c r="BF424" s="515" t="str">
        <f t="shared" si="148"/>
        <v/>
      </c>
      <c r="BG424" s="515" t="str">
        <f t="shared" si="148"/>
        <v/>
      </c>
      <c r="BH424" s="515" t="str">
        <f t="shared" si="148"/>
        <v/>
      </c>
      <c r="BI424" s="515" t="str">
        <f t="shared" si="148"/>
        <v/>
      </c>
      <c r="BJ424" s="515" t="str">
        <f t="shared" si="148"/>
        <v/>
      </c>
      <c r="BK424" s="515" t="str">
        <f t="shared" si="140"/>
        <v/>
      </c>
      <c r="BL424" s="515">
        <f t="shared" si="158"/>
        <v>0</v>
      </c>
      <c r="BM424" s="515">
        <f t="shared" si="159"/>
        <v>0</v>
      </c>
      <c r="BN424" s="515">
        <f t="shared" si="160"/>
        <v>0</v>
      </c>
      <c r="BO424" s="515" t="str">
        <f t="shared" si="161"/>
        <v/>
      </c>
    </row>
    <row r="425" spans="1:67" ht="30" customHeight="1">
      <c r="A425" s="517">
        <v>414</v>
      </c>
      <c r="B425" s="516"/>
      <c r="C425" s="77" t="str">
        <f t="shared" si="150"/>
        <v/>
      </c>
      <c r="D425" s="72" t="str">
        <f t="shared" si="151"/>
        <v/>
      </c>
      <c r="E425" s="515" t="str">
        <f t="shared" si="152"/>
        <v/>
      </c>
      <c r="F425" s="515" t="str">
        <f t="shared" si="153"/>
        <v/>
      </c>
      <c r="G425" s="515" t="str">
        <f t="shared" si="154"/>
        <v/>
      </c>
      <c r="H425" s="515">
        <f t="shared" si="162"/>
        <v>0</v>
      </c>
      <c r="I425" s="515">
        <f t="shared" si="162"/>
        <v>0</v>
      </c>
      <c r="J425" s="515">
        <f t="shared" si="162"/>
        <v>0</v>
      </c>
      <c r="K425" s="515">
        <f t="shared" si="162"/>
        <v>0</v>
      </c>
      <c r="L425" s="515">
        <f t="shared" si="162"/>
        <v>0</v>
      </c>
      <c r="M425" s="515">
        <f t="shared" si="162"/>
        <v>0</v>
      </c>
      <c r="N425" s="515">
        <f t="shared" si="162"/>
        <v>0</v>
      </c>
      <c r="O425" s="515">
        <f t="shared" si="162"/>
        <v>0</v>
      </c>
      <c r="P425" s="515">
        <f t="shared" si="162"/>
        <v>0</v>
      </c>
      <c r="Q425" s="515">
        <f t="shared" si="162"/>
        <v>0</v>
      </c>
      <c r="R425" s="515">
        <f t="shared" si="162"/>
        <v>0</v>
      </c>
      <c r="S425" s="515">
        <f t="shared" si="162"/>
        <v>0</v>
      </c>
      <c r="T425" s="515">
        <f t="shared" si="162"/>
        <v>0</v>
      </c>
      <c r="U425" s="515">
        <f t="shared" si="162"/>
        <v>0</v>
      </c>
      <c r="V425" s="515">
        <f t="shared" si="163"/>
        <v>0</v>
      </c>
      <c r="W425" s="515">
        <f t="shared" si="163"/>
        <v>0</v>
      </c>
      <c r="X425" s="515">
        <f t="shared" si="163"/>
        <v>0</v>
      </c>
      <c r="Y425" s="515">
        <f t="shared" si="163"/>
        <v>0</v>
      </c>
      <c r="Z425" s="515">
        <f t="shared" si="163"/>
        <v>0</v>
      </c>
      <c r="AA425" s="515">
        <f t="shared" si="163"/>
        <v>0</v>
      </c>
      <c r="AB425" s="515">
        <f t="shared" si="163"/>
        <v>0</v>
      </c>
      <c r="AC425" s="515">
        <f t="shared" si="163"/>
        <v>0</v>
      </c>
      <c r="AD425" s="515">
        <f t="shared" si="163"/>
        <v>0</v>
      </c>
      <c r="AE425" s="515">
        <f t="shared" si="163"/>
        <v>0</v>
      </c>
      <c r="AF425" s="515">
        <f t="shared" si="163"/>
        <v>0</v>
      </c>
      <c r="AG425" s="515">
        <f t="shared" si="163"/>
        <v>0</v>
      </c>
      <c r="AH425" s="515">
        <f t="shared" si="163"/>
        <v>0</v>
      </c>
      <c r="AI425" s="515">
        <f t="shared" si="163"/>
        <v>0</v>
      </c>
      <c r="AJ425" s="515">
        <f t="shared" si="164"/>
        <v>0</v>
      </c>
      <c r="AK425" s="515">
        <f t="shared" si="164"/>
        <v>0</v>
      </c>
      <c r="AL425" s="515">
        <f t="shared" si="164"/>
        <v>0</v>
      </c>
      <c r="AM425" s="515">
        <f t="shared" si="164"/>
        <v>0</v>
      </c>
      <c r="AN425" s="515">
        <f t="shared" si="164"/>
        <v>0</v>
      </c>
      <c r="AO425" s="515">
        <f t="shared" si="164"/>
        <v>0</v>
      </c>
      <c r="AP425" s="515">
        <f t="shared" si="164"/>
        <v>0</v>
      </c>
      <c r="AQ425" s="515">
        <f t="shared" si="164"/>
        <v>0</v>
      </c>
      <c r="AR425" s="515">
        <f t="shared" si="164"/>
        <v>0</v>
      </c>
      <c r="AS425" s="515">
        <f t="shared" si="164"/>
        <v>0</v>
      </c>
      <c r="AT425" s="515">
        <f t="shared" si="164"/>
        <v>0</v>
      </c>
      <c r="AU425" s="515">
        <f t="shared" si="164"/>
        <v>0</v>
      </c>
      <c r="AV425" s="515">
        <f t="shared" si="164"/>
        <v>0</v>
      </c>
      <c r="AW425" s="515">
        <f t="shared" si="164"/>
        <v>0</v>
      </c>
      <c r="AX425" s="515" t="str">
        <f t="shared" si="166"/>
        <v/>
      </c>
      <c r="AY425" s="515" t="str">
        <f t="shared" si="166"/>
        <v/>
      </c>
      <c r="AZ425" s="515" t="str">
        <f t="shared" si="166"/>
        <v/>
      </c>
      <c r="BA425" s="515" t="str">
        <f t="shared" si="166"/>
        <v/>
      </c>
      <c r="BB425" s="515" t="str">
        <f t="shared" si="166"/>
        <v/>
      </c>
      <c r="BC425" s="515" t="str">
        <f t="shared" si="166"/>
        <v/>
      </c>
      <c r="BD425" s="515" t="str">
        <f t="shared" si="166"/>
        <v/>
      </c>
      <c r="BE425" s="515" t="str">
        <f t="shared" si="165"/>
        <v/>
      </c>
      <c r="BF425" s="515" t="str">
        <f t="shared" si="148"/>
        <v/>
      </c>
      <c r="BG425" s="515" t="str">
        <f t="shared" si="148"/>
        <v/>
      </c>
      <c r="BH425" s="515" t="str">
        <f t="shared" si="148"/>
        <v/>
      </c>
      <c r="BI425" s="515" t="str">
        <f t="shared" si="148"/>
        <v/>
      </c>
      <c r="BJ425" s="515" t="str">
        <f t="shared" si="148"/>
        <v/>
      </c>
      <c r="BK425" s="515" t="str">
        <f t="shared" si="140"/>
        <v/>
      </c>
      <c r="BL425" s="515">
        <f t="shared" si="158"/>
        <v>0</v>
      </c>
      <c r="BM425" s="515">
        <f t="shared" si="159"/>
        <v>0</v>
      </c>
      <c r="BN425" s="515">
        <f t="shared" si="160"/>
        <v>0</v>
      </c>
      <c r="BO425" s="515" t="str">
        <f t="shared" si="161"/>
        <v/>
      </c>
    </row>
    <row r="426" spans="1:67" ht="30" customHeight="1">
      <c r="A426" s="518">
        <v>415</v>
      </c>
      <c r="B426" s="516"/>
      <c r="C426" s="77" t="str">
        <f t="shared" si="150"/>
        <v/>
      </c>
      <c r="D426" s="72" t="str">
        <f t="shared" si="151"/>
        <v/>
      </c>
      <c r="E426" s="515" t="str">
        <f t="shared" si="152"/>
        <v/>
      </c>
      <c r="F426" s="515" t="str">
        <f t="shared" si="153"/>
        <v/>
      </c>
      <c r="G426" s="515" t="str">
        <f t="shared" si="154"/>
        <v/>
      </c>
      <c r="H426" s="515">
        <f t="shared" si="162"/>
        <v>0</v>
      </c>
      <c r="I426" s="515">
        <f t="shared" si="162"/>
        <v>0</v>
      </c>
      <c r="J426" s="515">
        <f t="shared" si="162"/>
        <v>0</v>
      </c>
      <c r="K426" s="515">
        <f t="shared" si="162"/>
        <v>0</v>
      </c>
      <c r="L426" s="515">
        <f t="shared" si="162"/>
        <v>0</v>
      </c>
      <c r="M426" s="515">
        <f t="shared" si="162"/>
        <v>0</v>
      </c>
      <c r="N426" s="515">
        <f t="shared" si="162"/>
        <v>0</v>
      </c>
      <c r="O426" s="515">
        <f t="shared" si="162"/>
        <v>0</v>
      </c>
      <c r="P426" s="515">
        <f t="shared" si="162"/>
        <v>0</v>
      </c>
      <c r="Q426" s="515">
        <f t="shared" si="162"/>
        <v>0</v>
      </c>
      <c r="R426" s="515">
        <f t="shared" si="162"/>
        <v>0</v>
      </c>
      <c r="S426" s="515">
        <f t="shared" si="162"/>
        <v>0</v>
      </c>
      <c r="T426" s="515">
        <f t="shared" si="162"/>
        <v>0</v>
      </c>
      <c r="U426" s="515">
        <f t="shared" si="162"/>
        <v>0</v>
      </c>
      <c r="V426" s="515">
        <f t="shared" si="163"/>
        <v>0</v>
      </c>
      <c r="W426" s="515">
        <f t="shared" si="163"/>
        <v>0</v>
      </c>
      <c r="X426" s="515">
        <f t="shared" si="163"/>
        <v>0</v>
      </c>
      <c r="Y426" s="515">
        <f t="shared" si="163"/>
        <v>0</v>
      </c>
      <c r="Z426" s="515">
        <f t="shared" si="163"/>
        <v>0</v>
      </c>
      <c r="AA426" s="515">
        <f t="shared" si="163"/>
        <v>0</v>
      </c>
      <c r="AB426" s="515">
        <f t="shared" si="163"/>
        <v>0</v>
      </c>
      <c r="AC426" s="515">
        <f t="shared" si="163"/>
        <v>0</v>
      </c>
      <c r="AD426" s="515">
        <f t="shared" si="163"/>
        <v>0</v>
      </c>
      <c r="AE426" s="515">
        <f t="shared" si="163"/>
        <v>0</v>
      </c>
      <c r="AF426" s="515">
        <f t="shared" si="163"/>
        <v>0</v>
      </c>
      <c r="AG426" s="515">
        <f t="shared" si="163"/>
        <v>0</v>
      </c>
      <c r="AH426" s="515">
        <f t="shared" si="163"/>
        <v>0</v>
      </c>
      <c r="AI426" s="515">
        <f t="shared" si="163"/>
        <v>0</v>
      </c>
      <c r="AJ426" s="515">
        <f t="shared" si="164"/>
        <v>0</v>
      </c>
      <c r="AK426" s="515">
        <f t="shared" si="164"/>
        <v>0</v>
      </c>
      <c r="AL426" s="515">
        <f t="shared" si="164"/>
        <v>0</v>
      </c>
      <c r="AM426" s="515">
        <f t="shared" si="164"/>
        <v>0</v>
      </c>
      <c r="AN426" s="515">
        <f t="shared" si="164"/>
        <v>0</v>
      </c>
      <c r="AO426" s="515">
        <f t="shared" si="164"/>
        <v>0</v>
      </c>
      <c r="AP426" s="515">
        <f t="shared" si="164"/>
        <v>0</v>
      </c>
      <c r="AQ426" s="515">
        <f t="shared" si="164"/>
        <v>0</v>
      </c>
      <c r="AR426" s="515">
        <f t="shared" si="164"/>
        <v>0</v>
      </c>
      <c r="AS426" s="515">
        <f t="shared" si="164"/>
        <v>0</v>
      </c>
      <c r="AT426" s="515">
        <f t="shared" si="164"/>
        <v>0</v>
      </c>
      <c r="AU426" s="515">
        <f t="shared" si="164"/>
        <v>0</v>
      </c>
      <c r="AV426" s="515">
        <f t="shared" si="164"/>
        <v>0</v>
      </c>
      <c r="AW426" s="515">
        <f t="shared" si="164"/>
        <v>0</v>
      </c>
      <c r="AX426" s="515" t="str">
        <f t="shared" si="166"/>
        <v/>
      </c>
      <c r="AY426" s="515" t="str">
        <f t="shared" si="166"/>
        <v/>
      </c>
      <c r="AZ426" s="515" t="str">
        <f t="shared" si="166"/>
        <v/>
      </c>
      <c r="BA426" s="515" t="str">
        <f t="shared" si="166"/>
        <v/>
      </c>
      <c r="BB426" s="515" t="str">
        <f t="shared" si="166"/>
        <v/>
      </c>
      <c r="BC426" s="515" t="str">
        <f t="shared" si="166"/>
        <v/>
      </c>
      <c r="BD426" s="515" t="str">
        <f t="shared" si="166"/>
        <v/>
      </c>
      <c r="BE426" s="515" t="str">
        <f t="shared" si="165"/>
        <v/>
      </c>
      <c r="BF426" s="515" t="str">
        <f t="shared" si="148"/>
        <v/>
      </c>
      <c r="BG426" s="515" t="str">
        <f t="shared" si="148"/>
        <v/>
      </c>
      <c r="BH426" s="515" t="str">
        <f t="shared" si="148"/>
        <v/>
      </c>
      <c r="BI426" s="515" t="str">
        <f t="shared" si="148"/>
        <v/>
      </c>
      <c r="BJ426" s="515" t="str">
        <f t="shared" si="148"/>
        <v/>
      </c>
      <c r="BK426" s="515" t="str">
        <f t="shared" si="148"/>
        <v/>
      </c>
      <c r="BL426" s="515">
        <f t="shared" si="158"/>
        <v>0</v>
      </c>
      <c r="BM426" s="515">
        <f t="shared" si="159"/>
        <v>0</v>
      </c>
      <c r="BN426" s="515">
        <f t="shared" si="160"/>
        <v>0</v>
      </c>
      <c r="BO426" s="515" t="str">
        <f t="shared" si="161"/>
        <v/>
      </c>
    </row>
    <row r="427" spans="1:67" ht="30" customHeight="1">
      <c r="A427" s="517">
        <v>416</v>
      </c>
      <c r="B427" s="516"/>
      <c r="C427" s="77" t="str">
        <f t="shared" si="150"/>
        <v/>
      </c>
      <c r="D427" s="72" t="str">
        <f t="shared" si="151"/>
        <v/>
      </c>
      <c r="E427" s="515" t="str">
        <f t="shared" si="152"/>
        <v/>
      </c>
      <c r="F427" s="515" t="str">
        <f t="shared" si="153"/>
        <v/>
      </c>
      <c r="G427" s="515" t="str">
        <f t="shared" si="154"/>
        <v/>
      </c>
      <c r="H427" s="515">
        <f t="shared" si="162"/>
        <v>0</v>
      </c>
      <c r="I427" s="515">
        <f t="shared" si="162"/>
        <v>0</v>
      </c>
      <c r="J427" s="515">
        <f t="shared" si="162"/>
        <v>0</v>
      </c>
      <c r="K427" s="515">
        <f t="shared" si="162"/>
        <v>0</v>
      </c>
      <c r="L427" s="515">
        <f t="shared" si="162"/>
        <v>0</v>
      </c>
      <c r="M427" s="515">
        <f t="shared" si="162"/>
        <v>0</v>
      </c>
      <c r="N427" s="515">
        <f t="shared" si="162"/>
        <v>0</v>
      </c>
      <c r="O427" s="515">
        <f t="shared" si="162"/>
        <v>0</v>
      </c>
      <c r="P427" s="515">
        <f t="shared" si="162"/>
        <v>0</v>
      </c>
      <c r="Q427" s="515">
        <f t="shared" si="162"/>
        <v>0</v>
      </c>
      <c r="R427" s="515">
        <f t="shared" si="162"/>
        <v>0</v>
      </c>
      <c r="S427" s="515">
        <f t="shared" si="162"/>
        <v>0</v>
      </c>
      <c r="T427" s="515">
        <f t="shared" si="162"/>
        <v>0</v>
      </c>
      <c r="U427" s="515">
        <f t="shared" si="162"/>
        <v>0</v>
      </c>
      <c r="V427" s="515">
        <f t="shared" si="163"/>
        <v>0</v>
      </c>
      <c r="W427" s="515">
        <f t="shared" si="163"/>
        <v>0</v>
      </c>
      <c r="X427" s="515">
        <f t="shared" si="163"/>
        <v>0</v>
      </c>
      <c r="Y427" s="515">
        <f t="shared" si="163"/>
        <v>0</v>
      </c>
      <c r="Z427" s="515">
        <f t="shared" si="163"/>
        <v>0</v>
      </c>
      <c r="AA427" s="515">
        <f t="shared" si="163"/>
        <v>0</v>
      </c>
      <c r="AB427" s="515">
        <f t="shared" si="163"/>
        <v>0</v>
      </c>
      <c r="AC427" s="515">
        <f t="shared" si="163"/>
        <v>0</v>
      </c>
      <c r="AD427" s="515">
        <f t="shared" si="163"/>
        <v>0</v>
      </c>
      <c r="AE427" s="515">
        <f t="shared" si="163"/>
        <v>0</v>
      </c>
      <c r="AF427" s="515">
        <f t="shared" si="163"/>
        <v>0</v>
      </c>
      <c r="AG427" s="515">
        <f t="shared" si="163"/>
        <v>0</v>
      </c>
      <c r="AH427" s="515">
        <f t="shared" si="163"/>
        <v>0</v>
      </c>
      <c r="AI427" s="515">
        <f t="shared" si="163"/>
        <v>0</v>
      </c>
      <c r="AJ427" s="515">
        <f t="shared" si="164"/>
        <v>0</v>
      </c>
      <c r="AK427" s="515">
        <f t="shared" si="164"/>
        <v>0</v>
      </c>
      <c r="AL427" s="515">
        <f t="shared" si="164"/>
        <v>0</v>
      </c>
      <c r="AM427" s="515">
        <f t="shared" si="164"/>
        <v>0</v>
      </c>
      <c r="AN427" s="515">
        <f t="shared" si="164"/>
        <v>0</v>
      </c>
      <c r="AO427" s="515">
        <f t="shared" si="164"/>
        <v>0</v>
      </c>
      <c r="AP427" s="515">
        <f t="shared" si="164"/>
        <v>0</v>
      </c>
      <c r="AQ427" s="515">
        <f t="shared" si="164"/>
        <v>0</v>
      </c>
      <c r="AR427" s="515">
        <f t="shared" si="164"/>
        <v>0</v>
      </c>
      <c r="AS427" s="515">
        <f t="shared" si="164"/>
        <v>0</v>
      </c>
      <c r="AT427" s="515">
        <f t="shared" si="164"/>
        <v>0</v>
      </c>
      <c r="AU427" s="515">
        <f t="shared" si="164"/>
        <v>0</v>
      </c>
      <c r="AV427" s="515">
        <f t="shared" si="164"/>
        <v>0</v>
      </c>
      <c r="AW427" s="515">
        <f t="shared" si="164"/>
        <v>0</v>
      </c>
      <c r="AX427" s="515" t="str">
        <f t="shared" si="166"/>
        <v/>
      </c>
      <c r="AY427" s="515" t="str">
        <f t="shared" si="166"/>
        <v/>
      </c>
      <c r="AZ427" s="515" t="str">
        <f t="shared" si="166"/>
        <v/>
      </c>
      <c r="BA427" s="515" t="str">
        <f t="shared" si="166"/>
        <v/>
      </c>
      <c r="BB427" s="515" t="str">
        <f t="shared" si="166"/>
        <v/>
      </c>
      <c r="BC427" s="515" t="str">
        <f t="shared" si="166"/>
        <v/>
      </c>
      <c r="BD427" s="515" t="str">
        <f t="shared" si="166"/>
        <v/>
      </c>
      <c r="BE427" s="515" t="str">
        <f t="shared" si="165"/>
        <v/>
      </c>
      <c r="BF427" s="515" t="str">
        <f t="shared" si="148"/>
        <v/>
      </c>
      <c r="BG427" s="515" t="str">
        <f t="shared" si="148"/>
        <v/>
      </c>
      <c r="BH427" s="515" t="str">
        <f t="shared" si="148"/>
        <v/>
      </c>
      <c r="BI427" s="515" t="str">
        <f t="shared" si="148"/>
        <v/>
      </c>
      <c r="BJ427" s="515" t="str">
        <f t="shared" si="148"/>
        <v/>
      </c>
      <c r="BK427" s="515" t="str">
        <f t="shared" si="148"/>
        <v/>
      </c>
      <c r="BL427" s="515">
        <f t="shared" si="158"/>
        <v>0</v>
      </c>
      <c r="BM427" s="515">
        <f t="shared" si="159"/>
        <v>0</v>
      </c>
      <c r="BN427" s="515">
        <f t="shared" si="160"/>
        <v>0</v>
      </c>
      <c r="BO427" s="515" t="str">
        <f t="shared" si="161"/>
        <v/>
      </c>
    </row>
    <row r="428" spans="1:67" ht="30" customHeight="1">
      <c r="A428" s="518">
        <v>417</v>
      </c>
      <c r="B428" s="516"/>
      <c r="C428" s="77" t="str">
        <f t="shared" si="150"/>
        <v/>
      </c>
      <c r="D428" s="72" t="str">
        <f t="shared" si="151"/>
        <v/>
      </c>
      <c r="E428" s="515" t="str">
        <f t="shared" si="152"/>
        <v/>
      </c>
      <c r="F428" s="515" t="str">
        <f t="shared" si="153"/>
        <v/>
      </c>
      <c r="G428" s="515" t="str">
        <f t="shared" si="154"/>
        <v/>
      </c>
      <c r="H428" s="515">
        <f t="shared" ref="H428:U443" si="167">IF($B428="",0,SUMPRODUCT(($BQ$6:$AFM$6=H$11)*($BQ$7:$AFM$7="ALERTE")*(COUNTIF($G428,"* "&amp;$BQ$8:$AFM$8&amp;" *")&gt;0)*1))</f>
        <v>0</v>
      </c>
      <c r="I428" s="515">
        <f t="shared" si="167"/>
        <v>0</v>
      </c>
      <c r="J428" s="515">
        <f t="shared" si="167"/>
        <v>0</v>
      </c>
      <c r="K428" s="515">
        <f t="shared" si="167"/>
        <v>0</v>
      </c>
      <c r="L428" s="515">
        <f t="shared" si="167"/>
        <v>0</v>
      </c>
      <c r="M428" s="515">
        <f t="shared" si="167"/>
        <v>0</v>
      </c>
      <c r="N428" s="515">
        <f t="shared" si="167"/>
        <v>0</v>
      </c>
      <c r="O428" s="515">
        <f t="shared" si="167"/>
        <v>0</v>
      </c>
      <c r="P428" s="515">
        <f t="shared" si="167"/>
        <v>0</v>
      </c>
      <c r="Q428" s="515">
        <f t="shared" si="167"/>
        <v>0</v>
      </c>
      <c r="R428" s="515">
        <f t="shared" si="167"/>
        <v>0</v>
      </c>
      <c r="S428" s="515">
        <f t="shared" si="167"/>
        <v>0</v>
      </c>
      <c r="T428" s="515">
        <f t="shared" si="167"/>
        <v>0</v>
      </c>
      <c r="U428" s="515">
        <f t="shared" si="167"/>
        <v>0</v>
      </c>
      <c r="V428" s="515">
        <f t="shared" ref="V428:AI443" si="168">IF($B428="",0,SUMPRODUCT(($BQ$6:$AFM$6=V$11)*($BQ$7:$AFM$7="INFO")*(COUNTIF($G428,"* "&amp;$BQ$8:$AFM$8&amp;" *")&gt;0)*1))</f>
        <v>0</v>
      </c>
      <c r="W428" s="515">
        <f t="shared" si="168"/>
        <v>0</v>
      </c>
      <c r="X428" s="515">
        <f t="shared" si="168"/>
        <v>0</v>
      </c>
      <c r="Y428" s="515">
        <f t="shared" si="168"/>
        <v>0</v>
      </c>
      <c r="Z428" s="515">
        <f t="shared" si="168"/>
        <v>0</v>
      </c>
      <c r="AA428" s="515">
        <f t="shared" si="168"/>
        <v>0</v>
      </c>
      <c r="AB428" s="515">
        <f t="shared" si="168"/>
        <v>0</v>
      </c>
      <c r="AC428" s="515">
        <f t="shared" si="168"/>
        <v>0</v>
      </c>
      <c r="AD428" s="515">
        <f t="shared" si="168"/>
        <v>0</v>
      </c>
      <c r="AE428" s="515">
        <f t="shared" si="168"/>
        <v>0</v>
      </c>
      <c r="AF428" s="515">
        <f t="shared" si="168"/>
        <v>0</v>
      </c>
      <c r="AG428" s="515">
        <f t="shared" si="168"/>
        <v>0</v>
      </c>
      <c r="AH428" s="515">
        <f t="shared" si="168"/>
        <v>0</v>
      </c>
      <c r="AI428" s="515">
        <f t="shared" si="168"/>
        <v>0</v>
      </c>
      <c r="AJ428" s="515">
        <f t="shared" ref="AJ428:AW443" si="169">IF($B428="",0,SUMPRODUCT(($BQ$6:$AFM$6=AJ$11)*($BQ$7:$AFM$7="EXCL")*(COUNTIF($G428,"* "&amp;$BQ$8:$AFM$8&amp;" *")&gt;0)*1))</f>
        <v>0</v>
      </c>
      <c r="AK428" s="515">
        <f t="shared" si="169"/>
        <v>0</v>
      </c>
      <c r="AL428" s="515">
        <f t="shared" si="169"/>
        <v>0</v>
      </c>
      <c r="AM428" s="515">
        <f t="shared" si="169"/>
        <v>0</v>
      </c>
      <c r="AN428" s="515">
        <f t="shared" si="169"/>
        <v>0</v>
      </c>
      <c r="AO428" s="515">
        <f t="shared" si="169"/>
        <v>0</v>
      </c>
      <c r="AP428" s="515">
        <f t="shared" si="169"/>
        <v>0</v>
      </c>
      <c r="AQ428" s="515">
        <f t="shared" si="169"/>
        <v>0</v>
      </c>
      <c r="AR428" s="515">
        <f t="shared" si="169"/>
        <v>0</v>
      </c>
      <c r="AS428" s="515">
        <f t="shared" si="169"/>
        <v>0</v>
      </c>
      <c r="AT428" s="515">
        <f t="shared" si="169"/>
        <v>0</v>
      </c>
      <c r="AU428" s="515">
        <f t="shared" si="169"/>
        <v>0</v>
      </c>
      <c r="AV428" s="515">
        <f t="shared" si="169"/>
        <v>0</v>
      </c>
      <c r="AW428" s="515">
        <f t="shared" si="169"/>
        <v>0</v>
      </c>
      <c r="AX428" s="515" t="str">
        <f t="shared" si="166"/>
        <v/>
      </c>
      <c r="AY428" s="515" t="str">
        <f t="shared" si="166"/>
        <v/>
      </c>
      <c r="AZ428" s="515" t="str">
        <f t="shared" si="166"/>
        <v/>
      </c>
      <c r="BA428" s="515" t="str">
        <f t="shared" si="166"/>
        <v/>
      </c>
      <c r="BB428" s="515" t="str">
        <f t="shared" si="166"/>
        <v/>
      </c>
      <c r="BC428" s="515" t="str">
        <f t="shared" si="166"/>
        <v/>
      </c>
      <c r="BD428" s="515" t="str">
        <f t="shared" si="166"/>
        <v/>
      </c>
      <c r="BE428" s="515" t="str">
        <f t="shared" si="165"/>
        <v/>
      </c>
      <c r="BF428" s="515" t="str">
        <f t="shared" si="148"/>
        <v/>
      </c>
      <c r="BG428" s="515" t="str">
        <f t="shared" si="148"/>
        <v/>
      </c>
      <c r="BH428" s="515" t="str">
        <f t="shared" si="148"/>
        <v/>
      </c>
      <c r="BI428" s="515" t="str">
        <f t="shared" si="148"/>
        <v/>
      </c>
      <c r="BJ428" s="515" t="str">
        <f t="shared" si="148"/>
        <v/>
      </c>
      <c r="BK428" s="515" t="str">
        <f t="shared" si="148"/>
        <v/>
      </c>
      <c r="BL428" s="515">
        <f t="shared" si="158"/>
        <v>0</v>
      </c>
      <c r="BM428" s="515">
        <f t="shared" si="159"/>
        <v>0</v>
      </c>
      <c r="BN428" s="515">
        <f t="shared" si="160"/>
        <v>0</v>
      </c>
      <c r="BO428" s="515" t="str">
        <f t="shared" si="161"/>
        <v/>
      </c>
    </row>
    <row r="429" spans="1:67" ht="30" customHeight="1">
      <c r="A429" s="517">
        <v>418</v>
      </c>
      <c r="B429" s="516"/>
      <c r="C429" s="77" t="str">
        <f t="shared" si="150"/>
        <v/>
      </c>
      <c r="D429" s="72" t="str">
        <f t="shared" si="151"/>
        <v/>
      </c>
      <c r="E429" s="515" t="str">
        <f t="shared" si="152"/>
        <v/>
      </c>
      <c r="F429" s="515" t="str">
        <f t="shared" si="153"/>
        <v/>
      </c>
      <c r="G429" s="515" t="str">
        <f t="shared" si="154"/>
        <v/>
      </c>
      <c r="H429" s="515">
        <f t="shared" si="167"/>
        <v>0</v>
      </c>
      <c r="I429" s="515">
        <f t="shared" si="167"/>
        <v>0</v>
      </c>
      <c r="J429" s="515">
        <f t="shared" si="167"/>
        <v>0</v>
      </c>
      <c r="K429" s="515">
        <f t="shared" si="167"/>
        <v>0</v>
      </c>
      <c r="L429" s="515">
        <f t="shared" si="167"/>
        <v>0</v>
      </c>
      <c r="M429" s="515">
        <f t="shared" si="167"/>
        <v>0</v>
      </c>
      <c r="N429" s="515">
        <f t="shared" si="167"/>
        <v>0</v>
      </c>
      <c r="O429" s="515">
        <f t="shared" si="167"/>
        <v>0</v>
      </c>
      <c r="P429" s="515">
        <f t="shared" si="167"/>
        <v>0</v>
      </c>
      <c r="Q429" s="515">
        <f t="shared" si="167"/>
        <v>0</v>
      </c>
      <c r="R429" s="515">
        <f t="shared" si="167"/>
        <v>0</v>
      </c>
      <c r="S429" s="515">
        <f t="shared" si="167"/>
        <v>0</v>
      </c>
      <c r="T429" s="515">
        <f t="shared" si="167"/>
        <v>0</v>
      </c>
      <c r="U429" s="515">
        <f t="shared" si="167"/>
        <v>0</v>
      </c>
      <c r="V429" s="515">
        <f t="shared" si="168"/>
        <v>0</v>
      </c>
      <c r="W429" s="515">
        <f t="shared" si="168"/>
        <v>0</v>
      </c>
      <c r="X429" s="515">
        <f t="shared" si="168"/>
        <v>0</v>
      </c>
      <c r="Y429" s="515">
        <f t="shared" si="168"/>
        <v>0</v>
      </c>
      <c r="Z429" s="515">
        <f t="shared" si="168"/>
        <v>0</v>
      </c>
      <c r="AA429" s="515">
        <f t="shared" si="168"/>
        <v>0</v>
      </c>
      <c r="AB429" s="515">
        <f t="shared" si="168"/>
        <v>0</v>
      </c>
      <c r="AC429" s="515">
        <f t="shared" si="168"/>
        <v>0</v>
      </c>
      <c r="AD429" s="515">
        <f t="shared" si="168"/>
        <v>0</v>
      </c>
      <c r="AE429" s="515">
        <f t="shared" si="168"/>
        <v>0</v>
      </c>
      <c r="AF429" s="515">
        <f t="shared" si="168"/>
        <v>0</v>
      </c>
      <c r="AG429" s="515">
        <f t="shared" si="168"/>
        <v>0</v>
      </c>
      <c r="AH429" s="515">
        <f t="shared" si="168"/>
        <v>0</v>
      </c>
      <c r="AI429" s="515">
        <f t="shared" si="168"/>
        <v>0</v>
      </c>
      <c r="AJ429" s="515">
        <f t="shared" si="169"/>
        <v>0</v>
      </c>
      <c r="AK429" s="515">
        <f t="shared" si="169"/>
        <v>0</v>
      </c>
      <c r="AL429" s="515">
        <f t="shared" si="169"/>
        <v>0</v>
      </c>
      <c r="AM429" s="515">
        <f t="shared" si="169"/>
        <v>0</v>
      </c>
      <c r="AN429" s="515">
        <f t="shared" si="169"/>
        <v>0</v>
      </c>
      <c r="AO429" s="515">
        <f t="shared" si="169"/>
        <v>0</v>
      </c>
      <c r="AP429" s="515">
        <f t="shared" si="169"/>
        <v>0</v>
      </c>
      <c r="AQ429" s="515">
        <f t="shared" si="169"/>
        <v>0</v>
      </c>
      <c r="AR429" s="515">
        <f t="shared" si="169"/>
        <v>0</v>
      </c>
      <c r="AS429" s="515">
        <f t="shared" si="169"/>
        <v>0</v>
      </c>
      <c r="AT429" s="515">
        <f t="shared" si="169"/>
        <v>0</v>
      </c>
      <c r="AU429" s="515">
        <f t="shared" si="169"/>
        <v>0</v>
      </c>
      <c r="AV429" s="515">
        <f t="shared" si="169"/>
        <v>0</v>
      </c>
      <c r="AW429" s="515">
        <f t="shared" si="169"/>
        <v>0</v>
      </c>
      <c r="AX429" s="515" t="str">
        <f t="shared" si="166"/>
        <v/>
      </c>
      <c r="AY429" s="515" t="str">
        <f t="shared" si="166"/>
        <v/>
      </c>
      <c r="AZ429" s="515" t="str">
        <f t="shared" si="166"/>
        <v/>
      </c>
      <c r="BA429" s="515" t="str">
        <f t="shared" si="166"/>
        <v/>
      </c>
      <c r="BB429" s="515" t="str">
        <f t="shared" si="166"/>
        <v/>
      </c>
      <c r="BC429" s="515" t="str">
        <f t="shared" si="166"/>
        <v/>
      </c>
      <c r="BD429" s="515" t="str">
        <f t="shared" si="166"/>
        <v/>
      </c>
      <c r="BE429" s="515" t="str">
        <f t="shared" si="165"/>
        <v/>
      </c>
      <c r="BF429" s="515" t="str">
        <f t="shared" si="148"/>
        <v/>
      </c>
      <c r="BG429" s="515" t="str">
        <f t="shared" si="148"/>
        <v/>
      </c>
      <c r="BH429" s="515" t="str">
        <f t="shared" si="148"/>
        <v/>
      </c>
      <c r="BI429" s="515" t="str">
        <f t="shared" si="148"/>
        <v/>
      </c>
      <c r="BJ429" s="515" t="str">
        <f t="shared" si="148"/>
        <v/>
      </c>
      <c r="BK429" s="515" t="str">
        <f t="shared" si="148"/>
        <v/>
      </c>
      <c r="BL429" s="515">
        <f t="shared" si="158"/>
        <v>0</v>
      </c>
      <c r="BM429" s="515">
        <f t="shared" si="159"/>
        <v>0</v>
      </c>
      <c r="BN429" s="515">
        <f t="shared" si="160"/>
        <v>0</v>
      </c>
      <c r="BO429" s="515" t="str">
        <f t="shared" si="161"/>
        <v/>
      </c>
    </row>
    <row r="430" spans="1:67" ht="30" customHeight="1">
      <c r="A430" s="518">
        <v>419</v>
      </c>
      <c r="B430" s="516"/>
      <c r="C430" s="77" t="str">
        <f t="shared" si="150"/>
        <v/>
      </c>
      <c r="D430" s="72" t="str">
        <f t="shared" si="151"/>
        <v/>
      </c>
      <c r="E430" s="515" t="str">
        <f t="shared" si="152"/>
        <v/>
      </c>
      <c r="F430" s="515" t="str">
        <f t="shared" si="153"/>
        <v/>
      </c>
      <c r="G430" s="515" t="str">
        <f t="shared" si="154"/>
        <v/>
      </c>
      <c r="H430" s="515">
        <f t="shared" si="167"/>
        <v>0</v>
      </c>
      <c r="I430" s="515">
        <f t="shared" si="167"/>
        <v>0</v>
      </c>
      <c r="J430" s="515">
        <f t="shared" si="167"/>
        <v>0</v>
      </c>
      <c r="K430" s="515">
        <f t="shared" si="167"/>
        <v>0</v>
      </c>
      <c r="L430" s="515">
        <f t="shared" si="167"/>
        <v>0</v>
      </c>
      <c r="M430" s="515">
        <f t="shared" si="167"/>
        <v>0</v>
      </c>
      <c r="N430" s="515">
        <f t="shared" si="167"/>
        <v>0</v>
      </c>
      <c r="O430" s="515">
        <f t="shared" si="167"/>
        <v>0</v>
      </c>
      <c r="P430" s="515">
        <f t="shared" si="167"/>
        <v>0</v>
      </c>
      <c r="Q430" s="515">
        <f t="shared" si="167"/>
        <v>0</v>
      </c>
      <c r="R430" s="515">
        <f t="shared" si="167"/>
        <v>0</v>
      </c>
      <c r="S430" s="515">
        <f t="shared" si="167"/>
        <v>0</v>
      </c>
      <c r="T430" s="515">
        <f t="shared" si="167"/>
        <v>0</v>
      </c>
      <c r="U430" s="515">
        <f t="shared" si="167"/>
        <v>0</v>
      </c>
      <c r="V430" s="515">
        <f t="shared" si="168"/>
        <v>0</v>
      </c>
      <c r="W430" s="515">
        <f t="shared" si="168"/>
        <v>0</v>
      </c>
      <c r="X430" s="515">
        <f t="shared" si="168"/>
        <v>0</v>
      </c>
      <c r="Y430" s="515">
        <f t="shared" si="168"/>
        <v>0</v>
      </c>
      <c r="Z430" s="515">
        <f t="shared" si="168"/>
        <v>0</v>
      </c>
      <c r="AA430" s="515">
        <f t="shared" si="168"/>
        <v>0</v>
      </c>
      <c r="AB430" s="515">
        <f t="shared" si="168"/>
        <v>0</v>
      </c>
      <c r="AC430" s="515">
        <f t="shared" si="168"/>
        <v>0</v>
      </c>
      <c r="AD430" s="515">
        <f t="shared" si="168"/>
        <v>0</v>
      </c>
      <c r="AE430" s="515">
        <f t="shared" si="168"/>
        <v>0</v>
      </c>
      <c r="AF430" s="515">
        <f t="shared" si="168"/>
        <v>0</v>
      </c>
      <c r="AG430" s="515">
        <f t="shared" si="168"/>
        <v>0</v>
      </c>
      <c r="AH430" s="515">
        <f t="shared" si="168"/>
        <v>0</v>
      </c>
      <c r="AI430" s="515">
        <f t="shared" si="168"/>
        <v>0</v>
      </c>
      <c r="AJ430" s="515">
        <f t="shared" si="169"/>
        <v>0</v>
      </c>
      <c r="AK430" s="515">
        <f t="shared" si="169"/>
        <v>0</v>
      </c>
      <c r="AL430" s="515">
        <f t="shared" si="169"/>
        <v>0</v>
      </c>
      <c r="AM430" s="515">
        <f t="shared" si="169"/>
        <v>0</v>
      </c>
      <c r="AN430" s="515">
        <f t="shared" si="169"/>
        <v>0</v>
      </c>
      <c r="AO430" s="515">
        <f t="shared" si="169"/>
        <v>0</v>
      </c>
      <c r="AP430" s="515">
        <f t="shared" si="169"/>
        <v>0</v>
      </c>
      <c r="AQ430" s="515">
        <f t="shared" si="169"/>
        <v>0</v>
      </c>
      <c r="AR430" s="515">
        <f t="shared" si="169"/>
        <v>0</v>
      </c>
      <c r="AS430" s="515">
        <f t="shared" si="169"/>
        <v>0</v>
      </c>
      <c r="AT430" s="515">
        <f t="shared" si="169"/>
        <v>0</v>
      </c>
      <c r="AU430" s="515">
        <f t="shared" si="169"/>
        <v>0</v>
      </c>
      <c r="AV430" s="515">
        <f t="shared" si="169"/>
        <v>0</v>
      </c>
      <c r="AW430" s="515">
        <f t="shared" si="169"/>
        <v>0</v>
      </c>
      <c r="AX430" s="515" t="str">
        <f t="shared" si="166"/>
        <v/>
      </c>
      <c r="AY430" s="515" t="str">
        <f t="shared" si="166"/>
        <v/>
      </c>
      <c r="AZ430" s="515" t="str">
        <f t="shared" si="166"/>
        <v/>
      </c>
      <c r="BA430" s="515" t="str">
        <f t="shared" si="166"/>
        <v/>
      </c>
      <c r="BB430" s="515" t="str">
        <f t="shared" si="166"/>
        <v/>
      </c>
      <c r="BC430" s="515" t="str">
        <f t="shared" si="166"/>
        <v/>
      </c>
      <c r="BD430" s="515" t="str">
        <f t="shared" si="166"/>
        <v/>
      </c>
      <c r="BE430" s="515" t="str">
        <f t="shared" si="165"/>
        <v/>
      </c>
      <c r="BF430" s="515" t="str">
        <f t="shared" si="148"/>
        <v/>
      </c>
      <c r="BG430" s="515" t="str">
        <f t="shared" si="148"/>
        <v/>
      </c>
      <c r="BH430" s="515" t="str">
        <f t="shared" si="148"/>
        <v/>
      </c>
      <c r="BI430" s="515" t="str">
        <f t="shared" si="148"/>
        <v/>
      </c>
      <c r="BJ430" s="515" t="str">
        <f t="shared" si="148"/>
        <v/>
      </c>
      <c r="BK430" s="515" t="str">
        <f t="shared" si="148"/>
        <v/>
      </c>
      <c r="BL430" s="515">
        <f t="shared" si="158"/>
        <v>0</v>
      </c>
      <c r="BM430" s="515">
        <f t="shared" si="159"/>
        <v>0</v>
      </c>
      <c r="BN430" s="515">
        <f t="shared" si="160"/>
        <v>0</v>
      </c>
      <c r="BO430" s="515" t="str">
        <f t="shared" si="161"/>
        <v/>
      </c>
    </row>
    <row r="431" spans="1:67" ht="30" customHeight="1">
      <c r="A431" s="517">
        <v>420</v>
      </c>
      <c r="B431" s="516"/>
      <c r="C431" s="77" t="str">
        <f t="shared" si="150"/>
        <v/>
      </c>
      <c r="D431" s="72" t="str">
        <f t="shared" si="151"/>
        <v/>
      </c>
      <c r="E431" s="515" t="str">
        <f t="shared" si="152"/>
        <v/>
      </c>
      <c r="F431" s="515" t="str">
        <f t="shared" si="153"/>
        <v/>
      </c>
      <c r="G431" s="515" t="str">
        <f t="shared" si="154"/>
        <v/>
      </c>
      <c r="H431" s="515">
        <f t="shared" si="167"/>
        <v>0</v>
      </c>
      <c r="I431" s="515">
        <f t="shared" si="167"/>
        <v>0</v>
      </c>
      <c r="J431" s="515">
        <f t="shared" si="167"/>
        <v>0</v>
      </c>
      <c r="K431" s="515">
        <f t="shared" si="167"/>
        <v>0</v>
      </c>
      <c r="L431" s="515">
        <f t="shared" si="167"/>
        <v>0</v>
      </c>
      <c r="M431" s="515">
        <f t="shared" si="167"/>
        <v>0</v>
      </c>
      <c r="N431" s="515">
        <f t="shared" si="167"/>
        <v>0</v>
      </c>
      <c r="O431" s="515">
        <f t="shared" si="167"/>
        <v>0</v>
      </c>
      <c r="P431" s="515">
        <f t="shared" si="167"/>
        <v>0</v>
      </c>
      <c r="Q431" s="515">
        <f t="shared" si="167"/>
        <v>0</v>
      </c>
      <c r="R431" s="515">
        <f t="shared" si="167"/>
        <v>0</v>
      </c>
      <c r="S431" s="515">
        <f t="shared" si="167"/>
        <v>0</v>
      </c>
      <c r="T431" s="515">
        <f t="shared" si="167"/>
        <v>0</v>
      </c>
      <c r="U431" s="515">
        <f t="shared" si="167"/>
        <v>0</v>
      </c>
      <c r="V431" s="515">
        <f t="shared" si="168"/>
        <v>0</v>
      </c>
      <c r="W431" s="515">
        <f t="shared" si="168"/>
        <v>0</v>
      </c>
      <c r="X431" s="515">
        <f t="shared" si="168"/>
        <v>0</v>
      </c>
      <c r="Y431" s="515">
        <f t="shared" si="168"/>
        <v>0</v>
      </c>
      <c r="Z431" s="515">
        <f t="shared" si="168"/>
        <v>0</v>
      </c>
      <c r="AA431" s="515">
        <f t="shared" si="168"/>
        <v>0</v>
      </c>
      <c r="AB431" s="515">
        <f t="shared" si="168"/>
        <v>0</v>
      </c>
      <c r="AC431" s="515">
        <f t="shared" si="168"/>
        <v>0</v>
      </c>
      <c r="AD431" s="515">
        <f t="shared" si="168"/>
        <v>0</v>
      </c>
      <c r="AE431" s="515">
        <f t="shared" si="168"/>
        <v>0</v>
      </c>
      <c r="AF431" s="515">
        <f t="shared" si="168"/>
        <v>0</v>
      </c>
      <c r="AG431" s="515">
        <f t="shared" si="168"/>
        <v>0</v>
      </c>
      <c r="AH431" s="515">
        <f t="shared" si="168"/>
        <v>0</v>
      </c>
      <c r="AI431" s="515">
        <f t="shared" si="168"/>
        <v>0</v>
      </c>
      <c r="AJ431" s="515">
        <f t="shared" si="169"/>
        <v>0</v>
      </c>
      <c r="AK431" s="515">
        <f t="shared" si="169"/>
        <v>0</v>
      </c>
      <c r="AL431" s="515">
        <f t="shared" si="169"/>
        <v>0</v>
      </c>
      <c r="AM431" s="515">
        <f t="shared" si="169"/>
        <v>0</v>
      </c>
      <c r="AN431" s="515">
        <f t="shared" si="169"/>
        <v>0</v>
      </c>
      <c r="AO431" s="515">
        <f t="shared" si="169"/>
        <v>0</v>
      </c>
      <c r="AP431" s="515">
        <f t="shared" si="169"/>
        <v>0</v>
      </c>
      <c r="AQ431" s="515">
        <f t="shared" si="169"/>
        <v>0</v>
      </c>
      <c r="AR431" s="515">
        <f t="shared" si="169"/>
        <v>0</v>
      </c>
      <c r="AS431" s="515">
        <f t="shared" si="169"/>
        <v>0</v>
      </c>
      <c r="AT431" s="515">
        <f t="shared" si="169"/>
        <v>0</v>
      </c>
      <c r="AU431" s="515">
        <f t="shared" si="169"/>
        <v>0</v>
      </c>
      <c r="AV431" s="515">
        <f t="shared" si="169"/>
        <v>0</v>
      </c>
      <c r="AW431" s="515">
        <f t="shared" si="169"/>
        <v>0</v>
      </c>
      <c r="AX431" s="515" t="str">
        <f t="shared" si="166"/>
        <v/>
      </c>
      <c r="AY431" s="515" t="str">
        <f t="shared" si="166"/>
        <v/>
      </c>
      <c r="AZ431" s="515" t="str">
        <f t="shared" si="166"/>
        <v/>
      </c>
      <c r="BA431" s="515" t="str">
        <f t="shared" si="166"/>
        <v/>
      </c>
      <c r="BB431" s="515" t="str">
        <f t="shared" si="166"/>
        <v/>
      </c>
      <c r="BC431" s="515" t="str">
        <f t="shared" si="166"/>
        <v/>
      </c>
      <c r="BD431" s="515" t="str">
        <f t="shared" si="166"/>
        <v/>
      </c>
      <c r="BE431" s="515" t="str">
        <f t="shared" si="165"/>
        <v/>
      </c>
      <c r="BF431" s="515" t="str">
        <f t="shared" si="148"/>
        <v/>
      </c>
      <c r="BG431" s="515" t="str">
        <f t="shared" si="148"/>
        <v/>
      </c>
      <c r="BH431" s="515" t="str">
        <f t="shared" si="148"/>
        <v/>
      </c>
      <c r="BI431" s="515" t="str">
        <f t="shared" si="148"/>
        <v/>
      </c>
      <c r="BJ431" s="515" t="str">
        <f t="shared" si="148"/>
        <v/>
      </c>
      <c r="BK431" s="515" t="str">
        <f t="shared" ref="BK431:BK494" si="170">IF($B431="","",IF(AW431&gt;0,"",IF(U431&gt;0,"⚠ "&amp;BK$11,IF(AI431&gt;0,"info "&amp;BK$11,""))))</f>
        <v/>
      </c>
      <c r="BL431" s="515">
        <f t="shared" si="158"/>
        <v>0</v>
      </c>
      <c r="BM431" s="515">
        <f t="shared" si="159"/>
        <v>0</v>
      </c>
      <c r="BN431" s="515">
        <f t="shared" si="160"/>
        <v>0</v>
      </c>
      <c r="BO431" s="515" t="str">
        <f t="shared" si="161"/>
        <v/>
      </c>
    </row>
    <row r="432" spans="1:67" ht="30" customHeight="1">
      <c r="A432" s="518">
        <v>421</v>
      </c>
      <c r="B432" s="516"/>
      <c r="C432" s="77" t="str">
        <f t="shared" si="150"/>
        <v/>
      </c>
      <c r="D432" s="72" t="str">
        <f t="shared" si="151"/>
        <v/>
      </c>
      <c r="E432" s="515" t="str">
        <f t="shared" si="152"/>
        <v/>
      </c>
      <c r="F432" s="515" t="str">
        <f t="shared" si="153"/>
        <v/>
      </c>
      <c r="G432" s="515" t="str">
        <f t="shared" si="154"/>
        <v/>
      </c>
      <c r="H432" s="515">
        <f t="shared" si="167"/>
        <v>0</v>
      </c>
      <c r="I432" s="515">
        <f t="shared" si="167"/>
        <v>0</v>
      </c>
      <c r="J432" s="515">
        <f t="shared" si="167"/>
        <v>0</v>
      </c>
      <c r="K432" s="515">
        <f t="shared" si="167"/>
        <v>0</v>
      </c>
      <c r="L432" s="515">
        <f t="shared" si="167"/>
        <v>0</v>
      </c>
      <c r="M432" s="515">
        <f t="shared" si="167"/>
        <v>0</v>
      </c>
      <c r="N432" s="515">
        <f t="shared" si="167"/>
        <v>0</v>
      </c>
      <c r="O432" s="515">
        <f t="shared" si="167"/>
        <v>0</v>
      </c>
      <c r="P432" s="515">
        <f t="shared" si="167"/>
        <v>0</v>
      </c>
      <c r="Q432" s="515">
        <f t="shared" si="167"/>
        <v>0</v>
      </c>
      <c r="R432" s="515">
        <f t="shared" si="167"/>
        <v>0</v>
      </c>
      <c r="S432" s="515">
        <f t="shared" si="167"/>
        <v>0</v>
      </c>
      <c r="T432" s="515">
        <f t="shared" si="167"/>
        <v>0</v>
      </c>
      <c r="U432" s="515">
        <f t="shared" si="167"/>
        <v>0</v>
      </c>
      <c r="V432" s="515">
        <f t="shared" si="168"/>
        <v>0</v>
      </c>
      <c r="W432" s="515">
        <f t="shared" si="168"/>
        <v>0</v>
      </c>
      <c r="X432" s="515">
        <f t="shared" si="168"/>
        <v>0</v>
      </c>
      <c r="Y432" s="515">
        <f t="shared" si="168"/>
        <v>0</v>
      </c>
      <c r="Z432" s="515">
        <f t="shared" si="168"/>
        <v>0</v>
      </c>
      <c r="AA432" s="515">
        <f t="shared" si="168"/>
        <v>0</v>
      </c>
      <c r="AB432" s="515">
        <f t="shared" si="168"/>
        <v>0</v>
      </c>
      <c r="AC432" s="515">
        <f t="shared" si="168"/>
        <v>0</v>
      </c>
      <c r="AD432" s="515">
        <f t="shared" si="168"/>
        <v>0</v>
      </c>
      <c r="AE432" s="515">
        <f t="shared" si="168"/>
        <v>0</v>
      </c>
      <c r="AF432" s="515">
        <f t="shared" si="168"/>
        <v>0</v>
      </c>
      <c r="AG432" s="515">
        <f t="shared" si="168"/>
        <v>0</v>
      </c>
      <c r="AH432" s="515">
        <f t="shared" si="168"/>
        <v>0</v>
      </c>
      <c r="AI432" s="515">
        <f t="shared" si="168"/>
        <v>0</v>
      </c>
      <c r="AJ432" s="515">
        <f t="shared" si="169"/>
        <v>0</v>
      </c>
      <c r="AK432" s="515">
        <f t="shared" si="169"/>
        <v>0</v>
      </c>
      <c r="AL432" s="515">
        <f t="shared" si="169"/>
        <v>0</v>
      </c>
      <c r="AM432" s="515">
        <f t="shared" si="169"/>
        <v>0</v>
      </c>
      <c r="AN432" s="515">
        <f t="shared" si="169"/>
        <v>0</v>
      </c>
      <c r="AO432" s="515">
        <f t="shared" si="169"/>
        <v>0</v>
      </c>
      <c r="AP432" s="515">
        <f t="shared" si="169"/>
        <v>0</v>
      </c>
      <c r="AQ432" s="515">
        <f t="shared" si="169"/>
        <v>0</v>
      </c>
      <c r="AR432" s="515">
        <f t="shared" si="169"/>
        <v>0</v>
      </c>
      <c r="AS432" s="515">
        <f t="shared" si="169"/>
        <v>0</v>
      </c>
      <c r="AT432" s="515">
        <f t="shared" si="169"/>
        <v>0</v>
      </c>
      <c r="AU432" s="515">
        <f t="shared" si="169"/>
        <v>0</v>
      </c>
      <c r="AV432" s="515">
        <f t="shared" si="169"/>
        <v>0</v>
      </c>
      <c r="AW432" s="515">
        <f t="shared" si="169"/>
        <v>0</v>
      </c>
      <c r="AX432" s="515" t="str">
        <f t="shared" si="166"/>
        <v/>
      </c>
      <c r="AY432" s="515" t="str">
        <f t="shared" si="166"/>
        <v/>
      </c>
      <c r="AZ432" s="515" t="str">
        <f t="shared" si="166"/>
        <v/>
      </c>
      <c r="BA432" s="515" t="str">
        <f t="shared" si="166"/>
        <v/>
      </c>
      <c r="BB432" s="515" t="str">
        <f t="shared" si="166"/>
        <v/>
      </c>
      <c r="BC432" s="515" t="str">
        <f t="shared" si="166"/>
        <v/>
      </c>
      <c r="BD432" s="515" t="str">
        <f t="shared" si="166"/>
        <v/>
      </c>
      <c r="BE432" s="515" t="str">
        <f t="shared" si="165"/>
        <v/>
      </c>
      <c r="BF432" s="515" t="str">
        <f t="shared" si="165"/>
        <v/>
      </c>
      <c r="BG432" s="515" t="str">
        <f t="shared" si="165"/>
        <v/>
      </c>
      <c r="BH432" s="515" t="str">
        <f t="shared" si="165"/>
        <v/>
      </c>
      <c r="BI432" s="515" t="str">
        <f t="shared" si="165"/>
        <v/>
      </c>
      <c r="BJ432" s="515" t="str">
        <f t="shared" si="165"/>
        <v/>
      </c>
      <c r="BK432" s="515" t="str">
        <f t="shared" si="170"/>
        <v/>
      </c>
      <c r="BL432" s="515">
        <f t="shared" si="158"/>
        <v>0</v>
      </c>
      <c r="BM432" s="515">
        <f t="shared" si="159"/>
        <v>0</v>
      </c>
      <c r="BN432" s="515">
        <f t="shared" si="160"/>
        <v>0</v>
      </c>
      <c r="BO432" s="515" t="str">
        <f t="shared" si="161"/>
        <v/>
      </c>
    </row>
    <row r="433" spans="1:67" ht="30" customHeight="1">
      <c r="A433" s="517">
        <v>422</v>
      </c>
      <c r="B433" s="516"/>
      <c r="C433" s="77" t="str">
        <f t="shared" si="150"/>
        <v/>
      </c>
      <c r="D433" s="72" t="str">
        <f t="shared" si="151"/>
        <v/>
      </c>
      <c r="E433" s="515" t="str">
        <f t="shared" si="152"/>
        <v/>
      </c>
      <c r="F433" s="515" t="str">
        <f t="shared" si="153"/>
        <v/>
      </c>
      <c r="G433" s="515" t="str">
        <f t="shared" si="154"/>
        <v/>
      </c>
      <c r="H433" s="515">
        <f t="shared" si="167"/>
        <v>0</v>
      </c>
      <c r="I433" s="515">
        <f t="shared" si="167"/>
        <v>0</v>
      </c>
      <c r="J433" s="515">
        <f t="shared" si="167"/>
        <v>0</v>
      </c>
      <c r="K433" s="515">
        <f t="shared" si="167"/>
        <v>0</v>
      </c>
      <c r="L433" s="515">
        <f t="shared" si="167"/>
        <v>0</v>
      </c>
      <c r="M433" s="515">
        <f t="shared" si="167"/>
        <v>0</v>
      </c>
      <c r="N433" s="515">
        <f t="shared" si="167"/>
        <v>0</v>
      </c>
      <c r="O433" s="515">
        <f t="shared" si="167"/>
        <v>0</v>
      </c>
      <c r="P433" s="515">
        <f t="shared" si="167"/>
        <v>0</v>
      </c>
      <c r="Q433" s="515">
        <f t="shared" si="167"/>
        <v>0</v>
      </c>
      <c r="R433" s="515">
        <f t="shared" si="167"/>
        <v>0</v>
      </c>
      <c r="S433" s="515">
        <f t="shared" si="167"/>
        <v>0</v>
      </c>
      <c r="T433" s="515">
        <f t="shared" si="167"/>
        <v>0</v>
      </c>
      <c r="U433" s="515">
        <f t="shared" si="167"/>
        <v>0</v>
      </c>
      <c r="V433" s="515">
        <f t="shared" si="168"/>
        <v>0</v>
      </c>
      <c r="W433" s="515">
        <f t="shared" si="168"/>
        <v>0</v>
      </c>
      <c r="X433" s="515">
        <f t="shared" si="168"/>
        <v>0</v>
      </c>
      <c r="Y433" s="515">
        <f t="shared" si="168"/>
        <v>0</v>
      </c>
      <c r="Z433" s="515">
        <f t="shared" si="168"/>
        <v>0</v>
      </c>
      <c r="AA433" s="515">
        <f t="shared" si="168"/>
        <v>0</v>
      </c>
      <c r="AB433" s="515">
        <f t="shared" si="168"/>
        <v>0</v>
      </c>
      <c r="AC433" s="515">
        <f t="shared" si="168"/>
        <v>0</v>
      </c>
      <c r="AD433" s="515">
        <f t="shared" si="168"/>
        <v>0</v>
      </c>
      <c r="AE433" s="515">
        <f t="shared" si="168"/>
        <v>0</v>
      </c>
      <c r="AF433" s="515">
        <f t="shared" si="168"/>
        <v>0</v>
      </c>
      <c r="AG433" s="515">
        <f t="shared" si="168"/>
        <v>0</v>
      </c>
      <c r="AH433" s="515">
        <f t="shared" si="168"/>
        <v>0</v>
      </c>
      <c r="AI433" s="515">
        <f t="shared" si="168"/>
        <v>0</v>
      </c>
      <c r="AJ433" s="515">
        <f t="shared" si="169"/>
        <v>0</v>
      </c>
      <c r="AK433" s="515">
        <f t="shared" si="169"/>
        <v>0</v>
      </c>
      <c r="AL433" s="515">
        <f t="shared" si="169"/>
        <v>0</v>
      </c>
      <c r="AM433" s="515">
        <f t="shared" si="169"/>
        <v>0</v>
      </c>
      <c r="AN433" s="515">
        <f t="shared" si="169"/>
        <v>0</v>
      </c>
      <c r="AO433" s="515">
        <f t="shared" si="169"/>
        <v>0</v>
      </c>
      <c r="AP433" s="515">
        <f t="shared" si="169"/>
        <v>0</v>
      </c>
      <c r="AQ433" s="515">
        <f t="shared" si="169"/>
        <v>0</v>
      </c>
      <c r="AR433" s="515">
        <f t="shared" si="169"/>
        <v>0</v>
      </c>
      <c r="AS433" s="515">
        <f t="shared" si="169"/>
        <v>0</v>
      </c>
      <c r="AT433" s="515">
        <f t="shared" si="169"/>
        <v>0</v>
      </c>
      <c r="AU433" s="515">
        <f t="shared" si="169"/>
        <v>0</v>
      </c>
      <c r="AV433" s="515">
        <f t="shared" si="169"/>
        <v>0</v>
      </c>
      <c r="AW433" s="515">
        <f t="shared" si="169"/>
        <v>0</v>
      </c>
      <c r="AX433" s="515" t="str">
        <f t="shared" si="166"/>
        <v/>
      </c>
      <c r="AY433" s="515" t="str">
        <f t="shared" si="166"/>
        <v/>
      </c>
      <c r="AZ433" s="515" t="str">
        <f t="shared" si="166"/>
        <v/>
      </c>
      <c r="BA433" s="515" t="str">
        <f t="shared" si="166"/>
        <v/>
      </c>
      <c r="BB433" s="515" t="str">
        <f t="shared" si="166"/>
        <v/>
      </c>
      <c r="BC433" s="515" t="str">
        <f t="shared" si="166"/>
        <v/>
      </c>
      <c r="BD433" s="515" t="str">
        <f t="shared" si="166"/>
        <v/>
      </c>
      <c r="BE433" s="515" t="str">
        <f t="shared" si="165"/>
        <v/>
      </c>
      <c r="BF433" s="515" t="str">
        <f t="shared" si="165"/>
        <v/>
      </c>
      <c r="BG433" s="515" t="str">
        <f t="shared" si="165"/>
        <v/>
      </c>
      <c r="BH433" s="515" t="str">
        <f t="shared" si="165"/>
        <v/>
      </c>
      <c r="BI433" s="515" t="str">
        <f t="shared" si="165"/>
        <v/>
      </c>
      <c r="BJ433" s="515" t="str">
        <f t="shared" si="165"/>
        <v/>
      </c>
      <c r="BK433" s="515" t="str">
        <f t="shared" si="170"/>
        <v/>
      </c>
      <c r="BL433" s="515">
        <f t="shared" si="158"/>
        <v>0</v>
      </c>
      <c r="BM433" s="515">
        <f t="shared" si="159"/>
        <v>0</v>
      </c>
      <c r="BN433" s="515">
        <f t="shared" si="160"/>
        <v>0</v>
      </c>
      <c r="BO433" s="515" t="str">
        <f t="shared" si="161"/>
        <v/>
      </c>
    </row>
    <row r="434" spans="1:67" ht="30" customHeight="1">
      <c r="A434" s="518">
        <v>423</v>
      </c>
      <c r="B434" s="516"/>
      <c r="C434" s="77" t="str">
        <f t="shared" si="150"/>
        <v/>
      </c>
      <c r="D434" s="72" t="str">
        <f t="shared" si="151"/>
        <v/>
      </c>
      <c r="E434" s="515" t="str">
        <f t="shared" si="152"/>
        <v/>
      </c>
      <c r="F434" s="515" t="str">
        <f t="shared" si="153"/>
        <v/>
      </c>
      <c r="G434" s="515" t="str">
        <f t="shared" si="154"/>
        <v/>
      </c>
      <c r="H434" s="515">
        <f t="shared" si="167"/>
        <v>0</v>
      </c>
      <c r="I434" s="515">
        <f t="shared" si="167"/>
        <v>0</v>
      </c>
      <c r="J434" s="515">
        <f t="shared" si="167"/>
        <v>0</v>
      </c>
      <c r="K434" s="515">
        <f t="shared" si="167"/>
        <v>0</v>
      </c>
      <c r="L434" s="515">
        <f t="shared" si="167"/>
        <v>0</v>
      </c>
      <c r="M434" s="515">
        <f t="shared" si="167"/>
        <v>0</v>
      </c>
      <c r="N434" s="515">
        <f t="shared" si="167"/>
        <v>0</v>
      </c>
      <c r="O434" s="515">
        <f t="shared" si="167"/>
        <v>0</v>
      </c>
      <c r="P434" s="515">
        <f t="shared" si="167"/>
        <v>0</v>
      </c>
      <c r="Q434" s="515">
        <f t="shared" si="167"/>
        <v>0</v>
      </c>
      <c r="R434" s="515">
        <f t="shared" si="167"/>
        <v>0</v>
      </c>
      <c r="S434" s="515">
        <f t="shared" si="167"/>
        <v>0</v>
      </c>
      <c r="T434" s="515">
        <f t="shared" si="167"/>
        <v>0</v>
      </c>
      <c r="U434" s="515">
        <f t="shared" si="167"/>
        <v>0</v>
      </c>
      <c r="V434" s="515">
        <f t="shared" si="168"/>
        <v>0</v>
      </c>
      <c r="W434" s="515">
        <f t="shared" si="168"/>
        <v>0</v>
      </c>
      <c r="X434" s="515">
        <f t="shared" si="168"/>
        <v>0</v>
      </c>
      <c r="Y434" s="515">
        <f t="shared" si="168"/>
        <v>0</v>
      </c>
      <c r="Z434" s="515">
        <f t="shared" si="168"/>
        <v>0</v>
      </c>
      <c r="AA434" s="515">
        <f t="shared" si="168"/>
        <v>0</v>
      </c>
      <c r="AB434" s="515">
        <f t="shared" si="168"/>
        <v>0</v>
      </c>
      <c r="AC434" s="515">
        <f t="shared" si="168"/>
        <v>0</v>
      </c>
      <c r="AD434" s="515">
        <f t="shared" si="168"/>
        <v>0</v>
      </c>
      <c r="AE434" s="515">
        <f t="shared" si="168"/>
        <v>0</v>
      </c>
      <c r="AF434" s="515">
        <f t="shared" si="168"/>
        <v>0</v>
      </c>
      <c r="AG434" s="515">
        <f t="shared" si="168"/>
        <v>0</v>
      </c>
      <c r="AH434" s="515">
        <f t="shared" si="168"/>
        <v>0</v>
      </c>
      <c r="AI434" s="515">
        <f t="shared" si="168"/>
        <v>0</v>
      </c>
      <c r="AJ434" s="515">
        <f t="shared" si="169"/>
        <v>0</v>
      </c>
      <c r="AK434" s="515">
        <f t="shared" si="169"/>
        <v>0</v>
      </c>
      <c r="AL434" s="515">
        <f t="shared" si="169"/>
        <v>0</v>
      </c>
      <c r="AM434" s="515">
        <f t="shared" si="169"/>
        <v>0</v>
      </c>
      <c r="AN434" s="515">
        <f t="shared" si="169"/>
        <v>0</v>
      </c>
      <c r="AO434" s="515">
        <f t="shared" si="169"/>
        <v>0</v>
      </c>
      <c r="AP434" s="515">
        <f t="shared" si="169"/>
        <v>0</v>
      </c>
      <c r="AQ434" s="515">
        <f t="shared" si="169"/>
        <v>0</v>
      </c>
      <c r="AR434" s="515">
        <f t="shared" si="169"/>
        <v>0</v>
      </c>
      <c r="AS434" s="515">
        <f t="shared" si="169"/>
        <v>0</v>
      </c>
      <c r="AT434" s="515">
        <f t="shared" si="169"/>
        <v>0</v>
      </c>
      <c r="AU434" s="515">
        <f t="shared" si="169"/>
        <v>0</v>
      </c>
      <c r="AV434" s="515">
        <f t="shared" si="169"/>
        <v>0</v>
      </c>
      <c r="AW434" s="515">
        <f t="shared" si="169"/>
        <v>0</v>
      </c>
      <c r="AX434" s="515" t="str">
        <f t="shared" si="166"/>
        <v/>
      </c>
      <c r="AY434" s="515" t="str">
        <f t="shared" si="166"/>
        <v/>
      </c>
      <c r="AZ434" s="515" t="str">
        <f t="shared" si="166"/>
        <v/>
      </c>
      <c r="BA434" s="515" t="str">
        <f t="shared" si="166"/>
        <v/>
      </c>
      <c r="BB434" s="515" t="str">
        <f t="shared" si="166"/>
        <v/>
      </c>
      <c r="BC434" s="515" t="str">
        <f t="shared" si="166"/>
        <v/>
      </c>
      <c r="BD434" s="515" t="str">
        <f t="shared" si="166"/>
        <v/>
      </c>
      <c r="BE434" s="515" t="str">
        <f t="shared" si="165"/>
        <v/>
      </c>
      <c r="BF434" s="515" t="str">
        <f t="shared" si="165"/>
        <v/>
      </c>
      <c r="BG434" s="515" t="str">
        <f t="shared" si="165"/>
        <v/>
      </c>
      <c r="BH434" s="515" t="str">
        <f t="shared" si="165"/>
        <v/>
      </c>
      <c r="BI434" s="515" t="str">
        <f t="shared" si="165"/>
        <v/>
      </c>
      <c r="BJ434" s="515" t="str">
        <f t="shared" si="165"/>
        <v/>
      </c>
      <c r="BK434" s="515" t="str">
        <f t="shared" si="170"/>
        <v/>
      </c>
      <c r="BL434" s="515">
        <f t="shared" si="158"/>
        <v>0</v>
      </c>
      <c r="BM434" s="515">
        <f t="shared" si="159"/>
        <v>0</v>
      </c>
      <c r="BN434" s="515">
        <f t="shared" si="160"/>
        <v>0</v>
      </c>
      <c r="BO434" s="515" t="str">
        <f t="shared" si="161"/>
        <v/>
      </c>
    </row>
    <row r="435" spans="1:67" ht="30" customHeight="1">
      <c r="A435" s="517">
        <v>424</v>
      </c>
      <c r="B435" s="516"/>
      <c r="C435" s="77" t="str">
        <f t="shared" si="150"/>
        <v/>
      </c>
      <c r="D435" s="72" t="str">
        <f t="shared" si="151"/>
        <v/>
      </c>
      <c r="E435" s="515" t="str">
        <f t="shared" si="152"/>
        <v/>
      </c>
      <c r="F435" s="515" t="str">
        <f t="shared" si="153"/>
        <v/>
      </c>
      <c r="G435" s="515" t="str">
        <f t="shared" si="154"/>
        <v/>
      </c>
      <c r="H435" s="515">
        <f t="shared" si="167"/>
        <v>0</v>
      </c>
      <c r="I435" s="515">
        <f t="shared" si="167"/>
        <v>0</v>
      </c>
      <c r="J435" s="515">
        <f t="shared" si="167"/>
        <v>0</v>
      </c>
      <c r="K435" s="515">
        <f t="shared" si="167"/>
        <v>0</v>
      </c>
      <c r="L435" s="515">
        <f t="shared" si="167"/>
        <v>0</v>
      </c>
      <c r="M435" s="515">
        <f t="shared" si="167"/>
        <v>0</v>
      </c>
      <c r="N435" s="515">
        <f t="shared" si="167"/>
        <v>0</v>
      </c>
      <c r="O435" s="515">
        <f t="shared" si="167"/>
        <v>0</v>
      </c>
      <c r="P435" s="515">
        <f t="shared" si="167"/>
        <v>0</v>
      </c>
      <c r="Q435" s="515">
        <f t="shared" si="167"/>
        <v>0</v>
      </c>
      <c r="R435" s="515">
        <f t="shared" si="167"/>
        <v>0</v>
      </c>
      <c r="S435" s="515">
        <f t="shared" si="167"/>
        <v>0</v>
      </c>
      <c r="T435" s="515">
        <f t="shared" si="167"/>
        <v>0</v>
      </c>
      <c r="U435" s="515">
        <f t="shared" si="167"/>
        <v>0</v>
      </c>
      <c r="V435" s="515">
        <f t="shared" si="168"/>
        <v>0</v>
      </c>
      <c r="W435" s="515">
        <f t="shared" si="168"/>
        <v>0</v>
      </c>
      <c r="X435" s="515">
        <f t="shared" si="168"/>
        <v>0</v>
      </c>
      <c r="Y435" s="515">
        <f t="shared" si="168"/>
        <v>0</v>
      </c>
      <c r="Z435" s="515">
        <f t="shared" si="168"/>
        <v>0</v>
      </c>
      <c r="AA435" s="515">
        <f t="shared" si="168"/>
        <v>0</v>
      </c>
      <c r="AB435" s="515">
        <f t="shared" si="168"/>
        <v>0</v>
      </c>
      <c r="AC435" s="515">
        <f t="shared" si="168"/>
        <v>0</v>
      </c>
      <c r="AD435" s="515">
        <f t="shared" si="168"/>
        <v>0</v>
      </c>
      <c r="AE435" s="515">
        <f t="shared" si="168"/>
        <v>0</v>
      </c>
      <c r="AF435" s="515">
        <f t="shared" si="168"/>
        <v>0</v>
      </c>
      <c r="AG435" s="515">
        <f t="shared" si="168"/>
        <v>0</v>
      </c>
      <c r="AH435" s="515">
        <f t="shared" si="168"/>
        <v>0</v>
      </c>
      <c r="AI435" s="515">
        <f t="shared" si="168"/>
        <v>0</v>
      </c>
      <c r="AJ435" s="515">
        <f t="shared" si="169"/>
        <v>0</v>
      </c>
      <c r="AK435" s="515">
        <f t="shared" si="169"/>
        <v>0</v>
      </c>
      <c r="AL435" s="515">
        <f t="shared" si="169"/>
        <v>0</v>
      </c>
      <c r="AM435" s="515">
        <f t="shared" si="169"/>
        <v>0</v>
      </c>
      <c r="AN435" s="515">
        <f t="shared" si="169"/>
        <v>0</v>
      </c>
      <c r="AO435" s="515">
        <f t="shared" si="169"/>
        <v>0</v>
      </c>
      <c r="AP435" s="515">
        <f t="shared" si="169"/>
        <v>0</v>
      </c>
      <c r="AQ435" s="515">
        <f t="shared" si="169"/>
        <v>0</v>
      </c>
      <c r="AR435" s="515">
        <f t="shared" si="169"/>
        <v>0</v>
      </c>
      <c r="AS435" s="515">
        <f t="shared" si="169"/>
        <v>0</v>
      </c>
      <c r="AT435" s="515">
        <f t="shared" si="169"/>
        <v>0</v>
      </c>
      <c r="AU435" s="515">
        <f t="shared" si="169"/>
        <v>0</v>
      </c>
      <c r="AV435" s="515">
        <f t="shared" si="169"/>
        <v>0</v>
      </c>
      <c r="AW435" s="515">
        <f t="shared" si="169"/>
        <v>0</v>
      </c>
      <c r="AX435" s="515" t="str">
        <f t="shared" si="166"/>
        <v/>
      </c>
      <c r="AY435" s="515" t="str">
        <f t="shared" si="166"/>
        <v/>
      </c>
      <c r="AZ435" s="515" t="str">
        <f t="shared" si="166"/>
        <v/>
      </c>
      <c r="BA435" s="515" t="str">
        <f t="shared" si="166"/>
        <v/>
      </c>
      <c r="BB435" s="515" t="str">
        <f t="shared" si="166"/>
        <v/>
      </c>
      <c r="BC435" s="515" t="str">
        <f t="shared" si="166"/>
        <v/>
      </c>
      <c r="BD435" s="515" t="str">
        <f t="shared" si="166"/>
        <v/>
      </c>
      <c r="BE435" s="515" t="str">
        <f t="shared" si="165"/>
        <v/>
      </c>
      <c r="BF435" s="515" t="str">
        <f t="shared" si="165"/>
        <v/>
      </c>
      <c r="BG435" s="515" t="str">
        <f t="shared" si="165"/>
        <v/>
      </c>
      <c r="BH435" s="515" t="str">
        <f t="shared" si="165"/>
        <v/>
      </c>
      <c r="BI435" s="515" t="str">
        <f t="shared" si="165"/>
        <v/>
      </c>
      <c r="BJ435" s="515" t="str">
        <f t="shared" si="165"/>
        <v/>
      </c>
      <c r="BK435" s="515" t="str">
        <f t="shared" si="170"/>
        <v/>
      </c>
      <c r="BL435" s="515">
        <f t="shared" si="158"/>
        <v>0</v>
      </c>
      <c r="BM435" s="515">
        <f t="shared" si="159"/>
        <v>0</v>
      </c>
      <c r="BN435" s="515">
        <f t="shared" si="160"/>
        <v>0</v>
      </c>
      <c r="BO435" s="515" t="str">
        <f t="shared" si="161"/>
        <v/>
      </c>
    </row>
    <row r="436" spans="1:67" ht="30" customHeight="1">
      <c r="A436" s="518">
        <v>425</v>
      </c>
      <c r="B436" s="516"/>
      <c r="C436" s="77" t="str">
        <f t="shared" si="150"/>
        <v/>
      </c>
      <c r="D436" s="72" t="str">
        <f t="shared" si="151"/>
        <v/>
      </c>
      <c r="E436" s="515" t="str">
        <f t="shared" si="152"/>
        <v/>
      </c>
      <c r="F436" s="515" t="str">
        <f t="shared" si="153"/>
        <v/>
      </c>
      <c r="G436" s="515" t="str">
        <f t="shared" si="154"/>
        <v/>
      </c>
      <c r="H436" s="515">
        <f t="shared" si="167"/>
        <v>0</v>
      </c>
      <c r="I436" s="515">
        <f t="shared" si="167"/>
        <v>0</v>
      </c>
      <c r="J436" s="515">
        <f t="shared" si="167"/>
        <v>0</v>
      </c>
      <c r="K436" s="515">
        <f t="shared" si="167"/>
        <v>0</v>
      </c>
      <c r="L436" s="515">
        <f t="shared" si="167"/>
        <v>0</v>
      </c>
      <c r="M436" s="515">
        <f t="shared" si="167"/>
        <v>0</v>
      </c>
      <c r="N436" s="515">
        <f t="shared" si="167"/>
        <v>0</v>
      </c>
      <c r="O436" s="515">
        <f t="shared" si="167"/>
        <v>0</v>
      </c>
      <c r="P436" s="515">
        <f t="shared" si="167"/>
        <v>0</v>
      </c>
      <c r="Q436" s="515">
        <f t="shared" si="167"/>
        <v>0</v>
      </c>
      <c r="R436" s="515">
        <f t="shared" si="167"/>
        <v>0</v>
      </c>
      <c r="S436" s="515">
        <f t="shared" si="167"/>
        <v>0</v>
      </c>
      <c r="T436" s="515">
        <f t="shared" si="167"/>
        <v>0</v>
      </c>
      <c r="U436" s="515">
        <f t="shared" si="167"/>
        <v>0</v>
      </c>
      <c r="V436" s="515">
        <f t="shared" si="168"/>
        <v>0</v>
      </c>
      <c r="W436" s="515">
        <f t="shared" si="168"/>
        <v>0</v>
      </c>
      <c r="X436" s="515">
        <f t="shared" si="168"/>
        <v>0</v>
      </c>
      <c r="Y436" s="515">
        <f t="shared" si="168"/>
        <v>0</v>
      </c>
      <c r="Z436" s="515">
        <f t="shared" si="168"/>
        <v>0</v>
      </c>
      <c r="AA436" s="515">
        <f t="shared" si="168"/>
        <v>0</v>
      </c>
      <c r="AB436" s="515">
        <f t="shared" si="168"/>
        <v>0</v>
      </c>
      <c r="AC436" s="515">
        <f t="shared" si="168"/>
        <v>0</v>
      </c>
      <c r="AD436" s="515">
        <f t="shared" si="168"/>
        <v>0</v>
      </c>
      <c r="AE436" s="515">
        <f t="shared" si="168"/>
        <v>0</v>
      </c>
      <c r="AF436" s="515">
        <f t="shared" si="168"/>
        <v>0</v>
      </c>
      <c r="AG436" s="515">
        <f t="shared" si="168"/>
        <v>0</v>
      </c>
      <c r="AH436" s="515">
        <f t="shared" si="168"/>
        <v>0</v>
      </c>
      <c r="AI436" s="515">
        <f t="shared" si="168"/>
        <v>0</v>
      </c>
      <c r="AJ436" s="515">
        <f t="shared" si="169"/>
        <v>0</v>
      </c>
      <c r="AK436" s="515">
        <f t="shared" si="169"/>
        <v>0</v>
      </c>
      <c r="AL436" s="515">
        <f t="shared" si="169"/>
        <v>0</v>
      </c>
      <c r="AM436" s="515">
        <f t="shared" si="169"/>
        <v>0</v>
      </c>
      <c r="AN436" s="515">
        <f t="shared" si="169"/>
        <v>0</v>
      </c>
      <c r="AO436" s="515">
        <f t="shared" si="169"/>
        <v>0</v>
      </c>
      <c r="AP436" s="515">
        <f t="shared" si="169"/>
        <v>0</v>
      </c>
      <c r="AQ436" s="515">
        <f t="shared" si="169"/>
        <v>0</v>
      </c>
      <c r="AR436" s="515">
        <f t="shared" si="169"/>
        <v>0</v>
      </c>
      <c r="AS436" s="515">
        <f t="shared" si="169"/>
        <v>0</v>
      </c>
      <c r="AT436" s="515">
        <f t="shared" si="169"/>
        <v>0</v>
      </c>
      <c r="AU436" s="515">
        <f t="shared" si="169"/>
        <v>0</v>
      </c>
      <c r="AV436" s="515">
        <f t="shared" si="169"/>
        <v>0</v>
      </c>
      <c r="AW436" s="515">
        <f t="shared" si="169"/>
        <v>0</v>
      </c>
      <c r="AX436" s="515" t="str">
        <f t="shared" si="166"/>
        <v/>
      </c>
      <c r="AY436" s="515" t="str">
        <f t="shared" si="166"/>
        <v/>
      </c>
      <c r="AZ436" s="515" t="str">
        <f t="shared" si="166"/>
        <v/>
      </c>
      <c r="BA436" s="515" t="str">
        <f t="shared" si="166"/>
        <v/>
      </c>
      <c r="BB436" s="515" t="str">
        <f t="shared" si="166"/>
        <v/>
      </c>
      <c r="BC436" s="515" t="str">
        <f t="shared" si="166"/>
        <v/>
      </c>
      <c r="BD436" s="515" t="str">
        <f t="shared" si="166"/>
        <v/>
      </c>
      <c r="BE436" s="515" t="str">
        <f t="shared" si="165"/>
        <v/>
      </c>
      <c r="BF436" s="515" t="str">
        <f t="shared" si="165"/>
        <v/>
      </c>
      <c r="BG436" s="515" t="str">
        <f t="shared" si="165"/>
        <v/>
      </c>
      <c r="BH436" s="515" t="str">
        <f t="shared" si="165"/>
        <v/>
      </c>
      <c r="BI436" s="515" t="str">
        <f t="shared" si="165"/>
        <v/>
      </c>
      <c r="BJ436" s="515" t="str">
        <f t="shared" si="165"/>
        <v/>
      </c>
      <c r="BK436" s="515" t="str">
        <f t="shared" si="170"/>
        <v/>
      </c>
      <c r="BL436" s="515">
        <f t="shared" si="158"/>
        <v>0</v>
      </c>
      <c r="BM436" s="515">
        <f t="shared" si="159"/>
        <v>0</v>
      </c>
      <c r="BN436" s="515">
        <f t="shared" si="160"/>
        <v>0</v>
      </c>
      <c r="BO436" s="515" t="str">
        <f t="shared" si="161"/>
        <v/>
      </c>
    </row>
    <row r="437" spans="1:67" ht="30" customHeight="1">
      <c r="A437" s="517">
        <v>426</v>
      </c>
      <c r="B437" s="516"/>
      <c r="C437" s="77" t="str">
        <f t="shared" si="150"/>
        <v/>
      </c>
      <c r="D437" s="72" t="str">
        <f t="shared" si="151"/>
        <v/>
      </c>
      <c r="E437" s="515" t="str">
        <f t="shared" si="152"/>
        <v/>
      </c>
      <c r="F437" s="515" t="str">
        <f t="shared" si="153"/>
        <v/>
      </c>
      <c r="G437" s="515" t="str">
        <f t="shared" si="154"/>
        <v/>
      </c>
      <c r="H437" s="515">
        <f t="shared" si="167"/>
        <v>0</v>
      </c>
      <c r="I437" s="515">
        <f t="shared" si="167"/>
        <v>0</v>
      </c>
      <c r="J437" s="515">
        <f t="shared" si="167"/>
        <v>0</v>
      </c>
      <c r="K437" s="515">
        <f t="shared" si="167"/>
        <v>0</v>
      </c>
      <c r="L437" s="515">
        <f t="shared" si="167"/>
        <v>0</v>
      </c>
      <c r="M437" s="515">
        <f t="shared" si="167"/>
        <v>0</v>
      </c>
      <c r="N437" s="515">
        <f t="shared" si="167"/>
        <v>0</v>
      </c>
      <c r="O437" s="515">
        <f t="shared" si="167"/>
        <v>0</v>
      </c>
      <c r="P437" s="515">
        <f t="shared" si="167"/>
        <v>0</v>
      </c>
      <c r="Q437" s="515">
        <f t="shared" si="167"/>
        <v>0</v>
      </c>
      <c r="R437" s="515">
        <f t="shared" si="167"/>
        <v>0</v>
      </c>
      <c r="S437" s="515">
        <f t="shared" si="167"/>
        <v>0</v>
      </c>
      <c r="T437" s="515">
        <f t="shared" si="167"/>
        <v>0</v>
      </c>
      <c r="U437" s="515">
        <f t="shared" si="167"/>
        <v>0</v>
      </c>
      <c r="V437" s="515">
        <f t="shared" si="168"/>
        <v>0</v>
      </c>
      <c r="W437" s="515">
        <f t="shared" si="168"/>
        <v>0</v>
      </c>
      <c r="X437" s="515">
        <f t="shared" si="168"/>
        <v>0</v>
      </c>
      <c r="Y437" s="515">
        <f t="shared" si="168"/>
        <v>0</v>
      </c>
      <c r="Z437" s="515">
        <f t="shared" si="168"/>
        <v>0</v>
      </c>
      <c r="AA437" s="515">
        <f t="shared" si="168"/>
        <v>0</v>
      </c>
      <c r="AB437" s="515">
        <f t="shared" si="168"/>
        <v>0</v>
      </c>
      <c r="AC437" s="515">
        <f t="shared" si="168"/>
        <v>0</v>
      </c>
      <c r="AD437" s="515">
        <f t="shared" si="168"/>
        <v>0</v>
      </c>
      <c r="AE437" s="515">
        <f t="shared" si="168"/>
        <v>0</v>
      </c>
      <c r="AF437" s="515">
        <f t="shared" si="168"/>
        <v>0</v>
      </c>
      <c r="AG437" s="515">
        <f t="shared" si="168"/>
        <v>0</v>
      </c>
      <c r="AH437" s="515">
        <f t="shared" si="168"/>
        <v>0</v>
      </c>
      <c r="AI437" s="515">
        <f t="shared" si="168"/>
        <v>0</v>
      </c>
      <c r="AJ437" s="515">
        <f t="shared" si="169"/>
        <v>0</v>
      </c>
      <c r="AK437" s="515">
        <f t="shared" si="169"/>
        <v>0</v>
      </c>
      <c r="AL437" s="515">
        <f t="shared" si="169"/>
        <v>0</v>
      </c>
      <c r="AM437" s="515">
        <f t="shared" si="169"/>
        <v>0</v>
      </c>
      <c r="AN437" s="515">
        <f t="shared" si="169"/>
        <v>0</v>
      </c>
      <c r="AO437" s="515">
        <f t="shared" si="169"/>
        <v>0</v>
      </c>
      <c r="AP437" s="515">
        <f t="shared" si="169"/>
        <v>0</v>
      </c>
      <c r="AQ437" s="515">
        <f t="shared" si="169"/>
        <v>0</v>
      </c>
      <c r="AR437" s="515">
        <f t="shared" si="169"/>
        <v>0</v>
      </c>
      <c r="AS437" s="515">
        <f t="shared" si="169"/>
        <v>0</v>
      </c>
      <c r="AT437" s="515">
        <f t="shared" si="169"/>
        <v>0</v>
      </c>
      <c r="AU437" s="515">
        <f t="shared" si="169"/>
        <v>0</v>
      </c>
      <c r="AV437" s="515">
        <f t="shared" si="169"/>
        <v>0</v>
      </c>
      <c r="AW437" s="515">
        <f t="shared" si="169"/>
        <v>0</v>
      </c>
      <c r="AX437" s="515" t="str">
        <f t="shared" si="166"/>
        <v/>
      </c>
      <c r="AY437" s="515" t="str">
        <f t="shared" si="166"/>
        <v/>
      </c>
      <c r="AZ437" s="515" t="str">
        <f t="shared" si="166"/>
        <v/>
      </c>
      <c r="BA437" s="515" t="str">
        <f t="shared" si="166"/>
        <v/>
      </c>
      <c r="BB437" s="515" t="str">
        <f t="shared" si="166"/>
        <v/>
      </c>
      <c r="BC437" s="515" t="str">
        <f t="shared" si="166"/>
        <v/>
      </c>
      <c r="BD437" s="515" t="str">
        <f t="shared" si="166"/>
        <v/>
      </c>
      <c r="BE437" s="515" t="str">
        <f t="shared" si="165"/>
        <v/>
      </c>
      <c r="BF437" s="515" t="str">
        <f t="shared" si="165"/>
        <v/>
      </c>
      <c r="BG437" s="515" t="str">
        <f t="shared" si="165"/>
        <v/>
      </c>
      <c r="BH437" s="515" t="str">
        <f t="shared" si="165"/>
        <v/>
      </c>
      <c r="BI437" s="515" t="str">
        <f t="shared" si="165"/>
        <v/>
      </c>
      <c r="BJ437" s="515" t="str">
        <f t="shared" si="165"/>
        <v/>
      </c>
      <c r="BK437" s="515" t="str">
        <f t="shared" si="170"/>
        <v/>
      </c>
      <c r="BL437" s="515">
        <f t="shared" si="158"/>
        <v>0</v>
      </c>
      <c r="BM437" s="515">
        <f t="shared" si="159"/>
        <v>0</v>
      </c>
      <c r="BN437" s="515">
        <f t="shared" si="160"/>
        <v>0</v>
      </c>
      <c r="BO437" s="515" t="str">
        <f t="shared" si="161"/>
        <v/>
      </c>
    </row>
    <row r="438" spans="1:67" ht="30" customHeight="1">
      <c r="A438" s="518">
        <v>427</v>
      </c>
      <c r="B438" s="516"/>
      <c r="C438" s="77" t="str">
        <f t="shared" si="150"/>
        <v/>
      </c>
      <c r="D438" s="72" t="str">
        <f t="shared" si="151"/>
        <v/>
      </c>
      <c r="E438" s="515" t="str">
        <f t="shared" si="152"/>
        <v/>
      </c>
      <c r="F438" s="515" t="str">
        <f t="shared" si="153"/>
        <v/>
      </c>
      <c r="G438" s="515" t="str">
        <f t="shared" si="154"/>
        <v/>
      </c>
      <c r="H438" s="515">
        <f t="shared" si="167"/>
        <v>0</v>
      </c>
      <c r="I438" s="515">
        <f t="shared" si="167"/>
        <v>0</v>
      </c>
      <c r="J438" s="515">
        <f t="shared" si="167"/>
        <v>0</v>
      </c>
      <c r="K438" s="515">
        <f t="shared" si="167"/>
        <v>0</v>
      </c>
      <c r="L438" s="515">
        <f t="shared" si="167"/>
        <v>0</v>
      </c>
      <c r="M438" s="515">
        <f t="shared" si="167"/>
        <v>0</v>
      </c>
      <c r="N438" s="515">
        <f t="shared" si="167"/>
        <v>0</v>
      </c>
      <c r="O438" s="515">
        <f t="shared" si="167"/>
        <v>0</v>
      </c>
      <c r="P438" s="515">
        <f t="shared" si="167"/>
        <v>0</v>
      </c>
      <c r="Q438" s="515">
        <f t="shared" si="167"/>
        <v>0</v>
      </c>
      <c r="R438" s="515">
        <f t="shared" si="167"/>
        <v>0</v>
      </c>
      <c r="S438" s="515">
        <f t="shared" si="167"/>
        <v>0</v>
      </c>
      <c r="T438" s="515">
        <f t="shared" si="167"/>
        <v>0</v>
      </c>
      <c r="U438" s="515">
        <f t="shared" si="167"/>
        <v>0</v>
      </c>
      <c r="V438" s="515">
        <f t="shared" si="168"/>
        <v>0</v>
      </c>
      <c r="W438" s="515">
        <f t="shared" si="168"/>
        <v>0</v>
      </c>
      <c r="X438" s="515">
        <f t="shared" si="168"/>
        <v>0</v>
      </c>
      <c r="Y438" s="515">
        <f t="shared" si="168"/>
        <v>0</v>
      </c>
      <c r="Z438" s="515">
        <f t="shared" si="168"/>
        <v>0</v>
      </c>
      <c r="AA438" s="515">
        <f t="shared" si="168"/>
        <v>0</v>
      </c>
      <c r="AB438" s="515">
        <f t="shared" si="168"/>
        <v>0</v>
      </c>
      <c r="AC438" s="515">
        <f t="shared" si="168"/>
        <v>0</v>
      </c>
      <c r="AD438" s="515">
        <f t="shared" si="168"/>
        <v>0</v>
      </c>
      <c r="AE438" s="515">
        <f t="shared" si="168"/>
        <v>0</v>
      </c>
      <c r="AF438" s="515">
        <f t="shared" si="168"/>
        <v>0</v>
      </c>
      <c r="AG438" s="515">
        <f t="shared" si="168"/>
        <v>0</v>
      </c>
      <c r="AH438" s="515">
        <f t="shared" si="168"/>
        <v>0</v>
      </c>
      <c r="AI438" s="515">
        <f t="shared" si="168"/>
        <v>0</v>
      </c>
      <c r="AJ438" s="515">
        <f t="shared" si="169"/>
        <v>0</v>
      </c>
      <c r="AK438" s="515">
        <f t="shared" si="169"/>
        <v>0</v>
      </c>
      <c r="AL438" s="515">
        <f t="shared" si="169"/>
        <v>0</v>
      </c>
      <c r="AM438" s="515">
        <f t="shared" si="169"/>
        <v>0</v>
      </c>
      <c r="AN438" s="515">
        <f t="shared" si="169"/>
        <v>0</v>
      </c>
      <c r="AO438" s="515">
        <f t="shared" si="169"/>
        <v>0</v>
      </c>
      <c r="AP438" s="515">
        <f t="shared" si="169"/>
        <v>0</v>
      </c>
      <c r="AQ438" s="515">
        <f t="shared" si="169"/>
        <v>0</v>
      </c>
      <c r="AR438" s="515">
        <f t="shared" si="169"/>
        <v>0</v>
      </c>
      <c r="AS438" s="515">
        <f t="shared" si="169"/>
        <v>0</v>
      </c>
      <c r="AT438" s="515">
        <f t="shared" si="169"/>
        <v>0</v>
      </c>
      <c r="AU438" s="515">
        <f t="shared" si="169"/>
        <v>0</v>
      </c>
      <c r="AV438" s="515">
        <f t="shared" si="169"/>
        <v>0</v>
      </c>
      <c r="AW438" s="515">
        <f t="shared" si="169"/>
        <v>0</v>
      </c>
      <c r="AX438" s="515" t="str">
        <f t="shared" si="166"/>
        <v/>
      </c>
      <c r="AY438" s="515" t="str">
        <f t="shared" si="166"/>
        <v/>
      </c>
      <c r="AZ438" s="515" t="str">
        <f t="shared" si="166"/>
        <v/>
      </c>
      <c r="BA438" s="515" t="str">
        <f t="shared" si="166"/>
        <v/>
      </c>
      <c r="BB438" s="515" t="str">
        <f t="shared" si="166"/>
        <v/>
      </c>
      <c r="BC438" s="515" t="str">
        <f t="shared" si="166"/>
        <v/>
      </c>
      <c r="BD438" s="515" t="str">
        <f t="shared" si="166"/>
        <v/>
      </c>
      <c r="BE438" s="515" t="str">
        <f t="shared" si="165"/>
        <v/>
      </c>
      <c r="BF438" s="515" t="str">
        <f t="shared" si="165"/>
        <v/>
      </c>
      <c r="BG438" s="515" t="str">
        <f t="shared" si="165"/>
        <v/>
      </c>
      <c r="BH438" s="515" t="str">
        <f t="shared" si="165"/>
        <v/>
      </c>
      <c r="BI438" s="515" t="str">
        <f t="shared" si="165"/>
        <v/>
      </c>
      <c r="BJ438" s="515" t="str">
        <f t="shared" si="165"/>
        <v/>
      </c>
      <c r="BK438" s="515" t="str">
        <f t="shared" si="170"/>
        <v/>
      </c>
      <c r="BL438" s="515">
        <f t="shared" si="158"/>
        <v>0</v>
      </c>
      <c r="BM438" s="515">
        <f t="shared" si="159"/>
        <v>0</v>
      </c>
      <c r="BN438" s="515">
        <f t="shared" si="160"/>
        <v>0</v>
      </c>
      <c r="BO438" s="515" t="str">
        <f t="shared" si="161"/>
        <v/>
      </c>
    </row>
    <row r="439" spans="1:67" ht="30" customHeight="1">
      <c r="A439" s="517">
        <v>428</v>
      </c>
      <c r="B439" s="516"/>
      <c r="C439" s="77" t="str">
        <f t="shared" si="150"/>
        <v/>
      </c>
      <c r="D439" s="72" t="str">
        <f t="shared" si="151"/>
        <v/>
      </c>
      <c r="E439" s="515" t="str">
        <f t="shared" si="152"/>
        <v/>
      </c>
      <c r="F439" s="515" t="str">
        <f t="shared" si="153"/>
        <v/>
      </c>
      <c r="G439" s="515" t="str">
        <f t="shared" si="154"/>
        <v/>
      </c>
      <c r="H439" s="515">
        <f t="shared" si="167"/>
        <v>0</v>
      </c>
      <c r="I439" s="515">
        <f t="shared" si="167"/>
        <v>0</v>
      </c>
      <c r="J439" s="515">
        <f t="shared" si="167"/>
        <v>0</v>
      </c>
      <c r="K439" s="515">
        <f t="shared" si="167"/>
        <v>0</v>
      </c>
      <c r="L439" s="515">
        <f t="shared" si="167"/>
        <v>0</v>
      </c>
      <c r="M439" s="515">
        <f t="shared" si="167"/>
        <v>0</v>
      </c>
      <c r="N439" s="515">
        <f t="shared" si="167"/>
        <v>0</v>
      </c>
      <c r="O439" s="515">
        <f t="shared" si="167"/>
        <v>0</v>
      </c>
      <c r="P439" s="515">
        <f t="shared" si="167"/>
        <v>0</v>
      </c>
      <c r="Q439" s="515">
        <f t="shared" si="167"/>
        <v>0</v>
      </c>
      <c r="R439" s="515">
        <f t="shared" si="167"/>
        <v>0</v>
      </c>
      <c r="S439" s="515">
        <f t="shared" si="167"/>
        <v>0</v>
      </c>
      <c r="T439" s="515">
        <f t="shared" si="167"/>
        <v>0</v>
      </c>
      <c r="U439" s="515">
        <f t="shared" si="167"/>
        <v>0</v>
      </c>
      <c r="V439" s="515">
        <f t="shared" si="168"/>
        <v>0</v>
      </c>
      <c r="W439" s="515">
        <f t="shared" si="168"/>
        <v>0</v>
      </c>
      <c r="X439" s="515">
        <f t="shared" si="168"/>
        <v>0</v>
      </c>
      <c r="Y439" s="515">
        <f t="shared" si="168"/>
        <v>0</v>
      </c>
      <c r="Z439" s="515">
        <f t="shared" si="168"/>
        <v>0</v>
      </c>
      <c r="AA439" s="515">
        <f t="shared" si="168"/>
        <v>0</v>
      </c>
      <c r="AB439" s="515">
        <f t="shared" si="168"/>
        <v>0</v>
      </c>
      <c r="AC439" s="515">
        <f t="shared" si="168"/>
        <v>0</v>
      </c>
      <c r="AD439" s="515">
        <f t="shared" si="168"/>
        <v>0</v>
      </c>
      <c r="AE439" s="515">
        <f t="shared" si="168"/>
        <v>0</v>
      </c>
      <c r="AF439" s="515">
        <f t="shared" si="168"/>
        <v>0</v>
      </c>
      <c r="AG439" s="515">
        <f t="shared" si="168"/>
        <v>0</v>
      </c>
      <c r="AH439" s="515">
        <f t="shared" si="168"/>
        <v>0</v>
      </c>
      <c r="AI439" s="515">
        <f t="shared" si="168"/>
        <v>0</v>
      </c>
      <c r="AJ439" s="515">
        <f t="shared" si="169"/>
        <v>0</v>
      </c>
      <c r="AK439" s="515">
        <f t="shared" si="169"/>
        <v>0</v>
      </c>
      <c r="AL439" s="515">
        <f t="shared" si="169"/>
        <v>0</v>
      </c>
      <c r="AM439" s="515">
        <f t="shared" si="169"/>
        <v>0</v>
      </c>
      <c r="AN439" s="515">
        <f t="shared" si="169"/>
        <v>0</v>
      </c>
      <c r="AO439" s="515">
        <f t="shared" si="169"/>
        <v>0</v>
      </c>
      <c r="AP439" s="515">
        <f t="shared" si="169"/>
        <v>0</v>
      </c>
      <c r="AQ439" s="515">
        <f t="shared" si="169"/>
        <v>0</v>
      </c>
      <c r="AR439" s="515">
        <f t="shared" si="169"/>
        <v>0</v>
      </c>
      <c r="AS439" s="515">
        <f t="shared" si="169"/>
        <v>0</v>
      </c>
      <c r="AT439" s="515">
        <f t="shared" si="169"/>
        <v>0</v>
      </c>
      <c r="AU439" s="515">
        <f t="shared" si="169"/>
        <v>0</v>
      </c>
      <c r="AV439" s="515">
        <f t="shared" si="169"/>
        <v>0</v>
      </c>
      <c r="AW439" s="515">
        <f t="shared" si="169"/>
        <v>0</v>
      </c>
      <c r="AX439" s="515" t="str">
        <f t="shared" si="166"/>
        <v/>
      </c>
      <c r="AY439" s="515" t="str">
        <f t="shared" si="166"/>
        <v/>
      </c>
      <c r="AZ439" s="515" t="str">
        <f t="shared" si="166"/>
        <v/>
      </c>
      <c r="BA439" s="515" t="str">
        <f t="shared" si="166"/>
        <v/>
      </c>
      <c r="BB439" s="515" t="str">
        <f t="shared" si="166"/>
        <v/>
      </c>
      <c r="BC439" s="515" t="str">
        <f t="shared" si="166"/>
        <v/>
      </c>
      <c r="BD439" s="515" t="str">
        <f t="shared" si="166"/>
        <v/>
      </c>
      <c r="BE439" s="515" t="str">
        <f t="shared" si="165"/>
        <v/>
      </c>
      <c r="BF439" s="515" t="str">
        <f t="shared" si="165"/>
        <v/>
      </c>
      <c r="BG439" s="515" t="str">
        <f t="shared" si="165"/>
        <v/>
      </c>
      <c r="BH439" s="515" t="str">
        <f t="shared" si="165"/>
        <v/>
      </c>
      <c r="BI439" s="515" t="str">
        <f t="shared" si="165"/>
        <v/>
      </c>
      <c r="BJ439" s="515" t="str">
        <f t="shared" si="165"/>
        <v/>
      </c>
      <c r="BK439" s="515" t="str">
        <f t="shared" si="170"/>
        <v/>
      </c>
      <c r="BL439" s="515">
        <f t="shared" si="158"/>
        <v>0</v>
      </c>
      <c r="BM439" s="515">
        <f t="shared" si="159"/>
        <v>0</v>
      </c>
      <c r="BN439" s="515">
        <f t="shared" si="160"/>
        <v>0</v>
      </c>
      <c r="BO439" s="515" t="str">
        <f t="shared" si="161"/>
        <v/>
      </c>
    </row>
    <row r="440" spans="1:67" ht="30" customHeight="1">
      <c r="A440" s="518">
        <v>429</v>
      </c>
      <c r="B440" s="516"/>
      <c r="C440" s="77" t="str">
        <f t="shared" si="150"/>
        <v/>
      </c>
      <c r="D440" s="72" t="str">
        <f t="shared" si="151"/>
        <v/>
      </c>
      <c r="E440" s="515" t="str">
        <f t="shared" si="152"/>
        <v/>
      </c>
      <c r="F440" s="515" t="str">
        <f t="shared" si="153"/>
        <v/>
      </c>
      <c r="G440" s="515" t="str">
        <f t="shared" si="154"/>
        <v/>
      </c>
      <c r="H440" s="515">
        <f t="shared" si="167"/>
        <v>0</v>
      </c>
      <c r="I440" s="515">
        <f t="shared" si="167"/>
        <v>0</v>
      </c>
      <c r="J440" s="515">
        <f t="shared" si="167"/>
        <v>0</v>
      </c>
      <c r="K440" s="515">
        <f t="shared" si="167"/>
        <v>0</v>
      </c>
      <c r="L440" s="515">
        <f t="shared" si="167"/>
        <v>0</v>
      </c>
      <c r="M440" s="515">
        <f t="shared" si="167"/>
        <v>0</v>
      </c>
      <c r="N440" s="515">
        <f t="shared" si="167"/>
        <v>0</v>
      </c>
      <c r="O440" s="515">
        <f t="shared" si="167"/>
        <v>0</v>
      </c>
      <c r="P440" s="515">
        <f t="shared" si="167"/>
        <v>0</v>
      </c>
      <c r="Q440" s="515">
        <f t="shared" si="167"/>
        <v>0</v>
      </c>
      <c r="R440" s="515">
        <f t="shared" si="167"/>
        <v>0</v>
      </c>
      <c r="S440" s="515">
        <f t="shared" si="167"/>
        <v>0</v>
      </c>
      <c r="T440" s="515">
        <f t="shared" si="167"/>
        <v>0</v>
      </c>
      <c r="U440" s="515">
        <f t="shared" si="167"/>
        <v>0</v>
      </c>
      <c r="V440" s="515">
        <f t="shared" si="168"/>
        <v>0</v>
      </c>
      <c r="W440" s="515">
        <f t="shared" si="168"/>
        <v>0</v>
      </c>
      <c r="X440" s="515">
        <f t="shared" si="168"/>
        <v>0</v>
      </c>
      <c r="Y440" s="515">
        <f t="shared" si="168"/>
        <v>0</v>
      </c>
      <c r="Z440" s="515">
        <f t="shared" si="168"/>
        <v>0</v>
      </c>
      <c r="AA440" s="515">
        <f t="shared" si="168"/>
        <v>0</v>
      </c>
      <c r="AB440" s="515">
        <f t="shared" si="168"/>
        <v>0</v>
      </c>
      <c r="AC440" s="515">
        <f t="shared" si="168"/>
        <v>0</v>
      </c>
      <c r="AD440" s="515">
        <f t="shared" si="168"/>
        <v>0</v>
      </c>
      <c r="AE440" s="515">
        <f t="shared" si="168"/>
        <v>0</v>
      </c>
      <c r="AF440" s="515">
        <f t="shared" si="168"/>
        <v>0</v>
      </c>
      <c r="AG440" s="515">
        <f t="shared" si="168"/>
        <v>0</v>
      </c>
      <c r="AH440" s="515">
        <f t="shared" si="168"/>
        <v>0</v>
      </c>
      <c r="AI440" s="515">
        <f t="shared" si="168"/>
        <v>0</v>
      </c>
      <c r="AJ440" s="515">
        <f t="shared" si="169"/>
        <v>0</v>
      </c>
      <c r="AK440" s="515">
        <f t="shared" si="169"/>
        <v>0</v>
      </c>
      <c r="AL440" s="515">
        <f t="shared" si="169"/>
        <v>0</v>
      </c>
      <c r="AM440" s="515">
        <f t="shared" si="169"/>
        <v>0</v>
      </c>
      <c r="AN440" s="515">
        <f t="shared" si="169"/>
        <v>0</v>
      </c>
      <c r="AO440" s="515">
        <f t="shared" si="169"/>
        <v>0</v>
      </c>
      <c r="AP440" s="515">
        <f t="shared" si="169"/>
        <v>0</v>
      </c>
      <c r="AQ440" s="515">
        <f t="shared" si="169"/>
        <v>0</v>
      </c>
      <c r="AR440" s="515">
        <f t="shared" si="169"/>
        <v>0</v>
      </c>
      <c r="AS440" s="515">
        <f t="shared" si="169"/>
        <v>0</v>
      </c>
      <c r="AT440" s="515">
        <f t="shared" si="169"/>
        <v>0</v>
      </c>
      <c r="AU440" s="515">
        <f t="shared" si="169"/>
        <v>0</v>
      </c>
      <c r="AV440" s="515">
        <f t="shared" si="169"/>
        <v>0</v>
      </c>
      <c r="AW440" s="515">
        <f t="shared" si="169"/>
        <v>0</v>
      </c>
      <c r="AX440" s="515" t="str">
        <f t="shared" si="166"/>
        <v/>
      </c>
      <c r="AY440" s="515" t="str">
        <f t="shared" si="166"/>
        <v/>
      </c>
      <c r="AZ440" s="515" t="str">
        <f t="shared" si="166"/>
        <v/>
      </c>
      <c r="BA440" s="515" t="str">
        <f t="shared" si="166"/>
        <v/>
      </c>
      <c r="BB440" s="515" t="str">
        <f t="shared" si="166"/>
        <v/>
      </c>
      <c r="BC440" s="515" t="str">
        <f t="shared" si="166"/>
        <v/>
      </c>
      <c r="BD440" s="515" t="str">
        <f t="shared" si="166"/>
        <v/>
      </c>
      <c r="BE440" s="515" t="str">
        <f t="shared" si="165"/>
        <v/>
      </c>
      <c r="BF440" s="515" t="str">
        <f t="shared" si="165"/>
        <v/>
      </c>
      <c r="BG440" s="515" t="str">
        <f t="shared" si="165"/>
        <v/>
      </c>
      <c r="BH440" s="515" t="str">
        <f t="shared" si="165"/>
        <v/>
      </c>
      <c r="BI440" s="515" t="str">
        <f t="shared" si="165"/>
        <v/>
      </c>
      <c r="BJ440" s="515" t="str">
        <f t="shared" si="165"/>
        <v/>
      </c>
      <c r="BK440" s="515" t="str">
        <f t="shared" si="170"/>
        <v/>
      </c>
      <c r="BL440" s="515">
        <f t="shared" si="158"/>
        <v>0</v>
      </c>
      <c r="BM440" s="515">
        <f t="shared" si="159"/>
        <v>0</v>
      </c>
      <c r="BN440" s="515">
        <f t="shared" si="160"/>
        <v>0</v>
      </c>
      <c r="BO440" s="515" t="str">
        <f t="shared" si="161"/>
        <v/>
      </c>
    </row>
    <row r="441" spans="1:67" ht="30" customHeight="1">
      <c r="A441" s="517">
        <v>430</v>
      </c>
      <c r="B441" s="516"/>
      <c r="C441" s="77" t="str">
        <f t="shared" si="150"/>
        <v/>
      </c>
      <c r="D441" s="72" t="str">
        <f t="shared" si="151"/>
        <v/>
      </c>
      <c r="E441" s="515" t="str">
        <f t="shared" si="152"/>
        <v/>
      </c>
      <c r="F441" s="515" t="str">
        <f t="shared" si="153"/>
        <v/>
      </c>
      <c r="G441" s="515" t="str">
        <f t="shared" si="154"/>
        <v/>
      </c>
      <c r="H441" s="515">
        <f t="shared" si="167"/>
        <v>0</v>
      </c>
      <c r="I441" s="515">
        <f t="shared" si="167"/>
        <v>0</v>
      </c>
      <c r="J441" s="515">
        <f t="shared" si="167"/>
        <v>0</v>
      </c>
      <c r="K441" s="515">
        <f t="shared" si="167"/>
        <v>0</v>
      </c>
      <c r="L441" s="515">
        <f t="shared" si="167"/>
        <v>0</v>
      </c>
      <c r="M441" s="515">
        <f t="shared" si="167"/>
        <v>0</v>
      </c>
      <c r="N441" s="515">
        <f t="shared" si="167"/>
        <v>0</v>
      </c>
      <c r="O441" s="515">
        <f t="shared" si="167"/>
        <v>0</v>
      </c>
      <c r="P441" s="515">
        <f t="shared" si="167"/>
        <v>0</v>
      </c>
      <c r="Q441" s="515">
        <f t="shared" si="167"/>
        <v>0</v>
      </c>
      <c r="R441" s="515">
        <f t="shared" si="167"/>
        <v>0</v>
      </c>
      <c r="S441" s="515">
        <f t="shared" si="167"/>
        <v>0</v>
      </c>
      <c r="T441" s="515">
        <f t="shared" si="167"/>
        <v>0</v>
      </c>
      <c r="U441" s="515">
        <f t="shared" si="167"/>
        <v>0</v>
      </c>
      <c r="V441" s="515">
        <f t="shared" si="168"/>
        <v>0</v>
      </c>
      <c r="W441" s="515">
        <f t="shared" si="168"/>
        <v>0</v>
      </c>
      <c r="X441" s="515">
        <f t="shared" si="168"/>
        <v>0</v>
      </c>
      <c r="Y441" s="515">
        <f t="shared" si="168"/>
        <v>0</v>
      </c>
      <c r="Z441" s="515">
        <f t="shared" si="168"/>
        <v>0</v>
      </c>
      <c r="AA441" s="515">
        <f t="shared" si="168"/>
        <v>0</v>
      </c>
      <c r="AB441" s="515">
        <f t="shared" si="168"/>
        <v>0</v>
      </c>
      <c r="AC441" s="515">
        <f t="shared" si="168"/>
        <v>0</v>
      </c>
      <c r="AD441" s="515">
        <f t="shared" si="168"/>
        <v>0</v>
      </c>
      <c r="AE441" s="515">
        <f t="shared" si="168"/>
        <v>0</v>
      </c>
      <c r="AF441" s="515">
        <f t="shared" si="168"/>
        <v>0</v>
      </c>
      <c r="AG441" s="515">
        <f t="shared" si="168"/>
        <v>0</v>
      </c>
      <c r="AH441" s="515">
        <f t="shared" si="168"/>
        <v>0</v>
      </c>
      <c r="AI441" s="515">
        <f t="shared" si="168"/>
        <v>0</v>
      </c>
      <c r="AJ441" s="515">
        <f t="shared" si="169"/>
        <v>0</v>
      </c>
      <c r="AK441" s="515">
        <f t="shared" si="169"/>
        <v>0</v>
      </c>
      <c r="AL441" s="515">
        <f t="shared" si="169"/>
        <v>0</v>
      </c>
      <c r="AM441" s="515">
        <f t="shared" si="169"/>
        <v>0</v>
      </c>
      <c r="AN441" s="515">
        <f t="shared" si="169"/>
        <v>0</v>
      </c>
      <c r="AO441" s="515">
        <f t="shared" si="169"/>
        <v>0</v>
      </c>
      <c r="AP441" s="515">
        <f t="shared" si="169"/>
        <v>0</v>
      </c>
      <c r="AQ441" s="515">
        <f t="shared" si="169"/>
        <v>0</v>
      </c>
      <c r="AR441" s="515">
        <f t="shared" si="169"/>
        <v>0</v>
      </c>
      <c r="AS441" s="515">
        <f t="shared" si="169"/>
        <v>0</v>
      </c>
      <c r="AT441" s="515">
        <f t="shared" si="169"/>
        <v>0</v>
      </c>
      <c r="AU441" s="515">
        <f t="shared" si="169"/>
        <v>0</v>
      </c>
      <c r="AV441" s="515">
        <f t="shared" si="169"/>
        <v>0</v>
      </c>
      <c r="AW441" s="515">
        <f t="shared" si="169"/>
        <v>0</v>
      </c>
      <c r="AX441" s="515" t="str">
        <f t="shared" si="166"/>
        <v/>
      </c>
      <c r="AY441" s="515" t="str">
        <f t="shared" si="166"/>
        <v/>
      </c>
      <c r="AZ441" s="515" t="str">
        <f t="shared" si="166"/>
        <v/>
      </c>
      <c r="BA441" s="515" t="str">
        <f t="shared" si="166"/>
        <v/>
      </c>
      <c r="BB441" s="515" t="str">
        <f t="shared" si="166"/>
        <v/>
      </c>
      <c r="BC441" s="515" t="str">
        <f t="shared" si="166"/>
        <v/>
      </c>
      <c r="BD441" s="515" t="str">
        <f t="shared" si="166"/>
        <v/>
      </c>
      <c r="BE441" s="515" t="str">
        <f t="shared" si="165"/>
        <v/>
      </c>
      <c r="BF441" s="515" t="str">
        <f t="shared" si="165"/>
        <v/>
      </c>
      <c r="BG441" s="515" t="str">
        <f t="shared" si="165"/>
        <v/>
      </c>
      <c r="BH441" s="515" t="str">
        <f t="shared" si="165"/>
        <v/>
      </c>
      <c r="BI441" s="515" t="str">
        <f t="shared" si="165"/>
        <v/>
      </c>
      <c r="BJ441" s="515" t="str">
        <f t="shared" si="165"/>
        <v/>
      </c>
      <c r="BK441" s="515" t="str">
        <f t="shared" si="170"/>
        <v/>
      </c>
      <c r="BL441" s="515">
        <f t="shared" si="158"/>
        <v>0</v>
      </c>
      <c r="BM441" s="515">
        <f t="shared" si="159"/>
        <v>0</v>
      </c>
      <c r="BN441" s="515">
        <f t="shared" si="160"/>
        <v>0</v>
      </c>
      <c r="BO441" s="515" t="str">
        <f t="shared" si="161"/>
        <v/>
      </c>
    </row>
    <row r="442" spans="1:67" ht="30" customHeight="1">
      <c r="A442" s="518">
        <v>431</v>
      </c>
      <c r="B442" s="516"/>
      <c r="C442" s="77" t="str">
        <f t="shared" si="150"/>
        <v/>
      </c>
      <c r="D442" s="72" t="str">
        <f t="shared" si="151"/>
        <v/>
      </c>
      <c r="E442" s="515" t="str">
        <f t="shared" si="152"/>
        <v/>
      </c>
      <c r="F442" s="515" t="str">
        <f t="shared" si="153"/>
        <v/>
      </c>
      <c r="G442" s="515" t="str">
        <f t="shared" si="154"/>
        <v/>
      </c>
      <c r="H442" s="515">
        <f t="shared" si="167"/>
        <v>0</v>
      </c>
      <c r="I442" s="515">
        <f t="shared" si="167"/>
        <v>0</v>
      </c>
      <c r="J442" s="515">
        <f t="shared" si="167"/>
        <v>0</v>
      </c>
      <c r="K442" s="515">
        <f t="shared" si="167"/>
        <v>0</v>
      </c>
      <c r="L442" s="515">
        <f t="shared" si="167"/>
        <v>0</v>
      </c>
      <c r="M442" s="515">
        <f t="shared" si="167"/>
        <v>0</v>
      </c>
      <c r="N442" s="515">
        <f t="shared" si="167"/>
        <v>0</v>
      </c>
      <c r="O442" s="515">
        <f t="shared" si="167"/>
        <v>0</v>
      </c>
      <c r="P442" s="515">
        <f t="shared" si="167"/>
        <v>0</v>
      </c>
      <c r="Q442" s="515">
        <f t="shared" si="167"/>
        <v>0</v>
      </c>
      <c r="R442" s="515">
        <f t="shared" si="167"/>
        <v>0</v>
      </c>
      <c r="S442" s="515">
        <f t="shared" si="167"/>
        <v>0</v>
      </c>
      <c r="T442" s="515">
        <f t="shared" si="167"/>
        <v>0</v>
      </c>
      <c r="U442" s="515">
        <f t="shared" si="167"/>
        <v>0</v>
      </c>
      <c r="V442" s="515">
        <f t="shared" si="168"/>
        <v>0</v>
      </c>
      <c r="W442" s="515">
        <f t="shared" si="168"/>
        <v>0</v>
      </c>
      <c r="X442" s="515">
        <f t="shared" si="168"/>
        <v>0</v>
      </c>
      <c r="Y442" s="515">
        <f t="shared" si="168"/>
        <v>0</v>
      </c>
      <c r="Z442" s="515">
        <f t="shared" si="168"/>
        <v>0</v>
      </c>
      <c r="AA442" s="515">
        <f t="shared" si="168"/>
        <v>0</v>
      </c>
      <c r="AB442" s="515">
        <f t="shared" si="168"/>
        <v>0</v>
      </c>
      <c r="AC442" s="515">
        <f t="shared" si="168"/>
        <v>0</v>
      </c>
      <c r="AD442" s="515">
        <f t="shared" si="168"/>
        <v>0</v>
      </c>
      <c r="AE442" s="515">
        <f t="shared" si="168"/>
        <v>0</v>
      </c>
      <c r="AF442" s="515">
        <f t="shared" si="168"/>
        <v>0</v>
      </c>
      <c r="AG442" s="515">
        <f t="shared" si="168"/>
        <v>0</v>
      </c>
      <c r="AH442" s="515">
        <f t="shared" si="168"/>
        <v>0</v>
      </c>
      <c r="AI442" s="515">
        <f t="shared" si="168"/>
        <v>0</v>
      </c>
      <c r="AJ442" s="515">
        <f t="shared" si="169"/>
        <v>0</v>
      </c>
      <c r="AK442" s="515">
        <f t="shared" si="169"/>
        <v>0</v>
      </c>
      <c r="AL442" s="515">
        <f t="shared" si="169"/>
        <v>0</v>
      </c>
      <c r="AM442" s="515">
        <f t="shared" si="169"/>
        <v>0</v>
      </c>
      <c r="AN442" s="515">
        <f t="shared" si="169"/>
        <v>0</v>
      </c>
      <c r="AO442" s="515">
        <f t="shared" si="169"/>
        <v>0</v>
      </c>
      <c r="AP442" s="515">
        <f t="shared" si="169"/>
        <v>0</v>
      </c>
      <c r="AQ442" s="515">
        <f t="shared" si="169"/>
        <v>0</v>
      </c>
      <c r="AR442" s="515">
        <f t="shared" si="169"/>
        <v>0</v>
      </c>
      <c r="AS442" s="515">
        <f t="shared" si="169"/>
        <v>0</v>
      </c>
      <c r="AT442" s="515">
        <f t="shared" si="169"/>
        <v>0</v>
      </c>
      <c r="AU442" s="515">
        <f t="shared" si="169"/>
        <v>0</v>
      </c>
      <c r="AV442" s="515">
        <f t="shared" si="169"/>
        <v>0</v>
      </c>
      <c r="AW442" s="515">
        <f t="shared" si="169"/>
        <v>0</v>
      </c>
      <c r="AX442" s="515" t="str">
        <f t="shared" si="166"/>
        <v/>
      </c>
      <c r="AY442" s="515" t="str">
        <f t="shared" si="166"/>
        <v/>
      </c>
      <c r="AZ442" s="515" t="str">
        <f t="shared" si="166"/>
        <v/>
      </c>
      <c r="BA442" s="515" t="str">
        <f t="shared" si="166"/>
        <v/>
      </c>
      <c r="BB442" s="515" t="str">
        <f t="shared" si="166"/>
        <v/>
      </c>
      <c r="BC442" s="515" t="str">
        <f t="shared" si="166"/>
        <v/>
      </c>
      <c r="BD442" s="515" t="str">
        <f t="shared" si="166"/>
        <v/>
      </c>
      <c r="BE442" s="515" t="str">
        <f t="shared" si="165"/>
        <v/>
      </c>
      <c r="BF442" s="515" t="str">
        <f t="shared" si="165"/>
        <v/>
      </c>
      <c r="BG442" s="515" t="str">
        <f t="shared" si="165"/>
        <v/>
      </c>
      <c r="BH442" s="515" t="str">
        <f t="shared" si="165"/>
        <v/>
      </c>
      <c r="BI442" s="515" t="str">
        <f t="shared" si="165"/>
        <v/>
      </c>
      <c r="BJ442" s="515" t="str">
        <f t="shared" si="165"/>
        <v/>
      </c>
      <c r="BK442" s="515" t="str">
        <f t="shared" si="170"/>
        <v/>
      </c>
      <c r="BL442" s="515">
        <f t="shared" si="158"/>
        <v>0</v>
      </c>
      <c r="BM442" s="515">
        <f t="shared" si="159"/>
        <v>0</v>
      </c>
      <c r="BN442" s="515">
        <f t="shared" si="160"/>
        <v>0</v>
      </c>
      <c r="BO442" s="515" t="str">
        <f t="shared" si="161"/>
        <v/>
      </c>
    </row>
    <row r="443" spans="1:67" ht="30" customHeight="1">
      <c r="A443" s="517">
        <v>432</v>
      </c>
      <c r="B443" s="516"/>
      <c r="C443" s="77" t="str">
        <f t="shared" si="150"/>
        <v/>
      </c>
      <c r="D443" s="72" t="str">
        <f t="shared" si="151"/>
        <v/>
      </c>
      <c r="E443" s="515" t="str">
        <f t="shared" si="152"/>
        <v/>
      </c>
      <c r="F443" s="515" t="str">
        <f t="shared" si="153"/>
        <v/>
      </c>
      <c r="G443" s="515" t="str">
        <f t="shared" si="154"/>
        <v/>
      </c>
      <c r="H443" s="515">
        <f t="shared" si="167"/>
        <v>0</v>
      </c>
      <c r="I443" s="515">
        <f t="shared" si="167"/>
        <v>0</v>
      </c>
      <c r="J443" s="515">
        <f t="shared" si="167"/>
        <v>0</v>
      </c>
      <c r="K443" s="515">
        <f t="shared" si="167"/>
        <v>0</v>
      </c>
      <c r="L443" s="515">
        <f t="shared" si="167"/>
        <v>0</v>
      </c>
      <c r="M443" s="515">
        <f t="shared" si="167"/>
        <v>0</v>
      </c>
      <c r="N443" s="515">
        <f t="shared" si="167"/>
        <v>0</v>
      </c>
      <c r="O443" s="515">
        <f t="shared" si="167"/>
        <v>0</v>
      </c>
      <c r="P443" s="515">
        <f t="shared" si="167"/>
        <v>0</v>
      </c>
      <c r="Q443" s="515">
        <f t="shared" si="167"/>
        <v>0</v>
      </c>
      <c r="R443" s="515">
        <f t="shared" si="167"/>
        <v>0</v>
      </c>
      <c r="S443" s="515">
        <f t="shared" si="167"/>
        <v>0</v>
      </c>
      <c r="T443" s="515">
        <f t="shared" si="167"/>
        <v>0</v>
      </c>
      <c r="U443" s="515">
        <f t="shared" si="167"/>
        <v>0</v>
      </c>
      <c r="V443" s="515">
        <f t="shared" si="168"/>
        <v>0</v>
      </c>
      <c r="W443" s="515">
        <f t="shared" si="168"/>
        <v>0</v>
      </c>
      <c r="X443" s="515">
        <f t="shared" si="168"/>
        <v>0</v>
      </c>
      <c r="Y443" s="515">
        <f t="shared" si="168"/>
        <v>0</v>
      </c>
      <c r="Z443" s="515">
        <f t="shared" si="168"/>
        <v>0</v>
      </c>
      <c r="AA443" s="515">
        <f t="shared" si="168"/>
        <v>0</v>
      </c>
      <c r="AB443" s="515">
        <f t="shared" si="168"/>
        <v>0</v>
      </c>
      <c r="AC443" s="515">
        <f t="shared" si="168"/>
        <v>0</v>
      </c>
      <c r="AD443" s="515">
        <f t="shared" si="168"/>
        <v>0</v>
      </c>
      <c r="AE443" s="515">
        <f t="shared" si="168"/>
        <v>0</v>
      </c>
      <c r="AF443" s="515">
        <f t="shared" si="168"/>
        <v>0</v>
      </c>
      <c r="AG443" s="515">
        <f t="shared" si="168"/>
        <v>0</v>
      </c>
      <c r="AH443" s="515">
        <f t="shared" si="168"/>
        <v>0</v>
      </c>
      <c r="AI443" s="515">
        <f t="shared" si="168"/>
        <v>0</v>
      </c>
      <c r="AJ443" s="515">
        <f t="shared" si="169"/>
        <v>0</v>
      </c>
      <c r="AK443" s="515">
        <f t="shared" si="169"/>
        <v>0</v>
      </c>
      <c r="AL443" s="515">
        <f t="shared" si="169"/>
        <v>0</v>
      </c>
      <c r="AM443" s="515">
        <f t="shared" si="169"/>
        <v>0</v>
      </c>
      <c r="AN443" s="515">
        <f t="shared" si="169"/>
        <v>0</v>
      </c>
      <c r="AO443" s="515">
        <f t="shared" si="169"/>
        <v>0</v>
      </c>
      <c r="AP443" s="515">
        <f t="shared" si="169"/>
        <v>0</v>
      </c>
      <c r="AQ443" s="515">
        <f t="shared" si="169"/>
        <v>0</v>
      </c>
      <c r="AR443" s="515">
        <f t="shared" si="169"/>
        <v>0</v>
      </c>
      <c r="AS443" s="515">
        <f t="shared" si="169"/>
        <v>0</v>
      </c>
      <c r="AT443" s="515">
        <f t="shared" si="169"/>
        <v>0</v>
      </c>
      <c r="AU443" s="515">
        <f t="shared" si="169"/>
        <v>0</v>
      </c>
      <c r="AV443" s="515">
        <f t="shared" si="169"/>
        <v>0</v>
      </c>
      <c r="AW443" s="515">
        <f t="shared" si="169"/>
        <v>0</v>
      </c>
      <c r="AX443" s="515" t="str">
        <f t="shared" si="166"/>
        <v/>
      </c>
      <c r="AY443" s="515" t="str">
        <f t="shared" si="166"/>
        <v/>
      </c>
      <c r="AZ443" s="515" t="str">
        <f t="shared" si="166"/>
        <v/>
      </c>
      <c r="BA443" s="515" t="str">
        <f t="shared" si="166"/>
        <v/>
      </c>
      <c r="BB443" s="515" t="str">
        <f t="shared" si="166"/>
        <v/>
      </c>
      <c r="BC443" s="515" t="str">
        <f t="shared" si="166"/>
        <v/>
      </c>
      <c r="BD443" s="515" t="str">
        <f t="shared" si="166"/>
        <v/>
      </c>
      <c r="BE443" s="515" t="str">
        <f t="shared" si="165"/>
        <v/>
      </c>
      <c r="BF443" s="515" t="str">
        <f t="shared" si="165"/>
        <v/>
      </c>
      <c r="BG443" s="515" t="str">
        <f t="shared" si="165"/>
        <v/>
      </c>
      <c r="BH443" s="515" t="str">
        <f t="shared" si="165"/>
        <v/>
      </c>
      <c r="BI443" s="515" t="str">
        <f t="shared" si="165"/>
        <v/>
      </c>
      <c r="BJ443" s="515" t="str">
        <f t="shared" si="165"/>
        <v/>
      </c>
      <c r="BK443" s="515" t="str">
        <f t="shared" si="170"/>
        <v/>
      </c>
      <c r="BL443" s="515">
        <f t="shared" si="158"/>
        <v>0</v>
      </c>
      <c r="BM443" s="515">
        <f t="shared" si="159"/>
        <v>0</v>
      </c>
      <c r="BN443" s="515">
        <f t="shared" si="160"/>
        <v>0</v>
      </c>
      <c r="BO443" s="515" t="str">
        <f t="shared" si="161"/>
        <v/>
      </c>
    </row>
    <row r="444" spans="1:67" ht="30" customHeight="1">
      <c r="A444" s="518">
        <v>433</v>
      </c>
      <c r="B444" s="516"/>
      <c r="C444" s="77" t="str">
        <f t="shared" si="150"/>
        <v/>
      </c>
      <c r="D444" s="72" t="str">
        <f t="shared" si="151"/>
        <v/>
      </c>
      <c r="E444" s="515" t="str">
        <f t="shared" si="152"/>
        <v/>
      </c>
      <c r="F444" s="515" t="str">
        <f t="shared" si="153"/>
        <v/>
      </c>
      <c r="G444" s="515" t="str">
        <f t="shared" si="154"/>
        <v/>
      </c>
      <c r="H444" s="515">
        <f t="shared" ref="H444:U459" si="171">IF($B444="",0,SUMPRODUCT(($BQ$6:$AFM$6=H$11)*($BQ$7:$AFM$7="ALERTE")*(COUNTIF($G444,"* "&amp;$BQ$8:$AFM$8&amp;" *")&gt;0)*1))</f>
        <v>0</v>
      </c>
      <c r="I444" s="515">
        <f t="shared" si="171"/>
        <v>0</v>
      </c>
      <c r="J444" s="515">
        <f t="shared" si="171"/>
        <v>0</v>
      </c>
      <c r="K444" s="515">
        <f t="shared" si="171"/>
        <v>0</v>
      </c>
      <c r="L444" s="515">
        <f t="shared" si="171"/>
        <v>0</v>
      </c>
      <c r="M444" s="515">
        <f t="shared" si="171"/>
        <v>0</v>
      </c>
      <c r="N444" s="515">
        <f t="shared" si="171"/>
        <v>0</v>
      </c>
      <c r="O444" s="515">
        <f t="shared" si="171"/>
        <v>0</v>
      </c>
      <c r="P444" s="515">
        <f t="shared" si="171"/>
        <v>0</v>
      </c>
      <c r="Q444" s="515">
        <f t="shared" si="171"/>
        <v>0</v>
      </c>
      <c r="R444" s="515">
        <f t="shared" si="171"/>
        <v>0</v>
      </c>
      <c r="S444" s="515">
        <f t="shared" si="171"/>
        <v>0</v>
      </c>
      <c r="T444" s="515">
        <f t="shared" si="171"/>
        <v>0</v>
      </c>
      <c r="U444" s="515">
        <f t="shared" si="171"/>
        <v>0</v>
      </c>
      <c r="V444" s="515">
        <f t="shared" ref="V444:AI459" si="172">IF($B444="",0,SUMPRODUCT(($BQ$6:$AFM$6=V$11)*($BQ$7:$AFM$7="INFO")*(COUNTIF($G444,"* "&amp;$BQ$8:$AFM$8&amp;" *")&gt;0)*1))</f>
        <v>0</v>
      </c>
      <c r="W444" s="515">
        <f t="shared" si="172"/>
        <v>0</v>
      </c>
      <c r="X444" s="515">
        <f t="shared" si="172"/>
        <v>0</v>
      </c>
      <c r="Y444" s="515">
        <f t="shared" si="172"/>
        <v>0</v>
      </c>
      <c r="Z444" s="515">
        <f t="shared" si="172"/>
        <v>0</v>
      </c>
      <c r="AA444" s="515">
        <f t="shared" si="172"/>
        <v>0</v>
      </c>
      <c r="AB444" s="515">
        <f t="shared" si="172"/>
        <v>0</v>
      </c>
      <c r="AC444" s="515">
        <f t="shared" si="172"/>
        <v>0</v>
      </c>
      <c r="AD444" s="515">
        <f t="shared" si="172"/>
        <v>0</v>
      </c>
      <c r="AE444" s="515">
        <f t="shared" si="172"/>
        <v>0</v>
      </c>
      <c r="AF444" s="515">
        <f t="shared" si="172"/>
        <v>0</v>
      </c>
      <c r="AG444" s="515">
        <f t="shared" si="172"/>
        <v>0</v>
      </c>
      <c r="AH444" s="515">
        <f t="shared" si="172"/>
        <v>0</v>
      </c>
      <c r="AI444" s="515">
        <f t="shared" si="172"/>
        <v>0</v>
      </c>
      <c r="AJ444" s="515">
        <f t="shared" ref="AJ444:AW459" si="173">IF($B444="",0,SUMPRODUCT(($BQ$6:$AFM$6=AJ$11)*($BQ$7:$AFM$7="EXCL")*(COUNTIF($G444,"* "&amp;$BQ$8:$AFM$8&amp;" *")&gt;0)*1))</f>
        <v>0</v>
      </c>
      <c r="AK444" s="515">
        <f t="shared" si="173"/>
        <v>0</v>
      </c>
      <c r="AL444" s="515">
        <f t="shared" si="173"/>
        <v>0</v>
      </c>
      <c r="AM444" s="515">
        <f t="shared" si="173"/>
        <v>0</v>
      </c>
      <c r="AN444" s="515">
        <f t="shared" si="173"/>
        <v>0</v>
      </c>
      <c r="AO444" s="515">
        <f t="shared" si="173"/>
        <v>0</v>
      </c>
      <c r="AP444" s="515">
        <f t="shared" si="173"/>
        <v>0</v>
      </c>
      <c r="AQ444" s="515">
        <f t="shared" si="173"/>
        <v>0</v>
      </c>
      <c r="AR444" s="515">
        <f t="shared" si="173"/>
        <v>0</v>
      </c>
      <c r="AS444" s="515">
        <f t="shared" si="173"/>
        <v>0</v>
      </c>
      <c r="AT444" s="515">
        <f t="shared" si="173"/>
        <v>0</v>
      </c>
      <c r="AU444" s="515">
        <f t="shared" si="173"/>
        <v>0</v>
      </c>
      <c r="AV444" s="515">
        <f t="shared" si="173"/>
        <v>0</v>
      </c>
      <c r="AW444" s="515">
        <f t="shared" si="173"/>
        <v>0</v>
      </c>
      <c r="AX444" s="515" t="str">
        <f t="shared" si="166"/>
        <v/>
      </c>
      <c r="AY444" s="515" t="str">
        <f t="shared" si="166"/>
        <v/>
      </c>
      <c r="AZ444" s="515" t="str">
        <f t="shared" si="166"/>
        <v/>
      </c>
      <c r="BA444" s="515" t="str">
        <f t="shared" si="166"/>
        <v/>
      </c>
      <c r="BB444" s="515" t="str">
        <f t="shared" si="166"/>
        <v/>
      </c>
      <c r="BC444" s="515" t="str">
        <f t="shared" si="166"/>
        <v/>
      </c>
      <c r="BD444" s="515" t="str">
        <f t="shared" si="166"/>
        <v/>
      </c>
      <c r="BE444" s="515" t="str">
        <f t="shared" si="165"/>
        <v/>
      </c>
      <c r="BF444" s="515" t="str">
        <f t="shared" si="165"/>
        <v/>
      </c>
      <c r="BG444" s="515" t="str">
        <f t="shared" si="165"/>
        <v/>
      </c>
      <c r="BH444" s="515" t="str">
        <f t="shared" si="165"/>
        <v/>
      </c>
      <c r="BI444" s="515" t="str">
        <f t="shared" si="165"/>
        <v/>
      </c>
      <c r="BJ444" s="515" t="str">
        <f t="shared" si="165"/>
        <v/>
      </c>
      <c r="BK444" s="515" t="str">
        <f t="shared" si="170"/>
        <v/>
      </c>
      <c r="BL444" s="515">
        <f t="shared" si="158"/>
        <v>0</v>
      </c>
      <c r="BM444" s="515">
        <f t="shared" si="159"/>
        <v>0</v>
      </c>
      <c r="BN444" s="515">
        <f t="shared" si="160"/>
        <v>0</v>
      </c>
      <c r="BO444" s="515" t="str">
        <f t="shared" si="161"/>
        <v/>
      </c>
    </row>
    <row r="445" spans="1:67" ht="30" customHeight="1">
      <c r="A445" s="517">
        <v>434</v>
      </c>
      <c r="B445" s="516"/>
      <c r="C445" s="77" t="str">
        <f t="shared" si="150"/>
        <v/>
      </c>
      <c r="D445" s="72" t="str">
        <f t="shared" si="151"/>
        <v/>
      </c>
      <c r="E445" s="515" t="str">
        <f t="shared" si="152"/>
        <v/>
      </c>
      <c r="F445" s="515" t="str">
        <f t="shared" si="153"/>
        <v/>
      </c>
      <c r="G445" s="515" t="str">
        <f t="shared" si="154"/>
        <v/>
      </c>
      <c r="H445" s="515">
        <f t="shared" si="171"/>
        <v>0</v>
      </c>
      <c r="I445" s="515">
        <f t="shared" si="171"/>
        <v>0</v>
      </c>
      <c r="J445" s="515">
        <f t="shared" si="171"/>
        <v>0</v>
      </c>
      <c r="K445" s="515">
        <f t="shared" si="171"/>
        <v>0</v>
      </c>
      <c r="L445" s="515">
        <f t="shared" si="171"/>
        <v>0</v>
      </c>
      <c r="M445" s="515">
        <f t="shared" si="171"/>
        <v>0</v>
      </c>
      <c r="N445" s="515">
        <f t="shared" si="171"/>
        <v>0</v>
      </c>
      <c r="O445" s="515">
        <f t="shared" si="171"/>
        <v>0</v>
      </c>
      <c r="P445" s="515">
        <f t="shared" si="171"/>
        <v>0</v>
      </c>
      <c r="Q445" s="515">
        <f t="shared" si="171"/>
        <v>0</v>
      </c>
      <c r="R445" s="515">
        <f t="shared" si="171"/>
        <v>0</v>
      </c>
      <c r="S445" s="515">
        <f t="shared" si="171"/>
        <v>0</v>
      </c>
      <c r="T445" s="515">
        <f t="shared" si="171"/>
        <v>0</v>
      </c>
      <c r="U445" s="515">
        <f t="shared" si="171"/>
        <v>0</v>
      </c>
      <c r="V445" s="515">
        <f t="shared" si="172"/>
        <v>0</v>
      </c>
      <c r="W445" s="515">
        <f t="shared" si="172"/>
        <v>0</v>
      </c>
      <c r="X445" s="515">
        <f t="shared" si="172"/>
        <v>0</v>
      </c>
      <c r="Y445" s="515">
        <f t="shared" si="172"/>
        <v>0</v>
      </c>
      <c r="Z445" s="515">
        <f t="shared" si="172"/>
        <v>0</v>
      </c>
      <c r="AA445" s="515">
        <f t="shared" si="172"/>
        <v>0</v>
      </c>
      <c r="AB445" s="515">
        <f t="shared" si="172"/>
        <v>0</v>
      </c>
      <c r="AC445" s="515">
        <f t="shared" si="172"/>
        <v>0</v>
      </c>
      <c r="AD445" s="515">
        <f t="shared" si="172"/>
        <v>0</v>
      </c>
      <c r="AE445" s="515">
        <f t="shared" si="172"/>
        <v>0</v>
      </c>
      <c r="AF445" s="515">
        <f t="shared" si="172"/>
        <v>0</v>
      </c>
      <c r="AG445" s="515">
        <f t="shared" si="172"/>
        <v>0</v>
      </c>
      <c r="AH445" s="515">
        <f t="shared" si="172"/>
        <v>0</v>
      </c>
      <c r="AI445" s="515">
        <f t="shared" si="172"/>
        <v>0</v>
      </c>
      <c r="AJ445" s="515">
        <f t="shared" si="173"/>
        <v>0</v>
      </c>
      <c r="AK445" s="515">
        <f t="shared" si="173"/>
        <v>0</v>
      </c>
      <c r="AL445" s="515">
        <f t="shared" si="173"/>
        <v>0</v>
      </c>
      <c r="AM445" s="515">
        <f t="shared" si="173"/>
        <v>0</v>
      </c>
      <c r="AN445" s="515">
        <f t="shared" si="173"/>
        <v>0</v>
      </c>
      <c r="AO445" s="515">
        <f t="shared" si="173"/>
        <v>0</v>
      </c>
      <c r="AP445" s="515">
        <f t="shared" si="173"/>
        <v>0</v>
      </c>
      <c r="AQ445" s="515">
        <f t="shared" si="173"/>
        <v>0</v>
      </c>
      <c r="AR445" s="515">
        <f t="shared" si="173"/>
        <v>0</v>
      </c>
      <c r="AS445" s="515">
        <f t="shared" si="173"/>
        <v>0</v>
      </c>
      <c r="AT445" s="515">
        <f t="shared" si="173"/>
        <v>0</v>
      </c>
      <c r="AU445" s="515">
        <f t="shared" si="173"/>
        <v>0</v>
      </c>
      <c r="AV445" s="515">
        <f t="shared" si="173"/>
        <v>0</v>
      </c>
      <c r="AW445" s="515">
        <f t="shared" si="173"/>
        <v>0</v>
      </c>
      <c r="AX445" s="515" t="str">
        <f t="shared" si="166"/>
        <v/>
      </c>
      <c r="AY445" s="515" t="str">
        <f t="shared" si="166"/>
        <v/>
      </c>
      <c r="AZ445" s="515" t="str">
        <f t="shared" si="166"/>
        <v/>
      </c>
      <c r="BA445" s="515" t="str">
        <f t="shared" si="166"/>
        <v/>
      </c>
      <c r="BB445" s="515" t="str">
        <f t="shared" si="166"/>
        <v/>
      </c>
      <c r="BC445" s="515" t="str">
        <f t="shared" si="166"/>
        <v/>
      </c>
      <c r="BD445" s="515" t="str">
        <f t="shared" si="166"/>
        <v/>
      </c>
      <c r="BE445" s="515" t="str">
        <f t="shared" si="165"/>
        <v/>
      </c>
      <c r="BF445" s="515" t="str">
        <f t="shared" si="165"/>
        <v/>
      </c>
      <c r="BG445" s="515" t="str">
        <f t="shared" si="165"/>
        <v/>
      </c>
      <c r="BH445" s="515" t="str">
        <f t="shared" si="165"/>
        <v/>
      </c>
      <c r="BI445" s="515" t="str">
        <f t="shared" si="165"/>
        <v/>
      </c>
      <c r="BJ445" s="515" t="str">
        <f t="shared" si="165"/>
        <v/>
      </c>
      <c r="BK445" s="515" t="str">
        <f t="shared" si="170"/>
        <v/>
      </c>
      <c r="BL445" s="515">
        <f t="shared" si="158"/>
        <v>0</v>
      </c>
      <c r="BM445" s="515">
        <f t="shared" si="159"/>
        <v>0</v>
      </c>
      <c r="BN445" s="515">
        <f t="shared" si="160"/>
        <v>0</v>
      </c>
      <c r="BO445" s="515" t="str">
        <f t="shared" si="161"/>
        <v/>
      </c>
    </row>
    <row r="446" spans="1:67" ht="30" customHeight="1">
      <c r="A446" s="518">
        <v>435</v>
      </c>
      <c r="B446" s="516"/>
      <c r="C446" s="77" t="str">
        <f t="shared" si="150"/>
        <v/>
      </c>
      <c r="D446" s="72" t="str">
        <f t="shared" si="151"/>
        <v/>
      </c>
      <c r="E446" s="515" t="str">
        <f t="shared" si="152"/>
        <v/>
      </c>
      <c r="F446" s="515" t="str">
        <f t="shared" si="153"/>
        <v/>
      </c>
      <c r="G446" s="515" t="str">
        <f t="shared" si="154"/>
        <v/>
      </c>
      <c r="H446" s="515">
        <f t="shared" si="171"/>
        <v>0</v>
      </c>
      <c r="I446" s="515">
        <f t="shared" si="171"/>
        <v>0</v>
      </c>
      <c r="J446" s="515">
        <f t="shared" si="171"/>
        <v>0</v>
      </c>
      <c r="K446" s="515">
        <f t="shared" si="171"/>
        <v>0</v>
      </c>
      <c r="L446" s="515">
        <f t="shared" si="171"/>
        <v>0</v>
      </c>
      <c r="M446" s="515">
        <f t="shared" si="171"/>
        <v>0</v>
      </c>
      <c r="N446" s="515">
        <f t="shared" si="171"/>
        <v>0</v>
      </c>
      <c r="O446" s="515">
        <f t="shared" si="171"/>
        <v>0</v>
      </c>
      <c r="P446" s="515">
        <f t="shared" si="171"/>
        <v>0</v>
      </c>
      <c r="Q446" s="515">
        <f t="shared" si="171"/>
        <v>0</v>
      </c>
      <c r="R446" s="515">
        <f t="shared" si="171"/>
        <v>0</v>
      </c>
      <c r="S446" s="515">
        <f t="shared" si="171"/>
        <v>0</v>
      </c>
      <c r="T446" s="515">
        <f t="shared" si="171"/>
        <v>0</v>
      </c>
      <c r="U446" s="515">
        <f t="shared" si="171"/>
        <v>0</v>
      </c>
      <c r="V446" s="515">
        <f t="shared" si="172"/>
        <v>0</v>
      </c>
      <c r="W446" s="515">
        <f t="shared" si="172"/>
        <v>0</v>
      </c>
      <c r="X446" s="515">
        <f t="shared" si="172"/>
        <v>0</v>
      </c>
      <c r="Y446" s="515">
        <f t="shared" si="172"/>
        <v>0</v>
      </c>
      <c r="Z446" s="515">
        <f t="shared" si="172"/>
        <v>0</v>
      </c>
      <c r="AA446" s="515">
        <f t="shared" si="172"/>
        <v>0</v>
      </c>
      <c r="AB446" s="515">
        <f t="shared" si="172"/>
        <v>0</v>
      </c>
      <c r="AC446" s="515">
        <f t="shared" si="172"/>
        <v>0</v>
      </c>
      <c r="AD446" s="515">
        <f t="shared" si="172"/>
        <v>0</v>
      </c>
      <c r="AE446" s="515">
        <f t="shared" si="172"/>
        <v>0</v>
      </c>
      <c r="AF446" s="515">
        <f t="shared" si="172"/>
        <v>0</v>
      </c>
      <c r="AG446" s="515">
        <f t="shared" si="172"/>
        <v>0</v>
      </c>
      <c r="AH446" s="515">
        <f t="shared" si="172"/>
        <v>0</v>
      </c>
      <c r="AI446" s="515">
        <f t="shared" si="172"/>
        <v>0</v>
      </c>
      <c r="AJ446" s="515">
        <f t="shared" si="173"/>
        <v>0</v>
      </c>
      <c r="AK446" s="515">
        <f t="shared" si="173"/>
        <v>0</v>
      </c>
      <c r="AL446" s="515">
        <f t="shared" si="173"/>
        <v>0</v>
      </c>
      <c r="AM446" s="515">
        <f t="shared" si="173"/>
        <v>0</v>
      </c>
      <c r="AN446" s="515">
        <f t="shared" si="173"/>
        <v>0</v>
      </c>
      <c r="AO446" s="515">
        <f t="shared" si="173"/>
        <v>0</v>
      </c>
      <c r="AP446" s="515">
        <f t="shared" si="173"/>
        <v>0</v>
      </c>
      <c r="AQ446" s="515">
        <f t="shared" si="173"/>
        <v>0</v>
      </c>
      <c r="AR446" s="515">
        <f t="shared" si="173"/>
        <v>0</v>
      </c>
      <c r="AS446" s="515">
        <f t="shared" si="173"/>
        <v>0</v>
      </c>
      <c r="AT446" s="515">
        <f t="shared" si="173"/>
        <v>0</v>
      </c>
      <c r="AU446" s="515">
        <f t="shared" si="173"/>
        <v>0</v>
      </c>
      <c r="AV446" s="515">
        <f t="shared" si="173"/>
        <v>0</v>
      </c>
      <c r="AW446" s="515">
        <f t="shared" si="173"/>
        <v>0</v>
      </c>
      <c r="AX446" s="515" t="str">
        <f t="shared" si="166"/>
        <v/>
      </c>
      <c r="AY446" s="515" t="str">
        <f t="shared" si="166"/>
        <v/>
      </c>
      <c r="AZ446" s="515" t="str">
        <f t="shared" si="166"/>
        <v/>
      </c>
      <c r="BA446" s="515" t="str">
        <f t="shared" si="166"/>
        <v/>
      </c>
      <c r="BB446" s="515" t="str">
        <f t="shared" si="166"/>
        <v/>
      </c>
      <c r="BC446" s="515" t="str">
        <f t="shared" si="166"/>
        <v/>
      </c>
      <c r="BD446" s="515" t="str">
        <f t="shared" si="166"/>
        <v/>
      </c>
      <c r="BE446" s="515" t="str">
        <f t="shared" si="165"/>
        <v/>
      </c>
      <c r="BF446" s="515" t="str">
        <f t="shared" si="165"/>
        <v/>
      </c>
      <c r="BG446" s="515" t="str">
        <f t="shared" si="165"/>
        <v/>
      </c>
      <c r="BH446" s="515" t="str">
        <f t="shared" si="165"/>
        <v/>
      </c>
      <c r="BI446" s="515" t="str">
        <f t="shared" si="165"/>
        <v/>
      </c>
      <c r="BJ446" s="515" t="str">
        <f t="shared" si="165"/>
        <v/>
      </c>
      <c r="BK446" s="515" t="str">
        <f t="shared" si="170"/>
        <v/>
      </c>
      <c r="BL446" s="515">
        <f t="shared" si="158"/>
        <v>0</v>
      </c>
      <c r="BM446" s="515">
        <f t="shared" si="159"/>
        <v>0</v>
      </c>
      <c r="BN446" s="515">
        <f t="shared" si="160"/>
        <v>0</v>
      </c>
      <c r="BO446" s="515" t="str">
        <f t="shared" si="161"/>
        <v/>
      </c>
    </row>
    <row r="447" spans="1:67" ht="30" customHeight="1">
      <c r="A447" s="517">
        <v>436</v>
      </c>
      <c r="B447" s="516"/>
      <c r="C447" s="77" t="str">
        <f t="shared" si="150"/>
        <v/>
      </c>
      <c r="D447" s="72" t="str">
        <f t="shared" si="151"/>
        <v/>
      </c>
      <c r="E447" s="515" t="str">
        <f t="shared" si="152"/>
        <v/>
      </c>
      <c r="F447" s="515" t="str">
        <f t="shared" si="153"/>
        <v/>
      </c>
      <c r="G447" s="515" t="str">
        <f t="shared" si="154"/>
        <v/>
      </c>
      <c r="H447" s="515">
        <f t="shared" si="171"/>
        <v>0</v>
      </c>
      <c r="I447" s="515">
        <f t="shared" si="171"/>
        <v>0</v>
      </c>
      <c r="J447" s="515">
        <f t="shared" si="171"/>
        <v>0</v>
      </c>
      <c r="K447" s="515">
        <f t="shared" si="171"/>
        <v>0</v>
      </c>
      <c r="L447" s="515">
        <f t="shared" si="171"/>
        <v>0</v>
      </c>
      <c r="M447" s="515">
        <f t="shared" si="171"/>
        <v>0</v>
      </c>
      <c r="N447" s="515">
        <f t="shared" si="171"/>
        <v>0</v>
      </c>
      <c r="O447" s="515">
        <f t="shared" si="171"/>
        <v>0</v>
      </c>
      <c r="P447" s="515">
        <f t="shared" si="171"/>
        <v>0</v>
      </c>
      <c r="Q447" s="515">
        <f t="shared" si="171"/>
        <v>0</v>
      </c>
      <c r="R447" s="515">
        <f t="shared" si="171"/>
        <v>0</v>
      </c>
      <c r="S447" s="515">
        <f t="shared" si="171"/>
        <v>0</v>
      </c>
      <c r="T447" s="515">
        <f t="shared" si="171"/>
        <v>0</v>
      </c>
      <c r="U447" s="515">
        <f t="shared" si="171"/>
        <v>0</v>
      </c>
      <c r="V447" s="515">
        <f t="shared" si="172"/>
        <v>0</v>
      </c>
      <c r="W447" s="515">
        <f t="shared" si="172"/>
        <v>0</v>
      </c>
      <c r="X447" s="515">
        <f t="shared" si="172"/>
        <v>0</v>
      </c>
      <c r="Y447" s="515">
        <f t="shared" si="172"/>
        <v>0</v>
      </c>
      <c r="Z447" s="515">
        <f t="shared" si="172"/>
        <v>0</v>
      </c>
      <c r="AA447" s="515">
        <f t="shared" si="172"/>
        <v>0</v>
      </c>
      <c r="AB447" s="515">
        <f t="shared" si="172"/>
        <v>0</v>
      </c>
      <c r="AC447" s="515">
        <f t="shared" si="172"/>
        <v>0</v>
      </c>
      <c r="AD447" s="515">
        <f t="shared" si="172"/>
        <v>0</v>
      </c>
      <c r="AE447" s="515">
        <f t="shared" si="172"/>
        <v>0</v>
      </c>
      <c r="AF447" s="515">
        <f t="shared" si="172"/>
        <v>0</v>
      </c>
      <c r="AG447" s="515">
        <f t="shared" si="172"/>
        <v>0</v>
      </c>
      <c r="AH447" s="515">
        <f t="shared" si="172"/>
        <v>0</v>
      </c>
      <c r="AI447" s="515">
        <f t="shared" si="172"/>
        <v>0</v>
      </c>
      <c r="AJ447" s="515">
        <f t="shared" si="173"/>
        <v>0</v>
      </c>
      <c r="AK447" s="515">
        <f t="shared" si="173"/>
        <v>0</v>
      </c>
      <c r="AL447" s="515">
        <f t="shared" si="173"/>
        <v>0</v>
      </c>
      <c r="AM447" s="515">
        <f t="shared" si="173"/>
        <v>0</v>
      </c>
      <c r="AN447" s="515">
        <f t="shared" si="173"/>
        <v>0</v>
      </c>
      <c r="AO447" s="515">
        <f t="shared" si="173"/>
        <v>0</v>
      </c>
      <c r="AP447" s="515">
        <f t="shared" si="173"/>
        <v>0</v>
      </c>
      <c r="AQ447" s="515">
        <f t="shared" si="173"/>
        <v>0</v>
      </c>
      <c r="AR447" s="515">
        <f t="shared" si="173"/>
        <v>0</v>
      </c>
      <c r="AS447" s="515">
        <f t="shared" si="173"/>
        <v>0</v>
      </c>
      <c r="AT447" s="515">
        <f t="shared" si="173"/>
        <v>0</v>
      </c>
      <c r="AU447" s="515">
        <f t="shared" si="173"/>
        <v>0</v>
      </c>
      <c r="AV447" s="515">
        <f t="shared" si="173"/>
        <v>0</v>
      </c>
      <c r="AW447" s="515">
        <f t="shared" si="173"/>
        <v>0</v>
      </c>
      <c r="AX447" s="515" t="str">
        <f t="shared" si="166"/>
        <v/>
      </c>
      <c r="AY447" s="515" t="str">
        <f t="shared" si="166"/>
        <v/>
      </c>
      <c r="AZ447" s="515" t="str">
        <f t="shared" si="166"/>
        <v/>
      </c>
      <c r="BA447" s="515" t="str">
        <f t="shared" si="166"/>
        <v/>
      </c>
      <c r="BB447" s="515" t="str">
        <f t="shared" si="166"/>
        <v/>
      </c>
      <c r="BC447" s="515" t="str">
        <f t="shared" si="166"/>
        <v/>
      </c>
      <c r="BD447" s="515" t="str">
        <f t="shared" si="166"/>
        <v/>
      </c>
      <c r="BE447" s="515" t="str">
        <f t="shared" si="165"/>
        <v/>
      </c>
      <c r="BF447" s="515" t="str">
        <f t="shared" si="165"/>
        <v/>
      </c>
      <c r="BG447" s="515" t="str">
        <f t="shared" si="165"/>
        <v/>
      </c>
      <c r="BH447" s="515" t="str">
        <f t="shared" si="165"/>
        <v/>
      </c>
      <c r="BI447" s="515" t="str">
        <f t="shared" si="165"/>
        <v/>
      </c>
      <c r="BJ447" s="515" t="str">
        <f t="shared" si="165"/>
        <v/>
      </c>
      <c r="BK447" s="515" t="str">
        <f t="shared" si="170"/>
        <v/>
      </c>
      <c r="BL447" s="515">
        <f t="shared" si="158"/>
        <v>0</v>
      </c>
      <c r="BM447" s="515">
        <f t="shared" si="159"/>
        <v>0</v>
      </c>
      <c r="BN447" s="515">
        <f t="shared" si="160"/>
        <v>0</v>
      </c>
      <c r="BO447" s="515" t="str">
        <f t="shared" si="161"/>
        <v/>
      </c>
    </row>
    <row r="448" spans="1:67" ht="30" customHeight="1">
      <c r="A448" s="518">
        <v>437</v>
      </c>
      <c r="B448" s="516"/>
      <c r="C448" s="77" t="str">
        <f t="shared" si="150"/>
        <v/>
      </c>
      <c r="D448" s="72" t="str">
        <f t="shared" si="151"/>
        <v/>
      </c>
      <c r="E448" s="515" t="str">
        <f t="shared" si="152"/>
        <v/>
      </c>
      <c r="F448" s="515" t="str">
        <f t="shared" si="153"/>
        <v/>
      </c>
      <c r="G448" s="515" t="str">
        <f t="shared" si="154"/>
        <v/>
      </c>
      <c r="H448" s="515">
        <f t="shared" si="171"/>
        <v>0</v>
      </c>
      <c r="I448" s="515">
        <f t="shared" si="171"/>
        <v>0</v>
      </c>
      <c r="J448" s="515">
        <f t="shared" si="171"/>
        <v>0</v>
      </c>
      <c r="K448" s="515">
        <f t="shared" si="171"/>
        <v>0</v>
      </c>
      <c r="L448" s="515">
        <f t="shared" si="171"/>
        <v>0</v>
      </c>
      <c r="M448" s="515">
        <f t="shared" si="171"/>
        <v>0</v>
      </c>
      <c r="N448" s="515">
        <f t="shared" si="171"/>
        <v>0</v>
      </c>
      <c r="O448" s="515">
        <f t="shared" si="171"/>
        <v>0</v>
      </c>
      <c r="P448" s="515">
        <f t="shared" si="171"/>
        <v>0</v>
      </c>
      <c r="Q448" s="515">
        <f t="shared" si="171"/>
        <v>0</v>
      </c>
      <c r="R448" s="515">
        <f t="shared" si="171"/>
        <v>0</v>
      </c>
      <c r="S448" s="515">
        <f t="shared" si="171"/>
        <v>0</v>
      </c>
      <c r="T448" s="515">
        <f t="shared" si="171"/>
        <v>0</v>
      </c>
      <c r="U448" s="515">
        <f t="shared" si="171"/>
        <v>0</v>
      </c>
      <c r="V448" s="515">
        <f t="shared" si="172"/>
        <v>0</v>
      </c>
      <c r="W448" s="515">
        <f t="shared" si="172"/>
        <v>0</v>
      </c>
      <c r="X448" s="515">
        <f t="shared" si="172"/>
        <v>0</v>
      </c>
      <c r="Y448" s="515">
        <f t="shared" si="172"/>
        <v>0</v>
      </c>
      <c r="Z448" s="515">
        <f t="shared" si="172"/>
        <v>0</v>
      </c>
      <c r="AA448" s="515">
        <f t="shared" si="172"/>
        <v>0</v>
      </c>
      <c r="AB448" s="515">
        <f t="shared" si="172"/>
        <v>0</v>
      </c>
      <c r="AC448" s="515">
        <f t="shared" si="172"/>
        <v>0</v>
      </c>
      <c r="AD448" s="515">
        <f t="shared" si="172"/>
        <v>0</v>
      </c>
      <c r="AE448" s="515">
        <f t="shared" si="172"/>
        <v>0</v>
      </c>
      <c r="AF448" s="515">
        <f t="shared" si="172"/>
        <v>0</v>
      </c>
      <c r="AG448" s="515">
        <f t="shared" si="172"/>
        <v>0</v>
      </c>
      <c r="AH448" s="515">
        <f t="shared" si="172"/>
        <v>0</v>
      </c>
      <c r="AI448" s="515">
        <f t="shared" si="172"/>
        <v>0</v>
      </c>
      <c r="AJ448" s="515">
        <f t="shared" si="173"/>
        <v>0</v>
      </c>
      <c r="AK448" s="515">
        <f t="shared" si="173"/>
        <v>0</v>
      </c>
      <c r="AL448" s="515">
        <f t="shared" si="173"/>
        <v>0</v>
      </c>
      <c r="AM448" s="515">
        <f t="shared" si="173"/>
        <v>0</v>
      </c>
      <c r="AN448" s="515">
        <f t="shared" si="173"/>
        <v>0</v>
      </c>
      <c r="AO448" s="515">
        <f t="shared" si="173"/>
        <v>0</v>
      </c>
      <c r="AP448" s="515">
        <f t="shared" si="173"/>
        <v>0</v>
      </c>
      <c r="AQ448" s="515">
        <f t="shared" si="173"/>
        <v>0</v>
      </c>
      <c r="AR448" s="515">
        <f t="shared" si="173"/>
        <v>0</v>
      </c>
      <c r="AS448" s="515">
        <f t="shared" si="173"/>
        <v>0</v>
      </c>
      <c r="AT448" s="515">
        <f t="shared" si="173"/>
        <v>0</v>
      </c>
      <c r="AU448" s="515">
        <f t="shared" si="173"/>
        <v>0</v>
      </c>
      <c r="AV448" s="515">
        <f t="shared" si="173"/>
        <v>0</v>
      </c>
      <c r="AW448" s="515">
        <f t="shared" si="173"/>
        <v>0</v>
      </c>
      <c r="AX448" s="515" t="str">
        <f t="shared" si="166"/>
        <v/>
      </c>
      <c r="AY448" s="515" t="str">
        <f t="shared" si="166"/>
        <v/>
      </c>
      <c r="AZ448" s="515" t="str">
        <f t="shared" si="166"/>
        <v/>
      </c>
      <c r="BA448" s="515" t="str">
        <f t="shared" si="166"/>
        <v/>
      </c>
      <c r="BB448" s="515" t="str">
        <f t="shared" si="166"/>
        <v/>
      </c>
      <c r="BC448" s="515" t="str">
        <f t="shared" si="166"/>
        <v/>
      </c>
      <c r="BD448" s="515" t="str">
        <f t="shared" si="166"/>
        <v/>
      </c>
      <c r="BE448" s="515" t="str">
        <f t="shared" si="165"/>
        <v/>
      </c>
      <c r="BF448" s="515" t="str">
        <f t="shared" si="165"/>
        <v/>
      </c>
      <c r="BG448" s="515" t="str">
        <f t="shared" si="165"/>
        <v/>
      </c>
      <c r="BH448" s="515" t="str">
        <f t="shared" si="165"/>
        <v/>
      </c>
      <c r="BI448" s="515" t="str">
        <f t="shared" si="165"/>
        <v/>
      </c>
      <c r="BJ448" s="515" t="str">
        <f t="shared" si="165"/>
        <v/>
      </c>
      <c r="BK448" s="515" t="str">
        <f t="shared" si="170"/>
        <v/>
      </c>
      <c r="BL448" s="515">
        <f t="shared" si="158"/>
        <v>0</v>
      </c>
      <c r="BM448" s="515">
        <f t="shared" si="159"/>
        <v>0</v>
      </c>
      <c r="BN448" s="515">
        <f t="shared" si="160"/>
        <v>0</v>
      </c>
      <c r="BO448" s="515" t="str">
        <f t="shared" si="161"/>
        <v/>
      </c>
    </row>
    <row r="449" spans="1:67" ht="30" customHeight="1">
      <c r="A449" s="517">
        <v>438</v>
      </c>
      <c r="B449" s="516"/>
      <c r="C449" s="77" t="str">
        <f t="shared" si="150"/>
        <v/>
      </c>
      <c r="D449" s="72" t="str">
        <f t="shared" si="151"/>
        <v/>
      </c>
      <c r="E449" s="515" t="str">
        <f t="shared" si="152"/>
        <v/>
      </c>
      <c r="F449" s="515" t="str">
        <f t="shared" si="153"/>
        <v/>
      </c>
      <c r="G449" s="515" t="str">
        <f t="shared" si="154"/>
        <v/>
      </c>
      <c r="H449" s="515">
        <f t="shared" si="171"/>
        <v>0</v>
      </c>
      <c r="I449" s="515">
        <f t="shared" si="171"/>
        <v>0</v>
      </c>
      <c r="J449" s="515">
        <f t="shared" si="171"/>
        <v>0</v>
      </c>
      <c r="K449" s="515">
        <f t="shared" si="171"/>
        <v>0</v>
      </c>
      <c r="L449" s="515">
        <f t="shared" si="171"/>
        <v>0</v>
      </c>
      <c r="M449" s="515">
        <f t="shared" si="171"/>
        <v>0</v>
      </c>
      <c r="N449" s="515">
        <f t="shared" si="171"/>
        <v>0</v>
      </c>
      <c r="O449" s="515">
        <f t="shared" si="171"/>
        <v>0</v>
      </c>
      <c r="P449" s="515">
        <f t="shared" si="171"/>
        <v>0</v>
      </c>
      <c r="Q449" s="515">
        <f t="shared" si="171"/>
        <v>0</v>
      </c>
      <c r="R449" s="515">
        <f t="shared" si="171"/>
        <v>0</v>
      </c>
      <c r="S449" s="515">
        <f t="shared" si="171"/>
        <v>0</v>
      </c>
      <c r="T449" s="515">
        <f t="shared" si="171"/>
        <v>0</v>
      </c>
      <c r="U449" s="515">
        <f t="shared" si="171"/>
        <v>0</v>
      </c>
      <c r="V449" s="515">
        <f t="shared" si="172"/>
        <v>0</v>
      </c>
      <c r="W449" s="515">
        <f t="shared" si="172"/>
        <v>0</v>
      </c>
      <c r="X449" s="515">
        <f t="shared" si="172"/>
        <v>0</v>
      </c>
      <c r="Y449" s="515">
        <f t="shared" si="172"/>
        <v>0</v>
      </c>
      <c r="Z449" s="515">
        <f t="shared" si="172"/>
        <v>0</v>
      </c>
      <c r="AA449" s="515">
        <f t="shared" si="172"/>
        <v>0</v>
      </c>
      <c r="AB449" s="515">
        <f t="shared" si="172"/>
        <v>0</v>
      </c>
      <c r="AC449" s="515">
        <f t="shared" si="172"/>
        <v>0</v>
      </c>
      <c r="AD449" s="515">
        <f t="shared" si="172"/>
        <v>0</v>
      </c>
      <c r="AE449" s="515">
        <f t="shared" si="172"/>
        <v>0</v>
      </c>
      <c r="AF449" s="515">
        <f t="shared" si="172"/>
        <v>0</v>
      </c>
      <c r="AG449" s="515">
        <f t="shared" si="172"/>
        <v>0</v>
      </c>
      <c r="AH449" s="515">
        <f t="shared" si="172"/>
        <v>0</v>
      </c>
      <c r="AI449" s="515">
        <f t="shared" si="172"/>
        <v>0</v>
      </c>
      <c r="AJ449" s="515">
        <f t="shared" si="173"/>
        <v>0</v>
      </c>
      <c r="AK449" s="515">
        <f t="shared" si="173"/>
        <v>0</v>
      </c>
      <c r="AL449" s="515">
        <f t="shared" si="173"/>
        <v>0</v>
      </c>
      <c r="AM449" s="515">
        <f t="shared" si="173"/>
        <v>0</v>
      </c>
      <c r="AN449" s="515">
        <f t="shared" si="173"/>
        <v>0</v>
      </c>
      <c r="AO449" s="515">
        <f t="shared" si="173"/>
        <v>0</v>
      </c>
      <c r="AP449" s="515">
        <f t="shared" si="173"/>
        <v>0</v>
      </c>
      <c r="AQ449" s="515">
        <f t="shared" si="173"/>
        <v>0</v>
      </c>
      <c r="AR449" s="515">
        <f t="shared" si="173"/>
        <v>0</v>
      </c>
      <c r="AS449" s="515">
        <f t="shared" si="173"/>
        <v>0</v>
      </c>
      <c r="AT449" s="515">
        <f t="shared" si="173"/>
        <v>0</v>
      </c>
      <c r="AU449" s="515">
        <f t="shared" si="173"/>
        <v>0</v>
      </c>
      <c r="AV449" s="515">
        <f t="shared" si="173"/>
        <v>0</v>
      </c>
      <c r="AW449" s="515">
        <f t="shared" si="173"/>
        <v>0</v>
      </c>
      <c r="AX449" s="515" t="str">
        <f t="shared" si="166"/>
        <v/>
      </c>
      <c r="AY449" s="515" t="str">
        <f t="shared" si="166"/>
        <v/>
      </c>
      <c r="AZ449" s="515" t="str">
        <f t="shared" si="166"/>
        <v/>
      </c>
      <c r="BA449" s="515" t="str">
        <f t="shared" si="166"/>
        <v/>
      </c>
      <c r="BB449" s="515" t="str">
        <f t="shared" si="166"/>
        <v/>
      </c>
      <c r="BC449" s="515" t="str">
        <f t="shared" si="166"/>
        <v/>
      </c>
      <c r="BD449" s="515" t="str">
        <f t="shared" si="166"/>
        <v/>
      </c>
      <c r="BE449" s="515" t="str">
        <f t="shared" si="165"/>
        <v/>
      </c>
      <c r="BF449" s="515" t="str">
        <f t="shared" si="165"/>
        <v/>
      </c>
      <c r="BG449" s="515" t="str">
        <f t="shared" si="165"/>
        <v/>
      </c>
      <c r="BH449" s="515" t="str">
        <f t="shared" si="165"/>
        <v/>
      </c>
      <c r="BI449" s="515" t="str">
        <f t="shared" si="165"/>
        <v/>
      </c>
      <c r="BJ449" s="515" t="str">
        <f t="shared" si="165"/>
        <v/>
      </c>
      <c r="BK449" s="515" t="str">
        <f t="shared" si="170"/>
        <v/>
      </c>
      <c r="BL449" s="515">
        <f t="shared" si="158"/>
        <v>0</v>
      </c>
      <c r="BM449" s="515">
        <f t="shared" si="159"/>
        <v>0</v>
      </c>
      <c r="BN449" s="515">
        <f t="shared" si="160"/>
        <v>0</v>
      </c>
      <c r="BO449" s="515" t="str">
        <f t="shared" si="161"/>
        <v/>
      </c>
    </row>
    <row r="450" spans="1:67" ht="30" customHeight="1">
      <c r="A450" s="518">
        <v>439</v>
      </c>
      <c r="B450" s="516"/>
      <c r="C450" s="77" t="str">
        <f t="shared" si="150"/>
        <v/>
      </c>
      <c r="D450" s="72" t="str">
        <f t="shared" si="151"/>
        <v/>
      </c>
      <c r="E450" s="515" t="str">
        <f t="shared" si="152"/>
        <v/>
      </c>
      <c r="F450" s="515" t="str">
        <f t="shared" si="153"/>
        <v/>
      </c>
      <c r="G450" s="515" t="str">
        <f t="shared" si="154"/>
        <v/>
      </c>
      <c r="H450" s="515">
        <f t="shared" si="171"/>
        <v>0</v>
      </c>
      <c r="I450" s="515">
        <f t="shared" si="171"/>
        <v>0</v>
      </c>
      <c r="J450" s="515">
        <f t="shared" si="171"/>
        <v>0</v>
      </c>
      <c r="K450" s="515">
        <f t="shared" si="171"/>
        <v>0</v>
      </c>
      <c r="L450" s="515">
        <f t="shared" si="171"/>
        <v>0</v>
      </c>
      <c r="M450" s="515">
        <f t="shared" si="171"/>
        <v>0</v>
      </c>
      <c r="N450" s="515">
        <f t="shared" si="171"/>
        <v>0</v>
      </c>
      <c r="O450" s="515">
        <f t="shared" si="171"/>
        <v>0</v>
      </c>
      <c r="P450" s="515">
        <f t="shared" si="171"/>
        <v>0</v>
      </c>
      <c r="Q450" s="515">
        <f t="shared" si="171"/>
        <v>0</v>
      </c>
      <c r="R450" s="515">
        <f t="shared" si="171"/>
        <v>0</v>
      </c>
      <c r="S450" s="515">
        <f t="shared" si="171"/>
        <v>0</v>
      </c>
      <c r="T450" s="515">
        <f t="shared" si="171"/>
        <v>0</v>
      </c>
      <c r="U450" s="515">
        <f t="shared" si="171"/>
        <v>0</v>
      </c>
      <c r="V450" s="515">
        <f t="shared" si="172"/>
        <v>0</v>
      </c>
      <c r="W450" s="515">
        <f t="shared" si="172"/>
        <v>0</v>
      </c>
      <c r="X450" s="515">
        <f t="shared" si="172"/>
        <v>0</v>
      </c>
      <c r="Y450" s="515">
        <f t="shared" si="172"/>
        <v>0</v>
      </c>
      <c r="Z450" s="515">
        <f t="shared" si="172"/>
        <v>0</v>
      </c>
      <c r="AA450" s="515">
        <f t="shared" si="172"/>
        <v>0</v>
      </c>
      <c r="AB450" s="515">
        <f t="shared" si="172"/>
        <v>0</v>
      </c>
      <c r="AC450" s="515">
        <f t="shared" si="172"/>
        <v>0</v>
      </c>
      <c r="AD450" s="515">
        <f t="shared" si="172"/>
        <v>0</v>
      </c>
      <c r="AE450" s="515">
        <f t="shared" si="172"/>
        <v>0</v>
      </c>
      <c r="AF450" s="515">
        <f t="shared" si="172"/>
        <v>0</v>
      </c>
      <c r="AG450" s="515">
        <f t="shared" si="172"/>
        <v>0</v>
      </c>
      <c r="AH450" s="515">
        <f t="shared" si="172"/>
        <v>0</v>
      </c>
      <c r="AI450" s="515">
        <f t="shared" si="172"/>
        <v>0</v>
      </c>
      <c r="AJ450" s="515">
        <f t="shared" si="173"/>
        <v>0</v>
      </c>
      <c r="AK450" s="515">
        <f t="shared" si="173"/>
        <v>0</v>
      </c>
      <c r="AL450" s="515">
        <f t="shared" si="173"/>
        <v>0</v>
      </c>
      <c r="AM450" s="515">
        <f t="shared" si="173"/>
        <v>0</v>
      </c>
      <c r="AN450" s="515">
        <f t="shared" si="173"/>
        <v>0</v>
      </c>
      <c r="AO450" s="515">
        <f t="shared" si="173"/>
        <v>0</v>
      </c>
      <c r="AP450" s="515">
        <f t="shared" si="173"/>
        <v>0</v>
      </c>
      <c r="AQ450" s="515">
        <f t="shared" si="173"/>
        <v>0</v>
      </c>
      <c r="AR450" s="515">
        <f t="shared" si="173"/>
        <v>0</v>
      </c>
      <c r="AS450" s="515">
        <f t="shared" si="173"/>
        <v>0</v>
      </c>
      <c r="AT450" s="515">
        <f t="shared" si="173"/>
        <v>0</v>
      </c>
      <c r="AU450" s="515">
        <f t="shared" si="173"/>
        <v>0</v>
      </c>
      <c r="AV450" s="515">
        <f t="shared" si="173"/>
        <v>0</v>
      </c>
      <c r="AW450" s="515">
        <f t="shared" si="173"/>
        <v>0</v>
      </c>
      <c r="AX450" s="515" t="str">
        <f t="shared" si="166"/>
        <v/>
      </c>
      <c r="AY450" s="515" t="str">
        <f t="shared" si="166"/>
        <v/>
      </c>
      <c r="AZ450" s="515" t="str">
        <f t="shared" si="166"/>
        <v/>
      </c>
      <c r="BA450" s="515" t="str">
        <f t="shared" si="166"/>
        <v/>
      </c>
      <c r="BB450" s="515" t="str">
        <f t="shared" si="166"/>
        <v/>
      </c>
      <c r="BC450" s="515" t="str">
        <f t="shared" si="166"/>
        <v/>
      </c>
      <c r="BD450" s="515" t="str">
        <f t="shared" si="166"/>
        <v/>
      </c>
      <c r="BE450" s="515" t="str">
        <f t="shared" si="165"/>
        <v/>
      </c>
      <c r="BF450" s="515" t="str">
        <f t="shared" si="165"/>
        <v/>
      </c>
      <c r="BG450" s="515" t="str">
        <f t="shared" si="165"/>
        <v/>
      </c>
      <c r="BH450" s="515" t="str">
        <f t="shared" si="165"/>
        <v/>
      </c>
      <c r="BI450" s="515" t="str">
        <f t="shared" si="165"/>
        <v/>
      </c>
      <c r="BJ450" s="515" t="str">
        <f t="shared" si="165"/>
        <v/>
      </c>
      <c r="BK450" s="515" t="str">
        <f t="shared" si="170"/>
        <v/>
      </c>
      <c r="BL450" s="515">
        <f t="shared" si="158"/>
        <v>0</v>
      </c>
      <c r="BM450" s="515">
        <f t="shared" si="159"/>
        <v>0</v>
      </c>
      <c r="BN450" s="515">
        <f t="shared" si="160"/>
        <v>0</v>
      </c>
      <c r="BO450" s="515" t="str">
        <f t="shared" si="161"/>
        <v/>
      </c>
    </row>
    <row r="451" spans="1:67" ht="30" customHeight="1">
      <c r="A451" s="517">
        <v>440</v>
      </c>
      <c r="B451" s="516"/>
      <c r="C451" s="77" t="str">
        <f t="shared" si="150"/>
        <v/>
      </c>
      <c r="D451" s="72" t="str">
        <f t="shared" si="151"/>
        <v/>
      </c>
      <c r="E451" s="515" t="str">
        <f t="shared" si="152"/>
        <v/>
      </c>
      <c r="F451" s="515" t="str">
        <f t="shared" si="153"/>
        <v/>
      </c>
      <c r="G451" s="515" t="str">
        <f t="shared" si="154"/>
        <v/>
      </c>
      <c r="H451" s="515">
        <f t="shared" si="171"/>
        <v>0</v>
      </c>
      <c r="I451" s="515">
        <f t="shared" si="171"/>
        <v>0</v>
      </c>
      <c r="J451" s="515">
        <f t="shared" si="171"/>
        <v>0</v>
      </c>
      <c r="K451" s="515">
        <f t="shared" si="171"/>
        <v>0</v>
      </c>
      <c r="L451" s="515">
        <f t="shared" si="171"/>
        <v>0</v>
      </c>
      <c r="M451" s="515">
        <f t="shared" si="171"/>
        <v>0</v>
      </c>
      <c r="N451" s="515">
        <f t="shared" si="171"/>
        <v>0</v>
      </c>
      <c r="O451" s="515">
        <f t="shared" si="171"/>
        <v>0</v>
      </c>
      <c r="P451" s="515">
        <f t="shared" si="171"/>
        <v>0</v>
      </c>
      <c r="Q451" s="515">
        <f t="shared" si="171"/>
        <v>0</v>
      </c>
      <c r="R451" s="515">
        <f t="shared" si="171"/>
        <v>0</v>
      </c>
      <c r="S451" s="515">
        <f t="shared" si="171"/>
        <v>0</v>
      </c>
      <c r="T451" s="515">
        <f t="shared" si="171"/>
        <v>0</v>
      </c>
      <c r="U451" s="515">
        <f t="shared" si="171"/>
        <v>0</v>
      </c>
      <c r="V451" s="515">
        <f t="shared" si="172"/>
        <v>0</v>
      </c>
      <c r="W451" s="515">
        <f t="shared" si="172"/>
        <v>0</v>
      </c>
      <c r="X451" s="515">
        <f t="shared" si="172"/>
        <v>0</v>
      </c>
      <c r="Y451" s="515">
        <f t="shared" si="172"/>
        <v>0</v>
      </c>
      <c r="Z451" s="515">
        <f t="shared" si="172"/>
        <v>0</v>
      </c>
      <c r="AA451" s="515">
        <f t="shared" si="172"/>
        <v>0</v>
      </c>
      <c r="AB451" s="515">
        <f t="shared" si="172"/>
        <v>0</v>
      </c>
      <c r="AC451" s="515">
        <f t="shared" si="172"/>
        <v>0</v>
      </c>
      <c r="AD451" s="515">
        <f t="shared" si="172"/>
        <v>0</v>
      </c>
      <c r="AE451" s="515">
        <f t="shared" si="172"/>
        <v>0</v>
      </c>
      <c r="AF451" s="515">
        <f t="shared" si="172"/>
        <v>0</v>
      </c>
      <c r="AG451" s="515">
        <f t="shared" si="172"/>
        <v>0</v>
      </c>
      <c r="AH451" s="515">
        <f t="shared" si="172"/>
        <v>0</v>
      </c>
      <c r="AI451" s="515">
        <f t="shared" si="172"/>
        <v>0</v>
      </c>
      <c r="AJ451" s="515">
        <f t="shared" si="173"/>
        <v>0</v>
      </c>
      <c r="AK451" s="515">
        <f t="shared" si="173"/>
        <v>0</v>
      </c>
      <c r="AL451" s="515">
        <f t="shared" si="173"/>
        <v>0</v>
      </c>
      <c r="AM451" s="515">
        <f t="shared" si="173"/>
        <v>0</v>
      </c>
      <c r="AN451" s="515">
        <f t="shared" si="173"/>
        <v>0</v>
      </c>
      <c r="AO451" s="515">
        <f t="shared" si="173"/>
        <v>0</v>
      </c>
      <c r="AP451" s="515">
        <f t="shared" si="173"/>
        <v>0</v>
      </c>
      <c r="AQ451" s="515">
        <f t="shared" si="173"/>
        <v>0</v>
      </c>
      <c r="AR451" s="515">
        <f t="shared" si="173"/>
        <v>0</v>
      </c>
      <c r="AS451" s="515">
        <f t="shared" si="173"/>
        <v>0</v>
      </c>
      <c r="AT451" s="515">
        <f t="shared" si="173"/>
        <v>0</v>
      </c>
      <c r="AU451" s="515">
        <f t="shared" si="173"/>
        <v>0</v>
      </c>
      <c r="AV451" s="515">
        <f t="shared" si="173"/>
        <v>0</v>
      </c>
      <c r="AW451" s="515">
        <f t="shared" si="173"/>
        <v>0</v>
      </c>
      <c r="AX451" s="515" t="str">
        <f t="shared" si="166"/>
        <v/>
      </c>
      <c r="AY451" s="515" t="str">
        <f t="shared" si="166"/>
        <v/>
      </c>
      <c r="AZ451" s="515" t="str">
        <f t="shared" si="166"/>
        <v/>
      </c>
      <c r="BA451" s="515" t="str">
        <f t="shared" ref="BA451:BG496" si="174">IF($B451="","",IF(AM451&gt;0,"",IF(K451&gt;0,"⚠ "&amp;BA$11,IF(Y451&gt;0,"info "&amp;BA$11,""))))</f>
        <v/>
      </c>
      <c r="BB451" s="515" t="str">
        <f t="shared" si="174"/>
        <v/>
      </c>
      <c r="BC451" s="515" t="str">
        <f t="shared" si="174"/>
        <v/>
      </c>
      <c r="BD451" s="515" t="str">
        <f t="shared" si="174"/>
        <v/>
      </c>
      <c r="BE451" s="515" t="str">
        <f t="shared" si="165"/>
        <v/>
      </c>
      <c r="BF451" s="515" t="str">
        <f t="shared" si="165"/>
        <v/>
      </c>
      <c r="BG451" s="515" t="str">
        <f t="shared" si="165"/>
        <v/>
      </c>
      <c r="BH451" s="515" t="str">
        <f t="shared" si="165"/>
        <v/>
      </c>
      <c r="BI451" s="515" t="str">
        <f t="shared" si="165"/>
        <v/>
      </c>
      <c r="BJ451" s="515" t="str">
        <f t="shared" si="165"/>
        <v/>
      </c>
      <c r="BK451" s="515" t="str">
        <f t="shared" si="170"/>
        <v/>
      </c>
      <c r="BL451" s="515">
        <f t="shared" si="158"/>
        <v>0</v>
      </c>
      <c r="BM451" s="515">
        <f t="shared" si="159"/>
        <v>0</v>
      </c>
      <c r="BN451" s="515">
        <f t="shared" si="160"/>
        <v>0</v>
      </c>
      <c r="BO451" s="515" t="str">
        <f t="shared" si="161"/>
        <v/>
      </c>
    </row>
    <row r="452" spans="1:67" ht="30" customHeight="1">
      <c r="A452" s="518">
        <v>441</v>
      </c>
      <c r="B452" s="516"/>
      <c r="C452" s="77" t="str">
        <f t="shared" si="150"/>
        <v/>
      </c>
      <c r="D452" s="72" t="str">
        <f t="shared" si="151"/>
        <v/>
      </c>
      <c r="E452" s="515" t="str">
        <f t="shared" si="152"/>
        <v/>
      </c>
      <c r="F452" s="515" t="str">
        <f t="shared" si="153"/>
        <v/>
      </c>
      <c r="G452" s="515" t="str">
        <f t="shared" si="154"/>
        <v/>
      </c>
      <c r="H452" s="515">
        <f t="shared" si="171"/>
        <v>0</v>
      </c>
      <c r="I452" s="515">
        <f t="shared" si="171"/>
        <v>0</v>
      </c>
      <c r="J452" s="515">
        <f t="shared" si="171"/>
        <v>0</v>
      </c>
      <c r="K452" s="515">
        <f t="shared" si="171"/>
        <v>0</v>
      </c>
      <c r="L452" s="515">
        <f t="shared" si="171"/>
        <v>0</v>
      </c>
      <c r="M452" s="515">
        <f t="shared" si="171"/>
        <v>0</v>
      </c>
      <c r="N452" s="515">
        <f t="shared" si="171"/>
        <v>0</v>
      </c>
      <c r="O452" s="515">
        <f t="shared" si="171"/>
        <v>0</v>
      </c>
      <c r="P452" s="515">
        <f t="shared" si="171"/>
        <v>0</v>
      </c>
      <c r="Q452" s="515">
        <f t="shared" si="171"/>
        <v>0</v>
      </c>
      <c r="R452" s="515">
        <f t="shared" si="171"/>
        <v>0</v>
      </c>
      <c r="S452" s="515">
        <f t="shared" si="171"/>
        <v>0</v>
      </c>
      <c r="T452" s="515">
        <f t="shared" si="171"/>
        <v>0</v>
      </c>
      <c r="U452" s="515">
        <f t="shared" si="171"/>
        <v>0</v>
      </c>
      <c r="V452" s="515">
        <f t="shared" si="172"/>
        <v>0</v>
      </c>
      <c r="W452" s="515">
        <f t="shared" si="172"/>
        <v>0</v>
      </c>
      <c r="X452" s="515">
        <f t="shared" si="172"/>
        <v>0</v>
      </c>
      <c r="Y452" s="515">
        <f t="shared" si="172"/>
        <v>0</v>
      </c>
      <c r="Z452" s="515">
        <f t="shared" si="172"/>
        <v>0</v>
      </c>
      <c r="AA452" s="515">
        <f t="shared" si="172"/>
        <v>0</v>
      </c>
      <c r="AB452" s="515">
        <f t="shared" si="172"/>
        <v>0</v>
      </c>
      <c r="AC452" s="515">
        <f t="shared" si="172"/>
        <v>0</v>
      </c>
      <c r="AD452" s="515">
        <f t="shared" si="172"/>
        <v>0</v>
      </c>
      <c r="AE452" s="515">
        <f t="shared" si="172"/>
        <v>0</v>
      </c>
      <c r="AF452" s="515">
        <f t="shared" si="172"/>
        <v>0</v>
      </c>
      <c r="AG452" s="515">
        <f t="shared" si="172"/>
        <v>0</v>
      </c>
      <c r="AH452" s="515">
        <f t="shared" si="172"/>
        <v>0</v>
      </c>
      <c r="AI452" s="515">
        <f t="shared" si="172"/>
        <v>0</v>
      </c>
      <c r="AJ452" s="515">
        <f t="shared" si="173"/>
        <v>0</v>
      </c>
      <c r="AK452" s="515">
        <f t="shared" si="173"/>
        <v>0</v>
      </c>
      <c r="AL452" s="515">
        <f t="shared" si="173"/>
        <v>0</v>
      </c>
      <c r="AM452" s="515">
        <f t="shared" si="173"/>
        <v>0</v>
      </c>
      <c r="AN452" s="515">
        <f t="shared" si="173"/>
        <v>0</v>
      </c>
      <c r="AO452" s="515">
        <f t="shared" si="173"/>
        <v>0</v>
      </c>
      <c r="AP452" s="515">
        <f t="shared" si="173"/>
        <v>0</v>
      </c>
      <c r="AQ452" s="515">
        <f t="shared" si="173"/>
        <v>0</v>
      </c>
      <c r="AR452" s="515">
        <f t="shared" si="173"/>
        <v>0</v>
      </c>
      <c r="AS452" s="515">
        <f t="shared" si="173"/>
        <v>0</v>
      </c>
      <c r="AT452" s="515">
        <f t="shared" si="173"/>
        <v>0</v>
      </c>
      <c r="AU452" s="515">
        <f t="shared" si="173"/>
        <v>0</v>
      </c>
      <c r="AV452" s="515">
        <f t="shared" si="173"/>
        <v>0</v>
      </c>
      <c r="AW452" s="515">
        <f t="shared" si="173"/>
        <v>0</v>
      </c>
      <c r="AX452" s="515" t="str">
        <f t="shared" ref="AX452:BC515" si="175">IF($B452="","",IF(AJ452&gt;0,"",IF(H452&gt;0,"⚠ "&amp;AX$11,IF(V452&gt;0,"info "&amp;AX$11,""))))</f>
        <v/>
      </c>
      <c r="AY452" s="515" t="str">
        <f t="shared" si="175"/>
        <v/>
      </c>
      <c r="AZ452" s="515" t="str">
        <f t="shared" si="175"/>
        <v/>
      </c>
      <c r="BA452" s="515" t="str">
        <f t="shared" si="174"/>
        <v/>
      </c>
      <c r="BB452" s="515" t="str">
        <f t="shared" si="174"/>
        <v/>
      </c>
      <c r="BC452" s="515" t="str">
        <f t="shared" si="174"/>
        <v/>
      </c>
      <c r="BD452" s="515" t="str">
        <f t="shared" si="174"/>
        <v/>
      </c>
      <c r="BE452" s="515" t="str">
        <f t="shared" si="165"/>
        <v/>
      </c>
      <c r="BF452" s="515" t="str">
        <f t="shared" si="165"/>
        <v/>
      </c>
      <c r="BG452" s="515" t="str">
        <f t="shared" si="165"/>
        <v/>
      </c>
      <c r="BH452" s="515" t="str">
        <f t="shared" si="165"/>
        <v/>
      </c>
      <c r="BI452" s="515" t="str">
        <f t="shared" si="165"/>
        <v/>
      </c>
      <c r="BJ452" s="515" t="str">
        <f t="shared" si="165"/>
        <v/>
      </c>
      <c r="BK452" s="515" t="str">
        <f t="shared" si="170"/>
        <v/>
      </c>
      <c r="BL452" s="515">
        <f t="shared" si="158"/>
        <v>0</v>
      </c>
      <c r="BM452" s="515">
        <f t="shared" si="159"/>
        <v>0</v>
      </c>
      <c r="BN452" s="515">
        <f t="shared" si="160"/>
        <v>0</v>
      </c>
      <c r="BO452" s="515" t="str">
        <f t="shared" si="161"/>
        <v/>
      </c>
    </row>
    <row r="453" spans="1:67" ht="30" customHeight="1">
      <c r="A453" s="517">
        <v>442</v>
      </c>
      <c r="B453" s="516"/>
      <c r="C453" s="77" t="str">
        <f t="shared" si="150"/>
        <v/>
      </c>
      <c r="D453" s="72" t="str">
        <f t="shared" si="151"/>
        <v/>
      </c>
      <c r="E453" s="515" t="str">
        <f t="shared" si="152"/>
        <v/>
      </c>
      <c r="F453" s="515" t="str">
        <f t="shared" si="153"/>
        <v/>
      </c>
      <c r="G453" s="515" t="str">
        <f t="shared" si="154"/>
        <v/>
      </c>
      <c r="H453" s="515">
        <f t="shared" si="171"/>
        <v>0</v>
      </c>
      <c r="I453" s="515">
        <f t="shared" si="171"/>
        <v>0</v>
      </c>
      <c r="J453" s="515">
        <f t="shared" si="171"/>
        <v>0</v>
      </c>
      <c r="K453" s="515">
        <f t="shared" si="171"/>
        <v>0</v>
      </c>
      <c r="L453" s="515">
        <f t="shared" si="171"/>
        <v>0</v>
      </c>
      <c r="M453" s="515">
        <f t="shared" si="171"/>
        <v>0</v>
      </c>
      <c r="N453" s="515">
        <f t="shared" si="171"/>
        <v>0</v>
      </c>
      <c r="O453" s="515">
        <f t="shared" si="171"/>
        <v>0</v>
      </c>
      <c r="P453" s="515">
        <f t="shared" si="171"/>
        <v>0</v>
      </c>
      <c r="Q453" s="515">
        <f t="shared" si="171"/>
        <v>0</v>
      </c>
      <c r="R453" s="515">
        <f t="shared" si="171"/>
        <v>0</v>
      </c>
      <c r="S453" s="515">
        <f t="shared" si="171"/>
        <v>0</v>
      </c>
      <c r="T453" s="515">
        <f t="shared" si="171"/>
        <v>0</v>
      </c>
      <c r="U453" s="515">
        <f t="shared" si="171"/>
        <v>0</v>
      </c>
      <c r="V453" s="515">
        <f t="shared" si="172"/>
        <v>0</v>
      </c>
      <c r="W453" s="515">
        <f t="shared" si="172"/>
        <v>0</v>
      </c>
      <c r="X453" s="515">
        <f t="shared" si="172"/>
        <v>0</v>
      </c>
      <c r="Y453" s="515">
        <f t="shared" si="172"/>
        <v>0</v>
      </c>
      <c r="Z453" s="515">
        <f t="shared" si="172"/>
        <v>0</v>
      </c>
      <c r="AA453" s="515">
        <f t="shared" si="172"/>
        <v>0</v>
      </c>
      <c r="AB453" s="515">
        <f t="shared" si="172"/>
        <v>0</v>
      </c>
      <c r="AC453" s="515">
        <f t="shared" si="172"/>
        <v>0</v>
      </c>
      <c r="AD453" s="515">
        <f t="shared" si="172"/>
        <v>0</v>
      </c>
      <c r="AE453" s="515">
        <f t="shared" si="172"/>
        <v>0</v>
      </c>
      <c r="AF453" s="515">
        <f t="shared" si="172"/>
        <v>0</v>
      </c>
      <c r="AG453" s="515">
        <f t="shared" si="172"/>
        <v>0</v>
      </c>
      <c r="AH453" s="515">
        <f t="shared" si="172"/>
        <v>0</v>
      </c>
      <c r="AI453" s="515">
        <f t="shared" si="172"/>
        <v>0</v>
      </c>
      <c r="AJ453" s="515">
        <f t="shared" si="173"/>
        <v>0</v>
      </c>
      <c r="AK453" s="515">
        <f t="shared" si="173"/>
        <v>0</v>
      </c>
      <c r="AL453" s="515">
        <f t="shared" si="173"/>
        <v>0</v>
      </c>
      <c r="AM453" s="515">
        <f t="shared" si="173"/>
        <v>0</v>
      </c>
      <c r="AN453" s="515">
        <f t="shared" si="173"/>
        <v>0</v>
      </c>
      <c r="AO453" s="515">
        <f t="shared" si="173"/>
        <v>0</v>
      </c>
      <c r="AP453" s="515">
        <f t="shared" si="173"/>
        <v>0</v>
      </c>
      <c r="AQ453" s="515">
        <f t="shared" si="173"/>
        <v>0</v>
      </c>
      <c r="AR453" s="515">
        <f t="shared" si="173"/>
        <v>0</v>
      </c>
      <c r="AS453" s="515">
        <f t="shared" si="173"/>
        <v>0</v>
      </c>
      <c r="AT453" s="515">
        <f t="shared" si="173"/>
        <v>0</v>
      </c>
      <c r="AU453" s="515">
        <f t="shared" si="173"/>
        <v>0</v>
      </c>
      <c r="AV453" s="515">
        <f t="shared" si="173"/>
        <v>0</v>
      </c>
      <c r="AW453" s="515">
        <f t="shared" si="173"/>
        <v>0</v>
      </c>
      <c r="AX453" s="515" t="str">
        <f t="shared" si="175"/>
        <v/>
      </c>
      <c r="AY453" s="515" t="str">
        <f t="shared" si="175"/>
        <v/>
      </c>
      <c r="AZ453" s="515" t="str">
        <f t="shared" si="175"/>
        <v/>
      </c>
      <c r="BA453" s="515" t="str">
        <f t="shared" si="174"/>
        <v/>
      </c>
      <c r="BB453" s="515" t="str">
        <f t="shared" si="174"/>
        <v/>
      </c>
      <c r="BC453" s="515" t="str">
        <f t="shared" si="174"/>
        <v/>
      </c>
      <c r="BD453" s="515" t="str">
        <f t="shared" si="174"/>
        <v/>
      </c>
      <c r="BE453" s="515" t="str">
        <f t="shared" si="165"/>
        <v/>
      </c>
      <c r="BF453" s="515" t="str">
        <f t="shared" si="165"/>
        <v/>
      </c>
      <c r="BG453" s="515" t="str">
        <f t="shared" si="165"/>
        <v/>
      </c>
      <c r="BH453" s="515" t="str">
        <f t="shared" si="165"/>
        <v/>
      </c>
      <c r="BI453" s="515" t="str">
        <f t="shared" si="165"/>
        <v/>
      </c>
      <c r="BJ453" s="515" t="str">
        <f t="shared" si="165"/>
        <v/>
      </c>
      <c r="BK453" s="515" t="str">
        <f t="shared" si="170"/>
        <v/>
      </c>
      <c r="BL453" s="515">
        <f t="shared" si="158"/>
        <v>0</v>
      </c>
      <c r="BM453" s="515">
        <f t="shared" si="159"/>
        <v>0</v>
      </c>
      <c r="BN453" s="515">
        <f t="shared" si="160"/>
        <v>0</v>
      </c>
      <c r="BO453" s="515" t="str">
        <f t="shared" si="161"/>
        <v/>
      </c>
    </row>
    <row r="454" spans="1:67" ht="30" customHeight="1">
      <c r="A454" s="518">
        <v>443</v>
      </c>
      <c r="B454" s="516"/>
      <c r="C454" s="77" t="str">
        <f t="shared" si="150"/>
        <v/>
      </c>
      <c r="D454" s="72" t="str">
        <f t="shared" si="151"/>
        <v/>
      </c>
      <c r="E454" s="515" t="str">
        <f t="shared" si="152"/>
        <v/>
      </c>
      <c r="F454" s="515" t="str">
        <f t="shared" si="153"/>
        <v/>
      </c>
      <c r="G454" s="515" t="str">
        <f t="shared" si="154"/>
        <v/>
      </c>
      <c r="H454" s="515">
        <f t="shared" si="171"/>
        <v>0</v>
      </c>
      <c r="I454" s="515">
        <f t="shared" si="171"/>
        <v>0</v>
      </c>
      <c r="J454" s="515">
        <f t="shared" si="171"/>
        <v>0</v>
      </c>
      <c r="K454" s="515">
        <f t="shared" si="171"/>
        <v>0</v>
      </c>
      <c r="L454" s="515">
        <f t="shared" si="171"/>
        <v>0</v>
      </c>
      <c r="M454" s="515">
        <f t="shared" si="171"/>
        <v>0</v>
      </c>
      <c r="N454" s="515">
        <f t="shared" si="171"/>
        <v>0</v>
      </c>
      <c r="O454" s="515">
        <f t="shared" si="171"/>
        <v>0</v>
      </c>
      <c r="P454" s="515">
        <f t="shared" si="171"/>
        <v>0</v>
      </c>
      <c r="Q454" s="515">
        <f t="shared" si="171"/>
        <v>0</v>
      </c>
      <c r="R454" s="515">
        <f t="shared" si="171"/>
        <v>0</v>
      </c>
      <c r="S454" s="515">
        <f t="shared" si="171"/>
        <v>0</v>
      </c>
      <c r="T454" s="515">
        <f t="shared" si="171"/>
        <v>0</v>
      </c>
      <c r="U454" s="515">
        <f t="shared" si="171"/>
        <v>0</v>
      </c>
      <c r="V454" s="515">
        <f t="shared" si="172"/>
        <v>0</v>
      </c>
      <c r="W454" s="515">
        <f t="shared" si="172"/>
        <v>0</v>
      </c>
      <c r="X454" s="515">
        <f t="shared" si="172"/>
        <v>0</v>
      </c>
      <c r="Y454" s="515">
        <f t="shared" si="172"/>
        <v>0</v>
      </c>
      <c r="Z454" s="515">
        <f t="shared" si="172"/>
        <v>0</v>
      </c>
      <c r="AA454" s="515">
        <f t="shared" si="172"/>
        <v>0</v>
      </c>
      <c r="AB454" s="515">
        <f t="shared" si="172"/>
        <v>0</v>
      </c>
      <c r="AC454" s="515">
        <f t="shared" si="172"/>
        <v>0</v>
      </c>
      <c r="AD454" s="515">
        <f t="shared" si="172"/>
        <v>0</v>
      </c>
      <c r="AE454" s="515">
        <f t="shared" si="172"/>
        <v>0</v>
      </c>
      <c r="AF454" s="515">
        <f t="shared" si="172"/>
        <v>0</v>
      </c>
      <c r="AG454" s="515">
        <f t="shared" si="172"/>
        <v>0</v>
      </c>
      <c r="AH454" s="515">
        <f t="shared" si="172"/>
        <v>0</v>
      </c>
      <c r="AI454" s="515">
        <f t="shared" si="172"/>
        <v>0</v>
      </c>
      <c r="AJ454" s="515">
        <f t="shared" si="173"/>
        <v>0</v>
      </c>
      <c r="AK454" s="515">
        <f t="shared" si="173"/>
        <v>0</v>
      </c>
      <c r="AL454" s="515">
        <f t="shared" si="173"/>
        <v>0</v>
      </c>
      <c r="AM454" s="515">
        <f t="shared" si="173"/>
        <v>0</v>
      </c>
      <c r="AN454" s="515">
        <f t="shared" si="173"/>
        <v>0</v>
      </c>
      <c r="AO454" s="515">
        <f t="shared" si="173"/>
        <v>0</v>
      </c>
      <c r="AP454" s="515">
        <f t="shared" si="173"/>
        <v>0</v>
      </c>
      <c r="AQ454" s="515">
        <f t="shared" si="173"/>
        <v>0</v>
      </c>
      <c r="AR454" s="515">
        <f t="shared" si="173"/>
        <v>0</v>
      </c>
      <c r="AS454" s="515">
        <f t="shared" si="173"/>
        <v>0</v>
      </c>
      <c r="AT454" s="515">
        <f t="shared" si="173"/>
        <v>0</v>
      </c>
      <c r="AU454" s="515">
        <f t="shared" si="173"/>
        <v>0</v>
      </c>
      <c r="AV454" s="515">
        <f t="shared" si="173"/>
        <v>0</v>
      </c>
      <c r="AW454" s="515">
        <f t="shared" si="173"/>
        <v>0</v>
      </c>
      <c r="AX454" s="515" t="str">
        <f t="shared" si="175"/>
        <v/>
      </c>
      <c r="AY454" s="515" t="str">
        <f t="shared" si="175"/>
        <v/>
      </c>
      <c r="AZ454" s="515" t="str">
        <f t="shared" si="175"/>
        <v/>
      </c>
      <c r="BA454" s="515" t="str">
        <f t="shared" si="174"/>
        <v/>
      </c>
      <c r="BB454" s="515" t="str">
        <f t="shared" si="174"/>
        <v/>
      </c>
      <c r="BC454" s="515" t="str">
        <f t="shared" si="174"/>
        <v/>
      </c>
      <c r="BD454" s="515" t="str">
        <f t="shared" si="174"/>
        <v/>
      </c>
      <c r="BE454" s="515" t="str">
        <f t="shared" si="165"/>
        <v/>
      </c>
      <c r="BF454" s="515" t="str">
        <f t="shared" si="165"/>
        <v/>
      </c>
      <c r="BG454" s="515" t="str">
        <f t="shared" si="165"/>
        <v/>
      </c>
      <c r="BH454" s="515" t="str">
        <f t="shared" si="165"/>
        <v/>
      </c>
      <c r="BI454" s="515" t="str">
        <f t="shared" si="165"/>
        <v/>
      </c>
      <c r="BJ454" s="515" t="str">
        <f t="shared" si="165"/>
        <v/>
      </c>
      <c r="BK454" s="515" t="str">
        <f t="shared" si="170"/>
        <v/>
      </c>
      <c r="BL454" s="515">
        <f t="shared" si="158"/>
        <v>0</v>
      </c>
      <c r="BM454" s="515">
        <f t="shared" si="159"/>
        <v>0</v>
      </c>
      <c r="BN454" s="515">
        <f t="shared" si="160"/>
        <v>0</v>
      </c>
      <c r="BO454" s="515" t="str">
        <f t="shared" si="161"/>
        <v/>
      </c>
    </row>
    <row r="455" spans="1:67" ht="30" customHeight="1">
      <c r="A455" s="517">
        <v>444</v>
      </c>
      <c r="B455" s="516"/>
      <c r="C455" s="77" t="str">
        <f t="shared" si="150"/>
        <v/>
      </c>
      <c r="D455" s="72" t="str">
        <f t="shared" si="151"/>
        <v/>
      </c>
      <c r="E455" s="515" t="str">
        <f t="shared" si="152"/>
        <v/>
      </c>
      <c r="F455" s="515" t="str">
        <f t="shared" si="153"/>
        <v/>
      </c>
      <c r="G455" s="515" t="str">
        <f t="shared" si="154"/>
        <v/>
      </c>
      <c r="H455" s="515">
        <f t="shared" si="171"/>
        <v>0</v>
      </c>
      <c r="I455" s="515">
        <f t="shared" si="171"/>
        <v>0</v>
      </c>
      <c r="J455" s="515">
        <f t="shared" si="171"/>
        <v>0</v>
      </c>
      <c r="K455" s="515">
        <f t="shared" si="171"/>
        <v>0</v>
      </c>
      <c r="L455" s="515">
        <f t="shared" si="171"/>
        <v>0</v>
      </c>
      <c r="M455" s="515">
        <f t="shared" si="171"/>
        <v>0</v>
      </c>
      <c r="N455" s="515">
        <f t="shared" si="171"/>
        <v>0</v>
      </c>
      <c r="O455" s="515">
        <f t="shared" si="171"/>
        <v>0</v>
      </c>
      <c r="P455" s="515">
        <f t="shared" si="171"/>
        <v>0</v>
      </c>
      <c r="Q455" s="515">
        <f t="shared" si="171"/>
        <v>0</v>
      </c>
      <c r="R455" s="515">
        <f t="shared" si="171"/>
        <v>0</v>
      </c>
      <c r="S455" s="515">
        <f t="shared" si="171"/>
        <v>0</v>
      </c>
      <c r="T455" s="515">
        <f t="shared" si="171"/>
        <v>0</v>
      </c>
      <c r="U455" s="515">
        <f t="shared" si="171"/>
        <v>0</v>
      </c>
      <c r="V455" s="515">
        <f t="shared" si="172"/>
        <v>0</v>
      </c>
      <c r="W455" s="515">
        <f t="shared" si="172"/>
        <v>0</v>
      </c>
      <c r="X455" s="515">
        <f t="shared" si="172"/>
        <v>0</v>
      </c>
      <c r="Y455" s="515">
        <f t="shared" si="172"/>
        <v>0</v>
      </c>
      <c r="Z455" s="515">
        <f t="shared" si="172"/>
        <v>0</v>
      </c>
      <c r="AA455" s="515">
        <f t="shared" si="172"/>
        <v>0</v>
      </c>
      <c r="AB455" s="515">
        <f t="shared" si="172"/>
        <v>0</v>
      </c>
      <c r="AC455" s="515">
        <f t="shared" si="172"/>
        <v>0</v>
      </c>
      <c r="AD455" s="515">
        <f t="shared" si="172"/>
        <v>0</v>
      </c>
      <c r="AE455" s="515">
        <f t="shared" si="172"/>
        <v>0</v>
      </c>
      <c r="AF455" s="515">
        <f t="shared" si="172"/>
        <v>0</v>
      </c>
      <c r="AG455" s="515">
        <f t="shared" si="172"/>
        <v>0</v>
      </c>
      <c r="AH455" s="515">
        <f t="shared" si="172"/>
        <v>0</v>
      </c>
      <c r="AI455" s="515">
        <f t="shared" si="172"/>
        <v>0</v>
      </c>
      <c r="AJ455" s="515">
        <f t="shared" si="173"/>
        <v>0</v>
      </c>
      <c r="AK455" s="515">
        <f t="shared" si="173"/>
        <v>0</v>
      </c>
      <c r="AL455" s="515">
        <f t="shared" si="173"/>
        <v>0</v>
      </c>
      <c r="AM455" s="515">
        <f t="shared" si="173"/>
        <v>0</v>
      </c>
      <c r="AN455" s="515">
        <f t="shared" si="173"/>
        <v>0</v>
      </c>
      <c r="AO455" s="515">
        <f t="shared" si="173"/>
        <v>0</v>
      </c>
      <c r="AP455" s="515">
        <f t="shared" si="173"/>
        <v>0</v>
      </c>
      <c r="AQ455" s="515">
        <f t="shared" si="173"/>
        <v>0</v>
      </c>
      <c r="AR455" s="515">
        <f t="shared" si="173"/>
        <v>0</v>
      </c>
      <c r="AS455" s="515">
        <f t="shared" si="173"/>
        <v>0</v>
      </c>
      <c r="AT455" s="515">
        <f t="shared" si="173"/>
        <v>0</v>
      </c>
      <c r="AU455" s="515">
        <f t="shared" si="173"/>
        <v>0</v>
      </c>
      <c r="AV455" s="515">
        <f t="shared" si="173"/>
        <v>0</v>
      </c>
      <c r="AW455" s="515">
        <f t="shared" si="173"/>
        <v>0</v>
      </c>
      <c r="AX455" s="515" t="str">
        <f t="shared" si="175"/>
        <v/>
      </c>
      <c r="AY455" s="515" t="str">
        <f t="shared" si="175"/>
        <v/>
      </c>
      <c r="AZ455" s="515" t="str">
        <f t="shared" si="175"/>
        <v/>
      </c>
      <c r="BA455" s="515" t="str">
        <f t="shared" si="174"/>
        <v/>
      </c>
      <c r="BB455" s="515" t="str">
        <f t="shared" si="174"/>
        <v/>
      </c>
      <c r="BC455" s="515" t="str">
        <f t="shared" si="174"/>
        <v/>
      </c>
      <c r="BD455" s="515" t="str">
        <f t="shared" si="174"/>
        <v/>
      </c>
      <c r="BE455" s="515" t="str">
        <f t="shared" si="165"/>
        <v/>
      </c>
      <c r="BF455" s="515" t="str">
        <f t="shared" si="165"/>
        <v/>
      </c>
      <c r="BG455" s="515" t="str">
        <f t="shared" si="165"/>
        <v/>
      </c>
      <c r="BH455" s="515" t="str">
        <f t="shared" si="165"/>
        <v/>
      </c>
      <c r="BI455" s="515" t="str">
        <f t="shared" si="165"/>
        <v/>
      </c>
      <c r="BJ455" s="515" t="str">
        <f t="shared" si="165"/>
        <v/>
      </c>
      <c r="BK455" s="515" t="str">
        <f t="shared" si="170"/>
        <v/>
      </c>
      <c r="BL455" s="515">
        <f t="shared" si="158"/>
        <v>0</v>
      </c>
      <c r="BM455" s="515">
        <f t="shared" si="159"/>
        <v>0</v>
      </c>
      <c r="BN455" s="515">
        <f t="shared" si="160"/>
        <v>0</v>
      </c>
      <c r="BO455" s="515" t="str">
        <f t="shared" si="161"/>
        <v/>
      </c>
    </row>
    <row r="456" spans="1:67" ht="30" customHeight="1">
      <c r="A456" s="518">
        <v>445</v>
      </c>
      <c r="B456" s="516"/>
      <c r="C456" s="77" t="str">
        <f t="shared" si="150"/>
        <v/>
      </c>
      <c r="D456" s="72" t="str">
        <f t="shared" si="151"/>
        <v/>
      </c>
      <c r="E456" s="515" t="str">
        <f t="shared" si="152"/>
        <v/>
      </c>
      <c r="F456" s="515" t="str">
        <f t="shared" si="153"/>
        <v/>
      </c>
      <c r="G456" s="515" t="str">
        <f t="shared" si="154"/>
        <v/>
      </c>
      <c r="H456" s="515">
        <f t="shared" si="171"/>
        <v>0</v>
      </c>
      <c r="I456" s="515">
        <f t="shared" si="171"/>
        <v>0</v>
      </c>
      <c r="J456" s="515">
        <f t="shared" si="171"/>
        <v>0</v>
      </c>
      <c r="K456" s="515">
        <f t="shared" si="171"/>
        <v>0</v>
      </c>
      <c r="L456" s="515">
        <f t="shared" si="171"/>
        <v>0</v>
      </c>
      <c r="M456" s="515">
        <f t="shared" si="171"/>
        <v>0</v>
      </c>
      <c r="N456" s="515">
        <f t="shared" si="171"/>
        <v>0</v>
      </c>
      <c r="O456" s="515">
        <f t="shared" si="171"/>
        <v>0</v>
      </c>
      <c r="P456" s="515">
        <f t="shared" si="171"/>
        <v>0</v>
      </c>
      <c r="Q456" s="515">
        <f t="shared" si="171"/>
        <v>0</v>
      </c>
      <c r="R456" s="515">
        <f t="shared" si="171"/>
        <v>0</v>
      </c>
      <c r="S456" s="515">
        <f t="shared" si="171"/>
        <v>0</v>
      </c>
      <c r="T456" s="515">
        <f t="shared" si="171"/>
        <v>0</v>
      </c>
      <c r="U456" s="515">
        <f t="shared" si="171"/>
        <v>0</v>
      </c>
      <c r="V456" s="515">
        <f t="shared" si="172"/>
        <v>0</v>
      </c>
      <c r="W456" s="515">
        <f t="shared" si="172"/>
        <v>0</v>
      </c>
      <c r="X456" s="515">
        <f t="shared" si="172"/>
        <v>0</v>
      </c>
      <c r="Y456" s="515">
        <f t="shared" si="172"/>
        <v>0</v>
      </c>
      <c r="Z456" s="515">
        <f t="shared" si="172"/>
        <v>0</v>
      </c>
      <c r="AA456" s="515">
        <f t="shared" si="172"/>
        <v>0</v>
      </c>
      <c r="AB456" s="515">
        <f t="shared" si="172"/>
        <v>0</v>
      </c>
      <c r="AC456" s="515">
        <f t="shared" si="172"/>
        <v>0</v>
      </c>
      <c r="AD456" s="515">
        <f t="shared" si="172"/>
        <v>0</v>
      </c>
      <c r="AE456" s="515">
        <f t="shared" si="172"/>
        <v>0</v>
      </c>
      <c r="AF456" s="515">
        <f t="shared" si="172"/>
        <v>0</v>
      </c>
      <c r="AG456" s="515">
        <f t="shared" si="172"/>
        <v>0</v>
      </c>
      <c r="AH456" s="515">
        <f t="shared" si="172"/>
        <v>0</v>
      </c>
      <c r="AI456" s="515">
        <f t="shared" si="172"/>
        <v>0</v>
      </c>
      <c r="AJ456" s="515">
        <f t="shared" si="173"/>
        <v>0</v>
      </c>
      <c r="AK456" s="515">
        <f t="shared" si="173"/>
        <v>0</v>
      </c>
      <c r="AL456" s="515">
        <f t="shared" si="173"/>
        <v>0</v>
      </c>
      <c r="AM456" s="515">
        <f t="shared" si="173"/>
        <v>0</v>
      </c>
      <c r="AN456" s="515">
        <f t="shared" si="173"/>
        <v>0</v>
      </c>
      <c r="AO456" s="515">
        <f t="shared" si="173"/>
        <v>0</v>
      </c>
      <c r="AP456" s="515">
        <f t="shared" si="173"/>
        <v>0</v>
      </c>
      <c r="AQ456" s="515">
        <f t="shared" si="173"/>
        <v>0</v>
      </c>
      <c r="AR456" s="515">
        <f t="shared" si="173"/>
        <v>0</v>
      </c>
      <c r="AS456" s="515">
        <f t="shared" si="173"/>
        <v>0</v>
      </c>
      <c r="AT456" s="515">
        <f t="shared" si="173"/>
        <v>0</v>
      </c>
      <c r="AU456" s="515">
        <f t="shared" si="173"/>
        <v>0</v>
      </c>
      <c r="AV456" s="515">
        <f t="shared" si="173"/>
        <v>0</v>
      </c>
      <c r="AW456" s="515">
        <f t="shared" si="173"/>
        <v>0</v>
      </c>
      <c r="AX456" s="515" t="str">
        <f t="shared" si="175"/>
        <v/>
      </c>
      <c r="AY456" s="515" t="str">
        <f t="shared" si="175"/>
        <v/>
      </c>
      <c r="AZ456" s="515" t="str">
        <f t="shared" si="175"/>
        <v/>
      </c>
      <c r="BA456" s="515" t="str">
        <f t="shared" si="174"/>
        <v/>
      </c>
      <c r="BB456" s="515" t="str">
        <f t="shared" si="174"/>
        <v/>
      </c>
      <c r="BC456" s="515" t="str">
        <f t="shared" si="174"/>
        <v/>
      </c>
      <c r="BD456" s="515" t="str">
        <f t="shared" si="174"/>
        <v/>
      </c>
      <c r="BE456" s="515" t="str">
        <f t="shared" si="165"/>
        <v/>
      </c>
      <c r="BF456" s="515" t="str">
        <f t="shared" si="165"/>
        <v/>
      </c>
      <c r="BG456" s="515" t="str">
        <f t="shared" si="165"/>
        <v/>
      </c>
      <c r="BH456" s="515" t="str">
        <f t="shared" si="165"/>
        <v/>
      </c>
      <c r="BI456" s="515" t="str">
        <f t="shared" si="165"/>
        <v/>
      </c>
      <c r="BJ456" s="515" t="str">
        <f t="shared" si="165"/>
        <v/>
      </c>
      <c r="BK456" s="515" t="str">
        <f t="shared" si="170"/>
        <v/>
      </c>
      <c r="BL456" s="515">
        <f t="shared" si="158"/>
        <v>0</v>
      </c>
      <c r="BM456" s="515">
        <f t="shared" si="159"/>
        <v>0</v>
      </c>
      <c r="BN456" s="515">
        <f t="shared" si="160"/>
        <v>0</v>
      </c>
      <c r="BO456" s="515" t="str">
        <f t="shared" si="161"/>
        <v/>
      </c>
    </row>
    <row r="457" spans="1:67" ht="30" customHeight="1">
      <c r="A457" s="517">
        <v>446</v>
      </c>
      <c r="B457" s="516"/>
      <c r="C457" s="77" t="str">
        <f t="shared" si="150"/>
        <v/>
      </c>
      <c r="D457" s="72" t="str">
        <f t="shared" si="151"/>
        <v/>
      </c>
      <c r="E457" s="515" t="str">
        <f t="shared" si="152"/>
        <v/>
      </c>
      <c r="F457" s="515" t="str">
        <f t="shared" si="153"/>
        <v/>
      </c>
      <c r="G457" s="515" t="str">
        <f t="shared" si="154"/>
        <v/>
      </c>
      <c r="H457" s="515">
        <f t="shared" si="171"/>
        <v>0</v>
      </c>
      <c r="I457" s="515">
        <f t="shared" si="171"/>
        <v>0</v>
      </c>
      <c r="J457" s="515">
        <f t="shared" si="171"/>
        <v>0</v>
      </c>
      <c r="K457" s="515">
        <f t="shared" si="171"/>
        <v>0</v>
      </c>
      <c r="L457" s="515">
        <f t="shared" si="171"/>
        <v>0</v>
      </c>
      <c r="M457" s="515">
        <f t="shared" si="171"/>
        <v>0</v>
      </c>
      <c r="N457" s="515">
        <f t="shared" si="171"/>
        <v>0</v>
      </c>
      <c r="O457" s="515">
        <f t="shared" si="171"/>
        <v>0</v>
      </c>
      <c r="P457" s="515">
        <f t="shared" si="171"/>
        <v>0</v>
      </c>
      <c r="Q457" s="515">
        <f t="shared" si="171"/>
        <v>0</v>
      </c>
      <c r="R457" s="515">
        <f t="shared" si="171"/>
        <v>0</v>
      </c>
      <c r="S457" s="515">
        <f t="shared" si="171"/>
        <v>0</v>
      </c>
      <c r="T457" s="515">
        <f t="shared" si="171"/>
        <v>0</v>
      </c>
      <c r="U457" s="515">
        <f t="shared" si="171"/>
        <v>0</v>
      </c>
      <c r="V457" s="515">
        <f t="shared" si="172"/>
        <v>0</v>
      </c>
      <c r="W457" s="515">
        <f t="shared" si="172"/>
        <v>0</v>
      </c>
      <c r="X457" s="515">
        <f t="shared" si="172"/>
        <v>0</v>
      </c>
      <c r="Y457" s="515">
        <f t="shared" si="172"/>
        <v>0</v>
      </c>
      <c r="Z457" s="515">
        <f t="shared" si="172"/>
        <v>0</v>
      </c>
      <c r="AA457" s="515">
        <f t="shared" si="172"/>
        <v>0</v>
      </c>
      <c r="AB457" s="515">
        <f t="shared" si="172"/>
        <v>0</v>
      </c>
      <c r="AC457" s="515">
        <f t="shared" si="172"/>
        <v>0</v>
      </c>
      <c r="AD457" s="515">
        <f t="shared" si="172"/>
        <v>0</v>
      </c>
      <c r="AE457" s="515">
        <f t="shared" si="172"/>
        <v>0</v>
      </c>
      <c r="AF457" s="515">
        <f t="shared" si="172"/>
        <v>0</v>
      </c>
      <c r="AG457" s="515">
        <f t="shared" si="172"/>
        <v>0</v>
      </c>
      <c r="AH457" s="515">
        <f t="shared" si="172"/>
        <v>0</v>
      </c>
      <c r="AI457" s="515">
        <f t="shared" si="172"/>
        <v>0</v>
      </c>
      <c r="AJ457" s="515">
        <f t="shared" si="173"/>
        <v>0</v>
      </c>
      <c r="AK457" s="515">
        <f t="shared" si="173"/>
        <v>0</v>
      </c>
      <c r="AL457" s="515">
        <f t="shared" si="173"/>
        <v>0</v>
      </c>
      <c r="AM457" s="515">
        <f t="shared" si="173"/>
        <v>0</v>
      </c>
      <c r="AN457" s="515">
        <f t="shared" si="173"/>
        <v>0</v>
      </c>
      <c r="AO457" s="515">
        <f t="shared" si="173"/>
        <v>0</v>
      </c>
      <c r="AP457" s="515">
        <f t="shared" si="173"/>
        <v>0</v>
      </c>
      <c r="AQ457" s="515">
        <f t="shared" si="173"/>
        <v>0</v>
      </c>
      <c r="AR457" s="515">
        <f t="shared" si="173"/>
        <v>0</v>
      </c>
      <c r="AS457" s="515">
        <f t="shared" si="173"/>
        <v>0</v>
      </c>
      <c r="AT457" s="515">
        <f t="shared" si="173"/>
        <v>0</v>
      </c>
      <c r="AU457" s="515">
        <f t="shared" si="173"/>
        <v>0</v>
      </c>
      <c r="AV457" s="515">
        <f t="shared" si="173"/>
        <v>0</v>
      </c>
      <c r="AW457" s="515">
        <f t="shared" si="173"/>
        <v>0</v>
      </c>
      <c r="AX457" s="515" t="str">
        <f t="shared" si="175"/>
        <v/>
      </c>
      <c r="AY457" s="515" t="str">
        <f t="shared" si="175"/>
        <v/>
      </c>
      <c r="AZ457" s="515" t="str">
        <f t="shared" si="175"/>
        <v/>
      </c>
      <c r="BA457" s="515" t="str">
        <f t="shared" si="174"/>
        <v/>
      </c>
      <c r="BB457" s="515" t="str">
        <f t="shared" si="174"/>
        <v/>
      </c>
      <c r="BC457" s="515" t="str">
        <f t="shared" si="174"/>
        <v/>
      </c>
      <c r="BD457" s="515" t="str">
        <f t="shared" si="174"/>
        <v/>
      </c>
      <c r="BE457" s="515" t="str">
        <f t="shared" si="165"/>
        <v/>
      </c>
      <c r="BF457" s="515" t="str">
        <f t="shared" si="165"/>
        <v/>
      </c>
      <c r="BG457" s="515" t="str">
        <f t="shared" si="165"/>
        <v/>
      </c>
      <c r="BH457" s="515" t="str">
        <f t="shared" si="165"/>
        <v/>
      </c>
      <c r="BI457" s="515" t="str">
        <f t="shared" si="165"/>
        <v/>
      </c>
      <c r="BJ457" s="515" t="str">
        <f t="shared" si="165"/>
        <v/>
      </c>
      <c r="BK457" s="515" t="str">
        <f t="shared" si="170"/>
        <v/>
      </c>
      <c r="BL457" s="515">
        <f t="shared" si="158"/>
        <v>0</v>
      </c>
      <c r="BM457" s="515">
        <f t="shared" si="159"/>
        <v>0</v>
      </c>
      <c r="BN457" s="515">
        <f t="shared" si="160"/>
        <v>0</v>
      </c>
      <c r="BO457" s="515" t="str">
        <f t="shared" si="161"/>
        <v/>
      </c>
    </row>
    <row r="458" spans="1:67" ht="30" customHeight="1">
      <c r="A458" s="518">
        <v>447</v>
      </c>
      <c r="B458" s="516"/>
      <c r="C458" s="77" t="str">
        <f t="shared" si="150"/>
        <v/>
      </c>
      <c r="D458" s="72" t="str">
        <f t="shared" si="151"/>
        <v/>
      </c>
      <c r="E458" s="515" t="str">
        <f t="shared" si="152"/>
        <v/>
      </c>
      <c r="F458" s="515" t="str">
        <f t="shared" si="153"/>
        <v/>
      </c>
      <c r="G458" s="515" t="str">
        <f t="shared" si="154"/>
        <v/>
      </c>
      <c r="H458" s="515">
        <f t="shared" si="171"/>
        <v>0</v>
      </c>
      <c r="I458" s="515">
        <f t="shared" si="171"/>
        <v>0</v>
      </c>
      <c r="J458" s="515">
        <f t="shared" si="171"/>
        <v>0</v>
      </c>
      <c r="K458" s="515">
        <f t="shared" si="171"/>
        <v>0</v>
      </c>
      <c r="L458" s="515">
        <f t="shared" si="171"/>
        <v>0</v>
      </c>
      <c r="M458" s="515">
        <f t="shared" si="171"/>
        <v>0</v>
      </c>
      <c r="N458" s="515">
        <f t="shared" si="171"/>
        <v>0</v>
      </c>
      <c r="O458" s="515">
        <f t="shared" si="171"/>
        <v>0</v>
      </c>
      <c r="P458" s="515">
        <f t="shared" si="171"/>
        <v>0</v>
      </c>
      <c r="Q458" s="515">
        <f t="shared" si="171"/>
        <v>0</v>
      </c>
      <c r="R458" s="515">
        <f t="shared" si="171"/>
        <v>0</v>
      </c>
      <c r="S458" s="515">
        <f t="shared" si="171"/>
        <v>0</v>
      </c>
      <c r="T458" s="515">
        <f t="shared" si="171"/>
        <v>0</v>
      </c>
      <c r="U458" s="515">
        <f t="shared" si="171"/>
        <v>0</v>
      </c>
      <c r="V458" s="515">
        <f t="shared" si="172"/>
        <v>0</v>
      </c>
      <c r="W458" s="515">
        <f t="shared" si="172"/>
        <v>0</v>
      </c>
      <c r="X458" s="515">
        <f t="shared" si="172"/>
        <v>0</v>
      </c>
      <c r="Y458" s="515">
        <f t="shared" si="172"/>
        <v>0</v>
      </c>
      <c r="Z458" s="515">
        <f t="shared" si="172"/>
        <v>0</v>
      </c>
      <c r="AA458" s="515">
        <f t="shared" si="172"/>
        <v>0</v>
      </c>
      <c r="AB458" s="515">
        <f t="shared" si="172"/>
        <v>0</v>
      </c>
      <c r="AC458" s="515">
        <f t="shared" si="172"/>
        <v>0</v>
      </c>
      <c r="AD458" s="515">
        <f t="shared" si="172"/>
        <v>0</v>
      </c>
      <c r="AE458" s="515">
        <f t="shared" si="172"/>
        <v>0</v>
      </c>
      <c r="AF458" s="515">
        <f t="shared" si="172"/>
        <v>0</v>
      </c>
      <c r="AG458" s="515">
        <f t="shared" si="172"/>
        <v>0</v>
      </c>
      <c r="AH458" s="515">
        <f t="shared" si="172"/>
        <v>0</v>
      </c>
      <c r="AI458" s="515">
        <f t="shared" si="172"/>
        <v>0</v>
      </c>
      <c r="AJ458" s="515">
        <f t="shared" si="173"/>
        <v>0</v>
      </c>
      <c r="AK458" s="515">
        <f t="shared" si="173"/>
        <v>0</v>
      </c>
      <c r="AL458" s="515">
        <f t="shared" si="173"/>
        <v>0</v>
      </c>
      <c r="AM458" s="515">
        <f t="shared" si="173"/>
        <v>0</v>
      </c>
      <c r="AN458" s="515">
        <f t="shared" si="173"/>
        <v>0</v>
      </c>
      <c r="AO458" s="515">
        <f t="shared" si="173"/>
        <v>0</v>
      </c>
      <c r="AP458" s="515">
        <f t="shared" si="173"/>
        <v>0</v>
      </c>
      <c r="AQ458" s="515">
        <f t="shared" si="173"/>
        <v>0</v>
      </c>
      <c r="AR458" s="515">
        <f t="shared" si="173"/>
        <v>0</v>
      </c>
      <c r="AS458" s="515">
        <f t="shared" si="173"/>
        <v>0</v>
      </c>
      <c r="AT458" s="515">
        <f t="shared" si="173"/>
        <v>0</v>
      </c>
      <c r="AU458" s="515">
        <f t="shared" si="173"/>
        <v>0</v>
      </c>
      <c r="AV458" s="515">
        <f t="shared" si="173"/>
        <v>0</v>
      </c>
      <c r="AW458" s="515">
        <f t="shared" si="173"/>
        <v>0</v>
      </c>
      <c r="AX458" s="515" t="str">
        <f t="shared" si="175"/>
        <v/>
      </c>
      <c r="AY458" s="515" t="str">
        <f t="shared" si="175"/>
        <v/>
      </c>
      <c r="AZ458" s="515" t="str">
        <f t="shared" si="175"/>
        <v/>
      </c>
      <c r="BA458" s="515" t="str">
        <f t="shared" si="174"/>
        <v/>
      </c>
      <c r="BB458" s="515" t="str">
        <f t="shared" si="174"/>
        <v/>
      </c>
      <c r="BC458" s="515" t="str">
        <f t="shared" si="174"/>
        <v/>
      </c>
      <c r="BD458" s="515" t="str">
        <f t="shared" si="174"/>
        <v/>
      </c>
      <c r="BE458" s="515" t="str">
        <f t="shared" si="165"/>
        <v/>
      </c>
      <c r="BF458" s="515" t="str">
        <f t="shared" si="165"/>
        <v/>
      </c>
      <c r="BG458" s="515" t="str">
        <f t="shared" si="165"/>
        <v/>
      </c>
      <c r="BH458" s="515" t="str">
        <f t="shared" si="165"/>
        <v/>
      </c>
      <c r="BI458" s="515" t="str">
        <f t="shared" si="165"/>
        <v/>
      </c>
      <c r="BJ458" s="515" t="str">
        <f t="shared" si="165"/>
        <v/>
      </c>
      <c r="BK458" s="515" t="str">
        <f t="shared" si="170"/>
        <v/>
      </c>
      <c r="BL458" s="515">
        <f t="shared" si="158"/>
        <v>0</v>
      </c>
      <c r="BM458" s="515">
        <f t="shared" si="159"/>
        <v>0</v>
      </c>
      <c r="BN458" s="515">
        <f t="shared" si="160"/>
        <v>0</v>
      </c>
      <c r="BO458" s="515" t="str">
        <f t="shared" si="161"/>
        <v/>
      </c>
    </row>
    <row r="459" spans="1:67" ht="30" customHeight="1">
      <c r="A459" s="517">
        <v>448</v>
      </c>
      <c r="B459" s="516"/>
      <c r="C459" s="77" t="str">
        <f t="shared" si="150"/>
        <v/>
      </c>
      <c r="D459" s="72" t="str">
        <f t="shared" si="151"/>
        <v/>
      </c>
      <c r="E459" s="515" t="str">
        <f t="shared" si="152"/>
        <v/>
      </c>
      <c r="F459" s="515" t="str">
        <f t="shared" si="153"/>
        <v/>
      </c>
      <c r="G459" s="515" t="str">
        <f t="shared" si="154"/>
        <v/>
      </c>
      <c r="H459" s="515">
        <f t="shared" si="171"/>
        <v>0</v>
      </c>
      <c r="I459" s="515">
        <f t="shared" si="171"/>
        <v>0</v>
      </c>
      <c r="J459" s="515">
        <f t="shared" si="171"/>
        <v>0</v>
      </c>
      <c r="K459" s="515">
        <f t="shared" si="171"/>
        <v>0</v>
      </c>
      <c r="L459" s="515">
        <f t="shared" si="171"/>
        <v>0</v>
      </c>
      <c r="M459" s="515">
        <f t="shared" si="171"/>
        <v>0</v>
      </c>
      <c r="N459" s="515">
        <f t="shared" si="171"/>
        <v>0</v>
      </c>
      <c r="O459" s="515">
        <f t="shared" si="171"/>
        <v>0</v>
      </c>
      <c r="P459" s="515">
        <f t="shared" si="171"/>
        <v>0</v>
      </c>
      <c r="Q459" s="515">
        <f t="shared" si="171"/>
        <v>0</v>
      </c>
      <c r="R459" s="515">
        <f t="shared" si="171"/>
        <v>0</v>
      </c>
      <c r="S459" s="515">
        <f t="shared" si="171"/>
        <v>0</v>
      </c>
      <c r="T459" s="515">
        <f t="shared" si="171"/>
        <v>0</v>
      </c>
      <c r="U459" s="515">
        <f t="shared" si="171"/>
        <v>0</v>
      </c>
      <c r="V459" s="515">
        <f t="shared" si="172"/>
        <v>0</v>
      </c>
      <c r="W459" s="515">
        <f t="shared" si="172"/>
        <v>0</v>
      </c>
      <c r="X459" s="515">
        <f t="shared" si="172"/>
        <v>0</v>
      </c>
      <c r="Y459" s="515">
        <f t="shared" si="172"/>
        <v>0</v>
      </c>
      <c r="Z459" s="515">
        <f t="shared" si="172"/>
        <v>0</v>
      </c>
      <c r="AA459" s="515">
        <f t="shared" si="172"/>
        <v>0</v>
      </c>
      <c r="AB459" s="515">
        <f t="shared" si="172"/>
        <v>0</v>
      </c>
      <c r="AC459" s="515">
        <f t="shared" si="172"/>
        <v>0</v>
      </c>
      <c r="AD459" s="515">
        <f t="shared" si="172"/>
        <v>0</v>
      </c>
      <c r="AE459" s="515">
        <f t="shared" si="172"/>
        <v>0</v>
      </c>
      <c r="AF459" s="515">
        <f t="shared" si="172"/>
        <v>0</v>
      </c>
      <c r="AG459" s="515">
        <f t="shared" si="172"/>
        <v>0</v>
      </c>
      <c r="AH459" s="515">
        <f t="shared" si="172"/>
        <v>0</v>
      </c>
      <c r="AI459" s="515">
        <f t="shared" si="172"/>
        <v>0</v>
      </c>
      <c r="AJ459" s="515">
        <f t="shared" si="173"/>
        <v>0</v>
      </c>
      <c r="AK459" s="515">
        <f t="shared" si="173"/>
        <v>0</v>
      </c>
      <c r="AL459" s="515">
        <f t="shared" si="173"/>
        <v>0</v>
      </c>
      <c r="AM459" s="515">
        <f t="shared" si="173"/>
        <v>0</v>
      </c>
      <c r="AN459" s="515">
        <f t="shared" si="173"/>
        <v>0</v>
      </c>
      <c r="AO459" s="515">
        <f t="shared" si="173"/>
        <v>0</v>
      </c>
      <c r="AP459" s="515">
        <f t="shared" si="173"/>
        <v>0</v>
      </c>
      <c r="AQ459" s="515">
        <f t="shared" si="173"/>
        <v>0</v>
      </c>
      <c r="AR459" s="515">
        <f t="shared" si="173"/>
        <v>0</v>
      </c>
      <c r="AS459" s="515">
        <f t="shared" si="173"/>
        <v>0</v>
      </c>
      <c r="AT459" s="515">
        <f t="shared" si="173"/>
        <v>0</v>
      </c>
      <c r="AU459" s="515">
        <f t="shared" si="173"/>
        <v>0</v>
      </c>
      <c r="AV459" s="515">
        <f t="shared" si="173"/>
        <v>0</v>
      </c>
      <c r="AW459" s="515">
        <f t="shared" si="173"/>
        <v>0</v>
      </c>
      <c r="AX459" s="515" t="str">
        <f t="shared" si="175"/>
        <v/>
      </c>
      <c r="AY459" s="515" t="str">
        <f t="shared" si="175"/>
        <v/>
      </c>
      <c r="AZ459" s="515" t="str">
        <f t="shared" si="175"/>
        <v/>
      </c>
      <c r="BA459" s="515" t="str">
        <f t="shared" si="174"/>
        <v/>
      </c>
      <c r="BB459" s="515" t="str">
        <f t="shared" si="174"/>
        <v/>
      </c>
      <c r="BC459" s="515" t="str">
        <f t="shared" si="174"/>
        <v/>
      </c>
      <c r="BD459" s="515" t="str">
        <f t="shared" si="174"/>
        <v/>
      </c>
      <c r="BE459" s="515" t="str">
        <f t="shared" si="165"/>
        <v/>
      </c>
      <c r="BF459" s="515" t="str">
        <f t="shared" si="165"/>
        <v/>
      </c>
      <c r="BG459" s="515" t="str">
        <f t="shared" si="165"/>
        <v/>
      </c>
      <c r="BH459" s="515" t="str">
        <f t="shared" si="165"/>
        <v/>
      </c>
      <c r="BI459" s="515" t="str">
        <f t="shared" si="165"/>
        <v/>
      </c>
      <c r="BJ459" s="515" t="str">
        <f t="shared" si="165"/>
        <v/>
      </c>
      <c r="BK459" s="515" t="str">
        <f t="shared" si="170"/>
        <v/>
      </c>
      <c r="BL459" s="515">
        <f t="shared" si="158"/>
        <v>0</v>
      </c>
      <c r="BM459" s="515">
        <f t="shared" si="159"/>
        <v>0</v>
      </c>
      <c r="BN459" s="515">
        <f t="shared" si="160"/>
        <v>0</v>
      </c>
      <c r="BO459" s="515" t="str">
        <f t="shared" si="161"/>
        <v/>
      </c>
    </row>
    <row r="460" spans="1:67" ht="30" customHeight="1">
      <c r="A460" s="518">
        <v>449</v>
      </c>
      <c r="B460" s="516"/>
      <c r="C460" s="77" t="str">
        <f t="shared" ref="C460:C523" si="176">IF($B460="","",TRIM(SUBSTITUTE($B460,"*",""))&amp;IF($BL460&gt;0," *",""))</f>
        <v/>
      </c>
      <c r="D460" s="72" t="str">
        <f t="shared" ref="D460:D523" si="177">IF($B460="","",IF($BO460="","",LEFT($BO460,LEN($BO460)-3)))</f>
        <v/>
      </c>
      <c r="E460" s="515" t="str">
        <f t="shared" ref="E460:E523" si="178">IF($B460="","",LOWER(TRIM(CLEAN(IF(OR(LEFT($B460,1)="-",LEFT($B460,1)="="),MID($B460,2,99999),$B460)))))</f>
        <v/>
      </c>
      <c r="F460" s="515" t="str">
        <f t="shared" ref="F460:F523" si="179">IF(E460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460,"œ","oe"),"æ","ae"),"à","a"),"á","a"),"â","a"),"ä","a"),"ã","a"),"å","a"),"ç","c"),"è","e"),"é","e"),"ê","e"),"ë","e"),"ì","i"),"í","i"),"î","i"),"ï","i"),"ñ","n"),"ò","o"),"ó","o"),"ô","o"),"ö","o"),"õ","o"),"ù","u"),"ú","u"),"û","u"),"ü","u"),"ý","y"),"ÿ","y"))</f>
        <v/>
      </c>
      <c r="G460" s="515" t="str">
        <f t="shared" ref="G460:G523" si="180">IF(F460="",""," "&amp;TRIM(SUBSTITUTE(SUBSTITUTE(SUBSTITUTE(SUBSTITUTE(SUBSTITUTE(SUBSTITUTE(SUBSTITUTE(SUBSTITUTE(SUBSTITUTE(SUBSTITUTE(SUBSTITUTE(SUBSTITUTE(SUBSTITUTE(SUBSTITUTE(SUBSTITUTE(SUBSTITUTE(SUBSTITUTE(SUBSTITUTE(F460,CHAR(10)," "),CHAR(13)," "),","," "),"."," "),":"," "),"/"," "),"-"," "),"_"," "),CHAR(34)," "),";"," "),CHAR(40)," "),CHAR(41)," "),CHAR(39)," "),"?"," "),"!"," "),"+"," "),"*"," "),"&amp;"," "))&amp;" ")</f>
        <v/>
      </c>
      <c r="H460" s="515">
        <f t="shared" ref="H460:U475" si="181">IF($B460="",0,SUMPRODUCT(($BQ$6:$AFM$6=H$11)*($BQ$7:$AFM$7="ALERTE")*(COUNTIF($G460,"* "&amp;$BQ$8:$AFM$8&amp;" *")&gt;0)*1))</f>
        <v>0</v>
      </c>
      <c r="I460" s="515">
        <f t="shared" si="181"/>
        <v>0</v>
      </c>
      <c r="J460" s="515">
        <f t="shared" si="181"/>
        <v>0</v>
      </c>
      <c r="K460" s="515">
        <f t="shared" si="181"/>
        <v>0</v>
      </c>
      <c r="L460" s="515">
        <f t="shared" si="181"/>
        <v>0</v>
      </c>
      <c r="M460" s="515">
        <f t="shared" si="181"/>
        <v>0</v>
      </c>
      <c r="N460" s="515">
        <f t="shared" si="181"/>
        <v>0</v>
      </c>
      <c r="O460" s="515">
        <f t="shared" si="181"/>
        <v>0</v>
      </c>
      <c r="P460" s="515">
        <f t="shared" si="181"/>
        <v>0</v>
      </c>
      <c r="Q460" s="515">
        <f t="shared" si="181"/>
        <v>0</v>
      </c>
      <c r="R460" s="515">
        <f t="shared" si="181"/>
        <v>0</v>
      </c>
      <c r="S460" s="515">
        <f t="shared" si="181"/>
        <v>0</v>
      </c>
      <c r="T460" s="515">
        <f t="shared" si="181"/>
        <v>0</v>
      </c>
      <c r="U460" s="515">
        <f t="shared" si="181"/>
        <v>0</v>
      </c>
      <c r="V460" s="515">
        <f t="shared" ref="V460:AI475" si="182">IF($B460="",0,SUMPRODUCT(($BQ$6:$AFM$6=V$11)*($BQ$7:$AFM$7="INFO")*(COUNTIF($G460,"* "&amp;$BQ$8:$AFM$8&amp;" *")&gt;0)*1))</f>
        <v>0</v>
      </c>
      <c r="W460" s="515">
        <f t="shared" si="182"/>
        <v>0</v>
      </c>
      <c r="X460" s="515">
        <f t="shared" si="182"/>
        <v>0</v>
      </c>
      <c r="Y460" s="515">
        <f t="shared" si="182"/>
        <v>0</v>
      </c>
      <c r="Z460" s="515">
        <f t="shared" si="182"/>
        <v>0</v>
      </c>
      <c r="AA460" s="515">
        <f t="shared" si="182"/>
        <v>0</v>
      </c>
      <c r="AB460" s="515">
        <f t="shared" si="182"/>
        <v>0</v>
      </c>
      <c r="AC460" s="515">
        <f t="shared" si="182"/>
        <v>0</v>
      </c>
      <c r="AD460" s="515">
        <f t="shared" si="182"/>
        <v>0</v>
      </c>
      <c r="AE460" s="515">
        <f t="shared" si="182"/>
        <v>0</v>
      </c>
      <c r="AF460" s="515">
        <f t="shared" si="182"/>
        <v>0</v>
      </c>
      <c r="AG460" s="515">
        <f t="shared" si="182"/>
        <v>0</v>
      </c>
      <c r="AH460" s="515">
        <f t="shared" si="182"/>
        <v>0</v>
      </c>
      <c r="AI460" s="515">
        <f t="shared" si="182"/>
        <v>0</v>
      </c>
      <c r="AJ460" s="515">
        <f t="shared" ref="AJ460:AW475" si="183">IF($B460="",0,SUMPRODUCT(($BQ$6:$AFM$6=AJ$11)*($BQ$7:$AFM$7="EXCL")*(COUNTIF($G460,"* "&amp;$BQ$8:$AFM$8&amp;" *")&gt;0)*1))</f>
        <v>0</v>
      </c>
      <c r="AK460" s="515">
        <f t="shared" si="183"/>
        <v>0</v>
      </c>
      <c r="AL460" s="515">
        <f t="shared" si="183"/>
        <v>0</v>
      </c>
      <c r="AM460" s="515">
        <f t="shared" si="183"/>
        <v>0</v>
      </c>
      <c r="AN460" s="515">
        <f t="shared" si="183"/>
        <v>0</v>
      </c>
      <c r="AO460" s="515">
        <f t="shared" si="183"/>
        <v>0</v>
      </c>
      <c r="AP460" s="515">
        <f t="shared" si="183"/>
        <v>0</v>
      </c>
      <c r="AQ460" s="515">
        <f t="shared" si="183"/>
        <v>0</v>
      </c>
      <c r="AR460" s="515">
        <f t="shared" si="183"/>
        <v>0</v>
      </c>
      <c r="AS460" s="515">
        <f t="shared" si="183"/>
        <v>0</v>
      </c>
      <c r="AT460" s="515">
        <f t="shared" si="183"/>
        <v>0</v>
      </c>
      <c r="AU460" s="515">
        <f t="shared" si="183"/>
        <v>0</v>
      </c>
      <c r="AV460" s="515">
        <f t="shared" si="183"/>
        <v>0</v>
      </c>
      <c r="AW460" s="515">
        <f t="shared" si="183"/>
        <v>0</v>
      </c>
      <c r="AX460" s="515" t="str">
        <f t="shared" si="175"/>
        <v/>
      </c>
      <c r="AY460" s="515" t="str">
        <f t="shared" si="175"/>
        <v/>
      </c>
      <c r="AZ460" s="515" t="str">
        <f t="shared" si="175"/>
        <v/>
      </c>
      <c r="BA460" s="515" t="str">
        <f t="shared" si="174"/>
        <v/>
      </c>
      <c r="BB460" s="515" t="str">
        <f t="shared" si="174"/>
        <v/>
      </c>
      <c r="BC460" s="515" t="str">
        <f t="shared" si="174"/>
        <v/>
      </c>
      <c r="BD460" s="515" t="str">
        <f t="shared" si="174"/>
        <v/>
      </c>
      <c r="BE460" s="515" t="str">
        <f t="shared" si="165"/>
        <v/>
      </c>
      <c r="BF460" s="515" t="str">
        <f t="shared" si="165"/>
        <v/>
      </c>
      <c r="BG460" s="515" t="str">
        <f t="shared" si="165"/>
        <v/>
      </c>
      <c r="BH460" s="515" t="str">
        <f t="shared" si="165"/>
        <v/>
      </c>
      <c r="BI460" s="515" t="str">
        <f t="shared" si="165"/>
        <v/>
      </c>
      <c r="BJ460" s="515" t="str">
        <f t="shared" si="165"/>
        <v/>
      </c>
      <c r="BK460" s="515" t="str">
        <f t="shared" si="170"/>
        <v/>
      </c>
      <c r="BL460" s="515">
        <f t="shared" ref="BL460:BL523" si="184">COUNTIF(H460:U460,"&gt;0")</f>
        <v>0</v>
      </c>
      <c r="BM460" s="515">
        <f t="shared" ref="BM460:BM523" si="185">COUNTIF(V460:AI460,"&gt;0")</f>
        <v>0</v>
      </c>
      <c r="BN460" s="515">
        <f t="shared" ref="BN460:BN523" si="186">COUNTIF(AJ460:AW460,"&gt;0")</f>
        <v>0</v>
      </c>
      <c r="BO460" s="515" t="str">
        <f t="shared" ref="BO460:BO523" si="187">IF($B460="","",IF(AX460&lt;&gt;"",AX460&amp;" ; ","")&amp;IF(AY460&lt;&gt;"",AY460&amp;" ; ","")&amp;IF(AZ460&lt;&gt;"",AZ460&amp;" ; ","")&amp;IF(BA460&lt;&gt;"",BA460&amp;" ; ","")&amp;IF(BB460&lt;&gt;"",BB460&amp;" ; ","")&amp;IF(BC460&lt;&gt;"",BC460&amp;" ; ","")&amp;IF(BD460&lt;&gt;"",BD460&amp;" ; ","")&amp;IF(BE460&lt;&gt;"",BE460&amp;" ; ","")&amp;IF(BF460&lt;&gt;"",BF460&amp;" ; ","")&amp;IF(BG460&lt;&gt;"",BG460&amp;" ; ","")&amp;IF(BH460&lt;&gt;"",BH460&amp;" ; ","")&amp;IF(BI460&lt;&gt;"",BI460&amp;" ; ","")&amp;IF(BJ460&lt;&gt;"",BJ460&amp;" ; ","")&amp;IF(BK460&lt;&gt;"",BK460&amp;" ; ",""))</f>
        <v/>
      </c>
    </row>
    <row r="461" spans="1:67" ht="30" customHeight="1">
      <c r="A461" s="517">
        <v>450</v>
      </c>
      <c r="B461" s="516"/>
      <c r="C461" s="77" t="str">
        <f t="shared" si="176"/>
        <v/>
      </c>
      <c r="D461" s="72" t="str">
        <f t="shared" si="177"/>
        <v/>
      </c>
      <c r="E461" s="515" t="str">
        <f t="shared" si="178"/>
        <v/>
      </c>
      <c r="F461" s="515" t="str">
        <f t="shared" si="179"/>
        <v/>
      </c>
      <c r="G461" s="515" t="str">
        <f t="shared" si="180"/>
        <v/>
      </c>
      <c r="H461" s="515">
        <f t="shared" si="181"/>
        <v>0</v>
      </c>
      <c r="I461" s="515">
        <f t="shared" si="181"/>
        <v>0</v>
      </c>
      <c r="J461" s="515">
        <f t="shared" si="181"/>
        <v>0</v>
      </c>
      <c r="K461" s="515">
        <f t="shared" si="181"/>
        <v>0</v>
      </c>
      <c r="L461" s="515">
        <f t="shared" si="181"/>
        <v>0</v>
      </c>
      <c r="M461" s="515">
        <f t="shared" si="181"/>
        <v>0</v>
      </c>
      <c r="N461" s="515">
        <f t="shared" si="181"/>
        <v>0</v>
      </c>
      <c r="O461" s="515">
        <f t="shared" si="181"/>
        <v>0</v>
      </c>
      <c r="P461" s="515">
        <f t="shared" si="181"/>
        <v>0</v>
      </c>
      <c r="Q461" s="515">
        <f t="shared" si="181"/>
        <v>0</v>
      </c>
      <c r="R461" s="515">
        <f t="shared" si="181"/>
        <v>0</v>
      </c>
      <c r="S461" s="515">
        <f t="shared" si="181"/>
        <v>0</v>
      </c>
      <c r="T461" s="515">
        <f t="shared" si="181"/>
        <v>0</v>
      </c>
      <c r="U461" s="515">
        <f t="shared" si="181"/>
        <v>0</v>
      </c>
      <c r="V461" s="515">
        <f t="shared" si="182"/>
        <v>0</v>
      </c>
      <c r="W461" s="515">
        <f t="shared" si="182"/>
        <v>0</v>
      </c>
      <c r="X461" s="515">
        <f t="shared" si="182"/>
        <v>0</v>
      </c>
      <c r="Y461" s="515">
        <f t="shared" si="182"/>
        <v>0</v>
      </c>
      <c r="Z461" s="515">
        <f t="shared" si="182"/>
        <v>0</v>
      </c>
      <c r="AA461" s="515">
        <f t="shared" si="182"/>
        <v>0</v>
      </c>
      <c r="AB461" s="515">
        <f t="shared" si="182"/>
        <v>0</v>
      </c>
      <c r="AC461" s="515">
        <f t="shared" si="182"/>
        <v>0</v>
      </c>
      <c r="AD461" s="515">
        <f t="shared" si="182"/>
        <v>0</v>
      </c>
      <c r="AE461" s="515">
        <f t="shared" si="182"/>
        <v>0</v>
      </c>
      <c r="AF461" s="515">
        <f t="shared" si="182"/>
        <v>0</v>
      </c>
      <c r="AG461" s="515">
        <f t="shared" si="182"/>
        <v>0</v>
      </c>
      <c r="AH461" s="515">
        <f t="shared" si="182"/>
        <v>0</v>
      </c>
      <c r="AI461" s="515">
        <f t="shared" si="182"/>
        <v>0</v>
      </c>
      <c r="AJ461" s="515">
        <f t="shared" si="183"/>
        <v>0</v>
      </c>
      <c r="AK461" s="515">
        <f t="shared" si="183"/>
        <v>0</v>
      </c>
      <c r="AL461" s="515">
        <f t="shared" si="183"/>
        <v>0</v>
      </c>
      <c r="AM461" s="515">
        <f t="shared" si="183"/>
        <v>0</v>
      </c>
      <c r="AN461" s="515">
        <f t="shared" si="183"/>
        <v>0</v>
      </c>
      <c r="AO461" s="515">
        <f t="shared" si="183"/>
        <v>0</v>
      </c>
      <c r="AP461" s="515">
        <f t="shared" si="183"/>
        <v>0</v>
      </c>
      <c r="AQ461" s="515">
        <f t="shared" si="183"/>
        <v>0</v>
      </c>
      <c r="AR461" s="515">
        <f t="shared" si="183"/>
        <v>0</v>
      </c>
      <c r="AS461" s="515">
        <f t="shared" si="183"/>
        <v>0</v>
      </c>
      <c r="AT461" s="515">
        <f t="shared" si="183"/>
        <v>0</v>
      </c>
      <c r="AU461" s="515">
        <f t="shared" si="183"/>
        <v>0</v>
      </c>
      <c r="AV461" s="515">
        <f t="shared" si="183"/>
        <v>0</v>
      </c>
      <c r="AW461" s="515">
        <f t="shared" si="183"/>
        <v>0</v>
      </c>
      <c r="AX461" s="515" t="str">
        <f t="shared" si="175"/>
        <v/>
      </c>
      <c r="AY461" s="515" t="str">
        <f t="shared" si="175"/>
        <v/>
      </c>
      <c r="AZ461" s="515" t="str">
        <f t="shared" si="175"/>
        <v/>
      </c>
      <c r="BA461" s="515" t="str">
        <f t="shared" si="174"/>
        <v/>
      </c>
      <c r="BB461" s="515" t="str">
        <f t="shared" si="174"/>
        <v/>
      </c>
      <c r="BC461" s="515" t="str">
        <f t="shared" si="174"/>
        <v/>
      </c>
      <c r="BD461" s="515" t="str">
        <f t="shared" si="174"/>
        <v/>
      </c>
      <c r="BE461" s="515" t="str">
        <f t="shared" si="165"/>
        <v/>
      </c>
      <c r="BF461" s="515" t="str">
        <f t="shared" si="165"/>
        <v/>
      </c>
      <c r="BG461" s="515" t="str">
        <f t="shared" si="165"/>
        <v/>
      </c>
      <c r="BH461" s="515" t="str">
        <f t="shared" si="165"/>
        <v/>
      </c>
      <c r="BI461" s="515" t="str">
        <f t="shared" si="165"/>
        <v/>
      </c>
      <c r="BJ461" s="515" t="str">
        <f t="shared" si="165"/>
        <v/>
      </c>
      <c r="BK461" s="515" t="str">
        <f t="shared" si="170"/>
        <v/>
      </c>
      <c r="BL461" s="515">
        <f t="shared" si="184"/>
        <v>0</v>
      </c>
      <c r="BM461" s="515">
        <f t="shared" si="185"/>
        <v>0</v>
      </c>
      <c r="BN461" s="515">
        <f t="shared" si="186"/>
        <v>0</v>
      </c>
      <c r="BO461" s="515" t="str">
        <f t="shared" si="187"/>
        <v/>
      </c>
    </row>
    <row r="462" spans="1:67" ht="30" customHeight="1">
      <c r="A462" s="518">
        <v>451</v>
      </c>
      <c r="B462" s="516"/>
      <c r="C462" s="77" t="str">
        <f t="shared" si="176"/>
        <v/>
      </c>
      <c r="D462" s="72" t="str">
        <f t="shared" si="177"/>
        <v/>
      </c>
      <c r="E462" s="515" t="str">
        <f t="shared" si="178"/>
        <v/>
      </c>
      <c r="F462" s="515" t="str">
        <f t="shared" si="179"/>
        <v/>
      </c>
      <c r="G462" s="515" t="str">
        <f t="shared" si="180"/>
        <v/>
      </c>
      <c r="H462" s="515">
        <f t="shared" si="181"/>
        <v>0</v>
      </c>
      <c r="I462" s="515">
        <f t="shared" si="181"/>
        <v>0</v>
      </c>
      <c r="J462" s="515">
        <f t="shared" si="181"/>
        <v>0</v>
      </c>
      <c r="K462" s="515">
        <f t="shared" si="181"/>
        <v>0</v>
      </c>
      <c r="L462" s="515">
        <f t="shared" si="181"/>
        <v>0</v>
      </c>
      <c r="M462" s="515">
        <f t="shared" si="181"/>
        <v>0</v>
      </c>
      <c r="N462" s="515">
        <f t="shared" si="181"/>
        <v>0</v>
      </c>
      <c r="O462" s="515">
        <f t="shared" si="181"/>
        <v>0</v>
      </c>
      <c r="P462" s="515">
        <f t="shared" si="181"/>
        <v>0</v>
      </c>
      <c r="Q462" s="515">
        <f t="shared" si="181"/>
        <v>0</v>
      </c>
      <c r="R462" s="515">
        <f t="shared" si="181"/>
        <v>0</v>
      </c>
      <c r="S462" s="515">
        <f t="shared" si="181"/>
        <v>0</v>
      </c>
      <c r="T462" s="515">
        <f t="shared" si="181"/>
        <v>0</v>
      </c>
      <c r="U462" s="515">
        <f t="shared" si="181"/>
        <v>0</v>
      </c>
      <c r="V462" s="515">
        <f t="shared" si="182"/>
        <v>0</v>
      </c>
      <c r="W462" s="515">
        <f t="shared" si="182"/>
        <v>0</v>
      </c>
      <c r="X462" s="515">
        <f t="shared" si="182"/>
        <v>0</v>
      </c>
      <c r="Y462" s="515">
        <f t="shared" si="182"/>
        <v>0</v>
      </c>
      <c r="Z462" s="515">
        <f t="shared" si="182"/>
        <v>0</v>
      </c>
      <c r="AA462" s="515">
        <f t="shared" si="182"/>
        <v>0</v>
      </c>
      <c r="AB462" s="515">
        <f t="shared" si="182"/>
        <v>0</v>
      </c>
      <c r="AC462" s="515">
        <f t="shared" si="182"/>
        <v>0</v>
      </c>
      <c r="AD462" s="515">
        <f t="shared" si="182"/>
        <v>0</v>
      </c>
      <c r="AE462" s="515">
        <f t="shared" si="182"/>
        <v>0</v>
      </c>
      <c r="AF462" s="515">
        <f t="shared" si="182"/>
        <v>0</v>
      </c>
      <c r="AG462" s="515">
        <f t="shared" si="182"/>
        <v>0</v>
      </c>
      <c r="AH462" s="515">
        <f t="shared" si="182"/>
        <v>0</v>
      </c>
      <c r="AI462" s="515">
        <f t="shared" si="182"/>
        <v>0</v>
      </c>
      <c r="AJ462" s="515">
        <f t="shared" si="183"/>
        <v>0</v>
      </c>
      <c r="AK462" s="515">
        <f t="shared" si="183"/>
        <v>0</v>
      </c>
      <c r="AL462" s="515">
        <f t="shared" si="183"/>
        <v>0</v>
      </c>
      <c r="AM462" s="515">
        <f t="shared" si="183"/>
        <v>0</v>
      </c>
      <c r="AN462" s="515">
        <f t="shared" si="183"/>
        <v>0</v>
      </c>
      <c r="AO462" s="515">
        <f t="shared" si="183"/>
        <v>0</v>
      </c>
      <c r="AP462" s="515">
        <f t="shared" si="183"/>
        <v>0</v>
      </c>
      <c r="AQ462" s="515">
        <f t="shared" si="183"/>
        <v>0</v>
      </c>
      <c r="AR462" s="515">
        <f t="shared" si="183"/>
        <v>0</v>
      </c>
      <c r="AS462" s="515">
        <f t="shared" si="183"/>
        <v>0</v>
      </c>
      <c r="AT462" s="515">
        <f t="shared" si="183"/>
        <v>0</v>
      </c>
      <c r="AU462" s="515">
        <f t="shared" si="183"/>
        <v>0</v>
      </c>
      <c r="AV462" s="515">
        <f t="shared" si="183"/>
        <v>0</v>
      </c>
      <c r="AW462" s="515">
        <f t="shared" si="183"/>
        <v>0</v>
      </c>
      <c r="AX462" s="515" t="str">
        <f t="shared" si="175"/>
        <v/>
      </c>
      <c r="AY462" s="515" t="str">
        <f t="shared" si="175"/>
        <v/>
      </c>
      <c r="AZ462" s="515" t="str">
        <f t="shared" si="175"/>
        <v/>
      </c>
      <c r="BA462" s="515" t="str">
        <f t="shared" si="174"/>
        <v/>
      </c>
      <c r="BB462" s="515" t="str">
        <f t="shared" si="174"/>
        <v/>
      </c>
      <c r="BC462" s="515" t="str">
        <f t="shared" si="174"/>
        <v/>
      </c>
      <c r="BD462" s="515" t="str">
        <f t="shared" si="174"/>
        <v/>
      </c>
      <c r="BE462" s="515" t="str">
        <f t="shared" si="165"/>
        <v/>
      </c>
      <c r="BF462" s="515" t="str">
        <f t="shared" si="165"/>
        <v/>
      </c>
      <c r="BG462" s="515" t="str">
        <f t="shared" si="165"/>
        <v/>
      </c>
      <c r="BH462" s="515" t="str">
        <f t="shared" si="165"/>
        <v/>
      </c>
      <c r="BI462" s="515" t="str">
        <f t="shared" si="165"/>
        <v/>
      </c>
      <c r="BJ462" s="515" t="str">
        <f t="shared" si="165"/>
        <v/>
      </c>
      <c r="BK462" s="515" t="str">
        <f t="shared" si="170"/>
        <v/>
      </c>
      <c r="BL462" s="515">
        <f t="shared" si="184"/>
        <v>0</v>
      </c>
      <c r="BM462" s="515">
        <f t="shared" si="185"/>
        <v>0</v>
      </c>
      <c r="BN462" s="515">
        <f t="shared" si="186"/>
        <v>0</v>
      </c>
      <c r="BO462" s="515" t="str">
        <f t="shared" si="187"/>
        <v/>
      </c>
    </row>
    <row r="463" spans="1:67" ht="30" customHeight="1">
      <c r="A463" s="517">
        <v>452</v>
      </c>
      <c r="B463" s="516"/>
      <c r="C463" s="77" t="str">
        <f t="shared" si="176"/>
        <v/>
      </c>
      <c r="D463" s="72" t="str">
        <f t="shared" si="177"/>
        <v/>
      </c>
      <c r="E463" s="515" t="str">
        <f t="shared" si="178"/>
        <v/>
      </c>
      <c r="F463" s="515" t="str">
        <f t="shared" si="179"/>
        <v/>
      </c>
      <c r="G463" s="515" t="str">
        <f t="shared" si="180"/>
        <v/>
      </c>
      <c r="H463" s="515">
        <f t="shared" si="181"/>
        <v>0</v>
      </c>
      <c r="I463" s="515">
        <f t="shared" si="181"/>
        <v>0</v>
      </c>
      <c r="J463" s="515">
        <f t="shared" si="181"/>
        <v>0</v>
      </c>
      <c r="K463" s="515">
        <f t="shared" si="181"/>
        <v>0</v>
      </c>
      <c r="L463" s="515">
        <f t="shared" si="181"/>
        <v>0</v>
      </c>
      <c r="M463" s="515">
        <f t="shared" si="181"/>
        <v>0</v>
      </c>
      <c r="N463" s="515">
        <f t="shared" si="181"/>
        <v>0</v>
      </c>
      <c r="O463" s="515">
        <f t="shared" si="181"/>
        <v>0</v>
      </c>
      <c r="P463" s="515">
        <f t="shared" si="181"/>
        <v>0</v>
      </c>
      <c r="Q463" s="515">
        <f t="shared" si="181"/>
        <v>0</v>
      </c>
      <c r="R463" s="515">
        <f t="shared" si="181"/>
        <v>0</v>
      </c>
      <c r="S463" s="515">
        <f t="shared" si="181"/>
        <v>0</v>
      </c>
      <c r="T463" s="515">
        <f t="shared" si="181"/>
        <v>0</v>
      </c>
      <c r="U463" s="515">
        <f t="shared" si="181"/>
        <v>0</v>
      </c>
      <c r="V463" s="515">
        <f t="shared" si="182"/>
        <v>0</v>
      </c>
      <c r="W463" s="515">
        <f t="shared" si="182"/>
        <v>0</v>
      </c>
      <c r="X463" s="515">
        <f t="shared" si="182"/>
        <v>0</v>
      </c>
      <c r="Y463" s="515">
        <f t="shared" si="182"/>
        <v>0</v>
      </c>
      <c r="Z463" s="515">
        <f t="shared" si="182"/>
        <v>0</v>
      </c>
      <c r="AA463" s="515">
        <f t="shared" si="182"/>
        <v>0</v>
      </c>
      <c r="AB463" s="515">
        <f t="shared" si="182"/>
        <v>0</v>
      </c>
      <c r="AC463" s="515">
        <f t="shared" si="182"/>
        <v>0</v>
      </c>
      <c r="AD463" s="515">
        <f t="shared" si="182"/>
        <v>0</v>
      </c>
      <c r="AE463" s="515">
        <f t="shared" si="182"/>
        <v>0</v>
      </c>
      <c r="AF463" s="515">
        <f t="shared" si="182"/>
        <v>0</v>
      </c>
      <c r="AG463" s="515">
        <f t="shared" si="182"/>
        <v>0</v>
      </c>
      <c r="AH463" s="515">
        <f t="shared" si="182"/>
        <v>0</v>
      </c>
      <c r="AI463" s="515">
        <f t="shared" si="182"/>
        <v>0</v>
      </c>
      <c r="AJ463" s="515">
        <f t="shared" si="183"/>
        <v>0</v>
      </c>
      <c r="AK463" s="515">
        <f t="shared" si="183"/>
        <v>0</v>
      </c>
      <c r="AL463" s="515">
        <f t="shared" si="183"/>
        <v>0</v>
      </c>
      <c r="AM463" s="515">
        <f t="shared" si="183"/>
        <v>0</v>
      </c>
      <c r="AN463" s="515">
        <f t="shared" si="183"/>
        <v>0</v>
      </c>
      <c r="AO463" s="515">
        <f t="shared" si="183"/>
        <v>0</v>
      </c>
      <c r="AP463" s="515">
        <f t="shared" si="183"/>
        <v>0</v>
      </c>
      <c r="AQ463" s="515">
        <f t="shared" si="183"/>
        <v>0</v>
      </c>
      <c r="AR463" s="515">
        <f t="shared" si="183"/>
        <v>0</v>
      </c>
      <c r="AS463" s="515">
        <f t="shared" si="183"/>
        <v>0</v>
      </c>
      <c r="AT463" s="515">
        <f t="shared" si="183"/>
        <v>0</v>
      </c>
      <c r="AU463" s="515">
        <f t="shared" si="183"/>
        <v>0</v>
      </c>
      <c r="AV463" s="515">
        <f t="shared" si="183"/>
        <v>0</v>
      </c>
      <c r="AW463" s="515">
        <f t="shared" si="183"/>
        <v>0</v>
      </c>
      <c r="AX463" s="515" t="str">
        <f t="shared" si="175"/>
        <v/>
      </c>
      <c r="AY463" s="515" t="str">
        <f t="shared" si="175"/>
        <v/>
      </c>
      <c r="AZ463" s="515" t="str">
        <f t="shared" si="175"/>
        <v/>
      </c>
      <c r="BA463" s="515" t="str">
        <f t="shared" si="174"/>
        <v/>
      </c>
      <c r="BB463" s="515" t="str">
        <f t="shared" si="174"/>
        <v/>
      </c>
      <c r="BC463" s="515" t="str">
        <f t="shared" si="174"/>
        <v/>
      </c>
      <c r="BD463" s="515" t="str">
        <f t="shared" si="174"/>
        <v/>
      </c>
      <c r="BE463" s="515" t="str">
        <f t="shared" si="165"/>
        <v/>
      </c>
      <c r="BF463" s="515" t="str">
        <f t="shared" si="165"/>
        <v/>
      </c>
      <c r="BG463" s="515" t="str">
        <f t="shared" si="165"/>
        <v/>
      </c>
      <c r="BH463" s="515" t="str">
        <f t="shared" si="165"/>
        <v/>
      </c>
      <c r="BI463" s="515" t="str">
        <f t="shared" si="165"/>
        <v/>
      </c>
      <c r="BJ463" s="515" t="str">
        <f t="shared" si="165"/>
        <v/>
      </c>
      <c r="BK463" s="515" t="str">
        <f t="shared" si="170"/>
        <v/>
      </c>
      <c r="BL463" s="515">
        <f t="shared" si="184"/>
        <v>0</v>
      </c>
      <c r="BM463" s="515">
        <f t="shared" si="185"/>
        <v>0</v>
      </c>
      <c r="BN463" s="515">
        <f t="shared" si="186"/>
        <v>0</v>
      </c>
      <c r="BO463" s="515" t="str">
        <f t="shared" si="187"/>
        <v/>
      </c>
    </row>
    <row r="464" spans="1:67" ht="30" customHeight="1">
      <c r="A464" s="518">
        <v>453</v>
      </c>
      <c r="B464" s="516"/>
      <c r="C464" s="77" t="str">
        <f t="shared" si="176"/>
        <v/>
      </c>
      <c r="D464" s="72" t="str">
        <f t="shared" si="177"/>
        <v/>
      </c>
      <c r="E464" s="515" t="str">
        <f t="shared" si="178"/>
        <v/>
      </c>
      <c r="F464" s="515" t="str">
        <f t="shared" si="179"/>
        <v/>
      </c>
      <c r="G464" s="515" t="str">
        <f t="shared" si="180"/>
        <v/>
      </c>
      <c r="H464" s="515">
        <f t="shared" si="181"/>
        <v>0</v>
      </c>
      <c r="I464" s="515">
        <f t="shared" si="181"/>
        <v>0</v>
      </c>
      <c r="J464" s="515">
        <f t="shared" si="181"/>
        <v>0</v>
      </c>
      <c r="K464" s="515">
        <f t="shared" si="181"/>
        <v>0</v>
      </c>
      <c r="L464" s="515">
        <f t="shared" si="181"/>
        <v>0</v>
      </c>
      <c r="M464" s="515">
        <f t="shared" si="181"/>
        <v>0</v>
      </c>
      <c r="N464" s="515">
        <f t="shared" si="181"/>
        <v>0</v>
      </c>
      <c r="O464" s="515">
        <f t="shared" si="181"/>
        <v>0</v>
      </c>
      <c r="P464" s="515">
        <f t="shared" si="181"/>
        <v>0</v>
      </c>
      <c r="Q464" s="515">
        <f t="shared" si="181"/>
        <v>0</v>
      </c>
      <c r="R464" s="515">
        <f t="shared" si="181"/>
        <v>0</v>
      </c>
      <c r="S464" s="515">
        <f t="shared" si="181"/>
        <v>0</v>
      </c>
      <c r="T464" s="515">
        <f t="shared" si="181"/>
        <v>0</v>
      </c>
      <c r="U464" s="515">
        <f t="shared" si="181"/>
        <v>0</v>
      </c>
      <c r="V464" s="515">
        <f t="shared" si="182"/>
        <v>0</v>
      </c>
      <c r="W464" s="515">
        <f t="shared" si="182"/>
        <v>0</v>
      </c>
      <c r="X464" s="515">
        <f t="shared" si="182"/>
        <v>0</v>
      </c>
      <c r="Y464" s="515">
        <f t="shared" si="182"/>
        <v>0</v>
      </c>
      <c r="Z464" s="515">
        <f t="shared" si="182"/>
        <v>0</v>
      </c>
      <c r="AA464" s="515">
        <f t="shared" si="182"/>
        <v>0</v>
      </c>
      <c r="AB464" s="515">
        <f t="shared" si="182"/>
        <v>0</v>
      </c>
      <c r="AC464" s="515">
        <f t="shared" si="182"/>
        <v>0</v>
      </c>
      <c r="AD464" s="515">
        <f t="shared" si="182"/>
        <v>0</v>
      </c>
      <c r="AE464" s="515">
        <f t="shared" si="182"/>
        <v>0</v>
      </c>
      <c r="AF464" s="515">
        <f t="shared" si="182"/>
        <v>0</v>
      </c>
      <c r="AG464" s="515">
        <f t="shared" si="182"/>
        <v>0</v>
      </c>
      <c r="AH464" s="515">
        <f t="shared" si="182"/>
        <v>0</v>
      </c>
      <c r="AI464" s="515">
        <f t="shared" si="182"/>
        <v>0</v>
      </c>
      <c r="AJ464" s="515">
        <f t="shared" si="183"/>
        <v>0</v>
      </c>
      <c r="AK464" s="515">
        <f t="shared" si="183"/>
        <v>0</v>
      </c>
      <c r="AL464" s="515">
        <f t="shared" si="183"/>
        <v>0</v>
      </c>
      <c r="AM464" s="515">
        <f t="shared" si="183"/>
        <v>0</v>
      </c>
      <c r="AN464" s="515">
        <f t="shared" si="183"/>
        <v>0</v>
      </c>
      <c r="AO464" s="515">
        <f t="shared" si="183"/>
        <v>0</v>
      </c>
      <c r="AP464" s="515">
        <f t="shared" si="183"/>
        <v>0</v>
      </c>
      <c r="AQ464" s="515">
        <f t="shared" si="183"/>
        <v>0</v>
      </c>
      <c r="AR464" s="515">
        <f t="shared" si="183"/>
        <v>0</v>
      </c>
      <c r="AS464" s="515">
        <f t="shared" si="183"/>
        <v>0</v>
      </c>
      <c r="AT464" s="515">
        <f t="shared" si="183"/>
        <v>0</v>
      </c>
      <c r="AU464" s="515">
        <f t="shared" si="183"/>
        <v>0</v>
      </c>
      <c r="AV464" s="515">
        <f t="shared" si="183"/>
        <v>0</v>
      </c>
      <c r="AW464" s="515">
        <f t="shared" si="183"/>
        <v>0</v>
      </c>
      <c r="AX464" s="515" t="str">
        <f t="shared" si="175"/>
        <v/>
      </c>
      <c r="AY464" s="515" t="str">
        <f t="shared" si="175"/>
        <v/>
      </c>
      <c r="AZ464" s="515" t="str">
        <f t="shared" si="175"/>
        <v/>
      </c>
      <c r="BA464" s="515" t="str">
        <f t="shared" si="174"/>
        <v/>
      </c>
      <c r="BB464" s="515" t="str">
        <f t="shared" si="174"/>
        <v/>
      </c>
      <c r="BC464" s="515" t="str">
        <f t="shared" si="174"/>
        <v/>
      </c>
      <c r="BD464" s="515" t="str">
        <f t="shared" si="174"/>
        <v/>
      </c>
      <c r="BE464" s="515" t="str">
        <f t="shared" si="165"/>
        <v/>
      </c>
      <c r="BF464" s="515" t="str">
        <f t="shared" si="165"/>
        <v/>
      </c>
      <c r="BG464" s="515" t="str">
        <f t="shared" si="165"/>
        <v/>
      </c>
      <c r="BH464" s="515" t="str">
        <f t="shared" si="165"/>
        <v/>
      </c>
      <c r="BI464" s="515" t="str">
        <f t="shared" si="165"/>
        <v/>
      </c>
      <c r="BJ464" s="515" t="str">
        <f t="shared" si="165"/>
        <v/>
      </c>
      <c r="BK464" s="515" t="str">
        <f t="shared" si="170"/>
        <v/>
      </c>
      <c r="BL464" s="515">
        <f t="shared" si="184"/>
        <v>0</v>
      </c>
      <c r="BM464" s="515">
        <f t="shared" si="185"/>
        <v>0</v>
      </c>
      <c r="BN464" s="515">
        <f t="shared" si="186"/>
        <v>0</v>
      </c>
      <c r="BO464" s="515" t="str">
        <f t="shared" si="187"/>
        <v/>
      </c>
    </row>
    <row r="465" spans="1:67" ht="30" customHeight="1">
      <c r="A465" s="517">
        <v>454</v>
      </c>
      <c r="B465" s="516"/>
      <c r="C465" s="77" t="str">
        <f t="shared" si="176"/>
        <v/>
      </c>
      <c r="D465" s="72" t="str">
        <f t="shared" si="177"/>
        <v/>
      </c>
      <c r="E465" s="515" t="str">
        <f t="shared" si="178"/>
        <v/>
      </c>
      <c r="F465" s="515" t="str">
        <f t="shared" si="179"/>
        <v/>
      </c>
      <c r="G465" s="515" t="str">
        <f t="shared" si="180"/>
        <v/>
      </c>
      <c r="H465" s="515">
        <f t="shared" si="181"/>
        <v>0</v>
      </c>
      <c r="I465" s="515">
        <f t="shared" si="181"/>
        <v>0</v>
      </c>
      <c r="J465" s="515">
        <f t="shared" si="181"/>
        <v>0</v>
      </c>
      <c r="K465" s="515">
        <f t="shared" si="181"/>
        <v>0</v>
      </c>
      <c r="L465" s="515">
        <f t="shared" si="181"/>
        <v>0</v>
      </c>
      <c r="M465" s="515">
        <f t="shared" si="181"/>
        <v>0</v>
      </c>
      <c r="N465" s="515">
        <f t="shared" si="181"/>
        <v>0</v>
      </c>
      <c r="O465" s="515">
        <f t="shared" si="181"/>
        <v>0</v>
      </c>
      <c r="P465" s="515">
        <f t="shared" si="181"/>
        <v>0</v>
      </c>
      <c r="Q465" s="515">
        <f t="shared" si="181"/>
        <v>0</v>
      </c>
      <c r="R465" s="515">
        <f t="shared" si="181"/>
        <v>0</v>
      </c>
      <c r="S465" s="515">
        <f t="shared" si="181"/>
        <v>0</v>
      </c>
      <c r="T465" s="515">
        <f t="shared" si="181"/>
        <v>0</v>
      </c>
      <c r="U465" s="515">
        <f t="shared" si="181"/>
        <v>0</v>
      </c>
      <c r="V465" s="515">
        <f t="shared" si="182"/>
        <v>0</v>
      </c>
      <c r="W465" s="515">
        <f t="shared" si="182"/>
        <v>0</v>
      </c>
      <c r="X465" s="515">
        <f t="shared" si="182"/>
        <v>0</v>
      </c>
      <c r="Y465" s="515">
        <f t="shared" si="182"/>
        <v>0</v>
      </c>
      <c r="Z465" s="515">
        <f t="shared" si="182"/>
        <v>0</v>
      </c>
      <c r="AA465" s="515">
        <f t="shared" si="182"/>
        <v>0</v>
      </c>
      <c r="AB465" s="515">
        <f t="shared" si="182"/>
        <v>0</v>
      </c>
      <c r="AC465" s="515">
        <f t="shared" si="182"/>
        <v>0</v>
      </c>
      <c r="AD465" s="515">
        <f t="shared" si="182"/>
        <v>0</v>
      </c>
      <c r="AE465" s="515">
        <f t="shared" si="182"/>
        <v>0</v>
      </c>
      <c r="AF465" s="515">
        <f t="shared" si="182"/>
        <v>0</v>
      </c>
      <c r="AG465" s="515">
        <f t="shared" si="182"/>
        <v>0</v>
      </c>
      <c r="AH465" s="515">
        <f t="shared" si="182"/>
        <v>0</v>
      </c>
      <c r="AI465" s="515">
        <f t="shared" si="182"/>
        <v>0</v>
      </c>
      <c r="AJ465" s="515">
        <f t="shared" si="183"/>
        <v>0</v>
      </c>
      <c r="AK465" s="515">
        <f t="shared" si="183"/>
        <v>0</v>
      </c>
      <c r="AL465" s="515">
        <f t="shared" si="183"/>
        <v>0</v>
      </c>
      <c r="AM465" s="515">
        <f t="shared" si="183"/>
        <v>0</v>
      </c>
      <c r="AN465" s="515">
        <f t="shared" si="183"/>
        <v>0</v>
      </c>
      <c r="AO465" s="515">
        <f t="shared" si="183"/>
        <v>0</v>
      </c>
      <c r="AP465" s="515">
        <f t="shared" si="183"/>
        <v>0</v>
      </c>
      <c r="AQ465" s="515">
        <f t="shared" si="183"/>
        <v>0</v>
      </c>
      <c r="AR465" s="515">
        <f t="shared" si="183"/>
        <v>0</v>
      </c>
      <c r="AS465" s="515">
        <f t="shared" si="183"/>
        <v>0</v>
      </c>
      <c r="AT465" s="515">
        <f t="shared" si="183"/>
        <v>0</v>
      </c>
      <c r="AU465" s="515">
        <f t="shared" si="183"/>
        <v>0</v>
      </c>
      <c r="AV465" s="515">
        <f t="shared" si="183"/>
        <v>0</v>
      </c>
      <c r="AW465" s="515">
        <f t="shared" si="183"/>
        <v>0</v>
      </c>
      <c r="AX465" s="515" t="str">
        <f t="shared" si="175"/>
        <v/>
      </c>
      <c r="AY465" s="515" t="str">
        <f t="shared" si="175"/>
        <v/>
      </c>
      <c r="AZ465" s="515" t="str">
        <f t="shared" si="175"/>
        <v/>
      </c>
      <c r="BA465" s="515" t="str">
        <f t="shared" si="174"/>
        <v/>
      </c>
      <c r="BB465" s="515" t="str">
        <f t="shared" si="174"/>
        <v/>
      </c>
      <c r="BC465" s="515" t="str">
        <f t="shared" si="174"/>
        <v/>
      </c>
      <c r="BD465" s="515" t="str">
        <f t="shared" si="174"/>
        <v/>
      </c>
      <c r="BE465" s="515" t="str">
        <f t="shared" si="165"/>
        <v/>
      </c>
      <c r="BF465" s="515" t="str">
        <f t="shared" si="165"/>
        <v/>
      </c>
      <c r="BG465" s="515" t="str">
        <f t="shared" si="165"/>
        <v/>
      </c>
      <c r="BH465" s="515" t="str">
        <f t="shared" si="165"/>
        <v/>
      </c>
      <c r="BI465" s="515" t="str">
        <f t="shared" si="165"/>
        <v/>
      </c>
      <c r="BJ465" s="515" t="str">
        <f t="shared" si="165"/>
        <v/>
      </c>
      <c r="BK465" s="515" t="str">
        <f t="shared" si="170"/>
        <v/>
      </c>
      <c r="BL465" s="515">
        <f t="shared" si="184"/>
        <v>0</v>
      </c>
      <c r="BM465" s="515">
        <f t="shared" si="185"/>
        <v>0</v>
      </c>
      <c r="BN465" s="515">
        <f t="shared" si="186"/>
        <v>0</v>
      </c>
      <c r="BO465" s="515" t="str">
        <f t="shared" si="187"/>
        <v/>
      </c>
    </row>
    <row r="466" spans="1:67" ht="30" customHeight="1">
      <c r="A466" s="518">
        <v>455</v>
      </c>
      <c r="B466" s="516"/>
      <c r="C466" s="77" t="str">
        <f t="shared" si="176"/>
        <v/>
      </c>
      <c r="D466" s="72" t="str">
        <f t="shared" si="177"/>
        <v/>
      </c>
      <c r="E466" s="515" t="str">
        <f t="shared" si="178"/>
        <v/>
      </c>
      <c r="F466" s="515" t="str">
        <f t="shared" si="179"/>
        <v/>
      </c>
      <c r="G466" s="515" t="str">
        <f t="shared" si="180"/>
        <v/>
      </c>
      <c r="H466" s="515">
        <f t="shared" si="181"/>
        <v>0</v>
      </c>
      <c r="I466" s="515">
        <f t="shared" si="181"/>
        <v>0</v>
      </c>
      <c r="J466" s="515">
        <f t="shared" si="181"/>
        <v>0</v>
      </c>
      <c r="K466" s="515">
        <f t="shared" si="181"/>
        <v>0</v>
      </c>
      <c r="L466" s="515">
        <f t="shared" si="181"/>
        <v>0</v>
      </c>
      <c r="M466" s="515">
        <f t="shared" si="181"/>
        <v>0</v>
      </c>
      <c r="N466" s="515">
        <f t="shared" si="181"/>
        <v>0</v>
      </c>
      <c r="O466" s="515">
        <f t="shared" si="181"/>
        <v>0</v>
      </c>
      <c r="P466" s="515">
        <f t="shared" si="181"/>
        <v>0</v>
      </c>
      <c r="Q466" s="515">
        <f t="shared" si="181"/>
        <v>0</v>
      </c>
      <c r="R466" s="515">
        <f t="shared" si="181"/>
        <v>0</v>
      </c>
      <c r="S466" s="515">
        <f t="shared" si="181"/>
        <v>0</v>
      </c>
      <c r="T466" s="515">
        <f t="shared" si="181"/>
        <v>0</v>
      </c>
      <c r="U466" s="515">
        <f t="shared" si="181"/>
        <v>0</v>
      </c>
      <c r="V466" s="515">
        <f t="shared" si="182"/>
        <v>0</v>
      </c>
      <c r="W466" s="515">
        <f t="shared" si="182"/>
        <v>0</v>
      </c>
      <c r="X466" s="515">
        <f t="shared" si="182"/>
        <v>0</v>
      </c>
      <c r="Y466" s="515">
        <f t="shared" si="182"/>
        <v>0</v>
      </c>
      <c r="Z466" s="515">
        <f t="shared" si="182"/>
        <v>0</v>
      </c>
      <c r="AA466" s="515">
        <f t="shared" si="182"/>
        <v>0</v>
      </c>
      <c r="AB466" s="515">
        <f t="shared" si="182"/>
        <v>0</v>
      </c>
      <c r="AC466" s="515">
        <f t="shared" si="182"/>
        <v>0</v>
      </c>
      <c r="AD466" s="515">
        <f t="shared" si="182"/>
        <v>0</v>
      </c>
      <c r="AE466" s="515">
        <f t="shared" si="182"/>
        <v>0</v>
      </c>
      <c r="AF466" s="515">
        <f t="shared" si="182"/>
        <v>0</v>
      </c>
      <c r="AG466" s="515">
        <f t="shared" si="182"/>
        <v>0</v>
      </c>
      <c r="AH466" s="515">
        <f t="shared" si="182"/>
        <v>0</v>
      </c>
      <c r="AI466" s="515">
        <f t="shared" si="182"/>
        <v>0</v>
      </c>
      <c r="AJ466" s="515">
        <f t="shared" si="183"/>
        <v>0</v>
      </c>
      <c r="AK466" s="515">
        <f t="shared" si="183"/>
        <v>0</v>
      </c>
      <c r="AL466" s="515">
        <f t="shared" si="183"/>
        <v>0</v>
      </c>
      <c r="AM466" s="515">
        <f t="shared" si="183"/>
        <v>0</v>
      </c>
      <c r="AN466" s="515">
        <f t="shared" si="183"/>
        <v>0</v>
      </c>
      <c r="AO466" s="515">
        <f t="shared" si="183"/>
        <v>0</v>
      </c>
      <c r="AP466" s="515">
        <f t="shared" si="183"/>
        <v>0</v>
      </c>
      <c r="AQ466" s="515">
        <f t="shared" si="183"/>
        <v>0</v>
      </c>
      <c r="AR466" s="515">
        <f t="shared" si="183"/>
        <v>0</v>
      </c>
      <c r="AS466" s="515">
        <f t="shared" si="183"/>
        <v>0</v>
      </c>
      <c r="AT466" s="515">
        <f t="shared" si="183"/>
        <v>0</v>
      </c>
      <c r="AU466" s="515">
        <f t="shared" si="183"/>
        <v>0</v>
      </c>
      <c r="AV466" s="515">
        <f t="shared" si="183"/>
        <v>0</v>
      </c>
      <c r="AW466" s="515">
        <f t="shared" si="183"/>
        <v>0</v>
      </c>
      <c r="AX466" s="515" t="str">
        <f t="shared" si="175"/>
        <v/>
      </c>
      <c r="AY466" s="515" t="str">
        <f t="shared" si="175"/>
        <v/>
      </c>
      <c r="AZ466" s="515" t="str">
        <f t="shared" si="175"/>
        <v/>
      </c>
      <c r="BA466" s="515" t="str">
        <f t="shared" si="174"/>
        <v/>
      </c>
      <c r="BB466" s="515" t="str">
        <f t="shared" si="174"/>
        <v/>
      </c>
      <c r="BC466" s="515" t="str">
        <f t="shared" si="174"/>
        <v/>
      </c>
      <c r="BD466" s="515" t="str">
        <f t="shared" si="174"/>
        <v/>
      </c>
      <c r="BE466" s="515" t="str">
        <f t="shared" si="165"/>
        <v/>
      </c>
      <c r="BF466" s="515" t="str">
        <f t="shared" si="165"/>
        <v/>
      </c>
      <c r="BG466" s="515" t="str">
        <f t="shared" si="165"/>
        <v/>
      </c>
      <c r="BH466" s="515" t="str">
        <f t="shared" si="165"/>
        <v/>
      </c>
      <c r="BI466" s="515" t="str">
        <f t="shared" si="165"/>
        <v/>
      </c>
      <c r="BJ466" s="515" t="str">
        <f t="shared" si="165"/>
        <v/>
      </c>
      <c r="BK466" s="515" t="str">
        <f t="shared" si="170"/>
        <v/>
      </c>
      <c r="BL466" s="515">
        <f t="shared" si="184"/>
        <v>0</v>
      </c>
      <c r="BM466" s="515">
        <f t="shared" si="185"/>
        <v>0</v>
      </c>
      <c r="BN466" s="515">
        <f t="shared" si="186"/>
        <v>0</v>
      </c>
      <c r="BO466" s="515" t="str">
        <f t="shared" si="187"/>
        <v/>
      </c>
    </row>
    <row r="467" spans="1:67" ht="30" customHeight="1">
      <c r="A467" s="517">
        <v>456</v>
      </c>
      <c r="B467" s="516"/>
      <c r="C467" s="77" t="str">
        <f t="shared" si="176"/>
        <v/>
      </c>
      <c r="D467" s="72" t="str">
        <f t="shared" si="177"/>
        <v/>
      </c>
      <c r="E467" s="515" t="str">
        <f t="shared" si="178"/>
        <v/>
      </c>
      <c r="F467" s="515" t="str">
        <f t="shared" si="179"/>
        <v/>
      </c>
      <c r="G467" s="515" t="str">
        <f t="shared" si="180"/>
        <v/>
      </c>
      <c r="H467" s="515">
        <f t="shared" si="181"/>
        <v>0</v>
      </c>
      <c r="I467" s="515">
        <f t="shared" si="181"/>
        <v>0</v>
      </c>
      <c r="J467" s="515">
        <f t="shared" si="181"/>
        <v>0</v>
      </c>
      <c r="K467" s="515">
        <f t="shared" si="181"/>
        <v>0</v>
      </c>
      <c r="L467" s="515">
        <f t="shared" si="181"/>
        <v>0</v>
      </c>
      <c r="M467" s="515">
        <f t="shared" si="181"/>
        <v>0</v>
      </c>
      <c r="N467" s="515">
        <f t="shared" si="181"/>
        <v>0</v>
      </c>
      <c r="O467" s="515">
        <f t="shared" si="181"/>
        <v>0</v>
      </c>
      <c r="P467" s="515">
        <f t="shared" si="181"/>
        <v>0</v>
      </c>
      <c r="Q467" s="515">
        <f t="shared" si="181"/>
        <v>0</v>
      </c>
      <c r="R467" s="515">
        <f t="shared" si="181"/>
        <v>0</v>
      </c>
      <c r="S467" s="515">
        <f t="shared" si="181"/>
        <v>0</v>
      </c>
      <c r="T467" s="515">
        <f t="shared" si="181"/>
        <v>0</v>
      </c>
      <c r="U467" s="515">
        <f t="shared" si="181"/>
        <v>0</v>
      </c>
      <c r="V467" s="515">
        <f t="shared" si="182"/>
        <v>0</v>
      </c>
      <c r="W467" s="515">
        <f t="shared" si="182"/>
        <v>0</v>
      </c>
      <c r="X467" s="515">
        <f t="shared" si="182"/>
        <v>0</v>
      </c>
      <c r="Y467" s="515">
        <f t="shared" si="182"/>
        <v>0</v>
      </c>
      <c r="Z467" s="515">
        <f t="shared" si="182"/>
        <v>0</v>
      </c>
      <c r="AA467" s="515">
        <f t="shared" si="182"/>
        <v>0</v>
      </c>
      <c r="AB467" s="515">
        <f t="shared" si="182"/>
        <v>0</v>
      </c>
      <c r="AC467" s="515">
        <f t="shared" si="182"/>
        <v>0</v>
      </c>
      <c r="AD467" s="515">
        <f t="shared" si="182"/>
        <v>0</v>
      </c>
      <c r="AE467" s="515">
        <f t="shared" si="182"/>
        <v>0</v>
      </c>
      <c r="AF467" s="515">
        <f t="shared" si="182"/>
        <v>0</v>
      </c>
      <c r="AG467" s="515">
        <f t="shared" si="182"/>
        <v>0</v>
      </c>
      <c r="AH467" s="515">
        <f t="shared" si="182"/>
        <v>0</v>
      </c>
      <c r="AI467" s="515">
        <f t="shared" si="182"/>
        <v>0</v>
      </c>
      <c r="AJ467" s="515">
        <f t="shared" si="183"/>
        <v>0</v>
      </c>
      <c r="AK467" s="515">
        <f t="shared" si="183"/>
        <v>0</v>
      </c>
      <c r="AL467" s="515">
        <f t="shared" si="183"/>
        <v>0</v>
      </c>
      <c r="AM467" s="515">
        <f t="shared" si="183"/>
        <v>0</v>
      </c>
      <c r="AN467" s="515">
        <f t="shared" si="183"/>
        <v>0</v>
      </c>
      <c r="AO467" s="515">
        <f t="shared" si="183"/>
        <v>0</v>
      </c>
      <c r="AP467" s="515">
        <f t="shared" si="183"/>
        <v>0</v>
      </c>
      <c r="AQ467" s="515">
        <f t="shared" si="183"/>
        <v>0</v>
      </c>
      <c r="AR467" s="515">
        <f t="shared" si="183"/>
        <v>0</v>
      </c>
      <c r="AS467" s="515">
        <f t="shared" si="183"/>
        <v>0</v>
      </c>
      <c r="AT467" s="515">
        <f t="shared" si="183"/>
        <v>0</v>
      </c>
      <c r="AU467" s="515">
        <f t="shared" si="183"/>
        <v>0</v>
      </c>
      <c r="AV467" s="515">
        <f t="shared" si="183"/>
        <v>0</v>
      </c>
      <c r="AW467" s="515">
        <f t="shared" si="183"/>
        <v>0</v>
      </c>
      <c r="AX467" s="515" t="str">
        <f t="shared" si="175"/>
        <v/>
      </c>
      <c r="AY467" s="515" t="str">
        <f t="shared" si="175"/>
        <v/>
      </c>
      <c r="AZ467" s="515" t="str">
        <f t="shared" si="175"/>
        <v/>
      </c>
      <c r="BA467" s="515" t="str">
        <f t="shared" si="174"/>
        <v/>
      </c>
      <c r="BB467" s="515" t="str">
        <f t="shared" si="174"/>
        <v/>
      </c>
      <c r="BC467" s="515" t="str">
        <f t="shared" si="174"/>
        <v/>
      </c>
      <c r="BD467" s="515" t="str">
        <f t="shared" si="174"/>
        <v/>
      </c>
      <c r="BE467" s="515" t="str">
        <f t="shared" si="165"/>
        <v/>
      </c>
      <c r="BF467" s="515" t="str">
        <f t="shared" si="165"/>
        <v/>
      </c>
      <c r="BG467" s="515" t="str">
        <f t="shared" si="165"/>
        <v/>
      </c>
      <c r="BH467" s="515" t="str">
        <f t="shared" si="165"/>
        <v/>
      </c>
      <c r="BI467" s="515" t="str">
        <f t="shared" si="165"/>
        <v/>
      </c>
      <c r="BJ467" s="515" t="str">
        <f t="shared" si="165"/>
        <v/>
      </c>
      <c r="BK467" s="515" t="str">
        <f t="shared" si="170"/>
        <v/>
      </c>
      <c r="BL467" s="515">
        <f t="shared" si="184"/>
        <v>0</v>
      </c>
      <c r="BM467" s="515">
        <f t="shared" si="185"/>
        <v>0</v>
      </c>
      <c r="BN467" s="515">
        <f t="shared" si="186"/>
        <v>0</v>
      </c>
      <c r="BO467" s="515" t="str">
        <f t="shared" si="187"/>
        <v/>
      </c>
    </row>
    <row r="468" spans="1:67" ht="30" customHeight="1">
      <c r="A468" s="518">
        <v>457</v>
      </c>
      <c r="B468" s="516"/>
      <c r="C468" s="77" t="str">
        <f t="shared" si="176"/>
        <v/>
      </c>
      <c r="D468" s="72" t="str">
        <f t="shared" si="177"/>
        <v/>
      </c>
      <c r="E468" s="515" t="str">
        <f t="shared" si="178"/>
        <v/>
      </c>
      <c r="F468" s="515" t="str">
        <f t="shared" si="179"/>
        <v/>
      </c>
      <c r="G468" s="515" t="str">
        <f t="shared" si="180"/>
        <v/>
      </c>
      <c r="H468" s="515">
        <f t="shared" si="181"/>
        <v>0</v>
      </c>
      <c r="I468" s="515">
        <f t="shared" si="181"/>
        <v>0</v>
      </c>
      <c r="J468" s="515">
        <f t="shared" si="181"/>
        <v>0</v>
      </c>
      <c r="K468" s="515">
        <f t="shared" si="181"/>
        <v>0</v>
      </c>
      <c r="L468" s="515">
        <f t="shared" si="181"/>
        <v>0</v>
      </c>
      <c r="M468" s="515">
        <f t="shared" si="181"/>
        <v>0</v>
      </c>
      <c r="N468" s="515">
        <f t="shared" si="181"/>
        <v>0</v>
      </c>
      <c r="O468" s="515">
        <f t="shared" si="181"/>
        <v>0</v>
      </c>
      <c r="P468" s="515">
        <f t="shared" si="181"/>
        <v>0</v>
      </c>
      <c r="Q468" s="515">
        <f t="shared" si="181"/>
        <v>0</v>
      </c>
      <c r="R468" s="515">
        <f t="shared" si="181"/>
        <v>0</v>
      </c>
      <c r="S468" s="515">
        <f t="shared" si="181"/>
        <v>0</v>
      </c>
      <c r="T468" s="515">
        <f t="shared" si="181"/>
        <v>0</v>
      </c>
      <c r="U468" s="515">
        <f t="shared" si="181"/>
        <v>0</v>
      </c>
      <c r="V468" s="515">
        <f t="shared" si="182"/>
        <v>0</v>
      </c>
      <c r="W468" s="515">
        <f t="shared" si="182"/>
        <v>0</v>
      </c>
      <c r="X468" s="515">
        <f t="shared" si="182"/>
        <v>0</v>
      </c>
      <c r="Y468" s="515">
        <f t="shared" si="182"/>
        <v>0</v>
      </c>
      <c r="Z468" s="515">
        <f t="shared" si="182"/>
        <v>0</v>
      </c>
      <c r="AA468" s="515">
        <f t="shared" si="182"/>
        <v>0</v>
      </c>
      <c r="AB468" s="515">
        <f t="shared" si="182"/>
        <v>0</v>
      </c>
      <c r="AC468" s="515">
        <f t="shared" si="182"/>
        <v>0</v>
      </c>
      <c r="AD468" s="515">
        <f t="shared" si="182"/>
        <v>0</v>
      </c>
      <c r="AE468" s="515">
        <f t="shared" si="182"/>
        <v>0</v>
      </c>
      <c r="AF468" s="515">
        <f t="shared" si="182"/>
        <v>0</v>
      </c>
      <c r="AG468" s="515">
        <f t="shared" si="182"/>
        <v>0</v>
      </c>
      <c r="AH468" s="515">
        <f t="shared" si="182"/>
        <v>0</v>
      </c>
      <c r="AI468" s="515">
        <f t="shared" si="182"/>
        <v>0</v>
      </c>
      <c r="AJ468" s="515">
        <f t="shared" si="183"/>
        <v>0</v>
      </c>
      <c r="AK468" s="515">
        <f t="shared" si="183"/>
        <v>0</v>
      </c>
      <c r="AL468" s="515">
        <f t="shared" si="183"/>
        <v>0</v>
      </c>
      <c r="AM468" s="515">
        <f t="shared" si="183"/>
        <v>0</v>
      </c>
      <c r="AN468" s="515">
        <f t="shared" si="183"/>
        <v>0</v>
      </c>
      <c r="AO468" s="515">
        <f t="shared" si="183"/>
        <v>0</v>
      </c>
      <c r="AP468" s="515">
        <f t="shared" si="183"/>
        <v>0</v>
      </c>
      <c r="AQ468" s="515">
        <f t="shared" si="183"/>
        <v>0</v>
      </c>
      <c r="AR468" s="515">
        <f t="shared" si="183"/>
        <v>0</v>
      </c>
      <c r="AS468" s="515">
        <f t="shared" si="183"/>
        <v>0</v>
      </c>
      <c r="AT468" s="515">
        <f t="shared" si="183"/>
        <v>0</v>
      </c>
      <c r="AU468" s="515">
        <f t="shared" si="183"/>
        <v>0</v>
      </c>
      <c r="AV468" s="515">
        <f t="shared" si="183"/>
        <v>0</v>
      </c>
      <c r="AW468" s="515">
        <f t="shared" si="183"/>
        <v>0</v>
      </c>
      <c r="AX468" s="515" t="str">
        <f t="shared" si="175"/>
        <v/>
      </c>
      <c r="AY468" s="515" t="str">
        <f t="shared" si="175"/>
        <v/>
      </c>
      <c r="AZ468" s="515" t="str">
        <f t="shared" si="175"/>
        <v/>
      </c>
      <c r="BA468" s="515" t="str">
        <f t="shared" si="174"/>
        <v/>
      </c>
      <c r="BB468" s="515" t="str">
        <f t="shared" si="174"/>
        <v/>
      </c>
      <c r="BC468" s="515" t="str">
        <f t="shared" si="174"/>
        <v/>
      </c>
      <c r="BD468" s="515" t="str">
        <f t="shared" si="174"/>
        <v/>
      </c>
      <c r="BE468" s="515" t="str">
        <f t="shared" si="165"/>
        <v/>
      </c>
      <c r="BF468" s="515" t="str">
        <f t="shared" si="165"/>
        <v/>
      </c>
      <c r="BG468" s="515" t="str">
        <f t="shared" si="165"/>
        <v/>
      </c>
      <c r="BH468" s="515" t="str">
        <f t="shared" si="165"/>
        <v/>
      </c>
      <c r="BI468" s="515" t="str">
        <f t="shared" si="165"/>
        <v/>
      </c>
      <c r="BJ468" s="515" t="str">
        <f t="shared" si="165"/>
        <v/>
      </c>
      <c r="BK468" s="515" t="str">
        <f t="shared" si="170"/>
        <v/>
      </c>
      <c r="BL468" s="515">
        <f t="shared" si="184"/>
        <v>0</v>
      </c>
      <c r="BM468" s="515">
        <f t="shared" si="185"/>
        <v>0</v>
      </c>
      <c r="BN468" s="515">
        <f t="shared" si="186"/>
        <v>0</v>
      </c>
      <c r="BO468" s="515" t="str">
        <f t="shared" si="187"/>
        <v/>
      </c>
    </row>
    <row r="469" spans="1:67" ht="30" customHeight="1">
      <c r="A469" s="517">
        <v>458</v>
      </c>
      <c r="B469" s="516"/>
      <c r="C469" s="77" t="str">
        <f t="shared" si="176"/>
        <v/>
      </c>
      <c r="D469" s="72" t="str">
        <f t="shared" si="177"/>
        <v/>
      </c>
      <c r="E469" s="515" t="str">
        <f t="shared" si="178"/>
        <v/>
      </c>
      <c r="F469" s="515" t="str">
        <f t="shared" si="179"/>
        <v/>
      </c>
      <c r="G469" s="515" t="str">
        <f t="shared" si="180"/>
        <v/>
      </c>
      <c r="H469" s="515">
        <f t="shared" si="181"/>
        <v>0</v>
      </c>
      <c r="I469" s="515">
        <f t="shared" si="181"/>
        <v>0</v>
      </c>
      <c r="J469" s="515">
        <f t="shared" si="181"/>
        <v>0</v>
      </c>
      <c r="K469" s="515">
        <f t="shared" si="181"/>
        <v>0</v>
      </c>
      <c r="L469" s="515">
        <f t="shared" si="181"/>
        <v>0</v>
      </c>
      <c r="M469" s="515">
        <f t="shared" si="181"/>
        <v>0</v>
      </c>
      <c r="N469" s="515">
        <f t="shared" si="181"/>
        <v>0</v>
      </c>
      <c r="O469" s="515">
        <f t="shared" si="181"/>
        <v>0</v>
      </c>
      <c r="P469" s="515">
        <f t="shared" si="181"/>
        <v>0</v>
      </c>
      <c r="Q469" s="515">
        <f t="shared" si="181"/>
        <v>0</v>
      </c>
      <c r="R469" s="515">
        <f t="shared" si="181"/>
        <v>0</v>
      </c>
      <c r="S469" s="515">
        <f t="shared" si="181"/>
        <v>0</v>
      </c>
      <c r="T469" s="515">
        <f t="shared" si="181"/>
        <v>0</v>
      </c>
      <c r="U469" s="515">
        <f t="shared" si="181"/>
        <v>0</v>
      </c>
      <c r="V469" s="515">
        <f t="shared" si="182"/>
        <v>0</v>
      </c>
      <c r="W469" s="515">
        <f t="shared" si="182"/>
        <v>0</v>
      </c>
      <c r="X469" s="515">
        <f t="shared" si="182"/>
        <v>0</v>
      </c>
      <c r="Y469" s="515">
        <f t="shared" si="182"/>
        <v>0</v>
      </c>
      <c r="Z469" s="515">
        <f t="shared" si="182"/>
        <v>0</v>
      </c>
      <c r="AA469" s="515">
        <f t="shared" si="182"/>
        <v>0</v>
      </c>
      <c r="AB469" s="515">
        <f t="shared" si="182"/>
        <v>0</v>
      </c>
      <c r="AC469" s="515">
        <f t="shared" si="182"/>
        <v>0</v>
      </c>
      <c r="AD469" s="515">
        <f t="shared" si="182"/>
        <v>0</v>
      </c>
      <c r="AE469" s="515">
        <f t="shared" si="182"/>
        <v>0</v>
      </c>
      <c r="AF469" s="515">
        <f t="shared" si="182"/>
        <v>0</v>
      </c>
      <c r="AG469" s="515">
        <f t="shared" si="182"/>
        <v>0</v>
      </c>
      <c r="AH469" s="515">
        <f t="shared" si="182"/>
        <v>0</v>
      </c>
      <c r="AI469" s="515">
        <f t="shared" si="182"/>
        <v>0</v>
      </c>
      <c r="AJ469" s="515">
        <f t="shared" si="183"/>
        <v>0</v>
      </c>
      <c r="AK469" s="515">
        <f t="shared" si="183"/>
        <v>0</v>
      </c>
      <c r="AL469" s="515">
        <f t="shared" si="183"/>
        <v>0</v>
      </c>
      <c r="AM469" s="515">
        <f t="shared" si="183"/>
        <v>0</v>
      </c>
      <c r="AN469" s="515">
        <f t="shared" si="183"/>
        <v>0</v>
      </c>
      <c r="AO469" s="515">
        <f t="shared" si="183"/>
        <v>0</v>
      </c>
      <c r="AP469" s="515">
        <f t="shared" si="183"/>
        <v>0</v>
      </c>
      <c r="AQ469" s="515">
        <f t="shared" si="183"/>
        <v>0</v>
      </c>
      <c r="AR469" s="515">
        <f t="shared" si="183"/>
        <v>0</v>
      </c>
      <c r="AS469" s="515">
        <f t="shared" si="183"/>
        <v>0</v>
      </c>
      <c r="AT469" s="515">
        <f t="shared" si="183"/>
        <v>0</v>
      </c>
      <c r="AU469" s="515">
        <f t="shared" si="183"/>
        <v>0</v>
      </c>
      <c r="AV469" s="515">
        <f t="shared" si="183"/>
        <v>0</v>
      </c>
      <c r="AW469" s="515">
        <f t="shared" si="183"/>
        <v>0</v>
      </c>
      <c r="AX469" s="515" t="str">
        <f t="shared" si="175"/>
        <v/>
      </c>
      <c r="AY469" s="515" t="str">
        <f t="shared" si="175"/>
        <v/>
      </c>
      <c r="AZ469" s="515" t="str">
        <f t="shared" si="175"/>
        <v/>
      </c>
      <c r="BA469" s="515" t="str">
        <f t="shared" si="174"/>
        <v/>
      </c>
      <c r="BB469" s="515" t="str">
        <f t="shared" si="174"/>
        <v/>
      </c>
      <c r="BC469" s="515" t="str">
        <f t="shared" si="174"/>
        <v/>
      </c>
      <c r="BD469" s="515" t="str">
        <f t="shared" si="174"/>
        <v/>
      </c>
      <c r="BE469" s="515" t="str">
        <f t="shared" si="165"/>
        <v/>
      </c>
      <c r="BF469" s="515" t="str">
        <f t="shared" si="165"/>
        <v/>
      </c>
      <c r="BG469" s="515" t="str">
        <f t="shared" si="165"/>
        <v/>
      </c>
      <c r="BH469" s="515" t="str">
        <f t="shared" si="165"/>
        <v/>
      </c>
      <c r="BI469" s="515" t="str">
        <f t="shared" si="165"/>
        <v/>
      </c>
      <c r="BJ469" s="515" t="str">
        <f t="shared" si="165"/>
        <v/>
      </c>
      <c r="BK469" s="515" t="str">
        <f t="shared" si="170"/>
        <v/>
      </c>
      <c r="BL469" s="515">
        <f t="shared" si="184"/>
        <v>0</v>
      </c>
      <c r="BM469" s="515">
        <f t="shared" si="185"/>
        <v>0</v>
      </c>
      <c r="BN469" s="515">
        <f t="shared" si="186"/>
        <v>0</v>
      </c>
      <c r="BO469" s="515" t="str">
        <f t="shared" si="187"/>
        <v/>
      </c>
    </row>
    <row r="470" spans="1:67" ht="30" customHeight="1">
      <c r="A470" s="518">
        <v>459</v>
      </c>
      <c r="B470" s="516"/>
      <c r="C470" s="77" t="str">
        <f t="shared" si="176"/>
        <v/>
      </c>
      <c r="D470" s="72" t="str">
        <f t="shared" si="177"/>
        <v/>
      </c>
      <c r="E470" s="515" t="str">
        <f t="shared" si="178"/>
        <v/>
      </c>
      <c r="F470" s="515" t="str">
        <f t="shared" si="179"/>
        <v/>
      </c>
      <c r="G470" s="515" t="str">
        <f t="shared" si="180"/>
        <v/>
      </c>
      <c r="H470" s="515">
        <f t="shared" si="181"/>
        <v>0</v>
      </c>
      <c r="I470" s="515">
        <f t="shared" si="181"/>
        <v>0</v>
      </c>
      <c r="J470" s="515">
        <f t="shared" si="181"/>
        <v>0</v>
      </c>
      <c r="K470" s="515">
        <f t="shared" si="181"/>
        <v>0</v>
      </c>
      <c r="L470" s="515">
        <f t="shared" si="181"/>
        <v>0</v>
      </c>
      <c r="M470" s="515">
        <f t="shared" si="181"/>
        <v>0</v>
      </c>
      <c r="N470" s="515">
        <f t="shared" si="181"/>
        <v>0</v>
      </c>
      <c r="O470" s="515">
        <f t="shared" si="181"/>
        <v>0</v>
      </c>
      <c r="P470" s="515">
        <f t="shared" si="181"/>
        <v>0</v>
      </c>
      <c r="Q470" s="515">
        <f t="shared" si="181"/>
        <v>0</v>
      </c>
      <c r="R470" s="515">
        <f t="shared" si="181"/>
        <v>0</v>
      </c>
      <c r="S470" s="515">
        <f t="shared" si="181"/>
        <v>0</v>
      </c>
      <c r="T470" s="515">
        <f t="shared" si="181"/>
        <v>0</v>
      </c>
      <c r="U470" s="515">
        <f t="shared" si="181"/>
        <v>0</v>
      </c>
      <c r="V470" s="515">
        <f t="shared" si="182"/>
        <v>0</v>
      </c>
      <c r="W470" s="515">
        <f t="shared" si="182"/>
        <v>0</v>
      </c>
      <c r="X470" s="515">
        <f t="shared" si="182"/>
        <v>0</v>
      </c>
      <c r="Y470" s="515">
        <f t="shared" si="182"/>
        <v>0</v>
      </c>
      <c r="Z470" s="515">
        <f t="shared" si="182"/>
        <v>0</v>
      </c>
      <c r="AA470" s="515">
        <f t="shared" si="182"/>
        <v>0</v>
      </c>
      <c r="AB470" s="515">
        <f t="shared" si="182"/>
        <v>0</v>
      </c>
      <c r="AC470" s="515">
        <f t="shared" si="182"/>
        <v>0</v>
      </c>
      <c r="AD470" s="515">
        <f t="shared" si="182"/>
        <v>0</v>
      </c>
      <c r="AE470" s="515">
        <f t="shared" si="182"/>
        <v>0</v>
      </c>
      <c r="AF470" s="515">
        <f t="shared" si="182"/>
        <v>0</v>
      </c>
      <c r="AG470" s="515">
        <f t="shared" si="182"/>
        <v>0</v>
      </c>
      <c r="AH470" s="515">
        <f t="shared" si="182"/>
        <v>0</v>
      </c>
      <c r="AI470" s="515">
        <f t="shared" si="182"/>
        <v>0</v>
      </c>
      <c r="AJ470" s="515">
        <f t="shared" si="183"/>
        <v>0</v>
      </c>
      <c r="AK470" s="515">
        <f t="shared" si="183"/>
        <v>0</v>
      </c>
      <c r="AL470" s="515">
        <f t="shared" si="183"/>
        <v>0</v>
      </c>
      <c r="AM470" s="515">
        <f t="shared" si="183"/>
        <v>0</v>
      </c>
      <c r="AN470" s="515">
        <f t="shared" si="183"/>
        <v>0</v>
      </c>
      <c r="AO470" s="515">
        <f t="shared" si="183"/>
        <v>0</v>
      </c>
      <c r="AP470" s="515">
        <f t="shared" si="183"/>
        <v>0</v>
      </c>
      <c r="AQ470" s="515">
        <f t="shared" si="183"/>
        <v>0</v>
      </c>
      <c r="AR470" s="515">
        <f t="shared" si="183"/>
        <v>0</v>
      </c>
      <c r="AS470" s="515">
        <f t="shared" si="183"/>
        <v>0</v>
      </c>
      <c r="AT470" s="515">
        <f t="shared" si="183"/>
        <v>0</v>
      </c>
      <c r="AU470" s="515">
        <f t="shared" si="183"/>
        <v>0</v>
      </c>
      <c r="AV470" s="515">
        <f t="shared" si="183"/>
        <v>0</v>
      </c>
      <c r="AW470" s="515">
        <f t="shared" si="183"/>
        <v>0</v>
      </c>
      <c r="AX470" s="515" t="str">
        <f t="shared" si="175"/>
        <v/>
      </c>
      <c r="AY470" s="515" t="str">
        <f t="shared" si="175"/>
        <v/>
      </c>
      <c r="AZ470" s="515" t="str">
        <f t="shared" si="175"/>
        <v/>
      </c>
      <c r="BA470" s="515" t="str">
        <f t="shared" si="174"/>
        <v/>
      </c>
      <c r="BB470" s="515" t="str">
        <f t="shared" si="174"/>
        <v/>
      </c>
      <c r="BC470" s="515" t="str">
        <f t="shared" si="174"/>
        <v/>
      </c>
      <c r="BD470" s="515" t="str">
        <f t="shared" si="174"/>
        <v/>
      </c>
      <c r="BE470" s="515" t="str">
        <f t="shared" si="165"/>
        <v/>
      </c>
      <c r="BF470" s="515" t="str">
        <f t="shared" si="165"/>
        <v/>
      </c>
      <c r="BG470" s="515" t="str">
        <f t="shared" si="165"/>
        <v/>
      </c>
      <c r="BH470" s="515" t="str">
        <f t="shared" si="165"/>
        <v/>
      </c>
      <c r="BI470" s="515" t="str">
        <f t="shared" si="165"/>
        <v/>
      </c>
      <c r="BJ470" s="515" t="str">
        <f t="shared" si="165"/>
        <v/>
      </c>
      <c r="BK470" s="515" t="str">
        <f t="shared" si="170"/>
        <v/>
      </c>
      <c r="BL470" s="515">
        <f t="shared" si="184"/>
        <v>0</v>
      </c>
      <c r="BM470" s="515">
        <f t="shared" si="185"/>
        <v>0</v>
      </c>
      <c r="BN470" s="515">
        <f t="shared" si="186"/>
        <v>0</v>
      </c>
      <c r="BO470" s="515" t="str">
        <f t="shared" si="187"/>
        <v/>
      </c>
    </row>
    <row r="471" spans="1:67" ht="30" customHeight="1">
      <c r="A471" s="517">
        <v>460</v>
      </c>
      <c r="B471" s="516"/>
      <c r="C471" s="77" t="str">
        <f t="shared" si="176"/>
        <v/>
      </c>
      <c r="D471" s="72" t="str">
        <f t="shared" si="177"/>
        <v/>
      </c>
      <c r="E471" s="515" t="str">
        <f t="shared" si="178"/>
        <v/>
      </c>
      <c r="F471" s="515" t="str">
        <f t="shared" si="179"/>
        <v/>
      </c>
      <c r="G471" s="515" t="str">
        <f t="shared" si="180"/>
        <v/>
      </c>
      <c r="H471" s="515">
        <f t="shared" si="181"/>
        <v>0</v>
      </c>
      <c r="I471" s="515">
        <f t="shared" si="181"/>
        <v>0</v>
      </c>
      <c r="J471" s="515">
        <f t="shared" si="181"/>
        <v>0</v>
      </c>
      <c r="K471" s="515">
        <f t="shared" si="181"/>
        <v>0</v>
      </c>
      <c r="L471" s="515">
        <f t="shared" si="181"/>
        <v>0</v>
      </c>
      <c r="M471" s="515">
        <f t="shared" si="181"/>
        <v>0</v>
      </c>
      <c r="N471" s="515">
        <f t="shared" si="181"/>
        <v>0</v>
      </c>
      <c r="O471" s="515">
        <f t="shared" si="181"/>
        <v>0</v>
      </c>
      <c r="P471" s="515">
        <f t="shared" si="181"/>
        <v>0</v>
      </c>
      <c r="Q471" s="515">
        <f t="shared" si="181"/>
        <v>0</v>
      </c>
      <c r="R471" s="515">
        <f t="shared" si="181"/>
        <v>0</v>
      </c>
      <c r="S471" s="515">
        <f t="shared" si="181"/>
        <v>0</v>
      </c>
      <c r="T471" s="515">
        <f t="shared" si="181"/>
        <v>0</v>
      </c>
      <c r="U471" s="515">
        <f t="shared" si="181"/>
        <v>0</v>
      </c>
      <c r="V471" s="515">
        <f t="shared" si="182"/>
        <v>0</v>
      </c>
      <c r="W471" s="515">
        <f t="shared" si="182"/>
        <v>0</v>
      </c>
      <c r="X471" s="515">
        <f t="shared" si="182"/>
        <v>0</v>
      </c>
      <c r="Y471" s="515">
        <f t="shared" si="182"/>
        <v>0</v>
      </c>
      <c r="Z471" s="515">
        <f t="shared" si="182"/>
        <v>0</v>
      </c>
      <c r="AA471" s="515">
        <f t="shared" si="182"/>
        <v>0</v>
      </c>
      <c r="AB471" s="515">
        <f t="shared" si="182"/>
        <v>0</v>
      </c>
      <c r="AC471" s="515">
        <f t="shared" si="182"/>
        <v>0</v>
      </c>
      <c r="AD471" s="515">
        <f t="shared" si="182"/>
        <v>0</v>
      </c>
      <c r="AE471" s="515">
        <f t="shared" si="182"/>
        <v>0</v>
      </c>
      <c r="AF471" s="515">
        <f t="shared" si="182"/>
        <v>0</v>
      </c>
      <c r="AG471" s="515">
        <f t="shared" si="182"/>
        <v>0</v>
      </c>
      <c r="AH471" s="515">
        <f t="shared" si="182"/>
        <v>0</v>
      </c>
      <c r="AI471" s="515">
        <f t="shared" si="182"/>
        <v>0</v>
      </c>
      <c r="AJ471" s="515">
        <f t="shared" si="183"/>
        <v>0</v>
      </c>
      <c r="AK471" s="515">
        <f t="shared" si="183"/>
        <v>0</v>
      </c>
      <c r="AL471" s="515">
        <f t="shared" si="183"/>
        <v>0</v>
      </c>
      <c r="AM471" s="515">
        <f t="shared" si="183"/>
        <v>0</v>
      </c>
      <c r="AN471" s="515">
        <f t="shared" si="183"/>
        <v>0</v>
      </c>
      <c r="AO471" s="515">
        <f t="shared" si="183"/>
        <v>0</v>
      </c>
      <c r="AP471" s="515">
        <f t="shared" si="183"/>
        <v>0</v>
      </c>
      <c r="AQ471" s="515">
        <f t="shared" si="183"/>
        <v>0</v>
      </c>
      <c r="AR471" s="515">
        <f t="shared" si="183"/>
        <v>0</v>
      </c>
      <c r="AS471" s="515">
        <f t="shared" si="183"/>
        <v>0</v>
      </c>
      <c r="AT471" s="515">
        <f t="shared" si="183"/>
        <v>0</v>
      </c>
      <c r="AU471" s="515">
        <f t="shared" si="183"/>
        <v>0</v>
      </c>
      <c r="AV471" s="515">
        <f t="shared" si="183"/>
        <v>0</v>
      </c>
      <c r="AW471" s="515">
        <f t="shared" si="183"/>
        <v>0</v>
      </c>
      <c r="AX471" s="515" t="str">
        <f t="shared" si="175"/>
        <v/>
      </c>
      <c r="AY471" s="515" t="str">
        <f t="shared" si="175"/>
        <v/>
      </c>
      <c r="AZ471" s="515" t="str">
        <f t="shared" si="175"/>
        <v/>
      </c>
      <c r="BA471" s="515" t="str">
        <f t="shared" si="174"/>
        <v/>
      </c>
      <c r="BB471" s="515" t="str">
        <f t="shared" si="174"/>
        <v/>
      </c>
      <c r="BC471" s="515" t="str">
        <f t="shared" si="174"/>
        <v/>
      </c>
      <c r="BD471" s="515" t="str">
        <f t="shared" si="174"/>
        <v/>
      </c>
      <c r="BE471" s="515" t="str">
        <f t="shared" si="165"/>
        <v/>
      </c>
      <c r="BF471" s="515" t="str">
        <f t="shared" si="165"/>
        <v/>
      </c>
      <c r="BG471" s="515" t="str">
        <f t="shared" si="165"/>
        <v/>
      </c>
      <c r="BH471" s="515" t="str">
        <f t="shared" ref="BH471:BK534" si="188">IF($B471="","",IF(AT471&gt;0,"",IF(R471&gt;0,"⚠ "&amp;BH$11,IF(AF471&gt;0,"info "&amp;BH$11,""))))</f>
        <v/>
      </c>
      <c r="BI471" s="515" t="str">
        <f t="shared" si="188"/>
        <v/>
      </c>
      <c r="BJ471" s="515" t="str">
        <f t="shared" si="188"/>
        <v/>
      </c>
      <c r="BK471" s="515" t="str">
        <f t="shared" si="170"/>
        <v/>
      </c>
      <c r="BL471" s="515">
        <f t="shared" si="184"/>
        <v>0</v>
      </c>
      <c r="BM471" s="515">
        <f t="shared" si="185"/>
        <v>0</v>
      </c>
      <c r="BN471" s="515">
        <f t="shared" si="186"/>
        <v>0</v>
      </c>
      <c r="BO471" s="515" t="str">
        <f t="shared" si="187"/>
        <v/>
      </c>
    </row>
    <row r="472" spans="1:67" ht="30" customHeight="1">
      <c r="A472" s="518">
        <v>461</v>
      </c>
      <c r="B472" s="516"/>
      <c r="C472" s="77" t="str">
        <f t="shared" si="176"/>
        <v/>
      </c>
      <c r="D472" s="72" t="str">
        <f t="shared" si="177"/>
        <v/>
      </c>
      <c r="E472" s="515" t="str">
        <f t="shared" si="178"/>
        <v/>
      </c>
      <c r="F472" s="515" t="str">
        <f t="shared" si="179"/>
        <v/>
      </c>
      <c r="G472" s="515" t="str">
        <f t="shared" si="180"/>
        <v/>
      </c>
      <c r="H472" s="515">
        <f t="shared" si="181"/>
        <v>0</v>
      </c>
      <c r="I472" s="515">
        <f t="shared" si="181"/>
        <v>0</v>
      </c>
      <c r="J472" s="515">
        <f t="shared" si="181"/>
        <v>0</v>
      </c>
      <c r="K472" s="515">
        <f t="shared" si="181"/>
        <v>0</v>
      </c>
      <c r="L472" s="515">
        <f t="shared" si="181"/>
        <v>0</v>
      </c>
      <c r="M472" s="515">
        <f t="shared" si="181"/>
        <v>0</v>
      </c>
      <c r="N472" s="515">
        <f t="shared" si="181"/>
        <v>0</v>
      </c>
      <c r="O472" s="515">
        <f t="shared" si="181"/>
        <v>0</v>
      </c>
      <c r="P472" s="515">
        <f t="shared" si="181"/>
        <v>0</v>
      </c>
      <c r="Q472" s="515">
        <f t="shared" si="181"/>
        <v>0</v>
      </c>
      <c r="R472" s="515">
        <f t="shared" si="181"/>
        <v>0</v>
      </c>
      <c r="S472" s="515">
        <f t="shared" si="181"/>
        <v>0</v>
      </c>
      <c r="T472" s="515">
        <f t="shared" si="181"/>
        <v>0</v>
      </c>
      <c r="U472" s="515">
        <f t="shared" si="181"/>
        <v>0</v>
      </c>
      <c r="V472" s="515">
        <f t="shared" si="182"/>
        <v>0</v>
      </c>
      <c r="W472" s="515">
        <f t="shared" si="182"/>
        <v>0</v>
      </c>
      <c r="X472" s="515">
        <f t="shared" si="182"/>
        <v>0</v>
      </c>
      <c r="Y472" s="515">
        <f t="shared" si="182"/>
        <v>0</v>
      </c>
      <c r="Z472" s="515">
        <f t="shared" si="182"/>
        <v>0</v>
      </c>
      <c r="AA472" s="515">
        <f t="shared" si="182"/>
        <v>0</v>
      </c>
      <c r="AB472" s="515">
        <f t="shared" si="182"/>
        <v>0</v>
      </c>
      <c r="AC472" s="515">
        <f t="shared" si="182"/>
        <v>0</v>
      </c>
      <c r="AD472" s="515">
        <f t="shared" si="182"/>
        <v>0</v>
      </c>
      <c r="AE472" s="515">
        <f t="shared" si="182"/>
        <v>0</v>
      </c>
      <c r="AF472" s="515">
        <f t="shared" si="182"/>
        <v>0</v>
      </c>
      <c r="AG472" s="515">
        <f t="shared" si="182"/>
        <v>0</v>
      </c>
      <c r="AH472" s="515">
        <f t="shared" si="182"/>
        <v>0</v>
      </c>
      <c r="AI472" s="515">
        <f t="shared" si="182"/>
        <v>0</v>
      </c>
      <c r="AJ472" s="515">
        <f t="shared" si="183"/>
        <v>0</v>
      </c>
      <c r="AK472" s="515">
        <f t="shared" si="183"/>
        <v>0</v>
      </c>
      <c r="AL472" s="515">
        <f t="shared" si="183"/>
        <v>0</v>
      </c>
      <c r="AM472" s="515">
        <f t="shared" si="183"/>
        <v>0</v>
      </c>
      <c r="AN472" s="515">
        <f t="shared" si="183"/>
        <v>0</v>
      </c>
      <c r="AO472" s="515">
        <f t="shared" si="183"/>
        <v>0</v>
      </c>
      <c r="AP472" s="515">
        <f t="shared" si="183"/>
        <v>0</v>
      </c>
      <c r="AQ472" s="515">
        <f t="shared" si="183"/>
        <v>0</v>
      </c>
      <c r="AR472" s="515">
        <f t="shared" si="183"/>
        <v>0</v>
      </c>
      <c r="AS472" s="515">
        <f t="shared" si="183"/>
        <v>0</v>
      </c>
      <c r="AT472" s="515">
        <f t="shared" si="183"/>
        <v>0</v>
      </c>
      <c r="AU472" s="515">
        <f t="shared" si="183"/>
        <v>0</v>
      </c>
      <c r="AV472" s="515">
        <f t="shared" si="183"/>
        <v>0</v>
      </c>
      <c r="AW472" s="515">
        <f t="shared" si="183"/>
        <v>0</v>
      </c>
      <c r="AX472" s="515" t="str">
        <f t="shared" si="175"/>
        <v/>
      </c>
      <c r="AY472" s="515" t="str">
        <f t="shared" si="175"/>
        <v/>
      </c>
      <c r="AZ472" s="515" t="str">
        <f t="shared" si="175"/>
        <v/>
      </c>
      <c r="BA472" s="515" t="str">
        <f t="shared" si="174"/>
        <v/>
      </c>
      <c r="BB472" s="515" t="str">
        <f t="shared" si="174"/>
        <v/>
      </c>
      <c r="BC472" s="515" t="str">
        <f t="shared" si="174"/>
        <v/>
      </c>
      <c r="BD472" s="515" t="str">
        <f t="shared" si="174"/>
        <v/>
      </c>
      <c r="BE472" s="515" t="str">
        <f t="shared" si="174"/>
        <v/>
      </c>
      <c r="BF472" s="515" t="str">
        <f t="shared" si="174"/>
        <v/>
      </c>
      <c r="BG472" s="515" t="str">
        <f t="shared" si="174"/>
        <v/>
      </c>
      <c r="BH472" s="515" t="str">
        <f t="shared" si="188"/>
        <v/>
      </c>
      <c r="BI472" s="515" t="str">
        <f t="shared" si="188"/>
        <v/>
      </c>
      <c r="BJ472" s="515" t="str">
        <f t="shared" si="188"/>
        <v/>
      </c>
      <c r="BK472" s="515" t="str">
        <f t="shared" si="170"/>
        <v/>
      </c>
      <c r="BL472" s="515">
        <f t="shared" si="184"/>
        <v>0</v>
      </c>
      <c r="BM472" s="515">
        <f t="shared" si="185"/>
        <v>0</v>
      </c>
      <c r="BN472" s="515">
        <f t="shared" si="186"/>
        <v>0</v>
      </c>
      <c r="BO472" s="515" t="str">
        <f t="shared" si="187"/>
        <v/>
      </c>
    </row>
    <row r="473" spans="1:67" ht="30" customHeight="1">
      <c r="A473" s="517">
        <v>462</v>
      </c>
      <c r="B473" s="516"/>
      <c r="C473" s="77" t="str">
        <f t="shared" si="176"/>
        <v/>
      </c>
      <c r="D473" s="72" t="str">
        <f t="shared" si="177"/>
        <v/>
      </c>
      <c r="E473" s="515" t="str">
        <f t="shared" si="178"/>
        <v/>
      </c>
      <c r="F473" s="515" t="str">
        <f t="shared" si="179"/>
        <v/>
      </c>
      <c r="G473" s="515" t="str">
        <f t="shared" si="180"/>
        <v/>
      </c>
      <c r="H473" s="515">
        <f t="shared" si="181"/>
        <v>0</v>
      </c>
      <c r="I473" s="515">
        <f t="shared" si="181"/>
        <v>0</v>
      </c>
      <c r="J473" s="515">
        <f t="shared" si="181"/>
        <v>0</v>
      </c>
      <c r="K473" s="515">
        <f t="shared" si="181"/>
        <v>0</v>
      </c>
      <c r="L473" s="515">
        <f t="shared" si="181"/>
        <v>0</v>
      </c>
      <c r="M473" s="515">
        <f t="shared" si="181"/>
        <v>0</v>
      </c>
      <c r="N473" s="515">
        <f t="shared" si="181"/>
        <v>0</v>
      </c>
      <c r="O473" s="515">
        <f t="shared" si="181"/>
        <v>0</v>
      </c>
      <c r="P473" s="515">
        <f t="shared" si="181"/>
        <v>0</v>
      </c>
      <c r="Q473" s="515">
        <f t="shared" si="181"/>
        <v>0</v>
      </c>
      <c r="R473" s="515">
        <f t="shared" si="181"/>
        <v>0</v>
      </c>
      <c r="S473" s="515">
        <f t="shared" si="181"/>
        <v>0</v>
      </c>
      <c r="T473" s="515">
        <f t="shared" si="181"/>
        <v>0</v>
      </c>
      <c r="U473" s="515">
        <f t="shared" si="181"/>
        <v>0</v>
      </c>
      <c r="V473" s="515">
        <f t="shared" si="182"/>
        <v>0</v>
      </c>
      <c r="W473" s="515">
        <f t="shared" si="182"/>
        <v>0</v>
      </c>
      <c r="X473" s="515">
        <f t="shared" si="182"/>
        <v>0</v>
      </c>
      <c r="Y473" s="515">
        <f t="shared" si="182"/>
        <v>0</v>
      </c>
      <c r="Z473" s="515">
        <f t="shared" si="182"/>
        <v>0</v>
      </c>
      <c r="AA473" s="515">
        <f t="shared" si="182"/>
        <v>0</v>
      </c>
      <c r="AB473" s="515">
        <f t="shared" si="182"/>
        <v>0</v>
      </c>
      <c r="AC473" s="515">
        <f t="shared" si="182"/>
        <v>0</v>
      </c>
      <c r="AD473" s="515">
        <f t="shared" si="182"/>
        <v>0</v>
      </c>
      <c r="AE473" s="515">
        <f t="shared" si="182"/>
        <v>0</v>
      </c>
      <c r="AF473" s="515">
        <f t="shared" si="182"/>
        <v>0</v>
      </c>
      <c r="AG473" s="515">
        <f t="shared" si="182"/>
        <v>0</v>
      </c>
      <c r="AH473" s="515">
        <f t="shared" si="182"/>
        <v>0</v>
      </c>
      <c r="AI473" s="515">
        <f t="shared" si="182"/>
        <v>0</v>
      </c>
      <c r="AJ473" s="515">
        <f t="shared" si="183"/>
        <v>0</v>
      </c>
      <c r="AK473" s="515">
        <f t="shared" si="183"/>
        <v>0</v>
      </c>
      <c r="AL473" s="515">
        <f t="shared" si="183"/>
        <v>0</v>
      </c>
      <c r="AM473" s="515">
        <f t="shared" si="183"/>
        <v>0</v>
      </c>
      <c r="AN473" s="515">
        <f t="shared" si="183"/>
        <v>0</v>
      </c>
      <c r="AO473" s="515">
        <f t="shared" si="183"/>
        <v>0</v>
      </c>
      <c r="AP473" s="515">
        <f t="shared" si="183"/>
        <v>0</v>
      </c>
      <c r="AQ473" s="515">
        <f t="shared" si="183"/>
        <v>0</v>
      </c>
      <c r="AR473" s="515">
        <f t="shared" si="183"/>
        <v>0</v>
      </c>
      <c r="AS473" s="515">
        <f t="shared" si="183"/>
        <v>0</v>
      </c>
      <c r="AT473" s="515">
        <f t="shared" si="183"/>
        <v>0</v>
      </c>
      <c r="AU473" s="515">
        <f t="shared" si="183"/>
        <v>0</v>
      </c>
      <c r="AV473" s="515">
        <f t="shared" si="183"/>
        <v>0</v>
      </c>
      <c r="AW473" s="515">
        <f t="shared" si="183"/>
        <v>0</v>
      </c>
      <c r="AX473" s="515" t="str">
        <f t="shared" si="175"/>
        <v/>
      </c>
      <c r="AY473" s="515" t="str">
        <f t="shared" si="175"/>
        <v/>
      </c>
      <c r="AZ473" s="515" t="str">
        <f t="shared" si="175"/>
        <v/>
      </c>
      <c r="BA473" s="515" t="str">
        <f t="shared" si="174"/>
        <v/>
      </c>
      <c r="BB473" s="515" t="str">
        <f t="shared" si="174"/>
        <v/>
      </c>
      <c r="BC473" s="515" t="str">
        <f t="shared" si="174"/>
        <v/>
      </c>
      <c r="BD473" s="515" t="str">
        <f t="shared" si="174"/>
        <v/>
      </c>
      <c r="BE473" s="515" t="str">
        <f t="shared" si="174"/>
        <v/>
      </c>
      <c r="BF473" s="515" t="str">
        <f t="shared" si="174"/>
        <v/>
      </c>
      <c r="BG473" s="515" t="str">
        <f t="shared" si="174"/>
        <v/>
      </c>
      <c r="BH473" s="515" t="str">
        <f t="shared" si="188"/>
        <v/>
      </c>
      <c r="BI473" s="515" t="str">
        <f t="shared" si="188"/>
        <v/>
      </c>
      <c r="BJ473" s="515" t="str">
        <f t="shared" si="188"/>
        <v/>
      </c>
      <c r="BK473" s="515" t="str">
        <f t="shared" si="170"/>
        <v/>
      </c>
      <c r="BL473" s="515">
        <f t="shared" si="184"/>
        <v>0</v>
      </c>
      <c r="BM473" s="515">
        <f t="shared" si="185"/>
        <v>0</v>
      </c>
      <c r="BN473" s="515">
        <f t="shared" si="186"/>
        <v>0</v>
      </c>
      <c r="BO473" s="515" t="str">
        <f t="shared" si="187"/>
        <v/>
      </c>
    </row>
    <row r="474" spans="1:67" ht="30" customHeight="1">
      <c r="A474" s="518">
        <v>463</v>
      </c>
      <c r="B474" s="516"/>
      <c r="C474" s="77" t="str">
        <f t="shared" si="176"/>
        <v/>
      </c>
      <c r="D474" s="72" t="str">
        <f t="shared" si="177"/>
        <v/>
      </c>
      <c r="E474" s="515" t="str">
        <f t="shared" si="178"/>
        <v/>
      </c>
      <c r="F474" s="515" t="str">
        <f t="shared" si="179"/>
        <v/>
      </c>
      <c r="G474" s="515" t="str">
        <f t="shared" si="180"/>
        <v/>
      </c>
      <c r="H474" s="515">
        <f t="shared" si="181"/>
        <v>0</v>
      </c>
      <c r="I474" s="515">
        <f t="shared" si="181"/>
        <v>0</v>
      </c>
      <c r="J474" s="515">
        <f t="shared" si="181"/>
        <v>0</v>
      </c>
      <c r="K474" s="515">
        <f t="shared" si="181"/>
        <v>0</v>
      </c>
      <c r="L474" s="515">
        <f t="shared" si="181"/>
        <v>0</v>
      </c>
      <c r="M474" s="515">
        <f t="shared" si="181"/>
        <v>0</v>
      </c>
      <c r="N474" s="515">
        <f t="shared" si="181"/>
        <v>0</v>
      </c>
      <c r="O474" s="515">
        <f t="shared" si="181"/>
        <v>0</v>
      </c>
      <c r="P474" s="515">
        <f t="shared" si="181"/>
        <v>0</v>
      </c>
      <c r="Q474" s="515">
        <f t="shared" si="181"/>
        <v>0</v>
      </c>
      <c r="R474" s="515">
        <f t="shared" si="181"/>
        <v>0</v>
      </c>
      <c r="S474" s="515">
        <f t="shared" si="181"/>
        <v>0</v>
      </c>
      <c r="T474" s="515">
        <f t="shared" si="181"/>
        <v>0</v>
      </c>
      <c r="U474" s="515">
        <f t="shared" si="181"/>
        <v>0</v>
      </c>
      <c r="V474" s="515">
        <f t="shared" si="182"/>
        <v>0</v>
      </c>
      <c r="W474" s="515">
        <f t="shared" si="182"/>
        <v>0</v>
      </c>
      <c r="X474" s="515">
        <f t="shared" si="182"/>
        <v>0</v>
      </c>
      <c r="Y474" s="515">
        <f t="shared" si="182"/>
        <v>0</v>
      </c>
      <c r="Z474" s="515">
        <f t="shared" si="182"/>
        <v>0</v>
      </c>
      <c r="AA474" s="515">
        <f t="shared" si="182"/>
        <v>0</v>
      </c>
      <c r="AB474" s="515">
        <f t="shared" si="182"/>
        <v>0</v>
      </c>
      <c r="AC474" s="515">
        <f t="shared" si="182"/>
        <v>0</v>
      </c>
      <c r="AD474" s="515">
        <f t="shared" si="182"/>
        <v>0</v>
      </c>
      <c r="AE474" s="515">
        <f t="shared" si="182"/>
        <v>0</v>
      </c>
      <c r="AF474" s="515">
        <f t="shared" si="182"/>
        <v>0</v>
      </c>
      <c r="AG474" s="515">
        <f t="shared" si="182"/>
        <v>0</v>
      </c>
      <c r="AH474" s="515">
        <f t="shared" si="182"/>
        <v>0</v>
      </c>
      <c r="AI474" s="515">
        <f t="shared" si="182"/>
        <v>0</v>
      </c>
      <c r="AJ474" s="515">
        <f t="shared" si="183"/>
        <v>0</v>
      </c>
      <c r="AK474" s="515">
        <f t="shared" si="183"/>
        <v>0</v>
      </c>
      <c r="AL474" s="515">
        <f t="shared" si="183"/>
        <v>0</v>
      </c>
      <c r="AM474" s="515">
        <f t="shared" si="183"/>
        <v>0</v>
      </c>
      <c r="AN474" s="515">
        <f t="shared" si="183"/>
        <v>0</v>
      </c>
      <c r="AO474" s="515">
        <f t="shared" si="183"/>
        <v>0</v>
      </c>
      <c r="AP474" s="515">
        <f t="shared" si="183"/>
        <v>0</v>
      </c>
      <c r="AQ474" s="515">
        <f t="shared" si="183"/>
        <v>0</v>
      </c>
      <c r="AR474" s="515">
        <f t="shared" si="183"/>
        <v>0</v>
      </c>
      <c r="AS474" s="515">
        <f t="shared" si="183"/>
        <v>0</v>
      </c>
      <c r="AT474" s="515">
        <f t="shared" si="183"/>
        <v>0</v>
      </c>
      <c r="AU474" s="515">
        <f t="shared" si="183"/>
        <v>0</v>
      </c>
      <c r="AV474" s="515">
        <f t="shared" si="183"/>
        <v>0</v>
      </c>
      <c r="AW474" s="515">
        <f t="shared" si="183"/>
        <v>0</v>
      </c>
      <c r="AX474" s="515" t="str">
        <f t="shared" si="175"/>
        <v/>
      </c>
      <c r="AY474" s="515" t="str">
        <f t="shared" si="175"/>
        <v/>
      </c>
      <c r="AZ474" s="515" t="str">
        <f t="shared" si="175"/>
        <v/>
      </c>
      <c r="BA474" s="515" t="str">
        <f t="shared" si="174"/>
        <v/>
      </c>
      <c r="BB474" s="515" t="str">
        <f t="shared" si="174"/>
        <v/>
      </c>
      <c r="BC474" s="515" t="str">
        <f t="shared" si="174"/>
        <v/>
      </c>
      <c r="BD474" s="515" t="str">
        <f t="shared" si="174"/>
        <v/>
      </c>
      <c r="BE474" s="515" t="str">
        <f t="shared" si="174"/>
        <v/>
      </c>
      <c r="BF474" s="515" t="str">
        <f t="shared" si="174"/>
        <v/>
      </c>
      <c r="BG474" s="515" t="str">
        <f t="shared" si="174"/>
        <v/>
      </c>
      <c r="BH474" s="515" t="str">
        <f t="shared" si="188"/>
        <v/>
      </c>
      <c r="BI474" s="515" t="str">
        <f t="shared" si="188"/>
        <v/>
      </c>
      <c r="BJ474" s="515" t="str">
        <f t="shared" si="188"/>
        <v/>
      </c>
      <c r="BK474" s="515" t="str">
        <f t="shared" si="170"/>
        <v/>
      </c>
      <c r="BL474" s="515">
        <f t="shared" si="184"/>
        <v>0</v>
      </c>
      <c r="BM474" s="515">
        <f t="shared" si="185"/>
        <v>0</v>
      </c>
      <c r="BN474" s="515">
        <f t="shared" si="186"/>
        <v>0</v>
      </c>
      <c r="BO474" s="515" t="str">
        <f t="shared" si="187"/>
        <v/>
      </c>
    </row>
    <row r="475" spans="1:67" ht="30" customHeight="1">
      <c r="A475" s="517">
        <v>464</v>
      </c>
      <c r="B475" s="516"/>
      <c r="C475" s="77" t="str">
        <f t="shared" si="176"/>
        <v/>
      </c>
      <c r="D475" s="72" t="str">
        <f t="shared" si="177"/>
        <v/>
      </c>
      <c r="E475" s="515" t="str">
        <f t="shared" si="178"/>
        <v/>
      </c>
      <c r="F475" s="515" t="str">
        <f t="shared" si="179"/>
        <v/>
      </c>
      <c r="G475" s="515" t="str">
        <f t="shared" si="180"/>
        <v/>
      </c>
      <c r="H475" s="515">
        <f t="shared" si="181"/>
        <v>0</v>
      </c>
      <c r="I475" s="515">
        <f t="shared" si="181"/>
        <v>0</v>
      </c>
      <c r="J475" s="515">
        <f t="shared" si="181"/>
        <v>0</v>
      </c>
      <c r="K475" s="515">
        <f t="shared" si="181"/>
        <v>0</v>
      </c>
      <c r="L475" s="515">
        <f t="shared" si="181"/>
        <v>0</v>
      </c>
      <c r="M475" s="515">
        <f t="shared" si="181"/>
        <v>0</v>
      </c>
      <c r="N475" s="515">
        <f t="shared" si="181"/>
        <v>0</v>
      </c>
      <c r="O475" s="515">
        <f t="shared" si="181"/>
        <v>0</v>
      </c>
      <c r="P475" s="515">
        <f t="shared" si="181"/>
        <v>0</v>
      </c>
      <c r="Q475" s="515">
        <f t="shared" si="181"/>
        <v>0</v>
      </c>
      <c r="R475" s="515">
        <f t="shared" si="181"/>
        <v>0</v>
      </c>
      <c r="S475" s="515">
        <f t="shared" si="181"/>
        <v>0</v>
      </c>
      <c r="T475" s="515">
        <f t="shared" si="181"/>
        <v>0</v>
      </c>
      <c r="U475" s="515">
        <f t="shared" si="181"/>
        <v>0</v>
      </c>
      <c r="V475" s="515">
        <f t="shared" si="182"/>
        <v>0</v>
      </c>
      <c r="W475" s="515">
        <f t="shared" si="182"/>
        <v>0</v>
      </c>
      <c r="X475" s="515">
        <f t="shared" si="182"/>
        <v>0</v>
      </c>
      <c r="Y475" s="515">
        <f t="shared" si="182"/>
        <v>0</v>
      </c>
      <c r="Z475" s="515">
        <f t="shared" si="182"/>
        <v>0</v>
      </c>
      <c r="AA475" s="515">
        <f t="shared" si="182"/>
        <v>0</v>
      </c>
      <c r="AB475" s="515">
        <f t="shared" si="182"/>
        <v>0</v>
      </c>
      <c r="AC475" s="515">
        <f t="shared" si="182"/>
        <v>0</v>
      </c>
      <c r="AD475" s="515">
        <f t="shared" si="182"/>
        <v>0</v>
      </c>
      <c r="AE475" s="515">
        <f t="shared" si="182"/>
        <v>0</v>
      </c>
      <c r="AF475" s="515">
        <f t="shared" si="182"/>
        <v>0</v>
      </c>
      <c r="AG475" s="515">
        <f t="shared" si="182"/>
        <v>0</v>
      </c>
      <c r="AH475" s="515">
        <f t="shared" si="182"/>
        <v>0</v>
      </c>
      <c r="AI475" s="515">
        <f t="shared" si="182"/>
        <v>0</v>
      </c>
      <c r="AJ475" s="515">
        <f t="shared" si="183"/>
        <v>0</v>
      </c>
      <c r="AK475" s="515">
        <f t="shared" si="183"/>
        <v>0</v>
      </c>
      <c r="AL475" s="515">
        <f t="shared" si="183"/>
        <v>0</v>
      </c>
      <c r="AM475" s="515">
        <f t="shared" si="183"/>
        <v>0</v>
      </c>
      <c r="AN475" s="515">
        <f t="shared" si="183"/>
        <v>0</v>
      </c>
      <c r="AO475" s="515">
        <f t="shared" si="183"/>
        <v>0</v>
      </c>
      <c r="AP475" s="515">
        <f t="shared" si="183"/>
        <v>0</v>
      </c>
      <c r="AQ475" s="515">
        <f t="shared" si="183"/>
        <v>0</v>
      </c>
      <c r="AR475" s="515">
        <f t="shared" si="183"/>
        <v>0</v>
      </c>
      <c r="AS475" s="515">
        <f t="shared" si="183"/>
        <v>0</v>
      </c>
      <c r="AT475" s="515">
        <f t="shared" si="183"/>
        <v>0</v>
      </c>
      <c r="AU475" s="515">
        <f t="shared" si="183"/>
        <v>0</v>
      </c>
      <c r="AV475" s="515">
        <f t="shared" si="183"/>
        <v>0</v>
      </c>
      <c r="AW475" s="515">
        <f t="shared" si="183"/>
        <v>0</v>
      </c>
      <c r="AX475" s="515" t="str">
        <f t="shared" si="175"/>
        <v/>
      </c>
      <c r="AY475" s="515" t="str">
        <f t="shared" si="175"/>
        <v/>
      </c>
      <c r="AZ475" s="515" t="str">
        <f t="shared" si="175"/>
        <v/>
      </c>
      <c r="BA475" s="515" t="str">
        <f t="shared" si="174"/>
        <v/>
      </c>
      <c r="BB475" s="515" t="str">
        <f t="shared" si="174"/>
        <v/>
      </c>
      <c r="BC475" s="515" t="str">
        <f t="shared" si="174"/>
        <v/>
      </c>
      <c r="BD475" s="515" t="str">
        <f t="shared" si="174"/>
        <v/>
      </c>
      <c r="BE475" s="515" t="str">
        <f t="shared" si="174"/>
        <v/>
      </c>
      <c r="BF475" s="515" t="str">
        <f t="shared" si="174"/>
        <v/>
      </c>
      <c r="BG475" s="515" t="str">
        <f t="shared" si="174"/>
        <v/>
      </c>
      <c r="BH475" s="515" t="str">
        <f t="shared" si="188"/>
        <v/>
      </c>
      <c r="BI475" s="515" t="str">
        <f t="shared" si="188"/>
        <v/>
      </c>
      <c r="BJ475" s="515" t="str">
        <f t="shared" si="188"/>
        <v/>
      </c>
      <c r="BK475" s="515" t="str">
        <f t="shared" si="170"/>
        <v/>
      </c>
      <c r="BL475" s="515">
        <f t="shared" si="184"/>
        <v>0</v>
      </c>
      <c r="BM475" s="515">
        <f t="shared" si="185"/>
        <v>0</v>
      </c>
      <c r="BN475" s="515">
        <f t="shared" si="186"/>
        <v>0</v>
      </c>
      <c r="BO475" s="515" t="str">
        <f t="shared" si="187"/>
        <v/>
      </c>
    </row>
    <row r="476" spans="1:67" ht="30" customHeight="1">
      <c r="A476" s="518">
        <v>465</v>
      </c>
      <c r="B476" s="516"/>
      <c r="C476" s="77" t="str">
        <f t="shared" si="176"/>
        <v/>
      </c>
      <c r="D476" s="72" t="str">
        <f t="shared" si="177"/>
        <v/>
      </c>
      <c r="E476" s="515" t="str">
        <f t="shared" si="178"/>
        <v/>
      </c>
      <c r="F476" s="515" t="str">
        <f t="shared" si="179"/>
        <v/>
      </c>
      <c r="G476" s="515" t="str">
        <f t="shared" si="180"/>
        <v/>
      </c>
      <c r="H476" s="515">
        <f t="shared" ref="H476:U491" si="189">IF($B476="",0,SUMPRODUCT(($BQ$6:$AFM$6=H$11)*($BQ$7:$AFM$7="ALERTE")*(COUNTIF($G476,"* "&amp;$BQ$8:$AFM$8&amp;" *")&gt;0)*1))</f>
        <v>0</v>
      </c>
      <c r="I476" s="515">
        <f t="shared" si="189"/>
        <v>0</v>
      </c>
      <c r="J476" s="515">
        <f t="shared" si="189"/>
        <v>0</v>
      </c>
      <c r="K476" s="515">
        <f t="shared" si="189"/>
        <v>0</v>
      </c>
      <c r="L476" s="515">
        <f t="shared" si="189"/>
        <v>0</v>
      </c>
      <c r="M476" s="515">
        <f t="shared" si="189"/>
        <v>0</v>
      </c>
      <c r="N476" s="515">
        <f t="shared" si="189"/>
        <v>0</v>
      </c>
      <c r="O476" s="515">
        <f t="shared" si="189"/>
        <v>0</v>
      </c>
      <c r="P476" s="515">
        <f t="shared" si="189"/>
        <v>0</v>
      </c>
      <c r="Q476" s="515">
        <f t="shared" si="189"/>
        <v>0</v>
      </c>
      <c r="R476" s="515">
        <f t="shared" si="189"/>
        <v>0</v>
      </c>
      <c r="S476" s="515">
        <f t="shared" si="189"/>
        <v>0</v>
      </c>
      <c r="T476" s="515">
        <f t="shared" si="189"/>
        <v>0</v>
      </c>
      <c r="U476" s="515">
        <f t="shared" si="189"/>
        <v>0</v>
      </c>
      <c r="V476" s="515">
        <f t="shared" ref="V476:AI491" si="190">IF($B476="",0,SUMPRODUCT(($BQ$6:$AFM$6=V$11)*($BQ$7:$AFM$7="INFO")*(COUNTIF($G476,"* "&amp;$BQ$8:$AFM$8&amp;" *")&gt;0)*1))</f>
        <v>0</v>
      </c>
      <c r="W476" s="515">
        <f t="shared" si="190"/>
        <v>0</v>
      </c>
      <c r="X476" s="515">
        <f t="shared" si="190"/>
        <v>0</v>
      </c>
      <c r="Y476" s="515">
        <f t="shared" si="190"/>
        <v>0</v>
      </c>
      <c r="Z476" s="515">
        <f t="shared" si="190"/>
        <v>0</v>
      </c>
      <c r="AA476" s="515">
        <f t="shared" si="190"/>
        <v>0</v>
      </c>
      <c r="AB476" s="515">
        <f t="shared" si="190"/>
        <v>0</v>
      </c>
      <c r="AC476" s="515">
        <f t="shared" si="190"/>
        <v>0</v>
      </c>
      <c r="AD476" s="515">
        <f t="shared" si="190"/>
        <v>0</v>
      </c>
      <c r="AE476" s="515">
        <f t="shared" si="190"/>
        <v>0</v>
      </c>
      <c r="AF476" s="515">
        <f t="shared" si="190"/>
        <v>0</v>
      </c>
      <c r="AG476" s="515">
        <f t="shared" si="190"/>
        <v>0</v>
      </c>
      <c r="AH476" s="515">
        <f t="shared" si="190"/>
        <v>0</v>
      </c>
      <c r="AI476" s="515">
        <f t="shared" si="190"/>
        <v>0</v>
      </c>
      <c r="AJ476" s="515">
        <f t="shared" ref="AJ476:AW491" si="191">IF($B476="",0,SUMPRODUCT(($BQ$6:$AFM$6=AJ$11)*($BQ$7:$AFM$7="EXCL")*(COUNTIF($G476,"* "&amp;$BQ$8:$AFM$8&amp;" *")&gt;0)*1))</f>
        <v>0</v>
      </c>
      <c r="AK476" s="515">
        <f t="shared" si="191"/>
        <v>0</v>
      </c>
      <c r="AL476" s="515">
        <f t="shared" si="191"/>
        <v>0</v>
      </c>
      <c r="AM476" s="515">
        <f t="shared" si="191"/>
        <v>0</v>
      </c>
      <c r="AN476" s="515">
        <f t="shared" si="191"/>
        <v>0</v>
      </c>
      <c r="AO476" s="515">
        <f t="shared" si="191"/>
        <v>0</v>
      </c>
      <c r="AP476" s="515">
        <f t="shared" si="191"/>
        <v>0</v>
      </c>
      <c r="AQ476" s="515">
        <f t="shared" si="191"/>
        <v>0</v>
      </c>
      <c r="AR476" s="515">
        <f t="shared" si="191"/>
        <v>0</v>
      </c>
      <c r="AS476" s="515">
        <f t="shared" si="191"/>
        <v>0</v>
      </c>
      <c r="AT476" s="515">
        <f t="shared" si="191"/>
        <v>0</v>
      </c>
      <c r="AU476" s="515">
        <f t="shared" si="191"/>
        <v>0</v>
      </c>
      <c r="AV476" s="515">
        <f t="shared" si="191"/>
        <v>0</v>
      </c>
      <c r="AW476" s="515">
        <f t="shared" si="191"/>
        <v>0</v>
      </c>
      <c r="AX476" s="515" t="str">
        <f t="shared" si="175"/>
        <v/>
      </c>
      <c r="AY476" s="515" t="str">
        <f t="shared" si="175"/>
        <v/>
      </c>
      <c r="AZ476" s="515" t="str">
        <f t="shared" si="175"/>
        <v/>
      </c>
      <c r="BA476" s="515" t="str">
        <f t="shared" si="174"/>
        <v/>
      </c>
      <c r="BB476" s="515" t="str">
        <f t="shared" si="174"/>
        <v/>
      </c>
      <c r="BC476" s="515" t="str">
        <f t="shared" si="174"/>
        <v/>
      </c>
      <c r="BD476" s="515" t="str">
        <f t="shared" si="174"/>
        <v/>
      </c>
      <c r="BE476" s="515" t="str">
        <f t="shared" si="174"/>
        <v/>
      </c>
      <c r="BF476" s="515" t="str">
        <f t="shared" si="174"/>
        <v/>
      </c>
      <c r="BG476" s="515" t="str">
        <f t="shared" si="174"/>
        <v/>
      </c>
      <c r="BH476" s="515" t="str">
        <f t="shared" si="188"/>
        <v/>
      </c>
      <c r="BI476" s="515" t="str">
        <f t="shared" si="188"/>
        <v/>
      </c>
      <c r="BJ476" s="515" t="str">
        <f t="shared" si="188"/>
        <v/>
      </c>
      <c r="BK476" s="515" t="str">
        <f t="shared" si="170"/>
        <v/>
      </c>
      <c r="BL476" s="515">
        <f t="shared" si="184"/>
        <v>0</v>
      </c>
      <c r="BM476" s="515">
        <f t="shared" si="185"/>
        <v>0</v>
      </c>
      <c r="BN476" s="515">
        <f t="shared" si="186"/>
        <v>0</v>
      </c>
      <c r="BO476" s="515" t="str">
        <f t="shared" si="187"/>
        <v/>
      </c>
    </row>
    <row r="477" spans="1:67" ht="30" customHeight="1">
      <c r="A477" s="517">
        <v>466</v>
      </c>
      <c r="B477" s="516"/>
      <c r="C477" s="77" t="str">
        <f t="shared" si="176"/>
        <v/>
      </c>
      <c r="D477" s="72" t="str">
        <f t="shared" si="177"/>
        <v/>
      </c>
      <c r="E477" s="515" t="str">
        <f t="shared" si="178"/>
        <v/>
      </c>
      <c r="F477" s="515" t="str">
        <f t="shared" si="179"/>
        <v/>
      </c>
      <c r="G477" s="515" t="str">
        <f t="shared" si="180"/>
        <v/>
      </c>
      <c r="H477" s="515">
        <f t="shared" si="189"/>
        <v>0</v>
      </c>
      <c r="I477" s="515">
        <f t="shared" si="189"/>
        <v>0</v>
      </c>
      <c r="J477" s="515">
        <f t="shared" si="189"/>
        <v>0</v>
      </c>
      <c r="K477" s="515">
        <f t="shared" si="189"/>
        <v>0</v>
      </c>
      <c r="L477" s="515">
        <f t="shared" si="189"/>
        <v>0</v>
      </c>
      <c r="M477" s="515">
        <f t="shared" si="189"/>
        <v>0</v>
      </c>
      <c r="N477" s="515">
        <f t="shared" si="189"/>
        <v>0</v>
      </c>
      <c r="O477" s="515">
        <f t="shared" si="189"/>
        <v>0</v>
      </c>
      <c r="P477" s="515">
        <f t="shared" si="189"/>
        <v>0</v>
      </c>
      <c r="Q477" s="515">
        <f t="shared" si="189"/>
        <v>0</v>
      </c>
      <c r="R477" s="515">
        <f t="shared" si="189"/>
        <v>0</v>
      </c>
      <c r="S477" s="515">
        <f t="shared" si="189"/>
        <v>0</v>
      </c>
      <c r="T477" s="515">
        <f t="shared" si="189"/>
        <v>0</v>
      </c>
      <c r="U477" s="515">
        <f t="shared" si="189"/>
        <v>0</v>
      </c>
      <c r="V477" s="515">
        <f t="shared" si="190"/>
        <v>0</v>
      </c>
      <c r="W477" s="515">
        <f t="shared" si="190"/>
        <v>0</v>
      </c>
      <c r="X477" s="515">
        <f t="shared" si="190"/>
        <v>0</v>
      </c>
      <c r="Y477" s="515">
        <f t="shared" si="190"/>
        <v>0</v>
      </c>
      <c r="Z477" s="515">
        <f t="shared" si="190"/>
        <v>0</v>
      </c>
      <c r="AA477" s="515">
        <f t="shared" si="190"/>
        <v>0</v>
      </c>
      <c r="AB477" s="515">
        <f t="shared" si="190"/>
        <v>0</v>
      </c>
      <c r="AC477" s="515">
        <f t="shared" si="190"/>
        <v>0</v>
      </c>
      <c r="AD477" s="515">
        <f t="shared" si="190"/>
        <v>0</v>
      </c>
      <c r="AE477" s="515">
        <f t="shared" si="190"/>
        <v>0</v>
      </c>
      <c r="AF477" s="515">
        <f t="shared" si="190"/>
        <v>0</v>
      </c>
      <c r="AG477" s="515">
        <f t="shared" si="190"/>
        <v>0</v>
      </c>
      <c r="AH477" s="515">
        <f t="shared" si="190"/>
        <v>0</v>
      </c>
      <c r="AI477" s="515">
        <f t="shared" si="190"/>
        <v>0</v>
      </c>
      <c r="AJ477" s="515">
        <f t="shared" si="191"/>
        <v>0</v>
      </c>
      <c r="AK477" s="515">
        <f t="shared" si="191"/>
        <v>0</v>
      </c>
      <c r="AL477" s="515">
        <f t="shared" si="191"/>
        <v>0</v>
      </c>
      <c r="AM477" s="515">
        <f t="shared" si="191"/>
        <v>0</v>
      </c>
      <c r="AN477" s="515">
        <f t="shared" si="191"/>
        <v>0</v>
      </c>
      <c r="AO477" s="515">
        <f t="shared" si="191"/>
        <v>0</v>
      </c>
      <c r="AP477" s="515">
        <f t="shared" si="191"/>
        <v>0</v>
      </c>
      <c r="AQ477" s="515">
        <f t="shared" si="191"/>
        <v>0</v>
      </c>
      <c r="AR477" s="515">
        <f t="shared" si="191"/>
        <v>0</v>
      </c>
      <c r="AS477" s="515">
        <f t="shared" si="191"/>
        <v>0</v>
      </c>
      <c r="AT477" s="515">
        <f t="shared" si="191"/>
        <v>0</v>
      </c>
      <c r="AU477" s="515">
        <f t="shared" si="191"/>
        <v>0</v>
      </c>
      <c r="AV477" s="515">
        <f t="shared" si="191"/>
        <v>0</v>
      </c>
      <c r="AW477" s="515">
        <f t="shared" si="191"/>
        <v>0</v>
      </c>
      <c r="AX477" s="515" t="str">
        <f t="shared" si="175"/>
        <v/>
      </c>
      <c r="AY477" s="515" t="str">
        <f t="shared" si="175"/>
        <v/>
      </c>
      <c r="AZ477" s="515" t="str">
        <f t="shared" si="175"/>
        <v/>
      </c>
      <c r="BA477" s="515" t="str">
        <f t="shared" si="174"/>
        <v/>
      </c>
      <c r="BB477" s="515" t="str">
        <f t="shared" si="174"/>
        <v/>
      </c>
      <c r="BC477" s="515" t="str">
        <f t="shared" si="174"/>
        <v/>
      </c>
      <c r="BD477" s="515" t="str">
        <f t="shared" si="174"/>
        <v/>
      </c>
      <c r="BE477" s="515" t="str">
        <f t="shared" si="174"/>
        <v/>
      </c>
      <c r="BF477" s="515" t="str">
        <f t="shared" si="174"/>
        <v/>
      </c>
      <c r="BG477" s="515" t="str">
        <f t="shared" si="174"/>
        <v/>
      </c>
      <c r="BH477" s="515" t="str">
        <f t="shared" si="188"/>
        <v/>
      </c>
      <c r="BI477" s="515" t="str">
        <f t="shared" si="188"/>
        <v/>
      </c>
      <c r="BJ477" s="515" t="str">
        <f t="shared" si="188"/>
        <v/>
      </c>
      <c r="BK477" s="515" t="str">
        <f t="shared" si="170"/>
        <v/>
      </c>
      <c r="BL477" s="515">
        <f t="shared" si="184"/>
        <v>0</v>
      </c>
      <c r="BM477" s="515">
        <f t="shared" si="185"/>
        <v>0</v>
      </c>
      <c r="BN477" s="515">
        <f t="shared" si="186"/>
        <v>0</v>
      </c>
      <c r="BO477" s="515" t="str">
        <f t="shared" si="187"/>
        <v/>
      </c>
    </row>
    <row r="478" spans="1:67" ht="30" customHeight="1">
      <c r="A478" s="518">
        <v>467</v>
      </c>
      <c r="B478" s="516"/>
      <c r="C478" s="77" t="str">
        <f t="shared" si="176"/>
        <v/>
      </c>
      <c r="D478" s="72" t="str">
        <f t="shared" si="177"/>
        <v/>
      </c>
      <c r="E478" s="515" t="str">
        <f t="shared" si="178"/>
        <v/>
      </c>
      <c r="F478" s="515" t="str">
        <f t="shared" si="179"/>
        <v/>
      </c>
      <c r="G478" s="515" t="str">
        <f t="shared" si="180"/>
        <v/>
      </c>
      <c r="H478" s="515">
        <f t="shared" si="189"/>
        <v>0</v>
      </c>
      <c r="I478" s="515">
        <f t="shared" si="189"/>
        <v>0</v>
      </c>
      <c r="J478" s="515">
        <f t="shared" si="189"/>
        <v>0</v>
      </c>
      <c r="K478" s="515">
        <f t="shared" si="189"/>
        <v>0</v>
      </c>
      <c r="L478" s="515">
        <f t="shared" si="189"/>
        <v>0</v>
      </c>
      <c r="M478" s="515">
        <f t="shared" si="189"/>
        <v>0</v>
      </c>
      <c r="N478" s="515">
        <f t="shared" si="189"/>
        <v>0</v>
      </c>
      <c r="O478" s="515">
        <f t="shared" si="189"/>
        <v>0</v>
      </c>
      <c r="P478" s="515">
        <f t="shared" si="189"/>
        <v>0</v>
      </c>
      <c r="Q478" s="515">
        <f t="shared" si="189"/>
        <v>0</v>
      </c>
      <c r="R478" s="515">
        <f t="shared" si="189"/>
        <v>0</v>
      </c>
      <c r="S478" s="515">
        <f t="shared" si="189"/>
        <v>0</v>
      </c>
      <c r="T478" s="515">
        <f t="shared" si="189"/>
        <v>0</v>
      </c>
      <c r="U478" s="515">
        <f t="shared" si="189"/>
        <v>0</v>
      </c>
      <c r="V478" s="515">
        <f t="shared" si="190"/>
        <v>0</v>
      </c>
      <c r="W478" s="515">
        <f t="shared" si="190"/>
        <v>0</v>
      </c>
      <c r="X478" s="515">
        <f t="shared" si="190"/>
        <v>0</v>
      </c>
      <c r="Y478" s="515">
        <f t="shared" si="190"/>
        <v>0</v>
      </c>
      <c r="Z478" s="515">
        <f t="shared" si="190"/>
        <v>0</v>
      </c>
      <c r="AA478" s="515">
        <f t="shared" si="190"/>
        <v>0</v>
      </c>
      <c r="AB478" s="515">
        <f t="shared" si="190"/>
        <v>0</v>
      </c>
      <c r="AC478" s="515">
        <f t="shared" si="190"/>
        <v>0</v>
      </c>
      <c r="AD478" s="515">
        <f t="shared" si="190"/>
        <v>0</v>
      </c>
      <c r="AE478" s="515">
        <f t="shared" si="190"/>
        <v>0</v>
      </c>
      <c r="AF478" s="515">
        <f t="shared" si="190"/>
        <v>0</v>
      </c>
      <c r="AG478" s="515">
        <f t="shared" si="190"/>
        <v>0</v>
      </c>
      <c r="AH478" s="515">
        <f t="shared" si="190"/>
        <v>0</v>
      </c>
      <c r="AI478" s="515">
        <f t="shared" si="190"/>
        <v>0</v>
      </c>
      <c r="AJ478" s="515">
        <f t="shared" si="191"/>
        <v>0</v>
      </c>
      <c r="AK478" s="515">
        <f t="shared" si="191"/>
        <v>0</v>
      </c>
      <c r="AL478" s="515">
        <f t="shared" si="191"/>
        <v>0</v>
      </c>
      <c r="AM478" s="515">
        <f t="shared" si="191"/>
        <v>0</v>
      </c>
      <c r="AN478" s="515">
        <f t="shared" si="191"/>
        <v>0</v>
      </c>
      <c r="AO478" s="515">
        <f t="shared" si="191"/>
        <v>0</v>
      </c>
      <c r="AP478" s="515">
        <f t="shared" si="191"/>
        <v>0</v>
      </c>
      <c r="AQ478" s="515">
        <f t="shared" si="191"/>
        <v>0</v>
      </c>
      <c r="AR478" s="515">
        <f t="shared" si="191"/>
        <v>0</v>
      </c>
      <c r="AS478" s="515">
        <f t="shared" si="191"/>
        <v>0</v>
      </c>
      <c r="AT478" s="515">
        <f t="shared" si="191"/>
        <v>0</v>
      </c>
      <c r="AU478" s="515">
        <f t="shared" si="191"/>
        <v>0</v>
      </c>
      <c r="AV478" s="515">
        <f t="shared" si="191"/>
        <v>0</v>
      </c>
      <c r="AW478" s="515">
        <f t="shared" si="191"/>
        <v>0</v>
      </c>
      <c r="AX478" s="515" t="str">
        <f t="shared" si="175"/>
        <v/>
      </c>
      <c r="AY478" s="515" t="str">
        <f t="shared" si="175"/>
        <v/>
      </c>
      <c r="AZ478" s="515" t="str">
        <f t="shared" si="175"/>
        <v/>
      </c>
      <c r="BA478" s="515" t="str">
        <f t="shared" si="174"/>
        <v/>
      </c>
      <c r="BB478" s="515" t="str">
        <f t="shared" si="174"/>
        <v/>
      </c>
      <c r="BC478" s="515" t="str">
        <f t="shared" si="174"/>
        <v/>
      </c>
      <c r="BD478" s="515" t="str">
        <f t="shared" si="174"/>
        <v/>
      </c>
      <c r="BE478" s="515" t="str">
        <f t="shared" si="174"/>
        <v/>
      </c>
      <c r="BF478" s="515" t="str">
        <f t="shared" si="174"/>
        <v/>
      </c>
      <c r="BG478" s="515" t="str">
        <f t="shared" si="174"/>
        <v/>
      </c>
      <c r="BH478" s="515" t="str">
        <f t="shared" si="188"/>
        <v/>
      </c>
      <c r="BI478" s="515" t="str">
        <f t="shared" si="188"/>
        <v/>
      </c>
      <c r="BJ478" s="515" t="str">
        <f t="shared" si="188"/>
        <v/>
      </c>
      <c r="BK478" s="515" t="str">
        <f t="shared" si="170"/>
        <v/>
      </c>
      <c r="BL478" s="515">
        <f t="shared" si="184"/>
        <v>0</v>
      </c>
      <c r="BM478" s="515">
        <f t="shared" si="185"/>
        <v>0</v>
      </c>
      <c r="BN478" s="515">
        <f t="shared" si="186"/>
        <v>0</v>
      </c>
      <c r="BO478" s="515" t="str">
        <f t="shared" si="187"/>
        <v/>
      </c>
    </row>
    <row r="479" spans="1:67" ht="30" customHeight="1">
      <c r="A479" s="517">
        <v>468</v>
      </c>
      <c r="B479" s="516"/>
      <c r="C479" s="77" t="str">
        <f t="shared" si="176"/>
        <v/>
      </c>
      <c r="D479" s="72" t="str">
        <f t="shared" si="177"/>
        <v/>
      </c>
      <c r="E479" s="515" t="str">
        <f t="shared" si="178"/>
        <v/>
      </c>
      <c r="F479" s="515" t="str">
        <f t="shared" si="179"/>
        <v/>
      </c>
      <c r="G479" s="515" t="str">
        <f t="shared" si="180"/>
        <v/>
      </c>
      <c r="H479" s="515">
        <f t="shared" si="189"/>
        <v>0</v>
      </c>
      <c r="I479" s="515">
        <f t="shared" si="189"/>
        <v>0</v>
      </c>
      <c r="J479" s="515">
        <f t="shared" si="189"/>
        <v>0</v>
      </c>
      <c r="K479" s="515">
        <f t="shared" si="189"/>
        <v>0</v>
      </c>
      <c r="L479" s="515">
        <f t="shared" si="189"/>
        <v>0</v>
      </c>
      <c r="M479" s="515">
        <f t="shared" si="189"/>
        <v>0</v>
      </c>
      <c r="N479" s="515">
        <f t="shared" si="189"/>
        <v>0</v>
      </c>
      <c r="O479" s="515">
        <f t="shared" si="189"/>
        <v>0</v>
      </c>
      <c r="P479" s="515">
        <f t="shared" si="189"/>
        <v>0</v>
      </c>
      <c r="Q479" s="515">
        <f t="shared" si="189"/>
        <v>0</v>
      </c>
      <c r="R479" s="515">
        <f t="shared" si="189"/>
        <v>0</v>
      </c>
      <c r="S479" s="515">
        <f t="shared" si="189"/>
        <v>0</v>
      </c>
      <c r="T479" s="515">
        <f t="shared" si="189"/>
        <v>0</v>
      </c>
      <c r="U479" s="515">
        <f t="shared" si="189"/>
        <v>0</v>
      </c>
      <c r="V479" s="515">
        <f t="shared" si="190"/>
        <v>0</v>
      </c>
      <c r="W479" s="515">
        <f t="shared" si="190"/>
        <v>0</v>
      </c>
      <c r="X479" s="515">
        <f t="shared" si="190"/>
        <v>0</v>
      </c>
      <c r="Y479" s="515">
        <f t="shared" si="190"/>
        <v>0</v>
      </c>
      <c r="Z479" s="515">
        <f t="shared" si="190"/>
        <v>0</v>
      </c>
      <c r="AA479" s="515">
        <f t="shared" si="190"/>
        <v>0</v>
      </c>
      <c r="AB479" s="515">
        <f t="shared" si="190"/>
        <v>0</v>
      </c>
      <c r="AC479" s="515">
        <f t="shared" si="190"/>
        <v>0</v>
      </c>
      <c r="AD479" s="515">
        <f t="shared" si="190"/>
        <v>0</v>
      </c>
      <c r="AE479" s="515">
        <f t="shared" si="190"/>
        <v>0</v>
      </c>
      <c r="AF479" s="515">
        <f t="shared" si="190"/>
        <v>0</v>
      </c>
      <c r="AG479" s="515">
        <f t="shared" si="190"/>
        <v>0</v>
      </c>
      <c r="AH479" s="515">
        <f t="shared" si="190"/>
        <v>0</v>
      </c>
      <c r="AI479" s="515">
        <f t="shared" si="190"/>
        <v>0</v>
      </c>
      <c r="AJ479" s="515">
        <f t="shared" si="191"/>
        <v>0</v>
      </c>
      <c r="AK479" s="515">
        <f t="shared" si="191"/>
        <v>0</v>
      </c>
      <c r="AL479" s="515">
        <f t="shared" si="191"/>
        <v>0</v>
      </c>
      <c r="AM479" s="515">
        <f t="shared" si="191"/>
        <v>0</v>
      </c>
      <c r="AN479" s="515">
        <f t="shared" si="191"/>
        <v>0</v>
      </c>
      <c r="AO479" s="515">
        <f t="shared" si="191"/>
        <v>0</v>
      </c>
      <c r="AP479" s="515">
        <f t="shared" si="191"/>
        <v>0</v>
      </c>
      <c r="AQ479" s="515">
        <f t="shared" si="191"/>
        <v>0</v>
      </c>
      <c r="AR479" s="515">
        <f t="shared" si="191"/>
        <v>0</v>
      </c>
      <c r="AS479" s="515">
        <f t="shared" si="191"/>
        <v>0</v>
      </c>
      <c r="AT479" s="515">
        <f t="shared" si="191"/>
        <v>0</v>
      </c>
      <c r="AU479" s="515">
        <f t="shared" si="191"/>
        <v>0</v>
      </c>
      <c r="AV479" s="515">
        <f t="shared" si="191"/>
        <v>0</v>
      </c>
      <c r="AW479" s="515">
        <f t="shared" si="191"/>
        <v>0</v>
      </c>
      <c r="AX479" s="515" t="str">
        <f t="shared" si="175"/>
        <v/>
      </c>
      <c r="AY479" s="515" t="str">
        <f t="shared" si="175"/>
        <v/>
      </c>
      <c r="AZ479" s="515" t="str">
        <f t="shared" si="175"/>
        <v/>
      </c>
      <c r="BA479" s="515" t="str">
        <f t="shared" si="174"/>
        <v/>
      </c>
      <c r="BB479" s="515" t="str">
        <f t="shared" si="174"/>
        <v/>
      </c>
      <c r="BC479" s="515" t="str">
        <f t="shared" si="174"/>
        <v/>
      </c>
      <c r="BD479" s="515" t="str">
        <f t="shared" si="174"/>
        <v/>
      </c>
      <c r="BE479" s="515" t="str">
        <f t="shared" si="174"/>
        <v/>
      </c>
      <c r="BF479" s="515" t="str">
        <f t="shared" si="174"/>
        <v/>
      </c>
      <c r="BG479" s="515" t="str">
        <f t="shared" si="174"/>
        <v/>
      </c>
      <c r="BH479" s="515" t="str">
        <f t="shared" si="188"/>
        <v/>
      </c>
      <c r="BI479" s="515" t="str">
        <f t="shared" si="188"/>
        <v/>
      </c>
      <c r="BJ479" s="515" t="str">
        <f t="shared" si="188"/>
        <v/>
      </c>
      <c r="BK479" s="515" t="str">
        <f t="shared" si="170"/>
        <v/>
      </c>
      <c r="BL479" s="515">
        <f t="shared" si="184"/>
        <v>0</v>
      </c>
      <c r="BM479" s="515">
        <f t="shared" si="185"/>
        <v>0</v>
      </c>
      <c r="BN479" s="515">
        <f t="shared" si="186"/>
        <v>0</v>
      </c>
      <c r="BO479" s="515" t="str">
        <f t="shared" si="187"/>
        <v/>
      </c>
    </row>
    <row r="480" spans="1:67" ht="30" customHeight="1">
      <c r="A480" s="518">
        <v>469</v>
      </c>
      <c r="B480" s="516"/>
      <c r="C480" s="77" t="str">
        <f t="shared" si="176"/>
        <v/>
      </c>
      <c r="D480" s="72" t="str">
        <f t="shared" si="177"/>
        <v/>
      </c>
      <c r="E480" s="515" t="str">
        <f t="shared" si="178"/>
        <v/>
      </c>
      <c r="F480" s="515" t="str">
        <f t="shared" si="179"/>
        <v/>
      </c>
      <c r="G480" s="515" t="str">
        <f t="shared" si="180"/>
        <v/>
      </c>
      <c r="H480" s="515">
        <f t="shared" si="189"/>
        <v>0</v>
      </c>
      <c r="I480" s="515">
        <f t="shared" si="189"/>
        <v>0</v>
      </c>
      <c r="J480" s="515">
        <f t="shared" si="189"/>
        <v>0</v>
      </c>
      <c r="K480" s="515">
        <f t="shared" si="189"/>
        <v>0</v>
      </c>
      <c r="L480" s="515">
        <f t="shared" si="189"/>
        <v>0</v>
      </c>
      <c r="M480" s="515">
        <f t="shared" si="189"/>
        <v>0</v>
      </c>
      <c r="N480" s="515">
        <f t="shared" si="189"/>
        <v>0</v>
      </c>
      <c r="O480" s="515">
        <f t="shared" si="189"/>
        <v>0</v>
      </c>
      <c r="P480" s="515">
        <f t="shared" si="189"/>
        <v>0</v>
      </c>
      <c r="Q480" s="515">
        <f t="shared" si="189"/>
        <v>0</v>
      </c>
      <c r="R480" s="515">
        <f t="shared" si="189"/>
        <v>0</v>
      </c>
      <c r="S480" s="515">
        <f t="shared" si="189"/>
        <v>0</v>
      </c>
      <c r="T480" s="515">
        <f t="shared" si="189"/>
        <v>0</v>
      </c>
      <c r="U480" s="515">
        <f t="shared" si="189"/>
        <v>0</v>
      </c>
      <c r="V480" s="515">
        <f t="shared" si="190"/>
        <v>0</v>
      </c>
      <c r="W480" s="515">
        <f t="shared" si="190"/>
        <v>0</v>
      </c>
      <c r="X480" s="515">
        <f t="shared" si="190"/>
        <v>0</v>
      </c>
      <c r="Y480" s="515">
        <f t="shared" si="190"/>
        <v>0</v>
      </c>
      <c r="Z480" s="515">
        <f t="shared" si="190"/>
        <v>0</v>
      </c>
      <c r="AA480" s="515">
        <f t="shared" si="190"/>
        <v>0</v>
      </c>
      <c r="AB480" s="515">
        <f t="shared" si="190"/>
        <v>0</v>
      </c>
      <c r="AC480" s="515">
        <f t="shared" si="190"/>
        <v>0</v>
      </c>
      <c r="AD480" s="515">
        <f t="shared" si="190"/>
        <v>0</v>
      </c>
      <c r="AE480" s="515">
        <f t="shared" si="190"/>
        <v>0</v>
      </c>
      <c r="AF480" s="515">
        <f t="shared" si="190"/>
        <v>0</v>
      </c>
      <c r="AG480" s="515">
        <f t="shared" si="190"/>
        <v>0</v>
      </c>
      <c r="AH480" s="515">
        <f t="shared" si="190"/>
        <v>0</v>
      </c>
      <c r="AI480" s="515">
        <f t="shared" si="190"/>
        <v>0</v>
      </c>
      <c r="AJ480" s="515">
        <f t="shared" si="191"/>
        <v>0</v>
      </c>
      <c r="AK480" s="515">
        <f t="shared" si="191"/>
        <v>0</v>
      </c>
      <c r="AL480" s="515">
        <f t="shared" si="191"/>
        <v>0</v>
      </c>
      <c r="AM480" s="515">
        <f t="shared" si="191"/>
        <v>0</v>
      </c>
      <c r="AN480" s="515">
        <f t="shared" si="191"/>
        <v>0</v>
      </c>
      <c r="AO480" s="515">
        <f t="shared" si="191"/>
        <v>0</v>
      </c>
      <c r="AP480" s="515">
        <f t="shared" si="191"/>
        <v>0</v>
      </c>
      <c r="AQ480" s="515">
        <f t="shared" si="191"/>
        <v>0</v>
      </c>
      <c r="AR480" s="515">
        <f t="shared" si="191"/>
        <v>0</v>
      </c>
      <c r="AS480" s="515">
        <f t="shared" si="191"/>
        <v>0</v>
      </c>
      <c r="AT480" s="515">
        <f t="shared" si="191"/>
        <v>0</v>
      </c>
      <c r="AU480" s="515">
        <f t="shared" si="191"/>
        <v>0</v>
      </c>
      <c r="AV480" s="515">
        <f t="shared" si="191"/>
        <v>0</v>
      </c>
      <c r="AW480" s="515">
        <f t="shared" si="191"/>
        <v>0</v>
      </c>
      <c r="AX480" s="515" t="str">
        <f t="shared" si="175"/>
        <v/>
      </c>
      <c r="AY480" s="515" t="str">
        <f t="shared" si="175"/>
        <v/>
      </c>
      <c r="AZ480" s="515" t="str">
        <f t="shared" si="175"/>
        <v/>
      </c>
      <c r="BA480" s="515" t="str">
        <f t="shared" si="174"/>
        <v/>
      </c>
      <c r="BB480" s="515" t="str">
        <f t="shared" si="174"/>
        <v/>
      </c>
      <c r="BC480" s="515" t="str">
        <f t="shared" si="174"/>
        <v/>
      </c>
      <c r="BD480" s="515" t="str">
        <f t="shared" si="174"/>
        <v/>
      </c>
      <c r="BE480" s="515" t="str">
        <f t="shared" si="174"/>
        <v/>
      </c>
      <c r="BF480" s="515" t="str">
        <f t="shared" si="174"/>
        <v/>
      </c>
      <c r="BG480" s="515" t="str">
        <f t="shared" si="174"/>
        <v/>
      </c>
      <c r="BH480" s="515" t="str">
        <f t="shared" si="188"/>
        <v/>
      </c>
      <c r="BI480" s="515" t="str">
        <f t="shared" si="188"/>
        <v/>
      </c>
      <c r="BJ480" s="515" t="str">
        <f t="shared" si="188"/>
        <v/>
      </c>
      <c r="BK480" s="515" t="str">
        <f t="shared" si="170"/>
        <v/>
      </c>
      <c r="BL480" s="515">
        <f t="shared" si="184"/>
        <v>0</v>
      </c>
      <c r="BM480" s="515">
        <f t="shared" si="185"/>
        <v>0</v>
      </c>
      <c r="BN480" s="515">
        <f t="shared" si="186"/>
        <v>0</v>
      </c>
      <c r="BO480" s="515" t="str">
        <f t="shared" si="187"/>
        <v/>
      </c>
    </row>
    <row r="481" spans="1:67" ht="30" customHeight="1">
      <c r="A481" s="517">
        <v>470</v>
      </c>
      <c r="B481" s="516"/>
      <c r="C481" s="77" t="str">
        <f t="shared" si="176"/>
        <v/>
      </c>
      <c r="D481" s="72" t="str">
        <f t="shared" si="177"/>
        <v/>
      </c>
      <c r="E481" s="515" t="str">
        <f t="shared" si="178"/>
        <v/>
      </c>
      <c r="F481" s="515" t="str">
        <f t="shared" si="179"/>
        <v/>
      </c>
      <c r="G481" s="515" t="str">
        <f t="shared" si="180"/>
        <v/>
      </c>
      <c r="H481" s="515">
        <f t="shared" si="189"/>
        <v>0</v>
      </c>
      <c r="I481" s="515">
        <f t="shared" si="189"/>
        <v>0</v>
      </c>
      <c r="J481" s="515">
        <f t="shared" si="189"/>
        <v>0</v>
      </c>
      <c r="K481" s="515">
        <f t="shared" si="189"/>
        <v>0</v>
      </c>
      <c r="L481" s="515">
        <f t="shared" si="189"/>
        <v>0</v>
      </c>
      <c r="M481" s="515">
        <f t="shared" si="189"/>
        <v>0</v>
      </c>
      <c r="N481" s="515">
        <f t="shared" si="189"/>
        <v>0</v>
      </c>
      <c r="O481" s="515">
        <f t="shared" si="189"/>
        <v>0</v>
      </c>
      <c r="P481" s="515">
        <f t="shared" si="189"/>
        <v>0</v>
      </c>
      <c r="Q481" s="515">
        <f t="shared" si="189"/>
        <v>0</v>
      </c>
      <c r="R481" s="515">
        <f t="shared" si="189"/>
        <v>0</v>
      </c>
      <c r="S481" s="515">
        <f t="shared" si="189"/>
        <v>0</v>
      </c>
      <c r="T481" s="515">
        <f t="shared" si="189"/>
        <v>0</v>
      </c>
      <c r="U481" s="515">
        <f t="shared" si="189"/>
        <v>0</v>
      </c>
      <c r="V481" s="515">
        <f t="shared" si="190"/>
        <v>0</v>
      </c>
      <c r="W481" s="515">
        <f t="shared" si="190"/>
        <v>0</v>
      </c>
      <c r="X481" s="515">
        <f t="shared" si="190"/>
        <v>0</v>
      </c>
      <c r="Y481" s="515">
        <f t="shared" si="190"/>
        <v>0</v>
      </c>
      <c r="Z481" s="515">
        <f t="shared" si="190"/>
        <v>0</v>
      </c>
      <c r="AA481" s="515">
        <f t="shared" si="190"/>
        <v>0</v>
      </c>
      <c r="AB481" s="515">
        <f t="shared" si="190"/>
        <v>0</v>
      </c>
      <c r="AC481" s="515">
        <f t="shared" si="190"/>
        <v>0</v>
      </c>
      <c r="AD481" s="515">
        <f t="shared" si="190"/>
        <v>0</v>
      </c>
      <c r="AE481" s="515">
        <f t="shared" si="190"/>
        <v>0</v>
      </c>
      <c r="AF481" s="515">
        <f t="shared" si="190"/>
        <v>0</v>
      </c>
      <c r="AG481" s="515">
        <f t="shared" si="190"/>
        <v>0</v>
      </c>
      <c r="AH481" s="515">
        <f t="shared" si="190"/>
        <v>0</v>
      </c>
      <c r="AI481" s="515">
        <f t="shared" si="190"/>
        <v>0</v>
      </c>
      <c r="AJ481" s="515">
        <f t="shared" si="191"/>
        <v>0</v>
      </c>
      <c r="AK481" s="515">
        <f t="shared" si="191"/>
        <v>0</v>
      </c>
      <c r="AL481" s="515">
        <f t="shared" si="191"/>
        <v>0</v>
      </c>
      <c r="AM481" s="515">
        <f t="shared" si="191"/>
        <v>0</v>
      </c>
      <c r="AN481" s="515">
        <f t="shared" si="191"/>
        <v>0</v>
      </c>
      <c r="AO481" s="515">
        <f t="shared" si="191"/>
        <v>0</v>
      </c>
      <c r="AP481" s="515">
        <f t="shared" si="191"/>
        <v>0</v>
      </c>
      <c r="AQ481" s="515">
        <f t="shared" si="191"/>
        <v>0</v>
      </c>
      <c r="AR481" s="515">
        <f t="shared" si="191"/>
        <v>0</v>
      </c>
      <c r="AS481" s="515">
        <f t="shared" si="191"/>
        <v>0</v>
      </c>
      <c r="AT481" s="515">
        <f t="shared" si="191"/>
        <v>0</v>
      </c>
      <c r="AU481" s="515">
        <f t="shared" si="191"/>
        <v>0</v>
      </c>
      <c r="AV481" s="515">
        <f t="shared" si="191"/>
        <v>0</v>
      </c>
      <c r="AW481" s="515">
        <f t="shared" si="191"/>
        <v>0</v>
      </c>
      <c r="AX481" s="515" t="str">
        <f t="shared" si="175"/>
        <v/>
      </c>
      <c r="AY481" s="515" t="str">
        <f t="shared" si="175"/>
        <v/>
      </c>
      <c r="AZ481" s="515" t="str">
        <f t="shared" si="175"/>
        <v/>
      </c>
      <c r="BA481" s="515" t="str">
        <f t="shared" si="174"/>
        <v/>
      </c>
      <c r="BB481" s="515" t="str">
        <f t="shared" si="174"/>
        <v/>
      </c>
      <c r="BC481" s="515" t="str">
        <f t="shared" si="174"/>
        <v/>
      </c>
      <c r="BD481" s="515" t="str">
        <f t="shared" si="174"/>
        <v/>
      </c>
      <c r="BE481" s="515" t="str">
        <f t="shared" si="174"/>
        <v/>
      </c>
      <c r="BF481" s="515" t="str">
        <f t="shared" si="174"/>
        <v/>
      </c>
      <c r="BG481" s="515" t="str">
        <f t="shared" si="174"/>
        <v/>
      </c>
      <c r="BH481" s="515" t="str">
        <f t="shared" si="188"/>
        <v/>
      </c>
      <c r="BI481" s="515" t="str">
        <f t="shared" si="188"/>
        <v/>
      </c>
      <c r="BJ481" s="515" t="str">
        <f t="shared" si="188"/>
        <v/>
      </c>
      <c r="BK481" s="515" t="str">
        <f t="shared" si="170"/>
        <v/>
      </c>
      <c r="BL481" s="515">
        <f t="shared" si="184"/>
        <v>0</v>
      </c>
      <c r="BM481" s="515">
        <f t="shared" si="185"/>
        <v>0</v>
      </c>
      <c r="BN481" s="515">
        <f t="shared" si="186"/>
        <v>0</v>
      </c>
      <c r="BO481" s="515" t="str">
        <f t="shared" si="187"/>
        <v/>
      </c>
    </row>
    <row r="482" spans="1:67" ht="30" customHeight="1">
      <c r="A482" s="518">
        <v>471</v>
      </c>
      <c r="B482" s="516"/>
      <c r="C482" s="77" t="str">
        <f t="shared" si="176"/>
        <v/>
      </c>
      <c r="D482" s="72" t="str">
        <f t="shared" si="177"/>
        <v/>
      </c>
      <c r="E482" s="515" t="str">
        <f t="shared" si="178"/>
        <v/>
      </c>
      <c r="F482" s="515" t="str">
        <f t="shared" si="179"/>
        <v/>
      </c>
      <c r="G482" s="515" t="str">
        <f t="shared" si="180"/>
        <v/>
      </c>
      <c r="H482" s="515">
        <f t="shared" si="189"/>
        <v>0</v>
      </c>
      <c r="I482" s="515">
        <f t="shared" si="189"/>
        <v>0</v>
      </c>
      <c r="J482" s="515">
        <f t="shared" si="189"/>
        <v>0</v>
      </c>
      <c r="K482" s="515">
        <f t="shared" si="189"/>
        <v>0</v>
      </c>
      <c r="L482" s="515">
        <f t="shared" si="189"/>
        <v>0</v>
      </c>
      <c r="M482" s="515">
        <f t="shared" si="189"/>
        <v>0</v>
      </c>
      <c r="N482" s="515">
        <f t="shared" si="189"/>
        <v>0</v>
      </c>
      <c r="O482" s="515">
        <f t="shared" si="189"/>
        <v>0</v>
      </c>
      <c r="P482" s="515">
        <f t="shared" si="189"/>
        <v>0</v>
      </c>
      <c r="Q482" s="515">
        <f t="shared" si="189"/>
        <v>0</v>
      </c>
      <c r="R482" s="515">
        <f t="shared" si="189"/>
        <v>0</v>
      </c>
      <c r="S482" s="515">
        <f t="shared" si="189"/>
        <v>0</v>
      </c>
      <c r="T482" s="515">
        <f t="shared" si="189"/>
        <v>0</v>
      </c>
      <c r="U482" s="515">
        <f t="shared" si="189"/>
        <v>0</v>
      </c>
      <c r="V482" s="515">
        <f t="shared" si="190"/>
        <v>0</v>
      </c>
      <c r="W482" s="515">
        <f t="shared" si="190"/>
        <v>0</v>
      </c>
      <c r="X482" s="515">
        <f t="shared" si="190"/>
        <v>0</v>
      </c>
      <c r="Y482" s="515">
        <f t="shared" si="190"/>
        <v>0</v>
      </c>
      <c r="Z482" s="515">
        <f t="shared" si="190"/>
        <v>0</v>
      </c>
      <c r="AA482" s="515">
        <f t="shared" si="190"/>
        <v>0</v>
      </c>
      <c r="AB482" s="515">
        <f t="shared" si="190"/>
        <v>0</v>
      </c>
      <c r="AC482" s="515">
        <f t="shared" si="190"/>
        <v>0</v>
      </c>
      <c r="AD482" s="515">
        <f t="shared" si="190"/>
        <v>0</v>
      </c>
      <c r="AE482" s="515">
        <f t="shared" si="190"/>
        <v>0</v>
      </c>
      <c r="AF482" s="515">
        <f t="shared" si="190"/>
        <v>0</v>
      </c>
      <c r="AG482" s="515">
        <f t="shared" si="190"/>
        <v>0</v>
      </c>
      <c r="AH482" s="515">
        <f t="shared" si="190"/>
        <v>0</v>
      </c>
      <c r="AI482" s="515">
        <f t="shared" si="190"/>
        <v>0</v>
      </c>
      <c r="AJ482" s="515">
        <f t="shared" si="191"/>
        <v>0</v>
      </c>
      <c r="AK482" s="515">
        <f t="shared" si="191"/>
        <v>0</v>
      </c>
      <c r="AL482" s="515">
        <f t="shared" si="191"/>
        <v>0</v>
      </c>
      <c r="AM482" s="515">
        <f t="shared" si="191"/>
        <v>0</v>
      </c>
      <c r="AN482" s="515">
        <f t="shared" si="191"/>
        <v>0</v>
      </c>
      <c r="AO482" s="515">
        <f t="shared" si="191"/>
        <v>0</v>
      </c>
      <c r="AP482" s="515">
        <f t="shared" si="191"/>
        <v>0</v>
      </c>
      <c r="AQ482" s="515">
        <f t="shared" si="191"/>
        <v>0</v>
      </c>
      <c r="AR482" s="515">
        <f t="shared" si="191"/>
        <v>0</v>
      </c>
      <c r="AS482" s="515">
        <f t="shared" si="191"/>
        <v>0</v>
      </c>
      <c r="AT482" s="515">
        <f t="shared" si="191"/>
        <v>0</v>
      </c>
      <c r="AU482" s="515">
        <f t="shared" si="191"/>
        <v>0</v>
      </c>
      <c r="AV482" s="515">
        <f t="shared" si="191"/>
        <v>0</v>
      </c>
      <c r="AW482" s="515">
        <f t="shared" si="191"/>
        <v>0</v>
      </c>
      <c r="AX482" s="515" t="str">
        <f t="shared" si="175"/>
        <v/>
      </c>
      <c r="AY482" s="515" t="str">
        <f t="shared" si="175"/>
        <v/>
      </c>
      <c r="AZ482" s="515" t="str">
        <f t="shared" si="175"/>
        <v/>
      </c>
      <c r="BA482" s="515" t="str">
        <f t="shared" si="174"/>
        <v/>
      </c>
      <c r="BB482" s="515" t="str">
        <f t="shared" si="174"/>
        <v/>
      </c>
      <c r="BC482" s="515" t="str">
        <f t="shared" si="174"/>
        <v/>
      </c>
      <c r="BD482" s="515" t="str">
        <f t="shared" si="174"/>
        <v/>
      </c>
      <c r="BE482" s="515" t="str">
        <f t="shared" si="174"/>
        <v/>
      </c>
      <c r="BF482" s="515" t="str">
        <f t="shared" si="174"/>
        <v/>
      </c>
      <c r="BG482" s="515" t="str">
        <f t="shared" si="174"/>
        <v/>
      </c>
      <c r="BH482" s="515" t="str">
        <f t="shared" si="188"/>
        <v/>
      </c>
      <c r="BI482" s="515" t="str">
        <f t="shared" si="188"/>
        <v/>
      </c>
      <c r="BJ482" s="515" t="str">
        <f t="shared" si="188"/>
        <v/>
      </c>
      <c r="BK482" s="515" t="str">
        <f t="shared" si="170"/>
        <v/>
      </c>
      <c r="BL482" s="515">
        <f t="shared" si="184"/>
        <v>0</v>
      </c>
      <c r="BM482" s="515">
        <f t="shared" si="185"/>
        <v>0</v>
      </c>
      <c r="BN482" s="515">
        <f t="shared" si="186"/>
        <v>0</v>
      </c>
      <c r="BO482" s="515" t="str">
        <f t="shared" si="187"/>
        <v/>
      </c>
    </row>
    <row r="483" spans="1:67" ht="30" customHeight="1">
      <c r="A483" s="517">
        <v>472</v>
      </c>
      <c r="B483" s="516"/>
      <c r="C483" s="77" t="str">
        <f t="shared" si="176"/>
        <v/>
      </c>
      <c r="D483" s="72" t="str">
        <f t="shared" si="177"/>
        <v/>
      </c>
      <c r="E483" s="515" t="str">
        <f t="shared" si="178"/>
        <v/>
      </c>
      <c r="F483" s="515" t="str">
        <f t="shared" si="179"/>
        <v/>
      </c>
      <c r="G483" s="515" t="str">
        <f t="shared" si="180"/>
        <v/>
      </c>
      <c r="H483" s="515">
        <f t="shared" si="189"/>
        <v>0</v>
      </c>
      <c r="I483" s="515">
        <f t="shared" si="189"/>
        <v>0</v>
      </c>
      <c r="J483" s="515">
        <f t="shared" si="189"/>
        <v>0</v>
      </c>
      <c r="K483" s="515">
        <f t="shared" si="189"/>
        <v>0</v>
      </c>
      <c r="L483" s="515">
        <f t="shared" si="189"/>
        <v>0</v>
      </c>
      <c r="M483" s="515">
        <f t="shared" si="189"/>
        <v>0</v>
      </c>
      <c r="N483" s="515">
        <f t="shared" si="189"/>
        <v>0</v>
      </c>
      <c r="O483" s="515">
        <f t="shared" si="189"/>
        <v>0</v>
      </c>
      <c r="P483" s="515">
        <f t="shared" si="189"/>
        <v>0</v>
      </c>
      <c r="Q483" s="515">
        <f t="shared" si="189"/>
        <v>0</v>
      </c>
      <c r="R483" s="515">
        <f t="shared" si="189"/>
        <v>0</v>
      </c>
      <c r="S483" s="515">
        <f t="shared" si="189"/>
        <v>0</v>
      </c>
      <c r="T483" s="515">
        <f t="shared" si="189"/>
        <v>0</v>
      </c>
      <c r="U483" s="515">
        <f t="shared" si="189"/>
        <v>0</v>
      </c>
      <c r="V483" s="515">
        <f t="shared" si="190"/>
        <v>0</v>
      </c>
      <c r="W483" s="515">
        <f t="shared" si="190"/>
        <v>0</v>
      </c>
      <c r="X483" s="515">
        <f t="shared" si="190"/>
        <v>0</v>
      </c>
      <c r="Y483" s="515">
        <f t="shared" si="190"/>
        <v>0</v>
      </c>
      <c r="Z483" s="515">
        <f t="shared" si="190"/>
        <v>0</v>
      </c>
      <c r="AA483" s="515">
        <f t="shared" si="190"/>
        <v>0</v>
      </c>
      <c r="AB483" s="515">
        <f t="shared" si="190"/>
        <v>0</v>
      </c>
      <c r="AC483" s="515">
        <f t="shared" si="190"/>
        <v>0</v>
      </c>
      <c r="AD483" s="515">
        <f t="shared" si="190"/>
        <v>0</v>
      </c>
      <c r="AE483" s="515">
        <f t="shared" si="190"/>
        <v>0</v>
      </c>
      <c r="AF483" s="515">
        <f t="shared" si="190"/>
        <v>0</v>
      </c>
      <c r="AG483" s="515">
        <f t="shared" si="190"/>
        <v>0</v>
      </c>
      <c r="AH483" s="515">
        <f t="shared" si="190"/>
        <v>0</v>
      </c>
      <c r="AI483" s="515">
        <f t="shared" si="190"/>
        <v>0</v>
      </c>
      <c r="AJ483" s="515">
        <f t="shared" si="191"/>
        <v>0</v>
      </c>
      <c r="AK483" s="515">
        <f t="shared" si="191"/>
        <v>0</v>
      </c>
      <c r="AL483" s="515">
        <f t="shared" si="191"/>
        <v>0</v>
      </c>
      <c r="AM483" s="515">
        <f t="shared" si="191"/>
        <v>0</v>
      </c>
      <c r="AN483" s="515">
        <f t="shared" si="191"/>
        <v>0</v>
      </c>
      <c r="AO483" s="515">
        <f t="shared" si="191"/>
        <v>0</v>
      </c>
      <c r="AP483" s="515">
        <f t="shared" si="191"/>
        <v>0</v>
      </c>
      <c r="AQ483" s="515">
        <f t="shared" si="191"/>
        <v>0</v>
      </c>
      <c r="AR483" s="515">
        <f t="shared" si="191"/>
        <v>0</v>
      </c>
      <c r="AS483" s="515">
        <f t="shared" si="191"/>
        <v>0</v>
      </c>
      <c r="AT483" s="515">
        <f t="shared" si="191"/>
        <v>0</v>
      </c>
      <c r="AU483" s="515">
        <f t="shared" si="191"/>
        <v>0</v>
      </c>
      <c r="AV483" s="515">
        <f t="shared" si="191"/>
        <v>0</v>
      </c>
      <c r="AW483" s="515">
        <f t="shared" si="191"/>
        <v>0</v>
      </c>
      <c r="AX483" s="515" t="str">
        <f t="shared" si="175"/>
        <v/>
      </c>
      <c r="AY483" s="515" t="str">
        <f t="shared" si="175"/>
        <v/>
      </c>
      <c r="AZ483" s="515" t="str">
        <f t="shared" si="175"/>
        <v/>
      </c>
      <c r="BA483" s="515" t="str">
        <f t="shared" si="174"/>
        <v/>
      </c>
      <c r="BB483" s="515" t="str">
        <f t="shared" si="174"/>
        <v/>
      </c>
      <c r="BC483" s="515" t="str">
        <f t="shared" si="174"/>
        <v/>
      </c>
      <c r="BD483" s="515" t="str">
        <f t="shared" si="174"/>
        <v/>
      </c>
      <c r="BE483" s="515" t="str">
        <f t="shared" si="174"/>
        <v/>
      </c>
      <c r="BF483" s="515" t="str">
        <f t="shared" si="174"/>
        <v/>
      </c>
      <c r="BG483" s="515" t="str">
        <f t="shared" si="174"/>
        <v/>
      </c>
      <c r="BH483" s="515" t="str">
        <f t="shared" si="188"/>
        <v/>
      </c>
      <c r="BI483" s="515" t="str">
        <f t="shared" si="188"/>
        <v/>
      </c>
      <c r="BJ483" s="515" t="str">
        <f t="shared" si="188"/>
        <v/>
      </c>
      <c r="BK483" s="515" t="str">
        <f t="shared" si="170"/>
        <v/>
      </c>
      <c r="BL483" s="515">
        <f t="shared" si="184"/>
        <v>0</v>
      </c>
      <c r="BM483" s="515">
        <f t="shared" si="185"/>
        <v>0</v>
      </c>
      <c r="BN483" s="515">
        <f t="shared" si="186"/>
        <v>0</v>
      </c>
      <c r="BO483" s="515" t="str">
        <f t="shared" si="187"/>
        <v/>
      </c>
    </row>
    <row r="484" spans="1:67" ht="30" customHeight="1">
      <c r="A484" s="518">
        <v>473</v>
      </c>
      <c r="B484" s="516"/>
      <c r="C484" s="77" t="str">
        <f t="shared" si="176"/>
        <v/>
      </c>
      <c r="D484" s="72" t="str">
        <f t="shared" si="177"/>
        <v/>
      </c>
      <c r="E484" s="515" t="str">
        <f t="shared" si="178"/>
        <v/>
      </c>
      <c r="F484" s="515" t="str">
        <f t="shared" si="179"/>
        <v/>
      </c>
      <c r="G484" s="515" t="str">
        <f t="shared" si="180"/>
        <v/>
      </c>
      <c r="H484" s="515">
        <f t="shared" si="189"/>
        <v>0</v>
      </c>
      <c r="I484" s="515">
        <f t="shared" si="189"/>
        <v>0</v>
      </c>
      <c r="J484" s="515">
        <f t="shared" si="189"/>
        <v>0</v>
      </c>
      <c r="K484" s="515">
        <f t="shared" si="189"/>
        <v>0</v>
      </c>
      <c r="L484" s="515">
        <f t="shared" si="189"/>
        <v>0</v>
      </c>
      <c r="M484" s="515">
        <f t="shared" si="189"/>
        <v>0</v>
      </c>
      <c r="N484" s="515">
        <f t="shared" si="189"/>
        <v>0</v>
      </c>
      <c r="O484" s="515">
        <f t="shared" si="189"/>
        <v>0</v>
      </c>
      <c r="P484" s="515">
        <f t="shared" si="189"/>
        <v>0</v>
      </c>
      <c r="Q484" s="515">
        <f t="shared" si="189"/>
        <v>0</v>
      </c>
      <c r="R484" s="515">
        <f t="shared" si="189"/>
        <v>0</v>
      </c>
      <c r="S484" s="515">
        <f t="shared" si="189"/>
        <v>0</v>
      </c>
      <c r="T484" s="515">
        <f t="shared" si="189"/>
        <v>0</v>
      </c>
      <c r="U484" s="515">
        <f t="shared" si="189"/>
        <v>0</v>
      </c>
      <c r="V484" s="515">
        <f t="shared" si="190"/>
        <v>0</v>
      </c>
      <c r="W484" s="515">
        <f t="shared" si="190"/>
        <v>0</v>
      </c>
      <c r="X484" s="515">
        <f t="shared" si="190"/>
        <v>0</v>
      </c>
      <c r="Y484" s="515">
        <f t="shared" si="190"/>
        <v>0</v>
      </c>
      <c r="Z484" s="515">
        <f t="shared" si="190"/>
        <v>0</v>
      </c>
      <c r="AA484" s="515">
        <f t="shared" si="190"/>
        <v>0</v>
      </c>
      <c r="AB484" s="515">
        <f t="shared" si="190"/>
        <v>0</v>
      </c>
      <c r="AC484" s="515">
        <f t="shared" si="190"/>
        <v>0</v>
      </c>
      <c r="AD484" s="515">
        <f t="shared" si="190"/>
        <v>0</v>
      </c>
      <c r="AE484" s="515">
        <f t="shared" si="190"/>
        <v>0</v>
      </c>
      <c r="AF484" s="515">
        <f t="shared" si="190"/>
        <v>0</v>
      </c>
      <c r="AG484" s="515">
        <f t="shared" si="190"/>
        <v>0</v>
      </c>
      <c r="AH484" s="515">
        <f t="shared" si="190"/>
        <v>0</v>
      </c>
      <c r="AI484" s="515">
        <f t="shared" si="190"/>
        <v>0</v>
      </c>
      <c r="AJ484" s="515">
        <f t="shared" si="191"/>
        <v>0</v>
      </c>
      <c r="AK484" s="515">
        <f t="shared" si="191"/>
        <v>0</v>
      </c>
      <c r="AL484" s="515">
        <f t="shared" si="191"/>
        <v>0</v>
      </c>
      <c r="AM484" s="515">
        <f t="shared" si="191"/>
        <v>0</v>
      </c>
      <c r="AN484" s="515">
        <f t="shared" si="191"/>
        <v>0</v>
      </c>
      <c r="AO484" s="515">
        <f t="shared" si="191"/>
        <v>0</v>
      </c>
      <c r="AP484" s="515">
        <f t="shared" si="191"/>
        <v>0</v>
      </c>
      <c r="AQ484" s="515">
        <f t="shared" si="191"/>
        <v>0</v>
      </c>
      <c r="AR484" s="515">
        <f t="shared" si="191"/>
        <v>0</v>
      </c>
      <c r="AS484" s="515">
        <f t="shared" si="191"/>
        <v>0</v>
      </c>
      <c r="AT484" s="515">
        <f t="shared" si="191"/>
        <v>0</v>
      </c>
      <c r="AU484" s="515">
        <f t="shared" si="191"/>
        <v>0</v>
      </c>
      <c r="AV484" s="515">
        <f t="shared" si="191"/>
        <v>0</v>
      </c>
      <c r="AW484" s="515">
        <f t="shared" si="191"/>
        <v>0</v>
      </c>
      <c r="AX484" s="515" t="str">
        <f t="shared" si="175"/>
        <v/>
      </c>
      <c r="AY484" s="515" t="str">
        <f t="shared" si="175"/>
        <v/>
      </c>
      <c r="AZ484" s="515" t="str">
        <f t="shared" si="175"/>
        <v/>
      </c>
      <c r="BA484" s="515" t="str">
        <f t="shared" si="174"/>
        <v/>
      </c>
      <c r="BB484" s="515" t="str">
        <f t="shared" si="174"/>
        <v/>
      </c>
      <c r="BC484" s="515" t="str">
        <f t="shared" si="174"/>
        <v/>
      </c>
      <c r="BD484" s="515" t="str">
        <f t="shared" si="174"/>
        <v/>
      </c>
      <c r="BE484" s="515" t="str">
        <f t="shared" si="174"/>
        <v/>
      </c>
      <c r="BF484" s="515" t="str">
        <f t="shared" si="174"/>
        <v/>
      </c>
      <c r="BG484" s="515" t="str">
        <f t="shared" si="174"/>
        <v/>
      </c>
      <c r="BH484" s="515" t="str">
        <f t="shared" si="188"/>
        <v/>
      </c>
      <c r="BI484" s="515" t="str">
        <f t="shared" si="188"/>
        <v/>
      </c>
      <c r="BJ484" s="515" t="str">
        <f t="shared" si="188"/>
        <v/>
      </c>
      <c r="BK484" s="515" t="str">
        <f t="shared" si="170"/>
        <v/>
      </c>
      <c r="BL484" s="515">
        <f t="shared" si="184"/>
        <v>0</v>
      </c>
      <c r="BM484" s="515">
        <f t="shared" si="185"/>
        <v>0</v>
      </c>
      <c r="BN484" s="515">
        <f t="shared" si="186"/>
        <v>0</v>
      </c>
      <c r="BO484" s="515" t="str">
        <f t="shared" si="187"/>
        <v/>
      </c>
    </row>
    <row r="485" spans="1:67" ht="30" customHeight="1">
      <c r="A485" s="517">
        <v>474</v>
      </c>
      <c r="B485" s="516"/>
      <c r="C485" s="77" t="str">
        <f t="shared" si="176"/>
        <v/>
      </c>
      <c r="D485" s="72" t="str">
        <f t="shared" si="177"/>
        <v/>
      </c>
      <c r="E485" s="515" t="str">
        <f t="shared" si="178"/>
        <v/>
      </c>
      <c r="F485" s="515" t="str">
        <f t="shared" si="179"/>
        <v/>
      </c>
      <c r="G485" s="515" t="str">
        <f t="shared" si="180"/>
        <v/>
      </c>
      <c r="H485" s="515">
        <f t="shared" si="189"/>
        <v>0</v>
      </c>
      <c r="I485" s="515">
        <f t="shared" si="189"/>
        <v>0</v>
      </c>
      <c r="J485" s="515">
        <f t="shared" si="189"/>
        <v>0</v>
      </c>
      <c r="K485" s="515">
        <f t="shared" si="189"/>
        <v>0</v>
      </c>
      <c r="L485" s="515">
        <f t="shared" si="189"/>
        <v>0</v>
      </c>
      <c r="M485" s="515">
        <f t="shared" si="189"/>
        <v>0</v>
      </c>
      <c r="N485" s="515">
        <f t="shared" si="189"/>
        <v>0</v>
      </c>
      <c r="O485" s="515">
        <f t="shared" si="189"/>
        <v>0</v>
      </c>
      <c r="P485" s="515">
        <f t="shared" si="189"/>
        <v>0</v>
      </c>
      <c r="Q485" s="515">
        <f t="shared" si="189"/>
        <v>0</v>
      </c>
      <c r="R485" s="515">
        <f t="shared" si="189"/>
        <v>0</v>
      </c>
      <c r="S485" s="515">
        <f t="shared" si="189"/>
        <v>0</v>
      </c>
      <c r="T485" s="515">
        <f t="shared" si="189"/>
        <v>0</v>
      </c>
      <c r="U485" s="515">
        <f t="shared" si="189"/>
        <v>0</v>
      </c>
      <c r="V485" s="515">
        <f t="shared" si="190"/>
        <v>0</v>
      </c>
      <c r="W485" s="515">
        <f t="shared" si="190"/>
        <v>0</v>
      </c>
      <c r="X485" s="515">
        <f t="shared" si="190"/>
        <v>0</v>
      </c>
      <c r="Y485" s="515">
        <f t="shared" si="190"/>
        <v>0</v>
      </c>
      <c r="Z485" s="515">
        <f t="shared" si="190"/>
        <v>0</v>
      </c>
      <c r="AA485" s="515">
        <f t="shared" si="190"/>
        <v>0</v>
      </c>
      <c r="AB485" s="515">
        <f t="shared" si="190"/>
        <v>0</v>
      </c>
      <c r="AC485" s="515">
        <f t="shared" si="190"/>
        <v>0</v>
      </c>
      <c r="AD485" s="515">
        <f t="shared" si="190"/>
        <v>0</v>
      </c>
      <c r="AE485" s="515">
        <f t="shared" si="190"/>
        <v>0</v>
      </c>
      <c r="AF485" s="515">
        <f t="shared" si="190"/>
        <v>0</v>
      </c>
      <c r="AG485" s="515">
        <f t="shared" si="190"/>
        <v>0</v>
      </c>
      <c r="AH485" s="515">
        <f t="shared" si="190"/>
        <v>0</v>
      </c>
      <c r="AI485" s="515">
        <f t="shared" si="190"/>
        <v>0</v>
      </c>
      <c r="AJ485" s="515">
        <f t="shared" si="191"/>
        <v>0</v>
      </c>
      <c r="AK485" s="515">
        <f t="shared" si="191"/>
        <v>0</v>
      </c>
      <c r="AL485" s="515">
        <f t="shared" si="191"/>
        <v>0</v>
      </c>
      <c r="AM485" s="515">
        <f t="shared" si="191"/>
        <v>0</v>
      </c>
      <c r="AN485" s="515">
        <f t="shared" si="191"/>
        <v>0</v>
      </c>
      <c r="AO485" s="515">
        <f t="shared" si="191"/>
        <v>0</v>
      </c>
      <c r="AP485" s="515">
        <f t="shared" si="191"/>
        <v>0</v>
      </c>
      <c r="AQ485" s="515">
        <f t="shared" si="191"/>
        <v>0</v>
      </c>
      <c r="AR485" s="515">
        <f t="shared" si="191"/>
        <v>0</v>
      </c>
      <c r="AS485" s="515">
        <f t="shared" si="191"/>
        <v>0</v>
      </c>
      <c r="AT485" s="515">
        <f t="shared" si="191"/>
        <v>0</v>
      </c>
      <c r="AU485" s="515">
        <f t="shared" si="191"/>
        <v>0</v>
      </c>
      <c r="AV485" s="515">
        <f t="shared" si="191"/>
        <v>0</v>
      </c>
      <c r="AW485" s="515">
        <f t="shared" si="191"/>
        <v>0</v>
      </c>
      <c r="AX485" s="515" t="str">
        <f t="shared" si="175"/>
        <v/>
      </c>
      <c r="AY485" s="515" t="str">
        <f t="shared" si="175"/>
        <v/>
      </c>
      <c r="AZ485" s="515" t="str">
        <f t="shared" si="175"/>
        <v/>
      </c>
      <c r="BA485" s="515" t="str">
        <f t="shared" si="174"/>
        <v/>
      </c>
      <c r="BB485" s="515" t="str">
        <f t="shared" si="174"/>
        <v/>
      </c>
      <c r="BC485" s="515" t="str">
        <f t="shared" si="174"/>
        <v/>
      </c>
      <c r="BD485" s="515" t="str">
        <f t="shared" si="174"/>
        <v/>
      </c>
      <c r="BE485" s="515" t="str">
        <f t="shared" si="174"/>
        <v/>
      </c>
      <c r="BF485" s="515" t="str">
        <f t="shared" si="174"/>
        <v/>
      </c>
      <c r="BG485" s="515" t="str">
        <f t="shared" si="174"/>
        <v/>
      </c>
      <c r="BH485" s="515" t="str">
        <f t="shared" si="188"/>
        <v/>
      </c>
      <c r="BI485" s="515" t="str">
        <f t="shared" si="188"/>
        <v/>
      </c>
      <c r="BJ485" s="515" t="str">
        <f t="shared" si="188"/>
        <v/>
      </c>
      <c r="BK485" s="515" t="str">
        <f t="shared" si="170"/>
        <v/>
      </c>
      <c r="BL485" s="515">
        <f t="shared" si="184"/>
        <v>0</v>
      </c>
      <c r="BM485" s="515">
        <f t="shared" si="185"/>
        <v>0</v>
      </c>
      <c r="BN485" s="515">
        <f t="shared" si="186"/>
        <v>0</v>
      </c>
      <c r="BO485" s="515" t="str">
        <f t="shared" si="187"/>
        <v/>
      </c>
    </row>
    <row r="486" spans="1:67" ht="30" customHeight="1">
      <c r="A486" s="518">
        <v>475</v>
      </c>
      <c r="B486" s="516"/>
      <c r="C486" s="77" t="str">
        <f t="shared" si="176"/>
        <v/>
      </c>
      <c r="D486" s="72" t="str">
        <f t="shared" si="177"/>
        <v/>
      </c>
      <c r="E486" s="515" t="str">
        <f t="shared" si="178"/>
        <v/>
      </c>
      <c r="F486" s="515" t="str">
        <f t="shared" si="179"/>
        <v/>
      </c>
      <c r="G486" s="515" t="str">
        <f t="shared" si="180"/>
        <v/>
      </c>
      <c r="H486" s="515">
        <f t="shared" si="189"/>
        <v>0</v>
      </c>
      <c r="I486" s="515">
        <f t="shared" si="189"/>
        <v>0</v>
      </c>
      <c r="J486" s="515">
        <f t="shared" si="189"/>
        <v>0</v>
      </c>
      <c r="K486" s="515">
        <f t="shared" si="189"/>
        <v>0</v>
      </c>
      <c r="L486" s="515">
        <f t="shared" si="189"/>
        <v>0</v>
      </c>
      <c r="M486" s="515">
        <f t="shared" si="189"/>
        <v>0</v>
      </c>
      <c r="N486" s="515">
        <f t="shared" si="189"/>
        <v>0</v>
      </c>
      <c r="O486" s="515">
        <f t="shared" si="189"/>
        <v>0</v>
      </c>
      <c r="P486" s="515">
        <f t="shared" si="189"/>
        <v>0</v>
      </c>
      <c r="Q486" s="515">
        <f t="shared" si="189"/>
        <v>0</v>
      </c>
      <c r="R486" s="515">
        <f t="shared" si="189"/>
        <v>0</v>
      </c>
      <c r="S486" s="515">
        <f t="shared" si="189"/>
        <v>0</v>
      </c>
      <c r="T486" s="515">
        <f t="shared" si="189"/>
        <v>0</v>
      </c>
      <c r="U486" s="515">
        <f t="shared" si="189"/>
        <v>0</v>
      </c>
      <c r="V486" s="515">
        <f t="shared" si="190"/>
        <v>0</v>
      </c>
      <c r="W486" s="515">
        <f t="shared" si="190"/>
        <v>0</v>
      </c>
      <c r="X486" s="515">
        <f t="shared" si="190"/>
        <v>0</v>
      </c>
      <c r="Y486" s="515">
        <f t="shared" si="190"/>
        <v>0</v>
      </c>
      <c r="Z486" s="515">
        <f t="shared" si="190"/>
        <v>0</v>
      </c>
      <c r="AA486" s="515">
        <f t="shared" si="190"/>
        <v>0</v>
      </c>
      <c r="AB486" s="515">
        <f t="shared" si="190"/>
        <v>0</v>
      </c>
      <c r="AC486" s="515">
        <f t="shared" si="190"/>
        <v>0</v>
      </c>
      <c r="AD486" s="515">
        <f t="shared" si="190"/>
        <v>0</v>
      </c>
      <c r="AE486" s="515">
        <f t="shared" si="190"/>
        <v>0</v>
      </c>
      <c r="AF486" s="515">
        <f t="shared" si="190"/>
        <v>0</v>
      </c>
      <c r="AG486" s="515">
        <f t="shared" si="190"/>
        <v>0</v>
      </c>
      <c r="AH486" s="515">
        <f t="shared" si="190"/>
        <v>0</v>
      </c>
      <c r="AI486" s="515">
        <f t="shared" si="190"/>
        <v>0</v>
      </c>
      <c r="AJ486" s="515">
        <f t="shared" si="191"/>
        <v>0</v>
      </c>
      <c r="AK486" s="515">
        <f t="shared" si="191"/>
        <v>0</v>
      </c>
      <c r="AL486" s="515">
        <f t="shared" si="191"/>
        <v>0</v>
      </c>
      <c r="AM486" s="515">
        <f t="shared" si="191"/>
        <v>0</v>
      </c>
      <c r="AN486" s="515">
        <f t="shared" si="191"/>
        <v>0</v>
      </c>
      <c r="AO486" s="515">
        <f t="shared" si="191"/>
        <v>0</v>
      </c>
      <c r="AP486" s="515">
        <f t="shared" si="191"/>
        <v>0</v>
      </c>
      <c r="AQ486" s="515">
        <f t="shared" si="191"/>
        <v>0</v>
      </c>
      <c r="AR486" s="515">
        <f t="shared" si="191"/>
        <v>0</v>
      </c>
      <c r="AS486" s="515">
        <f t="shared" si="191"/>
        <v>0</v>
      </c>
      <c r="AT486" s="515">
        <f t="shared" si="191"/>
        <v>0</v>
      </c>
      <c r="AU486" s="515">
        <f t="shared" si="191"/>
        <v>0</v>
      </c>
      <c r="AV486" s="515">
        <f t="shared" si="191"/>
        <v>0</v>
      </c>
      <c r="AW486" s="515">
        <f t="shared" si="191"/>
        <v>0</v>
      </c>
      <c r="AX486" s="515" t="str">
        <f t="shared" si="175"/>
        <v/>
      </c>
      <c r="AY486" s="515" t="str">
        <f t="shared" si="175"/>
        <v/>
      </c>
      <c r="AZ486" s="515" t="str">
        <f t="shared" si="175"/>
        <v/>
      </c>
      <c r="BA486" s="515" t="str">
        <f t="shared" si="174"/>
        <v/>
      </c>
      <c r="BB486" s="515" t="str">
        <f t="shared" si="174"/>
        <v/>
      </c>
      <c r="BC486" s="515" t="str">
        <f t="shared" si="174"/>
        <v/>
      </c>
      <c r="BD486" s="515" t="str">
        <f t="shared" si="174"/>
        <v/>
      </c>
      <c r="BE486" s="515" t="str">
        <f t="shared" si="174"/>
        <v/>
      </c>
      <c r="BF486" s="515" t="str">
        <f t="shared" si="174"/>
        <v/>
      </c>
      <c r="BG486" s="515" t="str">
        <f t="shared" si="174"/>
        <v/>
      </c>
      <c r="BH486" s="515" t="str">
        <f t="shared" si="188"/>
        <v/>
      </c>
      <c r="BI486" s="515" t="str">
        <f t="shared" si="188"/>
        <v/>
      </c>
      <c r="BJ486" s="515" t="str">
        <f t="shared" si="188"/>
        <v/>
      </c>
      <c r="BK486" s="515" t="str">
        <f t="shared" si="170"/>
        <v/>
      </c>
      <c r="BL486" s="515">
        <f t="shared" si="184"/>
        <v>0</v>
      </c>
      <c r="BM486" s="515">
        <f t="shared" si="185"/>
        <v>0</v>
      </c>
      <c r="BN486" s="515">
        <f t="shared" si="186"/>
        <v>0</v>
      </c>
      <c r="BO486" s="515" t="str">
        <f t="shared" si="187"/>
        <v/>
      </c>
    </row>
    <row r="487" spans="1:67" ht="30" customHeight="1">
      <c r="A487" s="517">
        <v>476</v>
      </c>
      <c r="B487" s="516"/>
      <c r="C487" s="77" t="str">
        <f t="shared" si="176"/>
        <v/>
      </c>
      <c r="D487" s="72" t="str">
        <f t="shared" si="177"/>
        <v/>
      </c>
      <c r="E487" s="515" t="str">
        <f t="shared" si="178"/>
        <v/>
      </c>
      <c r="F487" s="515" t="str">
        <f t="shared" si="179"/>
        <v/>
      </c>
      <c r="G487" s="515" t="str">
        <f t="shared" si="180"/>
        <v/>
      </c>
      <c r="H487" s="515">
        <f t="shared" si="189"/>
        <v>0</v>
      </c>
      <c r="I487" s="515">
        <f t="shared" si="189"/>
        <v>0</v>
      </c>
      <c r="J487" s="515">
        <f t="shared" si="189"/>
        <v>0</v>
      </c>
      <c r="K487" s="515">
        <f t="shared" si="189"/>
        <v>0</v>
      </c>
      <c r="L487" s="515">
        <f t="shared" si="189"/>
        <v>0</v>
      </c>
      <c r="M487" s="515">
        <f t="shared" si="189"/>
        <v>0</v>
      </c>
      <c r="N487" s="515">
        <f t="shared" si="189"/>
        <v>0</v>
      </c>
      <c r="O487" s="515">
        <f t="shared" si="189"/>
        <v>0</v>
      </c>
      <c r="P487" s="515">
        <f t="shared" si="189"/>
        <v>0</v>
      </c>
      <c r="Q487" s="515">
        <f t="shared" si="189"/>
        <v>0</v>
      </c>
      <c r="R487" s="515">
        <f t="shared" si="189"/>
        <v>0</v>
      </c>
      <c r="S487" s="515">
        <f t="shared" si="189"/>
        <v>0</v>
      </c>
      <c r="T487" s="515">
        <f t="shared" si="189"/>
        <v>0</v>
      </c>
      <c r="U487" s="515">
        <f t="shared" si="189"/>
        <v>0</v>
      </c>
      <c r="V487" s="515">
        <f t="shared" si="190"/>
        <v>0</v>
      </c>
      <c r="W487" s="515">
        <f t="shared" si="190"/>
        <v>0</v>
      </c>
      <c r="X487" s="515">
        <f t="shared" si="190"/>
        <v>0</v>
      </c>
      <c r="Y487" s="515">
        <f t="shared" si="190"/>
        <v>0</v>
      </c>
      <c r="Z487" s="515">
        <f t="shared" si="190"/>
        <v>0</v>
      </c>
      <c r="AA487" s="515">
        <f t="shared" si="190"/>
        <v>0</v>
      </c>
      <c r="AB487" s="515">
        <f t="shared" si="190"/>
        <v>0</v>
      </c>
      <c r="AC487" s="515">
        <f t="shared" si="190"/>
        <v>0</v>
      </c>
      <c r="AD487" s="515">
        <f t="shared" si="190"/>
        <v>0</v>
      </c>
      <c r="AE487" s="515">
        <f t="shared" si="190"/>
        <v>0</v>
      </c>
      <c r="AF487" s="515">
        <f t="shared" si="190"/>
        <v>0</v>
      </c>
      <c r="AG487" s="515">
        <f t="shared" si="190"/>
        <v>0</v>
      </c>
      <c r="AH487" s="515">
        <f t="shared" si="190"/>
        <v>0</v>
      </c>
      <c r="AI487" s="515">
        <f t="shared" si="190"/>
        <v>0</v>
      </c>
      <c r="AJ487" s="515">
        <f t="shared" si="191"/>
        <v>0</v>
      </c>
      <c r="AK487" s="515">
        <f t="shared" si="191"/>
        <v>0</v>
      </c>
      <c r="AL487" s="515">
        <f t="shared" si="191"/>
        <v>0</v>
      </c>
      <c r="AM487" s="515">
        <f t="shared" si="191"/>
        <v>0</v>
      </c>
      <c r="AN487" s="515">
        <f t="shared" si="191"/>
        <v>0</v>
      </c>
      <c r="AO487" s="515">
        <f t="shared" si="191"/>
        <v>0</v>
      </c>
      <c r="AP487" s="515">
        <f t="shared" si="191"/>
        <v>0</v>
      </c>
      <c r="AQ487" s="515">
        <f t="shared" si="191"/>
        <v>0</v>
      </c>
      <c r="AR487" s="515">
        <f t="shared" si="191"/>
        <v>0</v>
      </c>
      <c r="AS487" s="515">
        <f t="shared" si="191"/>
        <v>0</v>
      </c>
      <c r="AT487" s="515">
        <f t="shared" si="191"/>
        <v>0</v>
      </c>
      <c r="AU487" s="515">
        <f t="shared" si="191"/>
        <v>0</v>
      </c>
      <c r="AV487" s="515">
        <f t="shared" si="191"/>
        <v>0</v>
      </c>
      <c r="AW487" s="515">
        <f t="shared" si="191"/>
        <v>0</v>
      </c>
      <c r="AX487" s="515" t="str">
        <f t="shared" si="175"/>
        <v/>
      </c>
      <c r="AY487" s="515" t="str">
        <f t="shared" si="175"/>
        <v/>
      </c>
      <c r="AZ487" s="515" t="str">
        <f t="shared" si="175"/>
        <v/>
      </c>
      <c r="BA487" s="515" t="str">
        <f t="shared" si="174"/>
        <v/>
      </c>
      <c r="BB487" s="515" t="str">
        <f t="shared" si="174"/>
        <v/>
      </c>
      <c r="BC487" s="515" t="str">
        <f t="shared" si="174"/>
        <v/>
      </c>
      <c r="BD487" s="515" t="str">
        <f t="shared" si="174"/>
        <v/>
      </c>
      <c r="BE487" s="515" t="str">
        <f t="shared" si="174"/>
        <v/>
      </c>
      <c r="BF487" s="515" t="str">
        <f t="shared" si="174"/>
        <v/>
      </c>
      <c r="BG487" s="515" t="str">
        <f t="shared" si="174"/>
        <v/>
      </c>
      <c r="BH487" s="515" t="str">
        <f t="shared" si="188"/>
        <v/>
      </c>
      <c r="BI487" s="515" t="str">
        <f t="shared" si="188"/>
        <v/>
      </c>
      <c r="BJ487" s="515" t="str">
        <f t="shared" si="188"/>
        <v/>
      </c>
      <c r="BK487" s="515" t="str">
        <f t="shared" si="170"/>
        <v/>
      </c>
      <c r="BL487" s="515">
        <f t="shared" si="184"/>
        <v>0</v>
      </c>
      <c r="BM487" s="515">
        <f t="shared" si="185"/>
        <v>0</v>
      </c>
      <c r="BN487" s="515">
        <f t="shared" si="186"/>
        <v>0</v>
      </c>
      <c r="BO487" s="515" t="str">
        <f t="shared" si="187"/>
        <v/>
      </c>
    </row>
    <row r="488" spans="1:67" ht="30" customHeight="1">
      <c r="A488" s="518">
        <v>477</v>
      </c>
      <c r="B488" s="516"/>
      <c r="C488" s="77" t="str">
        <f t="shared" si="176"/>
        <v/>
      </c>
      <c r="D488" s="72" t="str">
        <f t="shared" si="177"/>
        <v/>
      </c>
      <c r="E488" s="515" t="str">
        <f t="shared" si="178"/>
        <v/>
      </c>
      <c r="F488" s="515" t="str">
        <f t="shared" si="179"/>
        <v/>
      </c>
      <c r="G488" s="515" t="str">
        <f t="shared" si="180"/>
        <v/>
      </c>
      <c r="H488" s="515">
        <f t="shared" si="189"/>
        <v>0</v>
      </c>
      <c r="I488" s="515">
        <f t="shared" si="189"/>
        <v>0</v>
      </c>
      <c r="J488" s="515">
        <f t="shared" si="189"/>
        <v>0</v>
      </c>
      <c r="K488" s="515">
        <f t="shared" si="189"/>
        <v>0</v>
      </c>
      <c r="L488" s="515">
        <f t="shared" si="189"/>
        <v>0</v>
      </c>
      <c r="M488" s="515">
        <f t="shared" si="189"/>
        <v>0</v>
      </c>
      <c r="N488" s="515">
        <f t="shared" si="189"/>
        <v>0</v>
      </c>
      <c r="O488" s="515">
        <f t="shared" si="189"/>
        <v>0</v>
      </c>
      <c r="P488" s="515">
        <f t="shared" si="189"/>
        <v>0</v>
      </c>
      <c r="Q488" s="515">
        <f t="shared" si="189"/>
        <v>0</v>
      </c>
      <c r="R488" s="515">
        <f t="shared" si="189"/>
        <v>0</v>
      </c>
      <c r="S488" s="515">
        <f t="shared" si="189"/>
        <v>0</v>
      </c>
      <c r="T488" s="515">
        <f t="shared" si="189"/>
        <v>0</v>
      </c>
      <c r="U488" s="515">
        <f t="shared" si="189"/>
        <v>0</v>
      </c>
      <c r="V488" s="515">
        <f t="shared" si="190"/>
        <v>0</v>
      </c>
      <c r="W488" s="515">
        <f t="shared" si="190"/>
        <v>0</v>
      </c>
      <c r="X488" s="515">
        <f t="shared" si="190"/>
        <v>0</v>
      </c>
      <c r="Y488" s="515">
        <f t="shared" si="190"/>
        <v>0</v>
      </c>
      <c r="Z488" s="515">
        <f t="shared" si="190"/>
        <v>0</v>
      </c>
      <c r="AA488" s="515">
        <f t="shared" si="190"/>
        <v>0</v>
      </c>
      <c r="AB488" s="515">
        <f t="shared" si="190"/>
        <v>0</v>
      </c>
      <c r="AC488" s="515">
        <f t="shared" si="190"/>
        <v>0</v>
      </c>
      <c r="AD488" s="515">
        <f t="shared" si="190"/>
        <v>0</v>
      </c>
      <c r="AE488" s="515">
        <f t="shared" si="190"/>
        <v>0</v>
      </c>
      <c r="AF488" s="515">
        <f t="shared" si="190"/>
        <v>0</v>
      </c>
      <c r="AG488" s="515">
        <f t="shared" si="190"/>
        <v>0</v>
      </c>
      <c r="AH488" s="515">
        <f t="shared" si="190"/>
        <v>0</v>
      </c>
      <c r="AI488" s="515">
        <f t="shared" si="190"/>
        <v>0</v>
      </c>
      <c r="AJ488" s="515">
        <f t="shared" si="191"/>
        <v>0</v>
      </c>
      <c r="AK488" s="515">
        <f t="shared" si="191"/>
        <v>0</v>
      </c>
      <c r="AL488" s="515">
        <f t="shared" si="191"/>
        <v>0</v>
      </c>
      <c r="AM488" s="515">
        <f t="shared" si="191"/>
        <v>0</v>
      </c>
      <c r="AN488" s="515">
        <f t="shared" si="191"/>
        <v>0</v>
      </c>
      <c r="AO488" s="515">
        <f t="shared" si="191"/>
        <v>0</v>
      </c>
      <c r="AP488" s="515">
        <f t="shared" si="191"/>
        <v>0</v>
      </c>
      <c r="AQ488" s="515">
        <f t="shared" si="191"/>
        <v>0</v>
      </c>
      <c r="AR488" s="515">
        <f t="shared" si="191"/>
        <v>0</v>
      </c>
      <c r="AS488" s="515">
        <f t="shared" si="191"/>
        <v>0</v>
      </c>
      <c r="AT488" s="515">
        <f t="shared" si="191"/>
        <v>0</v>
      </c>
      <c r="AU488" s="515">
        <f t="shared" si="191"/>
        <v>0</v>
      </c>
      <c r="AV488" s="515">
        <f t="shared" si="191"/>
        <v>0</v>
      </c>
      <c r="AW488" s="515">
        <f t="shared" si="191"/>
        <v>0</v>
      </c>
      <c r="AX488" s="515" t="str">
        <f t="shared" si="175"/>
        <v/>
      </c>
      <c r="AY488" s="515" t="str">
        <f t="shared" si="175"/>
        <v/>
      </c>
      <c r="AZ488" s="515" t="str">
        <f t="shared" si="175"/>
        <v/>
      </c>
      <c r="BA488" s="515" t="str">
        <f t="shared" si="174"/>
        <v/>
      </c>
      <c r="BB488" s="515" t="str">
        <f t="shared" si="174"/>
        <v/>
      </c>
      <c r="BC488" s="515" t="str">
        <f t="shared" si="174"/>
        <v/>
      </c>
      <c r="BD488" s="515" t="str">
        <f t="shared" si="174"/>
        <v/>
      </c>
      <c r="BE488" s="515" t="str">
        <f t="shared" si="174"/>
        <v/>
      </c>
      <c r="BF488" s="515" t="str">
        <f t="shared" si="174"/>
        <v/>
      </c>
      <c r="BG488" s="515" t="str">
        <f t="shared" si="174"/>
        <v/>
      </c>
      <c r="BH488" s="515" t="str">
        <f t="shared" si="188"/>
        <v/>
      </c>
      <c r="BI488" s="515" t="str">
        <f t="shared" si="188"/>
        <v/>
      </c>
      <c r="BJ488" s="515" t="str">
        <f t="shared" si="188"/>
        <v/>
      </c>
      <c r="BK488" s="515" t="str">
        <f t="shared" si="170"/>
        <v/>
      </c>
      <c r="BL488" s="515">
        <f t="shared" si="184"/>
        <v>0</v>
      </c>
      <c r="BM488" s="515">
        <f t="shared" si="185"/>
        <v>0</v>
      </c>
      <c r="BN488" s="515">
        <f t="shared" si="186"/>
        <v>0</v>
      </c>
      <c r="BO488" s="515" t="str">
        <f t="shared" si="187"/>
        <v/>
      </c>
    </row>
    <row r="489" spans="1:67" ht="30" customHeight="1">
      <c r="A489" s="517">
        <v>478</v>
      </c>
      <c r="B489" s="516"/>
      <c r="C489" s="77" t="str">
        <f t="shared" si="176"/>
        <v/>
      </c>
      <c r="D489" s="72" t="str">
        <f t="shared" si="177"/>
        <v/>
      </c>
      <c r="E489" s="515" t="str">
        <f t="shared" si="178"/>
        <v/>
      </c>
      <c r="F489" s="515" t="str">
        <f t="shared" si="179"/>
        <v/>
      </c>
      <c r="G489" s="515" t="str">
        <f t="shared" si="180"/>
        <v/>
      </c>
      <c r="H489" s="515">
        <f t="shared" si="189"/>
        <v>0</v>
      </c>
      <c r="I489" s="515">
        <f t="shared" si="189"/>
        <v>0</v>
      </c>
      <c r="J489" s="515">
        <f t="shared" si="189"/>
        <v>0</v>
      </c>
      <c r="K489" s="515">
        <f t="shared" si="189"/>
        <v>0</v>
      </c>
      <c r="L489" s="515">
        <f t="shared" si="189"/>
        <v>0</v>
      </c>
      <c r="M489" s="515">
        <f t="shared" si="189"/>
        <v>0</v>
      </c>
      <c r="N489" s="515">
        <f t="shared" si="189"/>
        <v>0</v>
      </c>
      <c r="O489" s="515">
        <f t="shared" si="189"/>
        <v>0</v>
      </c>
      <c r="P489" s="515">
        <f t="shared" si="189"/>
        <v>0</v>
      </c>
      <c r="Q489" s="515">
        <f t="shared" si="189"/>
        <v>0</v>
      </c>
      <c r="R489" s="515">
        <f t="shared" si="189"/>
        <v>0</v>
      </c>
      <c r="S489" s="515">
        <f t="shared" si="189"/>
        <v>0</v>
      </c>
      <c r="T489" s="515">
        <f t="shared" si="189"/>
        <v>0</v>
      </c>
      <c r="U489" s="515">
        <f t="shared" si="189"/>
        <v>0</v>
      </c>
      <c r="V489" s="515">
        <f t="shared" si="190"/>
        <v>0</v>
      </c>
      <c r="W489" s="515">
        <f t="shared" si="190"/>
        <v>0</v>
      </c>
      <c r="X489" s="515">
        <f t="shared" si="190"/>
        <v>0</v>
      </c>
      <c r="Y489" s="515">
        <f t="shared" si="190"/>
        <v>0</v>
      </c>
      <c r="Z489" s="515">
        <f t="shared" si="190"/>
        <v>0</v>
      </c>
      <c r="AA489" s="515">
        <f t="shared" si="190"/>
        <v>0</v>
      </c>
      <c r="AB489" s="515">
        <f t="shared" si="190"/>
        <v>0</v>
      </c>
      <c r="AC489" s="515">
        <f t="shared" si="190"/>
        <v>0</v>
      </c>
      <c r="AD489" s="515">
        <f t="shared" si="190"/>
        <v>0</v>
      </c>
      <c r="AE489" s="515">
        <f t="shared" si="190"/>
        <v>0</v>
      </c>
      <c r="AF489" s="515">
        <f t="shared" si="190"/>
        <v>0</v>
      </c>
      <c r="AG489" s="515">
        <f t="shared" si="190"/>
        <v>0</v>
      </c>
      <c r="AH489" s="515">
        <f t="shared" si="190"/>
        <v>0</v>
      </c>
      <c r="AI489" s="515">
        <f t="shared" si="190"/>
        <v>0</v>
      </c>
      <c r="AJ489" s="515">
        <f t="shared" si="191"/>
        <v>0</v>
      </c>
      <c r="AK489" s="515">
        <f t="shared" si="191"/>
        <v>0</v>
      </c>
      <c r="AL489" s="515">
        <f t="shared" si="191"/>
        <v>0</v>
      </c>
      <c r="AM489" s="515">
        <f t="shared" si="191"/>
        <v>0</v>
      </c>
      <c r="AN489" s="515">
        <f t="shared" si="191"/>
        <v>0</v>
      </c>
      <c r="AO489" s="515">
        <f t="shared" si="191"/>
        <v>0</v>
      </c>
      <c r="AP489" s="515">
        <f t="shared" si="191"/>
        <v>0</v>
      </c>
      <c r="AQ489" s="515">
        <f t="shared" si="191"/>
        <v>0</v>
      </c>
      <c r="AR489" s="515">
        <f t="shared" si="191"/>
        <v>0</v>
      </c>
      <c r="AS489" s="515">
        <f t="shared" si="191"/>
        <v>0</v>
      </c>
      <c r="AT489" s="515">
        <f t="shared" si="191"/>
        <v>0</v>
      </c>
      <c r="AU489" s="515">
        <f t="shared" si="191"/>
        <v>0</v>
      </c>
      <c r="AV489" s="515">
        <f t="shared" si="191"/>
        <v>0</v>
      </c>
      <c r="AW489" s="515">
        <f t="shared" si="191"/>
        <v>0</v>
      </c>
      <c r="AX489" s="515" t="str">
        <f t="shared" si="175"/>
        <v/>
      </c>
      <c r="AY489" s="515" t="str">
        <f t="shared" si="175"/>
        <v/>
      </c>
      <c r="AZ489" s="515" t="str">
        <f t="shared" si="175"/>
        <v/>
      </c>
      <c r="BA489" s="515" t="str">
        <f t="shared" si="174"/>
        <v/>
      </c>
      <c r="BB489" s="515" t="str">
        <f t="shared" si="174"/>
        <v/>
      </c>
      <c r="BC489" s="515" t="str">
        <f t="shared" si="174"/>
        <v/>
      </c>
      <c r="BD489" s="515" t="str">
        <f t="shared" si="174"/>
        <v/>
      </c>
      <c r="BE489" s="515" t="str">
        <f t="shared" si="174"/>
        <v/>
      </c>
      <c r="BF489" s="515" t="str">
        <f t="shared" si="174"/>
        <v/>
      </c>
      <c r="BG489" s="515" t="str">
        <f t="shared" si="174"/>
        <v/>
      </c>
      <c r="BH489" s="515" t="str">
        <f t="shared" si="188"/>
        <v/>
      </c>
      <c r="BI489" s="515" t="str">
        <f t="shared" si="188"/>
        <v/>
      </c>
      <c r="BJ489" s="515" t="str">
        <f t="shared" si="188"/>
        <v/>
      </c>
      <c r="BK489" s="515" t="str">
        <f t="shared" si="170"/>
        <v/>
      </c>
      <c r="BL489" s="515">
        <f t="shared" si="184"/>
        <v>0</v>
      </c>
      <c r="BM489" s="515">
        <f t="shared" si="185"/>
        <v>0</v>
      </c>
      <c r="BN489" s="515">
        <f t="shared" si="186"/>
        <v>0</v>
      </c>
      <c r="BO489" s="515" t="str">
        <f t="shared" si="187"/>
        <v/>
      </c>
    </row>
    <row r="490" spans="1:67" ht="30" customHeight="1">
      <c r="A490" s="518">
        <v>479</v>
      </c>
      <c r="B490" s="516"/>
      <c r="C490" s="77" t="str">
        <f t="shared" si="176"/>
        <v/>
      </c>
      <c r="D490" s="72" t="str">
        <f t="shared" si="177"/>
        <v/>
      </c>
      <c r="E490" s="515" t="str">
        <f t="shared" si="178"/>
        <v/>
      </c>
      <c r="F490" s="515" t="str">
        <f t="shared" si="179"/>
        <v/>
      </c>
      <c r="G490" s="515" t="str">
        <f t="shared" si="180"/>
        <v/>
      </c>
      <c r="H490" s="515">
        <f t="shared" si="189"/>
        <v>0</v>
      </c>
      <c r="I490" s="515">
        <f t="shared" si="189"/>
        <v>0</v>
      </c>
      <c r="J490" s="515">
        <f t="shared" si="189"/>
        <v>0</v>
      </c>
      <c r="K490" s="515">
        <f t="shared" si="189"/>
        <v>0</v>
      </c>
      <c r="L490" s="515">
        <f t="shared" si="189"/>
        <v>0</v>
      </c>
      <c r="M490" s="515">
        <f t="shared" si="189"/>
        <v>0</v>
      </c>
      <c r="N490" s="515">
        <f t="shared" si="189"/>
        <v>0</v>
      </c>
      <c r="O490" s="515">
        <f t="shared" si="189"/>
        <v>0</v>
      </c>
      <c r="P490" s="515">
        <f t="shared" si="189"/>
        <v>0</v>
      </c>
      <c r="Q490" s="515">
        <f t="shared" si="189"/>
        <v>0</v>
      </c>
      <c r="R490" s="515">
        <f t="shared" si="189"/>
        <v>0</v>
      </c>
      <c r="S490" s="515">
        <f t="shared" si="189"/>
        <v>0</v>
      </c>
      <c r="T490" s="515">
        <f t="shared" si="189"/>
        <v>0</v>
      </c>
      <c r="U490" s="515">
        <f t="shared" si="189"/>
        <v>0</v>
      </c>
      <c r="V490" s="515">
        <f t="shared" si="190"/>
        <v>0</v>
      </c>
      <c r="W490" s="515">
        <f t="shared" si="190"/>
        <v>0</v>
      </c>
      <c r="X490" s="515">
        <f t="shared" si="190"/>
        <v>0</v>
      </c>
      <c r="Y490" s="515">
        <f t="shared" si="190"/>
        <v>0</v>
      </c>
      <c r="Z490" s="515">
        <f t="shared" si="190"/>
        <v>0</v>
      </c>
      <c r="AA490" s="515">
        <f t="shared" si="190"/>
        <v>0</v>
      </c>
      <c r="AB490" s="515">
        <f t="shared" si="190"/>
        <v>0</v>
      </c>
      <c r="AC490" s="515">
        <f t="shared" si="190"/>
        <v>0</v>
      </c>
      <c r="AD490" s="515">
        <f t="shared" si="190"/>
        <v>0</v>
      </c>
      <c r="AE490" s="515">
        <f t="shared" si="190"/>
        <v>0</v>
      </c>
      <c r="AF490" s="515">
        <f t="shared" si="190"/>
        <v>0</v>
      </c>
      <c r="AG490" s="515">
        <f t="shared" si="190"/>
        <v>0</v>
      </c>
      <c r="AH490" s="515">
        <f t="shared" si="190"/>
        <v>0</v>
      </c>
      <c r="AI490" s="515">
        <f t="shared" si="190"/>
        <v>0</v>
      </c>
      <c r="AJ490" s="515">
        <f t="shared" si="191"/>
        <v>0</v>
      </c>
      <c r="AK490" s="515">
        <f t="shared" si="191"/>
        <v>0</v>
      </c>
      <c r="AL490" s="515">
        <f t="shared" si="191"/>
        <v>0</v>
      </c>
      <c r="AM490" s="515">
        <f t="shared" si="191"/>
        <v>0</v>
      </c>
      <c r="AN490" s="515">
        <f t="shared" si="191"/>
        <v>0</v>
      </c>
      <c r="AO490" s="515">
        <f t="shared" si="191"/>
        <v>0</v>
      </c>
      <c r="AP490" s="515">
        <f t="shared" si="191"/>
        <v>0</v>
      </c>
      <c r="AQ490" s="515">
        <f t="shared" si="191"/>
        <v>0</v>
      </c>
      <c r="AR490" s="515">
        <f t="shared" si="191"/>
        <v>0</v>
      </c>
      <c r="AS490" s="515">
        <f t="shared" si="191"/>
        <v>0</v>
      </c>
      <c r="AT490" s="515">
        <f t="shared" si="191"/>
        <v>0</v>
      </c>
      <c r="AU490" s="515">
        <f t="shared" si="191"/>
        <v>0</v>
      </c>
      <c r="AV490" s="515">
        <f t="shared" si="191"/>
        <v>0</v>
      </c>
      <c r="AW490" s="515">
        <f t="shared" si="191"/>
        <v>0</v>
      </c>
      <c r="AX490" s="515" t="str">
        <f t="shared" si="175"/>
        <v/>
      </c>
      <c r="AY490" s="515" t="str">
        <f t="shared" si="175"/>
        <v/>
      </c>
      <c r="AZ490" s="515" t="str">
        <f t="shared" si="175"/>
        <v/>
      </c>
      <c r="BA490" s="515" t="str">
        <f t="shared" si="174"/>
        <v/>
      </c>
      <c r="BB490" s="515" t="str">
        <f t="shared" si="174"/>
        <v/>
      </c>
      <c r="BC490" s="515" t="str">
        <f t="shared" si="174"/>
        <v/>
      </c>
      <c r="BD490" s="515" t="str">
        <f t="shared" si="174"/>
        <v/>
      </c>
      <c r="BE490" s="515" t="str">
        <f t="shared" si="174"/>
        <v/>
      </c>
      <c r="BF490" s="515" t="str">
        <f t="shared" si="174"/>
        <v/>
      </c>
      <c r="BG490" s="515" t="str">
        <f t="shared" si="174"/>
        <v/>
      </c>
      <c r="BH490" s="515" t="str">
        <f t="shared" si="188"/>
        <v/>
      </c>
      <c r="BI490" s="515" t="str">
        <f t="shared" si="188"/>
        <v/>
      </c>
      <c r="BJ490" s="515" t="str">
        <f t="shared" si="188"/>
        <v/>
      </c>
      <c r="BK490" s="515" t="str">
        <f t="shared" si="170"/>
        <v/>
      </c>
      <c r="BL490" s="515">
        <f t="shared" si="184"/>
        <v>0</v>
      </c>
      <c r="BM490" s="515">
        <f t="shared" si="185"/>
        <v>0</v>
      </c>
      <c r="BN490" s="515">
        <f t="shared" si="186"/>
        <v>0</v>
      </c>
      <c r="BO490" s="515" t="str">
        <f t="shared" si="187"/>
        <v/>
      </c>
    </row>
    <row r="491" spans="1:67" ht="30" customHeight="1">
      <c r="A491" s="517">
        <v>480</v>
      </c>
      <c r="B491" s="516"/>
      <c r="C491" s="77" t="str">
        <f t="shared" si="176"/>
        <v/>
      </c>
      <c r="D491" s="72" t="str">
        <f t="shared" si="177"/>
        <v/>
      </c>
      <c r="E491" s="515" t="str">
        <f t="shared" si="178"/>
        <v/>
      </c>
      <c r="F491" s="515" t="str">
        <f t="shared" si="179"/>
        <v/>
      </c>
      <c r="G491" s="515" t="str">
        <f t="shared" si="180"/>
        <v/>
      </c>
      <c r="H491" s="515">
        <f t="shared" si="189"/>
        <v>0</v>
      </c>
      <c r="I491" s="515">
        <f t="shared" si="189"/>
        <v>0</v>
      </c>
      <c r="J491" s="515">
        <f t="shared" si="189"/>
        <v>0</v>
      </c>
      <c r="K491" s="515">
        <f t="shared" si="189"/>
        <v>0</v>
      </c>
      <c r="L491" s="515">
        <f t="shared" si="189"/>
        <v>0</v>
      </c>
      <c r="M491" s="515">
        <f t="shared" si="189"/>
        <v>0</v>
      </c>
      <c r="N491" s="515">
        <f t="shared" si="189"/>
        <v>0</v>
      </c>
      <c r="O491" s="515">
        <f t="shared" si="189"/>
        <v>0</v>
      </c>
      <c r="P491" s="515">
        <f t="shared" si="189"/>
        <v>0</v>
      </c>
      <c r="Q491" s="515">
        <f t="shared" si="189"/>
        <v>0</v>
      </c>
      <c r="R491" s="515">
        <f t="shared" si="189"/>
        <v>0</v>
      </c>
      <c r="S491" s="515">
        <f t="shared" si="189"/>
        <v>0</v>
      </c>
      <c r="T491" s="515">
        <f t="shared" si="189"/>
        <v>0</v>
      </c>
      <c r="U491" s="515">
        <f t="shared" si="189"/>
        <v>0</v>
      </c>
      <c r="V491" s="515">
        <f t="shared" si="190"/>
        <v>0</v>
      </c>
      <c r="W491" s="515">
        <f t="shared" si="190"/>
        <v>0</v>
      </c>
      <c r="X491" s="515">
        <f t="shared" si="190"/>
        <v>0</v>
      </c>
      <c r="Y491" s="515">
        <f t="shared" si="190"/>
        <v>0</v>
      </c>
      <c r="Z491" s="515">
        <f t="shared" si="190"/>
        <v>0</v>
      </c>
      <c r="AA491" s="515">
        <f t="shared" si="190"/>
        <v>0</v>
      </c>
      <c r="AB491" s="515">
        <f t="shared" si="190"/>
        <v>0</v>
      </c>
      <c r="AC491" s="515">
        <f t="shared" si="190"/>
        <v>0</v>
      </c>
      <c r="AD491" s="515">
        <f t="shared" si="190"/>
        <v>0</v>
      </c>
      <c r="AE491" s="515">
        <f t="shared" si="190"/>
        <v>0</v>
      </c>
      <c r="AF491" s="515">
        <f t="shared" si="190"/>
        <v>0</v>
      </c>
      <c r="AG491" s="515">
        <f t="shared" si="190"/>
        <v>0</v>
      </c>
      <c r="AH491" s="515">
        <f t="shared" si="190"/>
        <v>0</v>
      </c>
      <c r="AI491" s="515">
        <f t="shared" si="190"/>
        <v>0</v>
      </c>
      <c r="AJ491" s="515">
        <f t="shared" si="191"/>
        <v>0</v>
      </c>
      <c r="AK491" s="515">
        <f t="shared" si="191"/>
        <v>0</v>
      </c>
      <c r="AL491" s="515">
        <f t="shared" si="191"/>
        <v>0</v>
      </c>
      <c r="AM491" s="515">
        <f t="shared" si="191"/>
        <v>0</v>
      </c>
      <c r="AN491" s="515">
        <f t="shared" si="191"/>
        <v>0</v>
      </c>
      <c r="AO491" s="515">
        <f t="shared" si="191"/>
        <v>0</v>
      </c>
      <c r="AP491" s="515">
        <f t="shared" si="191"/>
        <v>0</v>
      </c>
      <c r="AQ491" s="515">
        <f t="shared" si="191"/>
        <v>0</v>
      </c>
      <c r="AR491" s="515">
        <f t="shared" si="191"/>
        <v>0</v>
      </c>
      <c r="AS491" s="515">
        <f t="shared" si="191"/>
        <v>0</v>
      </c>
      <c r="AT491" s="515">
        <f t="shared" si="191"/>
        <v>0</v>
      </c>
      <c r="AU491" s="515">
        <f t="shared" si="191"/>
        <v>0</v>
      </c>
      <c r="AV491" s="515">
        <f t="shared" si="191"/>
        <v>0</v>
      </c>
      <c r="AW491" s="515">
        <f t="shared" si="191"/>
        <v>0</v>
      </c>
      <c r="AX491" s="515" t="str">
        <f t="shared" si="175"/>
        <v/>
      </c>
      <c r="AY491" s="515" t="str">
        <f t="shared" si="175"/>
        <v/>
      </c>
      <c r="AZ491" s="515" t="str">
        <f t="shared" si="175"/>
        <v/>
      </c>
      <c r="BA491" s="515" t="str">
        <f t="shared" si="174"/>
        <v/>
      </c>
      <c r="BB491" s="515" t="str">
        <f t="shared" si="174"/>
        <v/>
      </c>
      <c r="BC491" s="515" t="str">
        <f t="shared" si="174"/>
        <v/>
      </c>
      <c r="BD491" s="515" t="str">
        <f t="shared" si="174"/>
        <v/>
      </c>
      <c r="BE491" s="515" t="str">
        <f t="shared" si="174"/>
        <v/>
      </c>
      <c r="BF491" s="515" t="str">
        <f t="shared" si="174"/>
        <v/>
      </c>
      <c r="BG491" s="515" t="str">
        <f t="shared" si="174"/>
        <v/>
      </c>
      <c r="BH491" s="515" t="str">
        <f t="shared" si="188"/>
        <v/>
      </c>
      <c r="BI491" s="515" t="str">
        <f t="shared" si="188"/>
        <v/>
      </c>
      <c r="BJ491" s="515" t="str">
        <f t="shared" si="188"/>
        <v/>
      </c>
      <c r="BK491" s="515" t="str">
        <f t="shared" si="170"/>
        <v/>
      </c>
      <c r="BL491" s="515">
        <f t="shared" si="184"/>
        <v>0</v>
      </c>
      <c r="BM491" s="515">
        <f t="shared" si="185"/>
        <v>0</v>
      </c>
      <c r="BN491" s="515">
        <f t="shared" si="186"/>
        <v>0</v>
      </c>
      <c r="BO491" s="515" t="str">
        <f t="shared" si="187"/>
        <v/>
      </c>
    </row>
    <row r="492" spans="1:67" ht="30" customHeight="1">
      <c r="A492" s="518">
        <v>481</v>
      </c>
      <c r="B492" s="516"/>
      <c r="C492" s="77" t="str">
        <f t="shared" si="176"/>
        <v/>
      </c>
      <c r="D492" s="72" t="str">
        <f t="shared" si="177"/>
        <v/>
      </c>
      <c r="E492" s="515" t="str">
        <f t="shared" si="178"/>
        <v/>
      </c>
      <c r="F492" s="515" t="str">
        <f t="shared" si="179"/>
        <v/>
      </c>
      <c r="G492" s="515" t="str">
        <f t="shared" si="180"/>
        <v/>
      </c>
      <c r="H492" s="515">
        <f t="shared" ref="H492:U507" si="192">IF($B492="",0,SUMPRODUCT(($BQ$6:$AFM$6=H$11)*($BQ$7:$AFM$7="ALERTE")*(COUNTIF($G492,"* "&amp;$BQ$8:$AFM$8&amp;" *")&gt;0)*1))</f>
        <v>0</v>
      </c>
      <c r="I492" s="515">
        <f t="shared" si="192"/>
        <v>0</v>
      </c>
      <c r="J492" s="515">
        <f t="shared" si="192"/>
        <v>0</v>
      </c>
      <c r="K492" s="515">
        <f t="shared" si="192"/>
        <v>0</v>
      </c>
      <c r="L492" s="515">
        <f t="shared" si="192"/>
        <v>0</v>
      </c>
      <c r="M492" s="515">
        <f t="shared" si="192"/>
        <v>0</v>
      </c>
      <c r="N492" s="515">
        <f t="shared" si="192"/>
        <v>0</v>
      </c>
      <c r="O492" s="515">
        <f t="shared" si="192"/>
        <v>0</v>
      </c>
      <c r="P492" s="515">
        <f t="shared" si="192"/>
        <v>0</v>
      </c>
      <c r="Q492" s="515">
        <f t="shared" si="192"/>
        <v>0</v>
      </c>
      <c r="R492" s="515">
        <f t="shared" si="192"/>
        <v>0</v>
      </c>
      <c r="S492" s="515">
        <f t="shared" si="192"/>
        <v>0</v>
      </c>
      <c r="T492" s="515">
        <f t="shared" si="192"/>
        <v>0</v>
      </c>
      <c r="U492" s="515">
        <f t="shared" si="192"/>
        <v>0</v>
      </c>
      <c r="V492" s="515">
        <f t="shared" ref="V492:AI507" si="193">IF($B492="",0,SUMPRODUCT(($BQ$6:$AFM$6=V$11)*($BQ$7:$AFM$7="INFO")*(COUNTIF($G492,"* "&amp;$BQ$8:$AFM$8&amp;" *")&gt;0)*1))</f>
        <v>0</v>
      </c>
      <c r="W492" s="515">
        <f t="shared" si="193"/>
        <v>0</v>
      </c>
      <c r="X492" s="515">
        <f t="shared" si="193"/>
        <v>0</v>
      </c>
      <c r="Y492" s="515">
        <f t="shared" si="193"/>
        <v>0</v>
      </c>
      <c r="Z492" s="515">
        <f t="shared" si="193"/>
        <v>0</v>
      </c>
      <c r="AA492" s="515">
        <f t="shared" si="193"/>
        <v>0</v>
      </c>
      <c r="AB492" s="515">
        <f t="shared" si="193"/>
        <v>0</v>
      </c>
      <c r="AC492" s="515">
        <f t="shared" si="193"/>
        <v>0</v>
      </c>
      <c r="AD492" s="515">
        <f t="shared" si="193"/>
        <v>0</v>
      </c>
      <c r="AE492" s="515">
        <f t="shared" si="193"/>
        <v>0</v>
      </c>
      <c r="AF492" s="515">
        <f t="shared" si="193"/>
        <v>0</v>
      </c>
      <c r="AG492" s="515">
        <f t="shared" si="193"/>
        <v>0</v>
      </c>
      <c r="AH492" s="515">
        <f t="shared" si="193"/>
        <v>0</v>
      </c>
      <c r="AI492" s="515">
        <f t="shared" si="193"/>
        <v>0</v>
      </c>
      <c r="AJ492" s="515">
        <f t="shared" ref="AJ492:AW507" si="194">IF($B492="",0,SUMPRODUCT(($BQ$6:$AFM$6=AJ$11)*($BQ$7:$AFM$7="EXCL")*(COUNTIF($G492,"* "&amp;$BQ$8:$AFM$8&amp;" *")&gt;0)*1))</f>
        <v>0</v>
      </c>
      <c r="AK492" s="515">
        <f t="shared" si="194"/>
        <v>0</v>
      </c>
      <c r="AL492" s="515">
        <f t="shared" si="194"/>
        <v>0</v>
      </c>
      <c r="AM492" s="515">
        <f t="shared" si="194"/>
        <v>0</v>
      </c>
      <c r="AN492" s="515">
        <f t="shared" si="194"/>
        <v>0</v>
      </c>
      <c r="AO492" s="515">
        <f t="shared" si="194"/>
        <v>0</v>
      </c>
      <c r="AP492" s="515">
        <f t="shared" si="194"/>
        <v>0</v>
      </c>
      <c r="AQ492" s="515">
        <f t="shared" si="194"/>
        <v>0</v>
      </c>
      <c r="AR492" s="515">
        <f t="shared" si="194"/>
        <v>0</v>
      </c>
      <c r="AS492" s="515">
        <f t="shared" si="194"/>
        <v>0</v>
      </c>
      <c r="AT492" s="515">
        <f t="shared" si="194"/>
        <v>0</v>
      </c>
      <c r="AU492" s="515">
        <f t="shared" si="194"/>
        <v>0</v>
      </c>
      <c r="AV492" s="515">
        <f t="shared" si="194"/>
        <v>0</v>
      </c>
      <c r="AW492" s="515">
        <f t="shared" si="194"/>
        <v>0</v>
      </c>
      <c r="AX492" s="515" t="str">
        <f t="shared" si="175"/>
        <v/>
      </c>
      <c r="AY492" s="515" t="str">
        <f t="shared" si="175"/>
        <v/>
      </c>
      <c r="AZ492" s="515" t="str">
        <f t="shared" si="175"/>
        <v/>
      </c>
      <c r="BA492" s="515" t="str">
        <f t="shared" si="174"/>
        <v/>
      </c>
      <c r="BB492" s="515" t="str">
        <f t="shared" si="174"/>
        <v/>
      </c>
      <c r="BC492" s="515" t="str">
        <f t="shared" si="174"/>
        <v/>
      </c>
      <c r="BD492" s="515" t="str">
        <f t="shared" si="174"/>
        <v/>
      </c>
      <c r="BE492" s="515" t="str">
        <f t="shared" si="174"/>
        <v/>
      </c>
      <c r="BF492" s="515" t="str">
        <f t="shared" si="174"/>
        <v/>
      </c>
      <c r="BG492" s="515" t="str">
        <f t="shared" si="174"/>
        <v/>
      </c>
      <c r="BH492" s="515" t="str">
        <f t="shared" si="188"/>
        <v/>
      </c>
      <c r="BI492" s="515" t="str">
        <f t="shared" si="188"/>
        <v/>
      </c>
      <c r="BJ492" s="515" t="str">
        <f t="shared" si="188"/>
        <v/>
      </c>
      <c r="BK492" s="515" t="str">
        <f t="shared" si="170"/>
        <v/>
      </c>
      <c r="BL492" s="515">
        <f t="shared" si="184"/>
        <v>0</v>
      </c>
      <c r="BM492" s="515">
        <f t="shared" si="185"/>
        <v>0</v>
      </c>
      <c r="BN492" s="515">
        <f t="shared" si="186"/>
        <v>0</v>
      </c>
      <c r="BO492" s="515" t="str">
        <f t="shared" si="187"/>
        <v/>
      </c>
    </row>
    <row r="493" spans="1:67" ht="30" customHeight="1">
      <c r="A493" s="517">
        <v>482</v>
      </c>
      <c r="B493" s="516"/>
      <c r="C493" s="77" t="str">
        <f t="shared" si="176"/>
        <v/>
      </c>
      <c r="D493" s="72" t="str">
        <f t="shared" si="177"/>
        <v/>
      </c>
      <c r="E493" s="515" t="str">
        <f t="shared" si="178"/>
        <v/>
      </c>
      <c r="F493" s="515" t="str">
        <f t="shared" si="179"/>
        <v/>
      </c>
      <c r="G493" s="515" t="str">
        <f t="shared" si="180"/>
        <v/>
      </c>
      <c r="H493" s="515">
        <f t="shared" si="192"/>
        <v>0</v>
      </c>
      <c r="I493" s="515">
        <f t="shared" si="192"/>
        <v>0</v>
      </c>
      <c r="J493" s="515">
        <f t="shared" si="192"/>
        <v>0</v>
      </c>
      <c r="K493" s="515">
        <f t="shared" si="192"/>
        <v>0</v>
      </c>
      <c r="L493" s="515">
        <f t="shared" si="192"/>
        <v>0</v>
      </c>
      <c r="M493" s="515">
        <f t="shared" si="192"/>
        <v>0</v>
      </c>
      <c r="N493" s="515">
        <f t="shared" si="192"/>
        <v>0</v>
      </c>
      <c r="O493" s="515">
        <f t="shared" si="192"/>
        <v>0</v>
      </c>
      <c r="P493" s="515">
        <f t="shared" si="192"/>
        <v>0</v>
      </c>
      <c r="Q493" s="515">
        <f t="shared" si="192"/>
        <v>0</v>
      </c>
      <c r="R493" s="515">
        <f t="shared" si="192"/>
        <v>0</v>
      </c>
      <c r="S493" s="515">
        <f t="shared" si="192"/>
        <v>0</v>
      </c>
      <c r="T493" s="515">
        <f t="shared" si="192"/>
        <v>0</v>
      </c>
      <c r="U493" s="515">
        <f t="shared" si="192"/>
        <v>0</v>
      </c>
      <c r="V493" s="515">
        <f t="shared" si="193"/>
        <v>0</v>
      </c>
      <c r="W493" s="515">
        <f t="shared" si="193"/>
        <v>0</v>
      </c>
      <c r="X493" s="515">
        <f t="shared" si="193"/>
        <v>0</v>
      </c>
      <c r="Y493" s="515">
        <f t="shared" si="193"/>
        <v>0</v>
      </c>
      <c r="Z493" s="515">
        <f t="shared" si="193"/>
        <v>0</v>
      </c>
      <c r="AA493" s="515">
        <f t="shared" si="193"/>
        <v>0</v>
      </c>
      <c r="AB493" s="515">
        <f t="shared" si="193"/>
        <v>0</v>
      </c>
      <c r="AC493" s="515">
        <f t="shared" si="193"/>
        <v>0</v>
      </c>
      <c r="AD493" s="515">
        <f t="shared" si="193"/>
        <v>0</v>
      </c>
      <c r="AE493" s="515">
        <f t="shared" si="193"/>
        <v>0</v>
      </c>
      <c r="AF493" s="515">
        <f t="shared" si="193"/>
        <v>0</v>
      </c>
      <c r="AG493" s="515">
        <f t="shared" si="193"/>
        <v>0</v>
      </c>
      <c r="AH493" s="515">
        <f t="shared" si="193"/>
        <v>0</v>
      </c>
      <c r="AI493" s="515">
        <f t="shared" si="193"/>
        <v>0</v>
      </c>
      <c r="AJ493" s="515">
        <f t="shared" si="194"/>
        <v>0</v>
      </c>
      <c r="AK493" s="515">
        <f t="shared" si="194"/>
        <v>0</v>
      </c>
      <c r="AL493" s="515">
        <f t="shared" si="194"/>
        <v>0</v>
      </c>
      <c r="AM493" s="515">
        <f t="shared" si="194"/>
        <v>0</v>
      </c>
      <c r="AN493" s="515">
        <f t="shared" si="194"/>
        <v>0</v>
      </c>
      <c r="AO493" s="515">
        <f t="shared" si="194"/>
        <v>0</v>
      </c>
      <c r="AP493" s="515">
        <f t="shared" si="194"/>
        <v>0</v>
      </c>
      <c r="AQ493" s="515">
        <f t="shared" si="194"/>
        <v>0</v>
      </c>
      <c r="AR493" s="515">
        <f t="shared" si="194"/>
        <v>0</v>
      </c>
      <c r="AS493" s="515">
        <f t="shared" si="194"/>
        <v>0</v>
      </c>
      <c r="AT493" s="515">
        <f t="shared" si="194"/>
        <v>0</v>
      </c>
      <c r="AU493" s="515">
        <f t="shared" si="194"/>
        <v>0</v>
      </c>
      <c r="AV493" s="515">
        <f t="shared" si="194"/>
        <v>0</v>
      </c>
      <c r="AW493" s="515">
        <f t="shared" si="194"/>
        <v>0</v>
      </c>
      <c r="AX493" s="515" t="str">
        <f t="shared" si="175"/>
        <v/>
      </c>
      <c r="AY493" s="515" t="str">
        <f t="shared" si="175"/>
        <v/>
      </c>
      <c r="AZ493" s="515" t="str">
        <f t="shared" si="175"/>
        <v/>
      </c>
      <c r="BA493" s="515" t="str">
        <f t="shared" si="174"/>
        <v/>
      </c>
      <c r="BB493" s="515" t="str">
        <f t="shared" si="174"/>
        <v/>
      </c>
      <c r="BC493" s="515" t="str">
        <f t="shared" si="174"/>
        <v/>
      </c>
      <c r="BD493" s="515" t="str">
        <f t="shared" si="174"/>
        <v/>
      </c>
      <c r="BE493" s="515" t="str">
        <f t="shared" si="174"/>
        <v/>
      </c>
      <c r="BF493" s="515" t="str">
        <f t="shared" si="174"/>
        <v/>
      </c>
      <c r="BG493" s="515" t="str">
        <f t="shared" si="174"/>
        <v/>
      </c>
      <c r="BH493" s="515" t="str">
        <f t="shared" si="188"/>
        <v/>
      </c>
      <c r="BI493" s="515" t="str">
        <f t="shared" si="188"/>
        <v/>
      </c>
      <c r="BJ493" s="515" t="str">
        <f t="shared" si="188"/>
        <v/>
      </c>
      <c r="BK493" s="515" t="str">
        <f t="shared" si="170"/>
        <v/>
      </c>
      <c r="BL493" s="515">
        <f t="shared" si="184"/>
        <v>0</v>
      </c>
      <c r="BM493" s="515">
        <f t="shared" si="185"/>
        <v>0</v>
      </c>
      <c r="BN493" s="515">
        <f t="shared" si="186"/>
        <v>0</v>
      </c>
      <c r="BO493" s="515" t="str">
        <f t="shared" si="187"/>
        <v/>
      </c>
    </row>
    <row r="494" spans="1:67" ht="30" customHeight="1">
      <c r="A494" s="518">
        <v>483</v>
      </c>
      <c r="B494" s="516"/>
      <c r="C494" s="77" t="str">
        <f t="shared" si="176"/>
        <v/>
      </c>
      <c r="D494" s="72" t="str">
        <f t="shared" si="177"/>
        <v/>
      </c>
      <c r="E494" s="515" t="str">
        <f t="shared" si="178"/>
        <v/>
      </c>
      <c r="F494" s="515" t="str">
        <f t="shared" si="179"/>
        <v/>
      </c>
      <c r="G494" s="515" t="str">
        <f t="shared" si="180"/>
        <v/>
      </c>
      <c r="H494" s="515">
        <f t="shared" si="192"/>
        <v>0</v>
      </c>
      <c r="I494" s="515">
        <f t="shared" si="192"/>
        <v>0</v>
      </c>
      <c r="J494" s="515">
        <f t="shared" si="192"/>
        <v>0</v>
      </c>
      <c r="K494" s="515">
        <f t="shared" si="192"/>
        <v>0</v>
      </c>
      <c r="L494" s="515">
        <f t="shared" si="192"/>
        <v>0</v>
      </c>
      <c r="M494" s="515">
        <f t="shared" si="192"/>
        <v>0</v>
      </c>
      <c r="N494" s="515">
        <f t="shared" si="192"/>
        <v>0</v>
      </c>
      <c r="O494" s="515">
        <f t="shared" si="192"/>
        <v>0</v>
      </c>
      <c r="P494" s="515">
        <f t="shared" si="192"/>
        <v>0</v>
      </c>
      <c r="Q494" s="515">
        <f t="shared" si="192"/>
        <v>0</v>
      </c>
      <c r="R494" s="515">
        <f t="shared" si="192"/>
        <v>0</v>
      </c>
      <c r="S494" s="515">
        <f t="shared" si="192"/>
        <v>0</v>
      </c>
      <c r="T494" s="515">
        <f t="shared" si="192"/>
        <v>0</v>
      </c>
      <c r="U494" s="515">
        <f t="shared" si="192"/>
        <v>0</v>
      </c>
      <c r="V494" s="515">
        <f t="shared" si="193"/>
        <v>0</v>
      </c>
      <c r="W494" s="515">
        <f t="shared" si="193"/>
        <v>0</v>
      </c>
      <c r="X494" s="515">
        <f t="shared" si="193"/>
        <v>0</v>
      </c>
      <c r="Y494" s="515">
        <f t="shared" si="193"/>
        <v>0</v>
      </c>
      <c r="Z494" s="515">
        <f t="shared" si="193"/>
        <v>0</v>
      </c>
      <c r="AA494" s="515">
        <f t="shared" si="193"/>
        <v>0</v>
      </c>
      <c r="AB494" s="515">
        <f t="shared" si="193"/>
        <v>0</v>
      </c>
      <c r="AC494" s="515">
        <f t="shared" si="193"/>
        <v>0</v>
      </c>
      <c r="AD494" s="515">
        <f t="shared" si="193"/>
        <v>0</v>
      </c>
      <c r="AE494" s="515">
        <f t="shared" si="193"/>
        <v>0</v>
      </c>
      <c r="AF494" s="515">
        <f t="shared" si="193"/>
        <v>0</v>
      </c>
      <c r="AG494" s="515">
        <f t="shared" si="193"/>
        <v>0</v>
      </c>
      <c r="AH494" s="515">
        <f t="shared" si="193"/>
        <v>0</v>
      </c>
      <c r="AI494" s="515">
        <f t="shared" si="193"/>
        <v>0</v>
      </c>
      <c r="AJ494" s="515">
        <f t="shared" si="194"/>
        <v>0</v>
      </c>
      <c r="AK494" s="515">
        <f t="shared" si="194"/>
        <v>0</v>
      </c>
      <c r="AL494" s="515">
        <f t="shared" si="194"/>
        <v>0</v>
      </c>
      <c r="AM494" s="515">
        <f t="shared" si="194"/>
        <v>0</v>
      </c>
      <c r="AN494" s="515">
        <f t="shared" si="194"/>
        <v>0</v>
      </c>
      <c r="AO494" s="515">
        <f t="shared" si="194"/>
        <v>0</v>
      </c>
      <c r="AP494" s="515">
        <f t="shared" si="194"/>
        <v>0</v>
      </c>
      <c r="AQ494" s="515">
        <f t="shared" si="194"/>
        <v>0</v>
      </c>
      <c r="AR494" s="515">
        <f t="shared" si="194"/>
        <v>0</v>
      </c>
      <c r="AS494" s="515">
        <f t="shared" si="194"/>
        <v>0</v>
      </c>
      <c r="AT494" s="515">
        <f t="shared" si="194"/>
        <v>0</v>
      </c>
      <c r="AU494" s="515">
        <f t="shared" si="194"/>
        <v>0</v>
      </c>
      <c r="AV494" s="515">
        <f t="shared" si="194"/>
        <v>0</v>
      </c>
      <c r="AW494" s="515">
        <f t="shared" si="194"/>
        <v>0</v>
      </c>
      <c r="AX494" s="515" t="str">
        <f t="shared" si="175"/>
        <v/>
      </c>
      <c r="AY494" s="515" t="str">
        <f t="shared" si="175"/>
        <v/>
      </c>
      <c r="AZ494" s="515" t="str">
        <f t="shared" si="175"/>
        <v/>
      </c>
      <c r="BA494" s="515" t="str">
        <f t="shared" si="174"/>
        <v/>
      </c>
      <c r="BB494" s="515" t="str">
        <f t="shared" si="174"/>
        <v/>
      </c>
      <c r="BC494" s="515" t="str">
        <f t="shared" si="174"/>
        <v/>
      </c>
      <c r="BD494" s="515" t="str">
        <f t="shared" si="174"/>
        <v/>
      </c>
      <c r="BE494" s="515" t="str">
        <f t="shared" si="174"/>
        <v/>
      </c>
      <c r="BF494" s="515" t="str">
        <f t="shared" si="174"/>
        <v/>
      </c>
      <c r="BG494" s="515" t="str">
        <f t="shared" si="174"/>
        <v/>
      </c>
      <c r="BH494" s="515" t="str">
        <f t="shared" si="188"/>
        <v/>
      </c>
      <c r="BI494" s="515" t="str">
        <f t="shared" si="188"/>
        <v/>
      </c>
      <c r="BJ494" s="515" t="str">
        <f t="shared" si="188"/>
        <v/>
      </c>
      <c r="BK494" s="515" t="str">
        <f t="shared" si="170"/>
        <v/>
      </c>
      <c r="BL494" s="515">
        <f t="shared" si="184"/>
        <v>0</v>
      </c>
      <c r="BM494" s="515">
        <f t="shared" si="185"/>
        <v>0</v>
      </c>
      <c r="BN494" s="515">
        <f t="shared" si="186"/>
        <v>0</v>
      </c>
      <c r="BO494" s="515" t="str">
        <f t="shared" si="187"/>
        <v/>
      </c>
    </row>
    <row r="495" spans="1:67" ht="30" customHeight="1">
      <c r="A495" s="517">
        <v>484</v>
      </c>
      <c r="B495" s="516"/>
      <c r="C495" s="77" t="str">
        <f t="shared" si="176"/>
        <v/>
      </c>
      <c r="D495" s="72" t="str">
        <f t="shared" si="177"/>
        <v/>
      </c>
      <c r="E495" s="515" t="str">
        <f t="shared" si="178"/>
        <v/>
      </c>
      <c r="F495" s="515" t="str">
        <f t="shared" si="179"/>
        <v/>
      </c>
      <c r="G495" s="515" t="str">
        <f t="shared" si="180"/>
        <v/>
      </c>
      <c r="H495" s="515">
        <f t="shared" si="192"/>
        <v>0</v>
      </c>
      <c r="I495" s="515">
        <f t="shared" si="192"/>
        <v>0</v>
      </c>
      <c r="J495" s="515">
        <f t="shared" si="192"/>
        <v>0</v>
      </c>
      <c r="K495" s="515">
        <f t="shared" si="192"/>
        <v>0</v>
      </c>
      <c r="L495" s="515">
        <f t="shared" si="192"/>
        <v>0</v>
      </c>
      <c r="M495" s="515">
        <f t="shared" si="192"/>
        <v>0</v>
      </c>
      <c r="N495" s="515">
        <f t="shared" si="192"/>
        <v>0</v>
      </c>
      <c r="O495" s="515">
        <f t="shared" si="192"/>
        <v>0</v>
      </c>
      <c r="P495" s="515">
        <f t="shared" si="192"/>
        <v>0</v>
      </c>
      <c r="Q495" s="515">
        <f t="shared" si="192"/>
        <v>0</v>
      </c>
      <c r="R495" s="515">
        <f t="shared" si="192"/>
        <v>0</v>
      </c>
      <c r="S495" s="515">
        <f t="shared" si="192"/>
        <v>0</v>
      </c>
      <c r="T495" s="515">
        <f t="shared" si="192"/>
        <v>0</v>
      </c>
      <c r="U495" s="515">
        <f t="shared" si="192"/>
        <v>0</v>
      </c>
      <c r="V495" s="515">
        <f t="shared" si="193"/>
        <v>0</v>
      </c>
      <c r="W495" s="515">
        <f t="shared" si="193"/>
        <v>0</v>
      </c>
      <c r="X495" s="515">
        <f t="shared" si="193"/>
        <v>0</v>
      </c>
      <c r="Y495" s="515">
        <f t="shared" si="193"/>
        <v>0</v>
      </c>
      <c r="Z495" s="515">
        <f t="shared" si="193"/>
        <v>0</v>
      </c>
      <c r="AA495" s="515">
        <f t="shared" si="193"/>
        <v>0</v>
      </c>
      <c r="AB495" s="515">
        <f t="shared" si="193"/>
        <v>0</v>
      </c>
      <c r="AC495" s="515">
        <f t="shared" si="193"/>
        <v>0</v>
      </c>
      <c r="AD495" s="515">
        <f t="shared" si="193"/>
        <v>0</v>
      </c>
      <c r="AE495" s="515">
        <f t="shared" si="193"/>
        <v>0</v>
      </c>
      <c r="AF495" s="515">
        <f t="shared" si="193"/>
        <v>0</v>
      </c>
      <c r="AG495" s="515">
        <f t="shared" si="193"/>
        <v>0</v>
      </c>
      <c r="AH495" s="515">
        <f t="shared" si="193"/>
        <v>0</v>
      </c>
      <c r="AI495" s="515">
        <f t="shared" si="193"/>
        <v>0</v>
      </c>
      <c r="AJ495" s="515">
        <f t="shared" si="194"/>
        <v>0</v>
      </c>
      <c r="AK495" s="515">
        <f t="shared" si="194"/>
        <v>0</v>
      </c>
      <c r="AL495" s="515">
        <f t="shared" si="194"/>
        <v>0</v>
      </c>
      <c r="AM495" s="515">
        <f t="shared" si="194"/>
        <v>0</v>
      </c>
      <c r="AN495" s="515">
        <f t="shared" si="194"/>
        <v>0</v>
      </c>
      <c r="AO495" s="515">
        <f t="shared" si="194"/>
        <v>0</v>
      </c>
      <c r="AP495" s="515">
        <f t="shared" si="194"/>
        <v>0</v>
      </c>
      <c r="AQ495" s="515">
        <f t="shared" si="194"/>
        <v>0</v>
      </c>
      <c r="AR495" s="515">
        <f t="shared" si="194"/>
        <v>0</v>
      </c>
      <c r="AS495" s="515">
        <f t="shared" si="194"/>
        <v>0</v>
      </c>
      <c r="AT495" s="515">
        <f t="shared" si="194"/>
        <v>0</v>
      </c>
      <c r="AU495" s="515">
        <f t="shared" si="194"/>
        <v>0</v>
      </c>
      <c r="AV495" s="515">
        <f t="shared" si="194"/>
        <v>0</v>
      </c>
      <c r="AW495" s="515">
        <f t="shared" si="194"/>
        <v>0</v>
      </c>
      <c r="AX495" s="515" t="str">
        <f t="shared" si="175"/>
        <v/>
      </c>
      <c r="AY495" s="515" t="str">
        <f t="shared" si="175"/>
        <v/>
      </c>
      <c r="AZ495" s="515" t="str">
        <f t="shared" si="175"/>
        <v/>
      </c>
      <c r="BA495" s="515" t="str">
        <f t="shared" si="174"/>
        <v/>
      </c>
      <c r="BB495" s="515" t="str">
        <f t="shared" si="174"/>
        <v/>
      </c>
      <c r="BC495" s="515" t="str">
        <f t="shared" si="174"/>
        <v/>
      </c>
      <c r="BD495" s="515" t="str">
        <f t="shared" si="174"/>
        <v/>
      </c>
      <c r="BE495" s="515" t="str">
        <f t="shared" si="174"/>
        <v/>
      </c>
      <c r="BF495" s="515" t="str">
        <f t="shared" si="174"/>
        <v/>
      </c>
      <c r="BG495" s="515" t="str">
        <f t="shared" si="174"/>
        <v/>
      </c>
      <c r="BH495" s="515" t="str">
        <f t="shared" si="188"/>
        <v/>
      </c>
      <c r="BI495" s="515" t="str">
        <f t="shared" si="188"/>
        <v/>
      </c>
      <c r="BJ495" s="515" t="str">
        <f t="shared" si="188"/>
        <v/>
      </c>
      <c r="BK495" s="515" t="str">
        <f t="shared" si="188"/>
        <v/>
      </c>
      <c r="BL495" s="515">
        <f t="shared" si="184"/>
        <v>0</v>
      </c>
      <c r="BM495" s="515">
        <f t="shared" si="185"/>
        <v>0</v>
      </c>
      <c r="BN495" s="515">
        <f t="shared" si="186"/>
        <v>0</v>
      </c>
      <c r="BO495" s="515" t="str">
        <f t="shared" si="187"/>
        <v/>
      </c>
    </row>
    <row r="496" spans="1:67" ht="30" customHeight="1">
      <c r="A496" s="518">
        <v>485</v>
      </c>
      <c r="B496" s="516"/>
      <c r="C496" s="77" t="str">
        <f t="shared" si="176"/>
        <v/>
      </c>
      <c r="D496" s="72" t="str">
        <f t="shared" si="177"/>
        <v/>
      </c>
      <c r="E496" s="515" t="str">
        <f t="shared" si="178"/>
        <v/>
      </c>
      <c r="F496" s="515" t="str">
        <f t="shared" si="179"/>
        <v/>
      </c>
      <c r="G496" s="515" t="str">
        <f t="shared" si="180"/>
        <v/>
      </c>
      <c r="H496" s="515">
        <f t="shared" si="192"/>
        <v>0</v>
      </c>
      <c r="I496" s="515">
        <f t="shared" si="192"/>
        <v>0</v>
      </c>
      <c r="J496" s="515">
        <f t="shared" si="192"/>
        <v>0</v>
      </c>
      <c r="K496" s="515">
        <f t="shared" si="192"/>
        <v>0</v>
      </c>
      <c r="L496" s="515">
        <f t="shared" si="192"/>
        <v>0</v>
      </c>
      <c r="M496" s="515">
        <f t="shared" si="192"/>
        <v>0</v>
      </c>
      <c r="N496" s="515">
        <f t="shared" si="192"/>
        <v>0</v>
      </c>
      <c r="O496" s="515">
        <f t="shared" si="192"/>
        <v>0</v>
      </c>
      <c r="P496" s="515">
        <f t="shared" si="192"/>
        <v>0</v>
      </c>
      <c r="Q496" s="515">
        <f t="shared" si="192"/>
        <v>0</v>
      </c>
      <c r="R496" s="515">
        <f t="shared" si="192"/>
        <v>0</v>
      </c>
      <c r="S496" s="515">
        <f t="shared" si="192"/>
        <v>0</v>
      </c>
      <c r="T496" s="515">
        <f t="shared" si="192"/>
        <v>0</v>
      </c>
      <c r="U496" s="515">
        <f t="shared" si="192"/>
        <v>0</v>
      </c>
      <c r="V496" s="515">
        <f t="shared" si="193"/>
        <v>0</v>
      </c>
      <c r="W496" s="515">
        <f t="shared" si="193"/>
        <v>0</v>
      </c>
      <c r="X496" s="515">
        <f t="shared" si="193"/>
        <v>0</v>
      </c>
      <c r="Y496" s="515">
        <f t="shared" si="193"/>
        <v>0</v>
      </c>
      <c r="Z496" s="515">
        <f t="shared" si="193"/>
        <v>0</v>
      </c>
      <c r="AA496" s="515">
        <f t="shared" si="193"/>
        <v>0</v>
      </c>
      <c r="AB496" s="515">
        <f t="shared" si="193"/>
        <v>0</v>
      </c>
      <c r="AC496" s="515">
        <f t="shared" si="193"/>
        <v>0</v>
      </c>
      <c r="AD496" s="515">
        <f t="shared" si="193"/>
        <v>0</v>
      </c>
      <c r="AE496" s="515">
        <f t="shared" si="193"/>
        <v>0</v>
      </c>
      <c r="AF496" s="515">
        <f t="shared" si="193"/>
        <v>0</v>
      </c>
      <c r="AG496" s="515">
        <f t="shared" si="193"/>
        <v>0</v>
      </c>
      <c r="AH496" s="515">
        <f t="shared" si="193"/>
        <v>0</v>
      </c>
      <c r="AI496" s="515">
        <f t="shared" si="193"/>
        <v>0</v>
      </c>
      <c r="AJ496" s="515">
        <f t="shared" si="194"/>
        <v>0</v>
      </c>
      <c r="AK496" s="515">
        <f t="shared" si="194"/>
        <v>0</v>
      </c>
      <c r="AL496" s="515">
        <f t="shared" si="194"/>
        <v>0</v>
      </c>
      <c r="AM496" s="515">
        <f t="shared" si="194"/>
        <v>0</v>
      </c>
      <c r="AN496" s="515">
        <f t="shared" si="194"/>
        <v>0</v>
      </c>
      <c r="AO496" s="515">
        <f t="shared" si="194"/>
        <v>0</v>
      </c>
      <c r="AP496" s="515">
        <f t="shared" si="194"/>
        <v>0</v>
      </c>
      <c r="AQ496" s="515">
        <f t="shared" si="194"/>
        <v>0</v>
      </c>
      <c r="AR496" s="515">
        <f t="shared" si="194"/>
        <v>0</v>
      </c>
      <c r="AS496" s="515">
        <f t="shared" si="194"/>
        <v>0</v>
      </c>
      <c r="AT496" s="515">
        <f t="shared" si="194"/>
        <v>0</v>
      </c>
      <c r="AU496" s="515">
        <f t="shared" si="194"/>
        <v>0</v>
      </c>
      <c r="AV496" s="515">
        <f t="shared" si="194"/>
        <v>0</v>
      </c>
      <c r="AW496" s="515">
        <f t="shared" si="194"/>
        <v>0</v>
      </c>
      <c r="AX496" s="515" t="str">
        <f t="shared" si="175"/>
        <v/>
      </c>
      <c r="AY496" s="515" t="str">
        <f t="shared" si="175"/>
        <v/>
      </c>
      <c r="AZ496" s="515" t="str">
        <f t="shared" si="175"/>
        <v/>
      </c>
      <c r="BA496" s="515" t="str">
        <f t="shared" si="174"/>
        <v/>
      </c>
      <c r="BB496" s="515" t="str">
        <f t="shared" si="174"/>
        <v/>
      </c>
      <c r="BC496" s="515" t="str">
        <f t="shared" si="174"/>
        <v/>
      </c>
      <c r="BD496" s="515" t="str">
        <f t="shared" ref="BD496:BK547" si="195">IF($B496="","",IF(AP496&gt;0,"",IF(N496&gt;0,"⚠ "&amp;BD$11,IF(AB496&gt;0,"info "&amp;BD$11,""))))</f>
        <v/>
      </c>
      <c r="BE496" s="515" t="str">
        <f t="shared" si="195"/>
        <v/>
      </c>
      <c r="BF496" s="515" t="str">
        <f t="shared" si="195"/>
        <v/>
      </c>
      <c r="BG496" s="515" t="str">
        <f t="shared" si="195"/>
        <v/>
      </c>
      <c r="BH496" s="515" t="str">
        <f t="shared" si="188"/>
        <v/>
      </c>
      <c r="BI496" s="515" t="str">
        <f t="shared" si="188"/>
        <v/>
      </c>
      <c r="BJ496" s="515" t="str">
        <f t="shared" si="188"/>
        <v/>
      </c>
      <c r="BK496" s="515" t="str">
        <f t="shared" si="188"/>
        <v/>
      </c>
      <c r="BL496" s="515">
        <f t="shared" si="184"/>
        <v>0</v>
      </c>
      <c r="BM496" s="515">
        <f t="shared" si="185"/>
        <v>0</v>
      </c>
      <c r="BN496" s="515">
        <f t="shared" si="186"/>
        <v>0</v>
      </c>
      <c r="BO496" s="515" t="str">
        <f t="shared" si="187"/>
        <v/>
      </c>
    </row>
    <row r="497" spans="1:67" ht="30" customHeight="1">
      <c r="A497" s="517">
        <v>486</v>
      </c>
      <c r="B497" s="516"/>
      <c r="C497" s="77" t="str">
        <f t="shared" si="176"/>
        <v/>
      </c>
      <c r="D497" s="72" t="str">
        <f t="shared" si="177"/>
        <v/>
      </c>
      <c r="E497" s="515" t="str">
        <f t="shared" si="178"/>
        <v/>
      </c>
      <c r="F497" s="515" t="str">
        <f t="shared" si="179"/>
        <v/>
      </c>
      <c r="G497" s="515" t="str">
        <f t="shared" si="180"/>
        <v/>
      </c>
      <c r="H497" s="515">
        <f t="shared" si="192"/>
        <v>0</v>
      </c>
      <c r="I497" s="515">
        <f t="shared" si="192"/>
        <v>0</v>
      </c>
      <c r="J497" s="515">
        <f t="shared" si="192"/>
        <v>0</v>
      </c>
      <c r="K497" s="515">
        <f t="shared" si="192"/>
        <v>0</v>
      </c>
      <c r="L497" s="515">
        <f t="shared" si="192"/>
        <v>0</v>
      </c>
      <c r="M497" s="515">
        <f t="shared" si="192"/>
        <v>0</v>
      </c>
      <c r="N497" s="515">
        <f t="shared" si="192"/>
        <v>0</v>
      </c>
      <c r="O497" s="515">
        <f t="shared" si="192"/>
        <v>0</v>
      </c>
      <c r="P497" s="515">
        <f t="shared" si="192"/>
        <v>0</v>
      </c>
      <c r="Q497" s="515">
        <f t="shared" si="192"/>
        <v>0</v>
      </c>
      <c r="R497" s="515">
        <f t="shared" si="192"/>
        <v>0</v>
      </c>
      <c r="S497" s="515">
        <f t="shared" si="192"/>
        <v>0</v>
      </c>
      <c r="T497" s="515">
        <f t="shared" si="192"/>
        <v>0</v>
      </c>
      <c r="U497" s="515">
        <f t="shared" si="192"/>
        <v>0</v>
      </c>
      <c r="V497" s="515">
        <f t="shared" si="193"/>
        <v>0</v>
      </c>
      <c r="W497" s="515">
        <f t="shared" si="193"/>
        <v>0</v>
      </c>
      <c r="X497" s="515">
        <f t="shared" si="193"/>
        <v>0</v>
      </c>
      <c r="Y497" s="515">
        <f t="shared" si="193"/>
        <v>0</v>
      </c>
      <c r="Z497" s="515">
        <f t="shared" si="193"/>
        <v>0</v>
      </c>
      <c r="AA497" s="515">
        <f t="shared" si="193"/>
        <v>0</v>
      </c>
      <c r="AB497" s="515">
        <f t="shared" si="193"/>
        <v>0</v>
      </c>
      <c r="AC497" s="515">
        <f t="shared" si="193"/>
        <v>0</v>
      </c>
      <c r="AD497" s="515">
        <f t="shared" si="193"/>
        <v>0</v>
      </c>
      <c r="AE497" s="515">
        <f t="shared" si="193"/>
        <v>0</v>
      </c>
      <c r="AF497" s="515">
        <f t="shared" si="193"/>
        <v>0</v>
      </c>
      <c r="AG497" s="515">
        <f t="shared" si="193"/>
        <v>0</v>
      </c>
      <c r="AH497" s="515">
        <f t="shared" si="193"/>
        <v>0</v>
      </c>
      <c r="AI497" s="515">
        <f t="shared" si="193"/>
        <v>0</v>
      </c>
      <c r="AJ497" s="515">
        <f t="shared" si="194"/>
        <v>0</v>
      </c>
      <c r="AK497" s="515">
        <f t="shared" si="194"/>
        <v>0</v>
      </c>
      <c r="AL497" s="515">
        <f t="shared" si="194"/>
        <v>0</v>
      </c>
      <c r="AM497" s="515">
        <f t="shared" si="194"/>
        <v>0</v>
      </c>
      <c r="AN497" s="515">
        <f t="shared" si="194"/>
        <v>0</v>
      </c>
      <c r="AO497" s="515">
        <f t="shared" si="194"/>
        <v>0</v>
      </c>
      <c r="AP497" s="515">
        <f t="shared" si="194"/>
        <v>0</v>
      </c>
      <c r="AQ497" s="515">
        <f t="shared" si="194"/>
        <v>0</v>
      </c>
      <c r="AR497" s="515">
        <f t="shared" si="194"/>
        <v>0</v>
      </c>
      <c r="AS497" s="515">
        <f t="shared" si="194"/>
        <v>0</v>
      </c>
      <c r="AT497" s="515">
        <f t="shared" si="194"/>
        <v>0</v>
      </c>
      <c r="AU497" s="515">
        <f t="shared" si="194"/>
        <v>0</v>
      </c>
      <c r="AV497" s="515">
        <f t="shared" si="194"/>
        <v>0</v>
      </c>
      <c r="AW497" s="515">
        <f t="shared" si="194"/>
        <v>0</v>
      </c>
      <c r="AX497" s="515" t="str">
        <f t="shared" si="175"/>
        <v/>
      </c>
      <c r="AY497" s="515" t="str">
        <f t="shared" si="175"/>
        <v/>
      </c>
      <c r="AZ497" s="515" t="str">
        <f t="shared" si="175"/>
        <v/>
      </c>
      <c r="BA497" s="515" t="str">
        <f t="shared" si="175"/>
        <v/>
      </c>
      <c r="BB497" s="515" t="str">
        <f t="shared" si="175"/>
        <v/>
      </c>
      <c r="BC497" s="515" t="str">
        <f t="shared" si="175"/>
        <v/>
      </c>
      <c r="BD497" s="515" t="str">
        <f t="shared" si="195"/>
        <v/>
      </c>
      <c r="BE497" s="515" t="str">
        <f t="shared" si="195"/>
        <v/>
      </c>
      <c r="BF497" s="515" t="str">
        <f t="shared" si="195"/>
        <v/>
      </c>
      <c r="BG497" s="515" t="str">
        <f t="shared" si="195"/>
        <v/>
      </c>
      <c r="BH497" s="515" t="str">
        <f t="shared" si="188"/>
        <v/>
      </c>
      <c r="BI497" s="515" t="str">
        <f t="shared" si="188"/>
        <v/>
      </c>
      <c r="BJ497" s="515" t="str">
        <f t="shared" si="188"/>
        <v/>
      </c>
      <c r="BK497" s="515" t="str">
        <f t="shared" si="188"/>
        <v/>
      </c>
      <c r="BL497" s="515">
        <f t="shared" si="184"/>
        <v>0</v>
      </c>
      <c r="BM497" s="515">
        <f t="shared" si="185"/>
        <v>0</v>
      </c>
      <c r="BN497" s="515">
        <f t="shared" si="186"/>
        <v>0</v>
      </c>
      <c r="BO497" s="515" t="str">
        <f t="shared" si="187"/>
        <v/>
      </c>
    </row>
    <row r="498" spans="1:67" ht="30" customHeight="1">
      <c r="A498" s="518">
        <v>487</v>
      </c>
      <c r="B498" s="516"/>
      <c r="C498" s="77" t="str">
        <f t="shared" si="176"/>
        <v/>
      </c>
      <c r="D498" s="72" t="str">
        <f t="shared" si="177"/>
        <v/>
      </c>
      <c r="E498" s="515" t="str">
        <f t="shared" si="178"/>
        <v/>
      </c>
      <c r="F498" s="515" t="str">
        <f t="shared" si="179"/>
        <v/>
      </c>
      <c r="G498" s="515" t="str">
        <f t="shared" si="180"/>
        <v/>
      </c>
      <c r="H498" s="515">
        <f t="shared" si="192"/>
        <v>0</v>
      </c>
      <c r="I498" s="515">
        <f t="shared" si="192"/>
        <v>0</v>
      </c>
      <c r="J498" s="515">
        <f t="shared" si="192"/>
        <v>0</v>
      </c>
      <c r="K498" s="515">
        <f t="shared" si="192"/>
        <v>0</v>
      </c>
      <c r="L498" s="515">
        <f t="shared" si="192"/>
        <v>0</v>
      </c>
      <c r="M498" s="515">
        <f t="shared" si="192"/>
        <v>0</v>
      </c>
      <c r="N498" s="515">
        <f t="shared" si="192"/>
        <v>0</v>
      </c>
      <c r="O498" s="515">
        <f t="shared" si="192"/>
        <v>0</v>
      </c>
      <c r="P498" s="515">
        <f t="shared" si="192"/>
        <v>0</v>
      </c>
      <c r="Q498" s="515">
        <f t="shared" si="192"/>
        <v>0</v>
      </c>
      <c r="R498" s="515">
        <f t="shared" si="192"/>
        <v>0</v>
      </c>
      <c r="S498" s="515">
        <f t="shared" si="192"/>
        <v>0</v>
      </c>
      <c r="T498" s="515">
        <f t="shared" si="192"/>
        <v>0</v>
      </c>
      <c r="U498" s="515">
        <f t="shared" si="192"/>
        <v>0</v>
      </c>
      <c r="V498" s="515">
        <f t="shared" si="193"/>
        <v>0</v>
      </c>
      <c r="W498" s="515">
        <f t="shared" si="193"/>
        <v>0</v>
      </c>
      <c r="X498" s="515">
        <f t="shared" si="193"/>
        <v>0</v>
      </c>
      <c r="Y498" s="515">
        <f t="shared" si="193"/>
        <v>0</v>
      </c>
      <c r="Z498" s="515">
        <f t="shared" si="193"/>
        <v>0</v>
      </c>
      <c r="AA498" s="515">
        <f t="shared" si="193"/>
        <v>0</v>
      </c>
      <c r="AB498" s="515">
        <f t="shared" si="193"/>
        <v>0</v>
      </c>
      <c r="AC498" s="515">
        <f t="shared" si="193"/>
        <v>0</v>
      </c>
      <c r="AD498" s="515">
        <f t="shared" si="193"/>
        <v>0</v>
      </c>
      <c r="AE498" s="515">
        <f t="shared" si="193"/>
        <v>0</v>
      </c>
      <c r="AF498" s="515">
        <f t="shared" si="193"/>
        <v>0</v>
      </c>
      <c r="AG498" s="515">
        <f t="shared" si="193"/>
        <v>0</v>
      </c>
      <c r="AH498" s="515">
        <f t="shared" si="193"/>
        <v>0</v>
      </c>
      <c r="AI498" s="515">
        <f t="shared" si="193"/>
        <v>0</v>
      </c>
      <c r="AJ498" s="515">
        <f t="shared" si="194"/>
        <v>0</v>
      </c>
      <c r="AK498" s="515">
        <f t="shared" si="194"/>
        <v>0</v>
      </c>
      <c r="AL498" s="515">
        <f t="shared" si="194"/>
        <v>0</v>
      </c>
      <c r="AM498" s="515">
        <f t="shared" si="194"/>
        <v>0</v>
      </c>
      <c r="AN498" s="515">
        <f t="shared" si="194"/>
        <v>0</v>
      </c>
      <c r="AO498" s="515">
        <f t="shared" si="194"/>
        <v>0</v>
      </c>
      <c r="AP498" s="515">
        <f t="shared" si="194"/>
        <v>0</v>
      </c>
      <c r="AQ498" s="515">
        <f t="shared" si="194"/>
        <v>0</v>
      </c>
      <c r="AR498" s="515">
        <f t="shared" si="194"/>
        <v>0</v>
      </c>
      <c r="AS498" s="515">
        <f t="shared" si="194"/>
        <v>0</v>
      </c>
      <c r="AT498" s="515">
        <f t="shared" si="194"/>
        <v>0</v>
      </c>
      <c r="AU498" s="515">
        <f t="shared" si="194"/>
        <v>0</v>
      </c>
      <c r="AV498" s="515">
        <f t="shared" si="194"/>
        <v>0</v>
      </c>
      <c r="AW498" s="515">
        <f t="shared" si="194"/>
        <v>0</v>
      </c>
      <c r="AX498" s="515" t="str">
        <f t="shared" si="175"/>
        <v/>
      </c>
      <c r="AY498" s="515" t="str">
        <f t="shared" si="175"/>
        <v/>
      </c>
      <c r="AZ498" s="515" t="str">
        <f t="shared" si="175"/>
        <v/>
      </c>
      <c r="BA498" s="515" t="str">
        <f t="shared" si="175"/>
        <v/>
      </c>
      <c r="BB498" s="515" t="str">
        <f t="shared" si="175"/>
        <v/>
      </c>
      <c r="BC498" s="515" t="str">
        <f t="shared" si="175"/>
        <v/>
      </c>
      <c r="BD498" s="515" t="str">
        <f t="shared" si="195"/>
        <v/>
      </c>
      <c r="BE498" s="515" t="str">
        <f t="shared" si="195"/>
        <v/>
      </c>
      <c r="BF498" s="515" t="str">
        <f t="shared" si="195"/>
        <v/>
      </c>
      <c r="BG498" s="515" t="str">
        <f t="shared" si="195"/>
        <v/>
      </c>
      <c r="BH498" s="515" t="str">
        <f t="shared" si="188"/>
        <v/>
      </c>
      <c r="BI498" s="515" t="str">
        <f t="shared" si="188"/>
        <v/>
      </c>
      <c r="BJ498" s="515" t="str">
        <f t="shared" si="188"/>
        <v/>
      </c>
      <c r="BK498" s="515" t="str">
        <f t="shared" si="188"/>
        <v/>
      </c>
      <c r="BL498" s="515">
        <f t="shared" si="184"/>
        <v>0</v>
      </c>
      <c r="BM498" s="515">
        <f t="shared" si="185"/>
        <v>0</v>
      </c>
      <c r="BN498" s="515">
        <f t="shared" si="186"/>
        <v>0</v>
      </c>
      <c r="BO498" s="515" t="str">
        <f t="shared" si="187"/>
        <v/>
      </c>
    </row>
    <row r="499" spans="1:67" ht="30" customHeight="1">
      <c r="A499" s="517">
        <v>488</v>
      </c>
      <c r="B499" s="516"/>
      <c r="C499" s="77" t="str">
        <f t="shared" si="176"/>
        <v/>
      </c>
      <c r="D499" s="72" t="str">
        <f t="shared" si="177"/>
        <v/>
      </c>
      <c r="E499" s="515" t="str">
        <f t="shared" si="178"/>
        <v/>
      </c>
      <c r="F499" s="515" t="str">
        <f t="shared" si="179"/>
        <v/>
      </c>
      <c r="G499" s="515" t="str">
        <f t="shared" si="180"/>
        <v/>
      </c>
      <c r="H499" s="515">
        <f t="shared" si="192"/>
        <v>0</v>
      </c>
      <c r="I499" s="515">
        <f t="shared" si="192"/>
        <v>0</v>
      </c>
      <c r="J499" s="515">
        <f t="shared" si="192"/>
        <v>0</v>
      </c>
      <c r="K499" s="515">
        <f t="shared" si="192"/>
        <v>0</v>
      </c>
      <c r="L499" s="515">
        <f t="shared" si="192"/>
        <v>0</v>
      </c>
      <c r="M499" s="515">
        <f t="shared" si="192"/>
        <v>0</v>
      </c>
      <c r="N499" s="515">
        <f t="shared" si="192"/>
        <v>0</v>
      </c>
      <c r="O499" s="515">
        <f t="shared" si="192"/>
        <v>0</v>
      </c>
      <c r="P499" s="515">
        <f t="shared" si="192"/>
        <v>0</v>
      </c>
      <c r="Q499" s="515">
        <f t="shared" si="192"/>
        <v>0</v>
      </c>
      <c r="R499" s="515">
        <f t="shared" si="192"/>
        <v>0</v>
      </c>
      <c r="S499" s="515">
        <f t="shared" si="192"/>
        <v>0</v>
      </c>
      <c r="T499" s="515">
        <f t="shared" si="192"/>
        <v>0</v>
      </c>
      <c r="U499" s="515">
        <f t="shared" si="192"/>
        <v>0</v>
      </c>
      <c r="V499" s="515">
        <f t="shared" si="193"/>
        <v>0</v>
      </c>
      <c r="W499" s="515">
        <f t="shared" si="193"/>
        <v>0</v>
      </c>
      <c r="X499" s="515">
        <f t="shared" si="193"/>
        <v>0</v>
      </c>
      <c r="Y499" s="515">
        <f t="shared" si="193"/>
        <v>0</v>
      </c>
      <c r="Z499" s="515">
        <f t="shared" si="193"/>
        <v>0</v>
      </c>
      <c r="AA499" s="515">
        <f t="shared" si="193"/>
        <v>0</v>
      </c>
      <c r="AB499" s="515">
        <f t="shared" si="193"/>
        <v>0</v>
      </c>
      <c r="AC499" s="515">
        <f t="shared" si="193"/>
        <v>0</v>
      </c>
      <c r="AD499" s="515">
        <f t="shared" si="193"/>
        <v>0</v>
      </c>
      <c r="AE499" s="515">
        <f t="shared" si="193"/>
        <v>0</v>
      </c>
      <c r="AF499" s="515">
        <f t="shared" si="193"/>
        <v>0</v>
      </c>
      <c r="AG499" s="515">
        <f t="shared" si="193"/>
        <v>0</v>
      </c>
      <c r="AH499" s="515">
        <f t="shared" si="193"/>
        <v>0</v>
      </c>
      <c r="AI499" s="515">
        <f t="shared" si="193"/>
        <v>0</v>
      </c>
      <c r="AJ499" s="515">
        <f t="shared" si="194"/>
        <v>0</v>
      </c>
      <c r="AK499" s="515">
        <f t="shared" si="194"/>
        <v>0</v>
      </c>
      <c r="AL499" s="515">
        <f t="shared" si="194"/>
        <v>0</v>
      </c>
      <c r="AM499" s="515">
        <f t="shared" si="194"/>
        <v>0</v>
      </c>
      <c r="AN499" s="515">
        <f t="shared" si="194"/>
        <v>0</v>
      </c>
      <c r="AO499" s="515">
        <f t="shared" si="194"/>
        <v>0</v>
      </c>
      <c r="AP499" s="515">
        <f t="shared" si="194"/>
        <v>0</v>
      </c>
      <c r="AQ499" s="515">
        <f t="shared" si="194"/>
        <v>0</v>
      </c>
      <c r="AR499" s="515">
        <f t="shared" si="194"/>
        <v>0</v>
      </c>
      <c r="AS499" s="515">
        <f t="shared" si="194"/>
        <v>0</v>
      </c>
      <c r="AT499" s="515">
        <f t="shared" si="194"/>
        <v>0</v>
      </c>
      <c r="AU499" s="515">
        <f t="shared" si="194"/>
        <v>0</v>
      </c>
      <c r="AV499" s="515">
        <f t="shared" si="194"/>
        <v>0</v>
      </c>
      <c r="AW499" s="515">
        <f t="shared" si="194"/>
        <v>0</v>
      </c>
      <c r="AX499" s="515" t="str">
        <f t="shared" si="175"/>
        <v/>
      </c>
      <c r="AY499" s="515" t="str">
        <f t="shared" si="175"/>
        <v/>
      </c>
      <c r="AZ499" s="515" t="str">
        <f t="shared" si="175"/>
        <v/>
      </c>
      <c r="BA499" s="515" t="str">
        <f t="shared" si="175"/>
        <v/>
      </c>
      <c r="BB499" s="515" t="str">
        <f t="shared" si="175"/>
        <v/>
      </c>
      <c r="BC499" s="515" t="str">
        <f t="shared" si="175"/>
        <v/>
      </c>
      <c r="BD499" s="515" t="str">
        <f t="shared" si="195"/>
        <v/>
      </c>
      <c r="BE499" s="515" t="str">
        <f t="shared" si="195"/>
        <v/>
      </c>
      <c r="BF499" s="515" t="str">
        <f t="shared" si="195"/>
        <v/>
      </c>
      <c r="BG499" s="515" t="str">
        <f t="shared" si="195"/>
        <v/>
      </c>
      <c r="BH499" s="515" t="str">
        <f t="shared" si="188"/>
        <v/>
      </c>
      <c r="BI499" s="515" t="str">
        <f t="shared" si="188"/>
        <v/>
      </c>
      <c r="BJ499" s="515" t="str">
        <f t="shared" si="188"/>
        <v/>
      </c>
      <c r="BK499" s="515" t="str">
        <f t="shared" si="188"/>
        <v/>
      </c>
      <c r="BL499" s="515">
        <f t="shared" si="184"/>
        <v>0</v>
      </c>
      <c r="BM499" s="515">
        <f t="shared" si="185"/>
        <v>0</v>
      </c>
      <c r="BN499" s="515">
        <f t="shared" si="186"/>
        <v>0</v>
      </c>
      <c r="BO499" s="515" t="str">
        <f t="shared" si="187"/>
        <v/>
      </c>
    </row>
    <row r="500" spans="1:67" ht="30" customHeight="1">
      <c r="A500" s="518">
        <v>489</v>
      </c>
      <c r="B500" s="516"/>
      <c r="C500" s="77" t="str">
        <f t="shared" si="176"/>
        <v/>
      </c>
      <c r="D500" s="72" t="str">
        <f t="shared" si="177"/>
        <v/>
      </c>
      <c r="E500" s="515" t="str">
        <f t="shared" si="178"/>
        <v/>
      </c>
      <c r="F500" s="515" t="str">
        <f t="shared" si="179"/>
        <v/>
      </c>
      <c r="G500" s="515" t="str">
        <f t="shared" si="180"/>
        <v/>
      </c>
      <c r="H500" s="515">
        <f t="shared" si="192"/>
        <v>0</v>
      </c>
      <c r="I500" s="515">
        <f t="shared" si="192"/>
        <v>0</v>
      </c>
      <c r="J500" s="515">
        <f t="shared" si="192"/>
        <v>0</v>
      </c>
      <c r="K500" s="515">
        <f t="shared" si="192"/>
        <v>0</v>
      </c>
      <c r="L500" s="515">
        <f t="shared" si="192"/>
        <v>0</v>
      </c>
      <c r="M500" s="515">
        <f t="shared" si="192"/>
        <v>0</v>
      </c>
      <c r="N500" s="515">
        <f t="shared" si="192"/>
        <v>0</v>
      </c>
      <c r="O500" s="515">
        <f t="shared" si="192"/>
        <v>0</v>
      </c>
      <c r="P500" s="515">
        <f t="shared" si="192"/>
        <v>0</v>
      </c>
      <c r="Q500" s="515">
        <f t="shared" si="192"/>
        <v>0</v>
      </c>
      <c r="R500" s="515">
        <f t="shared" si="192"/>
        <v>0</v>
      </c>
      <c r="S500" s="515">
        <f t="shared" si="192"/>
        <v>0</v>
      </c>
      <c r="T500" s="515">
        <f t="shared" si="192"/>
        <v>0</v>
      </c>
      <c r="U500" s="515">
        <f t="shared" si="192"/>
        <v>0</v>
      </c>
      <c r="V500" s="515">
        <f t="shared" si="193"/>
        <v>0</v>
      </c>
      <c r="W500" s="515">
        <f t="shared" si="193"/>
        <v>0</v>
      </c>
      <c r="X500" s="515">
        <f t="shared" si="193"/>
        <v>0</v>
      </c>
      <c r="Y500" s="515">
        <f t="shared" si="193"/>
        <v>0</v>
      </c>
      <c r="Z500" s="515">
        <f t="shared" si="193"/>
        <v>0</v>
      </c>
      <c r="AA500" s="515">
        <f t="shared" si="193"/>
        <v>0</v>
      </c>
      <c r="AB500" s="515">
        <f t="shared" si="193"/>
        <v>0</v>
      </c>
      <c r="AC500" s="515">
        <f t="shared" si="193"/>
        <v>0</v>
      </c>
      <c r="AD500" s="515">
        <f t="shared" si="193"/>
        <v>0</v>
      </c>
      <c r="AE500" s="515">
        <f t="shared" si="193"/>
        <v>0</v>
      </c>
      <c r="AF500" s="515">
        <f t="shared" si="193"/>
        <v>0</v>
      </c>
      <c r="AG500" s="515">
        <f t="shared" si="193"/>
        <v>0</v>
      </c>
      <c r="AH500" s="515">
        <f t="shared" si="193"/>
        <v>0</v>
      </c>
      <c r="AI500" s="515">
        <f t="shared" si="193"/>
        <v>0</v>
      </c>
      <c r="AJ500" s="515">
        <f t="shared" si="194"/>
        <v>0</v>
      </c>
      <c r="AK500" s="515">
        <f t="shared" si="194"/>
        <v>0</v>
      </c>
      <c r="AL500" s="515">
        <f t="shared" si="194"/>
        <v>0</v>
      </c>
      <c r="AM500" s="515">
        <f t="shared" si="194"/>
        <v>0</v>
      </c>
      <c r="AN500" s="515">
        <f t="shared" si="194"/>
        <v>0</v>
      </c>
      <c r="AO500" s="515">
        <f t="shared" si="194"/>
        <v>0</v>
      </c>
      <c r="AP500" s="515">
        <f t="shared" si="194"/>
        <v>0</v>
      </c>
      <c r="AQ500" s="515">
        <f t="shared" si="194"/>
        <v>0</v>
      </c>
      <c r="AR500" s="515">
        <f t="shared" si="194"/>
        <v>0</v>
      </c>
      <c r="AS500" s="515">
        <f t="shared" si="194"/>
        <v>0</v>
      </c>
      <c r="AT500" s="515">
        <f t="shared" si="194"/>
        <v>0</v>
      </c>
      <c r="AU500" s="515">
        <f t="shared" si="194"/>
        <v>0</v>
      </c>
      <c r="AV500" s="515">
        <f t="shared" si="194"/>
        <v>0</v>
      </c>
      <c r="AW500" s="515">
        <f t="shared" si="194"/>
        <v>0</v>
      </c>
      <c r="AX500" s="515" t="str">
        <f t="shared" si="175"/>
        <v/>
      </c>
      <c r="AY500" s="515" t="str">
        <f t="shared" si="175"/>
        <v/>
      </c>
      <c r="AZ500" s="515" t="str">
        <f t="shared" si="175"/>
        <v/>
      </c>
      <c r="BA500" s="515" t="str">
        <f t="shared" si="175"/>
        <v/>
      </c>
      <c r="BB500" s="515" t="str">
        <f t="shared" si="175"/>
        <v/>
      </c>
      <c r="BC500" s="515" t="str">
        <f t="shared" si="175"/>
        <v/>
      </c>
      <c r="BD500" s="515" t="str">
        <f t="shared" si="195"/>
        <v/>
      </c>
      <c r="BE500" s="515" t="str">
        <f t="shared" si="195"/>
        <v/>
      </c>
      <c r="BF500" s="515" t="str">
        <f t="shared" si="195"/>
        <v/>
      </c>
      <c r="BG500" s="515" t="str">
        <f t="shared" si="195"/>
        <v/>
      </c>
      <c r="BH500" s="515" t="str">
        <f t="shared" si="188"/>
        <v/>
      </c>
      <c r="BI500" s="515" t="str">
        <f t="shared" si="188"/>
        <v/>
      </c>
      <c r="BJ500" s="515" t="str">
        <f t="shared" si="188"/>
        <v/>
      </c>
      <c r="BK500" s="515" t="str">
        <f t="shared" si="188"/>
        <v/>
      </c>
      <c r="BL500" s="515">
        <f t="shared" si="184"/>
        <v>0</v>
      </c>
      <c r="BM500" s="515">
        <f t="shared" si="185"/>
        <v>0</v>
      </c>
      <c r="BN500" s="515">
        <f t="shared" si="186"/>
        <v>0</v>
      </c>
      <c r="BO500" s="515" t="str">
        <f t="shared" si="187"/>
        <v/>
      </c>
    </row>
    <row r="501" spans="1:67" ht="30" customHeight="1">
      <c r="A501" s="517">
        <v>490</v>
      </c>
      <c r="B501" s="516"/>
      <c r="C501" s="77" t="str">
        <f t="shared" si="176"/>
        <v/>
      </c>
      <c r="D501" s="72" t="str">
        <f t="shared" si="177"/>
        <v/>
      </c>
      <c r="E501" s="515" t="str">
        <f t="shared" si="178"/>
        <v/>
      </c>
      <c r="F501" s="515" t="str">
        <f t="shared" si="179"/>
        <v/>
      </c>
      <c r="G501" s="515" t="str">
        <f t="shared" si="180"/>
        <v/>
      </c>
      <c r="H501" s="515">
        <f t="shared" si="192"/>
        <v>0</v>
      </c>
      <c r="I501" s="515">
        <f t="shared" si="192"/>
        <v>0</v>
      </c>
      <c r="J501" s="515">
        <f t="shared" si="192"/>
        <v>0</v>
      </c>
      <c r="K501" s="515">
        <f t="shared" si="192"/>
        <v>0</v>
      </c>
      <c r="L501" s="515">
        <f t="shared" si="192"/>
        <v>0</v>
      </c>
      <c r="M501" s="515">
        <f t="shared" si="192"/>
        <v>0</v>
      </c>
      <c r="N501" s="515">
        <f t="shared" si="192"/>
        <v>0</v>
      </c>
      <c r="O501" s="515">
        <f t="shared" si="192"/>
        <v>0</v>
      </c>
      <c r="P501" s="515">
        <f t="shared" si="192"/>
        <v>0</v>
      </c>
      <c r="Q501" s="515">
        <f t="shared" si="192"/>
        <v>0</v>
      </c>
      <c r="R501" s="515">
        <f t="shared" si="192"/>
        <v>0</v>
      </c>
      <c r="S501" s="515">
        <f t="shared" si="192"/>
        <v>0</v>
      </c>
      <c r="T501" s="515">
        <f t="shared" si="192"/>
        <v>0</v>
      </c>
      <c r="U501" s="515">
        <f t="shared" si="192"/>
        <v>0</v>
      </c>
      <c r="V501" s="515">
        <f t="shared" si="193"/>
        <v>0</v>
      </c>
      <c r="W501" s="515">
        <f t="shared" si="193"/>
        <v>0</v>
      </c>
      <c r="X501" s="515">
        <f t="shared" si="193"/>
        <v>0</v>
      </c>
      <c r="Y501" s="515">
        <f t="shared" si="193"/>
        <v>0</v>
      </c>
      <c r="Z501" s="515">
        <f t="shared" si="193"/>
        <v>0</v>
      </c>
      <c r="AA501" s="515">
        <f t="shared" si="193"/>
        <v>0</v>
      </c>
      <c r="AB501" s="515">
        <f t="shared" si="193"/>
        <v>0</v>
      </c>
      <c r="AC501" s="515">
        <f t="shared" si="193"/>
        <v>0</v>
      </c>
      <c r="AD501" s="515">
        <f t="shared" si="193"/>
        <v>0</v>
      </c>
      <c r="AE501" s="515">
        <f t="shared" si="193"/>
        <v>0</v>
      </c>
      <c r="AF501" s="515">
        <f t="shared" si="193"/>
        <v>0</v>
      </c>
      <c r="AG501" s="515">
        <f t="shared" si="193"/>
        <v>0</v>
      </c>
      <c r="AH501" s="515">
        <f t="shared" si="193"/>
        <v>0</v>
      </c>
      <c r="AI501" s="515">
        <f t="shared" si="193"/>
        <v>0</v>
      </c>
      <c r="AJ501" s="515">
        <f t="shared" si="194"/>
        <v>0</v>
      </c>
      <c r="AK501" s="515">
        <f t="shared" si="194"/>
        <v>0</v>
      </c>
      <c r="AL501" s="515">
        <f t="shared" si="194"/>
        <v>0</v>
      </c>
      <c r="AM501" s="515">
        <f t="shared" si="194"/>
        <v>0</v>
      </c>
      <c r="AN501" s="515">
        <f t="shared" si="194"/>
        <v>0</v>
      </c>
      <c r="AO501" s="515">
        <f t="shared" si="194"/>
        <v>0</v>
      </c>
      <c r="AP501" s="515">
        <f t="shared" si="194"/>
        <v>0</v>
      </c>
      <c r="AQ501" s="515">
        <f t="shared" si="194"/>
        <v>0</v>
      </c>
      <c r="AR501" s="515">
        <f t="shared" si="194"/>
        <v>0</v>
      </c>
      <c r="AS501" s="515">
        <f t="shared" si="194"/>
        <v>0</v>
      </c>
      <c r="AT501" s="515">
        <f t="shared" si="194"/>
        <v>0</v>
      </c>
      <c r="AU501" s="515">
        <f t="shared" si="194"/>
        <v>0</v>
      </c>
      <c r="AV501" s="515">
        <f t="shared" si="194"/>
        <v>0</v>
      </c>
      <c r="AW501" s="515">
        <f t="shared" si="194"/>
        <v>0</v>
      </c>
      <c r="AX501" s="515" t="str">
        <f t="shared" si="175"/>
        <v/>
      </c>
      <c r="AY501" s="515" t="str">
        <f t="shared" si="175"/>
        <v/>
      </c>
      <c r="AZ501" s="515" t="str">
        <f t="shared" si="175"/>
        <v/>
      </c>
      <c r="BA501" s="515" t="str">
        <f t="shared" si="175"/>
        <v/>
      </c>
      <c r="BB501" s="515" t="str">
        <f t="shared" si="175"/>
        <v/>
      </c>
      <c r="BC501" s="515" t="str">
        <f t="shared" si="175"/>
        <v/>
      </c>
      <c r="BD501" s="515" t="str">
        <f t="shared" si="195"/>
        <v/>
      </c>
      <c r="BE501" s="515" t="str">
        <f t="shared" si="195"/>
        <v/>
      </c>
      <c r="BF501" s="515" t="str">
        <f t="shared" si="195"/>
        <v/>
      </c>
      <c r="BG501" s="515" t="str">
        <f t="shared" si="195"/>
        <v/>
      </c>
      <c r="BH501" s="515" t="str">
        <f t="shared" si="188"/>
        <v/>
      </c>
      <c r="BI501" s="515" t="str">
        <f t="shared" si="188"/>
        <v/>
      </c>
      <c r="BJ501" s="515" t="str">
        <f t="shared" si="188"/>
        <v/>
      </c>
      <c r="BK501" s="515" t="str">
        <f t="shared" si="188"/>
        <v/>
      </c>
      <c r="BL501" s="515">
        <f t="shared" si="184"/>
        <v>0</v>
      </c>
      <c r="BM501" s="515">
        <f t="shared" si="185"/>
        <v>0</v>
      </c>
      <c r="BN501" s="515">
        <f t="shared" si="186"/>
        <v>0</v>
      </c>
      <c r="BO501" s="515" t="str">
        <f t="shared" si="187"/>
        <v/>
      </c>
    </row>
    <row r="502" spans="1:67" ht="30" customHeight="1">
      <c r="A502" s="518">
        <v>491</v>
      </c>
      <c r="B502" s="516"/>
      <c r="C502" s="77" t="str">
        <f t="shared" si="176"/>
        <v/>
      </c>
      <c r="D502" s="72" t="str">
        <f t="shared" si="177"/>
        <v/>
      </c>
      <c r="E502" s="515" t="str">
        <f t="shared" si="178"/>
        <v/>
      </c>
      <c r="F502" s="515" t="str">
        <f t="shared" si="179"/>
        <v/>
      </c>
      <c r="G502" s="515" t="str">
        <f t="shared" si="180"/>
        <v/>
      </c>
      <c r="H502" s="515">
        <f t="shared" si="192"/>
        <v>0</v>
      </c>
      <c r="I502" s="515">
        <f t="shared" si="192"/>
        <v>0</v>
      </c>
      <c r="J502" s="515">
        <f t="shared" si="192"/>
        <v>0</v>
      </c>
      <c r="K502" s="515">
        <f t="shared" si="192"/>
        <v>0</v>
      </c>
      <c r="L502" s="515">
        <f t="shared" si="192"/>
        <v>0</v>
      </c>
      <c r="M502" s="515">
        <f t="shared" si="192"/>
        <v>0</v>
      </c>
      <c r="N502" s="515">
        <f t="shared" si="192"/>
        <v>0</v>
      </c>
      <c r="O502" s="515">
        <f t="shared" si="192"/>
        <v>0</v>
      </c>
      <c r="P502" s="515">
        <f t="shared" si="192"/>
        <v>0</v>
      </c>
      <c r="Q502" s="515">
        <f t="shared" si="192"/>
        <v>0</v>
      </c>
      <c r="R502" s="515">
        <f t="shared" si="192"/>
        <v>0</v>
      </c>
      <c r="S502" s="515">
        <f t="shared" si="192"/>
        <v>0</v>
      </c>
      <c r="T502" s="515">
        <f t="shared" si="192"/>
        <v>0</v>
      </c>
      <c r="U502" s="515">
        <f t="shared" si="192"/>
        <v>0</v>
      </c>
      <c r="V502" s="515">
        <f t="shared" si="193"/>
        <v>0</v>
      </c>
      <c r="W502" s="515">
        <f t="shared" si="193"/>
        <v>0</v>
      </c>
      <c r="X502" s="515">
        <f t="shared" si="193"/>
        <v>0</v>
      </c>
      <c r="Y502" s="515">
        <f t="shared" si="193"/>
        <v>0</v>
      </c>
      <c r="Z502" s="515">
        <f t="shared" si="193"/>
        <v>0</v>
      </c>
      <c r="AA502" s="515">
        <f t="shared" si="193"/>
        <v>0</v>
      </c>
      <c r="AB502" s="515">
        <f t="shared" si="193"/>
        <v>0</v>
      </c>
      <c r="AC502" s="515">
        <f t="shared" si="193"/>
        <v>0</v>
      </c>
      <c r="AD502" s="515">
        <f t="shared" si="193"/>
        <v>0</v>
      </c>
      <c r="AE502" s="515">
        <f t="shared" si="193"/>
        <v>0</v>
      </c>
      <c r="AF502" s="515">
        <f t="shared" si="193"/>
        <v>0</v>
      </c>
      <c r="AG502" s="515">
        <f t="shared" si="193"/>
        <v>0</v>
      </c>
      <c r="AH502" s="515">
        <f t="shared" si="193"/>
        <v>0</v>
      </c>
      <c r="AI502" s="515">
        <f t="shared" si="193"/>
        <v>0</v>
      </c>
      <c r="AJ502" s="515">
        <f t="shared" si="194"/>
        <v>0</v>
      </c>
      <c r="AK502" s="515">
        <f t="shared" si="194"/>
        <v>0</v>
      </c>
      <c r="AL502" s="515">
        <f t="shared" si="194"/>
        <v>0</v>
      </c>
      <c r="AM502" s="515">
        <f t="shared" si="194"/>
        <v>0</v>
      </c>
      <c r="AN502" s="515">
        <f t="shared" si="194"/>
        <v>0</v>
      </c>
      <c r="AO502" s="515">
        <f t="shared" si="194"/>
        <v>0</v>
      </c>
      <c r="AP502" s="515">
        <f t="shared" si="194"/>
        <v>0</v>
      </c>
      <c r="AQ502" s="515">
        <f t="shared" si="194"/>
        <v>0</v>
      </c>
      <c r="AR502" s="515">
        <f t="shared" si="194"/>
        <v>0</v>
      </c>
      <c r="AS502" s="515">
        <f t="shared" si="194"/>
        <v>0</v>
      </c>
      <c r="AT502" s="515">
        <f t="shared" si="194"/>
        <v>0</v>
      </c>
      <c r="AU502" s="515">
        <f t="shared" si="194"/>
        <v>0</v>
      </c>
      <c r="AV502" s="515">
        <f t="shared" si="194"/>
        <v>0</v>
      </c>
      <c r="AW502" s="515">
        <f t="shared" si="194"/>
        <v>0</v>
      </c>
      <c r="AX502" s="515" t="str">
        <f t="shared" si="175"/>
        <v/>
      </c>
      <c r="AY502" s="515" t="str">
        <f t="shared" si="175"/>
        <v/>
      </c>
      <c r="AZ502" s="515" t="str">
        <f t="shared" si="175"/>
        <v/>
      </c>
      <c r="BA502" s="515" t="str">
        <f t="shared" si="175"/>
        <v/>
      </c>
      <c r="BB502" s="515" t="str">
        <f t="shared" si="175"/>
        <v/>
      </c>
      <c r="BC502" s="515" t="str">
        <f t="shared" si="175"/>
        <v/>
      </c>
      <c r="BD502" s="515" t="str">
        <f t="shared" si="195"/>
        <v/>
      </c>
      <c r="BE502" s="515" t="str">
        <f t="shared" si="195"/>
        <v/>
      </c>
      <c r="BF502" s="515" t="str">
        <f t="shared" si="195"/>
        <v/>
      </c>
      <c r="BG502" s="515" t="str">
        <f t="shared" si="195"/>
        <v/>
      </c>
      <c r="BH502" s="515" t="str">
        <f t="shared" si="188"/>
        <v/>
      </c>
      <c r="BI502" s="515" t="str">
        <f t="shared" si="188"/>
        <v/>
      </c>
      <c r="BJ502" s="515" t="str">
        <f t="shared" si="188"/>
        <v/>
      </c>
      <c r="BK502" s="515" t="str">
        <f t="shared" si="188"/>
        <v/>
      </c>
      <c r="BL502" s="515">
        <f t="shared" si="184"/>
        <v>0</v>
      </c>
      <c r="BM502" s="515">
        <f t="shared" si="185"/>
        <v>0</v>
      </c>
      <c r="BN502" s="515">
        <f t="shared" si="186"/>
        <v>0</v>
      </c>
      <c r="BO502" s="515" t="str">
        <f t="shared" si="187"/>
        <v/>
      </c>
    </row>
    <row r="503" spans="1:67" ht="30" customHeight="1">
      <c r="A503" s="517">
        <v>492</v>
      </c>
      <c r="B503" s="516"/>
      <c r="C503" s="77" t="str">
        <f t="shared" si="176"/>
        <v/>
      </c>
      <c r="D503" s="72" t="str">
        <f t="shared" si="177"/>
        <v/>
      </c>
      <c r="E503" s="515" t="str">
        <f t="shared" si="178"/>
        <v/>
      </c>
      <c r="F503" s="515" t="str">
        <f t="shared" si="179"/>
        <v/>
      </c>
      <c r="G503" s="515" t="str">
        <f t="shared" si="180"/>
        <v/>
      </c>
      <c r="H503" s="515">
        <f t="shared" si="192"/>
        <v>0</v>
      </c>
      <c r="I503" s="515">
        <f t="shared" si="192"/>
        <v>0</v>
      </c>
      <c r="J503" s="515">
        <f t="shared" si="192"/>
        <v>0</v>
      </c>
      <c r="K503" s="515">
        <f t="shared" si="192"/>
        <v>0</v>
      </c>
      <c r="L503" s="515">
        <f t="shared" si="192"/>
        <v>0</v>
      </c>
      <c r="M503" s="515">
        <f t="shared" si="192"/>
        <v>0</v>
      </c>
      <c r="N503" s="515">
        <f t="shared" si="192"/>
        <v>0</v>
      </c>
      <c r="O503" s="515">
        <f t="shared" si="192"/>
        <v>0</v>
      </c>
      <c r="P503" s="515">
        <f t="shared" si="192"/>
        <v>0</v>
      </c>
      <c r="Q503" s="515">
        <f t="shared" si="192"/>
        <v>0</v>
      </c>
      <c r="R503" s="515">
        <f t="shared" si="192"/>
        <v>0</v>
      </c>
      <c r="S503" s="515">
        <f t="shared" si="192"/>
        <v>0</v>
      </c>
      <c r="T503" s="515">
        <f t="shared" si="192"/>
        <v>0</v>
      </c>
      <c r="U503" s="515">
        <f t="shared" si="192"/>
        <v>0</v>
      </c>
      <c r="V503" s="515">
        <f t="shared" si="193"/>
        <v>0</v>
      </c>
      <c r="W503" s="515">
        <f t="shared" si="193"/>
        <v>0</v>
      </c>
      <c r="X503" s="515">
        <f t="shared" si="193"/>
        <v>0</v>
      </c>
      <c r="Y503" s="515">
        <f t="shared" si="193"/>
        <v>0</v>
      </c>
      <c r="Z503" s="515">
        <f t="shared" si="193"/>
        <v>0</v>
      </c>
      <c r="AA503" s="515">
        <f t="shared" si="193"/>
        <v>0</v>
      </c>
      <c r="AB503" s="515">
        <f t="shared" si="193"/>
        <v>0</v>
      </c>
      <c r="AC503" s="515">
        <f t="shared" si="193"/>
        <v>0</v>
      </c>
      <c r="AD503" s="515">
        <f t="shared" si="193"/>
        <v>0</v>
      </c>
      <c r="AE503" s="515">
        <f t="shared" si="193"/>
        <v>0</v>
      </c>
      <c r="AF503" s="515">
        <f t="shared" si="193"/>
        <v>0</v>
      </c>
      <c r="AG503" s="515">
        <f t="shared" si="193"/>
        <v>0</v>
      </c>
      <c r="AH503" s="515">
        <f t="shared" si="193"/>
        <v>0</v>
      </c>
      <c r="AI503" s="515">
        <f t="shared" si="193"/>
        <v>0</v>
      </c>
      <c r="AJ503" s="515">
        <f t="shared" si="194"/>
        <v>0</v>
      </c>
      <c r="AK503" s="515">
        <f t="shared" si="194"/>
        <v>0</v>
      </c>
      <c r="AL503" s="515">
        <f t="shared" si="194"/>
        <v>0</v>
      </c>
      <c r="AM503" s="515">
        <f t="shared" si="194"/>
        <v>0</v>
      </c>
      <c r="AN503" s="515">
        <f t="shared" si="194"/>
        <v>0</v>
      </c>
      <c r="AO503" s="515">
        <f t="shared" si="194"/>
        <v>0</v>
      </c>
      <c r="AP503" s="515">
        <f t="shared" si="194"/>
        <v>0</v>
      </c>
      <c r="AQ503" s="515">
        <f t="shared" si="194"/>
        <v>0</v>
      </c>
      <c r="AR503" s="515">
        <f t="shared" si="194"/>
        <v>0</v>
      </c>
      <c r="AS503" s="515">
        <f t="shared" si="194"/>
        <v>0</v>
      </c>
      <c r="AT503" s="515">
        <f t="shared" si="194"/>
        <v>0</v>
      </c>
      <c r="AU503" s="515">
        <f t="shared" si="194"/>
        <v>0</v>
      </c>
      <c r="AV503" s="515">
        <f t="shared" si="194"/>
        <v>0</v>
      </c>
      <c r="AW503" s="515">
        <f t="shared" si="194"/>
        <v>0</v>
      </c>
      <c r="AX503" s="515" t="str">
        <f t="shared" si="175"/>
        <v/>
      </c>
      <c r="AY503" s="515" t="str">
        <f t="shared" si="175"/>
        <v/>
      </c>
      <c r="AZ503" s="515" t="str">
        <f t="shared" si="175"/>
        <v/>
      </c>
      <c r="BA503" s="515" t="str">
        <f t="shared" si="175"/>
        <v/>
      </c>
      <c r="BB503" s="515" t="str">
        <f t="shared" si="175"/>
        <v/>
      </c>
      <c r="BC503" s="515" t="str">
        <f t="shared" si="175"/>
        <v/>
      </c>
      <c r="BD503" s="515" t="str">
        <f t="shared" si="195"/>
        <v/>
      </c>
      <c r="BE503" s="515" t="str">
        <f t="shared" si="195"/>
        <v/>
      </c>
      <c r="BF503" s="515" t="str">
        <f t="shared" si="195"/>
        <v/>
      </c>
      <c r="BG503" s="515" t="str">
        <f t="shared" si="195"/>
        <v/>
      </c>
      <c r="BH503" s="515" t="str">
        <f t="shared" si="188"/>
        <v/>
      </c>
      <c r="BI503" s="515" t="str">
        <f t="shared" si="188"/>
        <v/>
      </c>
      <c r="BJ503" s="515" t="str">
        <f t="shared" si="188"/>
        <v/>
      </c>
      <c r="BK503" s="515" t="str">
        <f t="shared" si="188"/>
        <v/>
      </c>
      <c r="BL503" s="515">
        <f t="shared" si="184"/>
        <v>0</v>
      </c>
      <c r="BM503" s="515">
        <f t="shared" si="185"/>
        <v>0</v>
      </c>
      <c r="BN503" s="515">
        <f t="shared" si="186"/>
        <v>0</v>
      </c>
      <c r="BO503" s="515" t="str">
        <f t="shared" si="187"/>
        <v/>
      </c>
    </row>
    <row r="504" spans="1:67" ht="30" customHeight="1">
      <c r="A504" s="518">
        <v>493</v>
      </c>
      <c r="B504" s="516"/>
      <c r="C504" s="77" t="str">
        <f t="shared" si="176"/>
        <v/>
      </c>
      <c r="D504" s="72" t="str">
        <f t="shared" si="177"/>
        <v/>
      </c>
      <c r="E504" s="515" t="str">
        <f t="shared" si="178"/>
        <v/>
      </c>
      <c r="F504" s="515" t="str">
        <f t="shared" si="179"/>
        <v/>
      </c>
      <c r="G504" s="515" t="str">
        <f t="shared" si="180"/>
        <v/>
      </c>
      <c r="H504" s="515">
        <f t="shared" si="192"/>
        <v>0</v>
      </c>
      <c r="I504" s="515">
        <f t="shared" si="192"/>
        <v>0</v>
      </c>
      <c r="J504" s="515">
        <f t="shared" si="192"/>
        <v>0</v>
      </c>
      <c r="K504" s="515">
        <f t="shared" si="192"/>
        <v>0</v>
      </c>
      <c r="L504" s="515">
        <f t="shared" si="192"/>
        <v>0</v>
      </c>
      <c r="M504" s="515">
        <f t="shared" si="192"/>
        <v>0</v>
      </c>
      <c r="N504" s="515">
        <f t="shared" si="192"/>
        <v>0</v>
      </c>
      <c r="O504" s="515">
        <f t="shared" si="192"/>
        <v>0</v>
      </c>
      <c r="P504" s="515">
        <f t="shared" si="192"/>
        <v>0</v>
      </c>
      <c r="Q504" s="515">
        <f t="shared" si="192"/>
        <v>0</v>
      </c>
      <c r="R504" s="515">
        <f t="shared" si="192"/>
        <v>0</v>
      </c>
      <c r="S504" s="515">
        <f t="shared" si="192"/>
        <v>0</v>
      </c>
      <c r="T504" s="515">
        <f t="shared" si="192"/>
        <v>0</v>
      </c>
      <c r="U504" s="515">
        <f t="shared" si="192"/>
        <v>0</v>
      </c>
      <c r="V504" s="515">
        <f t="shared" si="193"/>
        <v>0</v>
      </c>
      <c r="W504" s="515">
        <f t="shared" si="193"/>
        <v>0</v>
      </c>
      <c r="X504" s="515">
        <f t="shared" si="193"/>
        <v>0</v>
      </c>
      <c r="Y504" s="515">
        <f t="shared" si="193"/>
        <v>0</v>
      </c>
      <c r="Z504" s="515">
        <f t="shared" si="193"/>
        <v>0</v>
      </c>
      <c r="AA504" s="515">
        <f t="shared" si="193"/>
        <v>0</v>
      </c>
      <c r="AB504" s="515">
        <f t="shared" si="193"/>
        <v>0</v>
      </c>
      <c r="AC504" s="515">
        <f t="shared" si="193"/>
        <v>0</v>
      </c>
      <c r="AD504" s="515">
        <f t="shared" si="193"/>
        <v>0</v>
      </c>
      <c r="AE504" s="515">
        <f t="shared" si="193"/>
        <v>0</v>
      </c>
      <c r="AF504" s="515">
        <f t="shared" si="193"/>
        <v>0</v>
      </c>
      <c r="AG504" s="515">
        <f t="shared" si="193"/>
        <v>0</v>
      </c>
      <c r="AH504" s="515">
        <f t="shared" si="193"/>
        <v>0</v>
      </c>
      <c r="AI504" s="515">
        <f t="shared" si="193"/>
        <v>0</v>
      </c>
      <c r="AJ504" s="515">
        <f t="shared" si="194"/>
        <v>0</v>
      </c>
      <c r="AK504" s="515">
        <f t="shared" si="194"/>
        <v>0</v>
      </c>
      <c r="AL504" s="515">
        <f t="shared" si="194"/>
        <v>0</v>
      </c>
      <c r="AM504" s="515">
        <f t="shared" si="194"/>
        <v>0</v>
      </c>
      <c r="AN504" s="515">
        <f t="shared" si="194"/>
        <v>0</v>
      </c>
      <c r="AO504" s="515">
        <f t="shared" si="194"/>
        <v>0</v>
      </c>
      <c r="AP504" s="515">
        <f t="shared" si="194"/>
        <v>0</v>
      </c>
      <c r="AQ504" s="515">
        <f t="shared" si="194"/>
        <v>0</v>
      </c>
      <c r="AR504" s="515">
        <f t="shared" si="194"/>
        <v>0</v>
      </c>
      <c r="AS504" s="515">
        <f t="shared" si="194"/>
        <v>0</v>
      </c>
      <c r="AT504" s="515">
        <f t="shared" si="194"/>
        <v>0</v>
      </c>
      <c r="AU504" s="515">
        <f t="shared" si="194"/>
        <v>0</v>
      </c>
      <c r="AV504" s="515">
        <f t="shared" si="194"/>
        <v>0</v>
      </c>
      <c r="AW504" s="515">
        <f t="shared" si="194"/>
        <v>0</v>
      </c>
      <c r="AX504" s="515" t="str">
        <f t="shared" si="175"/>
        <v/>
      </c>
      <c r="AY504" s="515" t="str">
        <f t="shared" si="175"/>
        <v/>
      </c>
      <c r="AZ504" s="515" t="str">
        <f t="shared" si="175"/>
        <v/>
      </c>
      <c r="BA504" s="515" t="str">
        <f t="shared" si="175"/>
        <v/>
      </c>
      <c r="BB504" s="515" t="str">
        <f t="shared" si="175"/>
        <v/>
      </c>
      <c r="BC504" s="515" t="str">
        <f t="shared" si="175"/>
        <v/>
      </c>
      <c r="BD504" s="515" t="str">
        <f t="shared" si="195"/>
        <v/>
      </c>
      <c r="BE504" s="515" t="str">
        <f t="shared" si="195"/>
        <v/>
      </c>
      <c r="BF504" s="515" t="str">
        <f t="shared" si="195"/>
        <v/>
      </c>
      <c r="BG504" s="515" t="str">
        <f t="shared" si="195"/>
        <v/>
      </c>
      <c r="BH504" s="515" t="str">
        <f t="shared" si="188"/>
        <v/>
      </c>
      <c r="BI504" s="515" t="str">
        <f t="shared" si="188"/>
        <v/>
      </c>
      <c r="BJ504" s="515" t="str">
        <f t="shared" si="188"/>
        <v/>
      </c>
      <c r="BK504" s="515" t="str">
        <f t="shared" si="188"/>
        <v/>
      </c>
      <c r="BL504" s="515">
        <f t="shared" si="184"/>
        <v>0</v>
      </c>
      <c r="BM504" s="515">
        <f t="shared" si="185"/>
        <v>0</v>
      </c>
      <c r="BN504" s="515">
        <f t="shared" si="186"/>
        <v>0</v>
      </c>
      <c r="BO504" s="515" t="str">
        <f t="shared" si="187"/>
        <v/>
      </c>
    </row>
    <row r="505" spans="1:67" ht="30" customHeight="1">
      <c r="A505" s="517">
        <v>494</v>
      </c>
      <c r="B505" s="516"/>
      <c r="C505" s="77" t="str">
        <f t="shared" si="176"/>
        <v/>
      </c>
      <c r="D505" s="72" t="str">
        <f t="shared" si="177"/>
        <v/>
      </c>
      <c r="E505" s="515" t="str">
        <f t="shared" si="178"/>
        <v/>
      </c>
      <c r="F505" s="515" t="str">
        <f t="shared" si="179"/>
        <v/>
      </c>
      <c r="G505" s="515" t="str">
        <f t="shared" si="180"/>
        <v/>
      </c>
      <c r="H505" s="515">
        <f t="shared" si="192"/>
        <v>0</v>
      </c>
      <c r="I505" s="515">
        <f t="shared" si="192"/>
        <v>0</v>
      </c>
      <c r="J505" s="515">
        <f t="shared" si="192"/>
        <v>0</v>
      </c>
      <c r="K505" s="515">
        <f t="shared" si="192"/>
        <v>0</v>
      </c>
      <c r="L505" s="515">
        <f t="shared" si="192"/>
        <v>0</v>
      </c>
      <c r="M505" s="515">
        <f t="shared" si="192"/>
        <v>0</v>
      </c>
      <c r="N505" s="515">
        <f t="shared" si="192"/>
        <v>0</v>
      </c>
      <c r="O505" s="515">
        <f t="shared" si="192"/>
        <v>0</v>
      </c>
      <c r="P505" s="515">
        <f t="shared" si="192"/>
        <v>0</v>
      </c>
      <c r="Q505" s="515">
        <f t="shared" si="192"/>
        <v>0</v>
      </c>
      <c r="R505" s="515">
        <f t="shared" si="192"/>
        <v>0</v>
      </c>
      <c r="S505" s="515">
        <f t="shared" si="192"/>
        <v>0</v>
      </c>
      <c r="T505" s="515">
        <f t="shared" si="192"/>
        <v>0</v>
      </c>
      <c r="U505" s="515">
        <f t="shared" si="192"/>
        <v>0</v>
      </c>
      <c r="V505" s="515">
        <f t="shared" si="193"/>
        <v>0</v>
      </c>
      <c r="W505" s="515">
        <f t="shared" si="193"/>
        <v>0</v>
      </c>
      <c r="X505" s="515">
        <f t="shared" si="193"/>
        <v>0</v>
      </c>
      <c r="Y505" s="515">
        <f t="shared" si="193"/>
        <v>0</v>
      </c>
      <c r="Z505" s="515">
        <f t="shared" si="193"/>
        <v>0</v>
      </c>
      <c r="AA505" s="515">
        <f t="shared" si="193"/>
        <v>0</v>
      </c>
      <c r="AB505" s="515">
        <f t="shared" si="193"/>
        <v>0</v>
      </c>
      <c r="AC505" s="515">
        <f t="shared" si="193"/>
        <v>0</v>
      </c>
      <c r="AD505" s="515">
        <f t="shared" si="193"/>
        <v>0</v>
      </c>
      <c r="AE505" s="515">
        <f t="shared" si="193"/>
        <v>0</v>
      </c>
      <c r="AF505" s="515">
        <f t="shared" si="193"/>
        <v>0</v>
      </c>
      <c r="AG505" s="515">
        <f t="shared" si="193"/>
        <v>0</v>
      </c>
      <c r="AH505" s="515">
        <f t="shared" si="193"/>
        <v>0</v>
      </c>
      <c r="AI505" s="515">
        <f t="shared" si="193"/>
        <v>0</v>
      </c>
      <c r="AJ505" s="515">
        <f t="shared" si="194"/>
        <v>0</v>
      </c>
      <c r="AK505" s="515">
        <f t="shared" si="194"/>
        <v>0</v>
      </c>
      <c r="AL505" s="515">
        <f t="shared" si="194"/>
        <v>0</v>
      </c>
      <c r="AM505" s="515">
        <f t="shared" si="194"/>
        <v>0</v>
      </c>
      <c r="AN505" s="515">
        <f t="shared" si="194"/>
        <v>0</v>
      </c>
      <c r="AO505" s="515">
        <f t="shared" si="194"/>
        <v>0</v>
      </c>
      <c r="AP505" s="515">
        <f t="shared" si="194"/>
        <v>0</v>
      </c>
      <c r="AQ505" s="515">
        <f t="shared" si="194"/>
        <v>0</v>
      </c>
      <c r="AR505" s="515">
        <f t="shared" si="194"/>
        <v>0</v>
      </c>
      <c r="AS505" s="515">
        <f t="shared" si="194"/>
        <v>0</v>
      </c>
      <c r="AT505" s="515">
        <f t="shared" si="194"/>
        <v>0</v>
      </c>
      <c r="AU505" s="515">
        <f t="shared" si="194"/>
        <v>0</v>
      </c>
      <c r="AV505" s="515">
        <f t="shared" si="194"/>
        <v>0</v>
      </c>
      <c r="AW505" s="515">
        <f t="shared" si="194"/>
        <v>0</v>
      </c>
      <c r="AX505" s="515" t="str">
        <f t="shared" si="175"/>
        <v/>
      </c>
      <c r="AY505" s="515" t="str">
        <f t="shared" si="175"/>
        <v/>
      </c>
      <c r="AZ505" s="515" t="str">
        <f t="shared" si="175"/>
        <v/>
      </c>
      <c r="BA505" s="515" t="str">
        <f t="shared" si="175"/>
        <v/>
      </c>
      <c r="BB505" s="515" t="str">
        <f t="shared" si="175"/>
        <v/>
      </c>
      <c r="BC505" s="515" t="str">
        <f t="shared" si="175"/>
        <v/>
      </c>
      <c r="BD505" s="515" t="str">
        <f t="shared" si="195"/>
        <v/>
      </c>
      <c r="BE505" s="515" t="str">
        <f t="shared" si="195"/>
        <v/>
      </c>
      <c r="BF505" s="515" t="str">
        <f t="shared" si="195"/>
        <v/>
      </c>
      <c r="BG505" s="515" t="str">
        <f t="shared" si="195"/>
        <v/>
      </c>
      <c r="BH505" s="515" t="str">
        <f t="shared" si="188"/>
        <v/>
      </c>
      <c r="BI505" s="515" t="str">
        <f t="shared" si="188"/>
        <v/>
      </c>
      <c r="BJ505" s="515" t="str">
        <f t="shared" si="188"/>
        <v/>
      </c>
      <c r="BK505" s="515" t="str">
        <f t="shared" si="188"/>
        <v/>
      </c>
      <c r="BL505" s="515">
        <f t="shared" si="184"/>
        <v>0</v>
      </c>
      <c r="BM505" s="515">
        <f t="shared" si="185"/>
        <v>0</v>
      </c>
      <c r="BN505" s="515">
        <f t="shared" si="186"/>
        <v>0</v>
      </c>
      <c r="BO505" s="515" t="str">
        <f t="shared" si="187"/>
        <v/>
      </c>
    </row>
    <row r="506" spans="1:67" ht="30" customHeight="1">
      <c r="A506" s="518">
        <v>495</v>
      </c>
      <c r="B506" s="516"/>
      <c r="C506" s="77" t="str">
        <f t="shared" si="176"/>
        <v/>
      </c>
      <c r="D506" s="72" t="str">
        <f t="shared" si="177"/>
        <v/>
      </c>
      <c r="E506" s="515" t="str">
        <f t="shared" si="178"/>
        <v/>
      </c>
      <c r="F506" s="515" t="str">
        <f t="shared" si="179"/>
        <v/>
      </c>
      <c r="G506" s="515" t="str">
        <f t="shared" si="180"/>
        <v/>
      </c>
      <c r="H506" s="515">
        <f t="shared" si="192"/>
        <v>0</v>
      </c>
      <c r="I506" s="515">
        <f t="shared" si="192"/>
        <v>0</v>
      </c>
      <c r="J506" s="515">
        <f t="shared" si="192"/>
        <v>0</v>
      </c>
      <c r="K506" s="515">
        <f t="shared" si="192"/>
        <v>0</v>
      </c>
      <c r="L506" s="515">
        <f t="shared" si="192"/>
        <v>0</v>
      </c>
      <c r="M506" s="515">
        <f t="shared" si="192"/>
        <v>0</v>
      </c>
      <c r="N506" s="515">
        <f t="shared" si="192"/>
        <v>0</v>
      </c>
      <c r="O506" s="515">
        <f t="shared" si="192"/>
        <v>0</v>
      </c>
      <c r="P506" s="515">
        <f t="shared" si="192"/>
        <v>0</v>
      </c>
      <c r="Q506" s="515">
        <f t="shared" si="192"/>
        <v>0</v>
      </c>
      <c r="R506" s="515">
        <f t="shared" si="192"/>
        <v>0</v>
      </c>
      <c r="S506" s="515">
        <f t="shared" si="192"/>
        <v>0</v>
      </c>
      <c r="T506" s="515">
        <f t="shared" si="192"/>
        <v>0</v>
      </c>
      <c r="U506" s="515">
        <f t="shared" si="192"/>
        <v>0</v>
      </c>
      <c r="V506" s="515">
        <f t="shared" si="193"/>
        <v>0</v>
      </c>
      <c r="W506" s="515">
        <f t="shared" si="193"/>
        <v>0</v>
      </c>
      <c r="X506" s="515">
        <f t="shared" si="193"/>
        <v>0</v>
      </c>
      <c r="Y506" s="515">
        <f t="shared" si="193"/>
        <v>0</v>
      </c>
      <c r="Z506" s="515">
        <f t="shared" si="193"/>
        <v>0</v>
      </c>
      <c r="AA506" s="515">
        <f t="shared" si="193"/>
        <v>0</v>
      </c>
      <c r="AB506" s="515">
        <f t="shared" si="193"/>
        <v>0</v>
      </c>
      <c r="AC506" s="515">
        <f t="shared" si="193"/>
        <v>0</v>
      </c>
      <c r="AD506" s="515">
        <f t="shared" si="193"/>
        <v>0</v>
      </c>
      <c r="AE506" s="515">
        <f t="shared" si="193"/>
        <v>0</v>
      </c>
      <c r="AF506" s="515">
        <f t="shared" si="193"/>
        <v>0</v>
      </c>
      <c r="AG506" s="515">
        <f t="shared" si="193"/>
        <v>0</v>
      </c>
      <c r="AH506" s="515">
        <f t="shared" si="193"/>
        <v>0</v>
      </c>
      <c r="AI506" s="515">
        <f t="shared" si="193"/>
        <v>0</v>
      </c>
      <c r="AJ506" s="515">
        <f t="shared" si="194"/>
        <v>0</v>
      </c>
      <c r="AK506" s="515">
        <f t="shared" si="194"/>
        <v>0</v>
      </c>
      <c r="AL506" s="515">
        <f t="shared" si="194"/>
        <v>0</v>
      </c>
      <c r="AM506" s="515">
        <f t="shared" si="194"/>
        <v>0</v>
      </c>
      <c r="AN506" s="515">
        <f t="shared" si="194"/>
        <v>0</v>
      </c>
      <c r="AO506" s="515">
        <f t="shared" si="194"/>
        <v>0</v>
      </c>
      <c r="AP506" s="515">
        <f t="shared" si="194"/>
        <v>0</v>
      </c>
      <c r="AQ506" s="515">
        <f t="shared" si="194"/>
        <v>0</v>
      </c>
      <c r="AR506" s="515">
        <f t="shared" si="194"/>
        <v>0</v>
      </c>
      <c r="AS506" s="515">
        <f t="shared" si="194"/>
        <v>0</v>
      </c>
      <c r="AT506" s="515">
        <f t="shared" si="194"/>
        <v>0</v>
      </c>
      <c r="AU506" s="515">
        <f t="shared" si="194"/>
        <v>0</v>
      </c>
      <c r="AV506" s="515">
        <f t="shared" si="194"/>
        <v>0</v>
      </c>
      <c r="AW506" s="515">
        <f t="shared" si="194"/>
        <v>0</v>
      </c>
      <c r="AX506" s="515" t="str">
        <f t="shared" si="175"/>
        <v/>
      </c>
      <c r="AY506" s="515" t="str">
        <f t="shared" si="175"/>
        <v/>
      </c>
      <c r="AZ506" s="515" t="str">
        <f t="shared" si="175"/>
        <v/>
      </c>
      <c r="BA506" s="515" t="str">
        <f t="shared" si="175"/>
        <v/>
      </c>
      <c r="BB506" s="515" t="str">
        <f t="shared" si="175"/>
        <v/>
      </c>
      <c r="BC506" s="515" t="str">
        <f t="shared" si="175"/>
        <v/>
      </c>
      <c r="BD506" s="515" t="str">
        <f t="shared" si="195"/>
        <v/>
      </c>
      <c r="BE506" s="515" t="str">
        <f t="shared" si="195"/>
        <v/>
      </c>
      <c r="BF506" s="515" t="str">
        <f t="shared" si="195"/>
        <v/>
      </c>
      <c r="BG506" s="515" t="str">
        <f t="shared" si="195"/>
        <v/>
      </c>
      <c r="BH506" s="515" t="str">
        <f t="shared" si="188"/>
        <v/>
      </c>
      <c r="BI506" s="515" t="str">
        <f t="shared" si="188"/>
        <v/>
      </c>
      <c r="BJ506" s="515" t="str">
        <f t="shared" si="188"/>
        <v/>
      </c>
      <c r="BK506" s="515" t="str">
        <f t="shared" si="188"/>
        <v/>
      </c>
      <c r="BL506" s="515">
        <f t="shared" si="184"/>
        <v>0</v>
      </c>
      <c r="BM506" s="515">
        <f t="shared" si="185"/>
        <v>0</v>
      </c>
      <c r="BN506" s="515">
        <f t="shared" si="186"/>
        <v>0</v>
      </c>
      <c r="BO506" s="515" t="str">
        <f t="shared" si="187"/>
        <v/>
      </c>
    </row>
    <row r="507" spans="1:67" ht="30" customHeight="1">
      <c r="A507" s="517">
        <v>496</v>
      </c>
      <c r="B507" s="516"/>
      <c r="C507" s="77" t="str">
        <f t="shared" si="176"/>
        <v/>
      </c>
      <c r="D507" s="72" t="str">
        <f t="shared" si="177"/>
        <v/>
      </c>
      <c r="E507" s="515" t="str">
        <f t="shared" si="178"/>
        <v/>
      </c>
      <c r="F507" s="515" t="str">
        <f t="shared" si="179"/>
        <v/>
      </c>
      <c r="G507" s="515" t="str">
        <f t="shared" si="180"/>
        <v/>
      </c>
      <c r="H507" s="515">
        <f t="shared" si="192"/>
        <v>0</v>
      </c>
      <c r="I507" s="515">
        <f t="shared" si="192"/>
        <v>0</v>
      </c>
      <c r="J507" s="515">
        <f t="shared" si="192"/>
        <v>0</v>
      </c>
      <c r="K507" s="515">
        <f t="shared" si="192"/>
        <v>0</v>
      </c>
      <c r="L507" s="515">
        <f t="shared" si="192"/>
        <v>0</v>
      </c>
      <c r="M507" s="515">
        <f t="shared" si="192"/>
        <v>0</v>
      </c>
      <c r="N507" s="515">
        <f t="shared" si="192"/>
        <v>0</v>
      </c>
      <c r="O507" s="515">
        <f t="shared" si="192"/>
        <v>0</v>
      </c>
      <c r="P507" s="515">
        <f t="shared" si="192"/>
        <v>0</v>
      </c>
      <c r="Q507" s="515">
        <f t="shared" si="192"/>
        <v>0</v>
      </c>
      <c r="R507" s="515">
        <f t="shared" si="192"/>
        <v>0</v>
      </c>
      <c r="S507" s="515">
        <f t="shared" si="192"/>
        <v>0</v>
      </c>
      <c r="T507" s="515">
        <f t="shared" si="192"/>
        <v>0</v>
      </c>
      <c r="U507" s="515">
        <f t="shared" si="192"/>
        <v>0</v>
      </c>
      <c r="V507" s="515">
        <f t="shared" si="193"/>
        <v>0</v>
      </c>
      <c r="W507" s="515">
        <f t="shared" si="193"/>
        <v>0</v>
      </c>
      <c r="X507" s="515">
        <f t="shared" si="193"/>
        <v>0</v>
      </c>
      <c r="Y507" s="515">
        <f t="shared" si="193"/>
        <v>0</v>
      </c>
      <c r="Z507" s="515">
        <f t="shared" si="193"/>
        <v>0</v>
      </c>
      <c r="AA507" s="515">
        <f t="shared" si="193"/>
        <v>0</v>
      </c>
      <c r="AB507" s="515">
        <f t="shared" si="193"/>
        <v>0</v>
      </c>
      <c r="AC507" s="515">
        <f t="shared" si="193"/>
        <v>0</v>
      </c>
      <c r="AD507" s="515">
        <f t="shared" si="193"/>
        <v>0</v>
      </c>
      <c r="AE507" s="515">
        <f t="shared" si="193"/>
        <v>0</v>
      </c>
      <c r="AF507" s="515">
        <f t="shared" si="193"/>
        <v>0</v>
      </c>
      <c r="AG507" s="515">
        <f t="shared" si="193"/>
        <v>0</v>
      </c>
      <c r="AH507" s="515">
        <f t="shared" si="193"/>
        <v>0</v>
      </c>
      <c r="AI507" s="515">
        <f t="shared" si="193"/>
        <v>0</v>
      </c>
      <c r="AJ507" s="515">
        <f t="shared" si="194"/>
        <v>0</v>
      </c>
      <c r="AK507" s="515">
        <f t="shared" si="194"/>
        <v>0</v>
      </c>
      <c r="AL507" s="515">
        <f t="shared" si="194"/>
        <v>0</v>
      </c>
      <c r="AM507" s="515">
        <f t="shared" si="194"/>
        <v>0</v>
      </c>
      <c r="AN507" s="515">
        <f t="shared" si="194"/>
        <v>0</v>
      </c>
      <c r="AO507" s="515">
        <f t="shared" si="194"/>
        <v>0</v>
      </c>
      <c r="AP507" s="515">
        <f t="shared" si="194"/>
        <v>0</v>
      </c>
      <c r="AQ507" s="515">
        <f t="shared" si="194"/>
        <v>0</v>
      </c>
      <c r="AR507" s="515">
        <f t="shared" si="194"/>
        <v>0</v>
      </c>
      <c r="AS507" s="515">
        <f t="shared" si="194"/>
        <v>0</v>
      </c>
      <c r="AT507" s="515">
        <f t="shared" si="194"/>
        <v>0</v>
      </c>
      <c r="AU507" s="515">
        <f t="shared" si="194"/>
        <v>0</v>
      </c>
      <c r="AV507" s="515">
        <f t="shared" si="194"/>
        <v>0</v>
      </c>
      <c r="AW507" s="515">
        <f t="shared" si="194"/>
        <v>0</v>
      </c>
      <c r="AX507" s="515" t="str">
        <f t="shared" si="175"/>
        <v/>
      </c>
      <c r="AY507" s="515" t="str">
        <f t="shared" si="175"/>
        <v/>
      </c>
      <c r="AZ507" s="515" t="str">
        <f t="shared" si="175"/>
        <v/>
      </c>
      <c r="BA507" s="515" t="str">
        <f t="shared" si="175"/>
        <v/>
      </c>
      <c r="BB507" s="515" t="str">
        <f t="shared" si="175"/>
        <v/>
      </c>
      <c r="BC507" s="515" t="str">
        <f t="shared" si="175"/>
        <v/>
      </c>
      <c r="BD507" s="515" t="str">
        <f t="shared" si="195"/>
        <v/>
      </c>
      <c r="BE507" s="515" t="str">
        <f t="shared" si="195"/>
        <v/>
      </c>
      <c r="BF507" s="515" t="str">
        <f t="shared" si="195"/>
        <v/>
      </c>
      <c r="BG507" s="515" t="str">
        <f t="shared" si="195"/>
        <v/>
      </c>
      <c r="BH507" s="515" t="str">
        <f t="shared" si="188"/>
        <v/>
      </c>
      <c r="BI507" s="515" t="str">
        <f t="shared" si="188"/>
        <v/>
      </c>
      <c r="BJ507" s="515" t="str">
        <f t="shared" si="188"/>
        <v/>
      </c>
      <c r="BK507" s="515" t="str">
        <f t="shared" si="188"/>
        <v/>
      </c>
      <c r="BL507" s="515">
        <f t="shared" si="184"/>
        <v>0</v>
      </c>
      <c r="BM507" s="515">
        <f t="shared" si="185"/>
        <v>0</v>
      </c>
      <c r="BN507" s="515">
        <f t="shared" si="186"/>
        <v>0</v>
      </c>
      <c r="BO507" s="515" t="str">
        <f t="shared" si="187"/>
        <v/>
      </c>
    </row>
    <row r="508" spans="1:67" ht="30" customHeight="1">
      <c r="A508" s="518">
        <v>497</v>
      </c>
      <c r="B508" s="516"/>
      <c r="C508" s="77" t="str">
        <f t="shared" si="176"/>
        <v/>
      </c>
      <c r="D508" s="72" t="str">
        <f t="shared" si="177"/>
        <v/>
      </c>
      <c r="E508" s="515" t="str">
        <f t="shared" si="178"/>
        <v/>
      </c>
      <c r="F508" s="515" t="str">
        <f t="shared" si="179"/>
        <v/>
      </c>
      <c r="G508" s="515" t="str">
        <f t="shared" si="180"/>
        <v/>
      </c>
      <c r="H508" s="515">
        <f t="shared" ref="H508:U523" si="196">IF($B508="",0,SUMPRODUCT(($BQ$6:$AFM$6=H$11)*($BQ$7:$AFM$7="ALERTE")*(COUNTIF($G508,"* "&amp;$BQ$8:$AFM$8&amp;" *")&gt;0)*1))</f>
        <v>0</v>
      </c>
      <c r="I508" s="515">
        <f t="shared" si="196"/>
        <v>0</v>
      </c>
      <c r="J508" s="515">
        <f t="shared" si="196"/>
        <v>0</v>
      </c>
      <c r="K508" s="515">
        <f t="shared" si="196"/>
        <v>0</v>
      </c>
      <c r="L508" s="515">
        <f t="shared" si="196"/>
        <v>0</v>
      </c>
      <c r="M508" s="515">
        <f t="shared" si="196"/>
        <v>0</v>
      </c>
      <c r="N508" s="515">
        <f t="shared" si="196"/>
        <v>0</v>
      </c>
      <c r="O508" s="515">
        <f t="shared" si="196"/>
        <v>0</v>
      </c>
      <c r="P508" s="515">
        <f t="shared" si="196"/>
        <v>0</v>
      </c>
      <c r="Q508" s="515">
        <f t="shared" si="196"/>
        <v>0</v>
      </c>
      <c r="R508" s="515">
        <f t="shared" si="196"/>
        <v>0</v>
      </c>
      <c r="S508" s="515">
        <f t="shared" si="196"/>
        <v>0</v>
      </c>
      <c r="T508" s="515">
        <f t="shared" si="196"/>
        <v>0</v>
      </c>
      <c r="U508" s="515">
        <f t="shared" si="196"/>
        <v>0</v>
      </c>
      <c r="V508" s="515">
        <f t="shared" ref="V508:AI523" si="197">IF($B508="",0,SUMPRODUCT(($BQ$6:$AFM$6=V$11)*($BQ$7:$AFM$7="INFO")*(COUNTIF($G508,"* "&amp;$BQ$8:$AFM$8&amp;" *")&gt;0)*1))</f>
        <v>0</v>
      </c>
      <c r="W508" s="515">
        <f t="shared" si="197"/>
        <v>0</v>
      </c>
      <c r="X508" s="515">
        <f t="shared" si="197"/>
        <v>0</v>
      </c>
      <c r="Y508" s="515">
        <f t="shared" si="197"/>
        <v>0</v>
      </c>
      <c r="Z508" s="515">
        <f t="shared" si="197"/>
        <v>0</v>
      </c>
      <c r="AA508" s="515">
        <f t="shared" si="197"/>
        <v>0</v>
      </c>
      <c r="AB508" s="515">
        <f t="shared" si="197"/>
        <v>0</v>
      </c>
      <c r="AC508" s="515">
        <f t="shared" si="197"/>
        <v>0</v>
      </c>
      <c r="AD508" s="515">
        <f t="shared" si="197"/>
        <v>0</v>
      </c>
      <c r="AE508" s="515">
        <f t="shared" si="197"/>
        <v>0</v>
      </c>
      <c r="AF508" s="515">
        <f t="shared" si="197"/>
        <v>0</v>
      </c>
      <c r="AG508" s="515">
        <f t="shared" si="197"/>
        <v>0</v>
      </c>
      <c r="AH508" s="515">
        <f t="shared" si="197"/>
        <v>0</v>
      </c>
      <c r="AI508" s="515">
        <f t="shared" si="197"/>
        <v>0</v>
      </c>
      <c r="AJ508" s="515">
        <f t="shared" ref="AJ508:AW523" si="198">IF($B508="",0,SUMPRODUCT(($BQ$6:$AFM$6=AJ$11)*($BQ$7:$AFM$7="EXCL")*(COUNTIF($G508,"* "&amp;$BQ$8:$AFM$8&amp;" *")&gt;0)*1))</f>
        <v>0</v>
      </c>
      <c r="AK508" s="515">
        <f t="shared" si="198"/>
        <v>0</v>
      </c>
      <c r="AL508" s="515">
        <f t="shared" si="198"/>
        <v>0</v>
      </c>
      <c r="AM508" s="515">
        <f t="shared" si="198"/>
        <v>0</v>
      </c>
      <c r="AN508" s="515">
        <f t="shared" si="198"/>
        <v>0</v>
      </c>
      <c r="AO508" s="515">
        <f t="shared" si="198"/>
        <v>0</v>
      </c>
      <c r="AP508" s="515">
        <f t="shared" si="198"/>
        <v>0</v>
      </c>
      <c r="AQ508" s="515">
        <f t="shared" si="198"/>
        <v>0</v>
      </c>
      <c r="AR508" s="515">
        <f t="shared" si="198"/>
        <v>0</v>
      </c>
      <c r="AS508" s="515">
        <f t="shared" si="198"/>
        <v>0</v>
      </c>
      <c r="AT508" s="515">
        <f t="shared" si="198"/>
        <v>0</v>
      </c>
      <c r="AU508" s="515">
        <f t="shared" si="198"/>
        <v>0</v>
      </c>
      <c r="AV508" s="515">
        <f t="shared" si="198"/>
        <v>0</v>
      </c>
      <c r="AW508" s="515">
        <f t="shared" si="198"/>
        <v>0</v>
      </c>
      <c r="AX508" s="515" t="str">
        <f t="shared" si="175"/>
        <v/>
      </c>
      <c r="AY508" s="515" t="str">
        <f t="shared" si="175"/>
        <v/>
      </c>
      <c r="AZ508" s="515" t="str">
        <f t="shared" si="175"/>
        <v/>
      </c>
      <c r="BA508" s="515" t="str">
        <f t="shared" si="175"/>
        <v/>
      </c>
      <c r="BB508" s="515" t="str">
        <f t="shared" si="175"/>
        <v/>
      </c>
      <c r="BC508" s="515" t="str">
        <f t="shared" si="175"/>
        <v/>
      </c>
      <c r="BD508" s="515" t="str">
        <f t="shared" si="195"/>
        <v/>
      </c>
      <c r="BE508" s="515" t="str">
        <f t="shared" si="195"/>
        <v/>
      </c>
      <c r="BF508" s="515" t="str">
        <f t="shared" si="195"/>
        <v/>
      </c>
      <c r="BG508" s="515" t="str">
        <f t="shared" si="195"/>
        <v/>
      </c>
      <c r="BH508" s="515" t="str">
        <f t="shared" si="188"/>
        <v/>
      </c>
      <c r="BI508" s="515" t="str">
        <f t="shared" si="188"/>
        <v/>
      </c>
      <c r="BJ508" s="515" t="str">
        <f t="shared" si="188"/>
        <v/>
      </c>
      <c r="BK508" s="515" t="str">
        <f t="shared" si="188"/>
        <v/>
      </c>
      <c r="BL508" s="515">
        <f t="shared" si="184"/>
        <v>0</v>
      </c>
      <c r="BM508" s="515">
        <f t="shared" si="185"/>
        <v>0</v>
      </c>
      <c r="BN508" s="515">
        <f t="shared" si="186"/>
        <v>0</v>
      </c>
      <c r="BO508" s="515" t="str">
        <f t="shared" si="187"/>
        <v/>
      </c>
    </row>
    <row r="509" spans="1:67" ht="30" customHeight="1">
      <c r="A509" s="517">
        <v>498</v>
      </c>
      <c r="B509" s="516"/>
      <c r="C509" s="77" t="str">
        <f t="shared" si="176"/>
        <v/>
      </c>
      <c r="D509" s="72" t="str">
        <f t="shared" si="177"/>
        <v/>
      </c>
      <c r="E509" s="515" t="str">
        <f t="shared" si="178"/>
        <v/>
      </c>
      <c r="F509" s="515" t="str">
        <f t="shared" si="179"/>
        <v/>
      </c>
      <c r="G509" s="515" t="str">
        <f t="shared" si="180"/>
        <v/>
      </c>
      <c r="H509" s="515">
        <f t="shared" si="196"/>
        <v>0</v>
      </c>
      <c r="I509" s="515">
        <f t="shared" si="196"/>
        <v>0</v>
      </c>
      <c r="J509" s="515">
        <f t="shared" si="196"/>
        <v>0</v>
      </c>
      <c r="K509" s="515">
        <f t="shared" si="196"/>
        <v>0</v>
      </c>
      <c r="L509" s="515">
        <f t="shared" si="196"/>
        <v>0</v>
      </c>
      <c r="M509" s="515">
        <f t="shared" si="196"/>
        <v>0</v>
      </c>
      <c r="N509" s="515">
        <f t="shared" si="196"/>
        <v>0</v>
      </c>
      <c r="O509" s="515">
        <f t="shared" si="196"/>
        <v>0</v>
      </c>
      <c r="P509" s="515">
        <f t="shared" si="196"/>
        <v>0</v>
      </c>
      <c r="Q509" s="515">
        <f t="shared" si="196"/>
        <v>0</v>
      </c>
      <c r="R509" s="515">
        <f t="shared" si="196"/>
        <v>0</v>
      </c>
      <c r="S509" s="515">
        <f t="shared" si="196"/>
        <v>0</v>
      </c>
      <c r="T509" s="515">
        <f t="shared" si="196"/>
        <v>0</v>
      </c>
      <c r="U509" s="515">
        <f t="shared" si="196"/>
        <v>0</v>
      </c>
      <c r="V509" s="515">
        <f t="shared" si="197"/>
        <v>0</v>
      </c>
      <c r="W509" s="515">
        <f t="shared" si="197"/>
        <v>0</v>
      </c>
      <c r="X509" s="515">
        <f t="shared" si="197"/>
        <v>0</v>
      </c>
      <c r="Y509" s="515">
        <f t="shared" si="197"/>
        <v>0</v>
      </c>
      <c r="Z509" s="515">
        <f t="shared" si="197"/>
        <v>0</v>
      </c>
      <c r="AA509" s="515">
        <f t="shared" si="197"/>
        <v>0</v>
      </c>
      <c r="AB509" s="515">
        <f t="shared" si="197"/>
        <v>0</v>
      </c>
      <c r="AC509" s="515">
        <f t="shared" si="197"/>
        <v>0</v>
      </c>
      <c r="AD509" s="515">
        <f t="shared" si="197"/>
        <v>0</v>
      </c>
      <c r="AE509" s="515">
        <f t="shared" si="197"/>
        <v>0</v>
      </c>
      <c r="AF509" s="515">
        <f t="shared" si="197"/>
        <v>0</v>
      </c>
      <c r="AG509" s="515">
        <f t="shared" si="197"/>
        <v>0</v>
      </c>
      <c r="AH509" s="515">
        <f t="shared" si="197"/>
        <v>0</v>
      </c>
      <c r="AI509" s="515">
        <f t="shared" si="197"/>
        <v>0</v>
      </c>
      <c r="AJ509" s="515">
        <f t="shared" si="198"/>
        <v>0</v>
      </c>
      <c r="AK509" s="515">
        <f t="shared" si="198"/>
        <v>0</v>
      </c>
      <c r="AL509" s="515">
        <f t="shared" si="198"/>
        <v>0</v>
      </c>
      <c r="AM509" s="515">
        <f t="shared" si="198"/>
        <v>0</v>
      </c>
      <c r="AN509" s="515">
        <f t="shared" si="198"/>
        <v>0</v>
      </c>
      <c r="AO509" s="515">
        <f t="shared" si="198"/>
        <v>0</v>
      </c>
      <c r="AP509" s="515">
        <f t="shared" si="198"/>
        <v>0</v>
      </c>
      <c r="AQ509" s="515">
        <f t="shared" si="198"/>
        <v>0</v>
      </c>
      <c r="AR509" s="515">
        <f t="shared" si="198"/>
        <v>0</v>
      </c>
      <c r="AS509" s="515">
        <f t="shared" si="198"/>
        <v>0</v>
      </c>
      <c r="AT509" s="515">
        <f t="shared" si="198"/>
        <v>0</v>
      </c>
      <c r="AU509" s="515">
        <f t="shared" si="198"/>
        <v>0</v>
      </c>
      <c r="AV509" s="515">
        <f t="shared" si="198"/>
        <v>0</v>
      </c>
      <c r="AW509" s="515">
        <f t="shared" si="198"/>
        <v>0</v>
      </c>
      <c r="AX509" s="515" t="str">
        <f t="shared" si="175"/>
        <v/>
      </c>
      <c r="AY509" s="515" t="str">
        <f t="shared" si="175"/>
        <v/>
      </c>
      <c r="AZ509" s="515" t="str">
        <f t="shared" si="175"/>
        <v/>
      </c>
      <c r="BA509" s="515" t="str">
        <f t="shared" si="175"/>
        <v/>
      </c>
      <c r="BB509" s="515" t="str">
        <f t="shared" si="175"/>
        <v/>
      </c>
      <c r="BC509" s="515" t="str">
        <f t="shared" si="175"/>
        <v/>
      </c>
      <c r="BD509" s="515" t="str">
        <f t="shared" si="195"/>
        <v/>
      </c>
      <c r="BE509" s="515" t="str">
        <f t="shared" si="195"/>
        <v/>
      </c>
      <c r="BF509" s="515" t="str">
        <f t="shared" si="195"/>
        <v/>
      </c>
      <c r="BG509" s="515" t="str">
        <f t="shared" si="195"/>
        <v/>
      </c>
      <c r="BH509" s="515" t="str">
        <f t="shared" si="188"/>
        <v/>
      </c>
      <c r="BI509" s="515" t="str">
        <f t="shared" si="188"/>
        <v/>
      </c>
      <c r="BJ509" s="515" t="str">
        <f t="shared" si="188"/>
        <v/>
      </c>
      <c r="BK509" s="515" t="str">
        <f t="shared" si="188"/>
        <v/>
      </c>
      <c r="BL509" s="515">
        <f t="shared" si="184"/>
        <v>0</v>
      </c>
      <c r="BM509" s="515">
        <f t="shared" si="185"/>
        <v>0</v>
      </c>
      <c r="BN509" s="515">
        <f t="shared" si="186"/>
        <v>0</v>
      </c>
      <c r="BO509" s="515" t="str">
        <f t="shared" si="187"/>
        <v/>
      </c>
    </row>
    <row r="510" spans="1:67" ht="30" customHeight="1">
      <c r="A510" s="518">
        <v>499</v>
      </c>
      <c r="B510" s="516"/>
      <c r="C510" s="77" t="str">
        <f t="shared" si="176"/>
        <v/>
      </c>
      <c r="D510" s="72" t="str">
        <f t="shared" si="177"/>
        <v/>
      </c>
      <c r="E510" s="515" t="str">
        <f t="shared" si="178"/>
        <v/>
      </c>
      <c r="F510" s="515" t="str">
        <f t="shared" si="179"/>
        <v/>
      </c>
      <c r="G510" s="515" t="str">
        <f t="shared" si="180"/>
        <v/>
      </c>
      <c r="H510" s="515">
        <f t="shared" si="196"/>
        <v>0</v>
      </c>
      <c r="I510" s="515">
        <f t="shared" si="196"/>
        <v>0</v>
      </c>
      <c r="J510" s="515">
        <f t="shared" si="196"/>
        <v>0</v>
      </c>
      <c r="K510" s="515">
        <f t="shared" si="196"/>
        <v>0</v>
      </c>
      <c r="L510" s="515">
        <f t="shared" si="196"/>
        <v>0</v>
      </c>
      <c r="M510" s="515">
        <f t="shared" si="196"/>
        <v>0</v>
      </c>
      <c r="N510" s="515">
        <f t="shared" si="196"/>
        <v>0</v>
      </c>
      <c r="O510" s="515">
        <f t="shared" si="196"/>
        <v>0</v>
      </c>
      <c r="P510" s="515">
        <f t="shared" si="196"/>
        <v>0</v>
      </c>
      <c r="Q510" s="515">
        <f t="shared" si="196"/>
        <v>0</v>
      </c>
      <c r="R510" s="515">
        <f t="shared" si="196"/>
        <v>0</v>
      </c>
      <c r="S510" s="515">
        <f t="shared" si="196"/>
        <v>0</v>
      </c>
      <c r="T510" s="515">
        <f t="shared" si="196"/>
        <v>0</v>
      </c>
      <c r="U510" s="515">
        <f t="shared" si="196"/>
        <v>0</v>
      </c>
      <c r="V510" s="515">
        <f t="shared" si="197"/>
        <v>0</v>
      </c>
      <c r="W510" s="515">
        <f t="shared" si="197"/>
        <v>0</v>
      </c>
      <c r="X510" s="515">
        <f t="shared" si="197"/>
        <v>0</v>
      </c>
      <c r="Y510" s="515">
        <f t="shared" si="197"/>
        <v>0</v>
      </c>
      <c r="Z510" s="515">
        <f t="shared" si="197"/>
        <v>0</v>
      </c>
      <c r="AA510" s="515">
        <f t="shared" si="197"/>
        <v>0</v>
      </c>
      <c r="AB510" s="515">
        <f t="shared" si="197"/>
        <v>0</v>
      </c>
      <c r="AC510" s="515">
        <f t="shared" si="197"/>
        <v>0</v>
      </c>
      <c r="AD510" s="515">
        <f t="shared" si="197"/>
        <v>0</v>
      </c>
      <c r="AE510" s="515">
        <f t="shared" si="197"/>
        <v>0</v>
      </c>
      <c r="AF510" s="515">
        <f t="shared" si="197"/>
        <v>0</v>
      </c>
      <c r="AG510" s="515">
        <f t="shared" si="197"/>
        <v>0</v>
      </c>
      <c r="AH510" s="515">
        <f t="shared" si="197"/>
        <v>0</v>
      </c>
      <c r="AI510" s="515">
        <f t="shared" si="197"/>
        <v>0</v>
      </c>
      <c r="AJ510" s="515">
        <f t="shared" si="198"/>
        <v>0</v>
      </c>
      <c r="AK510" s="515">
        <f t="shared" si="198"/>
        <v>0</v>
      </c>
      <c r="AL510" s="515">
        <f t="shared" si="198"/>
        <v>0</v>
      </c>
      <c r="AM510" s="515">
        <f t="shared" si="198"/>
        <v>0</v>
      </c>
      <c r="AN510" s="515">
        <f t="shared" si="198"/>
        <v>0</v>
      </c>
      <c r="AO510" s="515">
        <f t="shared" si="198"/>
        <v>0</v>
      </c>
      <c r="AP510" s="515">
        <f t="shared" si="198"/>
        <v>0</v>
      </c>
      <c r="AQ510" s="515">
        <f t="shared" si="198"/>
        <v>0</v>
      </c>
      <c r="AR510" s="515">
        <f t="shared" si="198"/>
        <v>0</v>
      </c>
      <c r="AS510" s="515">
        <f t="shared" si="198"/>
        <v>0</v>
      </c>
      <c r="AT510" s="515">
        <f t="shared" si="198"/>
        <v>0</v>
      </c>
      <c r="AU510" s="515">
        <f t="shared" si="198"/>
        <v>0</v>
      </c>
      <c r="AV510" s="515">
        <f t="shared" si="198"/>
        <v>0</v>
      </c>
      <c r="AW510" s="515">
        <f t="shared" si="198"/>
        <v>0</v>
      </c>
      <c r="AX510" s="515" t="str">
        <f t="shared" si="175"/>
        <v/>
      </c>
      <c r="AY510" s="515" t="str">
        <f t="shared" si="175"/>
        <v/>
      </c>
      <c r="AZ510" s="515" t="str">
        <f t="shared" si="175"/>
        <v/>
      </c>
      <c r="BA510" s="515" t="str">
        <f t="shared" si="175"/>
        <v/>
      </c>
      <c r="BB510" s="515" t="str">
        <f t="shared" si="175"/>
        <v/>
      </c>
      <c r="BC510" s="515" t="str">
        <f t="shared" si="175"/>
        <v/>
      </c>
      <c r="BD510" s="515" t="str">
        <f t="shared" si="195"/>
        <v/>
      </c>
      <c r="BE510" s="515" t="str">
        <f t="shared" si="195"/>
        <v/>
      </c>
      <c r="BF510" s="515" t="str">
        <f t="shared" si="195"/>
        <v/>
      </c>
      <c r="BG510" s="515" t="str">
        <f t="shared" si="195"/>
        <v/>
      </c>
      <c r="BH510" s="515" t="str">
        <f t="shared" si="188"/>
        <v/>
      </c>
      <c r="BI510" s="515" t="str">
        <f t="shared" si="188"/>
        <v/>
      </c>
      <c r="BJ510" s="515" t="str">
        <f t="shared" si="188"/>
        <v/>
      </c>
      <c r="BK510" s="515" t="str">
        <f t="shared" si="188"/>
        <v/>
      </c>
      <c r="BL510" s="515">
        <f t="shared" si="184"/>
        <v>0</v>
      </c>
      <c r="BM510" s="515">
        <f t="shared" si="185"/>
        <v>0</v>
      </c>
      <c r="BN510" s="515">
        <f t="shared" si="186"/>
        <v>0</v>
      </c>
      <c r="BO510" s="515" t="str">
        <f t="shared" si="187"/>
        <v/>
      </c>
    </row>
    <row r="511" spans="1:67" ht="30" customHeight="1">
      <c r="A511" s="517">
        <v>500</v>
      </c>
      <c r="B511" s="516"/>
      <c r="C511" s="77" t="str">
        <f t="shared" si="176"/>
        <v/>
      </c>
      <c r="D511" s="72" t="str">
        <f t="shared" si="177"/>
        <v/>
      </c>
      <c r="E511" s="515" t="str">
        <f t="shared" si="178"/>
        <v/>
      </c>
      <c r="F511" s="515" t="str">
        <f t="shared" si="179"/>
        <v/>
      </c>
      <c r="G511" s="515" t="str">
        <f t="shared" si="180"/>
        <v/>
      </c>
      <c r="H511" s="515">
        <f t="shared" si="196"/>
        <v>0</v>
      </c>
      <c r="I511" s="515">
        <f t="shared" si="196"/>
        <v>0</v>
      </c>
      <c r="J511" s="515">
        <f t="shared" si="196"/>
        <v>0</v>
      </c>
      <c r="K511" s="515">
        <f t="shared" si="196"/>
        <v>0</v>
      </c>
      <c r="L511" s="515">
        <f t="shared" si="196"/>
        <v>0</v>
      </c>
      <c r="M511" s="515">
        <f t="shared" si="196"/>
        <v>0</v>
      </c>
      <c r="N511" s="515">
        <f t="shared" si="196"/>
        <v>0</v>
      </c>
      <c r="O511" s="515">
        <f t="shared" si="196"/>
        <v>0</v>
      </c>
      <c r="P511" s="515">
        <f t="shared" si="196"/>
        <v>0</v>
      </c>
      <c r="Q511" s="515">
        <f t="shared" si="196"/>
        <v>0</v>
      </c>
      <c r="R511" s="515">
        <f t="shared" si="196"/>
        <v>0</v>
      </c>
      <c r="S511" s="515">
        <f t="shared" si="196"/>
        <v>0</v>
      </c>
      <c r="T511" s="515">
        <f t="shared" si="196"/>
        <v>0</v>
      </c>
      <c r="U511" s="515">
        <f t="shared" si="196"/>
        <v>0</v>
      </c>
      <c r="V511" s="515">
        <f t="shared" si="197"/>
        <v>0</v>
      </c>
      <c r="W511" s="515">
        <f t="shared" si="197"/>
        <v>0</v>
      </c>
      <c r="X511" s="515">
        <f t="shared" si="197"/>
        <v>0</v>
      </c>
      <c r="Y511" s="515">
        <f t="shared" si="197"/>
        <v>0</v>
      </c>
      <c r="Z511" s="515">
        <f t="shared" si="197"/>
        <v>0</v>
      </c>
      <c r="AA511" s="515">
        <f t="shared" si="197"/>
        <v>0</v>
      </c>
      <c r="AB511" s="515">
        <f t="shared" si="197"/>
        <v>0</v>
      </c>
      <c r="AC511" s="515">
        <f t="shared" si="197"/>
        <v>0</v>
      </c>
      <c r="AD511" s="515">
        <f t="shared" si="197"/>
        <v>0</v>
      </c>
      <c r="AE511" s="515">
        <f t="shared" si="197"/>
        <v>0</v>
      </c>
      <c r="AF511" s="515">
        <f t="shared" si="197"/>
        <v>0</v>
      </c>
      <c r="AG511" s="515">
        <f t="shared" si="197"/>
        <v>0</v>
      </c>
      <c r="AH511" s="515">
        <f t="shared" si="197"/>
        <v>0</v>
      </c>
      <c r="AI511" s="515">
        <f t="shared" si="197"/>
        <v>0</v>
      </c>
      <c r="AJ511" s="515">
        <f t="shared" si="198"/>
        <v>0</v>
      </c>
      <c r="AK511" s="515">
        <f t="shared" si="198"/>
        <v>0</v>
      </c>
      <c r="AL511" s="515">
        <f t="shared" si="198"/>
        <v>0</v>
      </c>
      <c r="AM511" s="515">
        <f t="shared" si="198"/>
        <v>0</v>
      </c>
      <c r="AN511" s="515">
        <f t="shared" si="198"/>
        <v>0</v>
      </c>
      <c r="AO511" s="515">
        <f t="shared" si="198"/>
        <v>0</v>
      </c>
      <c r="AP511" s="515">
        <f t="shared" si="198"/>
        <v>0</v>
      </c>
      <c r="AQ511" s="515">
        <f t="shared" si="198"/>
        <v>0</v>
      </c>
      <c r="AR511" s="515">
        <f t="shared" si="198"/>
        <v>0</v>
      </c>
      <c r="AS511" s="515">
        <f t="shared" si="198"/>
        <v>0</v>
      </c>
      <c r="AT511" s="515">
        <f t="shared" si="198"/>
        <v>0</v>
      </c>
      <c r="AU511" s="515">
        <f t="shared" si="198"/>
        <v>0</v>
      </c>
      <c r="AV511" s="515">
        <f t="shared" si="198"/>
        <v>0</v>
      </c>
      <c r="AW511" s="515">
        <f t="shared" si="198"/>
        <v>0</v>
      </c>
      <c r="AX511" s="515" t="str">
        <f t="shared" si="175"/>
        <v/>
      </c>
      <c r="AY511" s="515" t="str">
        <f t="shared" si="175"/>
        <v/>
      </c>
      <c r="AZ511" s="515" t="str">
        <f t="shared" si="175"/>
        <v/>
      </c>
      <c r="BA511" s="515" t="str">
        <f t="shared" si="175"/>
        <v/>
      </c>
      <c r="BB511" s="515" t="str">
        <f t="shared" si="175"/>
        <v/>
      </c>
      <c r="BC511" s="515" t="str">
        <f t="shared" si="175"/>
        <v/>
      </c>
      <c r="BD511" s="515" t="str">
        <f t="shared" si="195"/>
        <v/>
      </c>
      <c r="BE511" s="515" t="str">
        <f t="shared" si="195"/>
        <v/>
      </c>
      <c r="BF511" s="515" t="str">
        <f t="shared" si="195"/>
        <v/>
      </c>
      <c r="BG511" s="515" t="str">
        <f t="shared" si="195"/>
        <v/>
      </c>
      <c r="BH511" s="515" t="str">
        <f t="shared" si="188"/>
        <v/>
      </c>
      <c r="BI511" s="515" t="str">
        <f t="shared" si="188"/>
        <v/>
      </c>
      <c r="BJ511" s="515" t="str">
        <f t="shared" si="188"/>
        <v/>
      </c>
      <c r="BK511" s="515" t="str">
        <f t="shared" si="188"/>
        <v/>
      </c>
      <c r="BL511" s="515">
        <f t="shared" si="184"/>
        <v>0</v>
      </c>
      <c r="BM511" s="515">
        <f t="shared" si="185"/>
        <v>0</v>
      </c>
      <c r="BN511" s="515">
        <f t="shared" si="186"/>
        <v>0</v>
      </c>
      <c r="BO511" s="515" t="str">
        <f t="shared" si="187"/>
        <v/>
      </c>
    </row>
    <row r="512" spans="1:67" ht="30" customHeight="1">
      <c r="A512" s="518">
        <v>501</v>
      </c>
      <c r="B512" s="516"/>
      <c r="C512" s="77" t="str">
        <f t="shared" si="176"/>
        <v/>
      </c>
      <c r="D512" s="72" t="str">
        <f t="shared" si="177"/>
        <v/>
      </c>
      <c r="E512" s="515" t="str">
        <f t="shared" si="178"/>
        <v/>
      </c>
      <c r="F512" s="515" t="str">
        <f t="shared" si="179"/>
        <v/>
      </c>
      <c r="G512" s="515" t="str">
        <f t="shared" si="180"/>
        <v/>
      </c>
      <c r="H512" s="515">
        <f t="shared" si="196"/>
        <v>0</v>
      </c>
      <c r="I512" s="515">
        <f t="shared" si="196"/>
        <v>0</v>
      </c>
      <c r="J512" s="515">
        <f t="shared" si="196"/>
        <v>0</v>
      </c>
      <c r="K512" s="515">
        <f t="shared" si="196"/>
        <v>0</v>
      </c>
      <c r="L512" s="515">
        <f t="shared" si="196"/>
        <v>0</v>
      </c>
      <c r="M512" s="515">
        <f t="shared" si="196"/>
        <v>0</v>
      </c>
      <c r="N512" s="515">
        <f t="shared" si="196"/>
        <v>0</v>
      </c>
      <c r="O512" s="515">
        <f t="shared" si="196"/>
        <v>0</v>
      </c>
      <c r="P512" s="515">
        <f t="shared" si="196"/>
        <v>0</v>
      </c>
      <c r="Q512" s="515">
        <f t="shared" si="196"/>
        <v>0</v>
      </c>
      <c r="R512" s="515">
        <f t="shared" si="196"/>
        <v>0</v>
      </c>
      <c r="S512" s="515">
        <f t="shared" si="196"/>
        <v>0</v>
      </c>
      <c r="T512" s="515">
        <f t="shared" si="196"/>
        <v>0</v>
      </c>
      <c r="U512" s="515">
        <f t="shared" si="196"/>
        <v>0</v>
      </c>
      <c r="V512" s="515">
        <f t="shared" si="197"/>
        <v>0</v>
      </c>
      <c r="W512" s="515">
        <f t="shared" si="197"/>
        <v>0</v>
      </c>
      <c r="X512" s="515">
        <f t="shared" si="197"/>
        <v>0</v>
      </c>
      <c r="Y512" s="515">
        <f t="shared" si="197"/>
        <v>0</v>
      </c>
      <c r="Z512" s="515">
        <f t="shared" si="197"/>
        <v>0</v>
      </c>
      <c r="AA512" s="515">
        <f t="shared" si="197"/>
        <v>0</v>
      </c>
      <c r="AB512" s="515">
        <f t="shared" si="197"/>
        <v>0</v>
      </c>
      <c r="AC512" s="515">
        <f t="shared" si="197"/>
        <v>0</v>
      </c>
      <c r="AD512" s="515">
        <f t="shared" si="197"/>
        <v>0</v>
      </c>
      <c r="AE512" s="515">
        <f t="shared" si="197"/>
        <v>0</v>
      </c>
      <c r="AF512" s="515">
        <f t="shared" si="197"/>
        <v>0</v>
      </c>
      <c r="AG512" s="515">
        <f t="shared" si="197"/>
        <v>0</v>
      </c>
      <c r="AH512" s="515">
        <f t="shared" si="197"/>
        <v>0</v>
      </c>
      <c r="AI512" s="515">
        <f t="shared" si="197"/>
        <v>0</v>
      </c>
      <c r="AJ512" s="515">
        <f t="shared" si="198"/>
        <v>0</v>
      </c>
      <c r="AK512" s="515">
        <f t="shared" si="198"/>
        <v>0</v>
      </c>
      <c r="AL512" s="515">
        <f t="shared" si="198"/>
        <v>0</v>
      </c>
      <c r="AM512" s="515">
        <f t="shared" si="198"/>
        <v>0</v>
      </c>
      <c r="AN512" s="515">
        <f t="shared" si="198"/>
        <v>0</v>
      </c>
      <c r="AO512" s="515">
        <f t="shared" si="198"/>
        <v>0</v>
      </c>
      <c r="AP512" s="515">
        <f t="shared" si="198"/>
        <v>0</v>
      </c>
      <c r="AQ512" s="515">
        <f t="shared" si="198"/>
        <v>0</v>
      </c>
      <c r="AR512" s="515">
        <f t="shared" si="198"/>
        <v>0</v>
      </c>
      <c r="AS512" s="515">
        <f t="shared" si="198"/>
        <v>0</v>
      </c>
      <c r="AT512" s="515">
        <f t="shared" si="198"/>
        <v>0</v>
      </c>
      <c r="AU512" s="515">
        <f t="shared" si="198"/>
        <v>0</v>
      </c>
      <c r="AV512" s="515">
        <f t="shared" si="198"/>
        <v>0</v>
      </c>
      <c r="AW512" s="515">
        <f t="shared" si="198"/>
        <v>0</v>
      </c>
      <c r="AX512" s="515" t="str">
        <f t="shared" si="175"/>
        <v/>
      </c>
      <c r="AY512" s="515" t="str">
        <f t="shared" si="175"/>
        <v/>
      </c>
      <c r="AZ512" s="515" t="str">
        <f t="shared" si="175"/>
        <v/>
      </c>
      <c r="BA512" s="515" t="str">
        <f t="shared" si="175"/>
        <v/>
      </c>
      <c r="BB512" s="515" t="str">
        <f t="shared" si="175"/>
        <v/>
      </c>
      <c r="BC512" s="515" t="str">
        <f t="shared" si="175"/>
        <v/>
      </c>
      <c r="BD512" s="515" t="str">
        <f t="shared" si="195"/>
        <v/>
      </c>
      <c r="BE512" s="515" t="str">
        <f t="shared" si="195"/>
        <v/>
      </c>
      <c r="BF512" s="515" t="str">
        <f t="shared" si="195"/>
        <v/>
      </c>
      <c r="BG512" s="515" t="str">
        <f t="shared" si="195"/>
        <v/>
      </c>
      <c r="BH512" s="515" t="str">
        <f t="shared" si="188"/>
        <v/>
      </c>
      <c r="BI512" s="515" t="str">
        <f t="shared" si="188"/>
        <v/>
      </c>
      <c r="BJ512" s="515" t="str">
        <f t="shared" si="188"/>
        <v/>
      </c>
      <c r="BK512" s="515" t="str">
        <f t="shared" si="188"/>
        <v/>
      </c>
      <c r="BL512" s="515">
        <f t="shared" si="184"/>
        <v>0</v>
      </c>
      <c r="BM512" s="515">
        <f t="shared" si="185"/>
        <v>0</v>
      </c>
      <c r="BN512" s="515">
        <f t="shared" si="186"/>
        <v>0</v>
      </c>
      <c r="BO512" s="515" t="str">
        <f t="shared" si="187"/>
        <v/>
      </c>
    </row>
    <row r="513" spans="1:67" ht="30" customHeight="1">
      <c r="A513" s="517">
        <v>502</v>
      </c>
      <c r="B513" s="516"/>
      <c r="C513" s="77" t="str">
        <f t="shared" si="176"/>
        <v/>
      </c>
      <c r="D513" s="72" t="str">
        <f t="shared" si="177"/>
        <v/>
      </c>
      <c r="E513" s="515" t="str">
        <f t="shared" si="178"/>
        <v/>
      </c>
      <c r="F513" s="515" t="str">
        <f t="shared" si="179"/>
        <v/>
      </c>
      <c r="G513" s="515" t="str">
        <f t="shared" si="180"/>
        <v/>
      </c>
      <c r="H513" s="515">
        <f t="shared" si="196"/>
        <v>0</v>
      </c>
      <c r="I513" s="515">
        <f t="shared" si="196"/>
        <v>0</v>
      </c>
      <c r="J513" s="515">
        <f t="shared" si="196"/>
        <v>0</v>
      </c>
      <c r="K513" s="515">
        <f t="shared" si="196"/>
        <v>0</v>
      </c>
      <c r="L513" s="515">
        <f t="shared" si="196"/>
        <v>0</v>
      </c>
      <c r="M513" s="515">
        <f t="shared" si="196"/>
        <v>0</v>
      </c>
      <c r="N513" s="515">
        <f t="shared" si="196"/>
        <v>0</v>
      </c>
      <c r="O513" s="515">
        <f t="shared" si="196"/>
        <v>0</v>
      </c>
      <c r="P513" s="515">
        <f t="shared" si="196"/>
        <v>0</v>
      </c>
      <c r="Q513" s="515">
        <f t="shared" si="196"/>
        <v>0</v>
      </c>
      <c r="R513" s="515">
        <f t="shared" si="196"/>
        <v>0</v>
      </c>
      <c r="S513" s="515">
        <f t="shared" si="196"/>
        <v>0</v>
      </c>
      <c r="T513" s="515">
        <f t="shared" si="196"/>
        <v>0</v>
      </c>
      <c r="U513" s="515">
        <f t="shared" si="196"/>
        <v>0</v>
      </c>
      <c r="V513" s="515">
        <f t="shared" si="197"/>
        <v>0</v>
      </c>
      <c r="W513" s="515">
        <f t="shared" si="197"/>
        <v>0</v>
      </c>
      <c r="X513" s="515">
        <f t="shared" si="197"/>
        <v>0</v>
      </c>
      <c r="Y513" s="515">
        <f t="shared" si="197"/>
        <v>0</v>
      </c>
      <c r="Z513" s="515">
        <f t="shared" si="197"/>
        <v>0</v>
      </c>
      <c r="AA513" s="515">
        <f t="shared" si="197"/>
        <v>0</v>
      </c>
      <c r="AB513" s="515">
        <f t="shared" si="197"/>
        <v>0</v>
      </c>
      <c r="AC513" s="515">
        <f t="shared" si="197"/>
        <v>0</v>
      </c>
      <c r="AD513" s="515">
        <f t="shared" si="197"/>
        <v>0</v>
      </c>
      <c r="AE513" s="515">
        <f t="shared" si="197"/>
        <v>0</v>
      </c>
      <c r="AF513" s="515">
        <f t="shared" si="197"/>
        <v>0</v>
      </c>
      <c r="AG513" s="515">
        <f t="shared" si="197"/>
        <v>0</v>
      </c>
      <c r="AH513" s="515">
        <f t="shared" si="197"/>
        <v>0</v>
      </c>
      <c r="AI513" s="515">
        <f t="shared" si="197"/>
        <v>0</v>
      </c>
      <c r="AJ513" s="515">
        <f t="shared" si="198"/>
        <v>0</v>
      </c>
      <c r="AK513" s="515">
        <f t="shared" si="198"/>
        <v>0</v>
      </c>
      <c r="AL513" s="515">
        <f t="shared" si="198"/>
        <v>0</v>
      </c>
      <c r="AM513" s="515">
        <f t="shared" si="198"/>
        <v>0</v>
      </c>
      <c r="AN513" s="515">
        <f t="shared" si="198"/>
        <v>0</v>
      </c>
      <c r="AO513" s="515">
        <f t="shared" si="198"/>
        <v>0</v>
      </c>
      <c r="AP513" s="515">
        <f t="shared" si="198"/>
        <v>0</v>
      </c>
      <c r="AQ513" s="515">
        <f t="shared" si="198"/>
        <v>0</v>
      </c>
      <c r="AR513" s="515">
        <f t="shared" si="198"/>
        <v>0</v>
      </c>
      <c r="AS513" s="515">
        <f t="shared" si="198"/>
        <v>0</v>
      </c>
      <c r="AT513" s="515">
        <f t="shared" si="198"/>
        <v>0</v>
      </c>
      <c r="AU513" s="515">
        <f t="shared" si="198"/>
        <v>0</v>
      </c>
      <c r="AV513" s="515">
        <f t="shared" si="198"/>
        <v>0</v>
      </c>
      <c r="AW513" s="515">
        <f t="shared" si="198"/>
        <v>0</v>
      </c>
      <c r="AX513" s="515" t="str">
        <f t="shared" si="175"/>
        <v/>
      </c>
      <c r="AY513" s="515" t="str">
        <f t="shared" si="175"/>
        <v/>
      </c>
      <c r="AZ513" s="515" t="str">
        <f t="shared" si="175"/>
        <v/>
      </c>
      <c r="BA513" s="515" t="str">
        <f t="shared" si="175"/>
        <v/>
      </c>
      <c r="BB513" s="515" t="str">
        <f t="shared" si="175"/>
        <v/>
      </c>
      <c r="BC513" s="515" t="str">
        <f t="shared" si="175"/>
        <v/>
      </c>
      <c r="BD513" s="515" t="str">
        <f t="shared" si="195"/>
        <v/>
      </c>
      <c r="BE513" s="515" t="str">
        <f t="shared" si="195"/>
        <v/>
      </c>
      <c r="BF513" s="515" t="str">
        <f t="shared" si="195"/>
        <v/>
      </c>
      <c r="BG513" s="515" t="str">
        <f t="shared" si="195"/>
        <v/>
      </c>
      <c r="BH513" s="515" t="str">
        <f t="shared" si="188"/>
        <v/>
      </c>
      <c r="BI513" s="515" t="str">
        <f t="shared" si="188"/>
        <v/>
      </c>
      <c r="BJ513" s="515" t="str">
        <f t="shared" si="188"/>
        <v/>
      </c>
      <c r="BK513" s="515" t="str">
        <f t="shared" si="188"/>
        <v/>
      </c>
      <c r="BL513" s="515">
        <f t="shared" si="184"/>
        <v>0</v>
      </c>
      <c r="BM513" s="515">
        <f t="shared" si="185"/>
        <v>0</v>
      </c>
      <c r="BN513" s="515">
        <f t="shared" si="186"/>
        <v>0</v>
      </c>
      <c r="BO513" s="515" t="str">
        <f t="shared" si="187"/>
        <v/>
      </c>
    </row>
    <row r="514" spans="1:67" ht="30" customHeight="1">
      <c r="A514" s="518">
        <v>503</v>
      </c>
      <c r="B514" s="516"/>
      <c r="C514" s="77" t="str">
        <f t="shared" si="176"/>
        <v/>
      </c>
      <c r="D514" s="72" t="str">
        <f t="shared" si="177"/>
        <v/>
      </c>
      <c r="E514" s="515" t="str">
        <f t="shared" si="178"/>
        <v/>
      </c>
      <c r="F514" s="515" t="str">
        <f t="shared" si="179"/>
        <v/>
      </c>
      <c r="G514" s="515" t="str">
        <f t="shared" si="180"/>
        <v/>
      </c>
      <c r="H514" s="515">
        <f t="shared" si="196"/>
        <v>0</v>
      </c>
      <c r="I514" s="515">
        <f t="shared" si="196"/>
        <v>0</v>
      </c>
      <c r="J514" s="515">
        <f t="shared" si="196"/>
        <v>0</v>
      </c>
      <c r="K514" s="515">
        <f t="shared" si="196"/>
        <v>0</v>
      </c>
      <c r="L514" s="515">
        <f t="shared" si="196"/>
        <v>0</v>
      </c>
      <c r="M514" s="515">
        <f t="shared" si="196"/>
        <v>0</v>
      </c>
      <c r="N514" s="515">
        <f t="shared" si="196"/>
        <v>0</v>
      </c>
      <c r="O514" s="515">
        <f t="shared" si="196"/>
        <v>0</v>
      </c>
      <c r="P514" s="515">
        <f t="shared" si="196"/>
        <v>0</v>
      </c>
      <c r="Q514" s="515">
        <f t="shared" si="196"/>
        <v>0</v>
      </c>
      <c r="R514" s="515">
        <f t="shared" si="196"/>
        <v>0</v>
      </c>
      <c r="S514" s="515">
        <f t="shared" si="196"/>
        <v>0</v>
      </c>
      <c r="T514" s="515">
        <f t="shared" si="196"/>
        <v>0</v>
      </c>
      <c r="U514" s="515">
        <f t="shared" si="196"/>
        <v>0</v>
      </c>
      <c r="V514" s="515">
        <f t="shared" si="197"/>
        <v>0</v>
      </c>
      <c r="W514" s="515">
        <f t="shared" si="197"/>
        <v>0</v>
      </c>
      <c r="X514" s="515">
        <f t="shared" si="197"/>
        <v>0</v>
      </c>
      <c r="Y514" s="515">
        <f t="shared" si="197"/>
        <v>0</v>
      </c>
      <c r="Z514" s="515">
        <f t="shared" si="197"/>
        <v>0</v>
      </c>
      <c r="AA514" s="515">
        <f t="shared" si="197"/>
        <v>0</v>
      </c>
      <c r="AB514" s="515">
        <f t="shared" si="197"/>
        <v>0</v>
      </c>
      <c r="AC514" s="515">
        <f t="shared" si="197"/>
        <v>0</v>
      </c>
      <c r="AD514" s="515">
        <f t="shared" si="197"/>
        <v>0</v>
      </c>
      <c r="AE514" s="515">
        <f t="shared" si="197"/>
        <v>0</v>
      </c>
      <c r="AF514" s="515">
        <f t="shared" si="197"/>
        <v>0</v>
      </c>
      <c r="AG514" s="515">
        <f t="shared" si="197"/>
        <v>0</v>
      </c>
      <c r="AH514" s="515">
        <f t="shared" si="197"/>
        <v>0</v>
      </c>
      <c r="AI514" s="515">
        <f t="shared" si="197"/>
        <v>0</v>
      </c>
      <c r="AJ514" s="515">
        <f t="shared" si="198"/>
        <v>0</v>
      </c>
      <c r="AK514" s="515">
        <f t="shared" si="198"/>
        <v>0</v>
      </c>
      <c r="AL514" s="515">
        <f t="shared" si="198"/>
        <v>0</v>
      </c>
      <c r="AM514" s="515">
        <f t="shared" si="198"/>
        <v>0</v>
      </c>
      <c r="AN514" s="515">
        <f t="shared" si="198"/>
        <v>0</v>
      </c>
      <c r="AO514" s="515">
        <f t="shared" si="198"/>
        <v>0</v>
      </c>
      <c r="AP514" s="515">
        <f t="shared" si="198"/>
        <v>0</v>
      </c>
      <c r="AQ514" s="515">
        <f t="shared" si="198"/>
        <v>0</v>
      </c>
      <c r="AR514" s="515">
        <f t="shared" si="198"/>
        <v>0</v>
      </c>
      <c r="AS514" s="515">
        <f t="shared" si="198"/>
        <v>0</v>
      </c>
      <c r="AT514" s="515">
        <f t="shared" si="198"/>
        <v>0</v>
      </c>
      <c r="AU514" s="515">
        <f t="shared" si="198"/>
        <v>0</v>
      </c>
      <c r="AV514" s="515">
        <f t="shared" si="198"/>
        <v>0</v>
      </c>
      <c r="AW514" s="515">
        <f t="shared" si="198"/>
        <v>0</v>
      </c>
      <c r="AX514" s="515" t="str">
        <f t="shared" si="175"/>
        <v/>
      </c>
      <c r="AY514" s="515" t="str">
        <f t="shared" si="175"/>
        <v/>
      </c>
      <c r="AZ514" s="515" t="str">
        <f t="shared" si="175"/>
        <v/>
      </c>
      <c r="BA514" s="515" t="str">
        <f t="shared" si="175"/>
        <v/>
      </c>
      <c r="BB514" s="515" t="str">
        <f t="shared" si="175"/>
        <v/>
      </c>
      <c r="BC514" s="515" t="str">
        <f t="shared" si="175"/>
        <v/>
      </c>
      <c r="BD514" s="515" t="str">
        <f t="shared" si="195"/>
        <v/>
      </c>
      <c r="BE514" s="515" t="str">
        <f t="shared" si="195"/>
        <v/>
      </c>
      <c r="BF514" s="515" t="str">
        <f t="shared" si="195"/>
        <v/>
      </c>
      <c r="BG514" s="515" t="str">
        <f t="shared" si="195"/>
        <v/>
      </c>
      <c r="BH514" s="515" t="str">
        <f t="shared" si="188"/>
        <v/>
      </c>
      <c r="BI514" s="515" t="str">
        <f t="shared" si="188"/>
        <v/>
      </c>
      <c r="BJ514" s="515" t="str">
        <f t="shared" si="188"/>
        <v/>
      </c>
      <c r="BK514" s="515" t="str">
        <f t="shared" si="188"/>
        <v/>
      </c>
      <c r="BL514" s="515">
        <f t="shared" si="184"/>
        <v>0</v>
      </c>
      <c r="BM514" s="515">
        <f t="shared" si="185"/>
        <v>0</v>
      </c>
      <c r="BN514" s="515">
        <f t="shared" si="186"/>
        <v>0</v>
      </c>
      <c r="BO514" s="515" t="str">
        <f t="shared" si="187"/>
        <v/>
      </c>
    </row>
    <row r="515" spans="1:67" ht="30" customHeight="1">
      <c r="A515" s="517">
        <v>504</v>
      </c>
      <c r="B515" s="516"/>
      <c r="C515" s="77" t="str">
        <f t="shared" si="176"/>
        <v/>
      </c>
      <c r="D515" s="72" t="str">
        <f t="shared" si="177"/>
        <v/>
      </c>
      <c r="E515" s="515" t="str">
        <f t="shared" si="178"/>
        <v/>
      </c>
      <c r="F515" s="515" t="str">
        <f t="shared" si="179"/>
        <v/>
      </c>
      <c r="G515" s="515" t="str">
        <f t="shared" si="180"/>
        <v/>
      </c>
      <c r="H515" s="515">
        <f t="shared" si="196"/>
        <v>0</v>
      </c>
      <c r="I515" s="515">
        <f t="shared" si="196"/>
        <v>0</v>
      </c>
      <c r="J515" s="515">
        <f t="shared" si="196"/>
        <v>0</v>
      </c>
      <c r="K515" s="515">
        <f t="shared" si="196"/>
        <v>0</v>
      </c>
      <c r="L515" s="515">
        <f t="shared" si="196"/>
        <v>0</v>
      </c>
      <c r="M515" s="515">
        <f t="shared" si="196"/>
        <v>0</v>
      </c>
      <c r="N515" s="515">
        <f t="shared" si="196"/>
        <v>0</v>
      </c>
      <c r="O515" s="515">
        <f t="shared" si="196"/>
        <v>0</v>
      </c>
      <c r="P515" s="515">
        <f t="shared" si="196"/>
        <v>0</v>
      </c>
      <c r="Q515" s="515">
        <f t="shared" si="196"/>
        <v>0</v>
      </c>
      <c r="R515" s="515">
        <f t="shared" si="196"/>
        <v>0</v>
      </c>
      <c r="S515" s="515">
        <f t="shared" si="196"/>
        <v>0</v>
      </c>
      <c r="T515" s="515">
        <f t="shared" si="196"/>
        <v>0</v>
      </c>
      <c r="U515" s="515">
        <f t="shared" si="196"/>
        <v>0</v>
      </c>
      <c r="V515" s="515">
        <f t="shared" si="197"/>
        <v>0</v>
      </c>
      <c r="W515" s="515">
        <f t="shared" si="197"/>
        <v>0</v>
      </c>
      <c r="X515" s="515">
        <f t="shared" si="197"/>
        <v>0</v>
      </c>
      <c r="Y515" s="515">
        <f t="shared" si="197"/>
        <v>0</v>
      </c>
      <c r="Z515" s="515">
        <f t="shared" si="197"/>
        <v>0</v>
      </c>
      <c r="AA515" s="515">
        <f t="shared" si="197"/>
        <v>0</v>
      </c>
      <c r="AB515" s="515">
        <f t="shared" si="197"/>
        <v>0</v>
      </c>
      <c r="AC515" s="515">
        <f t="shared" si="197"/>
        <v>0</v>
      </c>
      <c r="AD515" s="515">
        <f t="shared" si="197"/>
        <v>0</v>
      </c>
      <c r="AE515" s="515">
        <f t="shared" si="197"/>
        <v>0</v>
      </c>
      <c r="AF515" s="515">
        <f t="shared" si="197"/>
        <v>0</v>
      </c>
      <c r="AG515" s="515">
        <f t="shared" si="197"/>
        <v>0</v>
      </c>
      <c r="AH515" s="515">
        <f t="shared" si="197"/>
        <v>0</v>
      </c>
      <c r="AI515" s="515">
        <f t="shared" si="197"/>
        <v>0</v>
      </c>
      <c r="AJ515" s="515">
        <f t="shared" si="198"/>
        <v>0</v>
      </c>
      <c r="AK515" s="515">
        <f t="shared" si="198"/>
        <v>0</v>
      </c>
      <c r="AL515" s="515">
        <f t="shared" si="198"/>
        <v>0</v>
      </c>
      <c r="AM515" s="515">
        <f t="shared" si="198"/>
        <v>0</v>
      </c>
      <c r="AN515" s="515">
        <f t="shared" si="198"/>
        <v>0</v>
      </c>
      <c r="AO515" s="515">
        <f t="shared" si="198"/>
        <v>0</v>
      </c>
      <c r="AP515" s="515">
        <f t="shared" si="198"/>
        <v>0</v>
      </c>
      <c r="AQ515" s="515">
        <f t="shared" si="198"/>
        <v>0</v>
      </c>
      <c r="AR515" s="515">
        <f t="shared" si="198"/>
        <v>0</v>
      </c>
      <c r="AS515" s="515">
        <f t="shared" si="198"/>
        <v>0</v>
      </c>
      <c r="AT515" s="515">
        <f t="shared" si="198"/>
        <v>0</v>
      </c>
      <c r="AU515" s="515">
        <f t="shared" si="198"/>
        <v>0</v>
      </c>
      <c r="AV515" s="515">
        <f t="shared" si="198"/>
        <v>0</v>
      </c>
      <c r="AW515" s="515">
        <f t="shared" si="198"/>
        <v>0</v>
      </c>
      <c r="AX515" s="515" t="str">
        <f t="shared" si="175"/>
        <v/>
      </c>
      <c r="AY515" s="515" t="str">
        <f t="shared" si="175"/>
        <v/>
      </c>
      <c r="AZ515" s="515" t="str">
        <f t="shared" si="175"/>
        <v/>
      </c>
      <c r="BA515" s="515" t="str">
        <f t="shared" si="175"/>
        <v/>
      </c>
      <c r="BB515" s="515" t="str">
        <f t="shared" si="175"/>
        <v/>
      </c>
      <c r="BC515" s="515" t="str">
        <f t="shared" si="175"/>
        <v/>
      </c>
      <c r="BD515" s="515" t="str">
        <f t="shared" si="195"/>
        <v/>
      </c>
      <c r="BE515" s="515" t="str">
        <f t="shared" si="195"/>
        <v/>
      </c>
      <c r="BF515" s="515" t="str">
        <f t="shared" si="195"/>
        <v/>
      </c>
      <c r="BG515" s="515" t="str">
        <f t="shared" si="195"/>
        <v/>
      </c>
      <c r="BH515" s="515" t="str">
        <f t="shared" si="188"/>
        <v/>
      </c>
      <c r="BI515" s="515" t="str">
        <f t="shared" si="188"/>
        <v/>
      </c>
      <c r="BJ515" s="515" t="str">
        <f t="shared" si="188"/>
        <v/>
      </c>
      <c r="BK515" s="515" t="str">
        <f t="shared" si="188"/>
        <v/>
      </c>
      <c r="BL515" s="515">
        <f t="shared" si="184"/>
        <v>0</v>
      </c>
      <c r="BM515" s="515">
        <f t="shared" si="185"/>
        <v>0</v>
      </c>
      <c r="BN515" s="515">
        <f t="shared" si="186"/>
        <v>0</v>
      </c>
      <c r="BO515" s="515" t="str">
        <f t="shared" si="187"/>
        <v/>
      </c>
    </row>
    <row r="516" spans="1:67" ht="30" customHeight="1">
      <c r="A516" s="518">
        <v>505</v>
      </c>
      <c r="B516" s="516"/>
      <c r="C516" s="77" t="str">
        <f t="shared" si="176"/>
        <v/>
      </c>
      <c r="D516" s="72" t="str">
        <f t="shared" si="177"/>
        <v/>
      </c>
      <c r="E516" s="515" t="str">
        <f t="shared" si="178"/>
        <v/>
      </c>
      <c r="F516" s="515" t="str">
        <f t="shared" si="179"/>
        <v/>
      </c>
      <c r="G516" s="515" t="str">
        <f t="shared" si="180"/>
        <v/>
      </c>
      <c r="H516" s="515">
        <f t="shared" si="196"/>
        <v>0</v>
      </c>
      <c r="I516" s="515">
        <f t="shared" si="196"/>
        <v>0</v>
      </c>
      <c r="J516" s="515">
        <f t="shared" si="196"/>
        <v>0</v>
      </c>
      <c r="K516" s="515">
        <f t="shared" si="196"/>
        <v>0</v>
      </c>
      <c r="L516" s="515">
        <f t="shared" si="196"/>
        <v>0</v>
      </c>
      <c r="M516" s="515">
        <f t="shared" si="196"/>
        <v>0</v>
      </c>
      <c r="N516" s="515">
        <f t="shared" si="196"/>
        <v>0</v>
      </c>
      <c r="O516" s="515">
        <f t="shared" si="196"/>
        <v>0</v>
      </c>
      <c r="P516" s="515">
        <f t="shared" si="196"/>
        <v>0</v>
      </c>
      <c r="Q516" s="515">
        <f t="shared" si="196"/>
        <v>0</v>
      </c>
      <c r="R516" s="515">
        <f t="shared" si="196"/>
        <v>0</v>
      </c>
      <c r="S516" s="515">
        <f t="shared" si="196"/>
        <v>0</v>
      </c>
      <c r="T516" s="515">
        <f t="shared" si="196"/>
        <v>0</v>
      </c>
      <c r="U516" s="515">
        <f t="shared" si="196"/>
        <v>0</v>
      </c>
      <c r="V516" s="515">
        <f t="shared" si="197"/>
        <v>0</v>
      </c>
      <c r="W516" s="515">
        <f t="shared" si="197"/>
        <v>0</v>
      </c>
      <c r="X516" s="515">
        <f t="shared" si="197"/>
        <v>0</v>
      </c>
      <c r="Y516" s="515">
        <f t="shared" si="197"/>
        <v>0</v>
      </c>
      <c r="Z516" s="515">
        <f t="shared" si="197"/>
        <v>0</v>
      </c>
      <c r="AA516" s="515">
        <f t="shared" si="197"/>
        <v>0</v>
      </c>
      <c r="AB516" s="515">
        <f t="shared" si="197"/>
        <v>0</v>
      </c>
      <c r="AC516" s="515">
        <f t="shared" si="197"/>
        <v>0</v>
      </c>
      <c r="AD516" s="515">
        <f t="shared" si="197"/>
        <v>0</v>
      </c>
      <c r="AE516" s="515">
        <f t="shared" si="197"/>
        <v>0</v>
      </c>
      <c r="AF516" s="515">
        <f t="shared" si="197"/>
        <v>0</v>
      </c>
      <c r="AG516" s="515">
        <f t="shared" si="197"/>
        <v>0</v>
      </c>
      <c r="AH516" s="515">
        <f t="shared" si="197"/>
        <v>0</v>
      </c>
      <c r="AI516" s="515">
        <f t="shared" si="197"/>
        <v>0</v>
      </c>
      <c r="AJ516" s="515">
        <f t="shared" si="198"/>
        <v>0</v>
      </c>
      <c r="AK516" s="515">
        <f t="shared" si="198"/>
        <v>0</v>
      </c>
      <c r="AL516" s="515">
        <f t="shared" si="198"/>
        <v>0</v>
      </c>
      <c r="AM516" s="515">
        <f t="shared" si="198"/>
        <v>0</v>
      </c>
      <c r="AN516" s="515">
        <f t="shared" si="198"/>
        <v>0</v>
      </c>
      <c r="AO516" s="515">
        <f t="shared" si="198"/>
        <v>0</v>
      </c>
      <c r="AP516" s="515">
        <f t="shared" si="198"/>
        <v>0</v>
      </c>
      <c r="AQ516" s="515">
        <f t="shared" si="198"/>
        <v>0</v>
      </c>
      <c r="AR516" s="515">
        <f t="shared" si="198"/>
        <v>0</v>
      </c>
      <c r="AS516" s="515">
        <f t="shared" si="198"/>
        <v>0</v>
      </c>
      <c r="AT516" s="515">
        <f t="shared" si="198"/>
        <v>0</v>
      </c>
      <c r="AU516" s="515">
        <f t="shared" si="198"/>
        <v>0</v>
      </c>
      <c r="AV516" s="515">
        <f t="shared" si="198"/>
        <v>0</v>
      </c>
      <c r="AW516" s="515">
        <f t="shared" si="198"/>
        <v>0</v>
      </c>
      <c r="AX516" s="515" t="str">
        <f t="shared" ref="AX516:BF554" si="199">IF($B516="","",IF(AJ516&gt;0,"",IF(H516&gt;0,"⚠ "&amp;AX$11,IF(V516&gt;0,"info "&amp;AX$11,""))))</f>
        <v/>
      </c>
      <c r="AY516" s="515" t="str">
        <f t="shared" si="199"/>
        <v/>
      </c>
      <c r="AZ516" s="515" t="str">
        <f t="shared" si="199"/>
        <v/>
      </c>
      <c r="BA516" s="515" t="str">
        <f t="shared" si="199"/>
        <v/>
      </c>
      <c r="BB516" s="515" t="str">
        <f t="shared" si="199"/>
        <v/>
      </c>
      <c r="BC516" s="515" t="str">
        <f t="shared" si="199"/>
        <v/>
      </c>
      <c r="BD516" s="515" t="str">
        <f t="shared" si="195"/>
        <v/>
      </c>
      <c r="BE516" s="515" t="str">
        <f t="shared" si="195"/>
        <v/>
      </c>
      <c r="BF516" s="515" t="str">
        <f t="shared" si="195"/>
        <v/>
      </c>
      <c r="BG516" s="515" t="str">
        <f t="shared" si="195"/>
        <v/>
      </c>
      <c r="BH516" s="515" t="str">
        <f t="shared" si="188"/>
        <v/>
      </c>
      <c r="BI516" s="515" t="str">
        <f t="shared" si="188"/>
        <v/>
      </c>
      <c r="BJ516" s="515" t="str">
        <f t="shared" si="188"/>
        <v/>
      </c>
      <c r="BK516" s="515" t="str">
        <f t="shared" si="188"/>
        <v/>
      </c>
      <c r="BL516" s="515">
        <f t="shared" si="184"/>
        <v>0</v>
      </c>
      <c r="BM516" s="515">
        <f t="shared" si="185"/>
        <v>0</v>
      </c>
      <c r="BN516" s="515">
        <f t="shared" si="186"/>
        <v>0</v>
      </c>
      <c r="BO516" s="515" t="str">
        <f t="shared" si="187"/>
        <v/>
      </c>
    </row>
    <row r="517" spans="1:67" ht="30" customHeight="1">
      <c r="A517" s="517">
        <v>506</v>
      </c>
      <c r="B517" s="516"/>
      <c r="C517" s="77" t="str">
        <f t="shared" si="176"/>
        <v/>
      </c>
      <c r="D517" s="72" t="str">
        <f t="shared" si="177"/>
        <v/>
      </c>
      <c r="E517" s="515" t="str">
        <f t="shared" si="178"/>
        <v/>
      </c>
      <c r="F517" s="515" t="str">
        <f t="shared" si="179"/>
        <v/>
      </c>
      <c r="G517" s="515" t="str">
        <f t="shared" si="180"/>
        <v/>
      </c>
      <c r="H517" s="515">
        <f t="shared" si="196"/>
        <v>0</v>
      </c>
      <c r="I517" s="515">
        <f t="shared" si="196"/>
        <v>0</v>
      </c>
      <c r="J517" s="515">
        <f t="shared" si="196"/>
        <v>0</v>
      </c>
      <c r="K517" s="515">
        <f t="shared" si="196"/>
        <v>0</v>
      </c>
      <c r="L517" s="515">
        <f t="shared" si="196"/>
        <v>0</v>
      </c>
      <c r="M517" s="515">
        <f t="shared" si="196"/>
        <v>0</v>
      </c>
      <c r="N517" s="515">
        <f t="shared" si="196"/>
        <v>0</v>
      </c>
      <c r="O517" s="515">
        <f t="shared" si="196"/>
        <v>0</v>
      </c>
      <c r="P517" s="515">
        <f t="shared" si="196"/>
        <v>0</v>
      </c>
      <c r="Q517" s="515">
        <f t="shared" si="196"/>
        <v>0</v>
      </c>
      <c r="R517" s="515">
        <f t="shared" si="196"/>
        <v>0</v>
      </c>
      <c r="S517" s="515">
        <f t="shared" si="196"/>
        <v>0</v>
      </c>
      <c r="T517" s="515">
        <f t="shared" si="196"/>
        <v>0</v>
      </c>
      <c r="U517" s="515">
        <f t="shared" si="196"/>
        <v>0</v>
      </c>
      <c r="V517" s="515">
        <f t="shared" si="197"/>
        <v>0</v>
      </c>
      <c r="W517" s="515">
        <f t="shared" si="197"/>
        <v>0</v>
      </c>
      <c r="X517" s="515">
        <f t="shared" si="197"/>
        <v>0</v>
      </c>
      <c r="Y517" s="515">
        <f t="shared" si="197"/>
        <v>0</v>
      </c>
      <c r="Z517" s="515">
        <f t="shared" si="197"/>
        <v>0</v>
      </c>
      <c r="AA517" s="515">
        <f t="shared" si="197"/>
        <v>0</v>
      </c>
      <c r="AB517" s="515">
        <f t="shared" si="197"/>
        <v>0</v>
      </c>
      <c r="AC517" s="515">
        <f t="shared" si="197"/>
        <v>0</v>
      </c>
      <c r="AD517" s="515">
        <f t="shared" si="197"/>
        <v>0</v>
      </c>
      <c r="AE517" s="515">
        <f t="shared" si="197"/>
        <v>0</v>
      </c>
      <c r="AF517" s="515">
        <f t="shared" si="197"/>
        <v>0</v>
      </c>
      <c r="AG517" s="515">
        <f t="shared" si="197"/>
        <v>0</v>
      </c>
      <c r="AH517" s="515">
        <f t="shared" si="197"/>
        <v>0</v>
      </c>
      <c r="AI517" s="515">
        <f t="shared" si="197"/>
        <v>0</v>
      </c>
      <c r="AJ517" s="515">
        <f t="shared" si="198"/>
        <v>0</v>
      </c>
      <c r="AK517" s="515">
        <f t="shared" si="198"/>
        <v>0</v>
      </c>
      <c r="AL517" s="515">
        <f t="shared" si="198"/>
        <v>0</v>
      </c>
      <c r="AM517" s="515">
        <f t="shared" si="198"/>
        <v>0</v>
      </c>
      <c r="AN517" s="515">
        <f t="shared" si="198"/>
        <v>0</v>
      </c>
      <c r="AO517" s="515">
        <f t="shared" si="198"/>
        <v>0</v>
      </c>
      <c r="AP517" s="515">
        <f t="shared" si="198"/>
        <v>0</v>
      </c>
      <c r="AQ517" s="515">
        <f t="shared" si="198"/>
        <v>0</v>
      </c>
      <c r="AR517" s="515">
        <f t="shared" si="198"/>
        <v>0</v>
      </c>
      <c r="AS517" s="515">
        <f t="shared" si="198"/>
        <v>0</v>
      </c>
      <c r="AT517" s="515">
        <f t="shared" si="198"/>
        <v>0</v>
      </c>
      <c r="AU517" s="515">
        <f t="shared" si="198"/>
        <v>0</v>
      </c>
      <c r="AV517" s="515">
        <f t="shared" si="198"/>
        <v>0</v>
      </c>
      <c r="AW517" s="515">
        <f t="shared" si="198"/>
        <v>0</v>
      </c>
      <c r="AX517" s="515" t="str">
        <f t="shared" si="199"/>
        <v/>
      </c>
      <c r="AY517" s="515" t="str">
        <f t="shared" si="199"/>
        <v/>
      </c>
      <c r="AZ517" s="515" t="str">
        <f t="shared" si="199"/>
        <v/>
      </c>
      <c r="BA517" s="515" t="str">
        <f t="shared" si="199"/>
        <v/>
      </c>
      <c r="BB517" s="515" t="str">
        <f t="shared" si="199"/>
        <v/>
      </c>
      <c r="BC517" s="515" t="str">
        <f t="shared" si="199"/>
        <v/>
      </c>
      <c r="BD517" s="515" t="str">
        <f t="shared" si="195"/>
        <v/>
      </c>
      <c r="BE517" s="515" t="str">
        <f t="shared" si="195"/>
        <v/>
      </c>
      <c r="BF517" s="515" t="str">
        <f t="shared" si="195"/>
        <v/>
      </c>
      <c r="BG517" s="515" t="str">
        <f t="shared" si="195"/>
        <v/>
      </c>
      <c r="BH517" s="515" t="str">
        <f t="shared" si="188"/>
        <v/>
      </c>
      <c r="BI517" s="515" t="str">
        <f t="shared" si="188"/>
        <v/>
      </c>
      <c r="BJ517" s="515" t="str">
        <f t="shared" si="188"/>
        <v/>
      </c>
      <c r="BK517" s="515" t="str">
        <f t="shared" si="188"/>
        <v/>
      </c>
      <c r="BL517" s="515">
        <f t="shared" si="184"/>
        <v>0</v>
      </c>
      <c r="BM517" s="515">
        <f t="shared" si="185"/>
        <v>0</v>
      </c>
      <c r="BN517" s="515">
        <f t="shared" si="186"/>
        <v>0</v>
      </c>
      <c r="BO517" s="515" t="str">
        <f t="shared" si="187"/>
        <v/>
      </c>
    </row>
    <row r="518" spans="1:67" ht="30" customHeight="1">
      <c r="A518" s="518">
        <v>507</v>
      </c>
      <c r="B518" s="516"/>
      <c r="C518" s="77" t="str">
        <f t="shared" si="176"/>
        <v/>
      </c>
      <c r="D518" s="72" t="str">
        <f t="shared" si="177"/>
        <v/>
      </c>
      <c r="E518" s="515" t="str">
        <f t="shared" si="178"/>
        <v/>
      </c>
      <c r="F518" s="515" t="str">
        <f t="shared" si="179"/>
        <v/>
      </c>
      <c r="G518" s="515" t="str">
        <f t="shared" si="180"/>
        <v/>
      </c>
      <c r="H518" s="515">
        <f t="shared" si="196"/>
        <v>0</v>
      </c>
      <c r="I518" s="515">
        <f t="shared" si="196"/>
        <v>0</v>
      </c>
      <c r="J518" s="515">
        <f t="shared" si="196"/>
        <v>0</v>
      </c>
      <c r="K518" s="515">
        <f t="shared" si="196"/>
        <v>0</v>
      </c>
      <c r="L518" s="515">
        <f t="shared" si="196"/>
        <v>0</v>
      </c>
      <c r="M518" s="515">
        <f t="shared" si="196"/>
        <v>0</v>
      </c>
      <c r="N518" s="515">
        <f t="shared" si="196"/>
        <v>0</v>
      </c>
      <c r="O518" s="515">
        <f t="shared" si="196"/>
        <v>0</v>
      </c>
      <c r="P518" s="515">
        <f t="shared" si="196"/>
        <v>0</v>
      </c>
      <c r="Q518" s="515">
        <f t="shared" si="196"/>
        <v>0</v>
      </c>
      <c r="R518" s="515">
        <f t="shared" si="196"/>
        <v>0</v>
      </c>
      <c r="S518" s="515">
        <f t="shared" si="196"/>
        <v>0</v>
      </c>
      <c r="T518" s="515">
        <f t="shared" si="196"/>
        <v>0</v>
      </c>
      <c r="U518" s="515">
        <f t="shared" si="196"/>
        <v>0</v>
      </c>
      <c r="V518" s="515">
        <f t="shared" si="197"/>
        <v>0</v>
      </c>
      <c r="W518" s="515">
        <f t="shared" si="197"/>
        <v>0</v>
      </c>
      <c r="X518" s="515">
        <f t="shared" si="197"/>
        <v>0</v>
      </c>
      <c r="Y518" s="515">
        <f t="shared" si="197"/>
        <v>0</v>
      </c>
      <c r="Z518" s="515">
        <f t="shared" si="197"/>
        <v>0</v>
      </c>
      <c r="AA518" s="515">
        <f t="shared" si="197"/>
        <v>0</v>
      </c>
      <c r="AB518" s="515">
        <f t="shared" si="197"/>
        <v>0</v>
      </c>
      <c r="AC518" s="515">
        <f t="shared" si="197"/>
        <v>0</v>
      </c>
      <c r="AD518" s="515">
        <f t="shared" si="197"/>
        <v>0</v>
      </c>
      <c r="AE518" s="515">
        <f t="shared" si="197"/>
        <v>0</v>
      </c>
      <c r="AF518" s="515">
        <f t="shared" si="197"/>
        <v>0</v>
      </c>
      <c r="AG518" s="515">
        <f t="shared" si="197"/>
        <v>0</v>
      </c>
      <c r="AH518" s="515">
        <f t="shared" si="197"/>
        <v>0</v>
      </c>
      <c r="AI518" s="515">
        <f t="shared" si="197"/>
        <v>0</v>
      </c>
      <c r="AJ518" s="515">
        <f t="shared" si="198"/>
        <v>0</v>
      </c>
      <c r="AK518" s="515">
        <f t="shared" si="198"/>
        <v>0</v>
      </c>
      <c r="AL518" s="515">
        <f t="shared" si="198"/>
        <v>0</v>
      </c>
      <c r="AM518" s="515">
        <f t="shared" si="198"/>
        <v>0</v>
      </c>
      <c r="AN518" s="515">
        <f t="shared" si="198"/>
        <v>0</v>
      </c>
      <c r="AO518" s="515">
        <f t="shared" si="198"/>
        <v>0</v>
      </c>
      <c r="AP518" s="515">
        <f t="shared" si="198"/>
        <v>0</v>
      </c>
      <c r="AQ518" s="515">
        <f t="shared" si="198"/>
        <v>0</v>
      </c>
      <c r="AR518" s="515">
        <f t="shared" si="198"/>
        <v>0</v>
      </c>
      <c r="AS518" s="515">
        <f t="shared" si="198"/>
        <v>0</v>
      </c>
      <c r="AT518" s="515">
        <f t="shared" si="198"/>
        <v>0</v>
      </c>
      <c r="AU518" s="515">
        <f t="shared" si="198"/>
        <v>0</v>
      </c>
      <c r="AV518" s="515">
        <f t="shared" si="198"/>
        <v>0</v>
      </c>
      <c r="AW518" s="515">
        <f t="shared" si="198"/>
        <v>0</v>
      </c>
      <c r="AX518" s="515" t="str">
        <f t="shared" si="199"/>
        <v/>
      </c>
      <c r="AY518" s="515" t="str">
        <f t="shared" si="199"/>
        <v/>
      </c>
      <c r="AZ518" s="515" t="str">
        <f t="shared" si="199"/>
        <v/>
      </c>
      <c r="BA518" s="515" t="str">
        <f t="shared" si="199"/>
        <v/>
      </c>
      <c r="BB518" s="515" t="str">
        <f t="shared" si="199"/>
        <v/>
      </c>
      <c r="BC518" s="515" t="str">
        <f t="shared" si="199"/>
        <v/>
      </c>
      <c r="BD518" s="515" t="str">
        <f t="shared" si="195"/>
        <v/>
      </c>
      <c r="BE518" s="515" t="str">
        <f t="shared" si="195"/>
        <v/>
      </c>
      <c r="BF518" s="515" t="str">
        <f t="shared" si="195"/>
        <v/>
      </c>
      <c r="BG518" s="515" t="str">
        <f t="shared" si="195"/>
        <v/>
      </c>
      <c r="BH518" s="515" t="str">
        <f t="shared" si="188"/>
        <v/>
      </c>
      <c r="BI518" s="515" t="str">
        <f t="shared" si="188"/>
        <v/>
      </c>
      <c r="BJ518" s="515" t="str">
        <f t="shared" si="188"/>
        <v/>
      </c>
      <c r="BK518" s="515" t="str">
        <f t="shared" si="188"/>
        <v/>
      </c>
      <c r="BL518" s="515">
        <f t="shared" si="184"/>
        <v>0</v>
      </c>
      <c r="BM518" s="515">
        <f t="shared" si="185"/>
        <v>0</v>
      </c>
      <c r="BN518" s="515">
        <f t="shared" si="186"/>
        <v>0</v>
      </c>
      <c r="BO518" s="515" t="str">
        <f t="shared" si="187"/>
        <v/>
      </c>
    </row>
    <row r="519" spans="1:67" ht="30" customHeight="1">
      <c r="A519" s="517">
        <v>508</v>
      </c>
      <c r="B519" s="516"/>
      <c r="C519" s="77" t="str">
        <f t="shared" si="176"/>
        <v/>
      </c>
      <c r="D519" s="72" t="str">
        <f t="shared" si="177"/>
        <v/>
      </c>
      <c r="E519" s="515" t="str">
        <f t="shared" si="178"/>
        <v/>
      </c>
      <c r="F519" s="515" t="str">
        <f t="shared" si="179"/>
        <v/>
      </c>
      <c r="G519" s="515" t="str">
        <f t="shared" si="180"/>
        <v/>
      </c>
      <c r="H519" s="515">
        <f t="shared" si="196"/>
        <v>0</v>
      </c>
      <c r="I519" s="515">
        <f t="shared" si="196"/>
        <v>0</v>
      </c>
      <c r="J519" s="515">
        <f t="shared" si="196"/>
        <v>0</v>
      </c>
      <c r="K519" s="515">
        <f t="shared" si="196"/>
        <v>0</v>
      </c>
      <c r="L519" s="515">
        <f t="shared" si="196"/>
        <v>0</v>
      </c>
      <c r="M519" s="515">
        <f t="shared" si="196"/>
        <v>0</v>
      </c>
      <c r="N519" s="515">
        <f t="shared" si="196"/>
        <v>0</v>
      </c>
      <c r="O519" s="515">
        <f t="shared" si="196"/>
        <v>0</v>
      </c>
      <c r="P519" s="515">
        <f t="shared" si="196"/>
        <v>0</v>
      </c>
      <c r="Q519" s="515">
        <f t="shared" si="196"/>
        <v>0</v>
      </c>
      <c r="R519" s="515">
        <f t="shared" si="196"/>
        <v>0</v>
      </c>
      <c r="S519" s="515">
        <f t="shared" si="196"/>
        <v>0</v>
      </c>
      <c r="T519" s="515">
        <f t="shared" si="196"/>
        <v>0</v>
      </c>
      <c r="U519" s="515">
        <f t="shared" si="196"/>
        <v>0</v>
      </c>
      <c r="V519" s="515">
        <f t="shared" si="197"/>
        <v>0</v>
      </c>
      <c r="W519" s="515">
        <f t="shared" si="197"/>
        <v>0</v>
      </c>
      <c r="X519" s="515">
        <f t="shared" si="197"/>
        <v>0</v>
      </c>
      <c r="Y519" s="515">
        <f t="shared" si="197"/>
        <v>0</v>
      </c>
      <c r="Z519" s="515">
        <f t="shared" si="197"/>
        <v>0</v>
      </c>
      <c r="AA519" s="515">
        <f t="shared" si="197"/>
        <v>0</v>
      </c>
      <c r="AB519" s="515">
        <f t="shared" si="197"/>
        <v>0</v>
      </c>
      <c r="AC519" s="515">
        <f t="shared" si="197"/>
        <v>0</v>
      </c>
      <c r="AD519" s="515">
        <f t="shared" si="197"/>
        <v>0</v>
      </c>
      <c r="AE519" s="515">
        <f t="shared" si="197"/>
        <v>0</v>
      </c>
      <c r="AF519" s="515">
        <f t="shared" si="197"/>
        <v>0</v>
      </c>
      <c r="AG519" s="515">
        <f t="shared" si="197"/>
        <v>0</v>
      </c>
      <c r="AH519" s="515">
        <f t="shared" si="197"/>
        <v>0</v>
      </c>
      <c r="AI519" s="515">
        <f t="shared" si="197"/>
        <v>0</v>
      </c>
      <c r="AJ519" s="515">
        <f t="shared" si="198"/>
        <v>0</v>
      </c>
      <c r="AK519" s="515">
        <f t="shared" si="198"/>
        <v>0</v>
      </c>
      <c r="AL519" s="515">
        <f t="shared" si="198"/>
        <v>0</v>
      </c>
      <c r="AM519" s="515">
        <f t="shared" si="198"/>
        <v>0</v>
      </c>
      <c r="AN519" s="515">
        <f t="shared" si="198"/>
        <v>0</v>
      </c>
      <c r="AO519" s="515">
        <f t="shared" si="198"/>
        <v>0</v>
      </c>
      <c r="AP519" s="515">
        <f t="shared" si="198"/>
        <v>0</v>
      </c>
      <c r="AQ519" s="515">
        <f t="shared" si="198"/>
        <v>0</v>
      </c>
      <c r="AR519" s="515">
        <f t="shared" si="198"/>
        <v>0</v>
      </c>
      <c r="AS519" s="515">
        <f t="shared" si="198"/>
        <v>0</v>
      </c>
      <c r="AT519" s="515">
        <f t="shared" si="198"/>
        <v>0</v>
      </c>
      <c r="AU519" s="515">
        <f t="shared" si="198"/>
        <v>0</v>
      </c>
      <c r="AV519" s="515">
        <f t="shared" si="198"/>
        <v>0</v>
      </c>
      <c r="AW519" s="515">
        <f t="shared" si="198"/>
        <v>0</v>
      </c>
      <c r="AX519" s="515" t="str">
        <f t="shared" si="199"/>
        <v/>
      </c>
      <c r="AY519" s="515" t="str">
        <f t="shared" si="199"/>
        <v/>
      </c>
      <c r="AZ519" s="515" t="str">
        <f t="shared" si="199"/>
        <v/>
      </c>
      <c r="BA519" s="515" t="str">
        <f t="shared" si="199"/>
        <v/>
      </c>
      <c r="BB519" s="515" t="str">
        <f t="shared" si="199"/>
        <v/>
      </c>
      <c r="BC519" s="515" t="str">
        <f t="shared" si="199"/>
        <v/>
      </c>
      <c r="BD519" s="515" t="str">
        <f t="shared" si="195"/>
        <v/>
      </c>
      <c r="BE519" s="515" t="str">
        <f t="shared" si="195"/>
        <v/>
      </c>
      <c r="BF519" s="515" t="str">
        <f t="shared" si="195"/>
        <v/>
      </c>
      <c r="BG519" s="515" t="str">
        <f t="shared" si="195"/>
        <v/>
      </c>
      <c r="BH519" s="515" t="str">
        <f t="shared" si="188"/>
        <v/>
      </c>
      <c r="BI519" s="515" t="str">
        <f t="shared" si="188"/>
        <v/>
      </c>
      <c r="BJ519" s="515" t="str">
        <f t="shared" si="188"/>
        <v/>
      </c>
      <c r="BK519" s="515" t="str">
        <f t="shared" si="188"/>
        <v/>
      </c>
      <c r="BL519" s="515">
        <f t="shared" si="184"/>
        <v>0</v>
      </c>
      <c r="BM519" s="515">
        <f t="shared" si="185"/>
        <v>0</v>
      </c>
      <c r="BN519" s="515">
        <f t="shared" si="186"/>
        <v>0</v>
      </c>
      <c r="BO519" s="515" t="str">
        <f t="shared" si="187"/>
        <v/>
      </c>
    </row>
    <row r="520" spans="1:67" ht="30" customHeight="1">
      <c r="A520" s="518">
        <v>509</v>
      </c>
      <c r="B520" s="516"/>
      <c r="C520" s="77" t="str">
        <f t="shared" si="176"/>
        <v/>
      </c>
      <c r="D520" s="72" t="str">
        <f t="shared" si="177"/>
        <v/>
      </c>
      <c r="E520" s="515" t="str">
        <f t="shared" si="178"/>
        <v/>
      </c>
      <c r="F520" s="515" t="str">
        <f t="shared" si="179"/>
        <v/>
      </c>
      <c r="G520" s="515" t="str">
        <f t="shared" si="180"/>
        <v/>
      </c>
      <c r="H520" s="515">
        <f t="shared" si="196"/>
        <v>0</v>
      </c>
      <c r="I520" s="515">
        <f t="shared" si="196"/>
        <v>0</v>
      </c>
      <c r="J520" s="515">
        <f t="shared" si="196"/>
        <v>0</v>
      </c>
      <c r="K520" s="515">
        <f t="shared" si="196"/>
        <v>0</v>
      </c>
      <c r="L520" s="515">
        <f t="shared" si="196"/>
        <v>0</v>
      </c>
      <c r="M520" s="515">
        <f t="shared" si="196"/>
        <v>0</v>
      </c>
      <c r="N520" s="515">
        <f t="shared" si="196"/>
        <v>0</v>
      </c>
      <c r="O520" s="515">
        <f t="shared" si="196"/>
        <v>0</v>
      </c>
      <c r="P520" s="515">
        <f t="shared" si="196"/>
        <v>0</v>
      </c>
      <c r="Q520" s="515">
        <f t="shared" si="196"/>
        <v>0</v>
      </c>
      <c r="R520" s="515">
        <f t="shared" si="196"/>
        <v>0</v>
      </c>
      <c r="S520" s="515">
        <f t="shared" si="196"/>
        <v>0</v>
      </c>
      <c r="T520" s="515">
        <f t="shared" si="196"/>
        <v>0</v>
      </c>
      <c r="U520" s="515">
        <f t="shared" si="196"/>
        <v>0</v>
      </c>
      <c r="V520" s="515">
        <f t="shared" si="197"/>
        <v>0</v>
      </c>
      <c r="W520" s="515">
        <f t="shared" si="197"/>
        <v>0</v>
      </c>
      <c r="X520" s="515">
        <f t="shared" si="197"/>
        <v>0</v>
      </c>
      <c r="Y520" s="515">
        <f t="shared" si="197"/>
        <v>0</v>
      </c>
      <c r="Z520" s="515">
        <f t="shared" si="197"/>
        <v>0</v>
      </c>
      <c r="AA520" s="515">
        <f t="shared" si="197"/>
        <v>0</v>
      </c>
      <c r="AB520" s="515">
        <f t="shared" si="197"/>
        <v>0</v>
      </c>
      <c r="AC520" s="515">
        <f t="shared" si="197"/>
        <v>0</v>
      </c>
      <c r="AD520" s="515">
        <f t="shared" si="197"/>
        <v>0</v>
      </c>
      <c r="AE520" s="515">
        <f t="shared" si="197"/>
        <v>0</v>
      </c>
      <c r="AF520" s="515">
        <f t="shared" si="197"/>
        <v>0</v>
      </c>
      <c r="AG520" s="515">
        <f t="shared" si="197"/>
        <v>0</v>
      </c>
      <c r="AH520" s="515">
        <f t="shared" si="197"/>
        <v>0</v>
      </c>
      <c r="AI520" s="515">
        <f t="shared" si="197"/>
        <v>0</v>
      </c>
      <c r="AJ520" s="515">
        <f t="shared" si="198"/>
        <v>0</v>
      </c>
      <c r="AK520" s="515">
        <f t="shared" si="198"/>
        <v>0</v>
      </c>
      <c r="AL520" s="515">
        <f t="shared" si="198"/>
        <v>0</v>
      </c>
      <c r="AM520" s="515">
        <f t="shared" si="198"/>
        <v>0</v>
      </c>
      <c r="AN520" s="515">
        <f t="shared" si="198"/>
        <v>0</v>
      </c>
      <c r="AO520" s="515">
        <f t="shared" si="198"/>
        <v>0</v>
      </c>
      <c r="AP520" s="515">
        <f t="shared" si="198"/>
        <v>0</v>
      </c>
      <c r="AQ520" s="515">
        <f t="shared" si="198"/>
        <v>0</v>
      </c>
      <c r="AR520" s="515">
        <f t="shared" si="198"/>
        <v>0</v>
      </c>
      <c r="AS520" s="515">
        <f t="shared" si="198"/>
        <v>0</v>
      </c>
      <c r="AT520" s="515">
        <f t="shared" si="198"/>
        <v>0</v>
      </c>
      <c r="AU520" s="515">
        <f t="shared" si="198"/>
        <v>0</v>
      </c>
      <c r="AV520" s="515">
        <f t="shared" si="198"/>
        <v>0</v>
      </c>
      <c r="AW520" s="515">
        <f t="shared" si="198"/>
        <v>0</v>
      </c>
      <c r="AX520" s="515" t="str">
        <f t="shared" si="199"/>
        <v/>
      </c>
      <c r="AY520" s="515" t="str">
        <f t="shared" si="199"/>
        <v/>
      </c>
      <c r="AZ520" s="515" t="str">
        <f t="shared" si="199"/>
        <v/>
      </c>
      <c r="BA520" s="515" t="str">
        <f t="shared" si="199"/>
        <v/>
      </c>
      <c r="BB520" s="515" t="str">
        <f t="shared" si="199"/>
        <v/>
      </c>
      <c r="BC520" s="515" t="str">
        <f t="shared" si="199"/>
        <v/>
      </c>
      <c r="BD520" s="515" t="str">
        <f t="shared" si="195"/>
        <v/>
      </c>
      <c r="BE520" s="515" t="str">
        <f t="shared" si="195"/>
        <v/>
      </c>
      <c r="BF520" s="515" t="str">
        <f t="shared" si="195"/>
        <v/>
      </c>
      <c r="BG520" s="515" t="str">
        <f t="shared" si="195"/>
        <v/>
      </c>
      <c r="BH520" s="515" t="str">
        <f t="shared" si="188"/>
        <v/>
      </c>
      <c r="BI520" s="515" t="str">
        <f t="shared" si="188"/>
        <v/>
      </c>
      <c r="BJ520" s="515" t="str">
        <f t="shared" si="188"/>
        <v/>
      </c>
      <c r="BK520" s="515" t="str">
        <f t="shared" si="188"/>
        <v/>
      </c>
      <c r="BL520" s="515">
        <f t="shared" si="184"/>
        <v>0</v>
      </c>
      <c r="BM520" s="515">
        <f t="shared" si="185"/>
        <v>0</v>
      </c>
      <c r="BN520" s="515">
        <f t="shared" si="186"/>
        <v>0</v>
      </c>
      <c r="BO520" s="515" t="str">
        <f t="shared" si="187"/>
        <v/>
      </c>
    </row>
    <row r="521" spans="1:67" ht="30" customHeight="1">
      <c r="A521" s="517">
        <v>510</v>
      </c>
      <c r="B521" s="516"/>
      <c r="C521" s="77" t="str">
        <f t="shared" si="176"/>
        <v/>
      </c>
      <c r="D521" s="72" t="str">
        <f t="shared" si="177"/>
        <v/>
      </c>
      <c r="E521" s="515" t="str">
        <f t="shared" si="178"/>
        <v/>
      </c>
      <c r="F521" s="515" t="str">
        <f t="shared" si="179"/>
        <v/>
      </c>
      <c r="G521" s="515" t="str">
        <f t="shared" si="180"/>
        <v/>
      </c>
      <c r="H521" s="515">
        <f t="shared" si="196"/>
        <v>0</v>
      </c>
      <c r="I521" s="515">
        <f t="shared" si="196"/>
        <v>0</v>
      </c>
      <c r="J521" s="515">
        <f t="shared" si="196"/>
        <v>0</v>
      </c>
      <c r="K521" s="515">
        <f t="shared" si="196"/>
        <v>0</v>
      </c>
      <c r="L521" s="515">
        <f t="shared" si="196"/>
        <v>0</v>
      </c>
      <c r="M521" s="515">
        <f t="shared" si="196"/>
        <v>0</v>
      </c>
      <c r="N521" s="515">
        <f t="shared" si="196"/>
        <v>0</v>
      </c>
      <c r="O521" s="515">
        <f t="shared" si="196"/>
        <v>0</v>
      </c>
      <c r="P521" s="515">
        <f t="shared" si="196"/>
        <v>0</v>
      </c>
      <c r="Q521" s="515">
        <f t="shared" si="196"/>
        <v>0</v>
      </c>
      <c r="R521" s="515">
        <f t="shared" si="196"/>
        <v>0</v>
      </c>
      <c r="S521" s="515">
        <f t="shared" si="196"/>
        <v>0</v>
      </c>
      <c r="T521" s="515">
        <f t="shared" si="196"/>
        <v>0</v>
      </c>
      <c r="U521" s="515">
        <f t="shared" si="196"/>
        <v>0</v>
      </c>
      <c r="V521" s="515">
        <f t="shared" si="197"/>
        <v>0</v>
      </c>
      <c r="W521" s="515">
        <f t="shared" si="197"/>
        <v>0</v>
      </c>
      <c r="X521" s="515">
        <f t="shared" si="197"/>
        <v>0</v>
      </c>
      <c r="Y521" s="515">
        <f t="shared" si="197"/>
        <v>0</v>
      </c>
      <c r="Z521" s="515">
        <f t="shared" si="197"/>
        <v>0</v>
      </c>
      <c r="AA521" s="515">
        <f t="shared" si="197"/>
        <v>0</v>
      </c>
      <c r="AB521" s="515">
        <f t="shared" si="197"/>
        <v>0</v>
      </c>
      <c r="AC521" s="515">
        <f t="shared" si="197"/>
        <v>0</v>
      </c>
      <c r="AD521" s="515">
        <f t="shared" si="197"/>
        <v>0</v>
      </c>
      <c r="AE521" s="515">
        <f t="shared" si="197"/>
        <v>0</v>
      </c>
      <c r="AF521" s="515">
        <f t="shared" si="197"/>
        <v>0</v>
      </c>
      <c r="AG521" s="515">
        <f t="shared" si="197"/>
        <v>0</v>
      </c>
      <c r="AH521" s="515">
        <f t="shared" si="197"/>
        <v>0</v>
      </c>
      <c r="AI521" s="515">
        <f t="shared" si="197"/>
        <v>0</v>
      </c>
      <c r="AJ521" s="515">
        <f t="shared" si="198"/>
        <v>0</v>
      </c>
      <c r="AK521" s="515">
        <f t="shared" si="198"/>
        <v>0</v>
      </c>
      <c r="AL521" s="515">
        <f t="shared" si="198"/>
        <v>0</v>
      </c>
      <c r="AM521" s="515">
        <f t="shared" si="198"/>
        <v>0</v>
      </c>
      <c r="AN521" s="515">
        <f t="shared" si="198"/>
        <v>0</v>
      </c>
      <c r="AO521" s="515">
        <f t="shared" si="198"/>
        <v>0</v>
      </c>
      <c r="AP521" s="515">
        <f t="shared" si="198"/>
        <v>0</v>
      </c>
      <c r="AQ521" s="515">
        <f t="shared" si="198"/>
        <v>0</v>
      </c>
      <c r="AR521" s="515">
        <f t="shared" si="198"/>
        <v>0</v>
      </c>
      <c r="AS521" s="515">
        <f t="shared" si="198"/>
        <v>0</v>
      </c>
      <c r="AT521" s="515">
        <f t="shared" si="198"/>
        <v>0</v>
      </c>
      <c r="AU521" s="515">
        <f t="shared" si="198"/>
        <v>0</v>
      </c>
      <c r="AV521" s="515">
        <f t="shared" si="198"/>
        <v>0</v>
      </c>
      <c r="AW521" s="515">
        <f t="shared" si="198"/>
        <v>0</v>
      </c>
      <c r="AX521" s="515" t="str">
        <f t="shared" si="199"/>
        <v/>
      </c>
      <c r="AY521" s="515" t="str">
        <f t="shared" si="199"/>
        <v/>
      </c>
      <c r="AZ521" s="515" t="str">
        <f t="shared" si="199"/>
        <v/>
      </c>
      <c r="BA521" s="515" t="str">
        <f t="shared" si="199"/>
        <v/>
      </c>
      <c r="BB521" s="515" t="str">
        <f t="shared" si="199"/>
        <v/>
      </c>
      <c r="BC521" s="515" t="str">
        <f t="shared" si="199"/>
        <v/>
      </c>
      <c r="BD521" s="515" t="str">
        <f t="shared" si="195"/>
        <v/>
      </c>
      <c r="BE521" s="515" t="str">
        <f t="shared" si="195"/>
        <v/>
      </c>
      <c r="BF521" s="515" t="str">
        <f t="shared" si="195"/>
        <v/>
      </c>
      <c r="BG521" s="515" t="str">
        <f t="shared" si="195"/>
        <v/>
      </c>
      <c r="BH521" s="515" t="str">
        <f t="shared" si="188"/>
        <v/>
      </c>
      <c r="BI521" s="515" t="str">
        <f t="shared" si="188"/>
        <v/>
      </c>
      <c r="BJ521" s="515" t="str">
        <f t="shared" si="188"/>
        <v/>
      </c>
      <c r="BK521" s="515" t="str">
        <f t="shared" si="188"/>
        <v/>
      </c>
      <c r="BL521" s="515">
        <f t="shared" si="184"/>
        <v>0</v>
      </c>
      <c r="BM521" s="515">
        <f t="shared" si="185"/>
        <v>0</v>
      </c>
      <c r="BN521" s="515">
        <f t="shared" si="186"/>
        <v>0</v>
      </c>
      <c r="BO521" s="515" t="str">
        <f t="shared" si="187"/>
        <v/>
      </c>
    </row>
    <row r="522" spans="1:67" ht="30" customHeight="1">
      <c r="A522" s="518">
        <v>511</v>
      </c>
      <c r="B522" s="516"/>
      <c r="C522" s="77" t="str">
        <f t="shared" si="176"/>
        <v/>
      </c>
      <c r="D522" s="72" t="str">
        <f t="shared" si="177"/>
        <v/>
      </c>
      <c r="E522" s="515" t="str">
        <f t="shared" si="178"/>
        <v/>
      </c>
      <c r="F522" s="515" t="str">
        <f t="shared" si="179"/>
        <v/>
      </c>
      <c r="G522" s="515" t="str">
        <f t="shared" si="180"/>
        <v/>
      </c>
      <c r="H522" s="515">
        <f t="shared" si="196"/>
        <v>0</v>
      </c>
      <c r="I522" s="515">
        <f t="shared" si="196"/>
        <v>0</v>
      </c>
      <c r="J522" s="515">
        <f t="shared" si="196"/>
        <v>0</v>
      </c>
      <c r="K522" s="515">
        <f t="shared" si="196"/>
        <v>0</v>
      </c>
      <c r="L522" s="515">
        <f t="shared" si="196"/>
        <v>0</v>
      </c>
      <c r="M522" s="515">
        <f t="shared" si="196"/>
        <v>0</v>
      </c>
      <c r="N522" s="515">
        <f t="shared" si="196"/>
        <v>0</v>
      </c>
      <c r="O522" s="515">
        <f t="shared" si="196"/>
        <v>0</v>
      </c>
      <c r="P522" s="515">
        <f t="shared" si="196"/>
        <v>0</v>
      </c>
      <c r="Q522" s="515">
        <f t="shared" si="196"/>
        <v>0</v>
      </c>
      <c r="R522" s="515">
        <f t="shared" si="196"/>
        <v>0</v>
      </c>
      <c r="S522" s="515">
        <f t="shared" si="196"/>
        <v>0</v>
      </c>
      <c r="T522" s="515">
        <f t="shared" si="196"/>
        <v>0</v>
      </c>
      <c r="U522" s="515">
        <f t="shared" si="196"/>
        <v>0</v>
      </c>
      <c r="V522" s="515">
        <f t="shared" si="197"/>
        <v>0</v>
      </c>
      <c r="W522" s="515">
        <f t="shared" si="197"/>
        <v>0</v>
      </c>
      <c r="X522" s="515">
        <f t="shared" si="197"/>
        <v>0</v>
      </c>
      <c r="Y522" s="515">
        <f t="shared" si="197"/>
        <v>0</v>
      </c>
      <c r="Z522" s="515">
        <f t="shared" si="197"/>
        <v>0</v>
      </c>
      <c r="AA522" s="515">
        <f t="shared" si="197"/>
        <v>0</v>
      </c>
      <c r="AB522" s="515">
        <f t="shared" si="197"/>
        <v>0</v>
      </c>
      <c r="AC522" s="515">
        <f t="shared" si="197"/>
        <v>0</v>
      </c>
      <c r="AD522" s="515">
        <f t="shared" si="197"/>
        <v>0</v>
      </c>
      <c r="AE522" s="515">
        <f t="shared" si="197"/>
        <v>0</v>
      </c>
      <c r="AF522" s="515">
        <f t="shared" si="197"/>
        <v>0</v>
      </c>
      <c r="AG522" s="515">
        <f t="shared" si="197"/>
        <v>0</v>
      </c>
      <c r="AH522" s="515">
        <f t="shared" si="197"/>
        <v>0</v>
      </c>
      <c r="AI522" s="515">
        <f t="shared" si="197"/>
        <v>0</v>
      </c>
      <c r="AJ522" s="515">
        <f t="shared" si="198"/>
        <v>0</v>
      </c>
      <c r="AK522" s="515">
        <f t="shared" si="198"/>
        <v>0</v>
      </c>
      <c r="AL522" s="515">
        <f t="shared" si="198"/>
        <v>0</v>
      </c>
      <c r="AM522" s="515">
        <f t="shared" si="198"/>
        <v>0</v>
      </c>
      <c r="AN522" s="515">
        <f t="shared" si="198"/>
        <v>0</v>
      </c>
      <c r="AO522" s="515">
        <f t="shared" si="198"/>
        <v>0</v>
      </c>
      <c r="AP522" s="515">
        <f t="shared" si="198"/>
        <v>0</v>
      </c>
      <c r="AQ522" s="515">
        <f t="shared" si="198"/>
        <v>0</v>
      </c>
      <c r="AR522" s="515">
        <f t="shared" si="198"/>
        <v>0</v>
      </c>
      <c r="AS522" s="515">
        <f t="shared" si="198"/>
        <v>0</v>
      </c>
      <c r="AT522" s="515">
        <f t="shared" si="198"/>
        <v>0</v>
      </c>
      <c r="AU522" s="515">
        <f t="shared" si="198"/>
        <v>0</v>
      </c>
      <c r="AV522" s="515">
        <f t="shared" si="198"/>
        <v>0</v>
      </c>
      <c r="AW522" s="515">
        <f t="shared" si="198"/>
        <v>0</v>
      </c>
      <c r="AX522" s="515" t="str">
        <f t="shared" si="199"/>
        <v/>
      </c>
      <c r="AY522" s="515" t="str">
        <f t="shared" si="199"/>
        <v/>
      </c>
      <c r="AZ522" s="515" t="str">
        <f t="shared" si="199"/>
        <v/>
      </c>
      <c r="BA522" s="515" t="str">
        <f t="shared" si="199"/>
        <v/>
      </c>
      <c r="BB522" s="515" t="str">
        <f t="shared" si="199"/>
        <v/>
      </c>
      <c r="BC522" s="515" t="str">
        <f t="shared" si="199"/>
        <v/>
      </c>
      <c r="BD522" s="515" t="str">
        <f t="shared" si="195"/>
        <v/>
      </c>
      <c r="BE522" s="515" t="str">
        <f t="shared" si="195"/>
        <v/>
      </c>
      <c r="BF522" s="515" t="str">
        <f t="shared" si="195"/>
        <v/>
      </c>
      <c r="BG522" s="515" t="str">
        <f t="shared" si="195"/>
        <v/>
      </c>
      <c r="BH522" s="515" t="str">
        <f t="shared" si="188"/>
        <v/>
      </c>
      <c r="BI522" s="515" t="str">
        <f t="shared" si="188"/>
        <v/>
      </c>
      <c r="BJ522" s="515" t="str">
        <f t="shared" si="188"/>
        <v/>
      </c>
      <c r="BK522" s="515" t="str">
        <f t="shared" si="188"/>
        <v/>
      </c>
      <c r="BL522" s="515">
        <f t="shared" si="184"/>
        <v>0</v>
      </c>
      <c r="BM522" s="515">
        <f t="shared" si="185"/>
        <v>0</v>
      </c>
      <c r="BN522" s="515">
        <f t="shared" si="186"/>
        <v>0</v>
      </c>
      <c r="BO522" s="515" t="str">
        <f t="shared" si="187"/>
        <v/>
      </c>
    </row>
    <row r="523" spans="1:67" ht="30" customHeight="1">
      <c r="A523" s="517">
        <v>512</v>
      </c>
      <c r="B523" s="516"/>
      <c r="C523" s="77" t="str">
        <f t="shared" si="176"/>
        <v/>
      </c>
      <c r="D523" s="72" t="str">
        <f t="shared" si="177"/>
        <v/>
      </c>
      <c r="E523" s="515" t="str">
        <f t="shared" si="178"/>
        <v/>
      </c>
      <c r="F523" s="515" t="str">
        <f t="shared" si="179"/>
        <v/>
      </c>
      <c r="G523" s="515" t="str">
        <f t="shared" si="180"/>
        <v/>
      </c>
      <c r="H523" s="515">
        <f t="shared" si="196"/>
        <v>0</v>
      </c>
      <c r="I523" s="515">
        <f t="shared" si="196"/>
        <v>0</v>
      </c>
      <c r="J523" s="515">
        <f t="shared" si="196"/>
        <v>0</v>
      </c>
      <c r="K523" s="515">
        <f t="shared" si="196"/>
        <v>0</v>
      </c>
      <c r="L523" s="515">
        <f t="shared" si="196"/>
        <v>0</v>
      </c>
      <c r="M523" s="515">
        <f t="shared" si="196"/>
        <v>0</v>
      </c>
      <c r="N523" s="515">
        <f t="shared" si="196"/>
        <v>0</v>
      </c>
      <c r="O523" s="515">
        <f t="shared" si="196"/>
        <v>0</v>
      </c>
      <c r="P523" s="515">
        <f t="shared" si="196"/>
        <v>0</v>
      </c>
      <c r="Q523" s="515">
        <f t="shared" si="196"/>
        <v>0</v>
      </c>
      <c r="R523" s="515">
        <f t="shared" si="196"/>
        <v>0</v>
      </c>
      <c r="S523" s="515">
        <f t="shared" si="196"/>
        <v>0</v>
      </c>
      <c r="T523" s="515">
        <f t="shared" si="196"/>
        <v>0</v>
      </c>
      <c r="U523" s="515">
        <f t="shared" si="196"/>
        <v>0</v>
      </c>
      <c r="V523" s="515">
        <f t="shared" si="197"/>
        <v>0</v>
      </c>
      <c r="W523" s="515">
        <f t="shared" si="197"/>
        <v>0</v>
      </c>
      <c r="X523" s="515">
        <f t="shared" si="197"/>
        <v>0</v>
      </c>
      <c r="Y523" s="515">
        <f t="shared" si="197"/>
        <v>0</v>
      </c>
      <c r="Z523" s="515">
        <f t="shared" si="197"/>
        <v>0</v>
      </c>
      <c r="AA523" s="515">
        <f t="shared" si="197"/>
        <v>0</v>
      </c>
      <c r="AB523" s="515">
        <f t="shared" si="197"/>
        <v>0</v>
      </c>
      <c r="AC523" s="515">
        <f t="shared" si="197"/>
        <v>0</v>
      </c>
      <c r="AD523" s="515">
        <f t="shared" si="197"/>
        <v>0</v>
      </c>
      <c r="AE523" s="515">
        <f t="shared" si="197"/>
        <v>0</v>
      </c>
      <c r="AF523" s="515">
        <f t="shared" si="197"/>
        <v>0</v>
      </c>
      <c r="AG523" s="515">
        <f t="shared" si="197"/>
        <v>0</v>
      </c>
      <c r="AH523" s="515">
        <f t="shared" si="197"/>
        <v>0</v>
      </c>
      <c r="AI523" s="515">
        <f t="shared" si="197"/>
        <v>0</v>
      </c>
      <c r="AJ523" s="515">
        <f t="shared" si="198"/>
        <v>0</v>
      </c>
      <c r="AK523" s="515">
        <f t="shared" si="198"/>
        <v>0</v>
      </c>
      <c r="AL523" s="515">
        <f t="shared" si="198"/>
        <v>0</v>
      </c>
      <c r="AM523" s="515">
        <f t="shared" si="198"/>
        <v>0</v>
      </c>
      <c r="AN523" s="515">
        <f t="shared" si="198"/>
        <v>0</v>
      </c>
      <c r="AO523" s="515">
        <f t="shared" si="198"/>
        <v>0</v>
      </c>
      <c r="AP523" s="515">
        <f t="shared" si="198"/>
        <v>0</v>
      </c>
      <c r="AQ523" s="515">
        <f t="shared" si="198"/>
        <v>0</v>
      </c>
      <c r="AR523" s="515">
        <f t="shared" si="198"/>
        <v>0</v>
      </c>
      <c r="AS523" s="515">
        <f t="shared" si="198"/>
        <v>0</v>
      </c>
      <c r="AT523" s="515">
        <f t="shared" si="198"/>
        <v>0</v>
      </c>
      <c r="AU523" s="515">
        <f t="shared" si="198"/>
        <v>0</v>
      </c>
      <c r="AV523" s="515">
        <f t="shared" si="198"/>
        <v>0</v>
      </c>
      <c r="AW523" s="515">
        <f t="shared" si="198"/>
        <v>0</v>
      </c>
      <c r="AX523" s="515" t="str">
        <f t="shared" si="199"/>
        <v/>
      </c>
      <c r="AY523" s="515" t="str">
        <f t="shared" si="199"/>
        <v/>
      </c>
      <c r="AZ523" s="515" t="str">
        <f t="shared" si="199"/>
        <v/>
      </c>
      <c r="BA523" s="515" t="str">
        <f t="shared" si="199"/>
        <v/>
      </c>
      <c r="BB523" s="515" t="str">
        <f t="shared" si="199"/>
        <v/>
      </c>
      <c r="BC523" s="515" t="str">
        <f t="shared" si="199"/>
        <v/>
      </c>
      <c r="BD523" s="515" t="str">
        <f t="shared" si="195"/>
        <v/>
      </c>
      <c r="BE523" s="515" t="str">
        <f t="shared" si="195"/>
        <v/>
      </c>
      <c r="BF523" s="515" t="str">
        <f t="shared" si="195"/>
        <v/>
      </c>
      <c r="BG523" s="515" t="str">
        <f t="shared" si="195"/>
        <v/>
      </c>
      <c r="BH523" s="515" t="str">
        <f t="shared" si="188"/>
        <v/>
      </c>
      <c r="BI523" s="515" t="str">
        <f t="shared" si="188"/>
        <v/>
      </c>
      <c r="BJ523" s="515" t="str">
        <f t="shared" si="188"/>
        <v/>
      </c>
      <c r="BK523" s="515" t="str">
        <f t="shared" si="188"/>
        <v/>
      </c>
      <c r="BL523" s="515">
        <f t="shared" si="184"/>
        <v>0</v>
      </c>
      <c r="BM523" s="515">
        <f t="shared" si="185"/>
        <v>0</v>
      </c>
      <c r="BN523" s="515">
        <f t="shared" si="186"/>
        <v>0</v>
      </c>
      <c r="BO523" s="515" t="str">
        <f t="shared" si="187"/>
        <v/>
      </c>
    </row>
    <row r="524" spans="1:67" ht="30" customHeight="1">
      <c r="A524" s="518">
        <v>513</v>
      </c>
      <c r="B524" s="516"/>
      <c r="C524" s="77" t="str">
        <f t="shared" ref="C524:C587" si="200">IF($B524="","",TRIM(SUBSTITUTE($B524,"*",""))&amp;IF($BL524&gt;0," *",""))</f>
        <v/>
      </c>
      <c r="D524" s="72" t="str">
        <f t="shared" ref="D524:D587" si="201">IF($B524="","",IF($BO524="","",LEFT($BO524,LEN($BO524)-3)))</f>
        <v/>
      </c>
      <c r="E524" s="515" t="str">
        <f t="shared" ref="E524:E587" si="202">IF($B524="","",LOWER(TRIM(CLEAN(IF(OR(LEFT($B524,1)="-",LEFT($B524,1)="="),MID($B524,2,99999),$B524)))))</f>
        <v/>
      </c>
      <c r="F524" s="515" t="str">
        <f t="shared" ref="F524:F587" si="203">IF(E524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524,"œ","oe"),"æ","ae"),"à","a"),"á","a"),"â","a"),"ä","a"),"ã","a"),"å","a"),"ç","c"),"è","e"),"é","e"),"ê","e"),"ë","e"),"ì","i"),"í","i"),"î","i"),"ï","i"),"ñ","n"),"ò","o"),"ó","o"),"ô","o"),"ö","o"),"õ","o"),"ù","u"),"ú","u"),"û","u"),"ü","u"),"ý","y"),"ÿ","y"))</f>
        <v/>
      </c>
      <c r="G524" s="515" t="str">
        <f t="shared" ref="G524:G587" si="204">IF(F524="",""," "&amp;TRIM(SUBSTITUTE(SUBSTITUTE(SUBSTITUTE(SUBSTITUTE(SUBSTITUTE(SUBSTITUTE(SUBSTITUTE(SUBSTITUTE(SUBSTITUTE(SUBSTITUTE(SUBSTITUTE(SUBSTITUTE(SUBSTITUTE(SUBSTITUTE(SUBSTITUTE(SUBSTITUTE(SUBSTITUTE(SUBSTITUTE(F524,CHAR(10)," "),CHAR(13)," "),","," "),"."," "),":"," "),"/"," "),"-"," "),"_"," "),CHAR(34)," "),";"," "),CHAR(40)," "),CHAR(41)," "),CHAR(39)," "),"?"," "),"!"," "),"+"," "),"*"," "),"&amp;"," "))&amp;" ")</f>
        <v/>
      </c>
      <c r="H524" s="515">
        <f t="shared" ref="H524:U539" si="205">IF($B524="",0,SUMPRODUCT(($BQ$6:$AFM$6=H$11)*($BQ$7:$AFM$7="ALERTE")*(COUNTIF($G524,"* "&amp;$BQ$8:$AFM$8&amp;" *")&gt;0)*1))</f>
        <v>0</v>
      </c>
      <c r="I524" s="515">
        <f t="shared" si="205"/>
        <v>0</v>
      </c>
      <c r="J524" s="515">
        <f t="shared" si="205"/>
        <v>0</v>
      </c>
      <c r="K524" s="515">
        <f t="shared" si="205"/>
        <v>0</v>
      </c>
      <c r="L524" s="515">
        <f t="shared" si="205"/>
        <v>0</v>
      </c>
      <c r="M524" s="515">
        <f t="shared" si="205"/>
        <v>0</v>
      </c>
      <c r="N524" s="515">
        <f t="shared" si="205"/>
        <v>0</v>
      </c>
      <c r="O524" s="515">
        <f t="shared" si="205"/>
        <v>0</v>
      </c>
      <c r="P524" s="515">
        <f t="shared" si="205"/>
        <v>0</v>
      </c>
      <c r="Q524" s="515">
        <f t="shared" si="205"/>
        <v>0</v>
      </c>
      <c r="R524" s="515">
        <f t="shared" si="205"/>
        <v>0</v>
      </c>
      <c r="S524" s="515">
        <f t="shared" si="205"/>
        <v>0</v>
      </c>
      <c r="T524" s="515">
        <f t="shared" si="205"/>
        <v>0</v>
      </c>
      <c r="U524" s="515">
        <f t="shared" si="205"/>
        <v>0</v>
      </c>
      <c r="V524" s="515">
        <f t="shared" ref="V524:AI539" si="206">IF($B524="",0,SUMPRODUCT(($BQ$6:$AFM$6=V$11)*($BQ$7:$AFM$7="INFO")*(COUNTIF($G524,"* "&amp;$BQ$8:$AFM$8&amp;" *")&gt;0)*1))</f>
        <v>0</v>
      </c>
      <c r="W524" s="515">
        <f t="shared" si="206"/>
        <v>0</v>
      </c>
      <c r="X524" s="515">
        <f t="shared" si="206"/>
        <v>0</v>
      </c>
      <c r="Y524" s="515">
        <f t="shared" si="206"/>
        <v>0</v>
      </c>
      <c r="Z524" s="515">
        <f t="shared" si="206"/>
        <v>0</v>
      </c>
      <c r="AA524" s="515">
        <f t="shared" si="206"/>
        <v>0</v>
      </c>
      <c r="AB524" s="515">
        <f t="shared" si="206"/>
        <v>0</v>
      </c>
      <c r="AC524" s="515">
        <f t="shared" si="206"/>
        <v>0</v>
      </c>
      <c r="AD524" s="515">
        <f t="shared" si="206"/>
        <v>0</v>
      </c>
      <c r="AE524" s="515">
        <f t="shared" si="206"/>
        <v>0</v>
      </c>
      <c r="AF524" s="515">
        <f t="shared" si="206"/>
        <v>0</v>
      </c>
      <c r="AG524" s="515">
        <f t="shared" si="206"/>
        <v>0</v>
      </c>
      <c r="AH524" s="515">
        <f t="shared" si="206"/>
        <v>0</v>
      </c>
      <c r="AI524" s="515">
        <f t="shared" si="206"/>
        <v>0</v>
      </c>
      <c r="AJ524" s="515">
        <f t="shared" ref="AJ524:AW539" si="207">IF($B524="",0,SUMPRODUCT(($BQ$6:$AFM$6=AJ$11)*($BQ$7:$AFM$7="EXCL")*(COUNTIF($G524,"* "&amp;$BQ$8:$AFM$8&amp;" *")&gt;0)*1))</f>
        <v>0</v>
      </c>
      <c r="AK524" s="515">
        <f t="shared" si="207"/>
        <v>0</v>
      </c>
      <c r="AL524" s="515">
        <f t="shared" si="207"/>
        <v>0</v>
      </c>
      <c r="AM524" s="515">
        <f t="shared" si="207"/>
        <v>0</v>
      </c>
      <c r="AN524" s="515">
        <f t="shared" si="207"/>
        <v>0</v>
      </c>
      <c r="AO524" s="515">
        <f t="shared" si="207"/>
        <v>0</v>
      </c>
      <c r="AP524" s="515">
        <f t="shared" si="207"/>
        <v>0</v>
      </c>
      <c r="AQ524" s="515">
        <f t="shared" si="207"/>
        <v>0</v>
      </c>
      <c r="AR524" s="515">
        <f t="shared" si="207"/>
        <v>0</v>
      </c>
      <c r="AS524" s="515">
        <f t="shared" si="207"/>
        <v>0</v>
      </c>
      <c r="AT524" s="515">
        <f t="shared" si="207"/>
        <v>0</v>
      </c>
      <c r="AU524" s="515">
        <f t="shared" si="207"/>
        <v>0</v>
      </c>
      <c r="AV524" s="515">
        <f t="shared" si="207"/>
        <v>0</v>
      </c>
      <c r="AW524" s="515">
        <f t="shared" si="207"/>
        <v>0</v>
      </c>
      <c r="AX524" s="515" t="str">
        <f t="shared" si="199"/>
        <v/>
      </c>
      <c r="AY524" s="515" t="str">
        <f t="shared" si="199"/>
        <v/>
      </c>
      <c r="AZ524" s="515" t="str">
        <f t="shared" si="199"/>
        <v/>
      </c>
      <c r="BA524" s="515" t="str">
        <f t="shared" si="199"/>
        <v/>
      </c>
      <c r="BB524" s="515" t="str">
        <f t="shared" si="199"/>
        <v/>
      </c>
      <c r="BC524" s="515" t="str">
        <f t="shared" si="199"/>
        <v/>
      </c>
      <c r="BD524" s="515" t="str">
        <f t="shared" si="195"/>
        <v/>
      </c>
      <c r="BE524" s="515" t="str">
        <f t="shared" si="195"/>
        <v/>
      </c>
      <c r="BF524" s="515" t="str">
        <f t="shared" si="195"/>
        <v/>
      </c>
      <c r="BG524" s="515" t="str">
        <f t="shared" si="195"/>
        <v/>
      </c>
      <c r="BH524" s="515" t="str">
        <f t="shared" si="188"/>
        <v/>
      </c>
      <c r="BI524" s="515" t="str">
        <f t="shared" si="188"/>
        <v/>
      </c>
      <c r="BJ524" s="515" t="str">
        <f t="shared" si="188"/>
        <v/>
      </c>
      <c r="BK524" s="515" t="str">
        <f t="shared" si="188"/>
        <v/>
      </c>
      <c r="BL524" s="515">
        <f t="shared" ref="BL524:BL587" si="208">COUNTIF(H524:U524,"&gt;0")</f>
        <v>0</v>
      </c>
      <c r="BM524" s="515">
        <f t="shared" ref="BM524:BM587" si="209">COUNTIF(V524:AI524,"&gt;0")</f>
        <v>0</v>
      </c>
      <c r="BN524" s="515">
        <f t="shared" ref="BN524:BN587" si="210">COUNTIF(AJ524:AW524,"&gt;0")</f>
        <v>0</v>
      </c>
      <c r="BO524" s="515" t="str">
        <f t="shared" ref="BO524:BO587" si="211">IF($B524="","",IF(AX524&lt;&gt;"",AX524&amp;" ; ","")&amp;IF(AY524&lt;&gt;"",AY524&amp;" ; ","")&amp;IF(AZ524&lt;&gt;"",AZ524&amp;" ; ","")&amp;IF(BA524&lt;&gt;"",BA524&amp;" ; ","")&amp;IF(BB524&lt;&gt;"",BB524&amp;" ; ","")&amp;IF(BC524&lt;&gt;"",BC524&amp;" ; ","")&amp;IF(BD524&lt;&gt;"",BD524&amp;" ; ","")&amp;IF(BE524&lt;&gt;"",BE524&amp;" ; ","")&amp;IF(BF524&lt;&gt;"",BF524&amp;" ; ","")&amp;IF(BG524&lt;&gt;"",BG524&amp;" ; ","")&amp;IF(BH524&lt;&gt;"",BH524&amp;" ; ","")&amp;IF(BI524&lt;&gt;"",BI524&amp;" ; ","")&amp;IF(BJ524&lt;&gt;"",BJ524&amp;" ; ","")&amp;IF(BK524&lt;&gt;"",BK524&amp;" ; ",""))</f>
        <v/>
      </c>
    </row>
    <row r="525" spans="1:67" ht="30" customHeight="1">
      <c r="A525" s="517">
        <v>514</v>
      </c>
      <c r="B525" s="516"/>
      <c r="C525" s="77" t="str">
        <f t="shared" si="200"/>
        <v/>
      </c>
      <c r="D525" s="72" t="str">
        <f t="shared" si="201"/>
        <v/>
      </c>
      <c r="E525" s="515" t="str">
        <f t="shared" si="202"/>
        <v/>
      </c>
      <c r="F525" s="515" t="str">
        <f t="shared" si="203"/>
        <v/>
      </c>
      <c r="G525" s="515" t="str">
        <f t="shared" si="204"/>
        <v/>
      </c>
      <c r="H525" s="515">
        <f t="shared" si="205"/>
        <v>0</v>
      </c>
      <c r="I525" s="515">
        <f t="shared" si="205"/>
        <v>0</v>
      </c>
      <c r="J525" s="515">
        <f t="shared" si="205"/>
        <v>0</v>
      </c>
      <c r="K525" s="515">
        <f t="shared" si="205"/>
        <v>0</v>
      </c>
      <c r="L525" s="515">
        <f t="shared" si="205"/>
        <v>0</v>
      </c>
      <c r="M525" s="515">
        <f t="shared" si="205"/>
        <v>0</v>
      </c>
      <c r="N525" s="515">
        <f t="shared" si="205"/>
        <v>0</v>
      </c>
      <c r="O525" s="515">
        <f t="shared" si="205"/>
        <v>0</v>
      </c>
      <c r="P525" s="515">
        <f t="shared" si="205"/>
        <v>0</v>
      </c>
      <c r="Q525" s="515">
        <f t="shared" si="205"/>
        <v>0</v>
      </c>
      <c r="R525" s="515">
        <f t="shared" si="205"/>
        <v>0</v>
      </c>
      <c r="S525" s="515">
        <f t="shared" si="205"/>
        <v>0</v>
      </c>
      <c r="T525" s="515">
        <f t="shared" si="205"/>
        <v>0</v>
      </c>
      <c r="U525" s="515">
        <f t="shared" si="205"/>
        <v>0</v>
      </c>
      <c r="V525" s="515">
        <f t="shared" si="206"/>
        <v>0</v>
      </c>
      <c r="W525" s="515">
        <f t="shared" si="206"/>
        <v>0</v>
      </c>
      <c r="X525" s="515">
        <f t="shared" si="206"/>
        <v>0</v>
      </c>
      <c r="Y525" s="515">
        <f t="shared" si="206"/>
        <v>0</v>
      </c>
      <c r="Z525" s="515">
        <f t="shared" si="206"/>
        <v>0</v>
      </c>
      <c r="AA525" s="515">
        <f t="shared" si="206"/>
        <v>0</v>
      </c>
      <c r="AB525" s="515">
        <f t="shared" si="206"/>
        <v>0</v>
      </c>
      <c r="AC525" s="515">
        <f t="shared" si="206"/>
        <v>0</v>
      </c>
      <c r="AD525" s="515">
        <f t="shared" si="206"/>
        <v>0</v>
      </c>
      <c r="AE525" s="515">
        <f t="shared" si="206"/>
        <v>0</v>
      </c>
      <c r="AF525" s="515">
        <f t="shared" si="206"/>
        <v>0</v>
      </c>
      <c r="AG525" s="515">
        <f t="shared" si="206"/>
        <v>0</v>
      </c>
      <c r="AH525" s="515">
        <f t="shared" si="206"/>
        <v>0</v>
      </c>
      <c r="AI525" s="515">
        <f t="shared" si="206"/>
        <v>0</v>
      </c>
      <c r="AJ525" s="515">
        <f t="shared" si="207"/>
        <v>0</v>
      </c>
      <c r="AK525" s="515">
        <f t="shared" si="207"/>
        <v>0</v>
      </c>
      <c r="AL525" s="515">
        <f t="shared" si="207"/>
        <v>0</v>
      </c>
      <c r="AM525" s="515">
        <f t="shared" si="207"/>
        <v>0</v>
      </c>
      <c r="AN525" s="515">
        <f t="shared" si="207"/>
        <v>0</v>
      </c>
      <c r="AO525" s="515">
        <f t="shared" si="207"/>
        <v>0</v>
      </c>
      <c r="AP525" s="515">
        <f t="shared" si="207"/>
        <v>0</v>
      </c>
      <c r="AQ525" s="515">
        <f t="shared" si="207"/>
        <v>0</v>
      </c>
      <c r="AR525" s="515">
        <f t="shared" si="207"/>
        <v>0</v>
      </c>
      <c r="AS525" s="515">
        <f t="shared" si="207"/>
        <v>0</v>
      </c>
      <c r="AT525" s="515">
        <f t="shared" si="207"/>
        <v>0</v>
      </c>
      <c r="AU525" s="515">
        <f t="shared" si="207"/>
        <v>0</v>
      </c>
      <c r="AV525" s="515">
        <f t="shared" si="207"/>
        <v>0</v>
      </c>
      <c r="AW525" s="515">
        <f t="shared" si="207"/>
        <v>0</v>
      </c>
      <c r="AX525" s="515" t="str">
        <f t="shared" si="199"/>
        <v/>
      </c>
      <c r="AY525" s="515" t="str">
        <f t="shared" si="199"/>
        <v/>
      </c>
      <c r="AZ525" s="515" t="str">
        <f t="shared" si="199"/>
        <v/>
      </c>
      <c r="BA525" s="515" t="str">
        <f t="shared" si="199"/>
        <v/>
      </c>
      <c r="BB525" s="515" t="str">
        <f t="shared" si="199"/>
        <v/>
      </c>
      <c r="BC525" s="515" t="str">
        <f t="shared" si="199"/>
        <v/>
      </c>
      <c r="BD525" s="515" t="str">
        <f t="shared" si="195"/>
        <v/>
      </c>
      <c r="BE525" s="515" t="str">
        <f t="shared" si="195"/>
        <v/>
      </c>
      <c r="BF525" s="515" t="str">
        <f t="shared" si="195"/>
        <v/>
      </c>
      <c r="BG525" s="515" t="str">
        <f t="shared" si="195"/>
        <v/>
      </c>
      <c r="BH525" s="515" t="str">
        <f t="shared" si="188"/>
        <v/>
      </c>
      <c r="BI525" s="515" t="str">
        <f t="shared" si="188"/>
        <v/>
      </c>
      <c r="BJ525" s="515" t="str">
        <f t="shared" si="188"/>
        <v/>
      </c>
      <c r="BK525" s="515" t="str">
        <f t="shared" si="188"/>
        <v/>
      </c>
      <c r="BL525" s="515">
        <f t="shared" si="208"/>
        <v>0</v>
      </c>
      <c r="BM525" s="515">
        <f t="shared" si="209"/>
        <v>0</v>
      </c>
      <c r="BN525" s="515">
        <f t="shared" si="210"/>
        <v>0</v>
      </c>
      <c r="BO525" s="515" t="str">
        <f t="shared" si="211"/>
        <v/>
      </c>
    </row>
    <row r="526" spans="1:67" ht="30" customHeight="1">
      <c r="A526" s="518">
        <v>515</v>
      </c>
      <c r="B526" s="516"/>
      <c r="C526" s="77" t="str">
        <f t="shared" si="200"/>
        <v/>
      </c>
      <c r="D526" s="72" t="str">
        <f t="shared" si="201"/>
        <v/>
      </c>
      <c r="E526" s="515" t="str">
        <f t="shared" si="202"/>
        <v/>
      </c>
      <c r="F526" s="515" t="str">
        <f t="shared" si="203"/>
        <v/>
      </c>
      <c r="G526" s="515" t="str">
        <f t="shared" si="204"/>
        <v/>
      </c>
      <c r="H526" s="515">
        <f t="shared" si="205"/>
        <v>0</v>
      </c>
      <c r="I526" s="515">
        <f t="shared" si="205"/>
        <v>0</v>
      </c>
      <c r="J526" s="515">
        <f t="shared" si="205"/>
        <v>0</v>
      </c>
      <c r="K526" s="515">
        <f t="shared" si="205"/>
        <v>0</v>
      </c>
      <c r="L526" s="515">
        <f t="shared" si="205"/>
        <v>0</v>
      </c>
      <c r="M526" s="515">
        <f t="shared" si="205"/>
        <v>0</v>
      </c>
      <c r="N526" s="515">
        <f t="shared" si="205"/>
        <v>0</v>
      </c>
      <c r="O526" s="515">
        <f t="shared" si="205"/>
        <v>0</v>
      </c>
      <c r="P526" s="515">
        <f t="shared" si="205"/>
        <v>0</v>
      </c>
      <c r="Q526" s="515">
        <f t="shared" si="205"/>
        <v>0</v>
      </c>
      <c r="R526" s="515">
        <f t="shared" si="205"/>
        <v>0</v>
      </c>
      <c r="S526" s="515">
        <f t="shared" si="205"/>
        <v>0</v>
      </c>
      <c r="T526" s="515">
        <f t="shared" si="205"/>
        <v>0</v>
      </c>
      <c r="U526" s="515">
        <f t="shared" si="205"/>
        <v>0</v>
      </c>
      <c r="V526" s="515">
        <f t="shared" si="206"/>
        <v>0</v>
      </c>
      <c r="W526" s="515">
        <f t="shared" si="206"/>
        <v>0</v>
      </c>
      <c r="X526" s="515">
        <f t="shared" si="206"/>
        <v>0</v>
      </c>
      <c r="Y526" s="515">
        <f t="shared" si="206"/>
        <v>0</v>
      </c>
      <c r="Z526" s="515">
        <f t="shared" si="206"/>
        <v>0</v>
      </c>
      <c r="AA526" s="515">
        <f t="shared" si="206"/>
        <v>0</v>
      </c>
      <c r="AB526" s="515">
        <f t="shared" si="206"/>
        <v>0</v>
      </c>
      <c r="AC526" s="515">
        <f t="shared" si="206"/>
        <v>0</v>
      </c>
      <c r="AD526" s="515">
        <f t="shared" si="206"/>
        <v>0</v>
      </c>
      <c r="AE526" s="515">
        <f t="shared" si="206"/>
        <v>0</v>
      </c>
      <c r="AF526" s="515">
        <f t="shared" si="206"/>
        <v>0</v>
      </c>
      <c r="AG526" s="515">
        <f t="shared" si="206"/>
        <v>0</v>
      </c>
      <c r="AH526" s="515">
        <f t="shared" si="206"/>
        <v>0</v>
      </c>
      <c r="AI526" s="515">
        <f t="shared" si="206"/>
        <v>0</v>
      </c>
      <c r="AJ526" s="515">
        <f t="shared" si="207"/>
        <v>0</v>
      </c>
      <c r="AK526" s="515">
        <f t="shared" si="207"/>
        <v>0</v>
      </c>
      <c r="AL526" s="515">
        <f t="shared" si="207"/>
        <v>0</v>
      </c>
      <c r="AM526" s="515">
        <f t="shared" si="207"/>
        <v>0</v>
      </c>
      <c r="AN526" s="515">
        <f t="shared" si="207"/>
        <v>0</v>
      </c>
      <c r="AO526" s="515">
        <f t="shared" si="207"/>
        <v>0</v>
      </c>
      <c r="AP526" s="515">
        <f t="shared" si="207"/>
        <v>0</v>
      </c>
      <c r="AQ526" s="515">
        <f t="shared" si="207"/>
        <v>0</v>
      </c>
      <c r="AR526" s="515">
        <f t="shared" si="207"/>
        <v>0</v>
      </c>
      <c r="AS526" s="515">
        <f t="shared" si="207"/>
        <v>0</v>
      </c>
      <c r="AT526" s="515">
        <f t="shared" si="207"/>
        <v>0</v>
      </c>
      <c r="AU526" s="515">
        <f t="shared" si="207"/>
        <v>0</v>
      </c>
      <c r="AV526" s="515">
        <f t="shared" si="207"/>
        <v>0</v>
      </c>
      <c r="AW526" s="515">
        <f t="shared" si="207"/>
        <v>0</v>
      </c>
      <c r="AX526" s="515" t="str">
        <f t="shared" si="199"/>
        <v/>
      </c>
      <c r="AY526" s="515" t="str">
        <f t="shared" si="199"/>
        <v/>
      </c>
      <c r="AZ526" s="515" t="str">
        <f t="shared" si="199"/>
        <v/>
      </c>
      <c r="BA526" s="515" t="str">
        <f t="shared" si="199"/>
        <v/>
      </c>
      <c r="BB526" s="515" t="str">
        <f t="shared" si="199"/>
        <v/>
      </c>
      <c r="BC526" s="515" t="str">
        <f t="shared" si="199"/>
        <v/>
      </c>
      <c r="BD526" s="515" t="str">
        <f t="shared" si="195"/>
        <v/>
      </c>
      <c r="BE526" s="515" t="str">
        <f t="shared" si="195"/>
        <v/>
      </c>
      <c r="BF526" s="515" t="str">
        <f t="shared" si="195"/>
        <v/>
      </c>
      <c r="BG526" s="515" t="str">
        <f t="shared" si="195"/>
        <v/>
      </c>
      <c r="BH526" s="515" t="str">
        <f t="shared" si="188"/>
        <v/>
      </c>
      <c r="BI526" s="515" t="str">
        <f t="shared" si="188"/>
        <v/>
      </c>
      <c r="BJ526" s="515" t="str">
        <f t="shared" si="188"/>
        <v/>
      </c>
      <c r="BK526" s="515" t="str">
        <f t="shared" si="188"/>
        <v/>
      </c>
      <c r="BL526" s="515">
        <f t="shared" si="208"/>
        <v>0</v>
      </c>
      <c r="BM526" s="515">
        <f t="shared" si="209"/>
        <v>0</v>
      </c>
      <c r="BN526" s="515">
        <f t="shared" si="210"/>
        <v>0</v>
      </c>
      <c r="BO526" s="515" t="str">
        <f t="shared" si="211"/>
        <v/>
      </c>
    </row>
    <row r="527" spans="1:67" ht="30" customHeight="1">
      <c r="A527" s="517">
        <v>516</v>
      </c>
      <c r="B527" s="516"/>
      <c r="C527" s="77" t="str">
        <f t="shared" si="200"/>
        <v/>
      </c>
      <c r="D527" s="72" t="str">
        <f t="shared" si="201"/>
        <v/>
      </c>
      <c r="E527" s="515" t="str">
        <f t="shared" si="202"/>
        <v/>
      </c>
      <c r="F527" s="515" t="str">
        <f t="shared" si="203"/>
        <v/>
      </c>
      <c r="G527" s="515" t="str">
        <f t="shared" si="204"/>
        <v/>
      </c>
      <c r="H527" s="515">
        <f t="shared" si="205"/>
        <v>0</v>
      </c>
      <c r="I527" s="515">
        <f t="shared" si="205"/>
        <v>0</v>
      </c>
      <c r="J527" s="515">
        <f t="shared" si="205"/>
        <v>0</v>
      </c>
      <c r="K527" s="515">
        <f t="shared" si="205"/>
        <v>0</v>
      </c>
      <c r="L527" s="515">
        <f t="shared" si="205"/>
        <v>0</v>
      </c>
      <c r="M527" s="515">
        <f t="shared" si="205"/>
        <v>0</v>
      </c>
      <c r="N527" s="515">
        <f t="shared" si="205"/>
        <v>0</v>
      </c>
      <c r="O527" s="515">
        <f t="shared" si="205"/>
        <v>0</v>
      </c>
      <c r="P527" s="515">
        <f t="shared" si="205"/>
        <v>0</v>
      </c>
      <c r="Q527" s="515">
        <f t="shared" si="205"/>
        <v>0</v>
      </c>
      <c r="R527" s="515">
        <f t="shared" si="205"/>
        <v>0</v>
      </c>
      <c r="S527" s="515">
        <f t="shared" si="205"/>
        <v>0</v>
      </c>
      <c r="T527" s="515">
        <f t="shared" si="205"/>
        <v>0</v>
      </c>
      <c r="U527" s="515">
        <f t="shared" si="205"/>
        <v>0</v>
      </c>
      <c r="V527" s="515">
        <f t="shared" si="206"/>
        <v>0</v>
      </c>
      <c r="W527" s="515">
        <f t="shared" si="206"/>
        <v>0</v>
      </c>
      <c r="X527" s="515">
        <f t="shared" si="206"/>
        <v>0</v>
      </c>
      <c r="Y527" s="515">
        <f t="shared" si="206"/>
        <v>0</v>
      </c>
      <c r="Z527" s="515">
        <f t="shared" si="206"/>
        <v>0</v>
      </c>
      <c r="AA527" s="515">
        <f t="shared" si="206"/>
        <v>0</v>
      </c>
      <c r="AB527" s="515">
        <f t="shared" si="206"/>
        <v>0</v>
      </c>
      <c r="AC527" s="515">
        <f t="shared" si="206"/>
        <v>0</v>
      </c>
      <c r="AD527" s="515">
        <f t="shared" si="206"/>
        <v>0</v>
      </c>
      <c r="AE527" s="515">
        <f t="shared" si="206"/>
        <v>0</v>
      </c>
      <c r="AF527" s="515">
        <f t="shared" si="206"/>
        <v>0</v>
      </c>
      <c r="AG527" s="515">
        <f t="shared" si="206"/>
        <v>0</v>
      </c>
      <c r="AH527" s="515">
        <f t="shared" si="206"/>
        <v>0</v>
      </c>
      <c r="AI527" s="515">
        <f t="shared" si="206"/>
        <v>0</v>
      </c>
      <c r="AJ527" s="515">
        <f t="shared" si="207"/>
        <v>0</v>
      </c>
      <c r="AK527" s="515">
        <f t="shared" si="207"/>
        <v>0</v>
      </c>
      <c r="AL527" s="515">
        <f t="shared" si="207"/>
        <v>0</v>
      </c>
      <c r="AM527" s="515">
        <f t="shared" si="207"/>
        <v>0</v>
      </c>
      <c r="AN527" s="515">
        <f t="shared" si="207"/>
        <v>0</v>
      </c>
      <c r="AO527" s="515">
        <f t="shared" si="207"/>
        <v>0</v>
      </c>
      <c r="AP527" s="515">
        <f t="shared" si="207"/>
        <v>0</v>
      </c>
      <c r="AQ527" s="515">
        <f t="shared" si="207"/>
        <v>0</v>
      </c>
      <c r="AR527" s="515">
        <f t="shared" si="207"/>
        <v>0</v>
      </c>
      <c r="AS527" s="515">
        <f t="shared" si="207"/>
        <v>0</v>
      </c>
      <c r="AT527" s="515">
        <f t="shared" si="207"/>
        <v>0</v>
      </c>
      <c r="AU527" s="515">
        <f t="shared" si="207"/>
        <v>0</v>
      </c>
      <c r="AV527" s="515">
        <f t="shared" si="207"/>
        <v>0</v>
      </c>
      <c r="AW527" s="515">
        <f t="shared" si="207"/>
        <v>0</v>
      </c>
      <c r="AX527" s="515" t="str">
        <f t="shared" si="199"/>
        <v/>
      </c>
      <c r="AY527" s="515" t="str">
        <f t="shared" si="199"/>
        <v/>
      </c>
      <c r="AZ527" s="515" t="str">
        <f t="shared" si="199"/>
        <v/>
      </c>
      <c r="BA527" s="515" t="str">
        <f t="shared" si="199"/>
        <v/>
      </c>
      <c r="BB527" s="515" t="str">
        <f t="shared" si="199"/>
        <v/>
      </c>
      <c r="BC527" s="515" t="str">
        <f t="shared" si="199"/>
        <v/>
      </c>
      <c r="BD527" s="515" t="str">
        <f t="shared" si="195"/>
        <v/>
      </c>
      <c r="BE527" s="515" t="str">
        <f t="shared" si="195"/>
        <v/>
      </c>
      <c r="BF527" s="515" t="str">
        <f t="shared" si="195"/>
        <v/>
      </c>
      <c r="BG527" s="515" t="str">
        <f t="shared" si="195"/>
        <v/>
      </c>
      <c r="BH527" s="515" t="str">
        <f t="shared" si="188"/>
        <v/>
      </c>
      <c r="BI527" s="515" t="str">
        <f t="shared" si="188"/>
        <v/>
      </c>
      <c r="BJ527" s="515" t="str">
        <f t="shared" si="188"/>
        <v/>
      </c>
      <c r="BK527" s="515" t="str">
        <f t="shared" si="188"/>
        <v/>
      </c>
      <c r="BL527" s="515">
        <f t="shared" si="208"/>
        <v>0</v>
      </c>
      <c r="BM527" s="515">
        <f t="shared" si="209"/>
        <v>0</v>
      </c>
      <c r="BN527" s="515">
        <f t="shared" si="210"/>
        <v>0</v>
      </c>
      <c r="BO527" s="515" t="str">
        <f t="shared" si="211"/>
        <v/>
      </c>
    </row>
    <row r="528" spans="1:67" ht="30" customHeight="1">
      <c r="A528" s="518">
        <v>517</v>
      </c>
      <c r="B528" s="516"/>
      <c r="C528" s="77" t="str">
        <f t="shared" si="200"/>
        <v/>
      </c>
      <c r="D528" s="72" t="str">
        <f t="shared" si="201"/>
        <v/>
      </c>
      <c r="E528" s="515" t="str">
        <f t="shared" si="202"/>
        <v/>
      </c>
      <c r="F528" s="515" t="str">
        <f t="shared" si="203"/>
        <v/>
      </c>
      <c r="G528" s="515" t="str">
        <f t="shared" si="204"/>
        <v/>
      </c>
      <c r="H528" s="515">
        <f t="shared" si="205"/>
        <v>0</v>
      </c>
      <c r="I528" s="515">
        <f t="shared" si="205"/>
        <v>0</v>
      </c>
      <c r="J528" s="515">
        <f t="shared" si="205"/>
        <v>0</v>
      </c>
      <c r="K528" s="515">
        <f t="shared" si="205"/>
        <v>0</v>
      </c>
      <c r="L528" s="515">
        <f t="shared" si="205"/>
        <v>0</v>
      </c>
      <c r="M528" s="515">
        <f t="shared" si="205"/>
        <v>0</v>
      </c>
      <c r="N528" s="515">
        <f t="shared" si="205"/>
        <v>0</v>
      </c>
      <c r="O528" s="515">
        <f t="shared" si="205"/>
        <v>0</v>
      </c>
      <c r="P528" s="515">
        <f t="shared" si="205"/>
        <v>0</v>
      </c>
      <c r="Q528" s="515">
        <f t="shared" si="205"/>
        <v>0</v>
      </c>
      <c r="R528" s="515">
        <f t="shared" si="205"/>
        <v>0</v>
      </c>
      <c r="S528" s="515">
        <f t="shared" si="205"/>
        <v>0</v>
      </c>
      <c r="T528" s="515">
        <f t="shared" si="205"/>
        <v>0</v>
      </c>
      <c r="U528" s="515">
        <f t="shared" si="205"/>
        <v>0</v>
      </c>
      <c r="V528" s="515">
        <f t="shared" si="206"/>
        <v>0</v>
      </c>
      <c r="W528" s="515">
        <f t="shared" si="206"/>
        <v>0</v>
      </c>
      <c r="X528" s="515">
        <f t="shared" si="206"/>
        <v>0</v>
      </c>
      <c r="Y528" s="515">
        <f t="shared" si="206"/>
        <v>0</v>
      </c>
      <c r="Z528" s="515">
        <f t="shared" si="206"/>
        <v>0</v>
      </c>
      <c r="AA528" s="515">
        <f t="shared" si="206"/>
        <v>0</v>
      </c>
      <c r="AB528" s="515">
        <f t="shared" si="206"/>
        <v>0</v>
      </c>
      <c r="AC528" s="515">
        <f t="shared" si="206"/>
        <v>0</v>
      </c>
      <c r="AD528" s="515">
        <f t="shared" si="206"/>
        <v>0</v>
      </c>
      <c r="AE528" s="515">
        <f t="shared" si="206"/>
        <v>0</v>
      </c>
      <c r="AF528" s="515">
        <f t="shared" si="206"/>
        <v>0</v>
      </c>
      <c r="AG528" s="515">
        <f t="shared" si="206"/>
        <v>0</v>
      </c>
      <c r="AH528" s="515">
        <f t="shared" si="206"/>
        <v>0</v>
      </c>
      <c r="AI528" s="515">
        <f t="shared" si="206"/>
        <v>0</v>
      </c>
      <c r="AJ528" s="515">
        <f t="shared" si="207"/>
        <v>0</v>
      </c>
      <c r="AK528" s="515">
        <f t="shared" si="207"/>
        <v>0</v>
      </c>
      <c r="AL528" s="515">
        <f t="shared" si="207"/>
        <v>0</v>
      </c>
      <c r="AM528" s="515">
        <f t="shared" si="207"/>
        <v>0</v>
      </c>
      <c r="AN528" s="515">
        <f t="shared" si="207"/>
        <v>0</v>
      </c>
      <c r="AO528" s="515">
        <f t="shared" si="207"/>
        <v>0</v>
      </c>
      <c r="AP528" s="515">
        <f t="shared" si="207"/>
        <v>0</v>
      </c>
      <c r="AQ528" s="515">
        <f t="shared" si="207"/>
        <v>0</v>
      </c>
      <c r="AR528" s="515">
        <f t="shared" si="207"/>
        <v>0</v>
      </c>
      <c r="AS528" s="515">
        <f t="shared" si="207"/>
        <v>0</v>
      </c>
      <c r="AT528" s="515">
        <f t="shared" si="207"/>
        <v>0</v>
      </c>
      <c r="AU528" s="515">
        <f t="shared" si="207"/>
        <v>0</v>
      </c>
      <c r="AV528" s="515">
        <f t="shared" si="207"/>
        <v>0</v>
      </c>
      <c r="AW528" s="515">
        <f t="shared" si="207"/>
        <v>0</v>
      </c>
      <c r="AX528" s="515" t="str">
        <f t="shared" si="199"/>
        <v/>
      </c>
      <c r="AY528" s="515" t="str">
        <f t="shared" si="199"/>
        <v/>
      </c>
      <c r="AZ528" s="515" t="str">
        <f t="shared" si="199"/>
        <v/>
      </c>
      <c r="BA528" s="515" t="str">
        <f t="shared" si="199"/>
        <v/>
      </c>
      <c r="BB528" s="515" t="str">
        <f t="shared" si="199"/>
        <v/>
      </c>
      <c r="BC528" s="515" t="str">
        <f t="shared" si="199"/>
        <v/>
      </c>
      <c r="BD528" s="515" t="str">
        <f t="shared" si="195"/>
        <v/>
      </c>
      <c r="BE528" s="515" t="str">
        <f t="shared" si="195"/>
        <v/>
      </c>
      <c r="BF528" s="515" t="str">
        <f t="shared" si="195"/>
        <v/>
      </c>
      <c r="BG528" s="515" t="str">
        <f t="shared" si="195"/>
        <v/>
      </c>
      <c r="BH528" s="515" t="str">
        <f t="shared" si="188"/>
        <v/>
      </c>
      <c r="BI528" s="515" t="str">
        <f t="shared" si="188"/>
        <v/>
      </c>
      <c r="BJ528" s="515" t="str">
        <f t="shared" si="188"/>
        <v/>
      </c>
      <c r="BK528" s="515" t="str">
        <f t="shared" si="188"/>
        <v/>
      </c>
      <c r="BL528" s="515">
        <f t="shared" si="208"/>
        <v>0</v>
      </c>
      <c r="BM528" s="515">
        <f t="shared" si="209"/>
        <v>0</v>
      </c>
      <c r="BN528" s="515">
        <f t="shared" si="210"/>
        <v>0</v>
      </c>
      <c r="BO528" s="515" t="str">
        <f t="shared" si="211"/>
        <v/>
      </c>
    </row>
    <row r="529" spans="1:67" ht="30" customHeight="1">
      <c r="A529" s="517">
        <v>518</v>
      </c>
      <c r="B529" s="516"/>
      <c r="C529" s="77" t="str">
        <f t="shared" si="200"/>
        <v/>
      </c>
      <c r="D529" s="72" t="str">
        <f t="shared" si="201"/>
        <v/>
      </c>
      <c r="E529" s="515" t="str">
        <f t="shared" si="202"/>
        <v/>
      </c>
      <c r="F529" s="515" t="str">
        <f t="shared" si="203"/>
        <v/>
      </c>
      <c r="G529" s="515" t="str">
        <f t="shared" si="204"/>
        <v/>
      </c>
      <c r="H529" s="515">
        <f t="shared" si="205"/>
        <v>0</v>
      </c>
      <c r="I529" s="515">
        <f t="shared" si="205"/>
        <v>0</v>
      </c>
      <c r="J529" s="515">
        <f t="shared" si="205"/>
        <v>0</v>
      </c>
      <c r="K529" s="515">
        <f t="shared" si="205"/>
        <v>0</v>
      </c>
      <c r="L529" s="515">
        <f t="shared" si="205"/>
        <v>0</v>
      </c>
      <c r="M529" s="515">
        <f t="shared" si="205"/>
        <v>0</v>
      </c>
      <c r="N529" s="515">
        <f t="shared" si="205"/>
        <v>0</v>
      </c>
      <c r="O529" s="515">
        <f t="shared" si="205"/>
        <v>0</v>
      </c>
      <c r="P529" s="515">
        <f t="shared" si="205"/>
        <v>0</v>
      </c>
      <c r="Q529" s="515">
        <f t="shared" si="205"/>
        <v>0</v>
      </c>
      <c r="R529" s="515">
        <f t="shared" si="205"/>
        <v>0</v>
      </c>
      <c r="S529" s="515">
        <f t="shared" si="205"/>
        <v>0</v>
      </c>
      <c r="T529" s="515">
        <f t="shared" si="205"/>
        <v>0</v>
      </c>
      <c r="U529" s="515">
        <f t="shared" si="205"/>
        <v>0</v>
      </c>
      <c r="V529" s="515">
        <f t="shared" si="206"/>
        <v>0</v>
      </c>
      <c r="W529" s="515">
        <f t="shared" si="206"/>
        <v>0</v>
      </c>
      <c r="X529" s="515">
        <f t="shared" si="206"/>
        <v>0</v>
      </c>
      <c r="Y529" s="515">
        <f t="shared" si="206"/>
        <v>0</v>
      </c>
      <c r="Z529" s="515">
        <f t="shared" si="206"/>
        <v>0</v>
      </c>
      <c r="AA529" s="515">
        <f t="shared" si="206"/>
        <v>0</v>
      </c>
      <c r="AB529" s="515">
        <f t="shared" si="206"/>
        <v>0</v>
      </c>
      <c r="AC529" s="515">
        <f t="shared" si="206"/>
        <v>0</v>
      </c>
      <c r="AD529" s="515">
        <f t="shared" si="206"/>
        <v>0</v>
      </c>
      <c r="AE529" s="515">
        <f t="shared" si="206"/>
        <v>0</v>
      </c>
      <c r="AF529" s="515">
        <f t="shared" si="206"/>
        <v>0</v>
      </c>
      <c r="AG529" s="515">
        <f t="shared" si="206"/>
        <v>0</v>
      </c>
      <c r="AH529" s="515">
        <f t="shared" si="206"/>
        <v>0</v>
      </c>
      <c r="AI529" s="515">
        <f t="shared" si="206"/>
        <v>0</v>
      </c>
      <c r="AJ529" s="515">
        <f t="shared" si="207"/>
        <v>0</v>
      </c>
      <c r="AK529" s="515">
        <f t="shared" si="207"/>
        <v>0</v>
      </c>
      <c r="AL529" s="515">
        <f t="shared" si="207"/>
        <v>0</v>
      </c>
      <c r="AM529" s="515">
        <f t="shared" si="207"/>
        <v>0</v>
      </c>
      <c r="AN529" s="515">
        <f t="shared" si="207"/>
        <v>0</v>
      </c>
      <c r="AO529" s="515">
        <f t="shared" si="207"/>
        <v>0</v>
      </c>
      <c r="AP529" s="515">
        <f t="shared" si="207"/>
        <v>0</v>
      </c>
      <c r="AQ529" s="515">
        <f t="shared" si="207"/>
        <v>0</v>
      </c>
      <c r="AR529" s="515">
        <f t="shared" si="207"/>
        <v>0</v>
      </c>
      <c r="AS529" s="515">
        <f t="shared" si="207"/>
        <v>0</v>
      </c>
      <c r="AT529" s="515">
        <f t="shared" si="207"/>
        <v>0</v>
      </c>
      <c r="AU529" s="515">
        <f t="shared" si="207"/>
        <v>0</v>
      </c>
      <c r="AV529" s="515">
        <f t="shared" si="207"/>
        <v>0</v>
      </c>
      <c r="AW529" s="515">
        <f t="shared" si="207"/>
        <v>0</v>
      </c>
      <c r="AX529" s="515" t="str">
        <f t="shared" si="199"/>
        <v/>
      </c>
      <c r="AY529" s="515" t="str">
        <f t="shared" si="199"/>
        <v/>
      </c>
      <c r="AZ529" s="515" t="str">
        <f t="shared" si="199"/>
        <v/>
      </c>
      <c r="BA529" s="515" t="str">
        <f t="shared" si="199"/>
        <v/>
      </c>
      <c r="BB529" s="515" t="str">
        <f t="shared" si="199"/>
        <v/>
      </c>
      <c r="BC529" s="515" t="str">
        <f t="shared" si="199"/>
        <v/>
      </c>
      <c r="BD529" s="515" t="str">
        <f t="shared" si="195"/>
        <v/>
      </c>
      <c r="BE529" s="515" t="str">
        <f t="shared" si="195"/>
        <v/>
      </c>
      <c r="BF529" s="515" t="str">
        <f t="shared" si="195"/>
        <v/>
      </c>
      <c r="BG529" s="515" t="str">
        <f t="shared" si="195"/>
        <v/>
      </c>
      <c r="BH529" s="515" t="str">
        <f t="shared" si="188"/>
        <v/>
      </c>
      <c r="BI529" s="515" t="str">
        <f t="shared" si="188"/>
        <v/>
      </c>
      <c r="BJ529" s="515" t="str">
        <f t="shared" si="188"/>
        <v/>
      </c>
      <c r="BK529" s="515" t="str">
        <f t="shared" si="188"/>
        <v/>
      </c>
      <c r="BL529" s="515">
        <f t="shared" si="208"/>
        <v>0</v>
      </c>
      <c r="BM529" s="515">
        <f t="shared" si="209"/>
        <v>0</v>
      </c>
      <c r="BN529" s="515">
        <f t="shared" si="210"/>
        <v>0</v>
      </c>
      <c r="BO529" s="515" t="str">
        <f t="shared" si="211"/>
        <v/>
      </c>
    </row>
    <row r="530" spans="1:67" ht="30" customHeight="1">
      <c r="A530" s="518">
        <v>519</v>
      </c>
      <c r="B530" s="516"/>
      <c r="C530" s="77" t="str">
        <f t="shared" si="200"/>
        <v/>
      </c>
      <c r="D530" s="72" t="str">
        <f t="shared" si="201"/>
        <v/>
      </c>
      <c r="E530" s="515" t="str">
        <f t="shared" si="202"/>
        <v/>
      </c>
      <c r="F530" s="515" t="str">
        <f t="shared" si="203"/>
        <v/>
      </c>
      <c r="G530" s="515" t="str">
        <f t="shared" si="204"/>
        <v/>
      </c>
      <c r="H530" s="515">
        <f t="shared" si="205"/>
        <v>0</v>
      </c>
      <c r="I530" s="515">
        <f t="shared" si="205"/>
        <v>0</v>
      </c>
      <c r="J530" s="515">
        <f t="shared" si="205"/>
        <v>0</v>
      </c>
      <c r="K530" s="515">
        <f t="shared" si="205"/>
        <v>0</v>
      </c>
      <c r="L530" s="515">
        <f t="shared" si="205"/>
        <v>0</v>
      </c>
      <c r="M530" s="515">
        <f t="shared" si="205"/>
        <v>0</v>
      </c>
      <c r="N530" s="515">
        <f t="shared" si="205"/>
        <v>0</v>
      </c>
      <c r="O530" s="515">
        <f t="shared" si="205"/>
        <v>0</v>
      </c>
      <c r="P530" s="515">
        <f t="shared" si="205"/>
        <v>0</v>
      </c>
      <c r="Q530" s="515">
        <f t="shared" si="205"/>
        <v>0</v>
      </c>
      <c r="R530" s="515">
        <f t="shared" si="205"/>
        <v>0</v>
      </c>
      <c r="S530" s="515">
        <f t="shared" si="205"/>
        <v>0</v>
      </c>
      <c r="T530" s="515">
        <f t="shared" si="205"/>
        <v>0</v>
      </c>
      <c r="U530" s="515">
        <f t="shared" si="205"/>
        <v>0</v>
      </c>
      <c r="V530" s="515">
        <f t="shared" si="206"/>
        <v>0</v>
      </c>
      <c r="W530" s="515">
        <f t="shared" si="206"/>
        <v>0</v>
      </c>
      <c r="X530" s="515">
        <f t="shared" si="206"/>
        <v>0</v>
      </c>
      <c r="Y530" s="515">
        <f t="shared" si="206"/>
        <v>0</v>
      </c>
      <c r="Z530" s="515">
        <f t="shared" si="206"/>
        <v>0</v>
      </c>
      <c r="AA530" s="515">
        <f t="shared" si="206"/>
        <v>0</v>
      </c>
      <c r="AB530" s="515">
        <f t="shared" si="206"/>
        <v>0</v>
      </c>
      <c r="AC530" s="515">
        <f t="shared" si="206"/>
        <v>0</v>
      </c>
      <c r="AD530" s="515">
        <f t="shared" si="206"/>
        <v>0</v>
      </c>
      <c r="AE530" s="515">
        <f t="shared" si="206"/>
        <v>0</v>
      </c>
      <c r="AF530" s="515">
        <f t="shared" si="206"/>
        <v>0</v>
      </c>
      <c r="AG530" s="515">
        <f t="shared" si="206"/>
        <v>0</v>
      </c>
      <c r="AH530" s="515">
        <f t="shared" si="206"/>
        <v>0</v>
      </c>
      <c r="AI530" s="515">
        <f t="shared" si="206"/>
        <v>0</v>
      </c>
      <c r="AJ530" s="515">
        <f t="shared" si="207"/>
        <v>0</v>
      </c>
      <c r="AK530" s="515">
        <f t="shared" si="207"/>
        <v>0</v>
      </c>
      <c r="AL530" s="515">
        <f t="shared" si="207"/>
        <v>0</v>
      </c>
      <c r="AM530" s="515">
        <f t="shared" si="207"/>
        <v>0</v>
      </c>
      <c r="AN530" s="515">
        <f t="shared" si="207"/>
        <v>0</v>
      </c>
      <c r="AO530" s="515">
        <f t="shared" si="207"/>
        <v>0</v>
      </c>
      <c r="AP530" s="515">
        <f t="shared" si="207"/>
        <v>0</v>
      </c>
      <c r="AQ530" s="515">
        <f t="shared" si="207"/>
        <v>0</v>
      </c>
      <c r="AR530" s="515">
        <f t="shared" si="207"/>
        <v>0</v>
      </c>
      <c r="AS530" s="515">
        <f t="shared" si="207"/>
        <v>0</v>
      </c>
      <c r="AT530" s="515">
        <f t="shared" si="207"/>
        <v>0</v>
      </c>
      <c r="AU530" s="515">
        <f t="shared" si="207"/>
        <v>0</v>
      </c>
      <c r="AV530" s="515">
        <f t="shared" si="207"/>
        <v>0</v>
      </c>
      <c r="AW530" s="515">
        <f t="shared" si="207"/>
        <v>0</v>
      </c>
      <c r="AX530" s="515" t="str">
        <f t="shared" si="199"/>
        <v/>
      </c>
      <c r="AY530" s="515" t="str">
        <f t="shared" si="199"/>
        <v/>
      </c>
      <c r="AZ530" s="515" t="str">
        <f t="shared" si="199"/>
        <v/>
      </c>
      <c r="BA530" s="515" t="str">
        <f t="shared" si="199"/>
        <v/>
      </c>
      <c r="BB530" s="515" t="str">
        <f t="shared" si="199"/>
        <v/>
      </c>
      <c r="BC530" s="515" t="str">
        <f t="shared" si="199"/>
        <v/>
      </c>
      <c r="BD530" s="515" t="str">
        <f t="shared" si="195"/>
        <v/>
      </c>
      <c r="BE530" s="515" t="str">
        <f t="shared" si="195"/>
        <v/>
      </c>
      <c r="BF530" s="515" t="str">
        <f t="shared" si="195"/>
        <v/>
      </c>
      <c r="BG530" s="515" t="str">
        <f t="shared" si="195"/>
        <v/>
      </c>
      <c r="BH530" s="515" t="str">
        <f t="shared" si="188"/>
        <v/>
      </c>
      <c r="BI530" s="515" t="str">
        <f t="shared" si="188"/>
        <v/>
      </c>
      <c r="BJ530" s="515" t="str">
        <f t="shared" si="188"/>
        <v/>
      </c>
      <c r="BK530" s="515" t="str">
        <f t="shared" si="188"/>
        <v/>
      </c>
      <c r="BL530" s="515">
        <f t="shared" si="208"/>
        <v>0</v>
      </c>
      <c r="BM530" s="515">
        <f t="shared" si="209"/>
        <v>0</v>
      </c>
      <c r="BN530" s="515">
        <f t="shared" si="210"/>
        <v>0</v>
      </c>
      <c r="BO530" s="515" t="str">
        <f t="shared" si="211"/>
        <v/>
      </c>
    </row>
    <row r="531" spans="1:67" ht="30" customHeight="1">
      <c r="A531" s="517">
        <v>520</v>
      </c>
      <c r="B531" s="516"/>
      <c r="C531" s="77" t="str">
        <f t="shared" si="200"/>
        <v/>
      </c>
      <c r="D531" s="72" t="str">
        <f t="shared" si="201"/>
        <v/>
      </c>
      <c r="E531" s="515" t="str">
        <f t="shared" si="202"/>
        <v/>
      </c>
      <c r="F531" s="515" t="str">
        <f t="shared" si="203"/>
        <v/>
      </c>
      <c r="G531" s="515" t="str">
        <f t="shared" si="204"/>
        <v/>
      </c>
      <c r="H531" s="515">
        <f t="shared" si="205"/>
        <v>0</v>
      </c>
      <c r="I531" s="515">
        <f t="shared" si="205"/>
        <v>0</v>
      </c>
      <c r="J531" s="515">
        <f t="shared" si="205"/>
        <v>0</v>
      </c>
      <c r="K531" s="515">
        <f t="shared" si="205"/>
        <v>0</v>
      </c>
      <c r="L531" s="515">
        <f t="shared" si="205"/>
        <v>0</v>
      </c>
      <c r="M531" s="515">
        <f t="shared" si="205"/>
        <v>0</v>
      </c>
      <c r="N531" s="515">
        <f t="shared" si="205"/>
        <v>0</v>
      </c>
      <c r="O531" s="515">
        <f t="shared" si="205"/>
        <v>0</v>
      </c>
      <c r="P531" s="515">
        <f t="shared" si="205"/>
        <v>0</v>
      </c>
      <c r="Q531" s="515">
        <f t="shared" si="205"/>
        <v>0</v>
      </c>
      <c r="R531" s="515">
        <f t="shared" si="205"/>
        <v>0</v>
      </c>
      <c r="S531" s="515">
        <f t="shared" si="205"/>
        <v>0</v>
      </c>
      <c r="T531" s="515">
        <f t="shared" si="205"/>
        <v>0</v>
      </c>
      <c r="U531" s="515">
        <f t="shared" si="205"/>
        <v>0</v>
      </c>
      <c r="V531" s="515">
        <f t="shared" si="206"/>
        <v>0</v>
      </c>
      <c r="W531" s="515">
        <f t="shared" si="206"/>
        <v>0</v>
      </c>
      <c r="X531" s="515">
        <f t="shared" si="206"/>
        <v>0</v>
      </c>
      <c r="Y531" s="515">
        <f t="shared" si="206"/>
        <v>0</v>
      </c>
      <c r="Z531" s="515">
        <f t="shared" si="206"/>
        <v>0</v>
      </c>
      <c r="AA531" s="515">
        <f t="shared" si="206"/>
        <v>0</v>
      </c>
      <c r="AB531" s="515">
        <f t="shared" si="206"/>
        <v>0</v>
      </c>
      <c r="AC531" s="515">
        <f t="shared" si="206"/>
        <v>0</v>
      </c>
      <c r="AD531" s="515">
        <f t="shared" si="206"/>
        <v>0</v>
      </c>
      <c r="AE531" s="515">
        <f t="shared" si="206"/>
        <v>0</v>
      </c>
      <c r="AF531" s="515">
        <f t="shared" si="206"/>
        <v>0</v>
      </c>
      <c r="AG531" s="515">
        <f t="shared" si="206"/>
        <v>0</v>
      </c>
      <c r="AH531" s="515">
        <f t="shared" si="206"/>
        <v>0</v>
      </c>
      <c r="AI531" s="515">
        <f t="shared" si="206"/>
        <v>0</v>
      </c>
      <c r="AJ531" s="515">
        <f t="shared" si="207"/>
        <v>0</v>
      </c>
      <c r="AK531" s="515">
        <f t="shared" si="207"/>
        <v>0</v>
      </c>
      <c r="AL531" s="515">
        <f t="shared" si="207"/>
        <v>0</v>
      </c>
      <c r="AM531" s="515">
        <f t="shared" si="207"/>
        <v>0</v>
      </c>
      <c r="AN531" s="515">
        <f t="shared" si="207"/>
        <v>0</v>
      </c>
      <c r="AO531" s="515">
        <f t="shared" si="207"/>
        <v>0</v>
      </c>
      <c r="AP531" s="515">
        <f t="shared" si="207"/>
        <v>0</v>
      </c>
      <c r="AQ531" s="515">
        <f t="shared" si="207"/>
        <v>0</v>
      </c>
      <c r="AR531" s="515">
        <f t="shared" si="207"/>
        <v>0</v>
      </c>
      <c r="AS531" s="515">
        <f t="shared" si="207"/>
        <v>0</v>
      </c>
      <c r="AT531" s="515">
        <f t="shared" si="207"/>
        <v>0</v>
      </c>
      <c r="AU531" s="515">
        <f t="shared" si="207"/>
        <v>0</v>
      </c>
      <c r="AV531" s="515">
        <f t="shared" si="207"/>
        <v>0</v>
      </c>
      <c r="AW531" s="515">
        <f t="shared" si="207"/>
        <v>0</v>
      </c>
      <c r="AX531" s="515" t="str">
        <f t="shared" si="199"/>
        <v/>
      </c>
      <c r="AY531" s="515" t="str">
        <f t="shared" si="199"/>
        <v/>
      </c>
      <c r="AZ531" s="515" t="str">
        <f t="shared" si="199"/>
        <v/>
      </c>
      <c r="BA531" s="515" t="str">
        <f t="shared" si="199"/>
        <v/>
      </c>
      <c r="BB531" s="515" t="str">
        <f t="shared" si="199"/>
        <v/>
      </c>
      <c r="BC531" s="515" t="str">
        <f t="shared" si="199"/>
        <v/>
      </c>
      <c r="BD531" s="515" t="str">
        <f t="shared" si="195"/>
        <v/>
      </c>
      <c r="BE531" s="515" t="str">
        <f t="shared" si="195"/>
        <v/>
      </c>
      <c r="BF531" s="515" t="str">
        <f t="shared" si="195"/>
        <v/>
      </c>
      <c r="BG531" s="515" t="str">
        <f t="shared" si="195"/>
        <v/>
      </c>
      <c r="BH531" s="515" t="str">
        <f t="shared" si="188"/>
        <v/>
      </c>
      <c r="BI531" s="515" t="str">
        <f t="shared" si="188"/>
        <v/>
      </c>
      <c r="BJ531" s="515" t="str">
        <f t="shared" si="188"/>
        <v/>
      </c>
      <c r="BK531" s="515" t="str">
        <f t="shared" si="188"/>
        <v/>
      </c>
      <c r="BL531" s="515">
        <f t="shared" si="208"/>
        <v>0</v>
      </c>
      <c r="BM531" s="515">
        <f t="shared" si="209"/>
        <v>0</v>
      </c>
      <c r="BN531" s="515">
        <f t="shared" si="210"/>
        <v>0</v>
      </c>
      <c r="BO531" s="515" t="str">
        <f t="shared" si="211"/>
        <v/>
      </c>
    </row>
    <row r="532" spans="1:67" ht="30" customHeight="1">
      <c r="A532" s="518">
        <v>521</v>
      </c>
      <c r="B532" s="516"/>
      <c r="C532" s="77" t="str">
        <f t="shared" si="200"/>
        <v/>
      </c>
      <c r="D532" s="72" t="str">
        <f t="shared" si="201"/>
        <v/>
      </c>
      <c r="E532" s="515" t="str">
        <f t="shared" si="202"/>
        <v/>
      </c>
      <c r="F532" s="515" t="str">
        <f t="shared" si="203"/>
        <v/>
      </c>
      <c r="G532" s="515" t="str">
        <f t="shared" si="204"/>
        <v/>
      </c>
      <c r="H532" s="515">
        <f t="shared" si="205"/>
        <v>0</v>
      </c>
      <c r="I532" s="515">
        <f t="shared" si="205"/>
        <v>0</v>
      </c>
      <c r="J532" s="515">
        <f t="shared" si="205"/>
        <v>0</v>
      </c>
      <c r="K532" s="515">
        <f t="shared" si="205"/>
        <v>0</v>
      </c>
      <c r="L532" s="515">
        <f t="shared" si="205"/>
        <v>0</v>
      </c>
      <c r="M532" s="515">
        <f t="shared" si="205"/>
        <v>0</v>
      </c>
      <c r="N532" s="515">
        <f t="shared" si="205"/>
        <v>0</v>
      </c>
      <c r="O532" s="515">
        <f t="shared" si="205"/>
        <v>0</v>
      </c>
      <c r="P532" s="515">
        <f t="shared" si="205"/>
        <v>0</v>
      </c>
      <c r="Q532" s="515">
        <f t="shared" si="205"/>
        <v>0</v>
      </c>
      <c r="R532" s="515">
        <f t="shared" si="205"/>
        <v>0</v>
      </c>
      <c r="S532" s="515">
        <f t="shared" si="205"/>
        <v>0</v>
      </c>
      <c r="T532" s="515">
        <f t="shared" si="205"/>
        <v>0</v>
      </c>
      <c r="U532" s="515">
        <f t="shared" si="205"/>
        <v>0</v>
      </c>
      <c r="V532" s="515">
        <f t="shared" si="206"/>
        <v>0</v>
      </c>
      <c r="W532" s="515">
        <f t="shared" si="206"/>
        <v>0</v>
      </c>
      <c r="X532" s="515">
        <f t="shared" si="206"/>
        <v>0</v>
      </c>
      <c r="Y532" s="515">
        <f t="shared" si="206"/>
        <v>0</v>
      </c>
      <c r="Z532" s="515">
        <f t="shared" si="206"/>
        <v>0</v>
      </c>
      <c r="AA532" s="515">
        <f t="shared" si="206"/>
        <v>0</v>
      </c>
      <c r="AB532" s="515">
        <f t="shared" si="206"/>
        <v>0</v>
      </c>
      <c r="AC532" s="515">
        <f t="shared" si="206"/>
        <v>0</v>
      </c>
      <c r="AD532" s="515">
        <f t="shared" si="206"/>
        <v>0</v>
      </c>
      <c r="AE532" s="515">
        <f t="shared" si="206"/>
        <v>0</v>
      </c>
      <c r="AF532" s="515">
        <f t="shared" si="206"/>
        <v>0</v>
      </c>
      <c r="AG532" s="515">
        <f t="shared" si="206"/>
        <v>0</v>
      </c>
      <c r="AH532" s="515">
        <f t="shared" si="206"/>
        <v>0</v>
      </c>
      <c r="AI532" s="515">
        <f t="shared" si="206"/>
        <v>0</v>
      </c>
      <c r="AJ532" s="515">
        <f t="shared" si="207"/>
        <v>0</v>
      </c>
      <c r="AK532" s="515">
        <f t="shared" si="207"/>
        <v>0</v>
      </c>
      <c r="AL532" s="515">
        <f t="shared" si="207"/>
        <v>0</v>
      </c>
      <c r="AM532" s="515">
        <f t="shared" si="207"/>
        <v>0</v>
      </c>
      <c r="AN532" s="515">
        <f t="shared" si="207"/>
        <v>0</v>
      </c>
      <c r="AO532" s="515">
        <f t="shared" si="207"/>
        <v>0</v>
      </c>
      <c r="AP532" s="515">
        <f t="shared" si="207"/>
        <v>0</v>
      </c>
      <c r="AQ532" s="515">
        <f t="shared" si="207"/>
        <v>0</v>
      </c>
      <c r="AR532" s="515">
        <f t="shared" si="207"/>
        <v>0</v>
      </c>
      <c r="AS532" s="515">
        <f t="shared" si="207"/>
        <v>0</v>
      </c>
      <c r="AT532" s="515">
        <f t="shared" si="207"/>
        <v>0</v>
      </c>
      <c r="AU532" s="515">
        <f t="shared" si="207"/>
        <v>0</v>
      </c>
      <c r="AV532" s="515">
        <f t="shared" si="207"/>
        <v>0</v>
      </c>
      <c r="AW532" s="515">
        <f t="shared" si="207"/>
        <v>0</v>
      </c>
      <c r="AX532" s="515" t="str">
        <f t="shared" si="199"/>
        <v/>
      </c>
      <c r="AY532" s="515" t="str">
        <f t="shared" si="199"/>
        <v/>
      </c>
      <c r="AZ532" s="515" t="str">
        <f t="shared" si="199"/>
        <v/>
      </c>
      <c r="BA532" s="515" t="str">
        <f t="shared" si="199"/>
        <v/>
      </c>
      <c r="BB532" s="515" t="str">
        <f t="shared" si="199"/>
        <v/>
      </c>
      <c r="BC532" s="515" t="str">
        <f t="shared" si="199"/>
        <v/>
      </c>
      <c r="BD532" s="515" t="str">
        <f t="shared" si="195"/>
        <v/>
      </c>
      <c r="BE532" s="515" t="str">
        <f t="shared" si="195"/>
        <v/>
      </c>
      <c r="BF532" s="515" t="str">
        <f t="shared" si="195"/>
        <v/>
      </c>
      <c r="BG532" s="515" t="str">
        <f t="shared" si="195"/>
        <v/>
      </c>
      <c r="BH532" s="515" t="str">
        <f t="shared" si="188"/>
        <v/>
      </c>
      <c r="BI532" s="515" t="str">
        <f t="shared" si="188"/>
        <v/>
      </c>
      <c r="BJ532" s="515" t="str">
        <f t="shared" si="188"/>
        <v/>
      </c>
      <c r="BK532" s="515" t="str">
        <f t="shared" si="188"/>
        <v/>
      </c>
      <c r="BL532" s="515">
        <f t="shared" si="208"/>
        <v>0</v>
      </c>
      <c r="BM532" s="515">
        <f t="shared" si="209"/>
        <v>0</v>
      </c>
      <c r="BN532" s="515">
        <f t="shared" si="210"/>
        <v>0</v>
      </c>
      <c r="BO532" s="515" t="str">
        <f t="shared" si="211"/>
        <v/>
      </c>
    </row>
    <row r="533" spans="1:67" ht="30" customHeight="1">
      <c r="A533" s="517">
        <v>522</v>
      </c>
      <c r="B533" s="516"/>
      <c r="C533" s="77" t="str">
        <f t="shared" si="200"/>
        <v/>
      </c>
      <c r="D533" s="72" t="str">
        <f t="shared" si="201"/>
        <v/>
      </c>
      <c r="E533" s="515" t="str">
        <f t="shared" si="202"/>
        <v/>
      </c>
      <c r="F533" s="515" t="str">
        <f t="shared" si="203"/>
        <v/>
      </c>
      <c r="G533" s="515" t="str">
        <f t="shared" si="204"/>
        <v/>
      </c>
      <c r="H533" s="515">
        <f t="shared" si="205"/>
        <v>0</v>
      </c>
      <c r="I533" s="515">
        <f t="shared" si="205"/>
        <v>0</v>
      </c>
      <c r="J533" s="515">
        <f t="shared" si="205"/>
        <v>0</v>
      </c>
      <c r="K533" s="515">
        <f t="shared" si="205"/>
        <v>0</v>
      </c>
      <c r="L533" s="515">
        <f t="shared" si="205"/>
        <v>0</v>
      </c>
      <c r="M533" s="515">
        <f t="shared" si="205"/>
        <v>0</v>
      </c>
      <c r="N533" s="515">
        <f t="shared" si="205"/>
        <v>0</v>
      </c>
      <c r="O533" s="515">
        <f t="shared" si="205"/>
        <v>0</v>
      </c>
      <c r="P533" s="515">
        <f t="shared" si="205"/>
        <v>0</v>
      </c>
      <c r="Q533" s="515">
        <f t="shared" si="205"/>
        <v>0</v>
      </c>
      <c r="R533" s="515">
        <f t="shared" si="205"/>
        <v>0</v>
      </c>
      <c r="S533" s="515">
        <f t="shared" si="205"/>
        <v>0</v>
      </c>
      <c r="T533" s="515">
        <f t="shared" si="205"/>
        <v>0</v>
      </c>
      <c r="U533" s="515">
        <f t="shared" si="205"/>
        <v>0</v>
      </c>
      <c r="V533" s="515">
        <f t="shared" si="206"/>
        <v>0</v>
      </c>
      <c r="W533" s="515">
        <f t="shared" si="206"/>
        <v>0</v>
      </c>
      <c r="X533" s="515">
        <f t="shared" si="206"/>
        <v>0</v>
      </c>
      <c r="Y533" s="515">
        <f t="shared" si="206"/>
        <v>0</v>
      </c>
      <c r="Z533" s="515">
        <f t="shared" si="206"/>
        <v>0</v>
      </c>
      <c r="AA533" s="515">
        <f t="shared" si="206"/>
        <v>0</v>
      </c>
      <c r="AB533" s="515">
        <f t="shared" si="206"/>
        <v>0</v>
      </c>
      <c r="AC533" s="515">
        <f t="shared" si="206"/>
        <v>0</v>
      </c>
      <c r="AD533" s="515">
        <f t="shared" si="206"/>
        <v>0</v>
      </c>
      <c r="AE533" s="515">
        <f t="shared" si="206"/>
        <v>0</v>
      </c>
      <c r="AF533" s="515">
        <f t="shared" si="206"/>
        <v>0</v>
      </c>
      <c r="AG533" s="515">
        <f t="shared" si="206"/>
        <v>0</v>
      </c>
      <c r="AH533" s="515">
        <f t="shared" si="206"/>
        <v>0</v>
      </c>
      <c r="AI533" s="515">
        <f t="shared" si="206"/>
        <v>0</v>
      </c>
      <c r="AJ533" s="515">
        <f t="shared" si="207"/>
        <v>0</v>
      </c>
      <c r="AK533" s="515">
        <f t="shared" si="207"/>
        <v>0</v>
      </c>
      <c r="AL533" s="515">
        <f t="shared" si="207"/>
        <v>0</v>
      </c>
      <c r="AM533" s="515">
        <f t="shared" si="207"/>
        <v>0</v>
      </c>
      <c r="AN533" s="515">
        <f t="shared" si="207"/>
        <v>0</v>
      </c>
      <c r="AO533" s="515">
        <f t="shared" si="207"/>
        <v>0</v>
      </c>
      <c r="AP533" s="515">
        <f t="shared" si="207"/>
        <v>0</v>
      </c>
      <c r="AQ533" s="515">
        <f t="shared" si="207"/>
        <v>0</v>
      </c>
      <c r="AR533" s="515">
        <f t="shared" si="207"/>
        <v>0</v>
      </c>
      <c r="AS533" s="515">
        <f t="shared" si="207"/>
        <v>0</v>
      </c>
      <c r="AT533" s="515">
        <f t="shared" si="207"/>
        <v>0</v>
      </c>
      <c r="AU533" s="515">
        <f t="shared" si="207"/>
        <v>0</v>
      </c>
      <c r="AV533" s="515">
        <f t="shared" si="207"/>
        <v>0</v>
      </c>
      <c r="AW533" s="515">
        <f t="shared" si="207"/>
        <v>0</v>
      </c>
      <c r="AX533" s="515" t="str">
        <f t="shared" si="199"/>
        <v/>
      </c>
      <c r="AY533" s="515" t="str">
        <f t="shared" si="199"/>
        <v/>
      </c>
      <c r="AZ533" s="515" t="str">
        <f t="shared" si="199"/>
        <v/>
      </c>
      <c r="BA533" s="515" t="str">
        <f t="shared" si="199"/>
        <v/>
      </c>
      <c r="BB533" s="515" t="str">
        <f t="shared" si="199"/>
        <v/>
      </c>
      <c r="BC533" s="515" t="str">
        <f t="shared" si="199"/>
        <v/>
      </c>
      <c r="BD533" s="515" t="str">
        <f t="shared" si="195"/>
        <v/>
      </c>
      <c r="BE533" s="515" t="str">
        <f t="shared" si="195"/>
        <v/>
      </c>
      <c r="BF533" s="515" t="str">
        <f t="shared" si="195"/>
        <v/>
      </c>
      <c r="BG533" s="515" t="str">
        <f t="shared" si="195"/>
        <v/>
      </c>
      <c r="BH533" s="515" t="str">
        <f t="shared" si="188"/>
        <v/>
      </c>
      <c r="BI533" s="515" t="str">
        <f t="shared" si="188"/>
        <v/>
      </c>
      <c r="BJ533" s="515" t="str">
        <f t="shared" si="188"/>
        <v/>
      </c>
      <c r="BK533" s="515" t="str">
        <f t="shared" si="188"/>
        <v/>
      </c>
      <c r="BL533" s="515">
        <f t="shared" si="208"/>
        <v>0</v>
      </c>
      <c r="BM533" s="515">
        <f t="shared" si="209"/>
        <v>0</v>
      </c>
      <c r="BN533" s="515">
        <f t="shared" si="210"/>
        <v>0</v>
      </c>
      <c r="BO533" s="515" t="str">
        <f t="shared" si="211"/>
        <v/>
      </c>
    </row>
    <row r="534" spans="1:67" ht="30" customHeight="1">
      <c r="A534" s="518">
        <v>523</v>
      </c>
      <c r="B534" s="516"/>
      <c r="C534" s="77" t="str">
        <f t="shared" si="200"/>
        <v/>
      </c>
      <c r="D534" s="72" t="str">
        <f t="shared" si="201"/>
        <v/>
      </c>
      <c r="E534" s="515" t="str">
        <f t="shared" si="202"/>
        <v/>
      </c>
      <c r="F534" s="515" t="str">
        <f t="shared" si="203"/>
        <v/>
      </c>
      <c r="G534" s="515" t="str">
        <f t="shared" si="204"/>
        <v/>
      </c>
      <c r="H534" s="515">
        <f t="shared" si="205"/>
        <v>0</v>
      </c>
      <c r="I534" s="515">
        <f t="shared" si="205"/>
        <v>0</v>
      </c>
      <c r="J534" s="515">
        <f t="shared" si="205"/>
        <v>0</v>
      </c>
      <c r="K534" s="515">
        <f t="shared" si="205"/>
        <v>0</v>
      </c>
      <c r="L534" s="515">
        <f t="shared" si="205"/>
        <v>0</v>
      </c>
      <c r="M534" s="515">
        <f t="shared" si="205"/>
        <v>0</v>
      </c>
      <c r="N534" s="515">
        <f t="shared" si="205"/>
        <v>0</v>
      </c>
      <c r="O534" s="515">
        <f t="shared" si="205"/>
        <v>0</v>
      </c>
      <c r="P534" s="515">
        <f t="shared" si="205"/>
        <v>0</v>
      </c>
      <c r="Q534" s="515">
        <f t="shared" si="205"/>
        <v>0</v>
      </c>
      <c r="R534" s="515">
        <f t="shared" si="205"/>
        <v>0</v>
      </c>
      <c r="S534" s="515">
        <f t="shared" si="205"/>
        <v>0</v>
      </c>
      <c r="T534" s="515">
        <f t="shared" si="205"/>
        <v>0</v>
      </c>
      <c r="U534" s="515">
        <f t="shared" si="205"/>
        <v>0</v>
      </c>
      <c r="V534" s="515">
        <f t="shared" si="206"/>
        <v>0</v>
      </c>
      <c r="W534" s="515">
        <f t="shared" si="206"/>
        <v>0</v>
      </c>
      <c r="X534" s="515">
        <f t="shared" si="206"/>
        <v>0</v>
      </c>
      <c r="Y534" s="515">
        <f t="shared" si="206"/>
        <v>0</v>
      </c>
      <c r="Z534" s="515">
        <f t="shared" si="206"/>
        <v>0</v>
      </c>
      <c r="AA534" s="515">
        <f t="shared" si="206"/>
        <v>0</v>
      </c>
      <c r="AB534" s="515">
        <f t="shared" si="206"/>
        <v>0</v>
      </c>
      <c r="AC534" s="515">
        <f t="shared" si="206"/>
        <v>0</v>
      </c>
      <c r="AD534" s="515">
        <f t="shared" si="206"/>
        <v>0</v>
      </c>
      <c r="AE534" s="515">
        <f t="shared" si="206"/>
        <v>0</v>
      </c>
      <c r="AF534" s="515">
        <f t="shared" si="206"/>
        <v>0</v>
      </c>
      <c r="AG534" s="515">
        <f t="shared" si="206"/>
        <v>0</v>
      </c>
      <c r="AH534" s="515">
        <f t="shared" si="206"/>
        <v>0</v>
      </c>
      <c r="AI534" s="515">
        <f t="shared" si="206"/>
        <v>0</v>
      </c>
      <c r="AJ534" s="515">
        <f t="shared" si="207"/>
        <v>0</v>
      </c>
      <c r="AK534" s="515">
        <f t="shared" si="207"/>
        <v>0</v>
      </c>
      <c r="AL534" s="515">
        <f t="shared" si="207"/>
        <v>0</v>
      </c>
      <c r="AM534" s="515">
        <f t="shared" si="207"/>
        <v>0</v>
      </c>
      <c r="AN534" s="515">
        <f t="shared" si="207"/>
        <v>0</v>
      </c>
      <c r="AO534" s="515">
        <f t="shared" si="207"/>
        <v>0</v>
      </c>
      <c r="AP534" s="515">
        <f t="shared" si="207"/>
        <v>0</v>
      </c>
      <c r="AQ534" s="515">
        <f t="shared" si="207"/>
        <v>0</v>
      </c>
      <c r="AR534" s="515">
        <f t="shared" si="207"/>
        <v>0</v>
      </c>
      <c r="AS534" s="515">
        <f t="shared" si="207"/>
        <v>0</v>
      </c>
      <c r="AT534" s="515">
        <f t="shared" si="207"/>
        <v>0</v>
      </c>
      <c r="AU534" s="515">
        <f t="shared" si="207"/>
        <v>0</v>
      </c>
      <c r="AV534" s="515">
        <f t="shared" si="207"/>
        <v>0</v>
      </c>
      <c r="AW534" s="515">
        <f t="shared" si="207"/>
        <v>0</v>
      </c>
      <c r="AX534" s="515" t="str">
        <f t="shared" si="199"/>
        <v/>
      </c>
      <c r="AY534" s="515" t="str">
        <f t="shared" si="199"/>
        <v/>
      </c>
      <c r="AZ534" s="515" t="str">
        <f t="shared" si="199"/>
        <v/>
      </c>
      <c r="BA534" s="515" t="str">
        <f t="shared" si="199"/>
        <v/>
      </c>
      <c r="BB534" s="515" t="str">
        <f t="shared" si="199"/>
        <v/>
      </c>
      <c r="BC534" s="515" t="str">
        <f t="shared" si="199"/>
        <v/>
      </c>
      <c r="BD534" s="515" t="str">
        <f t="shared" si="195"/>
        <v/>
      </c>
      <c r="BE534" s="515" t="str">
        <f t="shared" si="195"/>
        <v/>
      </c>
      <c r="BF534" s="515" t="str">
        <f t="shared" si="195"/>
        <v/>
      </c>
      <c r="BG534" s="515" t="str">
        <f t="shared" si="195"/>
        <v/>
      </c>
      <c r="BH534" s="515" t="str">
        <f t="shared" si="188"/>
        <v/>
      </c>
      <c r="BI534" s="515" t="str">
        <f t="shared" si="188"/>
        <v/>
      </c>
      <c r="BJ534" s="515" t="str">
        <f t="shared" si="188"/>
        <v/>
      </c>
      <c r="BK534" s="515" t="str">
        <f t="shared" si="188"/>
        <v/>
      </c>
      <c r="BL534" s="515">
        <f t="shared" si="208"/>
        <v>0</v>
      </c>
      <c r="BM534" s="515">
        <f t="shared" si="209"/>
        <v>0</v>
      </c>
      <c r="BN534" s="515">
        <f t="shared" si="210"/>
        <v>0</v>
      </c>
      <c r="BO534" s="515" t="str">
        <f t="shared" si="211"/>
        <v/>
      </c>
    </row>
    <row r="535" spans="1:67" ht="30" customHeight="1">
      <c r="A535" s="517">
        <v>524</v>
      </c>
      <c r="B535" s="516"/>
      <c r="C535" s="77" t="str">
        <f t="shared" si="200"/>
        <v/>
      </c>
      <c r="D535" s="72" t="str">
        <f t="shared" si="201"/>
        <v/>
      </c>
      <c r="E535" s="515" t="str">
        <f t="shared" si="202"/>
        <v/>
      </c>
      <c r="F535" s="515" t="str">
        <f t="shared" si="203"/>
        <v/>
      </c>
      <c r="G535" s="515" t="str">
        <f t="shared" si="204"/>
        <v/>
      </c>
      <c r="H535" s="515">
        <f t="shared" si="205"/>
        <v>0</v>
      </c>
      <c r="I535" s="515">
        <f t="shared" si="205"/>
        <v>0</v>
      </c>
      <c r="J535" s="515">
        <f t="shared" si="205"/>
        <v>0</v>
      </c>
      <c r="K535" s="515">
        <f t="shared" si="205"/>
        <v>0</v>
      </c>
      <c r="L535" s="515">
        <f t="shared" si="205"/>
        <v>0</v>
      </c>
      <c r="M535" s="515">
        <f t="shared" si="205"/>
        <v>0</v>
      </c>
      <c r="N535" s="515">
        <f t="shared" si="205"/>
        <v>0</v>
      </c>
      <c r="O535" s="515">
        <f t="shared" si="205"/>
        <v>0</v>
      </c>
      <c r="P535" s="515">
        <f t="shared" si="205"/>
        <v>0</v>
      </c>
      <c r="Q535" s="515">
        <f t="shared" si="205"/>
        <v>0</v>
      </c>
      <c r="R535" s="515">
        <f t="shared" si="205"/>
        <v>0</v>
      </c>
      <c r="S535" s="515">
        <f t="shared" si="205"/>
        <v>0</v>
      </c>
      <c r="T535" s="515">
        <f t="shared" si="205"/>
        <v>0</v>
      </c>
      <c r="U535" s="515">
        <f t="shared" si="205"/>
        <v>0</v>
      </c>
      <c r="V535" s="515">
        <f t="shared" si="206"/>
        <v>0</v>
      </c>
      <c r="W535" s="515">
        <f t="shared" si="206"/>
        <v>0</v>
      </c>
      <c r="X535" s="515">
        <f t="shared" si="206"/>
        <v>0</v>
      </c>
      <c r="Y535" s="515">
        <f t="shared" si="206"/>
        <v>0</v>
      </c>
      <c r="Z535" s="515">
        <f t="shared" si="206"/>
        <v>0</v>
      </c>
      <c r="AA535" s="515">
        <f t="shared" si="206"/>
        <v>0</v>
      </c>
      <c r="AB535" s="515">
        <f t="shared" si="206"/>
        <v>0</v>
      </c>
      <c r="AC535" s="515">
        <f t="shared" si="206"/>
        <v>0</v>
      </c>
      <c r="AD535" s="515">
        <f t="shared" si="206"/>
        <v>0</v>
      </c>
      <c r="AE535" s="515">
        <f t="shared" si="206"/>
        <v>0</v>
      </c>
      <c r="AF535" s="515">
        <f t="shared" si="206"/>
        <v>0</v>
      </c>
      <c r="AG535" s="515">
        <f t="shared" si="206"/>
        <v>0</v>
      </c>
      <c r="AH535" s="515">
        <f t="shared" si="206"/>
        <v>0</v>
      </c>
      <c r="AI535" s="515">
        <f t="shared" si="206"/>
        <v>0</v>
      </c>
      <c r="AJ535" s="515">
        <f t="shared" si="207"/>
        <v>0</v>
      </c>
      <c r="AK535" s="515">
        <f t="shared" si="207"/>
        <v>0</v>
      </c>
      <c r="AL535" s="515">
        <f t="shared" si="207"/>
        <v>0</v>
      </c>
      <c r="AM535" s="515">
        <f t="shared" si="207"/>
        <v>0</v>
      </c>
      <c r="AN535" s="515">
        <f t="shared" si="207"/>
        <v>0</v>
      </c>
      <c r="AO535" s="515">
        <f t="shared" si="207"/>
        <v>0</v>
      </c>
      <c r="AP535" s="515">
        <f t="shared" si="207"/>
        <v>0</v>
      </c>
      <c r="AQ535" s="515">
        <f t="shared" si="207"/>
        <v>0</v>
      </c>
      <c r="AR535" s="515">
        <f t="shared" si="207"/>
        <v>0</v>
      </c>
      <c r="AS535" s="515">
        <f t="shared" si="207"/>
        <v>0</v>
      </c>
      <c r="AT535" s="515">
        <f t="shared" si="207"/>
        <v>0</v>
      </c>
      <c r="AU535" s="515">
        <f t="shared" si="207"/>
        <v>0</v>
      </c>
      <c r="AV535" s="515">
        <f t="shared" si="207"/>
        <v>0</v>
      </c>
      <c r="AW535" s="515">
        <f t="shared" si="207"/>
        <v>0</v>
      </c>
      <c r="AX535" s="515" t="str">
        <f t="shared" si="199"/>
        <v/>
      </c>
      <c r="AY535" s="515" t="str">
        <f t="shared" si="199"/>
        <v/>
      </c>
      <c r="AZ535" s="515" t="str">
        <f t="shared" si="199"/>
        <v/>
      </c>
      <c r="BA535" s="515" t="str">
        <f t="shared" si="199"/>
        <v/>
      </c>
      <c r="BB535" s="515" t="str">
        <f t="shared" si="199"/>
        <v/>
      </c>
      <c r="BC535" s="515" t="str">
        <f t="shared" si="199"/>
        <v/>
      </c>
      <c r="BD535" s="515" t="str">
        <f t="shared" si="195"/>
        <v/>
      </c>
      <c r="BE535" s="515" t="str">
        <f t="shared" si="195"/>
        <v/>
      </c>
      <c r="BF535" s="515" t="str">
        <f t="shared" si="195"/>
        <v/>
      </c>
      <c r="BG535" s="515" t="str">
        <f t="shared" si="195"/>
        <v/>
      </c>
      <c r="BH535" s="515" t="str">
        <f t="shared" si="195"/>
        <v/>
      </c>
      <c r="BI535" s="515" t="str">
        <f t="shared" si="195"/>
        <v/>
      </c>
      <c r="BJ535" s="515" t="str">
        <f t="shared" si="195"/>
        <v/>
      </c>
      <c r="BK535" s="515" t="str">
        <f t="shared" si="195"/>
        <v/>
      </c>
      <c r="BL535" s="515">
        <f t="shared" si="208"/>
        <v>0</v>
      </c>
      <c r="BM535" s="515">
        <f t="shared" si="209"/>
        <v>0</v>
      </c>
      <c r="BN535" s="515">
        <f t="shared" si="210"/>
        <v>0</v>
      </c>
      <c r="BO535" s="515" t="str">
        <f t="shared" si="211"/>
        <v/>
      </c>
    </row>
    <row r="536" spans="1:67" ht="30" customHeight="1">
      <c r="A536" s="518">
        <v>525</v>
      </c>
      <c r="B536" s="516"/>
      <c r="C536" s="77" t="str">
        <f t="shared" si="200"/>
        <v/>
      </c>
      <c r="D536" s="72" t="str">
        <f t="shared" si="201"/>
        <v/>
      </c>
      <c r="E536" s="515" t="str">
        <f t="shared" si="202"/>
        <v/>
      </c>
      <c r="F536" s="515" t="str">
        <f t="shared" si="203"/>
        <v/>
      </c>
      <c r="G536" s="515" t="str">
        <f t="shared" si="204"/>
        <v/>
      </c>
      <c r="H536" s="515">
        <f t="shared" si="205"/>
        <v>0</v>
      </c>
      <c r="I536" s="515">
        <f t="shared" si="205"/>
        <v>0</v>
      </c>
      <c r="J536" s="515">
        <f t="shared" si="205"/>
        <v>0</v>
      </c>
      <c r="K536" s="515">
        <f t="shared" si="205"/>
        <v>0</v>
      </c>
      <c r="L536" s="515">
        <f t="shared" si="205"/>
        <v>0</v>
      </c>
      <c r="M536" s="515">
        <f t="shared" si="205"/>
        <v>0</v>
      </c>
      <c r="N536" s="515">
        <f t="shared" si="205"/>
        <v>0</v>
      </c>
      <c r="O536" s="515">
        <f t="shared" si="205"/>
        <v>0</v>
      </c>
      <c r="P536" s="515">
        <f t="shared" si="205"/>
        <v>0</v>
      </c>
      <c r="Q536" s="515">
        <f t="shared" si="205"/>
        <v>0</v>
      </c>
      <c r="R536" s="515">
        <f t="shared" si="205"/>
        <v>0</v>
      </c>
      <c r="S536" s="515">
        <f t="shared" si="205"/>
        <v>0</v>
      </c>
      <c r="T536" s="515">
        <f t="shared" si="205"/>
        <v>0</v>
      </c>
      <c r="U536" s="515">
        <f t="shared" si="205"/>
        <v>0</v>
      </c>
      <c r="V536" s="515">
        <f t="shared" si="206"/>
        <v>0</v>
      </c>
      <c r="W536" s="515">
        <f t="shared" si="206"/>
        <v>0</v>
      </c>
      <c r="X536" s="515">
        <f t="shared" si="206"/>
        <v>0</v>
      </c>
      <c r="Y536" s="515">
        <f t="shared" si="206"/>
        <v>0</v>
      </c>
      <c r="Z536" s="515">
        <f t="shared" si="206"/>
        <v>0</v>
      </c>
      <c r="AA536" s="515">
        <f t="shared" si="206"/>
        <v>0</v>
      </c>
      <c r="AB536" s="515">
        <f t="shared" si="206"/>
        <v>0</v>
      </c>
      <c r="AC536" s="515">
        <f t="shared" si="206"/>
        <v>0</v>
      </c>
      <c r="AD536" s="515">
        <f t="shared" si="206"/>
        <v>0</v>
      </c>
      <c r="AE536" s="515">
        <f t="shared" si="206"/>
        <v>0</v>
      </c>
      <c r="AF536" s="515">
        <f t="shared" si="206"/>
        <v>0</v>
      </c>
      <c r="AG536" s="515">
        <f t="shared" si="206"/>
        <v>0</v>
      </c>
      <c r="AH536" s="515">
        <f t="shared" si="206"/>
        <v>0</v>
      </c>
      <c r="AI536" s="515">
        <f t="shared" si="206"/>
        <v>0</v>
      </c>
      <c r="AJ536" s="515">
        <f t="shared" si="207"/>
        <v>0</v>
      </c>
      <c r="AK536" s="515">
        <f t="shared" si="207"/>
        <v>0</v>
      </c>
      <c r="AL536" s="515">
        <f t="shared" si="207"/>
        <v>0</v>
      </c>
      <c r="AM536" s="515">
        <f t="shared" si="207"/>
        <v>0</v>
      </c>
      <c r="AN536" s="515">
        <f t="shared" si="207"/>
        <v>0</v>
      </c>
      <c r="AO536" s="515">
        <f t="shared" si="207"/>
        <v>0</v>
      </c>
      <c r="AP536" s="515">
        <f t="shared" si="207"/>
        <v>0</v>
      </c>
      <c r="AQ536" s="515">
        <f t="shared" si="207"/>
        <v>0</v>
      </c>
      <c r="AR536" s="515">
        <f t="shared" si="207"/>
        <v>0</v>
      </c>
      <c r="AS536" s="515">
        <f t="shared" si="207"/>
        <v>0</v>
      </c>
      <c r="AT536" s="515">
        <f t="shared" si="207"/>
        <v>0</v>
      </c>
      <c r="AU536" s="515">
        <f t="shared" si="207"/>
        <v>0</v>
      </c>
      <c r="AV536" s="515">
        <f t="shared" si="207"/>
        <v>0</v>
      </c>
      <c r="AW536" s="515">
        <f t="shared" si="207"/>
        <v>0</v>
      </c>
      <c r="AX536" s="515" t="str">
        <f t="shared" si="199"/>
        <v/>
      </c>
      <c r="AY536" s="515" t="str">
        <f t="shared" si="199"/>
        <v/>
      </c>
      <c r="AZ536" s="515" t="str">
        <f t="shared" si="199"/>
        <v/>
      </c>
      <c r="BA536" s="515" t="str">
        <f t="shared" si="199"/>
        <v/>
      </c>
      <c r="BB536" s="515" t="str">
        <f t="shared" si="199"/>
        <v/>
      </c>
      <c r="BC536" s="515" t="str">
        <f t="shared" si="199"/>
        <v/>
      </c>
      <c r="BD536" s="515" t="str">
        <f t="shared" si="195"/>
        <v/>
      </c>
      <c r="BE536" s="515" t="str">
        <f t="shared" si="195"/>
        <v/>
      </c>
      <c r="BF536" s="515" t="str">
        <f t="shared" si="195"/>
        <v/>
      </c>
      <c r="BG536" s="515" t="str">
        <f t="shared" si="195"/>
        <v/>
      </c>
      <c r="BH536" s="515" t="str">
        <f t="shared" si="195"/>
        <v/>
      </c>
      <c r="BI536" s="515" t="str">
        <f t="shared" si="195"/>
        <v/>
      </c>
      <c r="BJ536" s="515" t="str">
        <f t="shared" si="195"/>
        <v/>
      </c>
      <c r="BK536" s="515" t="str">
        <f t="shared" si="195"/>
        <v/>
      </c>
      <c r="BL536" s="515">
        <f t="shared" si="208"/>
        <v>0</v>
      </c>
      <c r="BM536" s="515">
        <f t="shared" si="209"/>
        <v>0</v>
      </c>
      <c r="BN536" s="515">
        <f t="shared" si="210"/>
        <v>0</v>
      </c>
      <c r="BO536" s="515" t="str">
        <f t="shared" si="211"/>
        <v/>
      </c>
    </row>
    <row r="537" spans="1:67" ht="30" customHeight="1">
      <c r="A537" s="517">
        <v>526</v>
      </c>
      <c r="B537" s="516"/>
      <c r="C537" s="77" t="str">
        <f t="shared" si="200"/>
        <v/>
      </c>
      <c r="D537" s="72" t="str">
        <f t="shared" si="201"/>
        <v/>
      </c>
      <c r="E537" s="515" t="str">
        <f t="shared" si="202"/>
        <v/>
      </c>
      <c r="F537" s="515" t="str">
        <f t="shared" si="203"/>
        <v/>
      </c>
      <c r="G537" s="515" t="str">
        <f t="shared" si="204"/>
        <v/>
      </c>
      <c r="H537" s="515">
        <f t="shared" si="205"/>
        <v>0</v>
      </c>
      <c r="I537" s="515">
        <f t="shared" si="205"/>
        <v>0</v>
      </c>
      <c r="J537" s="515">
        <f t="shared" si="205"/>
        <v>0</v>
      </c>
      <c r="K537" s="515">
        <f t="shared" si="205"/>
        <v>0</v>
      </c>
      <c r="L537" s="515">
        <f t="shared" si="205"/>
        <v>0</v>
      </c>
      <c r="M537" s="515">
        <f t="shared" si="205"/>
        <v>0</v>
      </c>
      <c r="N537" s="515">
        <f t="shared" si="205"/>
        <v>0</v>
      </c>
      <c r="O537" s="515">
        <f t="shared" si="205"/>
        <v>0</v>
      </c>
      <c r="P537" s="515">
        <f t="shared" si="205"/>
        <v>0</v>
      </c>
      <c r="Q537" s="515">
        <f t="shared" si="205"/>
        <v>0</v>
      </c>
      <c r="R537" s="515">
        <f t="shared" si="205"/>
        <v>0</v>
      </c>
      <c r="S537" s="515">
        <f t="shared" si="205"/>
        <v>0</v>
      </c>
      <c r="T537" s="515">
        <f t="shared" si="205"/>
        <v>0</v>
      </c>
      <c r="U537" s="515">
        <f t="shared" si="205"/>
        <v>0</v>
      </c>
      <c r="V537" s="515">
        <f t="shared" si="206"/>
        <v>0</v>
      </c>
      <c r="W537" s="515">
        <f t="shared" si="206"/>
        <v>0</v>
      </c>
      <c r="X537" s="515">
        <f t="shared" si="206"/>
        <v>0</v>
      </c>
      <c r="Y537" s="515">
        <f t="shared" si="206"/>
        <v>0</v>
      </c>
      <c r="Z537" s="515">
        <f t="shared" si="206"/>
        <v>0</v>
      </c>
      <c r="AA537" s="515">
        <f t="shared" si="206"/>
        <v>0</v>
      </c>
      <c r="AB537" s="515">
        <f t="shared" si="206"/>
        <v>0</v>
      </c>
      <c r="AC537" s="515">
        <f t="shared" si="206"/>
        <v>0</v>
      </c>
      <c r="AD537" s="515">
        <f t="shared" si="206"/>
        <v>0</v>
      </c>
      <c r="AE537" s="515">
        <f t="shared" si="206"/>
        <v>0</v>
      </c>
      <c r="AF537" s="515">
        <f t="shared" si="206"/>
        <v>0</v>
      </c>
      <c r="AG537" s="515">
        <f t="shared" si="206"/>
        <v>0</v>
      </c>
      <c r="AH537" s="515">
        <f t="shared" si="206"/>
        <v>0</v>
      </c>
      <c r="AI537" s="515">
        <f t="shared" si="206"/>
        <v>0</v>
      </c>
      <c r="AJ537" s="515">
        <f t="shared" si="207"/>
        <v>0</v>
      </c>
      <c r="AK537" s="515">
        <f t="shared" si="207"/>
        <v>0</v>
      </c>
      <c r="AL537" s="515">
        <f t="shared" si="207"/>
        <v>0</v>
      </c>
      <c r="AM537" s="515">
        <f t="shared" si="207"/>
        <v>0</v>
      </c>
      <c r="AN537" s="515">
        <f t="shared" si="207"/>
        <v>0</v>
      </c>
      <c r="AO537" s="515">
        <f t="shared" si="207"/>
        <v>0</v>
      </c>
      <c r="AP537" s="515">
        <f t="shared" si="207"/>
        <v>0</v>
      </c>
      <c r="AQ537" s="515">
        <f t="shared" si="207"/>
        <v>0</v>
      </c>
      <c r="AR537" s="515">
        <f t="shared" si="207"/>
        <v>0</v>
      </c>
      <c r="AS537" s="515">
        <f t="shared" si="207"/>
        <v>0</v>
      </c>
      <c r="AT537" s="515">
        <f t="shared" si="207"/>
        <v>0</v>
      </c>
      <c r="AU537" s="515">
        <f t="shared" si="207"/>
        <v>0</v>
      </c>
      <c r="AV537" s="515">
        <f t="shared" si="207"/>
        <v>0</v>
      </c>
      <c r="AW537" s="515">
        <f t="shared" si="207"/>
        <v>0</v>
      </c>
      <c r="AX537" s="515" t="str">
        <f t="shared" si="199"/>
        <v/>
      </c>
      <c r="AY537" s="515" t="str">
        <f t="shared" si="199"/>
        <v/>
      </c>
      <c r="AZ537" s="515" t="str">
        <f t="shared" si="199"/>
        <v/>
      </c>
      <c r="BA537" s="515" t="str">
        <f t="shared" si="199"/>
        <v/>
      </c>
      <c r="BB537" s="515" t="str">
        <f t="shared" si="199"/>
        <v/>
      </c>
      <c r="BC537" s="515" t="str">
        <f t="shared" si="199"/>
        <v/>
      </c>
      <c r="BD537" s="515" t="str">
        <f t="shared" si="195"/>
        <v/>
      </c>
      <c r="BE537" s="515" t="str">
        <f t="shared" si="195"/>
        <v/>
      </c>
      <c r="BF537" s="515" t="str">
        <f t="shared" si="195"/>
        <v/>
      </c>
      <c r="BG537" s="515" t="str">
        <f t="shared" si="195"/>
        <v/>
      </c>
      <c r="BH537" s="515" t="str">
        <f t="shared" si="195"/>
        <v/>
      </c>
      <c r="BI537" s="515" t="str">
        <f t="shared" si="195"/>
        <v/>
      </c>
      <c r="BJ537" s="515" t="str">
        <f t="shared" si="195"/>
        <v/>
      </c>
      <c r="BK537" s="515" t="str">
        <f t="shared" si="195"/>
        <v/>
      </c>
      <c r="BL537" s="515">
        <f t="shared" si="208"/>
        <v>0</v>
      </c>
      <c r="BM537" s="515">
        <f t="shared" si="209"/>
        <v>0</v>
      </c>
      <c r="BN537" s="515">
        <f t="shared" si="210"/>
        <v>0</v>
      </c>
      <c r="BO537" s="515" t="str">
        <f t="shared" si="211"/>
        <v/>
      </c>
    </row>
    <row r="538" spans="1:67" ht="30" customHeight="1">
      <c r="A538" s="518">
        <v>527</v>
      </c>
      <c r="B538" s="516"/>
      <c r="C538" s="77" t="str">
        <f t="shared" si="200"/>
        <v/>
      </c>
      <c r="D538" s="72" t="str">
        <f t="shared" si="201"/>
        <v/>
      </c>
      <c r="E538" s="515" t="str">
        <f t="shared" si="202"/>
        <v/>
      </c>
      <c r="F538" s="515" t="str">
        <f t="shared" si="203"/>
        <v/>
      </c>
      <c r="G538" s="515" t="str">
        <f t="shared" si="204"/>
        <v/>
      </c>
      <c r="H538" s="515">
        <f t="shared" si="205"/>
        <v>0</v>
      </c>
      <c r="I538" s="515">
        <f t="shared" si="205"/>
        <v>0</v>
      </c>
      <c r="J538" s="515">
        <f t="shared" si="205"/>
        <v>0</v>
      </c>
      <c r="K538" s="515">
        <f t="shared" si="205"/>
        <v>0</v>
      </c>
      <c r="L538" s="515">
        <f t="shared" si="205"/>
        <v>0</v>
      </c>
      <c r="M538" s="515">
        <f t="shared" si="205"/>
        <v>0</v>
      </c>
      <c r="N538" s="515">
        <f t="shared" si="205"/>
        <v>0</v>
      </c>
      <c r="O538" s="515">
        <f t="shared" si="205"/>
        <v>0</v>
      </c>
      <c r="P538" s="515">
        <f t="shared" si="205"/>
        <v>0</v>
      </c>
      <c r="Q538" s="515">
        <f t="shared" si="205"/>
        <v>0</v>
      </c>
      <c r="R538" s="515">
        <f t="shared" si="205"/>
        <v>0</v>
      </c>
      <c r="S538" s="515">
        <f t="shared" si="205"/>
        <v>0</v>
      </c>
      <c r="T538" s="515">
        <f t="shared" si="205"/>
        <v>0</v>
      </c>
      <c r="U538" s="515">
        <f t="shared" si="205"/>
        <v>0</v>
      </c>
      <c r="V538" s="515">
        <f t="shared" si="206"/>
        <v>0</v>
      </c>
      <c r="W538" s="515">
        <f t="shared" si="206"/>
        <v>0</v>
      </c>
      <c r="X538" s="515">
        <f t="shared" si="206"/>
        <v>0</v>
      </c>
      <c r="Y538" s="515">
        <f t="shared" si="206"/>
        <v>0</v>
      </c>
      <c r="Z538" s="515">
        <f t="shared" si="206"/>
        <v>0</v>
      </c>
      <c r="AA538" s="515">
        <f t="shared" si="206"/>
        <v>0</v>
      </c>
      <c r="AB538" s="515">
        <f t="shared" si="206"/>
        <v>0</v>
      </c>
      <c r="AC538" s="515">
        <f t="shared" si="206"/>
        <v>0</v>
      </c>
      <c r="AD538" s="515">
        <f t="shared" si="206"/>
        <v>0</v>
      </c>
      <c r="AE538" s="515">
        <f t="shared" si="206"/>
        <v>0</v>
      </c>
      <c r="AF538" s="515">
        <f t="shared" si="206"/>
        <v>0</v>
      </c>
      <c r="AG538" s="515">
        <f t="shared" si="206"/>
        <v>0</v>
      </c>
      <c r="AH538" s="515">
        <f t="shared" si="206"/>
        <v>0</v>
      </c>
      <c r="AI538" s="515">
        <f t="shared" si="206"/>
        <v>0</v>
      </c>
      <c r="AJ538" s="515">
        <f t="shared" si="207"/>
        <v>0</v>
      </c>
      <c r="AK538" s="515">
        <f t="shared" si="207"/>
        <v>0</v>
      </c>
      <c r="AL538" s="515">
        <f t="shared" si="207"/>
        <v>0</v>
      </c>
      <c r="AM538" s="515">
        <f t="shared" si="207"/>
        <v>0</v>
      </c>
      <c r="AN538" s="515">
        <f t="shared" si="207"/>
        <v>0</v>
      </c>
      <c r="AO538" s="515">
        <f t="shared" si="207"/>
        <v>0</v>
      </c>
      <c r="AP538" s="515">
        <f t="shared" si="207"/>
        <v>0</v>
      </c>
      <c r="AQ538" s="515">
        <f t="shared" si="207"/>
        <v>0</v>
      </c>
      <c r="AR538" s="515">
        <f t="shared" si="207"/>
        <v>0</v>
      </c>
      <c r="AS538" s="515">
        <f t="shared" si="207"/>
        <v>0</v>
      </c>
      <c r="AT538" s="515">
        <f t="shared" si="207"/>
        <v>0</v>
      </c>
      <c r="AU538" s="515">
        <f t="shared" si="207"/>
        <v>0</v>
      </c>
      <c r="AV538" s="515">
        <f t="shared" si="207"/>
        <v>0</v>
      </c>
      <c r="AW538" s="515">
        <f t="shared" si="207"/>
        <v>0</v>
      </c>
      <c r="AX538" s="515" t="str">
        <f t="shared" si="199"/>
        <v/>
      </c>
      <c r="AY538" s="515" t="str">
        <f t="shared" si="199"/>
        <v/>
      </c>
      <c r="AZ538" s="515" t="str">
        <f t="shared" si="199"/>
        <v/>
      </c>
      <c r="BA538" s="515" t="str">
        <f t="shared" si="199"/>
        <v/>
      </c>
      <c r="BB538" s="515" t="str">
        <f t="shared" si="199"/>
        <v/>
      </c>
      <c r="BC538" s="515" t="str">
        <f t="shared" si="199"/>
        <v/>
      </c>
      <c r="BD538" s="515" t="str">
        <f t="shared" si="195"/>
        <v/>
      </c>
      <c r="BE538" s="515" t="str">
        <f t="shared" si="195"/>
        <v/>
      </c>
      <c r="BF538" s="515" t="str">
        <f t="shared" si="195"/>
        <v/>
      </c>
      <c r="BG538" s="515" t="str">
        <f t="shared" si="195"/>
        <v/>
      </c>
      <c r="BH538" s="515" t="str">
        <f t="shared" si="195"/>
        <v/>
      </c>
      <c r="BI538" s="515" t="str">
        <f t="shared" si="195"/>
        <v/>
      </c>
      <c r="BJ538" s="515" t="str">
        <f t="shared" si="195"/>
        <v/>
      </c>
      <c r="BK538" s="515" t="str">
        <f t="shared" si="195"/>
        <v/>
      </c>
      <c r="BL538" s="515">
        <f t="shared" si="208"/>
        <v>0</v>
      </c>
      <c r="BM538" s="515">
        <f t="shared" si="209"/>
        <v>0</v>
      </c>
      <c r="BN538" s="515">
        <f t="shared" si="210"/>
        <v>0</v>
      </c>
      <c r="BO538" s="515" t="str">
        <f t="shared" si="211"/>
        <v/>
      </c>
    </row>
    <row r="539" spans="1:67" ht="30" customHeight="1">
      <c r="A539" s="517">
        <v>528</v>
      </c>
      <c r="B539" s="516"/>
      <c r="C539" s="77" t="str">
        <f t="shared" si="200"/>
        <v/>
      </c>
      <c r="D539" s="72" t="str">
        <f t="shared" si="201"/>
        <v/>
      </c>
      <c r="E539" s="515" t="str">
        <f t="shared" si="202"/>
        <v/>
      </c>
      <c r="F539" s="515" t="str">
        <f t="shared" si="203"/>
        <v/>
      </c>
      <c r="G539" s="515" t="str">
        <f t="shared" si="204"/>
        <v/>
      </c>
      <c r="H539" s="515">
        <f t="shared" si="205"/>
        <v>0</v>
      </c>
      <c r="I539" s="515">
        <f t="shared" si="205"/>
        <v>0</v>
      </c>
      <c r="J539" s="515">
        <f t="shared" si="205"/>
        <v>0</v>
      </c>
      <c r="K539" s="515">
        <f t="shared" si="205"/>
        <v>0</v>
      </c>
      <c r="L539" s="515">
        <f t="shared" si="205"/>
        <v>0</v>
      </c>
      <c r="M539" s="515">
        <f t="shared" si="205"/>
        <v>0</v>
      </c>
      <c r="N539" s="515">
        <f t="shared" si="205"/>
        <v>0</v>
      </c>
      <c r="O539" s="515">
        <f t="shared" si="205"/>
        <v>0</v>
      </c>
      <c r="P539" s="515">
        <f t="shared" si="205"/>
        <v>0</v>
      </c>
      <c r="Q539" s="515">
        <f t="shared" si="205"/>
        <v>0</v>
      </c>
      <c r="R539" s="515">
        <f t="shared" si="205"/>
        <v>0</v>
      </c>
      <c r="S539" s="515">
        <f t="shared" si="205"/>
        <v>0</v>
      </c>
      <c r="T539" s="515">
        <f t="shared" si="205"/>
        <v>0</v>
      </c>
      <c r="U539" s="515">
        <f t="shared" si="205"/>
        <v>0</v>
      </c>
      <c r="V539" s="515">
        <f t="shared" si="206"/>
        <v>0</v>
      </c>
      <c r="W539" s="515">
        <f t="shared" si="206"/>
        <v>0</v>
      </c>
      <c r="X539" s="515">
        <f t="shared" si="206"/>
        <v>0</v>
      </c>
      <c r="Y539" s="515">
        <f t="shared" si="206"/>
        <v>0</v>
      </c>
      <c r="Z539" s="515">
        <f t="shared" si="206"/>
        <v>0</v>
      </c>
      <c r="AA539" s="515">
        <f t="shared" si="206"/>
        <v>0</v>
      </c>
      <c r="AB539" s="515">
        <f t="shared" si="206"/>
        <v>0</v>
      </c>
      <c r="AC539" s="515">
        <f t="shared" si="206"/>
        <v>0</v>
      </c>
      <c r="AD539" s="515">
        <f t="shared" si="206"/>
        <v>0</v>
      </c>
      <c r="AE539" s="515">
        <f t="shared" si="206"/>
        <v>0</v>
      </c>
      <c r="AF539" s="515">
        <f t="shared" si="206"/>
        <v>0</v>
      </c>
      <c r="AG539" s="515">
        <f t="shared" si="206"/>
        <v>0</v>
      </c>
      <c r="AH539" s="515">
        <f t="shared" si="206"/>
        <v>0</v>
      </c>
      <c r="AI539" s="515">
        <f t="shared" si="206"/>
        <v>0</v>
      </c>
      <c r="AJ539" s="515">
        <f t="shared" si="207"/>
        <v>0</v>
      </c>
      <c r="AK539" s="515">
        <f t="shared" si="207"/>
        <v>0</v>
      </c>
      <c r="AL539" s="515">
        <f t="shared" si="207"/>
        <v>0</v>
      </c>
      <c r="AM539" s="515">
        <f t="shared" si="207"/>
        <v>0</v>
      </c>
      <c r="AN539" s="515">
        <f t="shared" si="207"/>
        <v>0</v>
      </c>
      <c r="AO539" s="515">
        <f t="shared" si="207"/>
        <v>0</v>
      </c>
      <c r="AP539" s="515">
        <f t="shared" si="207"/>
        <v>0</v>
      </c>
      <c r="AQ539" s="515">
        <f t="shared" si="207"/>
        <v>0</v>
      </c>
      <c r="AR539" s="515">
        <f t="shared" si="207"/>
        <v>0</v>
      </c>
      <c r="AS539" s="515">
        <f t="shared" si="207"/>
        <v>0</v>
      </c>
      <c r="AT539" s="515">
        <f t="shared" si="207"/>
        <v>0</v>
      </c>
      <c r="AU539" s="515">
        <f t="shared" si="207"/>
        <v>0</v>
      </c>
      <c r="AV539" s="515">
        <f t="shared" si="207"/>
        <v>0</v>
      </c>
      <c r="AW539" s="515">
        <f t="shared" si="207"/>
        <v>0</v>
      </c>
      <c r="AX539" s="515" t="str">
        <f t="shared" si="199"/>
        <v/>
      </c>
      <c r="AY539" s="515" t="str">
        <f t="shared" si="199"/>
        <v/>
      </c>
      <c r="AZ539" s="515" t="str">
        <f t="shared" si="199"/>
        <v/>
      </c>
      <c r="BA539" s="515" t="str">
        <f t="shared" si="199"/>
        <v/>
      </c>
      <c r="BB539" s="515" t="str">
        <f t="shared" si="199"/>
        <v/>
      </c>
      <c r="BC539" s="515" t="str">
        <f t="shared" si="199"/>
        <v/>
      </c>
      <c r="BD539" s="515" t="str">
        <f t="shared" si="195"/>
        <v/>
      </c>
      <c r="BE539" s="515" t="str">
        <f t="shared" si="195"/>
        <v/>
      </c>
      <c r="BF539" s="515" t="str">
        <f t="shared" si="195"/>
        <v/>
      </c>
      <c r="BG539" s="515" t="str">
        <f t="shared" si="195"/>
        <v/>
      </c>
      <c r="BH539" s="515" t="str">
        <f t="shared" si="195"/>
        <v/>
      </c>
      <c r="BI539" s="515" t="str">
        <f t="shared" si="195"/>
        <v/>
      </c>
      <c r="BJ539" s="515" t="str">
        <f t="shared" si="195"/>
        <v/>
      </c>
      <c r="BK539" s="515" t="str">
        <f t="shared" si="195"/>
        <v/>
      </c>
      <c r="BL539" s="515">
        <f t="shared" si="208"/>
        <v>0</v>
      </c>
      <c r="BM539" s="515">
        <f t="shared" si="209"/>
        <v>0</v>
      </c>
      <c r="BN539" s="515">
        <f t="shared" si="210"/>
        <v>0</v>
      </c>
      <c r="BO539" s="515" t="str">
        <f t="shared" si="211"/>
        <v/>
      </c>
    </row>
    <row r="540" spans="1:67" ht="30" customHeight="1">
      <c r="A540" s="518">
        <v>529</v>
      </c>
      <c r="B540" s="516"/>
      <c r="C540" s="77" t="str">
        <f t="shared" si="200"/>
        <v/>
      </c>
      <c r="D540" s="72" t="str">
        <f t="shared" si="201"/>
        <v/>
      </c>
      <c r="E540" s="515" t="str">
        <f t="shared" si="202"/>
        <v/>
      </c>
      <c r="F540" s="515" t="str">
        <f t="shared" si="203"/>
        <v/>
      </c>
      <c r="G540" s="515" t="str">
        <f t="shared" si="204"/>
        <v/>
      </c>
      <c r="H540" s="515">
        <f t="shared" ref="H540:U555" si="212">IF($B540="",0,SUMPRODUCT(($BQ$6:$AFM$6=H$11)*($BQ$7:$AFM$7="ALERTE")*(COUNTIF($G540,"* "&amp;$BQ$8:$AFM$8&amp;" *")&gt;0)*1))</f>
        <v>0</v>
      </c>
      <c r="I540" s="515">
        <f t="shared" si="212"/>
        <v>0</v>
      </c>
      <c r="J540" s="515">
        <f t="shared" si="212"/>
        <v>0</v>
      </c>
      <c r="K540" s="515">
        <f t="shared" si="212"/>
        <v>0</v>
      </c>
      <c r="L540" s="515">
        <f t="shared" si="212"/>
        <v>0</v>
      </c>
      <c r="M540" s="515">
        <f t="shared" si="212"/>
        <v>0</v>
      </c>
      <c r="N540" s="515">
        <f t="shared" si="212"/>
        <v>0</v>
      </c>
      <c r="O540" s="515">
        <f t="shared" si="212"/>
        <v>0</v>
      </c>
      <c r="P540" s="515">
        <f t="shared" si="212"/>
        <v>0</v>
      </c>
      <c r="Q540" s="515">
        <f t="shared" si="212"/>
        <v>0</v>
      </c>
      <c r="R540" s="515">
        <f t="shared" si="212"/>
        <v>0</v>
      </c>
      <c r="S540" s="515">
        <f t="shared" si="212"/>
        <v>0</v>
      </c>
      <c r="T540" s="515">
        <f t="shared" si="212"/>
        <v>0</v>
      </c>
      <c r="U540" s="515">
        <f t="shared" si="212"/>
        <v>0</v>
      </c>
      <c r="V540" s="515">
        <f t="shared" ref="V540:AI555" si="213">IF($B540="",0,SUMPRODUCT(($BQ$6:$AFM$6=V$11)*($BQ$7:$AFM$7="INFO")*(COUNTIF($G540,"* "&amp;$BQ$8:$AFM$8&amp;" *")&gt;0)*1))</f>
        <v>0</v>
      </c>
      <c r="W540" s="515">
        <f t="shared" si="213"/>
        <v>0</v>
      </c>
      <c r="X540" s="515">
        <f t="shared" si="213"/>
        <v>0</v>
      </c>
      <c r="Y540" s="515">
        <f t="shared" si="213"/>
        <v>0</v>
      </c>
      <c r="Z540" s="515">
        <f t="shared" si="213"/>
        <v>0</v>
      </c>
      <c r="AA540" s="515">
        <f t="shared" si="213"/>
        <v>0</v>
      </c>
      <c r="AB540" s="515">
        <f t="shared" si="213"/>
        <v>0</v>
      </c>
      <c r="AC540" s="515">
        <f t="shared" si="213"/>
        <v>0</v>
      </c>
      <c r="AD540" s="515">
        <f t="shared" si="213"/>
        <v>0</v>
      </c>
      <c r="AE540" s="515">
        <f t="shared" si="213"/>
        <v>0</v>
      </c>
      <c r="AF540" s="515">
        <f t="shared" si="213"/>
        <v>0</v>
      </c>
      <c r="AG540" s="515">
        <f t="shared" si="213"/>
        <v>0</v>
      </c>
      <c r="AH540" s="515">
        <f t="shared" si="213"/>
        <v>0</v>
      </c>
      <c r="AI540" s="515">
        <f t="shared" si="213"/>
        <v>0</v>
      </c>
      <c r="AJ540" s="515">
        <f t="shared" ref="AJ540:AW555" si="214">IF($B540="",0,SUMPRODUCT(($BQ$6:$AFM$6=AJ$11)*($BQ$7:$AFM$7="EXCL")*(COUNTIF($G540,"* "&amp;$BQ$8:$AFM$8&amp;" *")&gt;0)*1))</f>
        <v>0</v>
      </c>
      <c r="AK540" s="515">
        <f t="shared" si="214"/>
        <v>0</v>
      </c>
      <c r="AL540" s="515">
        <f t="shared" si="214"/>
        <v>0</v>
      </c>
      <c r="AM540" s="515">
        <f t="shared" si="214"/>
        <v>0</v>
      </c>
      <c r="AN540" s="515">
        <f t="shared" si="214"/>
        <v>0</v>
      </c>
      <c r="AO540" s="515">
        <f t="shared" si="214"/>
        <v>0</v>
      </c>
      <c r="AP540" s="515">
        <f t="shared" si="214"/>
        <v>0</v>
      </c>
      <c r="AQ540" s="515">
        <f t="shared" si="214"/>
        <v>0</v>
      </c>
      <c r="AR540" s="515">
        <f t="shared" si="214"/>
        <v>0</v>
      </c>
      <c r="AS540" s="515">
        <f t="shared" si="214"/>
        <v>0</v>
      </c>
      <c r="AT540" s="515">
        <f t="shared" si="214"/>
        <v>0</v>
      </c>
      <c r="AU540" s="515">
        <f t="shared" si="214"/>
        <v>0</v>
      </c>
      <c r="AV540" s="515">
        <f t="shared" si="214"/>
        <v>0</v>
      </c>
      <c r="AW540" s="515">
        <f t="shared" si="214"/>
        <v>0</v>
      </c>
      <c r="AX540" s="515" t="str">
        <f t="shared" si="199"/>
        <v/>
      </c>
      <c r="AY540" s="515" t="str">
        <f t="shared" si="199"/>
        <v/>
      </c>
      <c r="AZ540" s="515" t="str">
        <f t="shared" si="199"/>
        <v/>
      </c>
      <c r="BA540" s="515" t="str">
        <f t="shared" si="199"/>
        <v/>
      </c>
      <c r="BB540" s="515" t="str">
        <f t="shared" si="199"/>
        <v/>
      </c>
      <c r="BC540" s="515" t="str">
        <f t="shared" si="199"/>
        <v/>
      </c>
      <c r="BD540" s="515" t="str">
        <f t="shared" si="195"/>
        <v/>
      </c>
      <c r="BE540" s="515" t="str">
        <f t="shared" si="195"/>
        <v/>
      </c>
      <c r="BF540" s="515" t="str">
        <f t="shared" si="195"/>
        <v/>
      </c>
      <c r="BG540" s="515" t="str">
        <f t="shared" si="195"/>
        <v/>
      </c>
      <c r="BH540" s="515" t="str">
        <f t="shared" si="195"/>
        <v/>
      </c>
      <c r="BI540" s="515" t="str">
        <f t="shared" si="195"/>
        <v/>
      </c>
      <c r="BJ540" s="515" t="str">
        <f t="shared" si="195"/>
        <v/>
      </c>
      <c r="BK540" s="515" t="str">
        <f t="shared" si="195"/>
        <v/>
      </c>
      <c r="BL540" s="515">
        <f t="shared" si="208"/>
        <v>0</v>
      </c>
      <c r="BM540" s="515">
        <f t="shared" si="209"/>
        <v>0</v>
      </c>
      <c r="BN540" s="515">
        <f t="shared" si="210"/>
        <v>0</v>
      </c>
      <c r="BO540" s="515" t="str">
        <f t="shared" si="211"/>
        <v/>
      </c>
    </row>
    <row r="541" spans="1:67" ht="30" customHeight="1">
      <c r="A541" s="517">
        <v>530</v>
      </c>
      <c r="B541" s="516"/>
      <c r="C541" s="77" t="str">
        <f t="shared" si="200"/>
        <v/>
      </c>
      <c r="D541" s="72" t="str">
        <f t="shared" si="201"/>
        <v/>
      </c>
      <c r="E541" s="515" t="str">
        <f t="shared" si="202"/>
        <v/>
      </c>
      <c r="F541" s="515" t="str">
        <f t="shared" si="203"/>
        <v/>
      </c>
      <c r="G541" s="515" t="str">
        <f t="shared" si="204"/>
        <v/>
      </c>
      <c r="H541" s="515">
        <f t="shared" si="212"/>
        <v>0</v>
      </c>
      <c r="I541" s="515">
        <f t="shared" si="212"/>
        <v>0</v>
      </c>
      <c r="J541" s="515">
        <f t="shared" si="212"/>
        <v>0</v>
      </c>
      <c r="K541" s="515">
        <f t="shared" si="212"/>
        <v>0</v>
      </c>
      <c r="L541" s="515">
        <f t="shared" si="212"/>
        <v>0</v>
      </c>
      <c r="M541" s="515">
        <f t="shared" si="212"/>
        <v>0</v>
      </c>
      <c r="N541" s="515">
        <f t="shared" si="212"/>
        <v>0</v>
      </c>
      <c r="O541" s="515">
        <f t="shared" si="212"/>
        <v>0</v>
      </c>
      <c r="P541" s="515">
        <f t="shared" si="212"/>
        <v>0</v>
      </c>
      <c r="Q541" s="515">
        <f t="shared" si="212"/>
        <v>0</v>
      </c>
      <c r="R541" s="515">
        <f t="shared" si="212"/>
        <v>0</v>
      </c>
      <c r="S541" s="515">
        <f t="shared" si="212"/>
        <v>0</v>
      </c>
      <c r="T541" s="515">
        <f t="shared" si="212"/>
        <v>0</v>
      </c>
      <c r="U541" s="515">
        <f t="shared" si="212"/>
        <v>0</v>
      </c>
      <c r="V541" s="515">
        <f t="shared" si="213"/>
        <v>0</v>
      </c>
      <c r="W541" s="515">
        <f t="shared" si="213"/>
        <v>0</v>
      </c>
      <c r="X541" s="515">
        <f t="shared" si="213"/>
        <v>0</v>
      </c>
      <c r="Y541" s="515">
        <f t="shared" si="213"/>
        <v>0</v>
      </c>
      <c r="Z541" s="515">
        <f t="shared" si="213"/>
        <v>0</v>
      </c>
      <c r="AA541" s="515">
        <f t="shared" si="213"/>
        <v>0</v>
      </c>
      <c r="AB541" s="515">
        <f t="shared" si="213"/>
        <v>0</v>
      </c>
      <c r="AC541" s="515">
        <f t="shared" si="213"/>
        <v>0</v>
      </c>
      <c r="AD541" s="515">
        <f t="shared" si="213"/>
        <v>0</v>
      </c>
      <c r="AE541" s="515">
        <f t="shared" si="213"/>
        <v>0</v>
      </c>
      <c r="AF541" s="515">
        <f t="shared" si="213"/>
        <v>0</v>
      </c>
      <c r="AG541" s="515">
        <f t="shared" si="213"/>
        <v>0</v>
      </c>
      <c r="AH541" s="515">
        <f t="shared" si="213"/>
        <v>0</v>
      </c>
      <c r="AI541" s="515">
        <f t="shared" si="213"/>
        <v>0</v>
      </c>
      <c r="AJ541" s="515">
        <f t="shared" si="214"/>
        <v>0</v>
      </c>
      <c r="AK541" s="515">
        <f t="shared" si="214"/>
        <v>0</v>
      </c>
      <c r="AL541" s="515">
        <f t="shared" si="214"/>
        <v>0</v>
      </c>
      <c r="AM541" s="515">
        <f t="shared" si="214"/>
        <v>0</v>
      </c>
      <c r="AN541" s="515">
        <f t="shared" si="214"/>
        <v>0</v>
      </c>
      <c r="AO541" s="515">
        <f t="shared" si="214"/>
        <v>0</v>
      </c>
      <c r="AP541" s="515">
        <f t="shared" si="214"/>
        <v>0</v>
      </c>
      <c r="AQ541" s="515">
        <f t="shared" si="214"/>
        <v>0</v>
      </c>
      <c r="AR541" s="515">
        <f t="shared" si="214"/>
        <v>0</v>
      </c>
      <c r="AS541" s="515">
        <f t="shared" si="214"/>
        <v>0</v>
      </c>
      <c r="AT541" s="515">
        <f t="shared" si="214"/>
        <v>0</v>
      </c>
      <c r="AU541" s="515">
        <f t="shared" si="214"/>
        <v>0</v>
      </c>
      <c r="AV541" s="515">
        <f t="shared" si="214"/>
        <v>0</v>
      </c>
      <c r="AW541" s="515">
        <f t="shared" si="214"/>
        <v>0</v>
      </c>
      <c r="AX541" s="515" t="str">
        <f t="shared" si="199"/>
        <v/>
      </c>
      <c r="AY541" s="515" t="str">
        <f t="shared" si="199"/>
        <v/>
      </c>
      <c r="AZ541" s="515" t="str">
        <f t="shared" si="199"/>
        <v/>
      </c>
      <c r="BA541" s="515" t="str">
        <f t="shared" si="199"/>
        <v/>
      </c>
      <c r="BB541" s="515" t="str">
        <f t="shared" si="199"/>
        <v/>
      </c>
      <c r="BC541" s="515" t="str">
        <f t="shared" si="199"/>
        <v/>
      </c>
      <c r="BD541" s="515" t="str">
        <f t="shared" si="195"/>
        <v/>
      </c>
      <c r="BE541" s="515" t="str">
        <f t="shared" si="195"/>
        <v/>
      </c>
      <c r="BF541" s="515" t="str">
        <f t="shared" si="195"/>
        <v/>
      </c>
      <c r="BG541" s="515" t="str">
        <f t="shared" si="195"/>
        <v/>
      </c>
      <c r="BH541" s="515" t="str">
        <f t="shared" si="195"/>
        <v/>
      </c>
      <c r="BI541" s="515" t="str">
        <f t="shared" si="195"/>
        <v/>
      </c>
      <c r="BJ541" s="515" t="str">
        <f t="shared" si="195"/>
        <v/>
      </c>
      <c r="BK541" s="515" t="str">
        <f t="shared" si="195"/>
        <v/>
      </c>
      <c r="BL541" s="515">
        <f t="shared" si="208"/>
        <v>0</v>
      </c>
      <c r="BM541" s="515">
        <f t="shared" si="209"/>
        <v>0</v>
      </c>
      <c r="BN541" s="515">
        <f t="shared" si="210"/>
        <v>0</v>
      </c>
      <c r="BO541" s="515" t="str">
        <f t="shared" si="211"/>
        <v/>
      </c>
    </row>
    <row r="542" spans="1:67" ht="30" customHeight="1">
      <c r="A542" s="518">
        <v>531</v>
      </c>
      <c r="B542" s="516"/>
      <c r="C542" s="77" t="str">
        <f t="shared" si="200"/>
        <v/>
      </c>
      <c r="D542" s="72" t="str">
        <f t="shared" si="201"/>
        <v/>
      </c>
      <c r="E542" s="515" t="str">
        <f t="shared" si="202"/>
        <v/>
      </c>
      <c r="F542" s="515" t="str">
        <f t="shared" si="203"/>
        <v/>
      </c>
      <c r="G542" s="515" t="str">
        <f t="shared" si="204"/>
        <v/>
      </c>
      <c r="H542" s="515">
        <f t="shared" si="212"/>
        <v>0</v>
      </c>
      <c r="I542" s="515">
        <f t="shared" si="212"/>
        <v>0</v>
      </c>
      <c r="J542" s="515">
        <f t="shared" si="212"/>
        <v>0</v>
      </c>
      <c r="K542" s="515">
        <f t="shared" si="212"/>
        <v>0</v>
      </c>
      <c r="L542" s="515">
        <f t="shared" si="212"/>
        <v>0</v>
      </c>
      <c r="M542" s="515">
        <f t="shared" si="212"/>
        <v>0</v>
      </c>
      <c r="N542" s="515">
        <f t="shared" si="212"/>
        <v>0</v>
      </c>
      <c r="O542" s="515">
        <f t="shared" si="212"/>
        <v>0</v>
      </c>
      <c r="P542" s="515">
        <f t="shared" si="212"/>
        <v>0</v>
      </c>
      <c r="Q542" s="515">
        <f t="shared" si="212"/>
        <v>0</v>
      </c>
      <c r="R542" s="515">
        <f t="shared" si="212"/>
        <v>0</v>
      </c>
      <c r="S542" s="515">
        <f t="shared" si="212"/>
        <v>0</v>
      </c>
      <c r="T542" s="515">
        <f t="shared" si="212"/>
        <v>0</v>
      </c>
      <c r="U542" s="515">
        <f t="shared" si="212"/>
        <v>0</v>
      </c>
      <c r="V542" s="515">
        <f t="shared" si="213"/>
        <v>0</v>
      </c>
      <c r="W542" s="515">
        <f t="shared" si="213"/>
        <v>0</v>
      </c>
      <c r="X542" s="515">
        <f t="shared" si="213"/>
        <v>0</v>
      </c>
      <c r="Y542" s="515">
        <f t="shared" si="213"/>
        <v>0</v>
      </c>
      <c r="Z542" s="515">
        <f t="shared" si="213"/>
        <v>0</v>
      </c>
      <c r="AA542" s="515">
        <f t="shared" si="213"/>
        <v>0</v>
      </c>
      <c r="AB542" s="515">
        <f t="shared" si="213"/>
        <v>0</v>
      </c>
      <c r="AC542" s="515">
        <f t="shared" si="213"/>
        <v>0</v>
      </c>
      <c r="AD542" s="515">
        <f t="shared" si="213"/>
        <v>0</v>
      </c>
      <c r="AE542" s="515">
        <f t="shared" si="213"/>
        <v>0</v>
      </c>
      <c r="AF542" s="515">
        <f t="shared" si="213"/>
        <v>0</v>
      </c>
      <c r="AG542" s="515">
        <f t="shared" si="213"/>
        <v>0</v>
      </c>
      <c r="AH542" s="515">
        <f t="shared" si="213"/>
        <v>0</v>
      </c>
      <c r="AI542" s="515">
        <f t="shared" si="213"/>
        <v>0</v>
      </c>
      <c r="AJ542" s="515">
        <f t="shared" si="214"/>
        <v>0</v>
      </c>
      <c r="AK542" s="515">
        <f t="shared" si="214"/>
        <v>0</v>
      </c>
      <c r="AL542" s="515">
        <f t="shared" si="214"/>
        <v>0</v>
      </c>
      <c r="AM542" s="515">
        <f t="shared" si="214"/>
        <v>0</v>
      </c>
      <c r="AN542" s="515">
        <f t="shared" si="214"/>
        <v>0</v>
      </c>
      <c r="AO542" s="515">
        <f t="shared" si="214"/>
        <v>0</v>
      </c>
      <c r="AP542" s="515">
        <f t="shared" si="214"/>
        <v>0</v>
      </c>
      <c r="AQ542" s="515">
        <f t="shared" si="214"/>
        <v>0</v>
      </c>
      <c r="AR542" s="515">
        <f t="shared" si="214"/>
        <v>0</v>
      </c>
      <c r="AS542" s="515">
        <f t="shared" si="214"/>
        <v>0</v>
      </c>
      <c r="AT542" s="515">
        <f t="shared" si="214"/>
        <v>0</v>
      </c>
      <c r="AU542" s="515">
        <f t="shared" si="214"/>
        <v>0</v>
      </c>
      <c r="AV542" s="515">
        <f t="shared" si="214"/>
        <v>0</v>
      </c>
      <c r="AW542" s="515">
        <f t="shared" si="214"/>
        <v>0</v>
      </c>
      <c r="AX542" s="515" t="str">
        <f t="shared" si="199"/>
        <v/>
      </c>
      <c r="AY542" s="515" t="str">
        <f t="shared" si="199"/>
        <v/>
      </c>
      <c r="AZ542" s="515" t="str">
        <f t="shared" si="199"/>
        <v/>
      </c>
      <c r="BA542" s="515" t="str">
        <f t="shared" si="199"/>
        <v/>
      </c>
      <c r="BB542" s="515" t="str">
        <f t="shared" si="199"/>
        <v/>
      </c>
      <c r="BC542" s="515" t="str">
        <f t="shared" si="199"/>
        <v/>
      </c>
      <c r="BD542" s="515" t="str">
        <f t="shared" si="195"/>
        <v/>
      </c>
      <c r="BE542" s="515" t="str">
        <f t="shared" si="195"/>
        <v/>
      </c>
      <c r="BF542" s="515" t="str">
        <f t="shared" si="195"/>
        <v/>
      </c>
      <c r="BG542" s="515" t="str">
        <f t="shared" si="195"/>
        <v/>
      </c>
      <c r="BH542" s="515" t="str">
        <f t="shared" si="195"/>
        <v/>
      </c>
      <c r="BI542" s="515" t="str">
        <f t="shared" si="195"/>
        <v/>
      </c>
      <c r="BJ542" s="515" t="str">
        <f t="shared" si="195"/>
        <v/>
      </c>
      <c r="BK542" s="515" t="str">
        <f t="shared" si="195"/>
        <v/>
      </c>
      <c r="BL542" s="515">
        <f t="shared" si="208"/>
        <v>0</v>
      </c>
      <c r="BM542" s="515">
        <f t="shared" si="209"/>
        <v>0</v>
      </c>
      <c r="BN542" s="515">
        <f t="shared" si="210"/>
        <v>0</v>
      </c>
      <c r="BO542" s="515" t="str">
        <f t="shared" si="211"/>
        <v/>
      </c>
    </row>
    <row r="543" spans="1:67" ht="30" customHeight="1">
      <c r="A543" s="517">
        <v>532</v>
      </c>
      <c r="B543" s="516"/>
      <c r="C543" s="77" t="str">
        <f t="shared" si="200"/>
        <v/>
      </c>
      <c r="D543" s="72" t="str">
        <f t="shared" si="201"/>
        <v/>
      </c>
      <c r="E543" s="515" t="str">
        <f t="shared" si="202"/>
        <v/>
      </c>
      <c r="F543" s="515" t="str">
        <f t="shared" si="203"/>
        <v/>
      </c>
      <c r="G543" s="515" t="str">
        <f t="shared" si="204"/>
        <v/>
      </c>
      <c r="H543" s="515">
        <f t="shared" si="212"/>
        <v>0</v>
      </c>
      <c r="I543" s="515">
        <f t="shared" si="212"/>
        <v>0</v>
      </c>
      <c r="J543" s="515">
        <f t="shared" si="212"/>
        <v>0</v>
      </c>
      <c r="K543" s="515">
        <f t="shared" si="212"/>
        <v>0</v>
      </c>
      <c r="L543" s="515">
        <f t="shared" si="212"/>
        <v>0</v>
      </c>
      <c r="M543" s="515">
        <f t="shared" si="212"/>
        <v>0</v>
      </c>
      <c r="N543" s="515">
        <f t="shared" si="212"/>
        <v>0</v>
      </c>
      <c r="O543" s="515">
        <f t="shared" si="212"/>
        <v>0</v>
      </c>
      <c r="P543" s="515">
        <f t="shared" si="212"/>
        <v>0</v>
      </c>
      <c r="Q543" s="515">
        <f t="shared" si="212"/>
        <v>0</v>
      </c>
      <c r="R543" s="515">
        <f t="shared" si="212"/>
        <v>0</v>
      </c>
      <c r="S543" s="515">
        <f t="shared" si="212"/>
        <v>0</v>
      </c>
      <c r="T543" s="515">
        <f t="shared" si="212"/>
        <v>0</v>
      </c>
      <c r="U543" s="515">
        <f t="shared" si="212"/>
        <v>0</v>
      </c>
      <c r="V543" s="515">
        <f t="shared" si="213"/>
        <v>0</v>
      </c>
      <c r="W543" s="515">
        <f t="shared" si="213"/>
        <v>0</v>
      </c>
      <c r="X543" s="515">
        <f t="shared" si="213"/>
        <v>0</v>
      </c>
      <c r="Y543" s="515">
        <f t="shared" si="213"/>
        <v>0</v>
      </c>
      <c r="Z543" s="515">
        <f t="shared" si="213"/>
        <v>0</v>
      </c>
      <c r="AA543" s="515">
        <f t="shared" si="213"/>
        <v>0</v>
      </c>
      <c r="AB543" s="515">
        <f t="shared" si="213"/>
        <v>0</v>
      </c>
      <c r="AC543" s="515">
        <f t="shared" si="213"/>
        <v>0</v>
      </c>
      <c r="AD543" s="515">
        <f t="shared" si="213"/>
        <v>0</v>
      </c>
      <c r="AE543" s="515">
        <f t="shared" si="213"/>
        <v>0</v>
      </c>
      <c r="AF543" s="515">
        <f t="shared" si="213"/>
        <v>0</v>
      </c>
      <c r="AG543" s="515">
        <f t="shared" si="213"/>
        <v>0</v>
      </c>
      <c r="AH543" s="515">
        <f t="shared" si="213"/>
        <v>0</v>
      </c>
      <c r="AI543" s="515">
        <f t="shared" si="213"/>
        <v>0</v>
      </c>
      <c r="AJ543" s="515">
        <f t="shared" si="214"/>
        <v>0</v>
      </c>
      <c r="AK543" s="515">
        <f t="shared" si="214"/>
        <v>0</v>
      </c>
      <c r="AL543" s="515">
        <f t="shared" si="214"/>
        <v>0</v>
      </c>
      <c r="AM543" s="515">
        <f t="shared" si="214"/>
        <v>0</v>
      </c>
      <c r="AN543" s="515">
        <f t="shared" si="214"/>
        <v>0</v>
      </c>
      <c r="AO543" s="515">
        <f t="shared" si="214"/>
        <v>0</v>
      </c>
      <c r="AP543" s="515">
        <f t="shared" si="214"/>
        <v>0</v>
      </c>
      <c r="AQ543" s="515">
        <f t="shared" si="214"/>
        <v>0</v>
      </c>
      <c r="AR543" s="515">
        <f t="shared" si="214"/>
        <v>0</v>
      </c>
      <c r="AS543" s="515">
        <f t="shared" si="214"/>
        <v>0</v>
      </c>
      <c r="AT543" s="515">
        <f t="shared" si="214"/>
        <v>0</v>
      </c>
      <c r="AU543" s="515">
        <f t="shared" si="214"/>
        <v>0</v>
      </c>
      <c r="AV543" s="515">
        <f t="shared" si="214"/>
        <v>0</v>
      </c>
      <c r="AW543" s="515">
        <f t="shared" si="214"/>
        <v>0</v>
      </c>
      <c r="AX543" s="515" t="str">
        <f t="shared" si="199"/>
        <v/>
      </c>
      <c r="AY543" s="515" t="str">
        <f t="shared" si="199"/>
        <v/>
      </c>
      <c r="AZ543" s="515" t="str">
        <f t="shared" si="199"/>
        <v/>
      </c>
      <c r="BA543" s="515" t="str">
        <f t="shared" si="199"/>
        <v/>
      </c>
      <c r="BB543" s="515" t="str">
        <f t="shared" si="199"/>
        <v/>
      </c>
      <c r="BC543" s="515" t="str">
        <f t="shared" si="199"/>
        <v/>
      </c>
      <c r="BD543" s="515" t="str">
        <f t="shared" si="195"/>
        <v/>
      </c>
      <c r="BE543" s="515" t="str">
        <f t="shared" si="195"/>
        <v/>
      </c>
      <c r="BF543" s="515" t="str">
        <f t="shared" si="195"/>
        <v/>
      </c>
      <c r="BG543" s="515" t="str">
        <f t="shared" si="195"/>
        <v/>
      </c>
      <c r="BH543" s="515" t="str">
        <f t="shared" si="195"/>
        <v/>
      </c>
      <c r="BI543" s="515" t="str">
        <f t="shared" si="195"/>
        <v/>
      </c>
      <c r="BJ543" s="515" t="str">
        <f t="shared" si="195"/>
        <v/>
      </c>
      <c r="BK543" s="515" t="str">
        <f t="shared" si="195"/>
        <v/>
      </c>
      <c r="BL543" s="515">
        <f t="shared" si="208"/>
        <v>0</v>
      </c>
      <c r="BM543" s="515">
        <f t="shared" si="209"/>
        <v>0</v>
      </c>
      <c r="BN543" s="515">
        <f t="shared" si="210"/>
        <v>0</v>
      </c>
      <c r="BO543" s="515" t="str">
        <f t="shared" si="211"/>
        <v/>
      </c>
    </row>
    <row r="544" spans="1:67" ht="30" customHeight="1">
      <c r="A544" s="518">
        <v>533</v>
      </c>
      <c r="B544" s="516"/>
      <c r="C544" s="77" t="str">
        <f t="shared" si="200"/>
        <v/>
      </c>
      <c r="D544" s="72" t="str">
        <f t="shared" si="201"/>
        <v/>
      </c>
      <c r="E544" s="515" t="str">
        <f t="shared" si="202"/>
        <v/>
      </c>
      <c r="F544" s="515" t="str">
        <f t="shared" si="203"/>
        <v/>
      </c>
      <c r="G544" s="515" t="str">
        <f t="shared" si="204"/>
        <v/>
      </c>
      <c r="H544" s="515">
        <f t="shared" si="212"/>
        <v>0</v>
      </c>
      <c r="I544" s="515">
        <f t="shared" si="212"/>
        <v>0</v>
      </c>
      <c r="J544" s="515">
        <f t="shared" si="212"/>
        <v>0</v>
      </c>
      <c r="K544" s="515">
        <f t="shared" si="212"/>
        <v>0</v>
      </c>
      <c r="L544" s="515">
        <f t="shared" si="212"/>
        <v>0</v>
      </c>
      <c r="M544" s="515">
        <f t="shared" si="212"/>
        <v>0</v>
      </c>
      <c r="N544" s="515">
        <f t="shared" si="212"/>
        <v>0</v>
      </c>
      <c r="O544" s="515">
        <f t="shared" si="212"/>
        <v>0</v>
      </c>
      <c r="P544" s="515">
        <f t="shared" si="212"/>
        <v>0</v>
      </c>
      <c r="Q544" s="515">
        <f t="shared" si="212"/>
        <v>0</v>
      </c>
      <c r="R544" s="515">
        <f t="shared" si="212"/>
        <v>0</v>
      </c>
      <c r="S544" s="515">
        <f t="shared" si="212"/>
        <v>0</v>
      </c>
      <c r="T544" s="515">
        <f t="shared" si="212"/>
        <v>0</v>
      </c>
      <c r="U544" s="515">
        <f t="shared" si="212"/>
        <v>0</v>
      </c>
      <c r="V544" s="515">
        <f t="shared" si="213"/>
        <v>0</v>
      </c>
      <c r="W544" s="515">
        <f t="shared" si="213"/>
        <v>0</v>
      </c>
      <c r="X544" s="515">
        <f t="shared" si="213"/>
        <v>0</v>
      </c>
      <c r="Y544" s="515">
        <f t="shared" si="213"/>
        <v>0</v>
      </c>
      <c r="Z544" s="515">
        <f t="shared" si="213"/>
        <v>0</v>
      </c>
      <c r="AA544" s="515">
        <f t="shared" si="213"/>
        <v>0</v>
      </c>
      <c r="AB544" s="515">
        <f t="shared" si="213"/>
        <v>0</v>
      </c>
      <c r="AC544" s="515">
        <f t="shared" si="213"/>
        <v>0</v>
      </c>
      <c r="AD544" s="515">
        <f t="shared" si="213"/>
        <v>0</v>
      </c>
      <c r="AE544" s="515">
        <f t="shared" si="213"/>
        <v>0</v>
      </c>
      <c r="AF544" s="515">
        <f t="shared" si="213"/>
        <v>0</v>
      </c>
      <c r="AG544" s="515">
        <f t="shared" si="213"/>
        <v>0</v>
      </c>
      <c r="AH544" s="515">
        <f t="shared" si="213"/>
        <v>0</v>
      </c>
      <c r="AI544" s="515">
        <f t="shared" si="213"/>
        <v>0</v>
      </c>
      <c r="AJ544" s="515">
        <f t="shared" si="214"/>
        <v>0</v>
      </c>
      <c r="AK544" s="515">
        <f t="shared" si="214"/>
        <v>0</v>
      </c>
      <c r="AL544" s="515">
        <f t="shared" si="214"/>
        <v>0</v>
      </c>
      <c r="AM544" s="515">
        <f t="shared" si="214"/>
        <v>0</v>
      </c>
      <c r="AN544" s="515">
        <f t="shared" si="214"/>
        <v>0</v>
      </c>
      <c r="AO544" s="515">
        <f t="shared" si="214"/>
        <v>0</v>
      </c>
      <c r="AP544" s="515">
        <f t="shared" si="214"/>
        <v>0</v>
      </c>
      <c r="AQ544" s="515">
        <f t="shared" si="214"/>
        <v>0</v>
      </c>
      <c r="AR544" s="515">
        <f t="shared" si="214"/>
        <v>0</v>
      </c>
      <c r="AS544" s="515">
        <f t="shared" si="214"/>
        <v>0</v>
      </c>
      <c r="AT544" s="515">
        <f t="shared" si="214"/>
        <v>0</v>
      </c>
      <c r="AU544" s="515">
        <f t="shared" si="214"/>
        <v>0</v>
      </c>
      <c r="AV544" s="515">
        <f t="shared" si="214"/>
        <v>0</v>
      </c>
      <c r="AW544" s="515">
        <f t="shared" si="214"/>
        <v>0</v>
      </c>
      <c r="AX544" s="515" t="str">
        <f t="shared" si="199"/>
        <v/>
      </c>
      <c r="AY544" s="515" t="str">
        <f t="shared" si="199"/>
        <v/>
      </c>
      <c r="AZ544" s="515" t="str">
        <f t="shared" si="199"/>
        <v/>
      </c>
      <c r="BA544" s="515" t="str">
        <f t="shared" si="199"/>
        <v/>
      </c>
      <c r="BB544" s="515" t="str">
        <f t="shared" si="199"/>
        <v/>
      </c>
      <c r="BC544" s="515" t="str">
        <f t="shared" si="199"/>
        <v/>
      </c>
      <c r="BD544" s="515" t="str">
        <f t="shared" si="195"/>
        <v/>
      </c>
      <c r="BE544" s="515" t="str">
        <f t="shared" si="195"/>
        <v/>
      </c>
      <c r="BF544" s="515" t="str">
        <f t="shared" si="195"/>
        <v/>
      </c>
      <c r="BG544" s="515" t="str">
        <f t="shared" si="195"/>
        <v/>
      </c>
      <c r="BH544" s="515" t="str">
        <f t="shared" si="195"/>
        <v/>
      </c>
      <c r="BI544" s="515" t="str">
        <f t="shared" si="195"/>
        <v/>
      </c>
      <c r="BJ544" s="515" t="str">
        <f t="shared" si="195"/>
        <v/>
      </c>
      <c r="BK544" s="515" t="str">
        <f t="shared" si="195"/>
        <v/>
      </c>
      <c r="BL544" s="515">
        <f t="shared" si="208"/>
        <v>0</v>
      </c>
      <c r="BM544" s="515">
        <f t="shared" si="209"/>
        <v>0</v>
      </c>
      <c r="BN544" s="515">
        <f t="shared" si="210"/>
        <v>0</v>
      </c>
      <c r="BO544" s="515" t="str">
        <f t="shared" si="211"/>
        <v/>
      </c>
    </row>
    <row r="545" spans="1:67" ht="30" customHeight="1">
      <c r="A545" s="517">
        <v>534</v>
      </c>
      <c r="B545" s="516"/>
      <c r="C545" s="77" t="str">
        <f t="shared" si="200"/>
        <v/>
      </c>
      <c r="D545" s="72" t="str">
        <f t="shared" si="201"/>
        <v/>
      </c>
      <c r="E545" s="515" t="str">
        <f t="shared" si="202"/>
        <v/>
      </c>
      <c r="F545" s="515" t="str">
        <f t="shared" si="203"/>
        <v/>
      </c>
      <c r="G545" s="515" t="str">
        <f t="shared" si="204"/>
        <v/>
      </c>
      <c r="H545" s="515">
        <f t="shared" si="212"/>
        <v>0</v>
      </c>
      <c r="I545" s="515">
        <f t="shared" si="212"/>
        <v>0</v>
      </c>
      <c r="J545" s="515">
        <f t="shared" si="212"/>
        <v>0</v>
      </c>
      <c r="K545" s="515">
        <f t="shared" si="212"/>
        <v>0</v>
      </c>
      <c r="L545" s="515">
        <f t="shared" si="212"/>
        <v>0</v>
      </c>
      <c r="M545" s="515">
        <f t="shared" si="212"/>
        <v>0</v>
      </c>
      <c r="N545" s="515">
        <f t="shared" si="212"/>
        <v>0</v>
      </c>
      <c r="O545" s="515">
        <f t="shared" si="212"/>
        <v>0</v>
      </c>
      <c r="P545" s="515">
        <f t="shared" si="212"/>
        <v>0</v>
      </c>
      <c r="Q545" s="515">
        <f t="shared" si="212"/>
        <v>0</v>
      </c>
      <c r="R545" s="515">
        <f t="shared" si="212"/>
        <v>0</v>
      </c>
      <c r="S545" s="515">
        <f t="shared" si="212"/>
        <v>0</v>
      </c>
      <c r="T545" s="515">
        <f t="shared" si="212"/>
        <v>0</v>
      </c>
      <c r="U545" s="515">
        <f t="shared" si="212"/>
        <v>0</v>
      </c>
      <c r="V545" s="515">
        <f t="shared" si="213"/>
        <v>0</v>
      </c>
      <c r="W545" s="515">
        <f t="shared" si="213"/>
        <v>0</v>
      </c>
      <c r="X545" s="515">
        <f t="shared" si="213"/>
        <v>0</v>
      </c>
      <c r="Y545" s="515">
        <f t="shared" si="213"/>
        <v>0</v>
      </c>
      <c r="Z545" s="515">
        <f t="shared" si="213"/>
        <v>0</v>
      </c>
      <c r="AA545" s="515">
        <f t="shared" si="213"/>
        <v>0</v>
      </c>
      <c r="AB545" s="515">
        <f t="shared" si="213"/>
        <v>0</v>
      </c>
      <c r="AC545" s="515">
        <f t="shared" si="213"/>
        <v>0</v>
      </c>
      <c r="AD545" s="515">
        <f t="shared" si="213"/>
        <v>0</v>
      </c>
      <c r="AE545" s="515">
        <f t="shared" si="213"/>
        <v>0</v>
      </c>
      <c r="AF545" s="515">
        <f t="shared" si="213"/>
        <v>0</v>
      </c>
      <c r="AG545" s="515">
        <f t="shared" si="213"/>
        <v>0</v>
      </c>
      <c r="AH545" s="515">
        <f t="shared" si="213"/>
        <v>0</v>
      </c>
      <c r="AI545" s="515">
        <f t="shared" si="213"/>
        <v>0</v>
      </c>
      <c r="AJ545" s="515">
        <f t="shared" si="214"/>
        <v>0</v>
      </c>
      <c r="AK545" s="515">
        <f t="shared" si="214"/>
        <v>0</v>
      </c>
      <c r="AL545" s="515">
        <f t="shared" si="214"/>
        <v>0</v>
      </c>
      <c r="AM545" s="515">
        <f t="shared" si="214"/>
        <v>0</v>
      </c>
      <c r="AN545" s="515">
        <f t="shared" si="214"/>
        <v>0</v>
      </c>
      <c r="AO545" s="515">
        <f t="shared" si="214"/>
        <v>0</v>
      </c>
      <c r="AP545" s="515">
        <f t="shared" si="214"/>
        <v>0</v>
      </c>
      <c r="AQ545" s="515">
        <f t="shared" si="214"/>
        <v>0</v>
      </c>
      <c r="AR545" s="515">
        <f t="shared" si="214"/>
        <v>0</v>
      </c>
      <c r="AS545" s="515">
        <f t="shared" si="214"/>
        <v>0</v>
      </c>
      <c r="AT545" s="515">
        <f t="shared" si="214"/>
        <v>0</v>
      </c>
      <c r="AU545" s="515">
        <f t="shared" si="214"/>
        <v>0</v>
      </c>
      <c r="AV545" s="515">
        <f t="shared" si="214"/>
        <v>0</v>
      </c>
      <c r="AW545" s="515">
        <f t="shared" si="214"/>
        <v>0</v>
      </c>
      <c r="AX545" s="515" t="str">
        <f t="shared" si="199"/>
        <v/>
      </c>
      <c r="AY545" s="515" t="str">
        <f t="shared" si="199"/>
        <v/>
      </c>
      <c r="AZ545" s="515" t="str">
        <f t="shared" si="199"/>
        <v/>
      </c>
      <c r="BA545" s="515" t="str">
        <f t="shared" si="199"/>
        <v/>
      </c>
      <c r="BB545" s="515" t="str">
        <f t="shared" si="199"/>
        <v/>
      </c>
      <c r="BC545" s="515" t="str">
        <f t="shared" si="199"/>
        <v/>
      </c>
      <c r="BD545" s="515" t="str">
        <f t="shared" si="195"/>
        <v/>
      </c>
      <c r="BE545" s="515" t="str">
        <f t="shared" si="195"/>
        <v/>
      </c>
      <c r="BF545" s="515" t="str">
        <f t="shared" si="195"/>
        <v/>
      </c>
      <c r="BG545" s="515" t="str">
        <f t="shared" si="195"/>
        <v/>
      </c>
      <c r="BH545" s="515" t="str">
        <f t="shared" si="195"/>
        <v/>
      </c>
      <c r="BI545" s="515" t="str">
        <f t="shared" si="195"/>
        <v/>
      </c>
      <c r="BJ545" s="515" t="str">
        <f t="shared" si="195"/>
        <v/>
      </c>
      <c r="BK545" s="515" t="str">
        <f t="shared" si="195"/>
        <v/>
      </c>
      <c r="BL545" s="515">
        <f t="shared" si="208"/>
        <v>0</v>
      </c>
      <c r="BM545" s="515">
        <f t="shared" si="209"/>
        <v>0</v>
      </c>
      <c r="BN545" s="515">
        <f t="shared" si="210"/>
        <v>0</v>
      </c>
      <c r="BO545" s="515" t="str">
        <f t="shared" si="211"/>
        <v/>
      </c>
    </row>
    <row r="546" spans="1:67" ht="30" customHeight="1">
      <c r="A546" s="518">
        <v>535</v>
      </c>
      <c r="B546" s="516"/>
      <c r="C546" s="77" t="str">
        <f t="shared" si="200"/>
        <v/>
      </c>
      <c r="D546" s="72" t="str">
        <f t="shared" si="201"/>
        <v/>
      </c>
      <c r="E546" s="515" t="str">
        <f t="shared" si="202"/>
        <v/>
      </c>
      <c r="F546" s="515" t="str">
        <f t="shared" si="203"/>
        <v/>
      </c>
      <c r="G546" s="515" t="str">
        <f t="shared" si="204"/>
        <v/>
      </c>
      <c r="H546" s="515">
        <f t="shared" si="212"/>
        <v>0</v>
      </c>
      <c r="I546" s="515">
        <f t="shared" si="212"/>
        <v>0</v>
      </c>
      <c r="J546" s="515">
        <f t="shared" si="212"/>
        <v>0</v>
      </c>
      <c r="K546" s="515">
        <f t="shared" si="212"/>
        <v>0</v>
      </c>
      <c r="L546" s="515">
        <f t="shared" si="212"/>
        <v>0</v>
      </c>
      <c r="M546" s="515">
        <f t="shared" si="212"/>
        <v>0</v>
      </c>
      <c r="N546" s="515">
        <f t="shared" si="212"/>
        <v>0</v>
      </c>
      <c r="O546" s="515">
        <f t="shared" si="212"/>
        <v>0</v>
      </c>
      <c r="P546" s="515">
        <f t="shared" si="212"/>
        <v>0</v>
      </c>
      <c r="Q546" s="515">
        <f t="shared" si="212"/>
        <v>0</v>
      </c>
      <c r="R546" s="515">
        <f t="shared" si="212"/>
        <v>0</v>
      </c>
      <c r="S546" s="515">
        <f t="shared" si="212"/>
        <v>0</v>
      </c>
      <c r="T546" s="515">
        <f t="shared" si="212"/>
        <v>0</v>
      </c>
      <c r="U546" s="515">
        <f t="shared" si="212"/>
        <v>0</v>
      </c>
      <c r="V546" s="515">
        <f t="shared" si="213"/>
        <v>0</v>
      </c>
      <c r="W546" s="515">
        <f t="shared" si="213"/>
        <v>0</v>
      </c>
      <c r="X546" s="515">
        <f t="shared" si="213"/>
        <v>0</v>
      </c>
      <c r="Y546" s="515">
        <f t="shared" si="213"/>
        <v>0</v>
      </c>
      <c r="Z546" s="515">
        <f t="shared" si="213"/>
        <v>0</v>
      </c>
      <c r="AA546" s="515">
        <f t="shared" si="213"/>
        <v>0</v>
      </c>
      <c r="AB546" s="515">
        <f t="shared" si="213"/>
        <v>0</v>
      </c>
      <c r="AC546" s="515">
        <f t="shared" si="213"/>
        <v>0</v>
      </c>
      <c r="AD546" s="515">
        <f t="shared" si="213"/>
        <v>0</v>
      </c>
      <c r="AE546" s="515">
        <f t="shared" si="213"/>
        <v>0</v>
      </c>
      <c r="AF546" s="515">
        <f t="shared" si="213"/>
        <v>0</v>
      </c>
      <c r="AG546" s="515">
        <f t="shared" si="213"/>
        <v>0</v>
      </c>
      <c r="AH546" s="515">
        <f t="shared" si="213"/>
        <v>0</v>
      </c>
      <c r="AI546" s="515">
        <f t="shared" si="213"/>
        <v>0</v>
      </c>
      <c r="AJ546" s="515">
        <f t="shared" si="214"/>
        <v>0</v>
      </c>
      <c r="AK546" s="515">
        <f t="shared" si="214"/>
        <v>0</v>
      </c>
      <c r="AL546" s="515">
        <f t="shared" si="214"/>
        <v>0</v>
      </c>
      <c r="AM546" s="515">
        <f t="shared" si="214"/>
        <v>0</v>
      </c>
      <c r="AN546" s="515">
        <f t="shared" si="214"/>
        <v>0</v>
      </c>
      <c r="AO546" s="515">
        <f t="shared" si="214"/>
        <v>0</v>
      </c>
      <c r="AP546" s="515">
        <f t="shared" si="214"/>
        <v>0</v>
      </c>
      <c r="AQ546" s="515">
        <f t="shared" si="214"/>
        <v>0</v>
      </c>
      <c r="AR546" s="515">
        <f t="shared" si="214"/>
        <v>0</v>
      </c>
      <c r="AS546" s="515">
        <f t="shared" si="214"/>
        <v>0</v>
      </c>
      <c r="AT546" s="515">
        <f t="shared" si="214"/>
        <v>0</v>
      </c>
      <c r="AU546" s="515">
        <f t="shared" si="214"/>
        <v>0</v>
      </c>
      <c r="AV546" s="515">
        <f t="shared" si="214"/>
        <v>0</v>
      </c>
      <c r="AW546" s="515">
        <f t="shared" si="214"/>
        <v>0</v>
      </c>
      <c r="AX546" s="515" t="str">
        <f t="shared" si="199"/>
        <v/>
      </c>
      <c r="AY546" s="515" t="str">
        <f t="shared" si="199"/>
        <v/>
      </c>
      <c r="AZ546" s="515" t="str">
        <f t="shared" si="199"/>
        <v/>
      </c>
      <c r="BA546" s="515" t="str">
        <f t="shared" si="199"/>
        <v/>
      </c>
      <c r="BB546" s="515" t="str">
        <f t="shared" si="199"/>
        <v/>
      </c>
      <c r="BC546" s="515" t="str">
        <f t="shared" si="199"/>
        <v/>
      </c>
      <c r="BD546" s="515" t="str">
        <f t="shared" si="195"/>
        <v/>
      </c>
      <c r="BE546" s="515" t="str">
        <f t="shared" si="195"/>
        <v/>
      </c>
      <c r="BF546" s="515" t="str">
        <f t="shared" si="195"/>
        <v/>
      </c>
      <c r="BG546" s="515" t="str">
        <f t="shared" si="195"/>
        <v/>
      </c>
      <c r="BH546" s="515" t="str">
        <f t="shared" si="195"/>
        <v/>
      </c>
      <c r="BI546" s="515" t="str">
        <f t="shared" si="195"/>
        <v/>
      </c>
      <c r="BJ546" s="515" t="str">
        <f t="shared" si="195"/>
        <v/>
      </c>
      <c r="BK546" s="515" t="str">
        <f t="shared" si="195"/>
        <v/>
      </c>
      <c r="BL546" s="515">
        <f t="shared" si="208"/>
        <v>0</v>
      </c>
      <c r="BM546" s="515">
        <f t="shared" si="209"/>
        <v>0</v>
      </c>
      <c r="BN546" s="515">
        <f t="shared" si="210"/>
        <v>0</v>
      </c>
      <c r="BO546" s="515" t="str">
        <f t="shared" si="211"/>
        <v/>
      </c>
    </row>
    <row r="547" spans="1:67" ht="30" customHeight="1">
      <c r="A547" s="517">
        <v>536</v>
      </c>
      <c r="B547" s="516"/>
      <c r="C547" s="77" t="str">
        <f t="shared" si="200"/>
        <v/>
      </c>
      <c r="D547" s="72" t="str">
        <f t="shared" si="201"/>
        <v/>
      </c>
      <c r="E547" s="515" t="str">
        <f t="shared" si="202"/>
        <v/>
      </c>
      <c r="F547" s="515" t="str">
        <f t="shared" si="203"/>
        <v/>
      </c>
      <c r="G547" s="515" t="str">
        <f t="shared" si="204"/>
        <v/>
      </c>
      <c r="H547" s="515">
        <f t="shared" si="212"/>
        <v>0</v>
      </c>
      <c r="I547" s="515">
        <f t="shared" si="212"/>
        <v>0</v>
      </c>
      <c r="J547" s="515">
        <f t="shared" si="212"/>
        <v>0</v>
      </c>
      <c r="K547" s="515">
        <f t="shared" si="212"/>
        <v>0</v>
      </c>
      <c r="L547" s="515">
        <f t="shared" si="212"/>
        <v>0</v>
      </c>
      <c r="M547" s="515">
        <f t="shared" si="212"/>
        <v>0</v>
      </c>
      <c r="N547" s="515">
        <f t="shared" si="212"/>
        <v>0</v>
      </c>
      <c r="O547" s="515">
        <f t="shared" si="212"/>
        <v>0</v>
      </c>
      <c r="P547" s="515">
        <f t="shared" si="212"/>
        <v>0</v>
      </c>
      <c r="Q547" s="515">
        <f t="shared" si="212"/>
        <v>0</v>
      </c>
      <c r="R547" s="515">
        <f t="shared" si="212"/>
        <v>0</v>
      </c>
      <c r="S547" s="515">
        <f t="shared" si="212"/>
        <v>0</v>
      </c>
      <c r="T547" s="515">
        <f t="shared" si="212"/>
        <v>0</v>
      </c>
      <c r="U547" s="515">
        <f t="shared" si="212"/>
        <v>0</v>
      </c>
      <c r="V547" s="515">
        <f t="shared" si="213"/>
        <v>0</v>
      </c>
      <c r="W547" s="515">
        <f t="shared" si="213"/>
        <v>0</v>
      </c>
      <c r="X547" s="515">
        <f t="shared" si="213"/>
        <v>0</v>
      </c>
      <c r="Y547" s="515">
        <f t="shared" si="213"/>
        <v>0</v>
      </c>
      <c r="Z547" s="515">
        <f t="shared" si="213"/>
        <v>0</v>
      </c>
      <c r="AA547" s="515">
        <f t="shared" si="213"/>
        <v>0</v>
      </c>
      <c r="AB547" s="515">
        <f t="shared" si="213"/>
        <v>0</v>
      </c>
      <c r="AC547" s="515">
        <f t="shared" si="213"/>
        <v>0</v>
      </c>
      <c r="AD547" s="515">
        <f t="shared" si="213"/>
        <v>0</v>
      </c>
      <c r="AE547" s="515">
        <f t="shared" si="213"/>
        <v>0</v>
      </c>
      <c r="AF547" s="515">
        <f t="shared" si="213"/>
        <v>0</v>
      </c>
      <c r="AG547" s="515">
        <f t="shared" si="213"/>
        <v>0</v>
      </c>
      <c r="AH547" s="515">
        <f t="shared" si="213"/>
        <v>0</v>
      </c>
      <c r="AI547" s="515">
        <f t="shared" si="213"/>
        <v>0</v>
      </c>
      <c r="AJ547" s="515">
        <f t="shared" si="214"/>
        <v>0</v>
      </c>
      <c r="AK547" s="515">
        <f t="shared" si="214"/>
        <v>0</v>
      </c>
      <c r="AL547" s="515">
        <f t="shared" si="214"/>
        <v>0</v>
      </c>
      <c r="AM547" s="515">
        <f t="shared" si="214"/>
        <v>0</v>
      </c>
      <c r="AN547" s="515">
        <f t="shared" si="214"/>
        <v>0</v>
      </c>
      <c r="AO547" s="515">
        <f t="shared" si="214"/>
        <v>0</v>
      </c>
      <c r="AP547" s="515">
        <f t="shared" si="214"/>
        <v>0</v>
      </c>
      <c r="AQ547" s="515">
        <f t="shared" si="214"/>
        <v>0</v>
      </c>
      <c r="AR547" s="515">
        <f t="shared" si="214"/>
        <v>0</v>
      </c>
      <c r="AS547" s="515">
        <f t="shared" si="214"/>
        <v>0</v>
      </c>
      <c r="AT547" s="515">
        <f t="shared" si="214"/>
        <v>0</v>
      </c>
      <c r="AU547" s="515">
        <f t="shared" si="214"/>
        <v>0</v>
      </c>
      <c r="AV547" s="515">
        <f t="shared" si="214"/>
        <v>0</v>
      </c>
      <c r="AW547" s="515">
        <f t="shared" si="214"/>
        <v>0</v>
      </c>
      <c r="AX547" s="515" t="str">
        <f t="shared" si="199"/>
        <v/>
      </c>
      <c r="AY547" s="515" t="str">
        <f t="shared" si="199"/>
        <v/>
      </c>
      <c r="AZ547" s="515" t="str">
        <f t="shared" si="199"/>
        <v/>
      </c>
      <c r="BA547" s="515" t="str">
        <f t="shared" si="199"/>
        <v/>
      </c>
      <c r="BB547" s="515" t="str">
        <f t="shared" si="199"/>
        <v/>
      </c>
      <c r="BC547" s="515" t="str">
        <f t="shared" si="199"/>
        <v/>
      </c>
      <c r="BD547" s="515" t="str">
        <f t="shared" si="195"/>
        <v/>
      </c>
      <c r="BE547" s="515" t="str">
        <f t="shared" si="195"/>
        <v/>
      </c>
      <c r="BF547" s="515" t="str">
        <f t="shared" si="195"/>
        <v/>
      </c>
      <c r="BG547" s="515" t="str">
        <f t="shared" ref="BG547:BK597" si="215">IF($B547="","",IF(AS547&gt;0,"",IF(Q547&gt;0,"⚠ "&amp;BG$11,IF(AE547&gt;0,"info "&amp;BG$11,""))))</f>
        <v/>
      </c>
      <c r="BH547" s="515" t="str">
        <f t="shared" si="215"/>
        <v/>
      </c>
      <c r="BI547" s="515" t="str">
        <f t="shared" si="215"/>
        <v/>
      </c>
      <c r="BJ547" s="515" t="str">
        <f t="shared" si="215"/>
        <v/>
      </c>
      <c r="BK547" s="515" t="str">
        <f t="shared" si="215"/>
        <v/>
      </c>
      <c r="BL547" s="515">
        <f t="shared" si="208"/>
        <v>0</v>
      </c>
      <c r="BM547" s="515">
        <f t="shared" si="209"/>
        <v>0</v>
      </c>
      <c r="BN547" s="515">
        <f t="shared" si="210"/>
        <v>0</v>
      </c>
      <c r="BO547" s="515" t="str">
        <f t="shared" si="211"/>
        <v/>
      </c>
    </row>
    <row r="548" spans="1:67" ht="30" customHeight="1">
      <c r="A548" s="518">
        <v>537</v>
      </c>
      <c r="B548" s="516"/>
      <c r="C548" s="77" t="str">
        <f t="shared" si="200"/>
        <v/>
      </c>
      <c r="D548" s="72" t="str">
        <f t="shared" si="201"/>
        <v/>
      </c>
      <c r="E548" s="515" t="str">
        <f t="shared" si="202"/>
        <v/>
      </c>
      <c r="F548" s="515" t="str">
        <f t="shared" si="203"/>
        <v/>
      </c>
      <c r="G548" s="515" t="str">
        <f t="shared" si="204"/>
        <v/>
      </c>
      <c r="H548" s="515">
        <f t="shared" si="212"/>
        <v>0</v>
      </c>
      <c r="I548" s="515">
        <f t="shared" si="212"/>
        <v>0</v>
      </c>
      <c r="J548" s="515">
        <f t="shared" si="212"/>
        <v>0</v>
      </c>
      <c r="K548" s="515">
        <f t="shared" si="212"/>
        <v>0</v>
      </c>
      <c r="L548" s="515">
        <f t="shared" si="212"/>
        <v>0</v>
      </c>
      <c r="M548" s="515">
        <f t="shared" si="212"/>
        <v>0</v>
      </c>
      <c r="N548" s="515">
        <f t="shared" si="212"/>
        <v>0</v>
      </c>
      <c r="O548" s="515">
        <f t="shared" si="212"/>
        <v>0</v>
      </c>
      <c r="P548" s="515">
        <f t="shared" si="212"/>
        <v>0</v>
      </c>
      <c r="Q548" s="515">
        <f t="shared" si="212"/>
        <v>0</v>
      </c>
      <c r="R548" s="515">
        <f t="shared" si="212"/>
        <v>0</v>
      </c>
      <c r="S548" s="515">
        <f t="shared" si="212"/>
        <v>0</v>
      </c>
      <c r="T548" s="515">
        <f t="shared" si="212"/>
        <v>0</v>
      </c>
      <c r="U548" s="515">
        <f t="shared" si="212"/>
        <v>0</v>
      </c>
      <c r="V548" s="515">
        <f t="shared" si="213"/>
        <v>0</v>
      </c>
      <c r="W548" s="515">
        <f t="shared" si="213"/>
        <v>0</v>
      </c>
      <c r="X548" s="515">
        <f t="shared" si="213"/>
        <v>0</v>
      </c>
      <c r="Y548" s="515">
        <f t="shared" si="213"/>
        <v>0</v>
      </c>
      <c r="Z548" s="515">
        <f t="shared" si="213"/>
        <v>0</v>
      </c>
      <c r="AA548" s="515">
        <f t="shared" si="213"/>
        <v>0</v>
      </c>
      <c r="AB548" s="515">
        <f t="shared" si="213"/>
        <v>0</v>
      </c>
      <c r="AC548" s="515">
        <f t="shared" si="213"/>
        <v>0</v>
      </c>
      <c r="AD548" s="515">
        <f t="shared" si="213"/>
        <v>0</v>
      </c>
      <c r="AE548" s="515">
        <f t="shared" si="213"/>
        <v>0</v>
      </c>
      <c r="AF548" s="515">
        <f t="shared" si="213"/>
        <v>0</v>
      </c>
      <c r="AG548" s="515">
        <f t="shared" si="213"/>
        <v>0</v>
      </c>
      <c r="AH548" s="515">
        <f t="shared" si="213"/>
        <v>0</v>
      </c>
      <c r="AI548" s="515">
        <f t="shared" si="213"/>
        <v>0</v>
      </c>
      <c r="AJ548" s="515">
        <f t="shared" si="214"/>
        <v>0</v>
      </c>
      <c r="AK548" s="515">
        <f t="shared" si="214"/>
        <v>0</v>
      </c>
      <c r="AL548" s="515">
        <f t="shared" si="214"/>
        <v>0</v>
      </c>
      <c r="AM548" s="515">
        <f t="shared" si="214"/>
        <v>0</v>
      </c>
      <c r="AN548" s="515">
        <f t="shared" si="214"/>
        <v>0</v>
      </c>
      <c r="AO548" s="515">
        <f t="shared" si="214"/>
        <v>0</v>
      </c>
      <c r="AP548" s="515">
        <f t="shared" si="214"/>
        <v>0</v>
      </c>
      <c r="AQ548" s="515">
        <f t="shared" si="214"/>
        <v>0</v>
      </c>
      <c r="AR548" s="515">
        <f t="shared" si="214"/>
        <v>0</v>
      </c>
      <c r="AS548" s="515">
        <f t="shared" si="214"/>
        <v>0</v>
      </c>
      <c r="AT548" s="515">
        <f t="shared" si="214"/>
        <v>0</v>
      </c>
      <c r="AU548" s="515">
        <f t="shared" si="214"/>
        <v>0</v>
      </c>
      <c r="AV548" s="515">
        <f t="shared" si="214"/>
        <v>0</v>
      </c>
      <c r="AW548" s="515">
        <f t="shared" si="214"/>
        <v>0</v>
      </c>
      <c r="AX548" s="515" t="str">
        <f t="shared" si="199"/>
        <v/>
      </c>
      <c r="AY548" s="515" t="str">
        <f t="shared" si="199"/>
        <v/>
      </c>
      <c r="AZ548" s="515" t="str">
        <f t="shared" si="199"/>
        <v/>
      </c>
      <c r="BA548" s="515" t="str">
        <f t="shared" si="199"/>
        <v/>
      </c>
      <c r="BB548" s="515" t="str">
        <f t="shared" si="199"/>
        <v/>
      </c>
      <c r="BC548" s="515" t="str">
        <f t="shared" si="199"/>
        <v/>
      </c>
      <c r="BD548" s="515" t="str">
        <f t="shared" si="199"/>
        <v/>
      </c>
      <c r="BE548" s="515" t="str">
        <f t="shared" si="199"/>
        <v/>
      </c>
      <c r="BF548" s="515" t="str">
        <f t="shared" si="199"/>
        <v/>
      </c>
      <c r="BG548" s="515" t="str">
        <f t="shared" si="215"/>
        <v/>
      </c>
      <c r="BH548" s="515" t="str">
        <f t="shared" si="215"/>
        <v/>
      </c>
      <c r="BI548" s="515" t="str">
        <f t="shared" si="215"/>
        <v/>
      </c>
      <c r="BJ548" s="515" t="str">
        <f t="shared" si="215"/>
        <v/>
      </c>
      <c r="BK548" s="515" t="str">
        <f t="shared" si="215"/>
        <v/>
      </c>
      <c r="BL548" s="515">
        <f t="shared" si="208"/>
        <v>0</v>
      </c>
      <c r="BM548" s="515">
        <f t="shared" si="209"/>
        <v>0</v>
      </c>
      <c r="BN548" s="515">
        <f t="shared" si="210"/>
        <v>0</v>
      </c>
      <c r="BO548" s="515" t="str">
        <f t="shared" si="211"/>
        <v/>
      </c>
    </row>
    <row r="549" spans="1:67" ht="30" customHeight="1">
      <c r="A549" s="517">
        <v>538</v>
      </c>
      <c r="B549" s="516"/>
      <c r="C549" s="77" t="str">
        <f t="shared" si="200"/>
        <v/>
      </c>
      <c r="D549" s="72" t="str">
        <f t="shared" si="201"/>
        <v/>
      </c>
      <c r="E549" s="515" t="str">
        <f t="shared" si="202"/>
        <v/>
      </c>
      <c r="F549" s="515" t="str">
        <f t="shared" si="203"/>
        <v/>
      </c>
      <c r="G549" s="515" t="str">
        <f t="shared" si="204"/>
        <v/>
      </c>
      <c r="H549" s="515">
        <f t="shared" si="212"/>
        <v>0</v>
      </c>
      <c r="I549" s="515">
        <f t="shared" si="212"/>
        <v>0</v>
      </c>
      <c r="J549" s="515">
        <f t="shared" si="212"/>
        <v>0</v>
      </c>
      <c r="K549" s="515">
        <f t="shared" si="212"/>
        <v>0</v>
      </c>
      <c r="L549" s="515">
        <f t="shared" si="212"/>
        <v>0</v>
      </c>
      <c r="M549" s="515">
        <f t="shared" si="212"/>
        <v>0</v>
      </c>
      <c r="N549" s="515">
        <f t="shared" si="212"/>
        <v>0</v>
      </c>
      <c r="O549" s="515">
        <f t="shared" si="212"/>
        <v>0</v>
      </c>
      <c r="P549" s="515">
        <f t="shared" si="212"/>
        <v>0</v>
      </c>
      <c r="Q549" s="515">
        <f t="shared" si="212"/>
        <v>0</v>
      </c>
      <c r="R549" s="515">
        <f t="shared" si="212"/>
        <v>0</v>
      </c>
      <c r="S549" s="515">
        <f t="shared" si="212"/>
        <v>0</v>
      </c>
      <c r="T549" s="515">
        <f t="shared" si="212"/>
        <v>0</v>
      </c>
      <c r="U549" s="515">
        <f t="shared" si="212"/>
        <v>0</v>
      </c>
      <c r="V549" s="515">
        <f t="shared" si="213"/>
        <v>0</v>
      </c>
      <c r="W549" s="515">
        <f t="shared" si="213"/>
        <v>0</v>
      </c>
      <c r="X549" s="515">
        <f t="shared" si="213"/>
        <v>0</v>
      </c>
      <c r="Y549" s="515">
        <f t="shared" si="213"/>
        <v>0</v>
      </c>
      <c r="Z549" s="515">
        <f t="shared" si="213"/>
        <v>0</v>
      </c>
      <c r="AA549" s="515">
        <f t="shared" si="213"/>
        <v>0</v>
      </c>
      <c r="AB549" s="515">
        <f t="shared" si="213"/>
        <v>0</v>
      </c>
      <c r="AC549" s="515">
        <f t="shared" si="213"/>
        <v>0</v>
      </c>
      <c r="AD549" s="515">
        <f t="shared" si="213"/>
        <v>0</v>
      </c>
      <c r="AE549" s="515">
        <f t="shared" si="213"/>
        <v>0</v>
      </c>
      <c r="AF549" s="515">
        <f t="shared" si="213"/>
        <v>0</v>
      </c>
      <c r="AG549" s="515">
        <f t="shared" si="213"/>
        <v>0</v>
      </c>
      <c r="AH549" s="515">
        <f t="shared" si="213"/>
        <v>0</v>
      </c>
      <c r="AI549" s="515">
        <f t="shared" si="213"/>
        <v>0</v>
      </c>
      <c r="AJ549" s="515">
        <f t="shared" si="214"/>
        <v>0</v>
      </c>
      <c r="AK549" s="515">
        <f t="shared" si="214"/>
        <v>0</v>
      </c>
      <c r="AL549" s="515">
        <f t="shared" si="214"/>
        <v>0</v>
      </c>
      <c r="AM549" s="515">
        <f t="shared" si="214"/>
        <v>0</v>
      </c>
      <c r="AN549" s="515">
        <f t="shared" si="214"/>
        <v>0</v>
      </c>
      <c r="AO549" s="515">
        <f t="shared" si="214"/>
        <v>0</v>
      </c>
      <c r="AP549" s="515">
        <f t="shared" si="214"/>
        <v>0</v>
      </c>
      <c r="AQ549" s="515">
        <f t="shared" si="214"/>
        <v>0</v>
      </c>
      <c r="AR549" s="515">
        <f t="shared" si="214"/>
        <v>0</v>
      </c>
      <c r="AS549" s="515">
        <f t="shared" si="214"/>
        <v>0</v>
      </c>
      <c r="AT549" s="515">
        <f t="shared" si="214"/>
        <v>0</v>
      </c>
      <c r="AU549" s="515">
        <f t="shared" si="214"/>
        <v>0</v>
      </c>
      <c r="AV549" s="515">
        <f t="shared" si="214"/>
        <v>0</v>
      </c>
      <c r="AW549" s="515">
        <f t="shared" si="214"/>
        <v>0</v>
      </c>
      <c r="AX549" s="515" t="str">
        <f t="shared" si="199"/>
        <v/>
      </c>
      <c r="AY549" s="515" t="str">
        <f t="shared" si="199"/>
        <v/>
      </c>
      <c r="AZ549" s="515" t="str">
        <f t="shared" si="199"/>
        <v/>
      </c>
      <c r="BA549" s="515" t="str">
        <f t="shared" si="199"/>
        <v/>
      </c>
      <c r="BB549" s="515" t="str">
        <f t="shared" si="199"/>
        <v/>
      </c>
      <c r="BC549" s="515" t="str">
        <f t="shared" si="199"/>
        <v/>
      </c>
      <c r="BD549" s="515" t="str">
        <f t="shared" si="199"/>
        <v/>
      </c>
      <c r="BE549" s="515" t="str">
        <f t="shared" si="199"/>
        <v/>
      </c>
      <c r="BF549" s="515" t="str">
        <f t="shared" si="199"/>
        <v/>
      </c>
      <c r="BG549" s="515" t="str">
        <f t="shared" si="215"/>
        <v/>
      </c>
      <c r="BH549" s="515" t="str">
        <f t="shared" si="215"/>
        <v/>
      </c>
      <c r="BI549" s="515" t="str">
        <f t="shared" si="215"/>
        <v/>
      </c>
      <c r="BJ549" s="515" t="str">
        <f t="shared" si="215"/>
        <v/>
      </c>
      <c r="BK549" s="515" t="str">
        <f t="shared" si="215"/>
        <v/>
      </c>
      <c r="BL549" s="515">
        <f t="shared" si="208"/>
        <v>0</v>
      </c>
      <c r="BM549" s="515">
        <f t="shared" si="209"/>
        <v>0</v>
      </c>
      <c r="BN549" s="515">
        <f t="shared" si="210"/>
        <v>0</v>
      </c>
      <c r="BO549" s="515" t="str">
        <f t="shared" si="211"/>
        <v/>
      </c>
    </row>
    <row r="550" spans="1:67" ht="30" customHeight="1">
      <c r="A550" s="518">
        <v>539</v>
      </c>
      <c r="B550" s="516"/>
      <c r="C550" s="77" t="str">
        <f t="shared" si="200"/>
        <v/>
      </c>
      <c r="D550" s="72" t="str">
        <f t="shared" si="201"/>
        <v/>
      </c>
      <c r="E550" s="515" t="str">
        <f t="shared" si="202"/>
        <v/>
      </c>
      <c r="F550" s="515" t="str">
        <f t="shared" si="203"/>
        <v/>
      </c>
      <c r="G550" s="515" t="str">
        <f t="shared" si="204"/>
        <v/>
      </c>
      <c r="H550" s="515">
        <f t="shared" si="212"/>
        <v>0</v>
      </c>
      <c r="I550" s="515">
        <f t="shared" si="212"/>
        <v>0</v>
      </c>
      <c r="J550" s="515">
        <f t="shared" si="212"/>
        <v>0</v>
      </c>
      <c r="K550" s="515">
        <f t="shared" si="212"/>
        <v>0</v>
      </c>
      <c r="L550" s="515">
        <f t="shared" si="212"/>
        <v>0</v>
      </c>
      <c r="M550" s="515">
        <f t="shared" si="212"/>
        <v>0</v>
      </c>
      <c r="N550" s="515">
        <f t="shared" si="212"/>
        <v>0</v>
      </c>
      <c r="O550" s="515">
        <f t="shared" si="212"/>
        <v>0</v>
      </c>
      <c r="P550" s="515">
        <f t="shared" si="212"/>
        <v>0</v>
      </c>
      <c r="Q550" s="515">
        <f t="shared" si="212"/>
        <v>0</v>
      </c>
      <c r="R550" s="515">
        <f t="shared" si="212"/>
        <v>0</v>
      </c>
      <c r="S550" s="515">
        <f t="shared" si="212"/>
        <v>0</v>
      </c>
      <c r="T550" s="515">
        <f t="shared" si="212"/>
        <v>0</v>
      </c>
      <c r="U550" s="515">
        <f t="shared" si="212"/>
        <v>0</v>
      </c>
      <c r="V550" s="515">
        <f t="shared" si="213"/>
        <v>0</v>
      </c>
      <c r="W550" s="515">
        <f t="shared" si="213"/>
        <v>0</v>
      </c>
      <c r="X550" s="515">
        <f t="shared" si="213"/>
        <v>0</v>
      </c>
      <c r="Y550" s="515">
        <f t="shared" si="213"/>
        <v>0</v>
      </c>
      <c r="Z550" s="515">
        <f t="shared" si="213"/>
        <v>0</v>
      </c>
      <c r="AA550" s="515">
        <f t="shared" si="213"/>
        <v>0</v>
      </c>
      <c r="AB550" s="515">
        <f t="shared" si="213"/>
        <v>0</v>
      </c>
      <c r="AC550" s="515">
        <f t="shared" si="213"/>
        <v>0</v>
      </c>
      <c r="AD550" s="515">
        <f t="shared" si="213"/>
        <v>0</v>
      </c>
      <c r="AE550" s="515">
        <f t="shared" si="213"/>
        <v>0</v>
      </c>
      <c r="AF550" s="515">
        <f t="shared" si="213"/>
        <v>0</v>
      </c>
      <c r="AG550" s="515">
        <f t="shared" si="213"/>
        <v>0</v>
      </c>
      <c r="AH550" s="515">
        <f t="shared" si="213"/>
        <v>0</v>
      </c>
      <c r="AI550" s="515">
        <f t="shared" si="213"/>
        <v>0</v>
      </c>
      <c r="AJ550" s="515">
        <f t="shared" si="214"/>
        <v>0</v>
      </c>
      <c r="AK550" s="515">
        <f t="shared" si="214"/>
        <v>0</v>
      </c>
      <c r="AL550" s="515">
        <f t="shared" si="214"/>
        <v>0</v>
      </c>
      <c r="AM550" s="515">
        <f t="shared" si="214"/>
        <v>0</v>
      </c>
      <c r="AN550" s="515">
        <f t="shared" si="214"/>
        <v>0</v>
      </c>
      <c r="AO550" s="515">
        <f t="shared" si="214"/>
        <v>0</v>
      </c>
      <c r="AP550" s="515">
        <f t="shared" si="214"/>
        <v>0</v>
      </c>
      <c r="AQ550" s="515">
        <f t="shared" si="214"/>
        <v>0</v>
      </c>
      <c r="AR550" s="515">
        <f t="shared" si="214"/>
        <v>0</v>
      </c>
      <c r="AS550" s="515">
        <f t="shared" si="214"/>
        <v>0</v>
      </c>
      <c r="AT550" s="515">
        <f t="shared" si="214"/>
        <v>0</v>
      </c>
      <c r="AU550" s="515">
        <f t="shared" si="214"/>
        <v>0</v>
      </c>
      <c r="AV550" s="515">
        <f t="shared" si="214"/>
        <v>0</v>
      </c>
      <c r="AW550" s="515">
        <f t="shared" si="214"/>
        <v>0</v>
      </c>
      <c r="AX550" s="515" t="str">
        <f t="shared" si="199"/>
        <v/>
      </c>
      <c r="AY550" s="515" t="str">
        <f t="shared" si="199"/>
        <v/>
      </c>
      <c r="AZ550" s="515" t="str">
        <f t="shared" si="199"/>
        <v/>
      </c>
      <c r="BA550" s="515" t="str">
        <f t="shared" si="199"/>
        <v/>
      </c>
      <c r="BB550" s="515" t="str">
        <f t="shared" si="199"/>
        <v/>
      </c>
      <c r="BC550" s="515" t="str">
        <f t="shared" si="199"/>
        <v/>
      </c>
      <c r="BD550" s="515" t="str">
        <f t="shared" si="199"/>
        <v/>
      </c>
      <c r="BE550" s="515" t="str">
        <f t="shared" si="199"/>
        <v/>
      </c>
      <c r="BF550" s="515" t="str">
        <f t="shared" si="199"/>
        <v/>
      </c>
      <c r="BG550" s="515" t="str">
        <f t="shared" si="215"/>
        <v/>
      </c>
      <c r="BH550" s="515" t="str">
        <f t="shared" si="215"/>
        <v/>
      </c>
      <c r="BI550" s="515" t="str">
        <f t="shared" si="215"/>
        <v/>
      </c>
      <c r="BJ550" s="515" t="str">
        <f t="shared" si="215"/>
        <v/>
      </c>
      <c r="BK550" s="515" t="str">
        <f t="shared" si="215"/>
        <v/>
      </c>
      <c r="BL550" s="515">
        <f t="shared" si="208"/>
        <v>0</v>
      </c>
      <c r="BM550" s="515">
        <f t="shared" si="209"/>
        <v>0</v>
      </c>
      <c r="BN550" s="515">
        <f t="shared" si="210"/>
        <v>0</v>
      </c>
      <c r="BO550" s="515" t="str">
        <f t="shared" si="211"/>
        <v/>
      </c>
    </row>
    <row r="551" spans="1:67" ht="30" customHeight="1">
      <c r="A551" s="517">
        <v>540</v>
      </c>
      <c r="B551" s="516"/>
      <c r="C551" s="77" t="str">
        <f t="shared" si="200"/>
        <v/>
      </c>
      <c r="D551" s="72" t="str">
        <f t="shared" si="201"/>
        <v/>
      </c>
      <c r="E551" s="515" t="str">
        <f t="shared" si="202"/>
        <v/>
      </c>
      <c r="F551" s="515" t="str">
        <f t="shared" si="203"/>
        <v/>
      </c>
      <c r="G551" s="515" t="str">
        <f t="shared" si="204"/>
        <v/>
      </c>
      <c r="H551" s="515">
        <f t="shared" si="212"/>
        <v>0</v>
      </c>
      <c r="I551" s="515">
        <f t="shared" si="212"/>
        <v>0</v>
      </c>
      <c r="J551" s="515">
        <f t="shared" si="212"/>
        <v>0</v>
      </c>
      <c r="K551" s="515">
        <f t="shared" si="212"/>
        <v>0</v>
      </c>
      <c r="L551" s="515">
        <f t="shared" si="212"/>
        <v>0</v>
      </c>
      <c r="M551" s="515">
        <f t="shared" si="212"/>
        <v>0</v>
      </c>
      <c r="N551" s="515">
        <f t="shared" si="212"/>
        <v>0</v>
      </c>
      <c r="O551" s="515">
        <f t="shared" si="212"/>
        <v>0</v>
      </c>
      <c r="P551" s="515">
        <f t="shared" si="212"/>
        <v>0</v>
      </c>
      <c r="Q551" s="515">
        <f t="shared" si="212"/>
        <v>0</v>
      </c>
      <c r="R551" s="515">
        <f t="shared" si="212"/>
        <v>0</v>
      </c>
      <c r="S551" s="515">
        <f t="shared" si="212"/>
        <v>0</v>
      </c>
      <c r="T551" s="515">
        <f t="shared" si="212"/>
        <v>0</v>
      </c>
      <c r="U551" s="515">
        <f t="shared" si="212"/>
        <v>0</v>
      </c>
      <c r="V551" s="515">
        <f t="shared" si="213"/>
        <v>0</v>
      </c>
      <c r="W551" s="515">
        <f t="shared" si="213"/>
        <v>0</v>
      </c>
      <c r="X551" s="515">
        <f t="shared" si="213"/>
        <v>0</v>
      </c>
      <c r="Y551" s="515">
        <f t="shared" si="213"/>
        <v>0</v>
      </c>
      <c r="Z551" s="515">
        <f t="shared" si="213"/>
        <v>0</v>
      </c>
      <c r="AA551" s="515">
        <f t="shared" si="213"/>
        <v>0</v>
      </c>
      <c r="AB551" s="515">
        <f t="shared" si="213"/>
        <v>0</v>
      </c>
      <c r="AC551" s="515">
        <f t="shared" si="213"/>
        <v>0</v>
      </c>
      <c r="AD551" s="515">
        <f t="shared" si="213"/>
        <v>0</v>
      </c>
      <c r="AE551" s="515">
        <f t="shared" si="213"/>
        <v>0</v>
      </c>
      <c r="AF551" s="515">
        <f t="shared" si="213"/>
        <v>0</v>
      </c>
      <c r="AG551" s="515">
        <f t="shared" si="213"/>
        <v>0</v>
      </c>
      <c r="AH551" s="515">
        <f t="shared" si="213"/>
        <v>0</v>
      </c>
      <c r="AI551" s="515">
        <f t="shared" si="213"/>
        <v>0</v>
      </c>
      <c r="AJ551" s="515">
        <f t="shared" si="214"/>
        <v>0</v>
      </c>
      <c r="AK551" s="515">
        <f t="shared" si="214"/>
        <v>0</v>
      </c>
      <c r="AL551" s="515">
        <f t="shared" si="214"/>
        <v>0</v>
      </c>
      <c r="AM551" s="515">
        <f t="shared" si="214"/>
        <v>0</v>
      </c>
      <c r="AN551" s="515">
        <f t="shared" si="214"/>
        <v>0</v>
      </c>
      <c r="AO551" s="515">
        <f t="shared" si="214"/>
        <v>0</v>
      </c>
      <c r="AP551" s="515">
        <f t="shared" si="214"/>
        <v>0</v>
      </c>
      <c r="AQ551" s="515">
        <f t="shared" si="214"/>
        <v>0</v>
      </c>
      <c r="AR551" s="515">
        <f t="shared" si="214"/>
        <v>0</v>
      </c>
      <c r="AS551" s="515">
        <f t="shared" si="214"/>
        <v>0</v>
      </c>
      <c r="AT551" s="515">
        <f t="shared" si="214"/>
        <v>0</v>
      </c>
      <c r="AU551" s="515">
        <f t="shared" si="214"/>
        <v>0</v>
      </c>
      <c r="AV551" s="515">
        <f t="shared" si="214"/>
        <v>0</v>
      </c>
      <c r="AW551" s="515">
        <f t="shared" si="214"/>
        <v>0</v>
      </c>
      <c r="AX551" s="515" t="str">
        <f t="shared" si="199"/>
        <v/>
      </c>
      <c r="AY551" s="515" t="str">
        <f t="shared" si="199"/>
        <v/>
      </c>
      <c r="AZ551" s="515" t="str">
        <f t="shared" si="199"/>
        <v/>
      </c>
      <c r="BA551" s="515" t="str">
        <f t="shared" si="199"/>
        <v/>
      </c>
      <c r="BB551" s="515" t="str">
        <f t="shared" si="199"/>
        <v/>
      </c>
      <c r="BC551" s="515" t="str">
        <f t="shared" si="199"/>
        <v/>
      </c>
      <c r="BD551" s="515" t="str">
        <f t="shared" si="199"/>
        <v/>
      </c>
      <c r="BE551" s="515" t="str">
        <f t="shared" si="199"/>
        <v/>
      </c>
      <c r="BF551" s="515" t="str">
        <f t="shared" si="199"/>
        <v/>
      </c>
      <c r="BG551" s="515" t="str">
        <f t="shared" si="215"/>
        <v/>
      </c>
      <c r="BH551" s="515" t="str">
        <f t="shared" si="215"/>
        <v/>
      </c>
      <c r="BI551" s="515" t="str">
        <f t="shared" si="215"/>
        <v/>
      </c>
      <c r="BJ551" s="515" t="str">
        <f t="shared" si="215"/>
        <v/>
      </c>
      <c r="BK551" s="515" t="str">
        <f t="shared" si="215"/>
        <v/>
      </c>
      <c r="BL551" s="515">
        <f t="shared" si="208"/>
        <v>0</v>
      </c>
      <c r="BM551" s="515">
        <f t="shared" si="209"/>
        <v>0</v>
      </c>
      <c r="BN551" s="515">
        <f t="shared" si="210"/>
        <v>0</v>
      </c>
      <c r="BO551" s="515" t="str">
        <f t="shared" si="211"/>
        <v/>
      </c>
    </row>
    <row r="552" spans="1:67" ht="30" customHeight="1">
      <c r="A552" s="518">
        <v>541</v>
      </c>
      <c r="B552" s="516"/>
      <c r="C552" s="77" t="str">
        <f t="shared" si="200"/>
        <v/>
      </c>
      <c r="D552" s="72" t="str">
        <f t="shared" si="201"/>
        <v/>
      </c>
      <c r="E552" s="515" t="str">
        <f t="shared" si="202"/>
        <v/>
      </c>
      <c r="F552" s="515" t="str">
        <f t="shared" si="203"/>
        <v/>
      </c>
      <c r="G552" s="515" t="str">
        <f t="shared" si="204"/>
        <v/>
      </c>
      <c r="H552" s="515">
        <f t="shared" si="212"/>
        <v>0</v>
      </c>
      <c r="I552" s="515">
        <f t="shared" si="212"/>
        <v>0</v>
      </c>
      <c r="J552" s="515">
        <f t="shared" si="212"/>
        <v>0</v>
      </c>
      <c r="K552" s="515">
        <f t="shared" si="212"/>
        <v>0</v>
      </c>
      <c r="L552" s="515">
        <f t="shared" si="212"/>
        <v>0</v>
      </c>
      <c r="M552" s="515">
        <f t="shared" si="212"/>
        <v>0</v>
      </c>
      <c r="N552" s="515">
        <f t="shared" si="212"/>
        <v>0</v>
      </c>
      <c r="O552" s="515">
        <f t="shared" si="212"/>
        <v>0</v>
      </c>
      <c r="P552" s="515">
        <f t="shared" si="212"/>
        <v>0</v>
      </c>
      <c r="Q552" s="515">
        <f t="shared" si="212"/>
        <v>0</v>
      </c>
      <c r="R552" s="515">
        <f t="shared" si="212"/>
        <v>0</v>
      </c>
      <c r="S552" s="515">
        <f t="shared" si="212"/>
        <v>0</v>
      </c>
      <c r="T552" s="515">
        <f t="shared" si="212"/>
        <v>0</v>
      </c>
      <c r="U552" s="515">
        <f t="shared" si="212"/>
        <v>0</v>
      </c>
      <c r="V552" s="515">
        <f t="shared" si="213"/>
        <v>0</v>
      </c>
      <c r="W552" s="515">
        <f t="shared" si="213"/>
        <v>0</v>
      </c>
      <c r="X552" s="515">
        <f t="shared" si="213"/>
        <v>0</v>
      </c>
      <c r="Y552" s="515">
        <f t="shared" si="213"/>
        <v>0</v>
      </c>
      <c r="Z552" s="515">
        <f t="shared" si="213"/>
        <v>0</v>
      </c>
      <c r="AA552" s="515">
        <f t="shared" si="213"/>
        <v>0</v>
      </c>
      <c r="AB552" s="515">
        <f t="shared" si="213"/>
        <v>0</v>
      </c>
      <c r="AC552" s="515">
        <f t="shared" si="213"/>
        <v>0</v>
      </c>
      <c r="AD552" s="515">
        <f t="shared" si="213"/>
        <v>0</v>
      </c>
      <c r="AE552" s="515">
        <f t="shared" si="213"/>
        <v>0</v>
      </c>
      <c r="AF552" s="515">
        <f t="shared" si="213"/>
        <v>0</v>
      </c>
      <c r="AG552" s="515">
        <f t="shared" si="213"/>
        <v>0</v>
      </c>
      <c r="AH552" s="515">
        <f t="shared" si="213"/>
        <v>0</v>
      </c>
      <c r="AI552" s="515">
        <f t="shared" si="213"/>
        <v>0</v>
      </c>
      <c r="AJ552" s="515">
        <f t="shared" si="214"/>
        <v>0</v>
      </c>
      <c r="AK552" s="515">
        <f t="shared" si="214"/>
        <v>0</v>
      </c>
      <c r="AL552" s="515">
        <f t="shared" si="214"/>
        <v>0</v>
      </c>
      <c r="AM552" s="515">
        <f t="shared" si="214"/>
        <v>0</v>
      </c>
      <c r="AN552" s="515">
        <f t="shared" si="214"/>
        <v>0</v>
      </c>
      <c r="AO552" s="515">
        <f t="shared" si="214"/>
        <v>0</v>
      </c>
      <c r="AP552" s="515">
        <f t="shared" si="214"/>
        <v>0</v>
      </c>
      <c r="AQ552" s="515">
        <f t="shared" si="214"/>
        <v>0</v>
      </c>
      <c r="AR552" s="515">
        <f t="shared" si="214"/>
        <v>0</v>
      </c>
      <c r="AS552" s="515">
        <f t="shared" si="214"/>
        <v>0</v>
      </c>
      <c r="AT552" s="515">
        <f t="shared" si="214"/>
        <v>0</v>
      </c>
      <c r="AU552" s="515">
        <f t="shared" si="214"/>
        <v>0</v>
      </c>
      <c r="AV552" s="515">
        <f t="shared" si="214"/>
        <v>0</v>
      </c>
      <c r="AW552" s="515">
        <f t="shared" si="214"/>
        <v>0</v>
      </c>
      <c r="AX552" s="515" t="str">
        <f t="shared" si="199"/>
        <v/>
      </c>
      <c r="AY552" s="515" t="str">
        <f t="shared" si="199"/>
        <v/>
      </c>
      <c r="AZ552" s="515" t="str">
        <f t="shared" si="199"/>
        <v/>
      </c>
      <c r="BA552" s="515" t="str">
        <f t="shared" si="199"/>
        <v/>
      </c>
      <c r="BB552" s="515" t="str">
        <f t="shared" si="199"/>
        <v/>
      </c>
      <c r="BC552" s="515" t="str">
        <f t="shared" si="199"/>
        <v/>
      </c>
      <c r="BD552" s="515" t="str">
        <f t="shared" si="199"/>
        <v/>
      </c>
      <c r="BE552" s="515" t="str">
        <f t="shared" si="199"/>
        <v/>
      </c>
      <c r="BF552" s="515" t="str">
        <f t="shared" si="199"/>
        <v/>
      </c>
      <c r="BG552" s="515" t="str">
        <f t="shared" si="215"/>
        <v/>
      </c>
      <c r="BH552" s="515" t="str">
        <f t="shared" si="215"/>
        <v/>
      </c>
      <c r="BI552" s="515" t="str">
        <f t="shared" si="215"/>
        <v/>
      </c>
      <c r="BJ552" s="515" t="str">
        <f t="shared" si="215"/>
        <v/>
      </c>
      <c r="BK552" s="515" t="str">
        <f t="shared" si="215"/>
        <v/>
      </c>
      <c r="BL552" s="515">
        <f t="shared" si="208"/>
        <v>0</v>
      </c>
      <c r="BM552" s="515">
        <f t="shared" si="209"/>
        <v>0</v>
      </c>
      <c r="BN552" s="515">
        <f t="shared" si="210"/>
        <v>0</v>
      </c>
      <c r="BO552" s="515" t="str">
        <f t="shared" si="211"/>
        <v/>
      </c>
    </row>
    <row r="553" spans="1:67" ht="30" customHeight="1">
      <c r="A553" s="517">
        <v>542</v>
      </c>
      <c r="B553" s="516"/>
      <c r="C553" s="77" t="str">
        <f t="shared" si="200"/>
        <v/>
      </c>
      <c r="D553" s="72" t="str">
        <f t="shared" si="201"/>
        <v/>
      </c>
      <c r="E553" s="515" t="str">
        <f t="shared" si="202"/>
        <v/>
      </c>
      <c r="F553" s="515" t="str">
        <f t="shared" si="203"/>
        <v/>
      </c>
      <c r="G553" s="515" t="str">
        <f t="shared" si="204"/>
        <v/>
      </c>
      <c r="H553" s="515">
        <f t="shared" si="212"/>
        <v>0</v>
      </c>
      <c r="I553" s="515">
        <f t="shared" si="212"/>
        <v>0</v>
      </c>
      <c r="J553" s="515">
        <f t="shared" si="212"/>
        <v>0</v>
      </c>
      <c r="K553" s="515">
        <f t="shared" si="212"/>
        <v>0</v>
      </c>
      <c r="L553" s="515">
        <f t="shared" si="212"/>
        <v>0</v>
      </c>
      <c r="M553" s="515">
        <f t="shared" si="212"/>
        <v>0</v>
      </c>
      <c r="N553" s="515">
        <f t="shared" si="212"/>
        <v>0</v>
      </c>
      <c r="O553" s="515">
        <f t="shared" si="212"/>
        <v>0</v>
      </c>
      <c r="P553" s="515">
        <f t="shared" si="212"/>
        <v>0</v>
      </c>
      <c r="Q553" s="515">
        <f t="shared" si="212"/>
        <v>0</v>
      </c>
      <c r="R553" s="515">
        <f t="shared" si="212"/>
        <v>0</v>
      </c>
      <c r="S553" s="515">
        <f t="shared" si="212"/>
        <v>0</v>
      </c>
      <c r="T553" s="515">
        <f t="shared" si="212"/>
        <v>0</v>
      </c>
      <c r="U553" s="515">
        <f t="shared" si="212"/>
        <v>0</v>
      </c>
      <c r="V553" s="515">
        <f t="shared" si="213"/>
        <v>0</v>
      </c>
      <c r="W553" s="515">
        <f t="shared" si="213"/>
        <v>0</v>
      </c>
      <c r="X553" s="515">
        <f t="shared" si="213"/>
        <v>0</v>
      </c>
      <c r="Y553" s="515">
        <f t="shared" si="213"/>
        <v>0</v>
      </c>
      <c r="Z553" s="515">
        <f t="shared" si="213"/>
        <v>0</v>
      </c>
      <c r="AA553" s="515">
        <f t="shared" si="213"/>
        <v>0</v>
      </c>
      <c r="AB553" s="515">
        <f t="shared" si="213"/>
        <v>0</v>
      </c>
      <c r="AC553" s="515">
        <f t="shared" si="213"/>
        <v>0</v>
      </c>
      <c r="AD553" s="515">
        <f t="shared" si="213"/>
        <v>0</v>
      </c>
      <c r="AE553" s="515">
        <f t="shared" si="213"/>
        <v>0</v>
      </c>
      <c r="AF553" s="515">
        <f t="shared" si="213"/>
        <v>0</v>
      </c>
      <c r="AG553" s="515">
        <f t="shared" si="213"/>
        <v>0</v>
      </c>
      <c r="AH553" s="515">
        <f t="shared" si="213"/>
        <v>0</v>
      </c>
      <c r="AI553" s="515">
        <f t="shared" si="213"/>
        <v>0</v>
      </c>
      <c r="AJ553" s="515">
        <f t="shared" si="214"/>
        <v>0</v>
      </c>
      <c r="AK553" s="515">
        <f t="shared" si="214"/>
        <v>0</v>
      </c>
      <c r="AL553" s="515">
        <f t="shared" si="214"/>
        <v>0</v>
      </c>
      <c r="AM553" s="515">
        <f t="shared" si="214"/>
        <v>0</v>
      </c>
      <c r="AN553" s="515">
        <f t="shared" si="214"/>
        <v>0</v>
      </c>
      <c r="AO553" s="515">
        <f t="shared" si="214"/>
        <v>0</v>
      </c>
      <c r="AP553" s="515">
        <f t="shared" si="214"/>
        <v>0</v>
      </c>
      <c r="AQ553" s="515">
        <f t="shared" si="214"/>
        <v>0</v>
      </c>
      <c r="AR553" s="515">
        <f t="shared" si="214"/>
        <v>0</v>
      </c>
      <c r="AS553" s="515">
        <f t="shared" si="214"/>
        <v>0</v>
      </c>
      <c r="AT553" s="515">
        <f t="shared" si="214"/>
        <v>0</v>
      </c>
      <c r="AU553" s="515">
        <f t="shared" si="214"/>
        <v>0</v>
      </c>
      <c r="AV553" s="515">
        <f t="shared" si="214"/>
        <v>0</v>
      </c>
      <c r="AW553" s="515">
        <f t="shared" si="214"/>
        <v>0</v>
      </c>
      <c r="AX553" s="515" t="str">
        <f t="shared" si="199"/>
        <v/>
      </c>
      <c r="AY553" s="515" t="str">
        <f t="shared" si="199"/>
        <v/>
      </c>
      <c r="AZ553" s="515" t="str">
        <f t="shared" si="199"/>
        <v/>
      </c>
      <c r="BA553" s="515" t="str">
        <f t="shared" si="199"/>
        <v/>
      </c>
      <c r="BB553" s="515" t="str">
        <f t="shared" si="199"/>
        <v/>
      </c>
      <c r="BC553" s="515" t="str">
        <f t="shared" si="199"/>
        <v/>
      </c>
      <c r="BD553" s="515" t="str">
        <f t="shared" si="199"/>
        <v/>
      </c>
      <c r="BE553" s="515" t="str">
        <f t="shared" si="199"/>
        <v/>
      </c>
      <c r="BF553" s="515" t="str">
        <f t="shared" si="199"/>
        <v/>
      </c>
      <c r="BG553" s="515" t="str">
        <f t="shared" si="215"/>
        <v/>
      </c>
      <c r="BH553" s="515" t="str">
        <f t="shared" si="215"/>
        <v/>
      </c>
      <c r="BI553" s="515" t="str">
        <f t="shared" si="215"/>
        <v/>
      </c>
      <c r="BJ553" s="515" t="str">
        <f t="shared" si="215"/>
        <v/>
      </c>
      <c r="BK553" s="515" t="str">
        <f t="shared" si="215"/>
        <v/>
      </c>
      <c r="BL553" s="515">
        <f t="shared" si="208"/>
        <v>0</v>
      </c>
      <c r="BM553" s="515">
        <f t="shared" si="209"/>
        <v>0</v>
      </c>
      <c r="BN553" s="515">
        <f t="shared" si="210"/>
        <v>0</v>
      </c>
      <c r="BO553" s="515" t="str">
        <f t="shared" si="211"/>
        <v/>
      </c>
    </row>
    <row r="554" spans="1:67" ht="30" customHeight="1">
      <c r="A554" s="518">
        <v>543</v>
      </c>
      <c r="B554" s="516"/>
      <c r="C554" s="77" t="str">
        <f t="shared" si="200"/>
        <v/>
      </c>
      <c r="D554" s="72" t="str">
        <f t="shared" si="201"/>
        <v/>
      </c>
      <c r="E554" s="515" t="str">
        <f t="shared" si="202"/>
        <v/>
      </c>
      <c r="F554" s="515" t="str">
        <f t="shared" si="203"/>
        <v/>
      </c>
      <c r="G554" s="515" t="str">
        <f t="shared" si="204"/>
        <v/>
      </c>
      <c r="H554" s="515">
        <f t="shared" si="212"/>
        <v>0</v>
      </c>
      <c r="I554" s="515">
        <f t="shared" si="212"/>
        <v>0</v>
      </c>
      <c r="J554" s="515">
        <f t="shared" si="212"/>
        <v>0</v>
      </c>
      <c r="K554" s="515">
        <f t="shared" si="212"/>
        <v>0</v>
      </c>
      <c r="L554" s="515">
        <f t="shared" si="212"/>
        <v>0</v>
      </c>
      <c r="M554" s="515">
        <f t="shared" si="212"/>
        <v>0</v>
      </c>
      <c r="N554" s="515">
        <f t="shared" si="212"/>
        <v>0</v>
      </c>
      <c r="O554" s="515">
        <f t="shared" si="212"/>
        <v>0</v>
      </c>
      <c r="P554" s="515">
        <f t="shared" si="212"/>
        <v>0</v>
      </c>
      <c r="Q554" s="515">
        <f t="shared" si="212"/>
        <v>0</v>
      </c>
      <c r="R554" s="515">
        <f t="shared" si="212"/>
        <v>0</v>
      </c>
      <c r="S554" s="515">
        <f t="shared" si="212"/>
        <v>0</v>
      </c>
      <c r="T554" s="515">
        <f t="shared" si="212"/>
        <v>0</v>
      </c>
      <c r="U554" s="515">
        <f t="shared" si="212"/>
        <v>0</v>
      </c>
      <c r="V554" s="515">
        <f t="shared" si="213"/>
        <v>0</v>
      </c>
      <c r="W554" s="515">
        <f t="shared" si="213"/>
        <v>0</v>
      </c>
      <c r="X554" s="515">
        <f t="shared" si="213"/>
        <v>0</v>
      </c>
      <c r="Y554" s="515">
        <f t="shared" si="213"/>
        <v>0</v>
      </c>
      <c r="Z554" s="515">
        <f t="shared" si="213"/>
        <v>0</v>
      </c>
      <c r="AA554" s="515">
        <f t="shared" si="213"/>
        <v>0</v>
      </c>
      <c r="AB554" s="515">
        <f t="shared" si="213"/>
        <v>0</v>
      </c>
      <c r="AC554" s="515">
        <f t="shared" si="213"/>
        <v>0</v>
      </c>
      <c r="AD554" s="515">
        <f t="shared" si="213"/>
        <v>0</v>
      </c>
      <c r="AE554" s="515">
        <f t="shared" si="213"/>
        <v>0</v>
      </c>
      <c r="AF554" s="515">
        <f t="shared" si="213"/>
        <v>0</v>
      </c>
      <c r="AG554" s="515">
        <f t="shared" si="213"/>
        <v>0</v>
      </c>
      <c r="AH554" s="515">
        <f t="shared" si="213"/>
        <v>0</v>
      </c>
      <c r="AI554" s="515">
        <f t="shared" si="213"/>
        <v>0</v>
      </c>
      <c r="AJ554" s="515">
        <f t="shared" si="214"/>
        <v>0</v>
      </c>
      <c r="AK554" s="515">
        <f t="shared" si="214"/>
        <v>0</v>
      </c>
      <c r="AL554" s="515">
        <f t="shared" si="214"/>
        <v>0</v>
      </c>
      <c r="AM554" s="515">
        <f t="shared" si="214"/>
        <v>0</v>
      </c>
      <c r="AN554" s="515">
        <f t="shared" si="214"/>
        <v>0</v>
      </c>
      <c r="AO554" s="515">
        <f t="shared" si="214"/>
        <v>0</v>
      </c>
      <c r="AP554" s="515">
        <f t="shared" si="214"/>
        <v>0</v>
      </c>
      <c r="AQ554" s="515">
        <f t="shared" si="214"/>
        <v>0</v>
      </c>
      <c r="AR554" s="515">
        <f t="shared" si="214"/>
        <v>0</v>
      </c>
      <c r="AS554" s="515">
        <f t="shared" si="214"/>
        <v>0</v>
      </c>
      <c r="AT554" s="515">
        <f t="shared" si="214"/>
        <v>0</v>
      </c>
      <c r="AU554" s="515">
        <f t="shared" si="214"/>
        <v>0</v>
      </c>
      <c r="AV554" s="515">
        <f t="shared" si="214"/>
        <v>0</v>
      </c>
      <c r="AW554" s="515">
        <f t="shared" si="214"/>
        <v>0</v>
      </c>
      <c r="AX554" s="515" t="str">
        <f t="shared" si="199"/>
        <v/>
      </c>
      <c r="AY554" s="515" t="str">
        <f t="shared" si="199"/>
        <v/>
      </c>
      <c r="AZ554" s="515" t="str">
        <f t="shared" si="199"/>
        <v/>
      </c>
      <c r="BA554" s="515" t="str">
        <f t="shared" si="199"/>
        <v/>
      </c>
      <c r="BB554" s="515" t="str">
        <f t="shared" si="199"/>
        <v/>
      </c>
      <c r="BC554" s="515" t="str">
        <f t="shared" si="199"/>
        <v/>
      </c>
      <c r="BD554" s="515" t="str">
        <f t="shared" si="199"/>
        <v/>
      </c>
      <c r="BE554" s="515" t="str">
        <f t="shared" si="199"/>
        <v/>
      </c>
      <c r="BF554" s="515" t="str">
        <f t="shared" si="199"/>
        <v/>
      </c>
      <c r="BG554" s="515" t="str">
        <f t="shared" si="215"/>
        <v/>
      </c>
      <c r="BH554" s="515" t="str">
        <f t="shared" si="215"/>
        <v/>
      </c>
      <c r="BI554" s="515" t="str">
        <f t="shared" si="215"/>
        <v/>
      </c>
      <c r="BJ554" s="515" t="str">
        <f t="shared" si="215"/>
        <v/>
      </c>
      <c r="BK554" s="515" t="str">
        <f t="shared" si="215"/>
        <v/>
      </c>
      <c r="BL554" s="515">
        <f t="shared" si="208"/>
        <v>0</v>
      </c>
      <c r="BM554" s="515">
        <f t="shared" si="209"/>
        <v>0</v>
      </c>
      <c r="BN554" s="515">
        <f t="shared" si="210"/>
        <v>0</v>
      </c>
      <c r="BO554" s="515" t="str">
        <f t="shared" si="211"/>
        <v/>
      </c>
    </row>
    <row r="555" spans="1:67" ht="30" customHeight="1">
      <c r="A555" s="517">
        <v>544</v>
      </c>
      <c r="B555" s="516"/>
      <c r="C555" s="77" t="str">
        <f t="shared" si="200"/>
        <v/>
      </c>
      <c r="D555" s="72" t="str">
        <f t="shared" si="201"/>
        <v/>
      </c>
      <c r="E555" s="515" t="str">
        <f t="shared" si="202"/>
        <v/>
      </c>
      <c r="F555" s="515" t="str">
        <f t="shared" si="203"/>
        <v/>
      </c>
      <c r="G555" s="515" t="str">
        <f t="shared" si="204"/>
        <v/>
      </c>
      <c r="H555" s="515">
        <f t="shared" si="212"/>
        <v>0</v>
      </c>
      <c r="I555" s="515">
        <f t="shared" si="212"/>
        <v>0</v>
      </c>
      <c r="J555" s="515">
        <f t="shared" si="212"/>
        <v>0</v>
      </c>
      <c r="K555" s="515">
        <f t="shared" si="212"/>
        <v>0</v>
      </c>
      <c r="L555" s="515">
        <f t="shared" si="212"/>
        <v>0</v>
      </c>
      <c r="M555" s="515">
        <f t="shared" si="212"/>
        <v>0</v>
      </c>
      <c r="N555" s="515">
        <f t="shared" si="212"/>
        <v>0</v>
      </c>
      <c r="O555" s="515">
        <f t="shared" si="212"/>
        <v>0</v>
      </c>
      <c r="P555" s="515">
        <f t="shared" si="212"/>
        <v>0</v>
      </c>
      <c r="Q555" s="515">
        <f t="shared" si="212"/>
        <v>0</v>
      </c>
      <c r="R555" s="515">
        <f t="shared" si="212"/>
        <v>0</v>
      </c>
      <c r="S555" s="515">
        <f t="shared" si="212"/>
        <v>0</v>
      </c>
      <c r="T555" s="515">
        <f t="shared" si="212"/>
        <v>0</v>
      </c>
      <c r="U555" s="515">
        <f t="shared" si="212"/>
        <v>0</v>
      </c>
      <c r="V555" s="515">
        <f t="shared" si="213"/>
        <v>0</v>
      </c>
      <c r="W555" s="515">
        <f t="shared" si="213"/>
        <v>0</v>
      </c>
      <c r="X555" s="515">
        <f t="shared" si="213"/>
        <v>0</v>
      </c>
      <c r="Y555" s="515">
        <f t="shared" si="213"/>
        <v>0</v>
      </c>
      <c r="Z555" s="515">
        <f t="shared" si="213"/>
        <v>0</v>
      </c>
      <c r="AA555" s="515">
        <f t="shared" si="213"/>
        <v>0</v>
      </c>
      <c r="AB555" s="515">
        <f t="shared" si="213"/>
        <v>0</v>
      </c>
      <c r="AC555" s="515">
        <f t="shared" si="213"/>
        <v>0</v>
      </c>
      <c r="AD555" s="515">
        <f t="shared" si="213"/>
        <v>0</v>
      </c>
      <c r="AE555" s="515">
        <f t="shared" si="213"/>
        <v>0</v>
      </c>
      <c r="AF555" s="515">
        <f t="shared" si="213"/>
        <v>0</v>
      </c>
      <c r="AG555" s="515">
        <f t="shared" si="213"/>
        <v>0</v>
      </c>
      <c r="AH555" s="515">
        <f t="shared" si="213"/>
        <v>0</v>
      </c>
      <c r="AI555" s="515">
        <f t="shared" si="213"/>
        <v>0</v>
      </c>
      <c r="AJ555" s="515">
        <f t="shared" si="214"/>
        <v>0</v>
      </c>
      <c r="AK555" s="515">
        <f t="shared" si="214"/>
        <v>0</v>
      </c>
      <c r="AL555" s="515">
        <f t="shared" si="214"/>
        <v>0</v>
      </c>
      <c r="AM555" s="515">
        <f t="shared" si="214"/>
        <v>0</v>
      </c>
      <c r="AN555" s="515">
        <f t="shared" si="214"/>
        <v>0</v>
      </c>
      <c r="AO555" s="515">
        <f t="shared" si="214"/>
        <v>0</v>
      </c>
      <c r="AP555" s="515">
        <f t="shared" si="214"/>
        <v>0</v>
      </c>
      <c r="AQ555" s="515">
        <f t="shared" si="214"/>
        <v>0</v>
      </c>
      <c r="AR555" s="515">
        <f t="shared" si="214"/>
        <v>0</v>
      </c>
      <c r="AS555" s="515">
        <f t="shared" si="214"/>
        <v>0</v>
      </c>
      <c r="AT555" s="515">
        <f t="shared" si="214"/>
        <v>0</v>
      </c>
      <c r="AU555" s="515">
        <f t="shared" si="214"/>
        <v>0</v>
      </c>
      <c r="AV555" s="515">
        <f t="shared" si="214"/>
        <v>0</v>
      </c>
      <c r="AW555" s="515">
        <f t="shared" si="214"/>
        <v>0</v>
      </c>
      <c r="AX555" s="515" t="str">
        <f t="shared" ref="AX555:BF583" si="216">IF($B555="","",IF(AJ555&gt;0,"",IF(H555&gt;0,"⚠ "&amp;AX$11,IF(V555&gt;0,"info "&amp;AX$11,""))))</f>
        <v/>
      </c>
      <c r="AY555" s="515" t="str">
        <f t="shared" si="216"/>
        <v/>
      </c>
      <c r="AZ555" s="515" t="str">
        <f t="shared" si="216"/>
        <v/>
      </c>
      <c r="BA555" s="515" t="str">
        <f t="shared" si="216"/>
        <v/>
      </c>
      <c r="BB555" s="515" t="str">
        <f t="shared" si="216"/>
        <v/>
      </c>
      <c r="BC555" s="515" t="str">
        <f t="shared" si="216"/>
        <v/>
      </c>
      <c r="BD555" s="515" t="str">
        <f t="shared" si="216"/>
        <v/>
      </c>
      <c r="BE555" s="515" t="str">
        <f t="shared" si="216"/>
        <v/>
      </c>
      <c r="BF555" s="515" t="str">
        <f t="shared" si="216"/>
        <v/>
      </c>
      <c r="BG555" s="515" t="str">
        <f t="shared" si="215"/>
        <v/>
      </c>
      <c r="BH555" s="515" t="str">
        <f t="shared" si="215"/>
        <v/>
      </c>
      <c r="BI555" s="515" t="str">
        <f t="shared" si="215"/>
        <v/>
      </c>
      <c r="BJ555" s="515" t="str">
        <f t="shared" si="215"/>
        <v/>
      </c>
      <c r="BK555" s="515" t="str">
        <f t="shared" si="215"/>
        <v/>
      </c>
      <c r="BL555" s="515">
        <f t="shared" si="208"/>
        <v>0</v>
      </c>
      <c r="BM555" s="515">
        <f t="shared" si="209"/>
        <v>0</v>
      </c>
      <c r="BN555" s="515">
        <f t="shared" si="210"/>
        <v>0</v>
      </c>
      <c r="BO555" s="515" t="str">
        <f t="shared" si="211"/>
        <v/>
      </c>
    </row>
    <row r="556" spans="1:67" ht="30" customHeight="1">
      <c r="A556" s="518">
        <v>545</v>
      </c>
      <c r="B556" s="516"/>
      <c r="C556" s="77" t="str">
        <f t="shared" si="200"/>
        <v/>
      </c>
      <c r="D556" s="72" t="str">
        <f t="shared" si="201"/>
        <v/>
      </c>
      <c r="E556" s="515" t="str">
        <f t="shared" si="202"/>
        <v/>
      </c>
      <c r="F556" s="515" t="str">
        <f t="shared" si="203"/>
        <v/>
      </c>
      <c r="G556" s="515" t="str">
        <f t="shared" si="204"/>
        <v/>
      </c>
      <c r="H556" s="515">
        <f t="shared" ref="H556:U571" si="217">IF($B556="",0,SUMPRODUCT(($BQ$6:$AFM$6=H$11)*($BQ$7:$AFM$7="ALERTE")*(COUNTIF($G556,"* "&amp;$BQ$8:$AFM$8&amp;" *")&gt;0)*1))</f>
        <v>0</v>
      </c>
      <c r="I556" s="515">
        <f t="shared" si="217"/>
        <v>0</v>
      </c>
      <c r="J556" s="515">
        <f t="shared" si="217"/>
        <v>0</v>
      </c>
      <c r="K556" s="515">
        <f t="shared" si="217"/>
        <v>0</v>
      </c>
      <c r="L556" s="515">
        <f t="shared" si="217"/>
        <v>0</v>
      </c>
      <c r="M556" s="515">
        <f t="shared" si="217"/>
        <v>0</v>
      </c>
      <c r="N556" s="515">
        <f t="shared" si="217"/>
        <v>0</v>
      </c>
      <c r="O556" s="515">
        <f t="shared" si="217"/>
        <v>0</v>
      </c>
      <c r="P556" s="515">
        <f t="shared" si="217"/>
        <v>0</v>
      </c>
      <c r="Q556" s="515">
        <f t="shared" si="217"/>
        <v>0</v>
      </c>
      <c r="R556" s="515">
        <f t="shared" si="217"/>
        <v>0</v>
      </c>
      <c r="S556" s="515">
        <f t="shared" si="217"/>
        <v>0</v>
      </c>
      <c r="T556" s="515">
        <f t="shared" si="217"/>
        <v>0</v>
      </c>
      <c r="U556" s="515">
        <f t="shared" si="217"/>
        <v>0</v>
      </c>
      <c r="V556" s="515">
        <f t="shared" ref="V556:AI571" si="218">IF($B556="",0,SUMPRODUCT(($BQ$6:$AFM$6=V$11)*($BQ$7:$AFM$7="INFO")*(COUNTIF($G556,"* "&amp;$BQ$8:$AFM$8&amp;" *")&gt;0)*1))</f>
        <v>0</v>
      </c>
      <c r="W556" s="515">
        <f t="shared" si="218"/>
        <v>0</v>
      </c>
      <c r="X556" s="515">
        <f t="shared" si="218"/>
        <v>0</v>
      </c>
      <c r="Y556" s="515">
        <f t="shared" si="218"/>
        <v>0</v>
      </c>
      <c r="Z556" s="515">
        <f t="shared" si="218"/>
        <v>0</v>
      </c>
      <c r="AA556" s="515">
        <f t="shared" si="218"/>
        <v>0</v>
      </c>
      <c r="AB556" s="515">
        <f t="shared" si="218"/>
        <v>0</v>
      </c>
      <c r="AC556" s="515">
        <f t="shared" si="218"/>
        <v>0</v>
      </c>
      <c r="AD556" s="515">
        <f t="shared" si="218"/>
        <v>0</v>
      </c>
      <c r="AE556" s="515">
        <f t="shared" si="218"/>
        <v>0</v>
      </c>
      <c r="AF556" s="515">
        <f t="shared" si="218"/>
        <v>0</v>
      </c>
      <c r="AG556" s="515">
        <f t="shared" si="218"/>
        <v>0</v>
      </c>
      <c r="AH556" s="515">
        <f t="shared" si="218"/>
        <v>0</v>
      </c>
      <c r="AI556" s="515">
        <f t="shared" si="218"/>
        <v>0</v>
      </c>
      <c r="AJ556" s="515">
        <f t="shared" ref="AJ556:AW571" si="219">IF($B556="",0,SUMPRODUCT(($BQ$6:$AFM$6=AJ$11)*($BQ$7:$AFM$7="EXCL")*(COUNTIF($G556,"* "&amp;$BQ$8:$AFM$8&amp;" *")&gt;0)*1))</f>
        <v>0</v>
      </c>
      <c r="AK556" s="515">
        <f t="shared" si="219"/>
        <v>0</v>
      </c>
      <c r="AL556" s="515">
        <f t="shared" si="219"/>
        <v>0</v>
      </c>
      <c r="AM556" s="515">
        <f t="shared" si="219"/>
        <v>0</v>
      </c>
      <c r="AN556" s="515">
        <f t="shared" si="219"/>
        <v>0</v>
      </c>
      <c r="AO556" s="515">
        <f t="shared" si="219"/>
        <v>0</v>
      </c>
      <c r="AP556" s="515">
        <f t="shared" si="219"/>
        <v>0</v>
      </c>
      <c r="AQ556" s="515">
        <f t="shared" si="219"/>
        <v>0</v>
      </c>
      <c r="AR556" s="515">
        <f t="shared" si="219"/>
        <v>0</v>
      </c>
      <c r="AS556" s="515">
        <f t="shared" si="219"/>
        <v>0</v>
      </c>
      <c r="AT556" s="515">
        <f t="shared" si="219"/>
        <v>0</v>
      </c>
      <c r="AU556" s="515">
        <f t="shared" si="219"/>
        <v>0</v>
      </c>
      <c r="AV556" s="515">
        <f t="shared" si="219"/>
        <v>0</v>
      </c>
      <c r="AW556" s="515">
        <f t="shared" si="219"/>
        <v>0</v>
      </c>
      <c r="AX556" s="515" t="str">
        <f t="shared" si="216"/>
        <v/>
      </c>
      <c r="AY556" s="515" t="str">
        <f t="shared" si="216"/>
        <v/>
      </c>
      <c r="AZ556" s="515" t="str">
        <f t="shared" si="216"/>
        <v/>
      </c>
      <c r="BA556" s="515" t="str">
        <f t="shared" si="216"/>
        <v/>
      </c>
      <c r="BB556" s="515" t="str">
        <f t="shared" si="216"/>
        <v/>
      </c>
      <c r="BC556" s="515" t="str">
        <f t="shared" si="216"/>
        <v/>
      </c>
      <c r="BD556" s="515" t="str">
        <f t="shared" si="216"/>
        <v/>
      </c>
      <c r="BE556" s="515" t="str">
        <f t="shared" si="216"/>
        <v/>
      </c>
      <c r="BF556" s="515" t="str">
        <f t="shared" si="216"/>
        <v/>
      </c>
      <c r="BG556" s="515" t="str">
        <f t="shared" si="215"/>
        <v/>
      </c>
      <c r="BH556" s="515" t="str">
        <f t="shared" si="215"/>
        <v/>
      </c>
      <c r="BI556" s="515" t="str">
        <f t="shared" si="215"/>
        <v/>
      </c>
      <c r="BJ556" s="515" t="str">
        <f t="shared" si="215"/>
        <v/>
      </c>
      <c r="BK556" s="515" t="str">
        <f t="shared" si="215"/>
        <v/>
      </c>
      <c r="BL556" s="515">
        <f t="shared" si="208"/>
        <v>0</v>
      </c>
      <c r="BM556" s="515">
        <f t="shared" si="209"/>
        <v>0</v>
      </c>
      <c r="BN556" s="515">
        <f t="shared" si="210"/>
        <v>0</v>
      </c>
      <c r="BO556" s="515" t="str">
        <f t="shared" si="211"/>
        <v/>
      </c>
    </row>
    <row r="557" spans="1:67" ht="30" customHeight="1">
      <c r="A557" s="517">
        <v>546</v>
      </c>
      <c r="B557" s="516"/>
      <c r="C557" s="77" t="str">
        <f t="shared" si="200"/>
        <v/>
      </c>
      <c r="D557" s="72" t="str">
        <f t="shared" si="201"/>
        <v/>
      </c>
      <c r="E557" s="515" t="str">
        <f t="shared" si="202"/>
        <v/>
      </c>
      <c r="F557" s="515" t="str">
        <f t="shared" si="203"/>
        <v/>
      </c>
      <c r="G557" s="515" t="str">
        <f t="shared" si="204"/>
        <v/>
      </c>
      <c r="H557" s="515">
        <f t="shared" si="217"/>
        <v>0</v>
      </c>
      <c r="I557" s="515">
        <f t="shared" si="217"/>
        <v>0</v>
      </c>
      <c r="J557" s="515">
        <f t="shared" si="217"/>
        <v>0</v>
      </c>
      <c r="K557" s="515">
        <f t="shared" si="217"/>
        <v>0</v>
      </c>
      <c r="L557" s="515">
        <f t="shared" si="217"/>
        <v>0</v>
      </c>
      <c r="M557" s="515">
        <f t="shared" si="217"/>
        <v>0</v>
      </c>
      <c r="N557" s="515">
        <f t="shared" si="217"/>
        <v>0</v>
      </c>
      <c r="O557" s="515">
        <f t="shared" si="217"/>
        <v>0</v>
      </c>
      <c r="P557" s="515">
        <f t="shared" si="217"/>
        <v>0</v>
      </c>
      <c r="Q557" s="515">
        <f t="shared" si="217"/>
        <v>0</v>
      </c>
      <c r="R557" s="515">
        <f t="shared" si="217"/>
        <v>0</v>
      </c>
      <c r="S557" s="515">
        <f t="shared" si="217"/>
        <v>0</v>
      </c>
      <c r="T557" s="515">
        <f t="shared" si="217"/>
        <v>0</v>
      </c>
      <c r="U557" s="515">
        <f t="shared" si="217"/>
        <v>0</v>
      </c>
      <c r="V557" s="515">
        <f t="shared" si="218"/>
        <v>0</v>
      </c>
      <c r="W557" s="515">
        <f t="shared" si="218"/>
        <v>0</v>
      </c>
      <c r="X557" s="515">
        <f t="shared" si="218"/>
        <v>0</v>
      </c>
      <c r="Y557" s="515">
        <f t="shared" si="218"/>
        <v>0</v>
      </c>
      <c r="Z557" s="515">
        <f t="shared" si="218"/>
        <v>0</v>
      </c>
      <c r="AA557" s="515">
        <f t="shared" si="218"/>
        <v>0</v>
      </c>
      <c r="AB557" s="515">
        <f t="shared" si="218"/>
        <v>0</v>
      </c>
      <c r="AC557" s="515">
        <f t="shared" si="218"/>
        <v>0</v>
      </c>
      <c r="AD557" s="515">
        <f t="shared" si="218"/>
        <v>0</v>
      </c>
      <c r="AE557" s="515">
        <f t="shared" si="218"/>
        <v>0</v>
      </c>
      <c r="AF557" s="515">
        <f t="shared" si="218"/>
        <v>0</v>
      </c>
      <c r="AG557" s="515">
        <f t="shared" si="218"/>
        <v>0</v>
      </c>
      <c r="AH557" s="515">
        <f t="shared" si="218"/>
        <v>0</v>
      </c>
      <c r="AI557" s="515">
        <f t="shared" si="218"/>
        <v>0</v>
      </c>
      <c r="AJ557" s="515">
        <f t="shared" si="219"/>
        <v>0</v>
      </c>
      <c r="AK557" s="515">
        <f t="shared" si="219"/>
        <v>0</v>
      </c>
      <c r="AL557" s="515">
        <f t="shared" si="219"/>
        <v>0</v>
      </c>
      <c r="AM557" s="515">
        <f t="shared" si="219"/>
        <v>0</v>
      </c>
      <c r="AN557" s="515">
        <f t="shared" si="219"/>
        <v>0</v>
      </c>
      <c r="AO557" s="515">
        <f t="shared" si="219"/>
        <v>0</v>
      </c>
      <c r="AP557" s="515">
        <f t="shared" si="219"/>
        <v>0</v>
      </c>
      <c r="AQ557" s="515">
        <f t="shared" si="219"/>
        <v>0</v>
      </c>
      <c r="AR557" s="515">
        <f t="shared" si="219"/>
        <v>0</v>
      </c>
      <c r="AS557" s="515">
        <f t="shared" si="219"/>
        <v>0</v>
      </c>
      <c r="AT557" s="515">
        <f t="shared" si="219"/>
        <v>0</v>
      </c>
      <c r="AU557" s="515">
        <f t="shared" si="219"/>
        <v>0</v>
      </c>
      <c r="AV557" s="515">
        <f t="shared" si="219"/>
        <v>0</v>
      </c>
      <c r="AW557" s="515">
        <f t="shared" si="219"/>
        <v>0</v>
      </c>
      <c r="AX557" s="515" t="str">
        <f t="shared" si="216"/>
        <v/>
      </c>
      <c r="AY557" s="515" t="str">
        <f t="shared" si="216"/>
        <v/>
      </c>
      <c r="AZ557" s="515" t="str">
        <f t="shared" si="216"/>
        <v/>
      </c>
      <c r="BA557" s="515" t="str">
        <f t="shared" si="216"/>
        <v/>
      </c>
      <c r="BB557" s="515" t="str">
        <f t="shared" si="216"/>
        <v/>
      </c>
      <c r="BC557" s="515" t="str">
        <f t="shared" si="216"/>
        <v/>
      </c>
      <c r="BD557" s="515" t="str">
        <f t="shared" si="216"/>
        <v/>
      </c>
      <c r="BE557" s="515" t="str">
        <f t="shared" si="216"/>
        <v/>
      </c>
      <c r="BF557" s="515" t="str">
        <f t="shared" si="216"/>
        <v/>
      </c>
      <c r="BG557" s="515" t="str">
        <f t="shared" si="215"/>
        <v/>
      </c>
      <c r="BH557" s="515" t="str">
        <f t="shared" si="215"/>
        <v/>
      </c>
      <c r="BI557" s="515" t="str">
        <f t="shared" si="215"/>
        <v/>
      </c>
      <c r="BJ557" s="515" t="str">
        <f t="shared" si="215"/>
        <v/>
      </c>
      <c r="BK557" s="515" t="str">
        <f t="shared" si="215"/>
        <v/>
      </c>
      <c r="BL557" s="515">
        <f t="shared" si="208"/>
        <v>0</v>
      </c>
      <c r="BM557" s="515">
        <f t="shared" si="209"/>
        <v>0</v>
      </c>
      <c r="BN557" s="515">
        <f t="shared" si="210"/>
        <v>0</v>
      </c>
      <c r="BO557" s="515" t="str">
        <f t="shared" si="211"/>
        <v/>
      </c>
    </row>
    <row r="558" spans="1:67" ht="30" customHeight="1">
      <c r="A558" s="518">
        <v>547</v>
      </c>
      <c r="B558" s="516"/>
      <c r="C558" s="77" t="str">
        <f t="shared" si="200"/>
        <v/>
      </c>
      <c r="D558" s="72" t="str">
        <f t="shared" si="201"/>
        <v/>
      </c>
      <c r="E558" s="515" t="str">
        <f t="shared" si="202"/>
        <v/>
      </c>
      <c r="F558" s="515" t="str">
        <f t="shared" si="203"/>
        <v/>
      </c>
      <c r="G558" s="515" t="str">
        <f t="shared" si="204"/>
        <v/>
      </c>
      <c r="H558" s="515">
        <f t="shared" si="217"/>
        <v>0</v>
      </c>
      <c r="I558" s="515">
        <f t="shared" si="217"/>
        <v>0</v>
      </c>
      <c r="J558" s="515">
        <f t="shared" si="217"/>
        <v>0</v>
      </c>
      <c r="K558" s="515">
        <f t="shared" si="217"/>
        <v>0</v>
      </c>
      <c r="L558" s="515">
        <f t="shared" si="217"/>
        <v>0</v>
      </c>
      <c r="M558" s="515">
        <f t="shared" si="217"/>
        <v>0</v>
      </c>
      <c r="N558" s="515">
        <f t="shared" si="217"/>
        <v>0</v>
      </c>
      <c r="O558" s="515">
        <f t="shared" si="217"/>
        <v>0</v>
      </c>
      <c r="P558" s="515">
        <f t="shared" si="217"/>
        <v>0</v>
      </c>
      <c r="Q558" s="515">
        <f t="shared" si="217"/>
        <v>0</v>
      </c>
      <c r="R558" s="515">
        <f t="shared" si="217"/>
        <v>0</v>
      </c>
      <c r="S558" s="515">
        <f t="shared" si="217"/>
        <v>0</v>
      </c>
      <c r="T558" s="515">
        <f t="shared" si="217"/>
        <v>0</v>
      </c>
      <c r="U558" s="515">
        <f t="shared" si="217"/>
        <v>0</v>
      </c>
      <c r="V558" s="515">
        <f t="shared" si="218"/>
        <v>0</v>
      </c>
      <c r="W558" s="515">
        <f t="shared" si="218"/>
        <v>0</v>
      </c>
      <c r="X558" s="515">
        <f t="shared" si="218"/>
        <v>0</v>
      </c>
      <c r="Y558" s="515">
        <f t="shared" si="218"/>
        <v>0</v>
      </c>
      <c r="Z558" s="515">
        <f t="shared" si="218"/>
        <v>0</v>
      </c>
      <c r="AA558" s="515">
        <f t="shared" si="218"/>
        <v>0</v>
      </c>
      <c r="AB558" s="515">
        <f t="shared" si="218"/>
        <v>0</v>
      </c>
      <c r="AC558" s="515">
        <f t="shared" si="218"/>
        <v>0</v>
      </c>
      <c r="AD558" s="515">
        <f t="shared" si="218"/>
        <v>0</v>
      </c>
      <c r="AE558" s="515">
        <f t="shared" si="218"/>
        <v>0</v>
      </c>
      <c r="AF558" s="515">
        <f t="shared" si="218"/>
        <v>0</v>
      </c>
      <c r="AG558" s="515">
        <f t="shared" si="218"/>
        <v>0</v>
      </c>
      <c r="AH558" s="515">
        <f t="shared" si="218"/>
        <v>0</v>
      </c>
      <c r="AI558" s="515">
        <f t="shared" si="218"/>
        <v>0</v>
      </c>
      <c r="AJ558" s="515">
        <f t="shared" si="219"/>
        <v>0</v>
      </c>
      <c r="AK558" s="515">
        <f t="shared" si="219"/>
        <v>0</v>
      </c>
      <c r="AL558" s="515">
        <f t="shared" si="219"/>
        <v>0</v>
      </c>
      <c r="AM558" s="515">
        <f t="shared" si="219"/>
        <v>0</v>
      </c>
      <c r="AN558" s="515">
        <f t="shared" si="219"/>
        <v>0</v>
      </c>
      <c r="AO558" s="515">
        <f t="shared" si="219"/>
        <v>0</v>
      </c>
      <c r="AP558" s="515">
        <f t="shared" si="219"/>
        <v>0</v>
      </c>
      <c r="AQ558" s="515">
        <f t="shared" si="219"/>
        <v>0</v>
      </c>
      <c r="AR558" s="515">
        <f t="shared" si="219"/>
        <v>0</v>
      </c>
      <c r="AS558" s="515">
        <f t="shared" si="219"/>
        <v>0</v>
      </c>
      <c r="AT558" s="515">
        <f t="shared" si="219"/>
        <v>0</v>
      </c>
      <c r="AU558" s="515">
        <f t="shared" si="219"/>
        <v>0</v>
      </c>
      <c r="AV558" s="515">
        <f t="shared" si="219"/>
        <v>0</v>
      </c>
      <c r="AW558" s="515">
        <f t="shared" si="219"/>
        <v>0</v>
      </c>
      <c r="AX558" s="515" t="str">
        <f t="shared" si="216"/>
        <v/>
      </c>
      <c r="AY558" s="515" t="str">
        <f t="shared" si="216"/>
        <v/>
      </c>
      <c r="AZ558" s="515" t="str">
        <f t="shared" si="216"/>
        <v/>
      </c>
      <c r="BA558" s="515" t="str">
        <f t="shared" si="216"/>
        <v/>
      </c>
      <c r="BB558" s="515" t="str">
        <f t="shared" si="216"/>
        <v/>
      </c>
      <c r="BC558" s="515" t="str">
        <f t="shared" si="216"/>
        <v/>
      </c>
      <c r="BD558" s="515" t="str">
        <f t="shared" si="216"/>
        <v/>
      </c>
      <c r="BE558" s="515" t="str">
        <f t="shared" si="216"/>
        <v/>
      </c>
      <c r="BF558" s="515" t="str">
        <f t="shared" si="216"/>
        <v/>
      </c>
      <c r="BG558" s="515" t="str">
        <f t="shared" si="215"/>
        <v/>
      </c>
      <c r="BH558" s="515" t="str">
        <f t="shared" si="215"/>
        <v/>
      </c>
      <c r="BI558" s="515" t="str">
        <f t="shared" si="215"/>
        <v/>
      </c>
      <c r="BJ558" s="515" t="str">
        <f t="shared" si="215"/>
        <v/>
      </c>
      <c r="BK558" s="515" t="str">
        <f t="shared" si="215"/>
        <v/>
      </c>
      <c r="BL558" s="515">
        <f t="shared" si="208"/>
        <v>0</v>
      </c>
      <c r="BM558" s="515">
        <f t="shared" si="209"/>
        <v>0</v>
      </c>
      <c r="BN558" s="515">
        <f t="shared" si="210"/>
        <v>0</v>
      </c>
      <c r="BO558" s="515" t="str">
        <f t="shared" si="211"/>
        <v/>
      </c>
    </row>
    <row r="559" spans="1:67" ht="30" customHeight="1">
      <c r="A559" s="517">
        <v>548</v>
      </c>
      <c r="B559" s="516"/>
      <c r="C559" s="77" t="str">
        <f t="shared" si="200"/>
        <v/>
      </c>
      <c r="D559" s="72" t="str">
        <f t="shared" si="201"/>
        <v/>
      </c>
      <c r="E559" s="515" t="str">
        <f t="shared" si="202"/>
        <v/>
      </c>
      <c r="F559" s="515" t="str">
        <f t="shared" si="203"/>
        <v/>
      </c>
      <c r="G559" s="515" t="str">
        <f t="shared" si="204"/>
        <v/>
      </c>
      <c r="H559" s="515">
        <f t="shared" si="217"/>
        <v>0</v>
      </c>
      <c r="I559" s="515">
        <f t="shared" si="217"/>
        <v>0</v>
      </c>
      <c r="J559" s="515">
        <f t="shared" si="217"/>
        <v>0</v>
      </c>
      <c r="K559" s="515">
        <f t="shared" si="217"/>
        <v>0</v>
      </c>
      <c r="L559" s="515">
        <f t="shared" si="217"/>
        <v>0</v>
      </c>
      <c r="M559" s="515">
        <f t="shared" si="217"/>
        <v>0</v>
      </c>
      <c r="N559" s="515">
        <f t="shared" si="217"/>
        <v>0</v>
      </c>
      <c r="O559" s="515">
        <f t="shared" si="217"/>
        <v>0</v>
      </c>
      <c r="P559" s="515">
        <f t="shared" si="217"/>
        <v>0</v>
      </c>
      <c r="Q559" s="515">
        <f t="shared" si="217"/>
        <v>0</v>
      </c>
      <c r="R559" s="515">
        <f t="shared" si="217"/>
        <v>0</v>
      </c>
      <c r="S559" s="515">
        <f t="shared" si="217"/>
        <v>0</v>
      </c>
      <c r="T559" s="515">
        <f t="shared" si="217"/>
        <v>0</v>
      </c>
      <c r="U559" s="515">
        <f t="shared" si="217"/>
        <v>0</v>
      </c>
      <c r="V559" s="515">
        <f t="shared" si="218"/>
        <v>0</v>
      </c>
      <c r="W559" s="515">
        <f t="shared" si="218"/>
        <v>0</v>
      </c>
      <c r="X559" s="515">
        <f t="shared" si="218"/>
        <v>0</v>
      </c>
      <c r="Y559" s="515">
        <f t="shared" si="218"/>
        <v>0</v>
      </c>
      <c r="Z559" s="515">
        <f t="shared" si="218"/>
        <v>0</v>
      </c>
      <c r="AA559" s="515">
        <f t="shared" si="218"/>
        <v>0</v>
      </c>
      <c r="AB559" s="515">
        <f t="shared" si="218"/>
        <v>0</v>
      </c>
      <c r="AC559" s="515">
        <f t="shared" si="218"/>
        <v>0</v>
      </c>
      <c r="AD559" s="515">
        <f t="shared" si="218"/>
        <v>0</v>
      </c>
      <c r="AE559" s="515">
        <f t="shared" si="218"/>
        <v>0</v>
      </c>
      <c r="AF559" s="515">
        <f t="shared" si="218"/>
        <v>0</v>
      </c>
      <c r="AG559" s="515">
        <f t="shared" si="218"/>
        <v>0</v>
      </c>
      <c r="AH559" s="515">
        <f t="shared" si="218"/>
        <v>0</v>
      </c>
      <c r="AI559" s="515">
        <f t="shared" si="218"/>
        <v>0</v>
      </c>
      <c r="AJ559" s="515">
        <f t="shared" si="219"/>
        <v>0</v>
      </c>
      <c r="AK559" s="515">
        <f t="shared" si="219"/>
        <v>0</v>
      </c>
      <c r="AL559" s="515">
        <f t="shared" si="219"/>
        <v>0</v>
      </c>
      <c r="AM559" s="515">
        <f t="shared" si="219"/>
        <v>0</v>
      </c>
      <c r="AN559" s="515">
        <f t="shared" si="219"/>
        <v>0</v>
      </c>
      <c r="AO559" s="515">
        <f t="shared" si="219"/>
        <v>0</v>
      </c>
      <c r="AP559" s="515">
        <f t="shared" si="219"/>
        <v>0</v>
      </c>
      <c r="AQ559" s="515">
        <f t="shared" si="219"/>
        <v>0</v>
      </c>
      <c r="AR559" s="515">
        <f t="shared" si="219"/>
        <v>0</v>
      </c>
      <c r="AS559" s="515">
        <f t="shared" si="219"/>
        <v>0</v>
      </c>
      <c r="AT559" s="515">
        <f t="shared" si="219"/>
        <v>0</v>
      </c>
      <c r="AU559" s="515">
        <f t="shared" si="219"/>
        <v>0</v>
      </c>
      <c r="AV559" s="515">
        <f t="shared" si="219"/>
        <v>0</v>
      </c>
      <c r="AW559" s="515">
        <f t="shared" si="219"/>
        <v>0</v>
      </c>
      <c r="AX559" s="515" t="str">
        <f t="shared" si="216"/>
        <v/>
      </c>
      <c r="AY559" s="515" t="str">
        <f t="shared" si="216"/>
        <v/>
      </c>
      <c r="AZ559" s="515" t="str">
        <f t="shared" si="216"/>
        <v/>
      </c>
      <c r="BA559" s="515" t="str">
        <f t="shared" si="216"/>
        <v/>
      </c>
      <c r="BB559" s="515" t="str">
        <f t="shared" si="216"/>
        <v/>
      </c>
      <c r="BC559" s="515" t="str">
        <f t="shared" si="216"/>
        <v/>
      </c>
      <c r="BD559" s="515" t="str">
        <f t="shared" si="216"/>
        <v/>
      </c>
      <c r="BE559" s="515" t="str">
        <f t="shared" si="216"/>
        <v/>
      </c>
      <c r="BF559" s="515" t="str">
        <f t="shared" si="216"/>
        <v/>
      </c>
      <c r="BG559" s="515" t="str">
        <f t="shared" si="215"/>
        <v/>
      </c>
      <c r="BH559" s="515" t="str">
        <f t="shared" si="215"/>
        <v/>
      </c>
      <c r="BI559" s="515" t="str">
        <f t="shared" si="215"/>
        <v/>
      </c>
      <c r="BJ559" s="515" t="str">
        <f t="shared" si="215"/>
        <v/>
      </c>
      <c r="BK559" s="515" t="str">
        <f t="shared" si="215"/>
        <v/>
      </c>
      <c r="BL559" s="515">
        <f t="shared" si="208"/>
        <v>0</v>
      </c>
      <c r="BM559" s="515">
        <f t="shared" si="209"/>
        <v>0</v>
      </c>
      <c r="BN559" s="515">
        <f t="shared" si="210"/>
        <v>0</v>
      </c>
      <c r="BO559" s="515" t="str">
        <f t="shared" si="211"/>
        <v/>
      </c>
    </row>
    <row r="560" spans="1:67" ht="30" customHeight="1">
      <c r="A560" s="518">
        <v>549</v>
      </c>
      <c r="B560" s="516"/>
      <c r="C560" s="77" t="str">
        <f t="shared" si="200"/>
        <v/>
      </c>
      <c r="D560" s="72" t="str">
        <f t="shared" si="201"/>
        <v/>
      </c>
      <c r="E560" s="515" t="str">
        <f t="shared" si="202"/>
        <v/>
      </c>
      <c r="F560" s="515" t="str">
        <f t="shared" si="203"/>
        <v/>
      </c>
      <c r="G560" s="515" t="str">
        <f t="shared" si="204"/>
        <v/>
      </c>
      <c r="H560" s="515">
        <f t="shared" si="217"/>
        <v>0</v>
      </c>
      <c r="I560" s="515">
        <f t="shared" si="217"/>
        <v>0</v>
      </c>
      <c r="J560" s="515">
        <f t="shared" si="217"/>
        <v>0</v>
      </c>
      <c r="K560" s="515">
        <f t="shared" si="217"/>
        <v>0</v>
      </c>
      <c r="L560" s="515">
        <f t="shared" si="217"/>
        <v>0</v>
      </c>
      <c r="M560" s="515">
        <f t="shared" si="217"/>
        <v>0</v>
      </c>
      <c r="N560" s="515">
        <f t="shared" si="217"/>
        <v>0</v>
      </c>
      <c r="O560" s="515">
        <f t="shared" si="217"/>
        <v>0</v>
      </c>
      <c r="P560" s="515">
        <f t="shared" si="217"/>
        <v>0</v>
      </c>
      <c r="Q560" s="515">
        <f t="shared" si="217"/>
        <v>0</v>
      </c>
      <c r="R560" s="515">
        <f t="shared" si="217"/>
        <v>0</v>
      </c>
      <c r="S560" s="515">
        <f t="shared" si="217"/>
        <v>0</v>
      </c>
      <c r="T560" s="515">
        <f t="shared" si="217"/>
        <v>0</v>
      </c>
      <c r="U560" s="515">
        <f t="shared" si="217"/>
        <v>0</v>
      </c>
      <c r="V560" s="515">
        <f t="shared" si="218"/>
        <v>0</v>
      </c>
      <c r="W560" s="515">
        <f t="shared" si="218"/>
        <v>0</v>
      </c>
      <c r="X560" s="515">
        <f t="shared" si="218"/>
        <v>0</v>
      </c>
      <c r="Y560" s="515">
        <f t="shared" si="218"/>
        <v>0</v>
      </c>
      <c r="Z560" s="515">
        <f t="shared" si="218"/>
        <v>0</v>
      </c>
      <c r="AA560" s="515">
        <f t="shared" si="218"/>
        <v>0</v>
      </c>
      <c r="AB560" s="515">
        <f t="shared" si="218"/>
        <v>0</v>
      </c>
      <c r="AC560" s="515">
        <f t="shared" si="218"/>
        <v>0</v>
      </c>
      <c r="AD560" s="515">
        <f t="shared" si="218"/>
        <v>0</v>
      </c>
      <c r="AE560" s="515">
        <f t="shared" si="218"/>
        <v>0</v>
      </c>
      <c r="AF560" s="515">
        <f t="shared" si="218"/>
        <v>0</v>
      </c>
      <c r="AG560" s="515">
        <f t="shared" si="218"/>
        <v>0</v>
      </c>
      <c r="AH560" s="515">
        <f t="shared" si="218"/>
        <v>0</v>
      </c>
      <c r="AI560" s="515">
        <f t="shared" si="218"/>
        <v>0</v>
      </c>
      <c r="AJ560" s="515">
        <f t="shared" si="219"/>
        <v>0</v>
      </c>
      <c r="AK560" s="515">
        <f t="shared" si="219"/>
        <v>0</v>
      </c>
      <c r="AL560" s="515">
        <f t="shared" si="219"/>
        <v>0</v>
      </c>
      <c r="AM560" s="515">
        <f t="shared" si="219"/>
        <v>0</v>
      </c>
      <c r="AN560" s="515">
        <f t="shared" si="219"/>
        <v>0</v>
      </c>
      <c r="AO560" s="515">
        <f t="shared" si="219"/>
        <v>0</v>
      </c>
      <c r="AP560" s="515">
        <f t="shared" si="219"/>
        <v>0</v>
      </c>
      <c r="AQ560" s="515">
        <f t="shared" si="219"/>
        <v>0</v>
      </c>
      <c r="AR560" s="515">
        <f t="shared" si="219"/>
        <v>0</v>
      </c>
      <c r="AS560" s="515">
        <f t="shared" si="219"/>
        <v>0</v>
      </c>
      <c r="AT560" s="515">
        <f t="shared" si="219"/>
        <v>0</v>
      </c>
      <c r="AU560" s="515">
        <f t="shared" si="219"/>
        <v>0</v>
      </c>
      <c r="AV560" s="515">
        <f t="shared" si="219"/>
        <v>0</v>
      </c>
      <c r="AW560" s="515">
        <f t="shared" si="219"/>
        <v>0</v>
      </c>
      <c r="AX560" s="515" t="str">
        <f t="shared" si="216"/>
        <v/>
      </c>
      <c r="AY560" s="515" t="str">
        <f t="shared" si="216"/>
        <v/>
      </c>
      <c r="AZ560" s="515" t="str">
        <f t="shared" si="216"/>
        <v/>
      </c>
      <c r="BA560" s="515" t="str">
        <f t="shared" si="216"/>
        <v/>
      </c>
      <c r="BB560" s="515" t="str">
        <f t="shared" si="216"/>
        <v/>
      </c>
      <c r="BC560" s="515" t="str">
        <f t="shared" si="216"/>
        <v/>
      </c>
      <c r="BD560" s="515" t="str">
        <f t="shared" si="216"/>
        <v/>
      </c>
      <c r="BE560" s="515" t="str">
        <f t="shared" si="216"/>
        <v/>
      </c>
      <c r="BF560" s="515" t="str">
        <f t="shared" si="216"/>
        <v/>
      </c>
      <c r="BG560" s="515" t="str">
        <f t="shared" si="215"/>
        <v/>
      </c>
      <c r="BH560" s="515" t="str">
        <f t="shared" si="215"/>
        <v/>
      </c>
      <c r="BI560" s="515" t="str">
        <f t="shared" si="215"/>
        <v/>
      </c>
      <c r="BJ560" s="515" t="str">
        <f t="shared" si="215"/>
        <v/>
      </c>
      <c r="BK560" s="515" t="str">
        <f t="shared" si="215"/>
        <v/>
      </c>
      <c r="BL560" s="515">
        <f t="shared" si="208"/>
        <v>0</v>
      </c>
      <c r="BM560" s="515">
        <f t="shared" si="209"/>
        <v>0</v>
      </c>
      <c r="BN560" s="515">
        <f t="shared" si="210"/>
        <v>0</v>
      </c>
      <c r="BO560" s="515" t="str">
        <f t="shared" si="211"/>
        <v/>
      </c>
    </row>
    <row r="561" spans="1:67" ht="30" customHeight="1">
      <c r="A561" s="517">
        <v>550</v>
      </c>
      <c r="B561" s="516"/>
      <c r="C561" s="77" t="str">
        <f t="shared" si="200"/>
        <v/>
      </c>
      <c r="D561" s="72" t="str">
        <f t="shared" si="201"/>
        <v/>
      </c>
      <c r="E561" s="515" t="str">
        <f t="shared" si="202"/>
        <v/>
      </c>
      <c r="F561" s="515" t="str">
        <f t="shared" si="203"/>
        <v/>
      </c>
      <c r="G561" s="515" t="str">
        <f t="shared" si="204"/>
        <v/>
      </c>
      <c r="H561" s="515">
        <f t="shared" si="217"/>
        <v>0</v>
      </c>
      <c r="I561" s="515">
        <f t="shared" si="217"/>
        <v>0</v>
      </c>
      <c r="J561" s="515">
        <f t="shared" si="217"/>
        <v>0</v>
      </c>
      <c r="K561" s="515">
        <f t="shared" si="217"/>
        <v>0</v>
      </c>
      <c r="L561" s="515">
        <f t="shared" si="217"/>
        <v>0</v>
      </c>
      <c r="M561" s="515">
        <f t="shared" si="217"/>
        <v>0</v>
      </c>
      <c r="N561" s="515">
        <f t="shared" si="217"/>
        <v>0</v>
      </c>
      <c r="O561" s="515">
        <f t="shared" si="217"/>
        <v>0</v>
      </c>
      <c r="P561" s="515">
        <f t="shared" si="217"/>
        <v>0</v>
      </c>
      <c r="Q561" s="515">
        <f t="shared" si="217"/>
        <v>0</v>
      </c>
      <c r="R561" s="515">
        <f t="shared" si="217"/>
        <v>0</v>
      </c>
      <c r="S561" s="515">
        <f t="shared" si="217"/>
        <v>0</v>
      </c>
      <c r="T561" s="515">
        <f t="shared" si="217"/>
        <v>0</v>
      </c>
      <c r="U561" s="515">
        <f t="shared" si="217"/>
        <v>0</v>
      </c>
      <c r="V561" s="515">
        <f t="shared" si="218"/>
        <v>0</v>
      </c>
      <c r="W561" s="515">
        <f t="shared" si="218"/>
        <v>0</v>
      </c>
      <c r="X561" s="515">
        <f t="shared" si="218"/>
        <v>0</v>
      </c>
      <c r="Y561" s="515">
        <f t="shared" si="218"/>
        <v>0</v>
      </c>
      <c r="Z561" s="515">
        <f t="shared" si="218"/>
        <v>0</v>
      </c>
      <c r="AA561" s="515">
        <f t="shared" si="218"/>
        <v>0</v>
      </c>
      <c r="AB561" s="515">
        <f t="shared" si="218"/>
        <v>0</v>
      </c>
      <c r="AC561" s="515">
        <f t="shared" si="218"/>
        <v>0</v>
      </c>
      <c r="AD561" s="515">
        <f t="shared" si="218"/>
        <v>0</v>
      </c>
      <c r="AE561" s="515">
        <f t="shared" si="218"/>
        <v>0</v>
      </c>
      <c r="AF561" s="515">
        <f t="shared" si="218"/>
        <v>0</v>
      </c>
      <c r="AG561" s="515">
        <f t="shared" si="218"/>
        <v>0</v>
      </c>
      <c r="AH561" s="515">
        <f t="shared" si="218"/>
        <v>0</v>
      </c>
      <c r="AI561" s="515">
        <f t="shared" si="218"/>
        <v>0</v>
      </c>
      <c r="AJ561" s="515">
        <f t="shared" si="219"/>
        <v>0</v>
      </c>
      <c r="AK561" s="515">
        <f t="shared" si="219"/>
        <v>0</v>
      </c>
      <c r="AL561" s="515">
        <f t="shared" si="219"/>
        <v>0</v>
      </c>
      <c r="AM561" s="515">
        <f t="shared" si="219"/>
        <v>0</v>
      </c>
      <c r="AN561" s="515">
        <f t="shared" si="219"/>
        <v>0</v>
      </c>
      <c r="AO561" s="515">
        <f t="shared" si="219"/>
        <v>0</v>
      </c>
      <c r="AP561" s="515">
        <f t="shared" si="219"/>
        <v>0</v>
      </c>
      <c r="AQ561" s="515">
        <f t="shared" si="219"/>
        <v>0</v>
      </c>
      <c r="AR561" s="515">
        <f t="shared" si="219"/>
        <v>0</v>
      </c>
      <c r="AS561" s="515">
        <f t="shared" si="219"/>
        <v>0</v>
      </c>
      <c r="AT561" s="515">
        <f t="shared" si="219"/>
        <v>0</v>
      </c>
      <c r="AU561" s="515">
        <f t="shared" si="219"/>
        <v>0</v>
      </c>
      <c r="AV561" s="515">
        <f t="shared" si="219"/>
        <v>0</v>
      </c>
      <c r="AW561" s="515">
        <f t="shared" si="219"/>
        <v>0</v>
      </c>
      <c r="AX561" s="515" t="str">
        <f t="shared" si="216"/>
        <v/>
      </c>
      <c r="AY561" s="515" t="str">
        <f t="shared" si="216"/>
        <v/>
      </c>
      <c r="AZ561" s="515" t="str">
        <f t="shared" si="216"/>
        <v/>
      </c>
      <c r="BA561" s="515" t="str">
        <f t="shared" si="216"/>
        <v/>
      </c>
      <c r="BB561" s="515" t="str">
        <f t="shared" si="216"/>
        <v/>
      </c>
      <c r="BC561" s="515" t="str">
        <f t="shared" si="216"/>
        <v/>
      </c>
      <c r="BD561" s="515" t="str">
        <f t="shared" si="216"/>
        <v/>
      </c>
      <c r="BE561" s="515" t="str">
        <f t="shared" si="216"/>
        <v/>
      </c>
      <c r="BF561" s="515" t="str">
        <f t="shared" si="216"/>
        <v/>
      </c>
      <c r="BG561" s="515" t="str">
        <f t="shared" si="215"/>
        <v/>
      </c>
      <c r="BH561" s="515" t="str">
        <f t="shared" si="215"/>
        <v/>
      </c>
      <c r="BI561" s="515" t="str">
        <f t="shared" si="215"/>
        <v/>
      </c>
      <c r="BJ561" s="515" t="str">
        <f t="shared" si="215"/>
        <v/>
      </c>
      <c r="BK561" s="515" t="str">
        <f t="shared" si="215"/>
        <v/>
      </c>
      <c r="BL561" s="515">
        <f t="shared" si="208"/>
        <v>0</v>
      </c>
      <c r="BM561" s="515">
        <f t="shared" si="209"/>
        <v>0</v>
      </c>
      <c r="BN561" s="515">
        <f t="shared" si="210"/>
        <v>0</v>
      </c>
      <c r="BO561" s="515" t="str">
        <f t="shared" si="211"/>
        <v/>
      </c>
    </row>
    <row r="562" spans="1:67" ht="30" customHeight="1">
      <c r="A562" s="518">
        <v>551</v>
      </c>
      <c r="B562" s="516"/>
      <c r="C562" s="77" t="str">
        <f t="shared" si="200"/>
        <v/>
      </c>
      <c r="D562" s="72" t="str">
        <f t="shared" si="201"/>
        <v/>
      </c>
      <c r="E562" s="515" t="str">
        <f t="shared" si="202"/>
        <v/>
      </c>
      <c r="F562" s="515" t="str">
        <f t="shared" si="203"/>
        <v/>
      </c>
      <c r="G562" s="515" t="str">
        <f t="shared" si="204"/>
        <v/>
      </c>
      <c r="H562" s="515">
        <f t="shared" si="217"/>
        <v>0</v>
      </c>
      <c r="I562" s="515">
        <f t="shared" si="217"/>
        <v>0</v>
      </c>
      <c r="J562" s="515">
        <f t="shared" si="217"/>
        <v>0</v>
      </c>
      <c r="K562" s="515">
        <f t="shared" si="217"/>
        <v>0</v>
      </c>
      <c r="L562" s="515">
        <f t="shared" si="217"/>
        <v>0</v>
      </c>
      <c r="M562" s="515">
        <f t="shared" si="217"/>
        <v>0</v>
      </c>
      <c r="N562" s="515">
        <f t="shared" si="217"/>
        <v>0</v>
      </c>
      <c r="O562" s="515">
        <f t="shared" si="217"/>
        <v>0</v>
      </c>
      <c r="P562" s="515">
        <f t="shared" si="217"/>
        <v>0</v>
      </c>
      <c r="Q562" s="515">
        <f t="shared" si="217"/>
        <v>0</v>
      </c>
      <c r="R562" s="515">
        <f t="shared" si="217"/>
        <v>0</v>
      </c>
      <c r="S562" s="515">
        <f t="shared" si="217"/>
        <v>0</v>
      </c>
      <c r="T562" s="515">
        <f t="shared" si="217"/>
        <v>0</v>
      </c>
      <c r="U562" s="515">
        <f t="shared" si="217"/>
        <v>0</v>
      </c>
      <c r="V562" s="515">
        <f t="shared" si="218"/>
        <v>0</v>
      </c>
      <c r="W562" s="515">
        <f t="shared" si="218"/>
        <v>0</v>
      </c>
      <c r="X562" s="515">
        <f t="shared" si="218"/>
        <v>0</v>
      </c>
      <c r="Y562" s="515">
        <f t="shared" si="218"/>
        <v>0</v>
      </c>
      <c r="Z562" s="515">
        <f t="shared" si="218"/>
        <v>0</v>
      </c>
      <c r="AA562" s="515">
        <f t="shared" si="218"/>
        <v>0</v>
      </c>
      <c r="AB562" s="515">
        <f t="shared" si="218"/>
        <v>0</v>
      </c>
      <c r="AC562" s="515">
        <f t="shared" si="218"/>
        <v>0</v>
      </c>
      <c r="AD562" s="515">
        <f t="shared" si="218"/>
        <v>0</v>
      </c>
      <c r="AE562" s="515">
        <f t="shared" si="218"/>
        <v>0</v>
      </c>
      <c r="AF562" s="515">
        <f t="shared" si="218"/>
        <v>0</v>
      </c>
      <c r="AG562" s="515">
        <f t="shared" si="218"/>
        <v>0</v>
      </c>
      <c r="AH562" s="515">
        <f t="shared" si="218"/>
        <v>0</v>
      </c>
      <c r="AI562" s="515">
        <f t="shared" si="218"/>
        <v>0</v>
      </c>
      <c r="AJ562" s="515">
        <f t="shared" si="219"/>
        <v>0</v>
      </c>
      <c r="AK562" s="515">
        <f t="shared" si="219"/>
        <v>0</v>
      </c>
      <c r="AL562" s="515">
        <f t="shared" si="219"/>
        <v>0</v>
      </c>
      <c r="AM562" s="515">
        <f t="shared" si="219"/>
        <v>0</v>
      </c>
      <c r="AN562" s="515">
        <f t="shared" si="219"/>
        <v>0</v>
      </c>
      <c r="AO562" s="515">
        <f t="shared" si="219"/>
        <v>0</v>
      </c>
      <c r="AP562" s="515">
        <f t="shared" si="219"/>
        <v>0</v>
      </c>
      <c r="AQ562" s="515">
        <f t="shared" si="219"/>
        <v>0</v>
      </c>
      <c r="AR562" s="515">
        <f t="shared" si="219"/>
        <v>0</v>
      </c>
      <c r="AS562" s="515">
        <f t="shared" si="219"/>
        <v>0</v>
      </c>
      <c r="AT562" s="515">
        <f t="shared" si="219"/>
        <v>0</v>
      </c>
      <c r="AU562" s="515">
        <f t="shared" si="219"/>
        <v>0</v>
      </c>
      <c r="AV562" s="515">
        <f t="shared" si="219"/>
        <v>0</v>
      </c>
      <c r="AW562" s="515">
        <f t="shared" si="219"/>
        <v>0</v>
      </c>
      <c r="AX562" s="515" t="str">
        <f t="shared" si="216"/>
        <v/>
      </c>
      <c r="AY562" s="515" t="str">
        <f t="shared" si="216"/>
        <v/>
      </c>
      <c r="AZ562" s="515" t="str">
        <f t="shared" si="216"/>
        <v/>
      </c>
      <c r="BA562" s="515" t="str">
        <f t="shared" si="216"/>
        <v/>
      </c>
      <c r="BB562" s="515" t="str">
        <f t="shared" si="216"/>
        <v/>
      </c>
      <c r="BC562" s="515" t="str">
        <f t="shared" si="216"/>
        <v/>
      </c>
      <c r="BD562" s="515" t="str">
        <f t="shared" si="216"/>
        <v/>
      </c>
      <c r="BE562" s="515" t="str">
        <f t="shared" si="216"/>
        <v/>
      </c>
      <c r="BF562" s="515" t="str">
        <f t="shared" si="216"/>
        <v/>
      </c>
      <c r="BG562" s="515" t="str">
        <f t="shared" si="215"/>
        <v/>
      </c>
      <c r="BH562" s="515" t="str">
        <f t="shared" si="215"/>
        <v/>
      </c>
      <c r="BI562" s="515" t="str">
        <f t="shared" si="215"/>
        <v/>
      </c>
      <c r="BJ562" s="515" t="str">
        <f t="shared" si="215"/>
        <v/>
      </c>
      <c r="BK562" s="515" t="str">
        <f t="shared" si="215"/>
        <v/>
      </c>
      <c r="BL562" s="515">
        <f t="shared" si="208"/>
        <v>0</v>
      </c>
      <c r="BM562" s="515">
        <f t="shared" si="209"/>
        <v>0</v>
      </c>
      <c r="BN562" s="515">
        <f t="shared" si="210"/>
        <v>0</v>
      </c>
      <c r="BO562" s="515" t="str">
        <f t="shared" si="211"/>
        <v/>
      </c>
    </row>
    <row r="563" spans="1:67" ht="30" customHeight="1">
      <c r="A563" s="517">
        <v>552</v>
      </c>
      <c r="B563" s="516"/>
      <c r="C563" s="77" t="str">
        <f t="shared" si="200"/>
        <v/>
      </c>
      <c r="D563" s="72" t="str">
        <f t="shared" si="201"/>
        <v/>
      </c>
      <c r="E563" s="515" t="str">
        <f t="shared" si="202"/>
        <v/>
      </c>
      <c r="F563" s="515" t="str">
        <f t="shared" si="203"/>
        <v/>
      </c>
      <c r="G563" s="515" t="str">
        <f t="shared" si="204"/>
        <v/>
      </c>
      <c r="H563" s="515">
        <f t="shared" si="217"/>
        <v>0</v>
      </c>
      <c r="I563" s="515">
        <f t="shared" si="217"/>
        <v>0</v>
      </c>
      <c r="J563" s="515">
        <f t="shared" si="217"/>
        <v>0</v>
      </c>
      <c r="K563" s="515">
        <f t="shared" si="217"/>
        <v>0</v>
      </c>
      <c r="L563" s="515">
        <f t="shared" si="217"/>
        <v>0</v>
      </c>
      <c r="M563" s="515">
        <f t="shared" si="217"/>
        <v>0</v>
      </c>
      <c r="N563" s="515">
        <f t="shared" si="217"/>
        <v>0</v>
      </c>
      <c r="O563" s="515">
        <f t="shared" si="217"/>
        <v>0</v>
      </c>
      <c r="P563" s="515">
        <f t="shared" si="217"/>
        <v>0</v>
      </c>
      <c r="Q563" s="515">
        <f t="shared" si="217"/>
        <v>0</v>
      </c>
      <c r="R563" s="515">
        <f t="shared" si="217"/>
        <v>0</v>
      </c>
      <c r="S563" s="515">
        <f t="shared" si="217"/>
        <v>0</v>
      </c>
      <c r="T563" s="515">
        <f t="shared" si="217"/>
        <v>0</v>
      </c>
      <c r="U563" s="515">
        <f t="shared" si="217"/>
        <v>0</v>
      </c>
      <c r="V563" s="515">
        <f t="shared" si="218"/>
        <v>0</v>
      </c>
      <c r="W563" s="515">
        <f t="shared" si="218"/>
        <v>0</v>
      </c>
      <c r="X563" s="515">
        <f t="shared" si="218"/>
        <v>0</v>
      </c>
      <c r="Y563" s="515">
        <f t="shared" si="218"/>
        <v>0</v>
      </c>
      <c r="Z563" s="515">
        <f t="shared" si="218"/>
        <v>0</v>
      </c>
      <c r="AA563" s="515">
        <f t="shared" si="218"/>
        <v>0</v>
      </c>
      <c r="AB563" s="515">
        <f t="shared" si="218"/>
        <v>0</v>
      </c>
      <c r="AC563" s="515">
        <f t="shared" si="218"/>
        <v>0</v>
      </c>
      <c r="AD563" s="515">
        <f t="shared" si="218"/>
        <v>0</v>
      </c>
      <c r="AE563" s="515">
        <f t="shared" si="218"/>
        <v>0</v>
      </c>
      <c r="AF563" s="515">
        <f t="shared" si="218"/>
        <v>0</v>
      </c>
      <c r="AG563" s="515">
        <f t="shared" si="218"/>
        <v>0</v>
      </c>
      <c r="AH563" s="515">
        <f t="shared" si="218"/>
        <v>0</v>
      </c>
      <c r="AI563" s="515">
        <f t="shared" si="218"/>
        <v>0</v>
      </c>
      <c r="AJ563" s="515">
        <f t="shared" si="219"/>
        <v>0</v>
      </c>
      <c r="AK563" s="515">
        <f t="shared" si="219"/>
        <v>0</v>
      </c>
      <c r="AL563" s="515">
        <f t="shared" si="219"/>
        <v>0</v>
      </c>
      <c r="AM563" s="515">
        <f t="shared" si="219"/>
        <v>0</v>
      </c>
      <c r="AN563" s="515">
        <f t="shared" si="219"/>
        <v>0</v>
      </c>
      <c r="AO563" s="515">
        <f t="shared" si="219"/>
        <v>0</v>
      </c>
      <c r="AP563" s="515">
        <f t="shared" si="219"/>
        <v>0</v>
      </c>
      <c r="AQ563" s="515">
        <f t="shared" si="219"/>
        <v>0</v>
      </c>
      <c r="AR563" s="515">
        <f t="shared" si="219"/>
        <v>0</v>
      </c>
      <c r="AS563" s="515">
        <f t="shared" si="219"/>
        <v>0</v>
      </c>
      <c r="AT563" s="515">
        <f t="shared" si="219"/>
        <v>0</v>
      </c>
      <c r="AU563" s="515">
        <f t="shared" si="219"/>
        <v>0</v>
      </c>
      <c r="AV563" s="515">
        <f t="shared" si="219"/>
        <v>0</v>
      </c>
      <c r="AW563" s="515">
        <f t="shared" si="219"/>
        <v>0</v>
      </c>
      <c r="AX563" s="515" t="str">
        <f t="shared" si="216"/>
        <v/>
      </c>
      <c r="AY563" s="515" t="str">
        <f t="shared" si="216"/>
        <v/>
      </c>
      <c r="AZ563" s="515" t="str">
        <f t="shared" si="216"/>
        <v/>
      </c>
      <c r="BA563" s="515" t="str">
        <f t="shared" si="216"/>
        <v/>
      </c>
      <c r="BB563" s="515" t="str">
        <f t="shared" si="216"/>
        <v/>
      </c>
      <c r="BC563" s="515" t="str">
        <f t="shared" si="216"/>
        <v/>
      </c>
      <c r="BD563" s="515" t="str">
        <f t="shared" si="216"/>
        <v/>
      </c>
      <c r="BE563" s="515" t="str">
        <f t="shared" si="216"/>
        <v/>
      </c>
      <c r="BF563" s="515" t="str">
        <f t="shared" si="216"/>
        <v/>
      </c>
      <c r="BG563" s="515" t="str">
        <f t="shared" si="215"/>
        <v/>
      </c>
      <c r="BH563" s="515" t="str">
        <f t="shared" si="215"/>
        <v/>
      </c>
      <c r="BI563" s="515" t="str">
        <f t="shared" si="215"/>
        <v/>
      </c>
      <c r="BJ563" s="515" t="str">
        <f t="shared" si="215"/>
        <v/>
      </c>
      <c r="BK563" s="515" t="str">
        <f t="shared" si="215"/>
        <v/>
      </c>
      <c r="BL563" s="515">
        <f t="shared" si="208"/>
        <v>0</v>
      </c>
      <c r="BM563" s="515">
        <f t="shared" si="209"/>
        <v>0</v>
      </c>
      <c r="BN563" s="515">
        <f t="shared" si="210"/>
        <v>0</v>
      </c>
      <c r="BO563" s="515" t="str">
        <f t="shared" si="211"/>
        <v/>
      </c>
    </row>
    <row r="564" spans="1:67" ht="30" customHeight="1">
      <c r="A564" s="518">
        <v>553</v>
      </c>
      <c r="B564" s="516"/>
      <c r="C564" s="77" t="str">
        <f t="shared" si="200"/>
        <v/>
      </c>
      <c r="D564" s="72" t="str">
        <f t="shared" si="201"/>
        <v/>
      </c>
      <c r="E564" s="515" t="str">
        <f t="shared" si="202"/>
        <v/>
      </c>
      <c r="F564" s="515" t="str">
        <f t="shared" si="203"/>
        <v/>
      </c>
      <c r="G564" s="515" t="str">
        <f t="shared" si="204"/>
        <v/>
      </c>
      <c r="H564" s="515">
        <f t="shared" si="217"/>
        <v>0</v>
      </c>
      <c r="I564" s="515">
        <f t="shared" si="217"/>
        <v>0</v>
      </c>
      <c r="J564" s="515">
        <f t="shared" si="217"/>
        <v>0</v>
      </c>
      <c r="K564" s="515">
        <f t="shared" si="217"/>
        <v>0</v>
      </c>
      <c r="L564" s="515">
        <f t="shared" si="217"/>
        <v>0</v>
      </c>
      <c r="M564" s="515">
        <f t="shared" si="217"/>
        <v>0</v>
      </c>
      <c r="N564" s="515">
        <f t="shared" si="217"/>
        <v>0</v>
      </c>
      <c r="O564" s="515">
        <f t="shared" si="217"/>
        <v>0</v>
      </c>
      <c r="P564" s="515">
        <f t="shared" si="217"/>
        <v>0</v>
      </c>
      <c r="Q564" s="515">
        <f t="shared" si="217"/>
        <v>0</v>
      </c>
      <c r="R564" s="515">
        <f t="shared" si="217"/>
        <v>0</v>
      </c>
      <c r="S564" s="515">
        <f t="shared" si="217"/>
        <v>0</v>
      </c>
      <c r="T564" s="515">
        <f t="shared" si="217"/>
        <v>0</v>
      </c>
      <c r="U564" s="515">
        <f t="shared" si="217"/>
        <v>0</v>
      </c>
      <c r="V564" s="515">
        <f t="shared" si="218"/>
        <v>0</v>
      </c>
      <c r="W564" s="515">
        <f t="shared" si="218"/>
        <v>0</v>
      </c>
      <c r="X564" s="515">
        <f t="shared" si="218"/>
        <v>0</v>
      </c>
      <c r="Y564" s="515">
        <f t="shared" si="218"/>
        <v>0</v>
      </c>
      <c r="Z564" s="515">
        <f t="shared" si="218"/>
        <v>0</v>
      </c>
      <c r="AA564" s="515">
        <f t="shared" si="218"/>
        <v>0</v>
      </c>
      <c r="AB564" s="515">
        <f t="shared" si="218"/>
        <v>0</v>
      </c>
      <c r="AC564" s="515">
        <f t="shared" si="218"/>
        <v>0</v>
      </c>
      <c r="AD564" s="515">
        <f t="shared" si="218"/>
        <v>0</v>
      </c>
      <c r="AE564" s="515">
        <f t="shared" si="218"/>
        <v>0</v>
      </c>
      <c r="AF564" s="515">
        <f t="shared" si="218"/>
        <v>0</v>
      </c>
      <c r="AG564" s="515">
        <f t="shared" si="218"/>
        <v>0</v>
      </c>
      <c r="AH564" s="515">
        <f t="shared" si="218"/>
        <v>0</v>
      </c>
      <c r="AI564" s="515">
        <f t="shared" si="218"/>
        <v>0</v>
      </c>
      <c r="AJ564" s="515">
        <f t="shared" si="219"/>
        <v>0</v>
      </c>
      <c r="AK564" s="515">
        <f t="shared" si="219"/>
        <v>0</v>
      </c>
      <c r="AL564" s="515">
        <f t="shared" si="219"/>
        <v>0</v>
      </c>
      <c r="AM564" s="515">
        <f t="shared" si="219"/>
        <v>0</v>
      </c>
      <c r="AN564" s="515">
        <f t="shared" si="219"/>
        <v>0</v>
      </c>
      <c r="AO564" s="515">
        <f t="shared" si="219"/>
        <v>0</v>
      </c>
      <c r="AP564" s="515">
        <f t="shared" si="219"/>
        <v>0</v>
      </c>
      <c r="AQ564" s="515">
        <f t="shared" si="219"/>
        <v>0</v>
      </c>
      <c r="AR564" s="515">
        <f t="shared" si="219"/>
        <v>0</v>
      </c>
      <c r="AS564" s="515">
        <f t="shared" si="219"/>
        <v>0</v>
      </c>
      <c r="AT564" s="515">
        <f t="shared" si="219"/>
        <v>0</v>
      </c>
      <c r="AU564" s="515">
        <f t="shared" si="219"/>
        <v>0</v>
      </c>
      <c r="AV564" s="515">
        <f t="shared" si="219"/>
        <v>0</v>
      </c>
      <c r="AW564" s="515">
        <f t="shared" si="219"/>
        <v>0</v>
      </c>
      <c r="AX564" s="515" t="str">
        <f t="shared" si="216"/>
        <v/>
      </c>
      <c r="AY564" s="515" t="str">
        <f t="shared" si="216"/>
        <v/>
      </c>
      <c r="AZ564" s="515" t="str">
        <f t="shared" si="216"/>
        <v/>
      </c>
      <c r="BA564" s="515" t="str">
        <f t="shared" si="216"/>
        <v/>
      </c>
      <c r="BB564" s="515" t="str">
        <f t="shared" si="216"/>
        <v/>
      </c>
      <c r="BC564" s="515" t="str">
        <f t="shared" si="216"/>
        <v/>
      </c>
      <c r="BD564" s="515" t="str">
        <f t="shared" si="216"/>
        <v/>
      </c>
      <c r="BE564" s="515" t="str">
        <f t="shared" si="216"/>
        <v/>
      </c>
      <c r="BF564" s="515" t="str">
        <f t="shared" si="216"/>
        <v/>
      </c>
      <c r="BG564" s="515" t="str">
        <f t="shared" si="215"/>
        <v/>
      </c>
      <c r="BH564" s="515" t="str">
        <f t="shared" si="215"/>
        <v/>
      </c>
      <c r="BI564" s="515" t="str">
        <f t="shared" si="215"/>
        <v/>
      </c>
      <c r="BJ564" s="515" t="str">
        <f t="shared" si="215"/>
        <v/>
      </c>
      <c r="BK564" s="515" t="str">
        <f t="shared" si="215"/>
        <v/>
      </c>
      <c r="BL564" s="515">
        <f t="shared" si="208"/>
        <v>0</v>
      </c>
      <c r="BM564" s="515">
        <f t="shared" si="209"/>
        <v>0</v>
      </c>
      <c r="BN564" s="515">
        <f t="shared" si="210"/>
        <v>0</v>
      </c>
      <c r="BO564" s="515" t="str">
        <f t="shared" si="211"/>
        <v/>
      </c>
    </row>
    <row r="565" spans="1:67" ht="30" customHeight="1">
      <c r="A565" s="517">
        <v>554</v>
      </c>
      <c r="B565" s="516"/>
      <c r="C565" s="77" t="str">
        <f t="shared" si="200"/>
        <v/>
      </c>
      <c r="D565" s="72" t="str">
        <f t="shared" si="201"/>
        <v/>
      </c>
      <c r="E565" s="515" t="str">
        <f t="shared" si="202"/>
        <v/>
      </c>
      <c r="F565" s="515" t="str">
        <f t="shared" si="203"/>
        <v/>
      </c>
      <c r="G565" s="515" t="str">
        <f t="shared" si="204"/>
        <v/>
      </c>
      <c r="H565" s="515">
        <f t="shared" si="217"/>
        <v>0</v>
      </c>
      <c r="I565" s="515">
        <f t="shared" si="217"/>
        <v>0</v>
      </c>
      <c r="J565" s="515">
        <f t="shared" si="217"/>
        <v>0</v>
      </c>
      <c r="K565" s="515">
        <f t="shared" si="217"/>
        <v>0</v>
      </c>
      <c r="L565" s="515">
        <f t="shared" si="217"/>
        <v>0</v>
      </c>
      <c r="M565" s="515">
        <f t="shared" si="217"/>
        <v>0</v>
      </c>
      <c r="N565" s="515">
        <f t="shared" si="217"/>
        <v>0</v>
      </c>
      <c r="O565" s="515">
        <f t="shared" si="217"/>
        <v>0</v>
      </c>
      <c r="P565" s="515">
        <f t="shared" si="217"/>
        <v>0</v>
      </c>
      <c r="Q565" s="515">
        <f t="shared" si="217"/>
        <v>0</v>
      </c>
      <c r="R565" s="515">
        <f t="shared" si="217"/>
        <v>0</v>
      </c>
      <c r="S565" s="515">
        <f t="shared" si="217"/>
        <v>0</v>
      </c>
      <c r="T565" s="515">
        <f t="shared" si="217"/>
        <v>0</v>
      </c>
      <c r="U565" s="515">
        <f t="shared" si="217"/>
        <v>0</v>
      </c>
      <c r="V565" s="515">
        <f t="shared" si="218"/>
        <v>0</v>
      </c>
      <c r="W565" s="515">
        <f t="shared" si="218"/>
        <v>0</v>
      </c>
      <c r="X565" s="515">
        <f t="shared" si="218"/>
        <v>0</v>
      </c>
      <c r="Y565" s="515">
        <f t="shared" si="218"/>
        <v>0</v>
      </c>
      <c r="Z565" s="515">
        <f t="shared" si="218"/>
        <v>0</v>
      </c>
      <c r="AA565" s="515">
        <f t="shared" si="218"/>
        <v>0</v>
      </c>
      <c r="AB565" s="515">
        <f t="shared" si="218"/>
        <v>0</v>
      </c>
      <c r="AC565" s="515">
        <f t="shared" si="218"/>
        <v>0</v>
      </c>
      <c r="AD565" s="515">
        <f t="shared" si="218"/>
        <v>0</v>
      </c>
      <c r="AE565" s="515">
        <f t="shared" si="218"/>
        <v>0</v>
      </c>
      <c r="AF565" s="515">
        <f t="shared" si="218"/>
        <v>0</v>
      </c>
      <c r="AG565" s="515">
        <f t="shared" si="218"/>
        <v>0</v>
      </c>
      <c r="AH565" s="515">
        <f t="shared" si="218"/>
        <v>0</v>
      </c>
      <c r="AI565" s="515">
        <f t="shared" si="218"/>
        <v>0</v>
      </c>
      <c r="AJ565" s="515">
        <f t="shared" si="219"/>
        <v>0</v>
      </c>
      <c r="AK565" s="515">
        <f t="shared" si="219"/>
        <v>0</v>
      </c>
      <c r="AL565" s="515">
        <f t="shared" si="219"/>
        <v>0</v>
      </c>
      <c r="AM565" s="515">
        <f t="shared" si="219"/>
        <v>0</v>
      </c>
      <c r="AN565" s="515">
        <f t="shared" si="219"/>
        <v>0</v>
      </c>
      <c r="AO565" s="515">
        <f t="shared" si="219"/>
        <v>0</v>
      </c>
      <c r="AP565" s="515">
        <f t="shared" si="219"/>
        <v>0</v>
      </c>
      <c r="AQ565" s="515">
        <f t="shared" si="219"/>
        <v>0</v>
      </c>
      <c r="AR565" s="515">
        <f t="shared" si="219"/>
        <v>0</v>
      </c>
      <c r="AS565" s="515">
        <f t="shared" si="219"/>
        <v>0</v>
      </c>
      <c r="AT565" s="515">
        <f t="shared" si="219"/>
        <v>0</v>
      </c>
      <c r="AU565" s="515">
        <f t="shared" si="219"/>
        <v>0</v>
      </c>
      <c r="AV565" s="515">
        <f t="shared" si="219"/>
        <v>0</v>
      </c>
      <c r="AW565" s="515">
        <f t="shared" si="219"/>
        <v>0</v>
      </c>
      <c r="AX565" s="515" t="str">
        <f t="shared" si="216"/>
        <v/>
      </c>
      <c r="AY565" s="515" t="str">
        <f t="shared" si="216"/>
        <v/>
      </c>
      <c r="AZ565" s="515" t="str">
        <f t="shared" si="216"/>
        <v/>
      </c>
      <c r="BA565" s="515" t="str">
        <f t="shared" si="216"/>
        <v/>
      </c>
      <c r="BB565" s="515" t="str">
        <f t="shared" si="216"/>
        <v/>
      </c>
      <c r="BC565" s="515" t="str">
        <f t="shared" si="216"/>
        <v/>
      </c>
      <c r="BD565" s="515" t="str">
        <f t="shared" si="216"/>
        <v/>
      </c>
      <c r="BE565" s="515" t="str">
        <f t="shared" si="216"/>
        <v/>
      </c>
      <c r="BF565" s="515" t="str">
        <f t="shared" si="216"/>
        <v/>
      </c>
      <c r="BG565" s="515" t="str">
        <f t="shared" si="215"/>
        <v/>
      </c>
      <c r="BH565" s="515" t="str">
        <f t="shared" si="215"/>
        <v/>
      </c>
      <c r="BI565" s="515" t="str">
        <f t="shared" si="215"/>
        <v/>
      </c>
      <c r="BJ565" s="515" t="str">
        <f t="shared" si="215"/>
        <v/>
      </c>
      <c r="BK565" s="515" t="str">
        <f t="shared" si="215"/>
        <v/>
      </c>
      <c r="BL565" s="515">
        <f t="shared" si="208"/>
        <v>0</v>
      </c>
      <c r="BM565" s="515">
        <f t="shared" si="209"/>
        <v>0</v>
      </c>
      <c r="BN565" s="515">
        <f t="shared" si="210"/>
        <v>0</v>
      </c>
      <c r="BO565" s="515" t="str">
        <f t="shared" si="211"/>
        <v/>
      </c>
    </row>
    <row r="566" spans="1:67" ht="30" customHeight="1">
      <c r="A566" s="518">
        <v>555</v>
      </c>
      <c r="B566" s="516"/>
      <c r="C566" s="77" t="str">
        <f t="shared" si="200"/>
        <v/>
      </c>
      <c r="D566" s="72" t="str">
        <f t="shared" si="201"/>
        <v/>
      </c>
      <c r="E566" s="515" t="str">
        <f t="shared" si="202"/>
        <v/>
      </c>
      <c r="F566" s="515" t="str">
        <f t="shared" si="203"/>
        <v/>
      </c>
      <c r="G566" s="515" t="str">
        <f t="shared" si="204"/>
        <v/>
      </c>
      <c r="H566" s="515">
        <f t="shared" si="217"/>
        <v>0</v>
      </c>
      <c r="I566" s="515">
        <f t="shared" si="217"/>
        <v>0</v>
      </c>
      <c r="J566" s="515">
        <f t="shared" si="217"/>
        <v>0</v>
      </c>
      <c r="K566" s="515">
        <f t="shared" si="217"/>
        <v>0</v>
      </c>
      <c r="L566" s="515">
        <f t="shared" si="217"/>
        <v>0</v>
      </c>
      <c r="M566" s="515">
        <f t="shared" si="217"/>
        <v>0</v>
      </c>
      <c r="N566" s="515">
        <f t="shared" si="217"/>
        <v>0</v>
      </c>
      <c r="O566" s="515">
        <f t="shared" si="217"/>
        <v>0</v>
      </c>
      <c r="P566" s="515">
        <f t="shared" si="217"/>
        <v>0</v>
      </c>
      <c r="Q566" s="515">
        <f t="shared" si="217"/>
        <v>0</v>
      </c>
      <c r="R566" s="515">
        <f t="shared" si="217"/>
        <v>0</v>
      </c>
      <c r="S566" s="515">
        <f t="shared" si="217"/>
        <v>0</v>
      </c>
      <c r="T566" s="515">
        <f t="shared" si="217"/>
        <v>0</v>
      </c>
      <c r="U566" s="515">
        <f t="shared" si="217"/>
        <v>0</v>
      </c>
      <c r="V566" s="515">
        <f t="shared" si="218"/>
        <v>0</v>
      </c>
      <c r="W566" s="515">
        <f t="shared" si="218"/>
        <v>0</v>
      </c>
      <c r="X566" s="515">
        <f t="shared" si="218"/>
        <v>0</v>
      </c>
      <c r="Y566" s="515">
        <f t="shared" si="218"/>
        <v>0</v>
      </c>
      <c r="Z566" s="515">
        <f t="shared" si="218"/>
        <v>0</v>
      </c>
      <c r="AA566" s="515">
        <f t="shared" si="218"/>
        <v>0</v>
      </c>
      <c r="AB566" s="515">
        <f t="shared" si="218"/>
        <v>0</v>
      </c>
      <c r="AC566" s="515">
        <f t="shared" si="218"/>
        <v>0</v>
      </c>
      <c r="AD566" s="515">
        <f t="shared" si="218"/>
        <v>0</v>
      </c>
      <c r="AE566" s="515">
        <f t="shared" si="218"/>
        <v>0</v>
      </c>
      <c r="AF566" s="515">
        <f t="shared" si="218"/>
        <v>0</v>
      </c>
      <c r="AG566" s="515">
        <f t="shared" si="218"/>
        <v>0</v>
      </c>
      <c r="AH566" s="515">
        <f t="shared" si="218"/>
        <v>0</v>
      </c>
      <c r="AI566" s="515">
        <f t="shared" si="218"/>
        <v>0</v>
      </c>
      <c r="AJ566" s="515">
        <f t="shared" si="219"/>
        <v>0</v>
      </c>
      <c r="AK566" s="515">
        <f t="shared" si="219"/>
        <v>0</v>
      </c>
      <c r="AL566" s="515">
        <f t="shared" si="219"/>
        <v>0</v>
      </c>
      <c r="AM566" s="515">
        <f t="shared" si="219"/>
        <v>0</v>
      </c>
      <c r="AN566" s="515">
        <f t="shared" si="219"/>
        <v>0</v>
      </c>
      <c r="AO566" s="515">
        <f t="shared" si="219"/>
        <v>0</v>
      </c>
      <c r="AP566" s="515">
        <f t="shared" si="219"/>
        <v>0</v>
      </c>
      <c r="AQ566" s="515">
        <f t="shared" si="219"/>
        <v>0</v>
      </c>
      <c r="AR566" s="515">
        <f t="shared" si="219"/>
        <v>0</v>
      </c>
      <c r="AS566" s="515">
        <f t="shared" si="219"/>
        <v>0</v>
      </c>
      <c r="AT566" s="515">
        <f t="shared" si="219"/>
        <v>0</v>
      </c>
      <c r="AU566" s="515">
        <f t="shared" si="219"/>
        <v>0</v>
      </c>
      <c r="AV566" s="515">
        <f t="shared" si="219"/>
        <v>0</v>
      </c>
      <c r="AW566" s="515">
        <f t="shared" si="219"/>
        <v>0</v>
      </c>
      <c r="AX566" s="515" t="str">
        <f t="shared" si="216"/>
        <v/>
      </c>
      <c r="AY566" s="515" t="str">
        <f t="shared" si="216"/>
        <v/>
      </c>
      <c r="AZ566" s="515" t="str">
        <f t="shared" si="216"/>
        <v/>
      </c>
      <c r="BA566" s="515" t="str">
        <f t="shared" si="216"/>
        <v/>
      </c>
      <c r="BB566" s="515" t="str">
        <f t="shared" si="216"/>
        <v/>
      </c>
      <c r="BC566" s="515" t="str">
        <f t="shared" si="216"/>
        <v/>
      </c>
      <c r="BD566" s="515" t="str">
        <f t="shared" si="216"/>
        <v/>
      </c>
      <c r="BE566" s="515" t="str">
        <f t="shared" si="216"/>
        <v/>
      </c>
      <c r="BF566" s="515" t="str">
        <f t="shared" si="216"/>
        <v/>
      </c>
      <c r="BG566" s="515" t="str">
        <f t="shared" si="215"/>
        <v/>
      </c>
      <c r="BH566" s="515" t="str">
        <f t="shared" si="215"/>
        <v/>
      </c>
      <c r="BI566" s="515" t="str">
        <f t="shared" si="215"/>
        <v/>
      </c>
      <c r="BJ566" s="515" t="str">
        <f t="shared" si="215"/>
        <v/>
      </c>
      <c r="BK566" s="515" t="str">
        <f t="shared" si="215"/>
        <v/>
      </c>
      <c r="BL566" s="515">
        <f t="shared" si="208"/>
        <v>0</v>
      </c>
      <c r="BM566" s="515">
        <f t="shared" si="209"/>
        <v>0</v>
      </c>
      <c r="BN566" s="515">
        <f t="shared" si="210"/>
        <v>0</v>
      </c>
      <c r="BO566" s="515" t="str">
        <f t="shared" si="211"/>
        <v/>
      </c>
    </row>
    <row r="567" spans="1:67" ht="30" customHeight="1">
      <c r="A567" s="517">
        <v>556</v>
      </c>
      <c r="B567" s="516"/>
      <c r="C567" s="77" t="str">
        <f t="shared" si="200"/>
        <v/>
      </c>
      <c r="D567" s="72" t="str">
        <f t="shared" si="201"/>
        <v/>
      </c>
      <c r="E567" s="515" t="str">
        <f t="shared" si="202"/>
        <v/>
      </c>
      <c r="F567" s="515" t="str">
        <f t="shared" si="203"/>
        <v/>
      </c>
      <c r="G567" s="515" t="str">
        <f t="shared" si="204"/>
        <v/>
      </c>
      <c r="H567" s="515">
        <f t="shared" si="217"/>
        <v>0</v>
      </c>
      <c r="I567" s="515">
        <f t="shared" si="217"/>
        <v>0</v>
      </c>
      <c r="J567" s="515">
        <f t="shared" si="217"/>
        <v>0</v>
      </c>
      <c r="K567" s="515">
        <f t="shared" si="217"/>
        <v>0</v>
      </c>
      <c r="L567" s="515">
        <f t="shared" si="217"/>
        <v>0</v>
      </c>
      <c r="M567" s="515">
        <f t="shared" si="217"/>
        <v>0</v>
      </c>
      <c r="N567" s="515">
        <f t="shared" si="217"/>
        <v>0</v>
      </c>
      <c r="O567" s="515">
        <f t="shared" si="217"/>
        <v>0</v>
      </c>
      <c r="P567" s="515">
        <f t="shared" si="217"/>
        <v>0</v>
      </c>
      <c r="Q567" s="515">
        <f t="shared" si="217"/>
        <v>0</v>
      </c>
      <c r="R567" s="515">
        <f t="shared" si="217"/>
        <v>0</v>
      </c>
      <c r="S567" s="515">
        <f t="shared" si="217"/>
        <v>0</v>
      </c>
      <c r="T567" s="515">
        <f t="shared" si="217"/>
        <v>0</v>
      </c>
      <c r="U567" s="515">
        <f t="shared" si="217"/>
        <v>0</v>
      </c>
      <c r="V567" s="515">
        <f t="shared" si="218"/>
        <v>0</v>
      </c>
      <c r="W567" s="515">
        <f t="shared" si="218"/>
        <v>0</v>
      </c>
      <c r="X567" s="515">
        <f t="shared" si="218"/>
        <v>0</v>
      </c>
      <c r="Y567" s="515">
        <f t="shared" si="218"/>
        <v>0</v>
      </c>
      <c r="Z567" s="515">
        <f t="shared" si="218"/>
        <v>0</v>
      </c>
      <c r="AA567" s="515">
        <f t="shared" si="218"/>
        <v>0</v>
      </c>
      <c r="AB567" s="515">
        <f t="shared" si="218"/>
        <v>0</v>
      </c>
      <c r="AC567" s="515">
        <f t="shared" si="218"/>
        <v>0</v>
      </c>
      <c r="AD567" s="515">
        <f t="shared" si="218"/>
        <v>0</v>
      </c>
      <c r="AE567" s="515">
        <f t="shared" si="218"/>
        <v>0</v>
      </c>
      <c r="AF567" s="515">
        <f t="shared" si="218"/>
        <v>0</v>
      </c>
      <c r="AG567" s="515">
        <f t="shared" si="218"/>
        <v>0</v>
      </c>
      <c r="AH567" s="515">
        <f t="shared" si="218"/>
        <v>0</v>
      </c>
      <c r="AI567" s="515">
        <f t="shared" si="218"/>
        <v>0</v>
      </c>
      <c r="AJ567" s="515">
        <f t="shared" si="219"/>
        <v>0</v>
      </c>
      <c r="AK567" s="515">
        <f t="shared" si="219"/>
        <v>0</v>
      </c>
      <c r="AL567" s="515">
        <f t="shared" si="219"/>
        <v>0</v>
      </c>
      <c r="AM567" s="515">
        <f t="shared" si="219"/>
        <v>0</v>
      </c>
      <c r="AN567" s="515">
        <f t="shared" si="219"/>
        <v>0</v>
      </c>
      <c r="AO567" s="515">
        <f t="shared" si="219"/>
        <v>0</v>
      </c>
      <c r="AP567" s="515">
        <f t="shared" si="219"/>
        <v>0</v>
      </c>
      <c r="AQ567" s="515">
        <f t="shared" si="219"/>
        <v>0</v>
      </c>
      <c r="AR567" s="515">
        <f t="shared" si="219"/>
        <v>0</v>
      </c>
      <c r="AS567" s="515">
        <f t="shared" si="219"/>
        <v>0</v>
      </c>
      <c r="AT567" s="515">
        <f t="shared" si="219"/>
        <v>0</v>
      </c>
      <c r="AU567" s="515">
        <f t="shared" si="219"/>
        <v>0</v>
      </c>
      <c r="AV567" s="515">
        <f t="shared" si="219"/>
        <v>0</v>
      </c>
      <c r="AW567" s="515">
        <f t="shared" si="219"/>
        <v>0</v>
      </c>
      <c r="AX567" s="515" t="str">
        <f t="shared" si="216"/>
        <v/>
      </c>
      <c r="AY567" s="515" t="str">
        <f t="shared" si="216"/>
        <v/>
      </c>
      <c r="AZ567" s="515" t="str">
        <f t="shared" si="216"/>
        <v/>
      </c>
      <c r="BA567" s="515" t="str">
        <f t="shared" si="216"/>
        <v/>
      </c>
      <c r="BB567" s="515" t="str">
        <f t="shared" si="216"/>
        <v/>
      </c>
      <c r="BC567" s="515" t="str">
        <f t="shared" si="216"/>
        <v/>
      </c>
      <c r="BD567" s="515" t="str">
        <f t="shared" si="216"/>
        <v/>
      </c>
      <c r="BE567" s="515" t="str">
        <f t="shared" si="216"/>
        <v/>
      </c>
      <c r="BF567" s="515" t="str">
        <f t="shared" si="216"/>
        <v/>
      </c>
      <c r="BG567" s="515" t="str">
        <f t="shared" si="215"/>
        <v/>
      </c>
      <c r="BH567" s="515" t="str">
        <f t="shared" si="215"/>
        <v/>
      </c>
      <c r="BI567" s="515" t="str">
        <f t="shared" si="215"/>
        <v/>
      </c>
      <c r="BJ567" s="515" t="str">
        <f t="shared" si="215"/>
        <v/>
      </c>
      <c r="BK567" s="515" t="str">
        <f t="shared" si="215"/>
        <v/>
      </c>
      <c r="BL567" s="515">
        <f t="shared" si="208"/>
        <v>0</v>
      </c>
      <c r="BM567" s="515">
        <f t="shared" si="209"/>
        <v>0</v>
      </c>
      <c r="BN567" s="515">
        <f t="shared" si="210"/>
        <v>0</v>
      </c>
      <c r="BO567" s="515" t="str">
        <f t="shared" si="211"/>
        <v/>
      </c>
    </row>
    <row r="568" spans="1:67" ht="30" customHeight="1">
      <c r="A568" s="518">
        <v>557</v>
      </c>
      <c r="B568" s="516"/>
      <c r="C568" s="77" t="str">
        <f t="shared" si="200"/>
        <v/>
      </c>
      <c r="D568" s="72" t="str">
        <f t="shared" si="201"/>
        <v/>
      </c>
      <c r="E568" s="515" t="str">
        <f t="shared" si="202"/>
        <v/>
      </c>
      <c r="F568" s="515" t="str">
        <f t="shared" si="203"/>
        <v/>
      </c>
      <c r="G568" s="515" t="str">
        <f t="shared" si="204"/>
        <v/>
      </c>
      <c r="H568" s="515">
        <f t="shared" si="217"/>
        <v>0</v>
      </c>
      <c r="I568" s="515">
        <f t="shared" si="217"/>
        <v>0</v>
      </c>
      <c r="J568" s="515">
        <f t="shared" si="217"/>
        <v>0</v>
      </c>
      <c r="K568" s="515">
        <f t="shared" si="217"/>
        <v>0</v>
      </c>
      <c r="L568" s="515">
        <f t="shared" si="217"/>
        <v>0</v>
      </c>
      <c r="M568" s="515">
        <f t="shared" si="217"/>
        <v>0</v>
      </c>
      <c r="N568" s="515">
        <f t="shared" si="217"/>
        <v>0</v>
      </c>
      <c r="O568" s="515">
        <f t="shared" si="217"/>
        <v>0</v>
      </c>
      <c r="P568" s="515">
        <f t="shared" si="217"/>
        <v>0</v>
      </c>
      <c r="Q568" s="515">
        <f t="shared" si="217"/>
        <v>0</v>
      </c>
      <c r="R568" s="515">
        <f t="shared" si="217"/>
        <v>0</v>
      </c>
      <c r="S568" s="515">
        <f t="shared" si="217"/>
        <v>0</v>
      </c>
      <c r="T568" s="515">
        <f t="shared" si="217"/>
        <v>0</v>
      </c>
      <c r="U568" s="515">
        <f t="shared" si="217"/>
        <v>0</v>
      </c>
      <c r="V568" s="515">
        <f t="shared" si="218"/>
        <v>0</v>
      </c>
      <c r="W568" s="515">
        <f t="shared" si="218"/>
        <v>0</v>
      </c>
      <c r="X568" s="515">
        <f t="shared" si="218"/>
        <v>0</v>
      </c>
      <c r="Y568" s="515">
        <f t="shared" si="218"/>
        <v>0</v>
      </c>
      <c r="Z568" s="515">
        <f t="shared" si="218"/>
        <v>0</v>
      </c>
      <c r="AA568" s="515">
        <f t="shared" si="218"/>
        <v>0</v>
      </c>
      <c r="AB568" s="515">
        <f t="shared" si="218"/>
        <v>0</v>
      </c>
      <c r="AC568" s="515">
        <f t="shared" si="218"/>
        <v>0</v>
      </c>
      <c r="AD568" s="515">
        <f t="shared" si="218"/>
        <v>0</v>
      </c>
      <c r="AE568" s="515">
        <f t="shared" si="218"/>
        <v>0</v>
      </c>
      <c r="AF568" s="515">
        <f t="shared" si="218"/>
        <v>0</v>
      </c>
      <c r="AG568" s="515">
        <f t="shared" si="218"/>
        <v>0</v>
      </c>
      <c r="AH568" s="515">
        <f t="shared" si="218"/>
        <v>0</v>
      </c>
      <c r="AI568" s="515">
        <f t="shared" si="218"/>
        <v>0</v>
      </c>
      <c r="AJ568" s="515">
        <f t="shared" si="219"/>
        <v>0</v>
      </c>
      <c r="AK568" s="515">
        <f t="shared" si="219"/>
        <v>0</v>
      </c>
      <c r="AL568" s="515">
        <f t="shared" si="219"/>
        <v>0</v>
      </c>
      <c r="AM568" s="515">
        <f t="shared" si="219"/>
        <v>0</v>
      </c>
      <c r="AN568" s="515">
        <f t="shared" si="219"/>
        <v>0</v>
      </c>
      <c r="AO568" s="515">
        <f t="shared" si="219"/>
        <v>0</v>
      </c>
      <c r="AP568" s="515">
        <f t="shared" si="219"/>
        <v>0</v>
      </c>
      <c r="AQ568" s="515">
        <f t="shared" si="219"/>
        <v>0</v>
      </c>
      <c r="AR568" s="515">
        <f t="shared" si="219"/>
        <v>0</v>
      </c>
      <c r="AS568" s="515">
        <f t="shared" si="219"/>
        <v>0</v>
      </c>
      <c r="AT568" s="515">
        <f t="shared" si="219"/>
        <v>0</v>
      </c>
      <c r="AU568" s="515">
        <f t="shared" si="219"/>
        <v>0</v>
      </c>
      <c r="AV568" s="515">
        <f t="shared" si="219"/>
        <v>0</v>
      </c>
      <c r="AW568" s="515">
        <f t="shared" si="219"/>
        <v>0</v>
      </c>
      <c r="AX568" s="515" t="str">
        <f t="shared" si="216"/>
        <v/>
      </c>
      <c r="AY568" s="515" t="str">
        <f t="shared" si="216"/>
        <v/>
      </c>
      <c r="AZ568" s="515" t="str">
        <f t="shared" si="216"/>
        <v/>
      </c>
      <c r="BA568" s="515" t="str">
        <f t="shared" si="216"/>
        <v/>
      </c>
      <c r="BB568" s="515" t="str">
        <f t="shared" si="216"/>
        <v/>
      </c>
      <c r="BC568" s="515" t="str">
        <f t="shared" si="216"/>
        <v/>
      </c>
      <c r="BD568" s="515" t="str">
        <f t="shared" si="216"/>
        <v/>
      </c>
      <c r="BE568" s="515" t="str">
        <f t="shared" si="216"/>
        <v/>
      </c>
      <c r="BF568" s="515" t="str">
        <f t="shared" si="216"/>
        <v/>
      </c>
      <c r="BG568" s="515" t="str">
        <f t="shared" si="215"/>
        <v/>
      </c>
      <c r="BH568" s="515" t="str">
        <f t="shared" si="215"/>
        <v/>
      </c>
      <c r="BI568" s="515" t="str">
        <f t="shared" si="215"/>
        <v/>
      </c>
      <c r="BJ568" s="515" t="str">
        <f t="shared" si="215"/>
        <v/>
      </c>
      <c r="BK568" s="515" t="str">
        <f t="shared" si="215"/>
        <v/>
      </c>
      <c r="BL568" s="515">
        <f t="shared" si="208"/>
        <v>0</v>
      </c>
      <c r="BM568" s="515">
        <f t="shared" si="209"/>
        <v>0</v>
      </c>
      <c r="BN568" s="515">
        <f t="shared" si="210"/>
        <v>0</v>
      </c>
      <c r="BO568" s="515" t="str">
        <f t="shared" si="211"/>
        <v/>
      </c>
    </row>
    <row r="569" spans="1:67" ht="30" customHeight="1">
      <c r="A569" s="517">
        <v>558</v>
      </c>
      <c r="B569" s="516"/>
      <c r="C569" s="77" t="str">
        <f t="shared" si="200"/>
        <v/>
      </c>
      <c r="D569" s="72" t="str">
        <f t="shared" si="201"/>
        <v/>
      </c>
      <c r="E569" s="515" t="str">
        <f t="shared" si="202"/>
        <v/>
      </c>
      <c r="F569" s="515" t="str">
        <f t="shared" si="203"/>
        <v/>
      </c>
      <c r="G569" s="515" t="str">
        <f t="shared" si="204"/>
        <v/>
      </c>
      <c r="H569" s="515">
        <f t="shared" si="217"/>
        <v>0</v>
      </c>
      <c r="I569" s="515">
        <f t="shared" si="217"/>
        <v>0</v>
      </c>
      <c r="J569" s="515">
        <f t="shared" si="217"/>
        <v>0</v>
      </c>
      <c r="K569" s="515">
        <f t="shared" si="217"/>
        <v>0</v>
      </c>
      <c r="L569" s="515">
        <f t="shared" si="217"/>
        <v>0</v>
      </c>
      <c r="M569" s="515">
        <f t="shared" si="217"/>
        <v>0</v>
      </c>
      <c r="N569" s="515">
        <f t="shared" si="217"/>
        <v>0</v>
      </c>
      <c r="O569" s="515">
        <f t="shared" si="217"/>
        <v>0</v>
      </c>
      <c r="P569" s="515">
        <f t="shared" si="217"/>
        <v>0</v>
      </c>
      <c r="Q569" s="515">
        <f t="shared" si="217"/>
        <v>0</v>
      </c>
      <c r="R569" s="515">
        <f t="shared" si="217"/>
        <v>0</v>
      </c>
      <c r="S569" s="515">
        <f t="shared" si="217"/>
        <v>0</v>
      </c>
      <c r="T569" s="515">
        <f t="shared" si="217"/>
        <v>0</v>
      </c>
      <c r="U569" s="515">
        <f t="shared" si="217"/>
        <v>0</v>
      </c>
      <c r="V569" s="515">
        <f t="shared" si="218"/>
        <v>0</v>
      </c>
      <c r="W569" s="515">
        <f t="shared" si="218"/>
        <v>0</v>
      </c>
      <c r="X569" s="515">
        <f t="shared" si="218"/>
        <v>0</v>
      </c>
      <c r="Y569" s="515">
        <f t="shared" si="218"/>
        <v>0</v>
      </c>
      <c r="Z569" s="515">
        <f t="shared" si="218"/>
        <v>0</v>
      </c>
      <c r="AA569" s="515">
        <f t="shared" si="218"/>
        <v>0</v>
      </c>
      <c r="AB569" s="515">
        <f t="shared" si="218"/>
        <v>0</v>
      </c>
      <c r="AC569" s="515">
        <f t="shared" si="218"/>
        <v>0</v>
      </c>
      <c r="AD569" s="515">
        <f t="shared" si="218"/>
        <v>0</v>
      </c>
      <c r="AE569" s="515">
        <f t="shared" si="218"/>
        <v>0</v>
      </c>
      <c r="AF569" s="515">
        <f t="shared" si="218"/>
        <v>0</v>
      </c>
      <c r="AG569" s="515">
        <f t="shared" si="218"/>
        <v>0</v>
      </c>
      <c r="AH569" s="515">
        <f t="shared" si="218"/>
        <v>0</v>
      </c>
      <c r="AI569" s="515">
        <f t="shared" si="218"/>
        <v>0</v>
      </c>
      <c r="AJ569" s="515">
        <f t="shared" si="219"/>
        <v>0</v>
      </c>
      <c r="AK569" s="515">
        <f t="shared" si="219"/>
        <v>0</v>
      </c>
      <c r="AL569" s="515">
        <f t="shared" si="219"/>
        <v>0</v>
      </c>
      <c r="AM569" s="515">
        <f t="shared" si="219"/>
        <v>0</v>
      </c>
      <c r="AN569" s="515">
        <f t="shared" si="219"/>
        <v>0</v>
      </c>
      <c r="AO569" s="515">
        <f t="shared" si="219"/>
        <v>0</v>
      </c>
      <c r="AP569" s="515">
        <f t="shared" si="219"/>
        <v>0</v>
      </c>
      <c r="AQ569" s="515">
        <f t="shared" si="219"/>
        <v>0</v>
      </c>
      <c r="AR569" s="515">
        <f t="shared" si="219"/>
        <v>0</v>
      </c>
      <c r="AS569" s="515">
        <f t="shared" si="219"/>
        <v>0</v>
      </c>
      <c r="AT569" s="515">
        <f t="shared" si="219"/>
        <v>0</v>
      </c>
      <c r="AU569" s="515">
        <f t="shared" si="219"/>
        <v>0</v>
      </c>
      <c r="AV569" s="515">
        <f t="shared" si="219"/>
        <v>0</v>
      </c>
      <c r="AW569" s="515">
        <f t="shared" si="219"/>
        <v>0</v>
      </c>
      <c r="AX569" s="515" t="str">
        <f t="shared" si="216"/>
        <v/>
      </c>
      <c r="AY569" s="515" t="str">
        <f t="shared" si="216"/>
        <v/>
      </c>
      <c r="AZ569" s="515" t="str">
        <f t="shared" si="216"/>
        <v/>
      </c>
      <c r="BA569" s="515" t="str">
        <f t="shared" si="216"/>
        <v/>
      </c>
      <c r="BB569" s="515" t="str">
        <f t="shared" si="216"/>
        <v/>
      </c>
      <c r="BC569" s="515" t="str">
        <f t="shared" si="216"/>
        <v/>
      </c>
      <c r="BD569" s="515" t="str">
        <f t="shared" si="216"/>
        <v/>
      </c>
      <c r="BE569" s="515" t="str">
        <f t="shared" si="216"/>
        <v/>
      </c>
      <c r="BF569" s="515" t="str">
        <f t="shared" si="216"/>
        <v/>
      </c>
      <c r="BG569" s="515" t="str">
        <f t="shared" si="215"/>
        <v/>
      </c>
      <c r="BH569" s="515" t="str">
        <f t="shared" si="215"/>
        <v/>
      </c>
      <c r="BI569" s="515" t="str">
        <f t="shared" si="215"/>
        <v/>
      </c>
      <c r="BJ569" s="515" t="str">
        <f t="shared" si="215"/>
        <v/>
      </c>
      <c r="BK569" s="515" t="str">
        <f t="shared" si="215"/>
        <v/>
      </c>
      <c r="BL569" s="515">
        <f t="shared" si="208"/>
        <v>0</v>
      </c>
      <c r="BM569" s="515">
        <f t="shared" si="209"/>
        <v>0</v>
      </c>
      <c r="BN569" s="515">
        <f t="shared" si="210"/>
        <v>0</v>
      </c>
      <c r="BO569" s="515" t="str">
        <f t="shared" si="211"/>
        <v/>
      </c>
    </row>
    <row r="570" spans="1:67" ht="30" customHeight="1">
      <c r="A570" s="518">
        <v>559</v>
      </c>
      <c r="B570" s="516"/>
      <c r="C570" s="77" t="str">
        <f t="shared" si="200"/>
        <v/>
      </c>
      <c r="D570" s="72" t="str">
        <f t="shared" si="201"/>
        <v/>
      </c>
      <c r="E570" s="515" t="str">
        <f t="shared" si="202"/>
        <v/>
      </c>
      <c r="F570" s="515" t="str">
        <f t="shared" si="203"/>
        <v/>
      </c>
      <c r="G570" s="515" t="str">
        <f t="shared" si="204"/>
        <v/>
      </c>
      <c r="H570" s="515">
        <f t="shared" si="217"/>
        <v>0</v>
      </c>
      <c r="I570" s="515">
        <f t="shared" si="217"/>
        <v>0</v>
      </c>
      <c r="J570" s="515">
        <f t="shared" si="217"/>
        <v>0</v>
      </c>
      <c r="K570" s="515">
        <f t="shared" si="217"/>
        <v>0</v>
      </c>
      <c r="L570" s="515">
        <f t="shared" si="217"/>
        <v>0</v>
      </c>
      <c r="M570" s="515">
        <f t="shared" si="217"/>
        <v>0</v>
      </c>
      <c r="N570" s="515">
        <f t="shared" si="217"/>
        <v>0</v>
      </c>
      <c r="O570" s="515">
        <f t="shared" si="217"/>
        <v>0</v>
      </c>
      <c r="P570" s="515">
        <f t="shared" si="217"/>
        <v>0</v>
      </c>
      <c r="Q570" s="515">
        <f t="shared" si="217"/>
        <v>0</v>
      </c>
      <c r="R570" s="515">
        <f t="shared" si="217"/>
        <v>0</v>
      </c>
      <c r="S570" s="515">
        <f t="shared" si="217"/>
        <v>0</v>
      </c>
      <c r="T570" s="515">
        <f t="shared" si="217"/>
        <v>0</v>
      </c>
      <c r="U570" s="515">
        <f t="shared" si="217"/>
        <v>0</v>
      </c>
      <c r="V570" s="515">
        <f t="shared" si="218"/>
        <v>0</v>
      </c>
      <c r="W570" s="515">
        <f t="shared" si="218"/>
        <v>0</v>
      </c>
      <c r="X570" s="515">
        <f t="shared" si="218"/>
        <v>0</v>
      </c>
      <c r="Y570" s="515">
        <f t="shared" si="218"/>
        <v>0</v>
      </c>
      <c r="Z570" s="515">
        <f t="shared" si="218"/>
        <v>0</v>
      </c>
      <c r="AA570" s="515">
        <f t="shared" si="218"/>
        <v>0</v>
      </c>
      <c r="AB570" s="515">
        <f t="shared" si="218"/>
        <v>0</v>
      </c>
      <c r="AC570" s="515">
        <f t="shared" si="218"/>
        <v>0</v>
      </c>
      <c r="AD570" s="515">
        <f t="shared" si="218"/>
        <v>0</v>
      </c>
      <c r="AE570" s="515">
        <f t="shared" si="218"/>
        <v>0</v>
      </c>
      <c r="AF570" s="515">
        <f t="shared" si="218"/>
        <v>0</v>
      </c>
      <c r="AG570" s="515">
        <f t="shared" si="218"/>
        <v>0</v>
      </c>
      <c r="AH570" s="515">
        <f t="shared" si="218"/>
        <v>0</v>
      </c>
      <c r="AI570" s="515">
        <f t="shared" si="218"/>
        <v>0</v>
      </c>
      <c r="AJ570" s="515">
        <f t="shared" si="219"/>
        <v>0</v>
      </c>
      <c r="AK570" s="515">
        <f t="shared" si="219"/>
        <v>0</v>
      </c>
      <c r="AL570" s="515">
        <f t="shared" si="219"/>
        <v>0</v>
      </c>
      <c r="AM570" s="515">
        <f t="shared" si="219"/>
        <v>0</v>
      </c>
      <c r="AN570" s="515">
        <f t="shared" si="219"/>
        <v>0</v>
      </c>
      <c r="AO570" s="515">
        <f t="shared" si="219"/>
        <v>0</v>
      </c>
      <c r="AP570" s="515">
        <f t="shared" si="219"/>
        <v>0</v>
      </c>
      <c r="AQ570" s="515">
        <f t="shared" si="219"/>
        <v>0</v>
      </c>
      <c r="AR570" s="515">
        <f t="shared" si="219"/>
        <v>0</v>
      </c>
      <c r="AS570" s="515">
        <f t="shared" si="219"/>
        <v>0</v>
      </c>
      <c r="AT570" s="515">
        <f t="shared" si="219"/>
        <v>0</v>
      </c>
      <c r="AU570" s="515">
        <f t="shared" si="219"/>
        <v>0</v>
      </c>
      <c r="AV570" s="515">
        <f t="shared" si="219"/>
        <v>0</v>
      </c>
      <c r="AW570" s="515">
        <f t="shared" si="219"/>
        <v>0</v>
      </c>
      <c r="AX570" s="515" t="str">
        <f t="shared" si="216"/>
        <v/>
      </c>
      <c r="AY570" s="515" t="str">
        <f t="shared" si="216"/>
        <v/>
      </c>
      <c r="AZ570" s="515" t="str">
        <f t="shared" si="216"/>
        <v/>
      </c>
      <c r="BA570" s="515" t="str">
        <f t="shared" si="216"/>
        <v/>
      </c>
      <c r="BB570" s="515" t="str">
        <f t="shared" si="216"/>
        <v/>
      </c>
      <c r="BC570" s="515" t="str">
        <f t="shared" si="216"/>
        <v/>
      </c>
      <c r="BD570" s="515" t="str">
        <f t="shared" si="216"/>
        <v/>
      </c>
      <c r="BE570" s="515" t="str">
        <f t="shared" si="216"/>
        <v/>
      </c>
      <c r="BF570" s="515" t="str">
        <f t="shared" si="216"/>
        <v/>
      </c>
      <c r="BG570" s="515" t="str">
        <f t="shared" si="215"/>
        <v/>
      </c>
      <c r="BH570" s="515" t="str">
        <f t="shared" si="215"/>
        <v/>
      </c>
      <c r="BI570" s="515" t="str">
        <f t="shared" si="215"/>
        <v/>
      </c>
      <c r="BJ570" s="515" t="str">
        <f t="shared" si="215"/>
        <v/>
      </c>
      <c r="BK570" s="515" t="str">
        <f t="shared" si="215"/>
        <v/>
      </c>
      <c r="BL570" s="515">
        <f t="shared" si="208"/>
        <v>0</v>
      </c>
      <c r="BM570" s="515">
        <f t="shared" si="209"/>
        <v>0</v>
      </c>
      <c r="BN570" s="515">
        <f t="shared" si="210"/>
        <v>0</v>
      </c>
      <c r="BO570" s="515" t="str">
        <f t="shared" si="211"/>
        <v/>
      </c>
    </row>
    <row r="571" spans="1:67" ht="30" customHeight="1">
      <c r="A571" s="517">
        <v>560</v>
      </c>
      <c r="B571" s="516"/>
      <c r="C571" s="77" t="str">
        <f t="shared" si="200"/>
        <v/>
      </c>
      <c r="D571" s="72" t="str">
        <f t="shared" si="201"/>
        <v/>
      </c>
      <c r="E571" s="515" t="str">
        <f t="shared" si="202"/>
        <v/>
      </c>
      <c r="F571" s="515" t="str">
        <f t="shared" si="203"/>
        <v/>
      </c>
      <c r="G571" s="515" t="str">
        <f t="shared" si="204"/>
        <v/>
      </c>
      <c r="H571" s="515">
        <f t="shared" si="217"/>
        <v>0</v>
      </c>
      <c r="I571" s="515">
        <f t="shared" si="217"/>
        <v>0</v>
      </c>
      <c r="J571" s="515">
        <f t="shared" si="217"/>
        <v>0</v>
      </c>
      <c r="K571" s="515">
        <f t="shared" si="217"/>
        <v>0</v>
      </c>
      <c r="L571" s="515">
        <f t="shared" si="217"/>
        <v>0</v>
      </c>
      <c r="M571" s="515">
        <f t="shared" si="217"/>
        <v>0</v>
      </c>
      <c r="N571" s="515">
        <f t="shared" si="217"/>
        <v>0</v>
      </c>
      <c r="O571" s="515">
        <f t="shared" si="217"/>
        <v>0</v>
      </c>
      <c r="P571" s="515">
        <f t="shared" si="217"/>
        <v>0</v>
      </c>
      <c r="Q571" s="515">
        <f t="shared" si="217"/>
        <v>0</v>
      </c>
      <c r="R571" s="515">
        <f t="shared" si="217"/>
        <v>0</v>
      </c>
      <c r="S571" s="515">
        <f t="shared" si="217"/>
        <v>0</v>
      </c>
      <c r="T571" s="515">
        <f t="shared" si="217"/>
        <v>0</v>
      </c>
      <c r="U571" s="515">
        <f t="shared" si="217"/>
        <v>0</v>
      </c>
      <c r="V571" s="515">
        <f t="shared" si="218"/>
        <v>0</v>
      </c>
      <c r="W571" s="515">
        <f t="shared" si="218"/>
        <v>0</v>
      </c>
      <c r="X571" s="515">
        <f t="shared" si="218"/>
        <v>0</v>
      </c>
      <c r="Y571" s="515">
        <f t="shared" si="218"/>
        <v>0</v>
      </c>
      <c r="Z571" s="515">
        <f t="shared" si="218"/>
        <v>0</v>
      </c>
      <c r="AA571" s="515">
        <f t="shared" si="218"/>
        <v>0</v>
      </c>
      <c r="AB571" s="515">
        <f t="shared" si="218"/>
        <v>0</v>
      </c>
      <c r="AC571" s="515">
        <f t="shared" si="218"/>
        <v>0</v>
      </c>
      <c r="AD571" s="515">
        <f t="shared" si="218"/>
        <v>0</v>
      </c>
      <c r="AE571" s="515">
        <f t="shared" si="218"/>
        <v>0</v>
      </c>
      <c r="AF571" s="515">
        <f t="shared" si="218"/>
        <v>0</v>
      </c>
      <c r="AG571" s="515">
        <f t="shared" si="218"/>
        <v>0</v>
      </c>
      <c r="AH571" s="515">
        <f t="shared" si="218"/>
        <v>0</v>
      </c>
      <c r="AI571" s="515">
        <f t="shared" si="218"/>
        <v>0</v>
      </c>
      <c r="AJ571" s="515">
        <f t="shared" si="219"/>
        <v>0</v>
      </c>
      <c r="AK571" s="515">
        <f t="shared" si="219"/>
        <v>0</v>
      </c>
      <c r="AL571" s="515">
        <f t="shared" si="219"/>
        <v>0</v>
      </c>
      <c r="AM571" s="515">
        <f t="shared" si="219"/>
        <v>0</v>
      </c>
      <c r="AN571" s="515">
        <f t="shared" si="219"/>
        <v>0</v>
      </c>
      <c r="AO571" s="515">
        <f t="shared" si="219"/>
        <v>0</v>
      </c>
      <c r="AP571" s="515">
        <f t="shared" si="219"/>
        <v>0</v>
      </c>
      <c r="AQ571" s="515">
        <f t="shared" si="219"/>
        <v>0</v>
      </c>
      <c r="AR571" s="515">
        <f t="shared" si="219"/>
        <v>0</v>
      </c>
      <c r="AS571" s="515">
        <f t="shared" si="219"/>
        <v>0</v>
      </c>
      <c r="AT571" s="515">
        <f t="shared" si="219"/>
        <v>0</v>
      </c>
      <c r="AU571" s="515">
        <f t="shared" si="219"/>
        <v>0</v>
      </c>
      <c r="AV571" s="515">
        <f t="shared" si="219"/>
        <v>0</v>
      </c>
      <c r="AW571" s="515">
        <f t="shared" si="219"/>
        <v>0</v>
      </c>
      <c r="AX571" s="515" t="str">
        <f t="shared" si="216"/>
        <v/>
      </c>
      <c r="AY571" s="515" t="str">
        <f t="shared" si="216"/>
        <v/>
      </c>
      <c r="AZ571" s="515" t="str">
        <f t="shared" si="216"/>
        <v/>
      </c>
      <c r="BA571" s="515" t="str">
        <f t="shared" si="216"/>
        <v/>
      </c>
      <c r="BB571" s="515" t="str">
        <f t="shared" si="216"/>
        <v/>
      </c>
      <c r="BC571" s="515" t="str">
        <f t="shared" si="216"/>
        <v/>
      </c>
      <c r="BD571" s="515" t="str">
        <f t="shared" si="216"/>
        <v/>
      </c>
      <c r="BE571" s="515" t="str">
        <f t="shared" si="216"/>
        <v/>
      </c>
      <c r="BF571" s="515" t="str">
        <f t="shared" si="216"/>
        <v/>
      </c>
      <c r="BG571" s="515" t="str">
        <f t="shared" si="215"/>
        <v/>
      </c>
      <c r="BH571" s="515" t="str">
        <f t="shared" si="215"/>
        <v/>
      </c>
      <c r="BI571" s="515" t="str">
        <f t="shared" si="215"/>
        <v/>
      </c>
      <c r="BJ571" s="515" t="str">
        <f t="shared" si="215"/>
        <v/>
      </c>
      <c r="BK571" s="515" t="str">
        <f t="shared" si="215"/>
        <v/>
      </c>
      <c r="BL571" s="515">
        <f t="shared" si="208"/>
        <v>0</v>
      </c>
      <c r="BM571" s="515">
        <f t="shared" si="209"/>
        <v>0</v>
      </c>
      <c r="BN571" s="515">
        <f t="shared" si="210"/>
        <v>0</v>
      </c>
      <c r="BO571" s="515" t="str">
        <f t="shared" si="211"/>
        <v/>
      </c>
    </row>
    <row r="572" spans="1:67" ht="30" customHeight="1">
      <c r="A572" s="518">
        <v>561</v>
      </c>
      <c r="B572" s="516"/>
      <c r="C572" s="77" t="str">
        <f t="shared" si="200"/>
        <v/>
      </c>
      <c r="D572" s="72" t="str">
        <f t="shared" si="201"/>
        <v/>
      </c>
      <c r="E572" s="515" t="str">
        <f t="shared" si="202"/>
        <v/>
      </c>
      <c r="F572" s="515" t="str">
        <f t="shared" si="203"/>
        <v/>
      </c>
      <c r="G572" s="515" t="str">
        <f t="shared" si="204"/>
        <v/>
      </c>
      <c r="H572" s="515">
        <f t="shared" ref="H572:U587" si="220">IF($B572="",0,SUMPRODUCT(($BQ$6:$AFM$6=H$11)*($BQ$7:$AFM$7="ALERTE")*(COUNTIF($G572,"* "&amp;$BQ$8:$AFM$8&amp;" *")&gt;0)*1))</f>
        <v>0</v>
      </c>
      <c r="I572" s="515">
        <f t="shared" si="220"/>
        <v>0</v>
      </c>
      <c r="J572" s="515">
        <f t="shared" si="220"/>
        <v>0</v>
      </c>
      <c r="K572" s="515">
        <f t="shared" si="220"/>
        <v>0</v>
      </c>
      <c r="L572" s="515">
        <f t="shared" si="220"/>
        <v>0</v>
      </c>
      <c r="M572" s="515">
        <f t="shared" si="220"/>
        <v>0</v>
      </c>
      <c r="N572" s="515">
        <f t="shared" si="220"/>
        <v>0</v>
      </c>
      <c r="O572" s="515">
        <f t="shared" si="220"/>
        <v>0</v>
      </c>
      <c r="P572" s="515">
        <f t="shared" si="220"/>
        <v>0</v>
      </c>
      <c r="Q572" s="515">
        <f t="shared" si="220"/>
        <v>0</v>
      </c>
      <c r="R572" s="515">
        <f t="shared" si="220"/>
        <v>0</v>
      </c>
      <c r="S572" s="515">
        <f t="shared" si="220"/>
        <v>0</v>
      </c>
      <c r="T572" s="515">
        <f t="shared" si="220"/>
        <v>0</v>
      </c>
      <c r="U572" s="515">
        <f t="shared" si="220"/>
        <v>0</v>
      </c>
      <c r="V572" s="515">
        <f t="shared" ref="V572:AI587" si="221">IF($B572="",0,SUMPRODUCT(($BQ$6:$AFM$6=V$11)*($BQ$7:$AFM$7="INFO")*(COUNTIF($G572,"* "&amp;$BQ$8:$AFM$8&amp;" *")&gt;0)*1))</f>
        <v>0</v>
      </c>
      <c r="W572" s="515">
        <f t="shared" si="221"/>
        <v>0</v>
      </c>
      <c r="X572" s="515">
        <f t="shared" si="221"/>
        <v>0</v>
      </c>
      <c r="Y572" s="515">
        <f t="shared" si="221"/>
        <v>0</v>
      </c>
      <c r="Z572" s="515">
        <f t="shared" si="221"/>
        <v>0</v>
      </c>
      <c r="AA572" s="515">
        <f t="shared" si="221"/>
        <v>0</v>
      </c>
      <c r="AB572" s="515">
        <f t="shared" si="221"/>
        <v>0</v>
      </c>
      <c r="AC572" s="515">
        <f t="shared" si="221"/>
        <v>0</v>
      </c>
      <c r="AD572" s="515">
        <f t="shared" si="221"/>
        <v>0</v>
      </c>
      <c r="AE572" s="515">
        <f t="shared" si="221"/>
        <v>0</v>
      </c>
      <c r="AF572" s="515">
        <f t="shared" si="221"/>
        <v>0</v>
      </c>
      <c r="AG572" s="515">
        <f t="shared" si="221"/>
        <v>0</v>
      </c>
      <c r="AH572" s="515">
        <f t="shared" si="221"/>
        <v>0</v>
      </c>
      <c r="AI572" s="515">
        <f t="shared" si="221"/>
        <v>0</v>
      </c>
      <c r="AJ572" s="515">
        <f t="shared" ref="AJ572:AW587" si="222">IF($B572="",0,SUMPRODUCT(($BQ$6:$AFM$6=AJ$11)*($BQ$7:$AFM$7="EXCL")*(COUNTIF($G572,"* "&amp;$BQ$8:$AFM$8&amp;" *")&gt;0)*1))</f>
        <v>0</v>
      </c>
      <c r="AK572" s="515">
        <f t="shared" si="222"/>
        <v>0</v>
      </c>
      <c r="AL572" s="515">
        <f t="shared" si="222"/>
        <v>0</v>
      </c>
      <c r="AM572" s="515">
        <f t="shared" si="222"/>
        <v>0</v>
      </c>
      <c r="AN572" s="515">
        <f t="shared" si="222"/>
        <v>0</v>
      </c>
      <c r="AO572" s="515">
        <f t="shared" si="222"/>
        <v>0</v>
      </c>
      <c r="AP572" s="515">
        <f t="shared" si="222"/>
        <v>0</v>
      </c>
      <c r="AQ572" s="515">
        <f t="shared" si="222"/>
        <v>0</v>
      </c>
      <c r="AR572" s="515">
        <f t="shared" si="222"/>
        <v>0</v>
      </c>
      <c r="AS572" s="515">
        <f t="shared" si="222"/>
        <v>0</v>
      </c>
      <c r="AT572" s="515">
        <f t="shared" si="222"/>
        <v>0</v>
      </c>
      <c r="AU572" s="515">
        <f t="shared" si="222"/>
        <v>0</v>
      </c>
      <c r="AV572" s="515">
        <f t="shared" si="222"/>
        <v>0</v>
      </c>
      <c r="AW572" s="515">
        <f t="shared" si="222"/>
        <v>0</v>
      </c>
      <c r="AX572" s="515" t="str">
        <f t="shared" si="216"/>
        <v/>
      </c>
      <c r="AY572" s="515" t="str">
        <f t="shared" si="216"/>
        <v/>
      </c>
      <c r="AZ572" s="515" t="str">
        <f t="shared" si="216"/>
        <v/>
      </c>
      <c r="BA572" s="515" t="str">
        <f t="shared" si="216"/>
        <v/>
      </c>
      <c r="BB572" s="515" t="str">
        <f t="shared" si="216"/>
        <v/>
      </c>
      <c r="BC572" s="515" t="str">
        <f t="shared" si="216"/>
        <v/>
      </c>
      <c r="BD572" s="515" t="str">
        <f t="shared" si="216"/>
        <v/>
      </c>
      <c r="BE572" s="515" t="str">
        <f t="shared" si="216"/>
        <v/>
      </c>
      <c r="BF572" s="515" t="str">
        <f t="shared" si="216"/>
        <v/>
      </c>
      <c r="BG572" s="515" t="str">
        <f t="shared" si="215"/>
        <v/>
      </c>
      <c r="BH572" s="515" t="str">
        <f t="shared" si="215"/>
        <v/>
      </c>
      <c r="BI572" s="515" t="str">
        <f t="shared" si="215"/>
        <v/>
      </c>
      <c r="BJ572" s="515" t="str">
        <f t="shared" si="215"/>
        <v/>
      </c>
      <c r="BK572" s="515" t="str">
        <f t="shared" si="215"/>
        <v/>
      </c>
      <c r="BL572" s="515">
        <f t="shared" si="208"/>
        <v>0</v>
      </c>
      <c r="BM572" s="515">
        <f t="shared" si="209"/>
        <v>0</v>
      </c>
      <c r="BN572" s="515">
        <f t="shared" si="210"/>
        <v>0</v>
      </c>
      <c r="BO572" s="515" t="str">
        <f t="shared" si="211"/>
        <v/>
      </c>
    </row>
    <row r="573" spans="1:67" ht="30" customHeight="1">
      <c r="A573" s="517">
        <v>562</v>
      </c>
      <c r="B573" s="516"/>
      <c r="C573" s="77" t="str">
        <f t="shared" si="200"/>
        <v/>
      </c>
      <c r="D573" s="72" t="str">
        <f t="shared" si="201"/>
        <v/>
      </c>
      <c r="E573" s="515" t="str">
        <f t="shared" si="202"/>
        <v/>
      </c>
      <c r="F573" s="515" t="str">
        <f t="shared" si="203"/>
        <v/>
      </c>
      <c r="G573" s="515" t="str">
        <f t="shared" si="204"/>
        <v/>
      </c>
      <c r="H573" s="515">
        <f t="shared" si="220"/>
        <v>0</v>
      </c>
      <c r="I573" s="515">
        <f t="shared" si="220"/>
        <v>0</v>
      </c>
      <c r="J573" s="515">
        <f t="shared" si="220"/>
        <v>0</v>
      </c>
      <c r="K573" s="515">
        <f t="shared" si="220"/>
        <v>0</v>
      </c>
      <c r="L573" s="515">
        <f t="shared" si="220"/>
        <v>0</v>
      </c>
      <c r="M573" s="515">
        <f t="shared" si="220"/>
        <v>0</v>
      </c>
      <c r="N573" s="515">
        <f t="shared" si="220"/>
        <v>0</v>
      </c>
      <c r="O573" s="515">
        <f t="shared" si="220"/>
        <v>0</v>
      </c>
      <c r="P573" s="515">
        <f t="shared" si="220"/>
        <v>0</v>
      </c>
      <c r="Q573" s="515">
        <f t="shared" si="220"/>
        <v>0</v>
      </c>
      <c r="R573" s="515">
        <f t="shared" si="220"/>
        <v>0</v>
      </c>
      <c r="S573" s="515">
        <f t="shared" si="220"/>
        <v>0</v>
      </c>
      <c r="T573" s="515">
        <f t="shared" si="220"/>
        <v>0</v>
      </c>
      <c r="U573" s="515">
        <f t="shared" si="220"/>
        <v>0</v>
      </c>
      <c r="V573" s="515">
        <f t="shared" si="221"/>
        <v>0</v>
      </c>
      <c r="W573" s="515">
        <f t="shared" si="221"/>
        <v>0</v>
      </c>
      <c r="X573" s="515">
        <f t="shared" si="221"/>
        <v>0</v>
      </c>
      <c r="Y573" s="515">
        <f t="shared" si="221"/>
        <v>0</v>
      </c>
      <c r="Z573" s="515">
        <f t="shared" si="221"/>
        <v>0</v>
      </c>
      <c r="AA573" s="515">
        <f t="shared" si="221"/>
        <v>0</v>
      </c>
      <c r="AB573" s="515">
        <f t="shared" si="221"/>
        <v>0</v>
      </c>
      <c r="AC573" s="515">
        <f t="shared" si="221"/>
        <v>0</v>
      </c>
      <c r="AD573" s="515">
        <f t="shared" si="221"/>
        <v>0</v>
      </c>
      <c r="AE573" s="515">
        <f t="shared" si="221"/>
        <v>0</v>
      </c>
      <c r="AF573" s="515">
        <f t="shared" si="221"/>
        <v>0</v>
      </c>
      <c r="AG573" s="515">
        <f t="shared" si="221"/>
        <v>0</v>
      </c>
      <c r="AH573" s="515">
        <f t="shared" si="221"/>
        <v>0</v>
      </c>
      <c r="AI573" s="515">
        <f t="shared" si="221"/>
        <v>0</v>
      </c>
      <c r="AJ573" s="515">
        <f t="shared" si="222"/>
        <v>0</v>
      </c>
      <c r="AK573" s="515">
        <f t="shared" si="222"/>
        <v>0</v>
      </c>
      <c r="AL573" s="515">
        <f t="shared" si="222"/>
        <v>0</v>
      </c>
      <c r="AM573" s="515">
        <f t="shared" si="222"/>
        <v>0</v>
      </c>
      <c r="AN573" s="515">
        <f t="shared" si="222"/>
        <v>0</v>
      </c>
      <c r="AO573" s="515">
        <f t="shared" si="222"/>
        <v>0</v>
      </c>
      <c r="AP573" s="515">
        <f t="shared" si="222"/>
        <v>0</v>
      </c>
      <c r="AQ573" s="515">
        <f t="shared" si="222"/>
        <v>0</v>
      </c>
      <c r="AR573" s="515">
        <f t="shared" si="222"/>
        <v>0</v>
      </c>
      <c r="AS573" s="515">
        <f t="shared" si="222"/>
        <v>0</v>
      </c>
      <c r="AT573" s="515">
        <f t="shared" si="222"/>
        <v>0</v>
      </c>
      <c r="AU573" s="515">
        <f t="shared" si="222"/>
        <v>0</v>
      </c>
      <c r="AV573" s="515">
        <f t="shared" si="222"/>
        <v>0</v>
      </c>
      <c r="AW573" s="515">
        <f t="shared" si="222"/>
        <v>0</v>
      </c>
      <c r="AX573" s="515" t="str">
        <f t="shared" si="216"/>
        <v/>
      </c>
      <c r="AY573" s="515" t="str">
        <f t="shared" si="216"/>
        <v/>
      </c>
      <c r="AZ573" s="515" t="str">
        <f t="shared" si="216"/>
        <v/>
      </c>
      <c r="BA573" s="515" t="str">
        <f t="shared" si="216"/>
        <v/>
      </c>
      <c r="BB573" s="515" t="str">
        <f t="shared" si="216"/>
        <v/>
      </c>
      <c r="BC573" s="515" t="str">
        <f t="shared" si="216"/>
        <v/>
      </c>
      <c r="BD573" s="515" t="str">
        <f t="shared" si="216"/>
        <v/>
      </c>
      <c r="BE573" s="515" t="str">
        <f t="shared" si="216"/>
        <v/>
      </c>
      <c r="BF573" s="515" t="str">
        <f t="shared" si="216"/>
        <v/>
      </c>
      <c r="BG573" s="515" t="str">
        <f t="shared" si="215"/>
        <v/>
      </c>
      <c r="BH573" s="515" t="str">
        <f t="shared" si="215"/>
        <v/>
      </c>
      <c r="BI573" s="515" t="str">
        <f t="shared" si="215"/>
        <v/>
      </c>
      <c r="BJ573" s="515" t="str">
        <f t="shared" si="215"/>
        <v/>
      </c>
      <c r="BK573" s="515" t="str">
        <f t="shared" si="215"/>
        <v/>
      </c>
      <c r="BL573" s="515">
        <f t="shared" si="208"/>
        <v>0</v>
      </c>
      <c r="BM573" s="515">
        <f t="shared" si="209"/>
        <v>0</v>
      </c>
      <c r="BN573" s="515">
        <f t="shared" si="210"/>
        <v>0</v>
      </c>
      <c r="BO573" s="515" t="str">
        <f t="shared" si="211"/>
        <v/>
      </c>
    </row>
    <row r="574" spans="1:67" ht="30" customHeight="1">
      <c r="A574" s="518">
        <v>563</v>
      </c>
      <c r="B574" s="516"/>
      <c r="C574" s="77" t="str">
        <f t="shared" si="200"/>
        <v/>
      </c>
      <c r="D574" s="72" t="str">
        <f t="shared" si="201"/>
        <v/>
      </c>
      <c r="E574" s="515" t="str">
        <f t="shared" si="202"/>
        <v/>
      </c>
      <c r="F574" s="515" t="str">
        <f t="shared" si="203"/>
        <v/>
      </c>
      <c r="G574" s="515" t="str">
        <f t="shared" si="204"/>
        <v/>
      </c>
      <c r="H574" s="515">
        <f t="shared" si="220"/>
        <v>0</v>
      </c>
      <c r="I574" s="515">
        <f t="shared" si="220"/>
        <v>0</v>
      </c>
      <c r="J574" s="515">
        <f t="shared" si="220"/>
        <v>0</v>
      </c>
      <c r="K574" s="515">
        <f t="shared" si="220"/>
        <v>0</v>
      </c>
      <c r="L574" s="515">
        <f t="shared" si="220"/>
        <v>0</v>
      </c>
      <c r="M574" s="515">
        <f t="shared" si="220"/>
        <v>0</v>
      </c>
      <c r="N574" s="515">
        <f t="shared" si="220"/>
        <v>0</v>
      </c>
      <c r="O574" s="515">
        <f t="shared" si="220"/>
        <v>0</v>
      </c>
      <c r="P574" s="515">
        <f t="shared" si="220"/>
        <v>0</v>
      </c>
      <c r="Q574" s="515">
        <f t="shared" si="220"/>
        <v>0</v>
      </c>
      <c r="R574" s="515">
        <f t="shared" si="220"/>
        <v>0</v>
      </c>
      <c r="S574" s="515">
        <f t="shared" si="220"/>
        <v>0</v>
      </c>
      <c r="T574" s="515">
        <f t="shared" si="220"/>
        <v>0</v>
      </c>
      <c r="U574" s="515">
        <f t="shared" si="220"/>
        <v>0</v>
      </c>
      <c r="V574" s="515">
        <f t="shared" si="221"/>
        <v>0</v>
      </c>
      <c r="W574" s="515">
        <f t="shared" si="221"/>
        <v>0</v>
      </c>
      <c r="X574" s="515">
        <f t="shared" si="221"/>
        <v>0</v>
      </c>
      <c r="Y574" s="515">
        <f t="shared" si="221"/>
        <v>0</v>
      </c>
      <c r="Z574" s="515">
        <f t="shared" si="221"/>
        <v>0</v>
      </c>
      <c r="AA574" s="515">
        <f t="shared" si="221"/>
        <v>0</v>
      </c>
      <c r="AB574" s="515">
        <f t="shared" si="221"/>
        <v>0</v>
      </c>
      <c r="AC574" s="515">
        <f t="shared" si="221"/>
        <v>0</v>
      </c>
      <c r="AD574" s="515">
        <f t="shared" si="221"/>
        <v>0</v>
      </c>
      <c r="AE574" s="515">
        <f t="shared" si="221"/>
        <v>0</v>
      </c>
      <c r="AF574" s="515">
        <f t="shared" si="221"/>
        <v>0</v>
      </c>
      <c r="AG574" s="515">
        <f t="shared" si="221"/>
        <v>0</v>
      </c>
      <c r="AH574" s="515">
        <f t="shared" si="221"/>
        <v>0</v>
      </c>
      <c r="AI574" s="515">
        <f t="shared" si="221"/>
        <v>0</v>
      </c>
      <c r="AJ574" s="515">
        <f t="shared" si="222"/>
        <v>0</v>
      </c>
      <c r="AK574" s="515">
        <f t="shared" si="222"/>
        <v>0</v>
      </c>
      <c r="AL574" s="515">
        <f t="shared" si="222"/>
        <v>0</v>
      </c>
      <c r="AM574" s="515">
        <f t="shared" si="222"/>
        <v>0</v>
      </c>
      <c r="AN574" s="515">
        <f t="shared" si="222"/>
        <v>0</v>
      </c>
      <c r="AO574" s="515">
        <f t="shared" si="222"/>
        <v>0</v>
      </c>
      <c r="AP574" s="515">
        <f t="shared" si="222"/>
        <v>0</v>
      </c>
      <c r="AQ574" s="515">
        <f t="shared" si="222"/>
        <v>0</v>
      </c>
      <c r="AR574" s="515">
        <f t="shared" si="222"/>
        <v>0</v>
      </c>
      <c r="AS574" s="515">
        <f t="shared" si="222"/>
        <v>0</v>
      </c>
      <c r="AT574" s="515">
        <f t="shared" si="222"/>
        <v>0</v>
      </c>
      <c r="AU574" s="515">
        <f t="shared" si="222"/>
        <v>0</v>
      </c>
      <c r="AV574" s="515">
        <f t="shared" si="222"/>
        <v>0</v>
      </c>
      <c r="AW574" s="515">
        <f t="shared" si="222"/>
        <v>0</v>
      </c>
      <c r="AX574" s="515" t="str">
        <f t="shared" si="216"/>
        <v/>
      </c>
      <c r="AY574" s="515" t="str">
        <f t="shared" si="216"/>
        <v/>
      </c>
      <c r="AZ574" s="515" t="str">
        <f t="shared" si="216"/>
        <v/>
      </c>
      <c r="BA574" s="515" t="str">
        <f t="shared" si="216"/>
        <v/>
      </c>
      <c r="BB574" s="515" t="str">
        <f t="shared" si="216"/>
        <v/>
      </c>
      <c r="BC574" s="515" t="str">
        <f t="shared" si="216"/>
        <v/>
      </c>
      <c r="BD574" s="515" t="str">
        <f t="shared" si="216"/>
        <v/>
      </c>
      <c r="BE574" s="515" t="str">
        <f t="shared" si="216"/>
        <v/>
      </c>
      <c r="BF574" s="515" t="str">
        <f t="shared" si="216"/>
        <v/>
      </c>
      <c r="BG574" s="515" t="str">
        <f t="shared" si="215"/>
        <v/>
      </c>
      <c r="BH574" s="515" t="str">
        <f t="shared" si="215"/>
        <v/>
      </c>
      <c r="BI574" s="515" t="str">
        <f t="shared" si="215"/>
        <v/>
      </c>
      <c r="BJ574" s="515" t="str">
        <f t="shared" si="215"/>
        <v/>
      </c>
      <c r="BK574" s="515" t="str">
        <f t="shared" si="215"/>
        <v/>
      </c>
      <c r="BL574" s="515">
        <f t="shared" si="208"/>
        <v>0</v>
      </c>
      <c r="BM574" s="515">
        <f t="shared" si="209"/>
        <v>0</v>
      </c>
      <c r="BN574" s="515">
        <f t="shared" si="210"/>
        <v>0</v>
      </c>
      <c r="BO574" s="515" t="str">
        <f t="shared" si="211"/>
        <v/>
      </c>
    </row>
    <row r="575" spans="1:67" ht="30" customHeight="1">
      <c r="A575" s="517">
        <v>564</v>
      </c>
      <c r="B575" s="516"/>
      <c r="C575" s="77" t="str">
        <f t="shared" si="200"/>
        <v/>
      </c>
      <c r="D575" s="72" t="str">
        <f t="shared" si="201"/>
        <v/>
      </c>
      <c r="E575" s="515" t="str">
        <f t="shared" si="202"/>
        <v/>
      </c>
      <c r="F575" s="515" t="str">
        <f t="shared" si="203"/>
        <v/>
      </c>
      <c r="G575" s="515" t="str">
        <f t="shared" si="204"/>
        <v/>
      </c>
      <c r="H575" s="515">
        <f t="shared" si="220"/>
        <v>0</v>
      </c>
      <c r="I575" s="515">
        <f t="shared" si="220"/>
        <v>0</v>
      </c>
      <c r="J575" s="515">
        <f t="shared" si="220"/>
        <v>0</v>
      </c>
      <c r="K575" s="515">
        <f t="shared" si="220"/>
        <v>0</v>
      </c>
      <c r="L575" s="515">
        <f t="shared" si="220"/>
        <v>0</v>
      </c>
      <c r="M575" s="515">
        <f t="shared" si="220"/>
        <v>0</v>
      </c>
      <c r="N575" s="515">
        <f t="shared" si="220"/>
        <v>0</v>
      </c>
      <c r="O575" s="515">
        <f t="shared" si="220"/>
        <v>0</v>
      </c>
      <c r="P575" s="515">
        <f t="shared" si="220"/>
        <v>0</v>
      </c>
      <c r="Q575" s="515">
        <f t="shared" si="220"/>
        <v>0</v>
      </c>
      <c r="R575" s="515">
        <f t="shared" si="220"/>
        <v>0</v>
      </c>
      <c r="S575" s="515">
        <f t="shared" si="220"/>
        <v>0</v>
      </c>
      <c r="T575" s="515">
        <f t="shared" si="220"/>
        <v>0</v>
      </c>
      <c r="U575" s="515">
        <f t="shared" si="220"/>
        <v>0</v>
      </c>
      <c r="V575" s="515">
        <f t="shared" si="221"/>
        <v>0</v>
      </c>
      <c r="W575" s="515">
        <f t="shared" si="221"/>
        <v>0</v>
      </c>
      <c r="X575" s="515">
        <f t="shared" si="221"/>
        <v>0</v>
      </c>
      <c r="Y575" s="515">
        <f t="shared" si="221"/>
        <v>0</v>
      </c>
      <c r="Z575" s="515">
        <f t="shared" si="221"/>
        <v>0</v>
      </c>
      <c r="AA575" s="515">
        <f t="shared" si="221"/>
        <v>0</v>
      </c>
      <c r="AB575" s="515">
        <f t="shared" si="221"/>
        <v>0</v>
      </c>
      <c r="AC575" s="515">
        <f t="shared" si="221"/>
        <v>0</v>
      </c>
      <c r="AD575" s="515">
        <f t="shared" si="221"/>
        <v>0</v>
      </c>
      <c r="AE575" s="515">
        <f t="shared" si="221"/>
        <v>0</v>
      </c>
      <c r="AF575" s="515">
        <f t="shared" si="221"/>
        <v>0</v>
      </c>
      <c r="AG575" s="515">
        <f t="shared" si="221"/>
        <v>0</v>
      </c>
      <c r="AH575" s="515">
        <f t="shared" si="221"/>
        <v>0</v>
      </c>
      <c r="AI575" s="515">
        <f t="shared" si="221"/>
        <v>0</v>
      </c>
      <c r="AJ575" s="515">
        <f t="shared" si="222"/>
        <v>0</v>
      </c>
      <c r="AK575" s="515">
        <f t="shared" si="222"/>
        <v>0</v>
      </c>
      <c r="AL575" s="515">
        <f t="shared" si="222"/>
        <v>0</v>
      </c>
      <c r="AM575" s="515">
        <f t="shared" si="222"/>
        <v>0</v>
      </c>
      <c r="AN575" s="515">
        <f t="shared" si="222"/>
        <v>0</v>
      </c>
      <c r="AO575" s="515">
        <f t="shared" si="222"/>
        <v>0</v>
      </c>
      <c r="AP575" s="515">
        <f t="shared" si="222"/>
        <v>0</v>
      </c>
      <c r="AQ575" s="515">
        <f t="shared" si="222"/>
        <v>0</v>
      </c>
      <c r="AR575" s="515">
        <f t="shared" si="222"/>
        <v>0</v>
      </c>
      <c r="AS575" s="515">
        <f t="shared" si="222"/>
        <v>0</v>
      </c>
      <c r="AT575" s="515">
        <f t="shared" si="222"/>
        <v>0</v>
      </c>
      <c r="AU575" s="515">
        <f t="shared" si="222"/>
        <v>0</v>
      </c>
      <c r="AV575" s="515">
        <f t="shared" si="222"/>
        <v>0</v>
      </c>
      <c r="AW575" s="515">
        <f t="shared" si="222"/>
        <v>0</v>
      </c>
      <c r="AX575" s="515" t="str">
        <f t="shared" si="216"/>
        <v/>
      </c>
      <c r="AY575" s="515" t="str">
        <f t="shared" si="216"/>
        <v/>
      </c>
      <c r="AZ575" s="515" t="str">
        <f t="shared" si="216"/>
        <v/>
      </c>
      <c r="BA575" s="515" t="str">
        <f t="shared" si="216"/>
        <v/>
      </c>
      <c r="BB575" s="515" t="str">
        <f t="shared" si="216"/>
        <v/>
      </c>
      <c r="BC575" s="515" t="str">
        <f t="shared" si="216"/>
        <v/>
      </c>
      <c r="BD575" s="515" t="str">
        <f t="shared" si="216"/>
        <v/>
      </c>
      <c r="BE575" s="515" t="str">
        <f t="shared" si="216"/>
        <v/>
      </c>
      <c r="BF575" s="515" t="str">
        <f t="shared" si="216"/>
        <v/>
      </c>
      <c r="BG575" s="515" t="str">
        <f t="shared" si="215"/>
        <v/>
      </c>
      <c r="BH575" s="515" t="str">
        <f t="shared" si="215"/>
        <v/>
      </c>
      <c r="BI575" s="515" t="str">
        <f t="shared" si="215"/>
        <v/>
      </c>
      <c r="BJ575" s="515" t="str">
        <f t="shared" si="215"/>
        <v/>
      </c>
      <c r="BK575" s="515" t="str">
        <f t="shared" si="215"/>
        <v/>
      </c>
      <c r="BL575" s="515">
        <f t="shared" si="208"/>
        <v>0</v>
      </c>
      <c r="BM575" s="515">
        <f t="shared" si="209"/>
        <v>0</v>
      </c>
      <c r="BN575" s="515">
        <f t="shared" si="210"/>
        <v>0</v>
      </c>
      <c r="BO575" s="515" t="str">
        <f t="shared" si="211"/>
        <v/>
      </c>
    </row>
    <row r="576" spans="1:67" ht="30" customHeight="1">
      <c r="A576" s="518">
        <v>565</v>
      </c>
      <c r="B576" s="516"/>
      <c r="C576" s="77" t="str">
        <f t="shared" si="200"/>
        <v/>
      </c>
      <c r="D576" s="72" t="str">
        <f t="shared" si="201"/>
        <v/>
      </c>
      <c r="E576" s="515" t="str">
        <f t="shared" si="202"/>
        <v/>
      </c>
      <c r="F576" s="515" t="str">
        <f t="shared" si="203"/>
        <v/>
      </c>
      <c r="G576" s="515" t="str">
        <f t="shared" si="204"/>
        <v/>
      </c>
      <c r="H576" s="515">
        <f t="shared" si="220"/>
        <v>0</v>
      </c>
      <c r="I576" s="515">
        <f t="shared" si="220"/>
        <v>0</v>
      </c>
      <c r="J576" s="515">
        <f t="shared" si="220"/>
        <v>0</v>
      </c>
      <c r="K576" s="515">
        <f t="shared" si="220"/>
        <v>0</v>
      </c>
      <c r="L576" s="515">
        <f t="shared" si="220"/>
        <v>0</v>
      </c>
      <c r="M576" s="515">
        <f t="shared" si="220"/>
        <v>0</v>
      </c>
      <c r="N576" s="515">
        <f t="shared" si="220"/>
        <v>0</v>
      </c>
      <c r="O576" s="515">
        <f t="shared" si="220"/>
        <v>0</v>
      </c>
      <c r="P576" s="515">
        <f t="shared" si="220"/>
        <v>0</v>
      </c>
      <c r="Q576" s="515">
        <f t="shared" si="220"/>
        <v>0</v>
      </c>
      <c r="R576" s="515">
        <f t="shared" si="220"/>
        <v>0</v>
      </c>
      <c r="S576" s="515">
        <f t="shared" si="220"/>
        <v>0</v>
      </c>
      <c r="T576" s="515">
        <f t="shared" si="220"/>
        <v>0</v>
      </c>
      <c r="U576" s="515">
        <f t="shared" si="220"/>
        <v>0</v>
      </c>
      <c r="V576" s="515">
        <f t="shared" si="221"/>
        <v>0</v>
      </c>
      <c r="W576" s="515">
        <f t="shared" si="221"/>
        <v>0</v>
      </c>
      <c r="X576" s="515">
        <f t="shared" si="221"/>
        <v>0</v>
      </c>
      <c r="Y576" s="515">
        <f t="shared" si="221"/>
        <v>0</v>
      </c>
      <c r="Z576" s="515">
        <f t="shared" si="221"/>
        <v>0</v>
      </c>
      <c r="AA576" s="515">
        <f t="shared" si="221"/>
        <v>0</v>
      </c>
      <c r="AB576" s="515">
        <f t="shared" si="221"/>
        <v>0</v>
      </c>
      <c r="AC576" s="515">
        <f t="shared" si="221"/>
        <v>0</v>
      </c>
      <c r="AD576" s="515">
        <f t="shared" si="221"/>
        <v>0</v>
      </c>
      <c r="AE576" s="515">
        <f t="shared" si="221"/>
        <v>0</v>
      </c>
      <c r="AF576" s="515">
        <f t="shared" si="221"/>
        <v>0</v>
      </c>
      <c r="AG576" s="515">
        <f t="shared" si="221"/>
        <v>0</v>
      </c>
      <c r="AH576" s="515">
        <f t="shared" si="221"/>
        <v>0</v>
      </c>
      <c r="AI576" s="515">
        <f t="shared" si="221"/>
        <v>0</v>
      </c>
      <c r="AJ576" s="515">
        <f t="shared" si="222"/>
        <v>0</v>
      </c>
      <c r="AK576" s="515">
        <f t="shared" si="222"/>
        <v>0</v>
      </c>
      <c r="AL576" s="515">
        <f t="shared" si="222"/>
        <v>0</v>
      </c>
      <c r="AM576" s="515">
        <f t="shared" si="222"/>
        <v>0</v>
      </c>
      <c r="AN576" s="515">
        <f t="shared" si="222"/>
        <v>0</v>
      </c>
      <c r="AO576" s="515">
        <f t="shared" si="222"/>
        <v>0</v>
      </c>
      <c r="AP576" s="515">
        <f t="shared" si="222"/>
        <v>0</v>
      </c>
      <c r="AQ576" s="515">
        <f t="shared" si="222"/>
        <v>0</v>
      </c>
      <c r="AR576" s="515">
        <f t="shared" si="222"/>
        <v>0</v>
      </c>
      <c r="AS576" s="515">
        <f t="shared" si="222"/>
        <v>0</v>
      </c>
      <c r="AT576" s="515">
        <f t="shared" si="222"/>
        <v>0</v>
      </c>
      <c r="AU576" s="515">
        <f t="shared" si="222"/>
        <v>0</v>
      </c>
      <c r="AV576" s="515">
        <f t="shared" si="222"/>
        <v>0</v>
      </c>
      <c r="AW576" s="515">
        <f t="shared" si="222"/>
        <v>0</v>
      </c>
      <c r="AX576" s="515" t="str">
        <f t="shared" si="216"/>
        <v/>
      </c>
      <c r="AY576" s="515" t="str">
        <f t="shared" si="216"/>
        <v/>
      </c>
      <c r="AZ576" s="515" t="str">
        <f t="shared" si="216"/>
        <v/>
      </c>
      <c r="BA576" s="515" t="str">
        <f t="shared" si="216"/>
        <v/>
      </c>
      <c r="BB576" s="515" t="str">
        <f t="shared" si="216"/>
        <v/>
      </c>
      <c r="BC576" s="515" t="str">
        <f t="shared" si="216"/>
        <v/>
      </c>
      <c r="BD576" s="515" t="str">
        <f t="shared" si="216"/>
        <v/>
      </c>
      <c r="BE576" s="515" t="str">
        <f t="shared" si="216"/>
        <v/>
      </c>
      <c r="BF576" s="515" t="str">
        <f t="shared" si="216"/>
        <v/>
      </c>
      <c r="BG576" s="515" t="str">
        <f t="shared" si="215"/>
        <v/>
      </c>
      <c r="BH576" s="515" t="str">
        <f t="shared" si="215"/>
        <v/>
      </c>
      <c r="BI576" s="515" t="str">
        <f t="shared" si="215"/>
        <v/>
      </c>
      <c r="BJ576" s="515" t="str">
        <f t="shared" si="215"/>
        <v/>
      </c>
      <c r="BK576" s="515" t="str">
        <f t="shared" si="215"/>
        <v/>
      </c>
      <c r="BL576" s="515">
        <f t="shared" si="208"/>
        <v>0</v>
      </c>
      <c r="BM576" s="515">
        <f t="shared" si="209"/>
        <v>0</v>
      </c>
      <c r="BN576" s="515">
        <f t="shared" si="210"/>
        <v>0</v>
      </c>
      <c r="BO576" s="515" t="str">
        <f t="shared" si="211"/>
        <v/>
      </c>
    </row>
    <row r="577" spans="1:67" ht="30" customHeight="1">
      <c r="A577" s="517">
        <v>566</v>
      </c>
      <c r="B577" s="516"/>
      <c r="C577" s="77" t="str">
        <f t="shared" si="200"/>
        <v/>
      </c>
      <c r="D577" s="72" t="str">
        <f t="shared" si="201"/>
        <v/>
      </c>
      <c r="E577" s="515" t="str">
        <f t="shared" si="202"/>
        <v/>
      </c>
      <c r="F577" s="515" t="str">
        <f t="shared" si="203"/>
        <v/>
      </c>
      <c r="G577" s="515" t="str">
        <f t="shared" si="204"/>
        <v/>
      </c>
      <c r="H577" s="515">
        <f t="shared" si="220"/>
        <v>0</v>
      </c>
      <c r="I577" s="515">
        <f t="shared" si="220"/>
        <v>0</v>
      </c>
      <c r="J577" s="515">
        <f t="shared" si="220"/>
        <v>0</v>
      </c>
      <c r="K577" s="515">
        <f t="shared" si="220"/>
        <v>0</v>
      </c>
      <c r="L577" s="515">
        <f t="shared" si="220"/>
        <v>0</v>
      </c>
      <c r="M577" s="515">
        <f t="shared" si="220"/>
        <v>0</v>
      </c>
      <c r="N577" s="515">
        <f t="shared" si="220"/>
        <v>0</v>
      </c>
      <c r="O577" s="515">
        <f t="shared" si="220"/>
        <v>0</v>
      </c>
      <c r="P577" s="515">
        <f t="shared" si="220"/>
        <v>0</v>
      </c>
      <c r="Q577" s="515">
        <f t="shared" si="220"/>
        <v>0</v>
      </c>
      <c r="R577" s="515">
        <f t="shared" si="220"/>
        <v>0</v>
      </c>
      <c r="S577" s="515">
        <f t="shared" si="220"/>
        <v>0</v>
      </c>
      <c r="T577" s="515">
        <f t="shared" si="220"/>
        <v>0</v>
      </c>
      <c r="U577" s="515">
        <f t="shared" si="220"/>
        <v>0</v>
      </c>
      <c r="V577" s="515">
        <f t="shared" si="221"/>
        <v>0</v>
      </c>
      <c r="W577" s="515">
        <f t="shared" si="221"/>
        <v>0</v>
      </c>
      <c r="X577" s="515">
        <f t="shared" si="221"/>
        <v>0</v>
      </c>
      <c r="Y577" s="515">
        <f t="shared" si="221"/>
        <v>0</v>
      </c>
      <c r="Z577" s="515">
        <f t="shared" si="221"/>
        <v>0</v>
      </c>
      <c r="AA577" s="515">
        <f t="shared" si="221"/>
        <v>0</v>
      </c>
      <c r="AB577" s="515">
        <f t="shared" si="221"/>
        <v>0</v>
      </c>
      <c r="AC577" s="515">
        <f t="shared" si="221"/>
        <v>0</v>
      </c>
      <c r="AD577" s="515">
        <f t="shared" si="221"/>
        <v>0</v>
      </c>
      <c r="AE577" s="515">
        <f t="shared" si="221"/>
        <v>0</v>
      </c>
      <c r="AF577" s="515">
        <f t="shared" si="221"/>
        <v>0</v>
      </c>
      <c r="AG577" s="515">
        <f t="shared" si="221"/>
        <v>0</v>
      </c>
      <c r="AH577" s="515">
        <f t="shared" si="221"/>
        <v>0</v>
      </c>
      <c r="AI577" s="515">
        <f t="shared" si="221"/>
        <v>0</v>
      </c>
      <c r="AJ577" s="515">
        <f t="shared" si="222"/>
        <v>0</v>
      </c>
      <c r="AK577" s="515">
        <f t="shared" si="222"/>
        <v>0</v>
      </c>
      <c r="AL577" s="515">
        <f t="shared" si="222"/>
        <v>0</v>
      </c>
      <c r="AM577" s="515">
        <f t="shared" si="222"/>
        <v>0</v>
      </c>
      <c r="AN577" s="515">
        <f t="shared" si="222"/>
        <v>0</v>
      </c>
      <c r="AO577" s="515">
        <f t="shared" si="222"/>
        <v>0</v>
      </c>
      <c r="AP577" s="515">
        <f t="shared" si="222"/>
        <v>0</v>
      </c>
      <c r="AQ577" s="515">
        <f t="shared" si="222"/>
        <v>0</v>
      </c>
      <c r="AR577" s="515">
        <f t="shared" si="222"/>
        <v>0</v>
      </c>
      <c r="AS577" s="515">
        <f t="shared" si="222"/>
        <v>0</v>
      </c>
      <c r="AT577" s="515">
        <f t="shared" si="222"/>
        <v>0</v>
      </c>
      <c r="AU577" s="515">
        <f t="shared" si="222"/>
        <v>0</v>
      </c>
      <c r="AV577" s="515">
        <f t="shared" si="222"/>
        <v>0</v>
      </c>
      <c r="AW577" s="515">
        <f t="shared" si="222"/>
        <v>0</v>
      </c>
      <c r="AX577" s="515" t="str">
        <f t="shared" si="216"/>
        <v/>
      </c>
      <c r="AY577" s="515" t="str">
        <f t="shared" si="216"/>
        <v/>
      </c>
      <c r="AZ577" s="515" t="str">
        <f t="shared" si="216"/>
        <v/>
      </c>
      <c r="BA577" s="515" t="str">
        <f t="shared" si="216"/>
        <v/>
      </c>
      <c r="BB577" s="515" t="str">
        <f t="shared" si="216"/>
        <v/>
      </c>
      <c r="BC577" s="515" t="str">
        <f t="shared" si="216"/>
        <v/>
      </c>
      <c r="BD577" s="515" t="str">
        <f t="shared" si="216"/>
        <v/>
      </c>
      <c r="BE577" s="515" t="str">
        <f t="shared" si="216"/>
        <v/>
      </c>
      <c r="BF577" s="515" t="str">
        <f t="shared" si="216"/>
        <v/>
      </c>
      <c r="BG577" s="515" t="str">
        <f t="shared" si="215"/>
        <v/>
      </c>
      <c r="BH577" s="515" t="str">
        <f t="shared" si="215"/>
        <v/>
      </c>
      <c r="BI577" s="515" t="str">
        <f t="shared" si="215"/>
        <v/>
      </c>
      <c r="BJ577" s="515" t="str">
        <f t="shared" si="215"/>
        <v/>
      </c>
      <c r="BK577" s="515" t="str">
        <f t="shared" si="215"/>
        <v/>
      </c>
      <c r="BL577" s="515">
        <f t="shared" si="208"/>
        <v>0</v>
      </c>
      <c r="BM577" s="515">
        <f t="shared" si="209"/>
        <v>0</v>
      </c>
      <c r="BN577" s="515">
        <f t="shared" si="210"/>
        <v>0</v>
      </c>
      <c r="BO577" s="515" t="str">
        <f t="shared" si="211"/>
        <v/>
      </c>
    </row>
    <row r="578" spans="1:67" ht="30" customHeight="1">
      <c r="A578" s="518">
        <v>567</v>
      </c>
      <c r="B578" s="516"/>
      <c r="C578" s="77" t="str">
        <f t="shared" si="200"/>
        <v/>
      </c>
      <c r="D578" s="72" t="str">
        <f t="shared" si="201"/>
        <v/>
      </c>
      <c r="E578" s="515" t="str">
        <f t="shared" si="202"/>
        <v/>
      </c>
      <c r="F578" s="515" t="str">
        <f t="shared" si="203"/>
        <v/>
      </c>
      <c r="G578" s="515" t="str">
        <f t="shared" si="204"/>
        <v/>
      </c>
      <c r="H578" s="515">
        <f t="shared" si="220"/>
        <v>0</v>
      </c>
      <c r="I578" s="515">
        <f t="shared" si="220"/>
        <v>0</v>
      </c>
      <c r="J578" s="515">
        <f t="shared" si="220"/>
        <v>0</v>
      </c>
      <c r="K578" s="515">
        <f t="shared" si="220"/>
        <v>0</v>
      </c>
      <c r="L578" s="515">
        <f t="shared" si="220"/>
        <v>0</v>
      </c>
      <c r="M578" s="515">
        <f t="shared" si="220"/>
        <v>0</v>
      </c>
      <c r="N578" s="515">
        <f t="shared" si="220"/>
        <v>0</v>
      </c>
      <c r="O578" s="515">
        <f t="shared" si="220"/>
        <v>0</v>
      </c>
      <c r="P578" s="515">
        <f t="shared" si="220"/>
        <v>0</v>
      </c>
      <c r="Q578" s="515">
        <f t="shared" si="220"/>
        <v>0</v>
      </c>
      <c r="R578" s="515">
        <f t="shared" si="220"/>
        <v>0</v>
      </c>
      <c r="S578" s="515">
        <f t="shared" si="220"/>
        <v>0</v>
      </c>
      <c r="T578" s="515">
        <f t="shared" si="220"/>
        <v>0</v>
      </c>
      <c r="U578" s="515">
        <f t="shared" si="220"/>
        <v>0</v>
      </c>
      <c r="V578" s="515">
        <f t="shared" si="221"/>
        <v>0</v>
      </c>
      <c r="W578" s="515">
        <f t="shared" si="221"/>
        <v>0</v>
      </c>
      <c r="X578" s="515">
        <f t="shared" si="221"/>
        <v>0</v>
      </c>
      <c r="Y578" s="515">
        <f t="shared" si="221"/>
        <v>0</v>
      </c>
      <c r="Z578" s="515">
        <f t="shared" si="221"/>
        <v>0</v>
      </c>
      <c r="AA578" s="515">
        <f t="shared" si="221"/>
        <v>0</v>
      </c>
      <c r="AB578" s="515">
        <f t="shared" si="221"/>
        <v>0</v>
      </c>
      <c r="AC578" s="515">
        <f t="shared" si="221"/>
        <v>0</v>
      </c>
      <c r="AD578" s="515">
        <f t="shared" si="221"/>
        <v>0</v>
      </c>
      <c r="AE578" s="515">
        <f t="shared" si="221"/>
        <v>0</v>
      </c>
      <c r="AF578" s="515">
        <f t="shared" si="221"/>
        <v>0</v>
      </c>
      <c r="AG578" s="515">
        <f t="shared" si="221"/>
        <v>0</v>
      </c>
      <c r="AH578" s="515">
        <f t="shared" si="221"/>
        <v>0</v>
      </c>
      <c r="AI578" s="515">
        <f t="shared" si="221"/>
        <v>0</v>
      </c>
      <c r="AJ578" s="515">
        <f t="shared" si="222"/>
        <v>0</v>
      </c>
      <c r="AK578" s="515">
        <f t="shared" si="222"/>
        <v>0</v>
      </c>
      <c r="AL578" s="515">
        <f t="shared" si="222"/>
        <v>0</v>
      </c>
      <c r="AM578" s="515">
        <f t="shared" si="222"/>
        <v>0</v>
      </c>
      <c r="AN578" s="515">
        <f t="shared" si="222"/>
        <v>0</v>
      </c>
      <c r="AO578" s="515">
        <f t="shared" si="222"/>
        <v>0</v>
      </c>
      <c r="AP578" s="515">
        <f t="shared" si="222"/>
        <v>0</v>
      </c>
      <c r="AQ578" s="515">
        <f t="shared" si="222"/>
        <v>0</v>
      </c>
      <c r="AR578" s="515">
        <f t="shared" si="222"/>
        <v>0</v>
      </c>
      <c r="AS578" s="515">
        <f t="shared" si="222"/>
        <v>0</v>
      </c>
      <c r="AT578" s="515">
        <f t="shared" si="222"/>
        <v>0</v>
      </c>
      <c r="AU578" s="515">
        <f t="shared" si="222"/>
        <v>0</v>
      </c>
      <c r="AV578" s="515">
        <f t="shared" si="222"/>
        <v>0</v>
      </c>
      <c r="AW578" s="515">
        <f t="shared" si="222"/>
        <v>0</v>
      </c>
      <c r="AX578" s="515" t="str">
        <f t="shared" si="216"/>
        <v/>
      </c>
      <c r="AY578" s="515" t="str">
        <f t="shared" si="216"/>
        <v/>
      </c>
      <c r="AZ578" s="515" t="str">
        <f t="shared" si="216"/>
        <v/>
      </c>
      <c r="BA578" s="515" t="str">
        <f t="shared" si="216"/>
        <v/>
      </c>
      <c r="BB578" s="515" t="str">
        <f t="shared" si="216"/>
        <v/>
      </c>
      <c r="BC578" s="515" t="str">
        <f t="shared" si="216"/>
        <v/>
      </c>
      <c r="BD578" s="515" t="str">
        <f t="shared" si="216"/>
        <v/>
      </c>
      <c r="BE578" s="515" t="str">
        <f t="shared" si="216"/>
        <v/>
      </c>
      <c r="BF578" s="515" t="str">
        <f t="shared" si="216"/>
        <v/>
      </c>
      <c r="BG578" s="515" t="str">
        <f t="shared" si="215"/>
        <v/>
      </c>
      <c r="BH578" s="515" t="str">
        <f t="shared" si="215"/>
        <v/>
      </c>
      <c r="BI578" s="515" t="str">
        <f t="shared" si="215"/>
        <v/>
      </c>
      <c r="BJ578" s="515" t="str">
        <f t="shared" si="215"/>
        <v/>
      </c>
      <c r="BK578" s="515" t="str">
        <f t="shared" si="215"/>
        <v/>
      </c>
      <c r="BL578" s="515">
        <f t="shared" si="208"/>
        <v>0</v>
      </c>
      <c r="BM578" s="515">
        <f t="shared" si="209"/>
        <v>0</v>
      </c>
      <c r="BN578" s="515">
        <f t="shared" si="210"/>
        <v>0</v>
      </c>
      <c r="BO578" s="515" t="str">
        <f t="shared" si="211"/>
        <v/>
      </c>
    </row>
    <row r="579" spans="1:67" ht="30" customHeight="1">
      <c r="A579" s="517">
        <v>568</v>
      </c>
      <c r="B579" s="516"/>
      <c r="C579" s="77" t="str">
        <f t="shared" si="200"/>
        <v/>
      </c>
      <c r="D579" s="72" t="str">
        <f t="shared" si="201"/>
        <v/>
      </c>
      <c r="E579" s="515" t="str">
        <f t="shared" si="202"/>
        <v/>
      </c>
      <c r="F579" s="515" t="str">
        <f t="shared" si="203"/>
        <v/>
      </c>
      <c r="G579" s="515" t="str">
        <f t="shared" si="204"/>
        <v/>
      </c>
      <c r="H579" s="515">
        <f t="shared" si="220"/>
        <v>0</v>
      </c>
      <c r="I579" s="515">
        <f t="shared" si="220"/>
        <v>0</v>
      </c>
      <c r="J579" s="515">
        <f t="shared" si="220"/>
        <v>0</v>
      </c>
      <c r="K579" s="515">
        <f t="shared" si="220"/>
        <v>0</v>
      </c>
      <c r="L579" s="515">
        <f t="shared" si="220"/>
        <v>0</v>
      </c>
      <c r="M579" s="515">
        <f t="shared" si="220"/>
        <v>0</v>
      </c>
      <c r="N579" s="515">
        <f t="shared" si="220"/>
        <v>0</v>
      </c>
      <c r="O579" s="515">
        <f t="shared" si="220"/>
        <v>0</v>
      </c>
      <c r="P579" s="515">
        <f t="shared" si="220"/>
        <v>0</v>
      </c>
      <c r="Q579" s="515">
        <f t="shared" si="220"/>
        <v>0</v>
      </c>
      <c r="R579" s="515">
        <f t="shared" si="220"/>
        <v>0</v>
      </c>
      <c r="S579" s="515">
        <f t="shared" si="220"/>
        <v>0</v>
      </c>
      <c r="T579" s="515">
        <f t="shared" si="220"/>
        <v>0</v>
      </c>
      <c r="U579" s="515">
        <f t="shared" si="220"/>
        <v>0</v>
      </c>
      <c r="V579" s="515">
        <f t="shared" si="221"/>
        <v>0</v>
      </c>
      <c r="W579" s="515">
        <f t="shared" si="221"/>
        <v>0</v>
      </c>
      <c r="X579" s="515">
        <f t="shared" si="221"/>
        <v>0</v>
      </c>
      <c r="Y579" s="515">
        <f t="shared" si="221"/>
        <v>0</v>
      </c>
      <c r="Z579" s="515">
        <f t="shared" si="221"/>
        <v>0</v>
      </c>
      <c r="AA579" s="515">
        <f t="shared" si="221"/>
        <v>0</v>
      </c>
      <c r="AB579" s="515">
        <f t="shared" si="221"/>
        <v>0</v>
      </c>
      <c r="AC579" s="515">
        <f t="shared" si="221"/>
        <v>0</v>
      </c>
      <c r="AD579" s="515">
        <f t="shared" si="221"/>
        <v>0</v>
      </c>
      <c r="AE579" s="515">
        <f t="shared" si="221"/>
        <v>0</v>
      </c>
      <c r="AF579" s="515">
        <f t="shared" si="221"/>
        <v>0</v>
      </c>
      <c r="AG579" s="515">
        <f t="shared" si="221"/>
        <v>0</v>
      </c>
      <c r="AH579" s="515">
        <f t="shared" si="221"/>
        <v>0</v>
      </c>
      <c r="AI579" s="515">
        <f t="shared" si="221"/>
        <v>0</v>
      </c>
      <c r="AJ579" s="515">
        <f t="shared" si="222"/>
        <v>0</v>
      </c>
      <c r="AK579" s="515">
        <f t="shared" si="222"/>
        <v>0</v>
      </c>
      <c r="AL579" s="515">
        <f t="shared" si="222"/>
        <v>0</v>
      </c>
      <c r="AM579" s="515">
        <f t="shared" si="222"/>
        <v>0</v>
      </c>
      <c r="AN579" s="515">
        <f t="shared" si="222"/>
        <v>0</v>
      </c>
      <c r="AO579" s="515">
        <f t="shared" si="222"/>
        <v>0</v>
      </c>
      <c r="AP579" s="515">
        <f t="shared" si="222"/>
        <v>0</v>
      </c>
      <c r="AQ579" s="515">
        <f t="shared" si="222"/>
        <v>0</v>
      </c>
      <c r="AR579" s="515">
        <f t="shared" si="222"/>
        <v>0</v>
      </c>
      <c r="AS579" s="515">
        <f t="shared" si="222"/>
        <v>0</v>
      </c>
      <c r="AT579" s="515">
        <f t="shared" si="222"/>
        <v>0</v>
      </c>
      <c r="AU579" s="515">
        <f t="shared" si="222"/>
        <v>0</v>
      </c>
      <c r="AV579" s="515">
        <f t="shared" si="222"/>
        <v>0</v>
      </c>
      <c r="AW579" s="515">
        <f t="shared" si="222"/>
        <v>0</v>
      </c>
      <c r="AX579" s="515" t="str">
        <f t="shared" si="216"/>
        <v/>
      </c>
      <c r="AY579" s="515" t="str">
        <f t="shared" si="216"/>
        <v/>
      </c>
      <c r="AZ579" s="515" t="str">
        <f t="shared" si="216"/>
        <v/>
      </c>
      <c r="BA579" s="515" t="str">
        <f t="shared" si="216"/>
        <v/>
      </c>
      <c r="BB579" s="515" t="str">
        <f t="shared" si="216"/>
        <v/>
      </c>
      <c r="BC579" s="515" t="str">
        <f t="shared" si="216"/>
        <v/>
      </c>
      <c r="BD579" s="515" t="str">
        <f t="shared" si="216"/>
        <v/>
      </c>
      <c r="BE579" s="515" t="str">
        <f t="shared" si="216"/>
        <v/>
      </c>
      <c r="BF579" s="515" t="str">
        <f t="shared" si="216"/>
        <v/>
      </c>
      <c r="BG579" s="515" t="str">
        <f t="shared" si="215"/>
        <v/>
      </c>
      <c r="BH579" s="515" t="str">
        <f t="shared" si="215"/>
        <v/>
      </c>
      <c r="BI579" s="515" t="str">
        <f t="shared" si="215"/>
        <v/>
      </c>
      <c r="BJ579" s="515" t="str">
        <f t="shared" si="215"/>
        <v/>
      </c>
      <c r="BK579" s="515" t="str">
        <f t="shared" si="215"/>
        <v/>
      </c>
      <c r="BL579" s="515">
        <f t="shared" si="208"/>
        <v>0</v>
      </c>
      <c r="BM579" s="515">
        <f t="shared" si="209"/>
        <v>0</v>
      </c>
      <c r="BN579" s="515">
        <f t="shared" si="210"/>
        <v>0</v>
      </c>
      <c r="BO579" s="515" t="str">
        <f t="shared" si="211"/>
        <v/>
      </c>
    </row>
    <row r="580" spans="1:67" ht="30" customHeight="1">
      <c r="A580" s="518">
        <v>569</v>
      </c>
      <c r="B580" s="516"/>
      <c r="C580" s="77" t="str">
        <f t="shared" si="200"/>
        <v/>
      </c>
      <c r="D580" s="72" t="str">
        <f t="shared" si="201"/>
        <v/>
      </c>
      <c r="E580" s="515" t="str">
        <f t="shared" si="202"/>
        <v/>
      </c>
      <c r="F580" s="515" t="str">
        <f t="shared" si="203"/>
        <v/>
      </c>
      <c r="G580" s="515" t="str">
        <f t="shared" si="204"/>
        <v/>
      </c>
      <c r="H580" s="515">
        <f t="shared" si="220"/>
        <v>0</v>
      </c>
      <c r="I580" s="515">
        <f t="shared" si="220"/>
        <v>0</v>
      </c>
      <c r="J580" s="515">
        <f t="shared" si="220"/>
        <v>0</v>
      </c>
      <c r="K580" s="515">
        <f t="shared" si="220"/>
        <v>0</v>
      </c>
      <c r="L580" s="515">
        <f t="shared" si="220"/>
        <v>0</v>
      </c>
      <c r="M580" s="515">
        <f t="shared" si="220"/>
        <v>0</v>
      </c>
      <c r="N580" s="515">
        <f t="shared" si="220"/>
        <v>0</v>
      </c>
      <c r="O580" s="515">
        <f t="shared" si="220"/>
        <v>0</v>
      </c>
      <c r="P580" s="515">
        <f t="shared" si="220"/>
        <v>0</v>
      </c>
      <c r="Q580" s="515">
        <f t="shared" si="220"/>
        <v>0</v>
      </c>
      <c r="R580" s="515">
        <f t="shared" si="220"/>
        <v>0</v>
      </c>
      <c r="S580" s="515">
        <f t="shared" si="220"/>
        <v>0</v>
      </c>
      <c r="T580" s="515">
        <f t="shared" si="220"/>
        <v>0</v>
      </c>
      <c r="U580" s="515">
        <f t="shared" si="220"/>
        <v>0</v>
      </c>
      <c r="V580" s="515">
        <f t="shared" si="221"/>
        <v>0</v>
      </c>
      <c r="W580" s="515">
        <f t="shared" si="221"/>
        <v>0</v>
      </c>
      <c r="X580" s="515">
        <f t="shared" si="221"/>
        <v>0</v>
      </c>
      <c r="Y580" s="515">
        <f t="shared" si="221"/>
        <v>0</v>
      </c>
      <c r="Z580" s="515">
        <f t="shared" si="221"/>
        <v>0</v>
      </c>
      <c r="AA580" s="515">
        <f t="shared" si="221"/>
        <v>0</v>
      </c>
      <c r="AB580" s="515">
        <f t="shared" si="221"/>
        <v>0</v>
      </c>
      <c r="AC580" s="515">
        <f t="shared" si="221"/>
        <v>0</v>
      </c>
      <c r="AD580" s="515">
        <f t="shared" si="221"/>
        <v>0</v>
      </c>
      <c r="AE580" s="515">
        <f t="shared" si="221"/>
        <v>0</v>
      </c>
      <c r="AF580" s="515">
        <f t="shared" si="221"/>
        <v>0</v>
      </c>
      <c r="AG580" s="515">
        <f t="shared" si="221"/>
        <v>0</v>
      </c>
      <c r="AH580" s="515">
        <f t="shared" si="221"/>
        <v>0</v>
      </c>
      <c r="AI580" s="515">
        <f t="shared" si="221"/>
        <v>0</v>
      </c>
      <c r="AJ580" s="515">
        <f t="shared" si="222"/>
        <v>0</v>
      </c>
      <c r="AK580" s="515">
        <f t="shared" si="222"/>
        <v>0</v>
      </c>
      <c r="AL580" s="515">
        <f t="shared" si="222"/>
        <v>0</v>
      </c>
      <c r="AM580" s="515">
        <f t="shared" si="222"/>
        <v>0</v>
      </c>
      <c r="AN580" s="515">
        <f t="shared" si="222"/>
        <v>0</v>
      </c>
      <c r="AO580" s="515">
        <f t="shared" si="222"/>
        <v>0</v>
      </c>
      <c r="AP580" s="515">
        <f t="shared" si="222"/>
        <v>0</v>
      </c>
      <c r="AQ580" s="515">
        <f t="shared" si="222"/>
        <v>0</v>
      </c>
      <c r="AR580" s="515">
        <f t="shared" si="222"/>
        <v>0</v>
      </c>
      <c r="AS580" s="515">
        <f t="shared" si="222"/>
        <v>0</v>
      </c>
      <c r="AT580" s="515">
        <f t="shared" si="222"/>
        <v>0</v>
      </c>
      <c r="AU580" s="515">
        <f t="shared" si="222"/>
        <v>0</v>
      </c>
      <c r="AV580" s="515">
        <f t="shared" si="222"/>
        <v>0</v>
      </c>
      <c r="AW580" s="515">
        <f t="shared" si="222"/>
        <v>0</v>
      </c>
      <c r="AX580" s="515" t="str">
        <f t="shared" si="216"/>
        <v/>
      </c>
      <c r="AY580" s="515" t="str">
        <f t="shared" si="216"/>
        <v/>
      </c>
      <c r="AZ580" s="515" t="str">
        <f t="shared" si="216"/>
        <v/>
      </c>
      <c r="BA580" s="515" t="str">
        <f t="shared" si="216"/>
        <v/>
      </c>
      <c r="BB580" s="515" t="str">
        <f t="shared" si="216"/>
        <v/>
      </c>
      <c r="BC580" s="515" t="str">
        <f t="shared" si="216"/>
        <v/>
      </c>
      <c r="BD580" s="515" t="str">
        <f t="shared" si="216"/>
        <v/>
      </c>
      <c r="BE580" s="515" t="str">
        <f t="shared" si="216"/>
        <v/>
      </c>
      <c r="BF580" s="515" t="str">
        <f t="shared" si="216"/>
        <v/>
      </c>
      <c r="BG580" s="515" t="str">
        <f t="shared" si="215"/>
        <v/>
      </c>
      <c r="BH580" s="515" t="str">
        <f t="shared" si="215"/>
        <v/>
      </c>
      <c r="BI580" s="515" t="str">
        <f t="shared" si="215"/>
        <v/>
      </c>
      <c r="BJ580" s="515" t="str">
        <f t="shared" si="215"/>
        <v/>
      </c>
      <c r="BK580" s="515" t="str">
        <f t="shared" si="215"/>
        <v/>
      </c>
      <c r="BL580" s="515">
        <f t="shared" si="208"/>
        <v>0</v>
      </c>
      <c r="BM580" s="515">
        <f t="shared" si="209"/>
        <v>0</v>
      </c>
      <c r="BN580" s="515">
        <f t="shared" si="210"/>
        <v>0</v>
      </c>
      <c r="BO580" s="515" t="str">
        <f t="shared" si="211"/>
        <v/>
      </c>
    </row>
    <row r="581" spans="1:67" ht="30" customHeight="1">
      <c r="A581" s="517">
        <v>570</v>
      </c>
      <c r="B581" s="516"/>
      <c r="C581" s="77" t="str">
        <f t="shared" si="200"/>
        <v/>
      </c>
      <c r="D581" s="72" t="str">
        <f t="shared" si="201"/>
        <v/>
      </c>
      <c r="E581" s="515" t="str">
        <f t="shared" si="202"/>
        <v/>
      </c>
      <c r="F581" s="515" t="str">
        <f t="shared" si="203"/>
        <v/>
      </c>
      <c r="G581" s="515" t="str">
        <f t="shared" si="204"/>
        <v/>
      </c>
      <c r="H581" s="515">
        <f t="shared" si="220"/>
        <v>0</v>
      </c>
      <c r="I581" s="515">
        <f t="shared" si="220"/>
        <v>0</v>
      </c>
      <c r="J581" s="515">
        <f t="shared" si="220"/>
        <v>0</v>
      </c>
      <c r="K581" s="515">
        <f t="shared" si="220"/>
        <v>0</v>
      </c>
      <c r="L581" s="515">
        <f t="shared" si="220"/>
        <v>0</v>
      </c>
      <c r="M581" s="515">
        <f t="shared" si="220"/>
        <v>0</v>
      </c>
      <c r="N581" s="515">
        <f t="shared" si="220"/>
        <v>0</v>
      </c>
      <c r="O581" s="515">
        <f t="shared" si="220"/>
        <v>0</v>
      </c>
      <c r="P581" s="515">
        <f t="shared" si="220"/>
        <v>0</v>
      </c>
      <c r="Q581" s="515">
        <f t="shared" si="220"/>
        <v>0</v>
      </c>
      <c r="R581" s="515">
        <f t="shared" si="220"/>
        <v>0</v>
      </c>
      <c r="S581" s="515">
        <f t="shared" si="220"/>
        <v>0</v>
      </c>
      <c r="T581" s="515">
        <f t="shared" si="220"/>
        <v>0</v>
      </c>
      <c r="U581" s="515">
        <f t="shared" si="220"/>
        <v>0</v>
      </c>
      <c r="V581" s="515">
        <f t="shared" si="221"/>
        <v>0</v>
      </c>
      <c r="W581" s="515">
        <f t="shared" si="221"/>
        <v>0</v>
      </c>
      <c r="X581" s="515">
        <f t="shared" si="221"/>
        <v>0</v>
      </c>
      <c r="Y581" s="515">
        <f t="shared" si="221"/>
        <v>0</v>
      </c>
      <c r="Z581" s="515">
        <f t="shared" si="221"/>
        <v>0</v>
      </c>
      <c r="AA581" s="515">
        <f t="shared" si="221"/>
        <v>0</v>
      </c>
      <c r="AB581" s="515">
        <f t="shared" si="221"/>
        <v>0</v>
      </c>
      <c r="AC581" s="515">
        <f t="shared" si="221"/>
        <v>0</v>
      </c>
      <c r="AD581" s="515">
        <f t="shared" si="221"/>
        <v>0</v>
      </c>
      <c r="AE581" s="515">
        <f t="shared" si="221"/>
        <v>0</v>
      </c>
      <c r="AF581" s="515">
        <f t="shared" si="221"/>
        <v>0</v>
      </c>
      <c r="AG581" s="515">
        <f t="shared" si="221"/>
        <v>0</v>
      </c>
      <c r="AH581" s="515">
        <f t="shared" si="221"/>
        <v>0</v>
      </c>
      <c r="AI581" s="515">
        <f t="shared" si="221"/>
        <v>0</v>
      </c>
      <c r="AJ581" s="515">
        <f t="shared" si="222"/>
        <v>0</v>
      </c>
      <c r="AK581" s="515">
        <f t="shared" si="222"/>
        <v>0</v>
      </c>
      <c r="AL581" s="515">
        <f t="shared" si="222"/>
        <v>0</v>
      </c>
      <c r="AM581" s="515">
        <f t="shared" si="222"/>
        <v>0</v>
      </c>
      <c r="AN581" s="515">
        <f t="shared" si="222"/>
        <v>0</v>
      </c>
      <c r="AO581" s="515">
        <f t="shared" si="222"/>
        <v>0</v>
      </c>
      <c r="AP581" s="515">
        <f t="shared" si="222"/>
        <v>0</v>
      </c>
      <c r="AQ581" s="515">
        <f t="shared" si="222"/>
        <v>0</v>
      </c>
      <c r="AR581" s="515">
        <f t="shared" si="222"/>
        <v>0</v>
      </c>
      <c r="AS581" s="515">
        <f t="shared" si="222"/>
        <v>0</v>
      </c>
      <c r="AT581" s="515">
        <f t="shared" si="222"/>
        <v>0</v>
      </c>
      <c r="AU581" s="515">
        <f t="shared" si="222"/>
        <v>0</v>
      </c>
      <c r="AV581" s="515">
        <f t="shared" si="222"/>
        <v>0</v>
      </c>
      <c r="AW581" s="515">
        <f t="shared" si="222"/>
        <v>0</v>
      </c>
      <c r="AX581" s="515" t="str">
        <f t="shared" si="216"/>
        <v/>
      </c>
      <c r="AY581" s="515" t="str">
        <f t="shared" si="216"/>
        <v/>
      </c>
      <c r="AZ581" s="515" t="str">
        <f t="shared" si="216"/>
        <v/>
      </c>
      <c r="BA581" s="515" t="str">
        <f t="shared" si="216"/>
        <v/>
      </c>
      <c r="BB581" s="515" t="str">
        <f t="shared" si="216"/>
        <v/>
      </c>
      <c r="BC581" s="515" t="str">
        <f t="shared" si="216"/>
        <v/>
      </c>
      <c r="BD581" s="515" t="str">
        <f t="shared" si="216"/>
        <v/>
      </c>
      <c r="BE581" s="515" t="str">
        <f t="shared" si="216"/>
        <v/>
      </c>
      <c r="BF581" s="515" t="str">
        <f t="shared" si="216"/>
        <v/>
      </c>
      <c r="BG581" s="515" t="str">
        <f t="shared" si="215"/>
        <v/>
      </c>
      <c r="BH581" s="515" t="str">
        <f t="shared" si="215"/>
        <v/>
      </c>
      <c r="BI581" s="515" t="str">
        <f t="shared" si="215"/>
        <v/>
      </c>
      <c r="BJ581" s="515" t="str">
        <f t="shared" si="215"/>
        <v/>
      </c>
      <c r="BK581" s="515" t="str">
        <f t="shared" si="215"/>
        <v/>
      </c>
      <c r="BL581" s="515">
        <f t="shared" si="208"/>
        <v>0</v>
      </c>
      <c r="BM581" s="515">
        <f t="shared" si="209"/>
        <v>0</v>
      </c>
      <c r="BN581" s="515">
        <f t="shared" si="210"/>
        <v>0</v>
      </c>
      <c r="BO581" s="515" t="str">
        <f t="shared" si="211"/>
        <v/>
      </c>
    </row>
    <row r="582" spans="1:67" ht="30" customHeight="1">
      <c r="A582" s="518">
        <v>571</v>
      </c>
      <c r="B582" s="516"/>
      <c r="C582" s="77" t="str">
        <f t="shared" si="200"/>
        <v/>
      </c>
      <c r="D582" s="72" t="str">
        <f t="shared" si="201"/>
        <v/>
      </c>
      <c r="E582" s="515" t="str">
        <f t="shared" si="202"/>
        <v/>
      </c>
      <c r="F582" s="515" t="str">
        <f t="shared" si="203"/>
        <v/>
      </c>
      <c r="G582" s="515" t="str">
        <f t="shared" si="204"/>
        <v/>
      </c>
      <c r="H582" s="515">
        <f t="shared" si="220"/>
        <v>0</v>
      </c>
      <c r="I582" s="515">
        <f t="shared" si="220"/>
        <v>0</v>
      </c>
      <c r="J582" s="515">
        <f t="shared" si="220"/>
        <v>0</v>
      </c>
      <c r="K582" s="515">
        <f t="shared" si="220"/>
        <v>0</v>
      </c>
      <c r="L582" s="515">
        <f t="shared" si="220"/>
        <v>0</v>
      </c>
      <c r="M582" s="515">
        <f t="shared" si="220"/>
        <v>0</v>
      </c>
      <c r="N582" s="515">
        <f t="shared" si="220"/>
        <v>0</v>
      </c>
      <c r="O582" s="515">
        <f t="shared" si="220"/>
        <v>0</v>
      </c>
      <c r="P582" s="515">
        <f t="shared" si="220"/>
        <v>0</v>
      </c>
      <c r="Q582" s="515">
        <f t="shared" si="220"/>
        <v>0</v>
      </c>
      <c r="R582" s="515">
        <f t="shared" si="220"/>
        <v>0</v>
      </c>
      <c r="S582" s="515">
        <f t="shared" si="220"/>
        <v>0</v>
      </c>
      <c r="T582" s="515">
        <f t="shared" si="220"/>
        <v>0</v>
      </c>
      <c r="U582" s="515">
        <f t="shared" si="220"/>
        <v>0</v>
      </c>
      <c r="V582" s="515">
        <f t="shared" si="221"/>
        <v>0</v>
      </c>
      <c r="W582" s="515">
        <f t="shared" si="221"/>
        <v>0</v>
      </c>
      <c r="X582" s="515">
        <f t="shared" si="221"/>
        <v>0</v>
      </c>
      <c r="Y582" s="515">
        <f t="shared" si="221"/>
        <v>0</v>
      </c>
      <c r="Z582" s="515">
        <f t="shared" si="221"/>
        <v>0</v>
      </c>
      <c r="AA582" s="515">
        <f t="shared" si="221"/>
        <v>0</v>
      </c>
      <c r="AB582" s="515">
        <f t="shared" si="221"/>
        <v>0</v>
      </c>
      <c r="AC582" s="515">
        <f t="shared" si="221"/>
        <v>0</v>
      </c>
      <c r="AD582" s="515">
        <f t="shared" si="221"/>
        <v>0</v>
      </c>
      <c r="AE582" s="515">
        <f t="shared" si="221"/>
        <v>0</v>
      </c>
      <c r="AF582" s="515">
        <f t="shared" si="221"/>
        <v>0</v>
      </c>
      <c r="AG582" s="515">
        <f t="shared" si="221"/>
        <v>0</v>
      </c>
      <c r="AH582" s="515">
        <f t="shared" si="221"/>
        <v>0</v>
      </c>
      <c r="AI582" s="515">
        <f t="shared" si="221"/>
        <v>0</v>
      </c>
      <c r="AJ582" s="515">
        <f t="shared" si="222"/>
        <v>0</v>
      </c>
      <c r="AK582" s="515">
        <f t="shared" si="222"/>
        <v>0</v>
      </c>
      <c r="AL582" s="515">
        <f t="shared" si="222"/>
        <v>0</v>
      </c>
      <c r="AM582" s="515">
        <f t="shared" si="222"/>
        <v>0</v>
      </c>
      <c r="AN582" s="515">
        <f t="shared" si="222"/>
        <v>0</v>
      </c>
      <c r="AO582" s="515">
        <f t="shared" si="222"/>
        <v>0</v>
      </c>
      <c r="AP582" s="515">
        <f t="shared" si="222"/>
        <v>0</v>
      </c>
      <c r="AQ582" s="515">
        <f t="shared" si="222"/>
        <v>0</v>
      </c>
      <c r="AR582" s="515">
        <f t="shared" si="222"/>
        <v>0</v>
      </c>
      <c r="AS582" s="515">
        <f t="shared" si="222"/>
        <v>0</v>
      </c>
      <c r="AT582" s="515">
        <f t="shared" si="222"/>
        <v>0</v>
      </c>
      <c r="AU582" s="515">
        <f t="shared" si="222"/>
        <v>0</v>
      </c>
      <c r="AV582" s="515">
        <f t="shared" si="222"/>
        <v>0</v>
      </c>
      <c r="AW582" s="515">
        <f t="shared" si="222"/>
        <v>0</v>
      </c>
      <c r="AX582" s="515" t="str">
        <f t="shared" si="216"/>
        <v/>
      </c>
      <c r="AY582" s="515" t="str">
        <f t="shared" si="216"/>
        <v/>
      </c>
      <c r="AZ582" s="515" t="str">
        <f t="shared" si="216"/>
        <v/>
      </c>
      <c r="BA582" s="515" t="str">
        <f t="shared" si="216"/>
        <v/>
      </c>
      <c r="BB582" s="515" t="str">
        <f t="shared" si="216"/>
        <v/>
      </c>
      <c r="BC582" s="515" t="str">
        <f t="shared" si="216"/>
        <v/>
      </c>
      <c r="BD582" s="515" t="str">
        <f t="shared" si="216"/>
        <v/>
      </c>
      <c r="BE582" s="515" t="str">
        <f t="shared" si="216"/>
        <v/>
      </c>
      <c r="BF582" s="515" t="str">
        <f t="shared" si="216"/>
        <v/>
      </c>
      <c r="BG582" s="515" t="str">
        <f t="shared" si="215"/>
        <v/>
      </c>
      <c r="BH582" s="515" t="str">
        <f t="shared" si="215"/>
        <v/>
      </c>
      <c r="BI582" s="515" t="str">
        <f t="shared" si="215"/>
        <v/>
      </c>
      <c r="BJ582" s="515" t="str">
        <f t="shared" si="215"/>
        <v/>
      </c>
      <c r="BK582" s="515" t="str">
        <f t="shared" si="215"/>
        <v/>
      </c>
      <c r="BL582" s="515">
        <f t="shared" si="208"/>
        <v>0</v>
      </c>
      <c r="BM582" s="515">
        <f t="shared" si="209"/>
        <v>0</v>
      </c>
      <c r="BN582" s="515">
        <f t="shared" si="210"/>
        <v>0</v>
      </c>
      <c r="BO582" s="515" t="str">
        <f t="shared" si="211"/>
        <v/>
      </c>
    </row>
    <row r="583" spans="1:67" ht="30" customHeight="1">
      <c r="A583" s="517">
        <v>572</v>
      </c>
      <c r="B583" s="516"/>
      <c r="C583" s="77" t="str">
        <f t="shared" si="200"/>
        <v/>
      </c>
      <c r="D583" s="72" t="str">
        <f t="shared" si="201"/>
        <v/>
      </c>
      <c r="E583" s="515" t="str">
        <f t="shared" si="202"/>
        <v/>
      </c>
      <c r="F583" s="515" t="str">
        <f t="shared" si="203"/>
        <v/>
      </c>
      <c r="G583" s="515" t="str">
        <f t="shared" si="204"/>
        <v/>
      </c>
      <c r="H583" s="515">
        <f t="shared" si="220"/>
        <v>0</v>
      </c>
      <c r="I583" s="515">
        <f t="shared" si="220"/>
        <v>0</v>
      </c>
      <c r="J583" s="515">
        <f t="shared" si="220"/>
        <v>0</v>
      </c>
      <c r="K583" s="515">
        <f t="shared" si="220"/>
        <v>0</v>
      </c>
      <c r="L583" s="515">
        <f t="shared" si="220"/>
        <v>0</v>
      </c>
      <c r="M583" s="515">
        <f t="shared" si="220"/>
        <v>0</v>
      </c>
      <c r="N583" s="515">
        <f t="shared" si="220"/>
        <v>0</v>
      </c>
      <c r="O583" s="515">
        <f t="shared" si="220"/>
        <v>0</v>
      </c>
      <c r="P583" s="515">
        <f t="shared" si="220"/>
        <v>0</v>
      </c>
      <c r="Q583" s="515">
        <f t="shared" si="220"/>
        <v>0</v>
      </c>
      <c r="R583" s="515">
        <f t="shared" si="220"/>
        <v>0</v>
      </c>
      <c r="S583" s="515">
        <f t="shared" si="220"/>
        <v>0</v>
      </c>
      <c r="T583" s="515">
        <f t="shared" si="220"/>
        <v>0</v>
      </c>
      <c r="U583" s="515">
        <f t="shared" si="220"/>
        <v>0</v>
      </c>
      <c r="V583" s="515">
        <f t="shared" si="221"/>
        <v>0</v>
      </c>
      <c r="W583" s="515">
        <f t="shared" si="221"/>
        <v>0</v>
      </c>
      <c r="X583" s="515">
        <f t="shared" si="221"/>
        <v>0</v>
      </c>
      <c r="Y583" s="515">
        <f t="shared" si="221"/>
        <v>0</v>
      </c>
      <c r="Z583" s="515">
        <f t="shared" si="221"/>
        <v>0</v>
      </c>
      <c r="AA583" s="515">
        <f t="shared" si="221"/>
        <v>0</v>
      </c>
      <c r="AB583" s="515">
        <f t="shared" si="221"/>
        <v>0</v>
      </c>
      <c r="AC583" s="515">
        <f t="shared" si="221"/>
        <v>0</v>
      </c>
      <c r="AD583" s="515">
        <f t="shared" si="221"/>
        <v>0</v>
      </c>
      <c r="AE583" s="515">
        <f t="shared" si="221"/>
        <v>0</v>
      </c>
      <c r="AF583" s="515">
        <f t="shared" si="221"/>
        <v>0</v>
      </c>
      <c r="AG583" s="515">
        <f t="shared" si="221"/>
        <v>0</v>
      </c>
      <c r="AH583" s="515">
        <f t="shared" si="221"/>
        <v>0</v>
      </c>
      <c r="AI583" s="515">
        <f t="shared" si="221"/>
        <v>0</v>
      </c>
      <c r="AJ583" s="515">
        <f t="shared" si="222"/>
        <v>0</v>
      </c>
      <c r="AK583" s="515">
        <f t="shared" si="222"/>
        <v>0</v>
      </c>
      <c r="AL583" s="515">
        <f t="shared" si="222"/>
        <v>0</v>
      </c>
      <c r="AM583" s="515">
        <f t="shared" si="222"/>
        <v>0</v>
      </c>
      <c r="AN583" s="515">
        <f t="shared" si="222"/>
        <v>0</v>
      </c>
      <c r="AO583" s="515">
        <f t="shared" si="222"/>
        <v>0</v>
      </c>
      <c r="AP583" s="515">
        <f t="shared" si="222"/>
        <v>0</v>
      </c>
      <c r="AQ583" s="515">
        <f t="shared" si="222"/>
        <v>0</v>
      </c>
      <c r="AR583" s="515">
        <f t="shared" si="222"/>
        <v>0</v>
      </c>
      <c r="AS583" s="515">
        <f t="shared" si="222"/>
        <v>0</v>
      </c>
      <c r="AT583" s="515">
        <f t="shared" si="222"/>
        <v>0</v>
      </c>
      <c r="AU583" s="515">
        <f t="shared" si="222"/>
        <v>0</v>
      </c>
      <c r="AV583" s="515">
        <f t="shared" si="222"/>
        <v>0</v>
      </c>
      <c r="AW583" s="515">
        <f t="shared" si="222"/>
        <v>0</v>
      </c>
      <c r="AX583" s="515" t="str">
        <f t="shared" si="216"/>
        <v/>
      </c>
      <c r="AY583" s="515" t="str">
        <f t="shared" si="216"/>
        <v/>
      </c>
      <c r="AZ583" s="515" t="str">
        <f t="shared" si="216"/>
        <v/>
      </c>
      <c r="BA583" s="515" t="str">
        <f t="shared" ref="BA583:BK612" si="223">IF($B583="","",IF(AM583&gt;0,"",IF(K583&gt;0,"⚠ "&amp;BA$11,IF(Y583&gt;0,"info "&amp;BA$11,""))))</f>
        <v/>
      </c>
      <c r="BB583" s="515" t="str">
        <f t="shared" si="223"/>
        <v/>
      </c>
      <c r="BC583" s="515" t="str">
        <f t="shared" si="223"/>
        <v/>
      </c>
      <c r="BD583" s="515" t="str">
        <f t="shared" si="223"/>
        <v/>
      </c>
      <c r="BE583" s="515" t="str">
        <f t="shared" si="223"/>
        <v/>
      </c>
      <c r="BF583" s="515" t="str">
        <f t="shared" si="223"/>
        <v/>
      </c>
      <c r="BG583" s="515" t="str">
        <f t="shared" si="215"/>
        <v/>
      </c>
      <c r="BH583" s="515" t="str">
        <f t="shared" si="215"/>
        <v/>
      </c>
      <c r="BI583" s="515" t="str">
        <f t="shared" si="215"/>
        <v/>
      </c>
      <c r="BJ583" s="515" t="str">
        <f t="shared" si="215"/>
        <v/>
      </c>
      <c r="BK583" s="515" t="str">
        <f t="shared" si="215"/>
        <v/>
      </c>
      <c r="BL583" s="515">
        <f t="shared" si="208"/>
        <v>0</v>
      </c>
      <c r="BM583" s="515">
        <f t="shared" si="209"/>
        <v>0</v>
      </c>
      <c r="BN583" s="515">
        <f t="shared" si="210"/>
        <v>0</v>
      </c>
      <c r="BO583" s="515" t="str">
        <f t="shared" si="211"/>
        <v/>
      </c>
    </row>
    <row r="584" spans="1:67" ht="30" customHeight="1">
      <c r="A584" s="518">
        <v>573</v>
      </c>
      <c r="B584" s="516"/>
      <c r="C584" s="77" t="str">
        <f t="shared" si="200"/>
        <v/>
      </c>
      <c r="D584" s="72" t="str">
        <f t="shared" si="201"/>
        <v/>
      </c>
      <c r="E584" s="515" t="str">
        <f t="shared" si="202"/>
        <v/>
      </c>
      <c r="F584" s="515" t="str">
        <f t="shared" si="203"/>
        <v/>
      </c>
      <c r="G584" s="515" t="str">
        <f t="shared" si="204"/>
        <v/>
      </c>
      <c r="H584" s="515">
        <f t="shared" si="220"/>
        <v>0</v>
      </c>
      <c r="I584" s="515">
        <f t="shared" si="220"/>
        <v>0</v>
      </c>
      <c r="J584" s="515">
        <f t="shared" si="220"/>
        <v>0</v>
      </c>
      <c r="K584" s="515">
        <f t="shared" si="220"/>
        <v>0</v>
      </c>
      <c r="L584" s="515">
        <f t="shared" si="220"/>
        <v>0</v>
      </c>
      <c r="M584" s="515">
        <f t="shared" si="220"/>
        <v>0</v>
      </c>
      <c r="N584" s="515">
        <f t="shared" si="220"/>
        <v>0</v>
      </c>
      <c r="O584" s="515">
        <f t="shared" si="220"/>
        <v>0</v>
      </c>
      <c r="P584" s="515">
        <f t="shared" si="220"/>
        <v>0</v>
      </c>
      <c r="Q584" s="515">
        <f t="shared" si="220"/>
        <v>0</v>
      </c>
      <c r="R584" s="515">
        <f t="shared" si="220"/>
        <v>0</v>
      </c>
      <c r="S584" s="515">
        <f t="shared" si="220"/>
        <v>0</v>
      </c>
      <c r="T584" s="515">
        <f t="shared" si="220"/>
        <v>0</v>
      </c>
      <c r="U584" s="515">
        <f t="shared" si="220"/>
        <v>0</v>
      </c>
      <c r="V584" s="515">
        <f t="shared" si="221"/>
        <v>0</v>
      </c>
      <c r="W584" s="515">
        <f t="shared" si="221"/>
        <v>0</v>
      </c>
      <c r="X584" s="515">
        <f t="shared" si="221"/>
        <v>0</v>
      </c>
      <c r="Y584" s="515">
        <f t="shared" si="221"/>
        <v>0</v>
      </c>
      <c r="Z584" s="515">
        <f t="shared" si="221"/>
        <v>0</v>
      </c>
      <c r="AA584" s="515">
        <f t="shared" si="221"/>
        <v>0</v>
      </c>
      <c r="AB584" s="515">
        <f t="shared" si="221"/>
        <v>0</v>
      </c>
      <c r="AC584" s="515">
        <f t="shared" si="221"/>
        <v>0</v>
      </c>
      <c r="AD584" s="515">
        <f t="shared" si="221"/>
        <v>0</v>
      </c>
      <c r="AE584" s="515">
        <f t="shared" si="221"/>
        <v>0</v>
      </c>
      <c r="AF584" s="515">
        <f t="shared" si="221"/>
        <v>0</v>
      </c>
      <c r="AG584" s="515">
        <f t="shared" si="221"/>
        <v>0</v>
      </c>
      <c r="AH584" s="515">
        <f t="shared" si="221"/>
        <v>0</v>
      </c>
      <c r="AI584" s="515">
        <f t="shared" si="221"/>
        <v>0</v>
      </c>
      <c r="AJ584" s="515">
        <f t="shared" si="222"/>
        <v>0</v>
      </c>
      <c r="AK584" s="515">
        <f t="shared" si="222"/>
        <v>0</v>
      </c>
      <c r="AL584" s="515">
        <f t="shared" si="222"/>
        <v>0</v>
      </c>
      <c r="AM584" s="515">
        <f t="shared" si="222"/>
        <v>0</v>
      </c>
      <c r="AN584" s="515">
        <f t="shared" si="222"/>
        <v>0</v>
      </c>
      <c r="AO584" s="515">
        <f t="shared" si="222"/>
        <v>0</v>
      </c>
      <c r="AP584" s="515">
        <f t="shared" si="222"/>
        <v>0</v>
      </c>
      <c r="AQ584" s="515">
        <f t="shared" si="222"/>
        <v>0</v>
      </c>
      <c r="AR584" s="515">
        <f t="shared" si="222"/>
        <v>0</v>
      </c>
      <c r="AS584" s="515">
        <f t="shared" si="222"/>
        <v>0</v>
      </c>
      <c r="AT584" s="515">
        <f t="shared" si="222"/>
        <v>0</v>
      </c>
      <c r="AU584" s="515">
        <f t="shared" si="222"/>
        <v>0</v>
      </c>
      <c r="AV584" s="515">
        <f t="shared" si="222"/>
        <v>0</v>
      </c>
      <c r="AW584" s="515">
        <f t="shared" si="222"/>
        <v>0</v>
      </c>
      <c r="AX584" s="515" t="str">
        <f t="shared" ref="AX584:BK624" si="224">IF($B584="","",IF(AJ584&gt;0,"",IF(H584&gt;0,"⚠ "&amp;AX$11,IF(V584&gt;0,"info "&amp;AX$11,""))))</f>
        <v/>
      </c>
      <c r="AY584" s="515" t="str">
        <f t="shared" si="224"/>
        <v/>
      </c>
      <c r="AZ584" s="515" t="str">
        <f t="shared" si="224"/>
        <v/>
      </c>
      <c r="BA584" s="515" t="str">
        <f t="shared" si="223"/>
        <v/>
      </c>
      <c r="BB584" s="515" t="str">
        <f t="shared" si="223"/>
        <v/>
      </c>
      <c r="BC584" s="515" t="str">
        <f t="shared" si="223"/>
        <v/>
      </c>
      <c r="BD584" s="515" t="str">
        <f t="shared" si="223"/>
        <v/>
      </c>
      <c r="BE584" s="515" t="str">
        <f t="shared" si="223"/>
        <v/>
      </c>
      <c r="BF584" s="515" t="str">
        <f t="shared" si="223"/>
        <v/>
      </c>
      <c r="BG584" s="515" t="str">
        <f t="shared" si="215"/>
        <v/>
      </c>
      <c r="BH584" s="515" t="str">
        <f t="shared" si="215"/>
        <v/>
      </c>
      <c r="BI584" s="515" t="str">
        <f t="shared" si="215"/>
        <v/>
      </c>
      <c r="BJ584" s="515" t="str">
        <f t="shared" si="215"/>
        <v/>
      </c>
      <c r="BK584" s="515" t="str">
        <f t="shared" si="215"/>
        <v/>
      </c>
      <c r="BL584" s="515">
        <f t="shared" si="208"/>
        <v>0</v>
      </c>
      <c r="BM584" s="515">
        <f t="shared" si="209"/>
        <v>0</v>
      </c>
      <c r="BN584" s="515">
        <f t="shared" si="210"/>
        <v>0</v>
      </c>
      <c r="BO584" s="515" t="str">
        <f t="shared" si="211"/>
        <v/>
      </c>
    </row>
    <row r="585" spans="1:67" ht="30" customHeight="1">
      <c r="A585" s="517">
        <v>574</v>
      </c>
      <c r="B585" s="516"/>
      <c r="C585" s="77" t="str">
        <f t="shared" si="200"/>
        <v/>
      </c>
      <c r="D585" s="72" t="str">
        <f t="shared" si="201"/>
        <v/>
      </c>
      <c r="E585" s="515" t="str">
        <f t="shared" si="202"/>
        <v/>
      </c>
      <c r="F585" s="515" t="str">
        <f t="shared" si="203"/>
        <v/>
      </c>
      <c r="G585" s="515" t="str">
        <f t="shared" si="204"/>
        <v/>
      </c>
      <c r="H585" s="515">
        <f t="shared" si="220"/>
        <v>0</v>
      </c>
      <c r="I585" s="515">
        <f t="shared" si="220"/>
        <v>0</v>
      </c>
      <c r="J585" s="515">
        <f t="shared" si="220"/>
        <v>0</v>
      </c>
      <c r="K585" s="515">
        <f t="shared" si="220"/>
        <v>0</v>
      </c>
      <c r="L585" s="515">
        <f t="shared" si="220"/>
        <v>0</v>
      </c>
      <c r="M585" s="515">
        <f t="shared" si="220"/>
        <v>0</v>
      </c>
      <c r="N585" s="515">
        <f t="shared" si="220"/>
        <v>0</v>
      </c>
      <c r="O585" s="515">
        <f t="shared" si="220"/>
        <v>0</v>
      </c>
      <c r="P585" s="515">
        <f t="shared" si="220"/>
        <v>0</v>
      </c>
      <c r="Q585" s="515">
        <f t="shared" si="220"/>
        <v>0</v>
      </c>
      <c r="R585" s="515">
        <f t="shared" si="220"/>
        <v>0</v>
      </c>
      <c r="S585" s="515">
        <f t="shared" si="220"/>
        <v>0</v>
      </c>
      <c r="T585" s="515">
        <f t="shared" si="220"/>
        <v>0</v>
      </c>
      <c r="U585" s="515">
        <f t="shared" si="220"/>
        <v>0</v>
      </c>
      <c r="V585" s="515">
        <f t="shared" si="221"/>
        <v>0</v>
      </c>
      <c r="W585" s="515">
        <f t="shared" si="221"/>
        <v>0</v>
      </c>
      <c r="X585" s="515">
        <f t="shared" si="221"/>
        <v>0</v>
      </c>
      <c r="Y585" s="515">
        <f t="shared" si="221"/>
        <v>0</v>
      </c>
      <c r="Z585" s="515">
        <f t="shared" si="221"/>
        <v>0</v>
      </c>
      <c r="AA585" s="515">
        <f t="shared" si="221"/>
        <v>0</v>
      </c>
      <c r="AB585" s="515">
        <f t="shared" si="221"/>
        <v>0</v>
      </c>
      <c r="AC585" s="515">
        <f t="shared" si="221"/>
        <v>0</v>
      </c>
      <c r="AD585" s="515">
        <f t="shared" si="221"/>
        <v>0</v>
      </c>
      <c r="AE585" s="515">
        <f t="shared" si="221"/>
        <v>0</v>
      </c>
      <c r="AF585" s="515">
        <f t="shared" si="221"/>
        <v>0</v>
      </c>
      <c r="AG585" s="515">
        <f t="shared" si="221"/>
        <v>0</v>
      </c>
      <c r="AH585" s="515">
        <f t="shared" si="221"/>
        <v>0</v>
      </c>
      <c r="AI585" s="515">
        <f t="shared" si="221"/>
        <v>0</v>
      </c>
      <c r="AJ585" s="515">
        <f t="shared" si="222"/>
        <v>0</v>
      </c>
      <c r="AK585" s="515">
        <f t="shared" si="222"/>
        <v>0</v>
      </c>
      <c r="AL585" s="515">
        <f t="shared" si="222"/>
        <v>0</v>
      </c>
      <c r="AM585" s="515">
        <f t="shared" si="222"/>
        <v>0</v>
      </c>
      <c r="AN585" s="515">
        <f t="shared" si="222"/>
        <v>0</v>
      </c>
      <c r="AO585" s="515">
        <f t="shared" si="222"/>
        <v>0</v>
      </c>
      <c r="AP585" s="515">
        <f t="shared" si="222"/>
        <v>0</v>
      </c>
      <c r="AQ585" s="515">
        <f t="shared" si="222"/>
        <v>0</v>
      </c>
      <c r="AR585" s="515">
        <f t="shared" si="222"/>
        <v>0</v>
      </c>
      <c r="AS585" s="515">
        <f t="shared" si="222"/>
        <v>0</v>
      </c>
      <c r="AT585" s="515">
        <f t="shared" si="222"/>
        <v>0</v>
      </c>
      <c r="AU585" s="515">
        <f t="shared" si="222"/>
        <v>0</v>
      </c>
      <c r="AV585" s="515">
        <f t="shared" si="222"/>
        <v>0</v>
      </c>
      <c r="AW585" s="515">
        <f t="shared" si="222"/>
        <v>0</v>
      </c>
      <c r="AX585" s="515" t="str">
        <f t="shared" si="224"/>
        <v/>
      </c>
      <c r="AY585" s="515" t="str">
        <f t="shared" si="224"/>
        <v/>
      </c>
      <c r="AZ585" s="515" t="str">
        <f t="shared" si="224"/>
        <v/>
      </c>
      <c r="BA585" s="515" t="str">
        <f t="shared" si="223"/>
        <v/>
      </c>
      <c r="BB585" s="515" t="str">
        <f t="shared" si="223"/>
        <v/>
      </c>
      <c r="BC585" s="515" t="str">
        <f t="shared" si="223"/>
        <v/>
      </c>
      <c r="BD585" s="515" t="str">
        <f t="shared" si="223"/>
        <v/>
      </c>
      <c r="BE585" s="515" t="str">
        <f t="shared" si="223"/>
        <v/>
      </c>
      <c r="BF585" s="515" t="str">
        <f t="shared" si="223"/>
        <v/>
      </c>
      <c r="BG585" s="515" t="str">
        <f t="shared" si="215"/>
        <v/>
      </c>
      <c r="BH585" s="515" t="str">
        <f t="shared" si="215"/>
        <v/>
      </c>
      <c r="BI585" s="515" t="str">
        <f t="shared" si="215"/>
        <v/>
      </c>
      <c r="BJ585" s="515" t="str">
        <f t="shared" si="215"/>
        <v/>
      </c>
      <c r="BK585" s="515" t="str">
        <f t="shared" si="215"/>
        <v/>
      </c>
      <c r="BL585" s="515">
        <f t="shared" si="208"/>
        <v>0</v>
      </c>
      <c r="BM585" s="515">
        <f t="shared" si="209"/>
        <v>0</v>
      </c>
      <c r="BN585" s="515">
        <f t="shared" si="210"/>
        <v>0</v>
      </c>
      <c r="BO585" s="515" t="str">
        <f t="shared" si="211"/>
        <v/>
      </c>
    </row>
    <row r="586" spans="1:67" ht="30" customHeight="1">
      <c r="A586" s="518">
        <v>575</v>
      </c>
      <c r="B586" s="516"/>
      <c r="C586" s="77" t="str">
        <f t="shared" si="200"/>
        <v/>
      </c>
      <c r="D586" s="72" t="str">
        <f t="shared" si="201"/>
        <v/>
      </c>
      <c r="E586" s="515" t="str">
        <f t="shared" si="202"/>
        <v/>
      </c>
      <c r="F586" s="515" t="str">
        <f t="shared" si="203"/>
        <v/>
      </c>
      <c r="G586" s="515" t="str">
        <f t="shared" si="204"/>
        <v/>
      </c>
      <c r="H586" s="515">
        <f t="shared" si="220"/>
        <v>0</v>
      </c>
      <c r="I586" s="515">
        <f t="shared" si="220"/>
        <v>0</v>
      </c>
      <c r="J586" s="515">
        <f t="shared" si="220"/>
        <v>0</v>
      </c>
      <c r="K586" s="515">
        <f t="shared" si="220"/>
        <v>0</v>
      </c>
      <c r="L586" s="515">
        <f t="shared" si="220"/>
        <v>0</v>
      </c>
      <c r="M586" s="515">
        <f t="shared" si="220"/>
        <v>0</v>
      </c>
      <c r="N586" s="515">
        <f t="shared" si="220"/>
        <v>0</v>
      </c>
      <c r="O586" s="515">
        <f t="shared" si="220"/>
        <v>0</v>
      </c>
      <c r="P586" s="515">
        <f t="shared" si="220"/>
        <v>0</v>
      </c>
      <c r="Q586" s="515">
        <f t="shared" si="220"/>
        <v>0</v>
      </c>
      <c r="R586" s="515">
        <f t="shared" si="220"/>
        <v>0</v>
      </c>
      <c r="S586" s="515">
        <f t="shared" si="220"/>
        <v>0</v>
      </c>
      <c r="T586" s="515">
        <f t="shared" si="220"/>
        <v>0</v>
      </c>
      <c r="U586" s="515">
        <f t="shared" si="220"/>
        <v>0</v>
      </c>
      <c r="V586" s="515">
        <f t="shared" si="221"/>
        <v>0</v>
      </c>
      <c r="W586" s="515">
        <f t="shared" si="221"/>
        <v>0</v>
      </c>
      <c r="X586" s="515">
        <f t="shared" si="221"/>
        <v>0</v>
      </c>
      <c r="Y586" s="515">
        <f t="shared" si="221"/>
        <v>0</v>
      </c>
      <c r="Z586" s="515">
        <f t="shared" si="221"/>
        <v>0</v>
      </c>
      <c r="AA586" s="515">
        <f t="shared" si="221"/>
        <v>0</v>
      </c>
      <c r="AB586" s="515">
        <f t="shared" si="221"/>
        <v>0</v>
      </c>
      <c r="AC586" s="515">
        <f t="shared" si="221"/>
        <v>0</v>
      </c>
      <c r="AD586" s="515">
        <f t="shared" si="221"/>
        <v>0</v>
      </c>
      <c r="AE586" s="515">
        <f t="shared" si="221"/>
        <v>0</v>
      </c>
      <c r="AF586" s="515">
        <f t="shared" si="221"/>
        <v>0</v>
      </c>
      <c r="AG586" s="515">
        <f t="shared" si="221"/>
        <v>0</v>
      </c>
      <c r="AH586" s="515">
        <f t="shared" si="221"/>
        <v>0</v>
      </c>
      <c r="AI586" s="515">
        <f t="shared" si="221"/>
        <v>0</v>
      </c>
      <c r="AJ586" s="515">
        <f t="shared" si="222"/>
        <v>0</v>
      </c>
      <c r="AK586" s="515">
        <f t="shared" si="222"/>
        <v>0</v>
      </c>
      <c r="AL586" s="515">
        <f t="shared" si="222"/>
        <v>0</v>
      </c>
      <c r="AM586" s="515">
        <f t="shared" si="222"/>
        <v>0</v>
      </c>
      <c r="AN586" s="515">
        <f t="shared" si="222"/>
        <v>0</v>
      </c>
      <c r="AO586" s="515">
        <f t="shared" si="222"/>
        <v>0</v>
      </c>
      <c r="AP586" s="515">
        <f t="shared" si="222"/>
        <v>0</v>
      </c>
      <c r="AQ586" s="515">
        <f t="shared" si="222"/>
        <v>0</v>
      </c>
      <c r="AR586" s="515">
        <f t="shared" si="222"/>
        <v>0</v>
      </c>
      <c r="AS586" s="515">
        <f t="shared" si="222"/>
        <v>0</v>
      </c>
      <c r="AT586" s="515">
        <f t="shared" si="222"/>
        <v>0</v>
      </c>
      <c r="AU586" s="515">
        <f t="shared" si="222"/>
        <v>0</v>
      </c>
      <c r="AV586" s="515">
        <f t="shared" si="222"/>
        <v>0</v>
      </c>
      <c r="AW586" s="515">
        <f t="shared" si="222"/>
        <v>0</v>
      </c>
      <c r="AX586" s="515" t="str">
        <f t="shared" si="224"/>
        <v/>
      </c>
      <c r="AY586" s="515" t="str">
        <f t="shared" si="224"/>
        <v/>
      </c>
      <c r="AZ586" s="515" t="str">
        <f t="shared" si="224"/>
        <v/>
      </c>
      <c r="BA586" s="515" t="str">
        <f t="shared" si="223"/>
        <v/>
      </c>
      <c r="BB586" s="515" t="str">
        <f t="shared" si="223"/>
        <v/>
      </c>
      <c r="BC586" s="515" t="str">
        <f t="shared" si="223"/>
        <v/>
      </c>
      <c r="BD586" s="515" t="str">
        <f t="shared" si="223"/>
        <v/>
      </c>
      <c r="BE586" s="515" t="str">
        <f t="shared" si="223"/>
        <v/>
      </c>
      <c r="BF586" s="515" t="str">
        <f t="shared" si="223"/>
        <v/>
      </c>
      <c r="BG586" s="515" t="str">
        <f t="shared" si="215"/>
        <v/>
      </c>
      <c r="BH586" s="515" t="str">
        <f t="shared" si="215"/>
        <v/>
      </c>
      <c r="BI586" s="515" t="str">
        <f t="shared" si="215"/>
        <v/>
      </c>
      <c r="BJ586" s="515" t="str">
        <f t="shared" si="215"/>
        <v/>
      </c>
      <c r="BK586" s="515" t="str">
        <f t="shared" si="215"/>
        <v/>
      </c>
      <c r="BL586" s="515">
        <f t="shared" si="208"/>
        <v>0</v>
      </c>
      <c r="BM586" s="515">
        <f t="shared" si="209"/>
        <v>0</v>
      </c>
      <c r="BN586" s="515">
        <f t="shared" si="210"/>
        <v>0</v>
      </c>
      <c r="BO586" s="515" t="str">
        <f t="shared" si="211"/>
        <v/>
      </c>
    </row>
    <row r="587" spans="1:67" ht="30" customHeight="1">
      <c r="A587" s="517">
        <v>576</v>
      </c>
      <c r="B587" s="516"/>
      <c r="C587" s="77" t="str">
        <f t="shared" si="200"/>
        <v/>
      </c>
      <c r="D587" s="72" t="str">
        <f t="shared" si="201"/>
        <v/>
      </c>
      <c r="E587" s="515" t="str">
        <f t="shared" si="202"/>
        <v/>
      </c>
      <c r="F587" s="515" t="str">
        <f t="shared" si="203"/>
        <v/>
      </c>
      <c r="G587" s="515" t="str">
        <f t="shared" si="204"/>
        <v/>
      </c>
      <c r="H587" s="515">
        <f t="shared" si="220"/>
        <v>0</v>
      </c>
      <c r="I587" s="515">
        <f t="shared" si="220"/>
        <v>0</v>
      </c>
      <c r="J587" s="515">
        <f t="shared" si="220"/>
        <v>0</v>
      </c>
      <c r="K587" s="515">
        <f t="shared" si="220"/>
        <v>0</v>
      </c>
      <c r="L587" s="515">
        <f t="shared" si="220"/>
        <v>0</v>
      </c>
      <c r="M587" s="515">
        <f t="shared" si="220"/>
        <v>0</v>
      </c>
      <c r="N587" s="515">
        <f t="shared" si="220"/>
        <v>0</v>
      </c>
      <c r="O587" s="515">
        <f t="shared" si="220"/>
        <v>0</v>
      </c>
      <c r="P587" s="515">
        <f t="shared" si="220"/>
        <v>0</v>
      </c>
      <c r="Q587" s="515">
        <f t="shared" si="220"/>
        <v>0</v>
      </c>
      <c r="R587" s="515">
        <f t="shared" si="220"/>
        <v>0</v>
      </c>
      <c r="S587" s="515">
        <f t="shared" si="220"/>
        <v>0</v>
      </c>
      <c r="T587" s="515">
        <f t="shared" si="220"/>
        <v>0</v>
      </c>
      <c r="U587" s="515">
        <f t="shared" si="220"/>
        <v>0</v>
      </c>
      <c r="V587" s="515">
        <f t="shared" si="221"/>
        <v>0</v>
      </c>
      <c r="W587" s="515">
        <f t="shared" si="221"/>
        <v>0</v>
      </c>
      <c r="X587" s="515">
        <f t="shared" si="221"/>
        <v>0</v>
      </c>
      <c r="Y587" s="515">
        <f t="shared" si="221"/>
        <v>0</v>
      </c>
      <c r="Z587" s="515">
        <f t="shared" si="221"/>
        <v>0</v>
      </c>
      <c r="AA587" s="515">
        <f t="shared" si="221"/>
        <v>0</v>
      </c>
      <c r="AB587" s="515">
        <f t="shared" si="221"/>
        <v>0</v>
      </c>
      <c r="AC587" s="515">
        <f t="shared" si="221"/>
        <v>0</v>
      </c>
      <c r="AD587" s="515">
        <f t="shared" si="221"/>
        <v>0</v>
      </c>
      <c r="AE587" s="515">
        <f t="shared" si="221"/>
        <v>0</v>
      </c>
      <c r="AF587" s="515">
        <f t="shared" si="221"/>
        <v>0</v>
      </c>
      <c r="AG587" s="515">
        <f t="shared" si="221"/>
        <v>0</v>
      </c>
      <c r="AH587" s="515">
        <f t="shared" si="221"/>
        <v>0</v>
      </c>
      <c r="AI587" s="515">
        <f t="shared" si="221"/>
        <v>0</v>
      </c>
      <c r="AJ587" s="515">
        <f t="shared" si="222"/>
        <v>0</v>
      </c>
      <c r="AK587" s="515">
        <f t="shared" si="222"/>
        <v>0</v>
      </c>
      <c r="AL587" s="515">
        <f t="shared" si="222"/>
        <v>0</v>
      </c>
      <c r="AM587" s="515">
        <f t="shared" si="222"/>
        <v>0</v>
      </c>
      <c r="AN587" s="515">
        <f t="shared" si="222"/>
        <v>0</v>
      </c>
      <c r="AO587" s="515">
        <f t="shared" si="222"/>
        <v>0</v>
      </c>
      <c r="AP587" s="515">
        <f t="shared" si="222"/>
        <v>0</v>
      </c>
      <c r="AQ587" s="515">
        <f t="shared" si="222"/>
        <v>0</v>
      </c>
      <c r="AR587" s="515">
        <f t="shared" si="222"/>
        <v>0</v>
      </c>
      <c r="AS587" s="515">
        <f t="shared" si="222"/>
        <v>0</v>
      </c>
      <c r="AT587" s="515">
        <f t="shared" si="222"/>
        <v>0</v>
      </c>
      <c r="AU587" s="515">
        <f t="shared" si="222"/>
        <v>0</v>
      </c>
      <c r="AV587" s="515">
        <f t="shared" si="222"/>
        <v>0</v>
      </c>
      <c r="AW587" s="515">
        <f t="shared" si="222"/>
        <v>0</v>
      </c>
      <c r="AX587" s="515" t="str">
        <f t="shared" si="224"/>
        <v/>
      </c>
      <c r="AY587" s="515" t="str">
        <f t="shared" si="224"/>
        <v/>
      </c>
      <c r="AZ587" s="515" t="str">
        <f t="shared" si="224"/>
        <v/>
      </c>
      <c r="BA587" s="515" t="str">
        <f t="shared" si="223"/>
        <v/>
      </c>
      <c r="BB587" s="515" t="str">
        <f t="shared" si="223"/>
        <v/>
      </c>
      <c r="BC587" s="515" t="str">
        <f t="shared" si="223"/>
        <v/>
      </c>
      <c r="BD587" s="515" t="str">
        <f t="shared" si="223"/>
        <v/>
      </c>
      <c r="BE587" s="515" t="str">
        <f t="shared" si="223"/>
        <v/>
      </c>
      <c r="BF587" s="515" t="str">
        <f t="shared" si="223"/>
        <v/>
      </c>
      <c r="BG587" s="515" t="str">
        <f t="shared" si="215"/>
        <v/>
      </c>
      <c r="BH587" s="515" t="str">
        <f t="shared" si="215"/>
        <v/>
      </c>
      <c r="BI587" s="515" t="str">
        <f t="shared" si="215"/>
        <v/>
      </c>
      <c r="BJ587" s="515" t="str">
        <f t="shared" si="215"/>
        <v/>
      </c>
      <c r="BK587" s="515" t="str">
        <f t="shared" si="215"/>
        <v/>
      </c>
      <c r="BL587" s="515">
        <f t="shared" si="208"/>
        <v>0</v>
      </c>
      <c r="BM587" s="515">
        <f t="shared" si="209"/>
        <v>0</v>
      </c>
      <c r="BN587" s="515">
        <f t="shared" si="210"/>
        <v>0</v>
      </c>
      <c r="BO587" s="515" t="str">
        <f t="shared" si="211"/>
        <v/>
      </c>
    </row>
    <row r="588" spans="1:67" ht="30" customHeight="1">
      <c r="A588" s="518">
        <v>577</v>
      </c>
      <c r="B588" s="516"/>
      <c r="C588" s="77" t="str">
        <f t="shared" ref="C588:C641" si="225">IF($B588="","",TRIM(SUBSTITUTE($B588,"*",""))&amp;IF($BL588&gt;0," *",""))</f>
        <v/>
      </c>
      <c r="D588" s="72" t="str">
        <f t="shared" ref="D588:D641" si="226">IF($B588="","",IF($BO588="","",LEFT($BO588,LEN($BO588)-3)))</f>
        <v/>
      </c>
      <c r="E588" s="515" t="str">
        <f t="shared" ref="E588:E641" si="227">IF($B588="","",LOWER(TRIM(CLEAN(IF(OR(LEFT($B588,1)="-",LEFT($B588,1)="="),MID($B588,2,99999),$B588)))))</f>
        <v/>
      </c>
      <c r="F588" s="515" t="str">
        <f t="shared" ref="F588:F641" si="228">IF(E588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588,"œ","oe"),"æ","ae"),"à","a"),"á","a"),"â","a"),"ä","a"),"ã","a"),"å","a"),"ç","c"),"è","e"),"é","e"),"ê","e"),"ë","e"),"ì","i"),"í","i"),"î","i"),"ï","i"),"ñ","n"),"ò","o"),"ó","o"),"ô","o"),"ö","o"),"õ","o"),"ù","u"),"ú","u"),"û","u"),"ü","u"),"ý","y"),"ÿ","y"))</f>
        <v/>
      </c>
      <c r="G588" s="515" t="str">
        <f t="shared" ref="G588:G641" si="229">IF(F588="",""," "&amp;TRIM(SUBSTITUTE(SUBSTITUTE(SUBSTITUTE(SUBSTITUTE(SUBSTITUTE(SUBSTITUTE(SUBSTITUTE(SUBSTITUTE(SUBSTITUTE(SUBSTITUTE(SUBSTITUTE(SUBSTITUTE(SUBSTITUTE(SUBSTITUTE(SUBSTITUTE(SUBSTITUTE(SUBSTITUTE(SUBSTITUTE(F588,CHAR(10)," "),CHAR(13)," "),","," "),"."," "),":"," "),"/"," "),"-"," "),"_"," "),CHAR(34)," "),";"," "),CHAR(40)," "),CHAR(41)," "),CHAR(39)," "),"?"," "),"!"," "),"+"," "),"*"," "),"&amp;"," "))&amp;" ")</f>
        <v/>
      </c>
      <c r="H588" s="515">
        <f t="shared" ref="H588:U603" si="230">IF($B588="",0,SUMPRODUCT(($BQ$6:$AFM$6=H$11)*($BQ$7:$AFM$7="ALERTE")*(COUNTIF($G588,"* "&amp;$BQ$8:$AFM$8&amp;" *")&gt;0)*1))</f>
        <v>0</v>
      </c>
      <c r="I588" s="515">
        <f t="shared" si="230"/>
        <v>0</v>
      </c>
      <c r="J588" s="515">
        <f t="shared" si="230"/>
        <v>0</v>
      </c>
      <c r="K588" s="515">
        <f t="shared" si="230"/>
        <v>0</v>
      </c>
      <c r="L588" s="515">
        <f t="shared" si="230"/>
        <v>0</v>
      </c>
      <c r="M588" s="515">
        <f t="shared" si="230"/>
        <v>0</v>
      </c>
      <c r="N588" s="515">
        <f t="shared" si="230"/>
        <v>0</v>
      </c>
      <c r="O588" s="515">
        <f t="shared" si="230"/>
        <v>0</v>
      </c>
      <c r="P588" s="515">
        <f t="shared" si="230"/>
        <v>0</v>
      </c>
      <c r="Q588" s="515">
        <f t="shared" si="230"/>
        <v>0</v>
      </c>
      <c r="R588" s="515">
        <f t="shared" si="230"/>
        <v>0</v>
      </c>
      <c r="S588" s="515">
        <f t="shared" si="230"/>
        <v>0</v>
      </c>
      <c r="T588" s="515">
        <f t="shared" si="230"/>
        <v>0</v>
      </c>
      <c r="U588" s="515">
        <f t="shared" si="230"/>
        <v>0</v>
      </c>
      <c r="V588" s="515">
        <f t="shared" ref="V588:AI603" si="231">IF($B588="",0,SUMPRODUCT(($BQ$6:$AFM$6=V$11)*($BQ$7:$AFM$7="INFO")*(COUNTIF($G588,"* "&amp;$BQ$8:$AFM$8&amp;" *")&gt;0)*1))</f>
        <v>0</v>
      </c>
      <c r="W588" s="515">
        <f t="shared" si="231"/>
        <v>0</v>
      </c>
      <c r="X588" s="515">
        <f t="shared" si="231"/>
        <v>0</v>
      </c>
      <c r="Y588" s="515">
        <f t="shared" si="231"/>
        <v>0</v>
      </c>
      <c r="Z588" s="515">
        <f t="shared" si="231"/>
        <v>0</v>
      </c>
      <c r="AA588" s="515">
        <f t="shared" si="231"/>
        <v>0</v>
      </c>
      <c r="AB588" s="515">
        <f t="shared" si="231"/>
        <v>0</v>
      </c>
      <c r="AC588" s="515">
        <f t="shared" si="231"/>
        <v>0</v>
      </c>
      <c r="AD588" s="515">
        <f t="shared" si="231"/>
        <v>0</v>
      </c>
      <c r="AE588" s="515">
        <f t="shared" si="231"/>
        <v>0</v>
      </c>
      <c r="AF588" s="515">
        <f t="shared" si="231"/>
        <v>0</v>
      </c>
      <c r="AG588" s="515">
        <f t="shared" si="231"/>
        <v>0</v>
      </c>
      <c r="AH588" s="515">
        <f t="shared" si="231"/>
        <v>0</v>
      </c>
      <c r="AI588" s="515">
        <f t="shared" si="231"/>
        <v>0</v>
      </c>
      <c r="AJ588" s="515">
        <f t="shared" ref="AJ588:AW603" si="232">IF($B588="",0,SUMPRODUCT(($BQ$6:$AFM$6=AJ$11)*($BQ$7:$AFM$7="EXCL")*(COUNTIF($G588,"* "&amp;$BQ$8:$AFM$8&amp;" *")&gt;0)*1))</f>
        <v>0</v>
      </c>
      <c r="AK588" s="515">
        <f t="shared" si="232"/>
        <v>0</v>
      </c>
      <c r="AL588" s="515">
        <f t="shared" si="232"/>
        <v>0</v>
      </c>
      <c r="AM588" s="515">
        <f t="shared" si="232"/>
        <v>0</v>
      </c>
      <c r="AN588" s="515">
        <f t="shared" si="232"/>
        <v>0</v>
      </c>
      <c r="AO588" s="515">
        <f t="shared" si="232"/>
        <v>0</v>
      </c>
      <c r="AP588" s="515">
        <f t="shared" si="232"/>
        <v>0</v>
      </c>
      <c r="AQ588" s="515">
        <f t="shared" si="232"/>
        <v>0</v>
      </c>
      <c r="AR588" s="515">
        <f t="shared" si="232"/>
        <v>0</v>
      </c>
      <c r="AS588" s="515">
        <f t="shared" si="232"/>
        <v>0</v>
      </c>
      <c r="AT588" s="515">
        <f t="shared" si="232"/>
        <v>0</v>
      </c>
      <c r="AU588" s="515">
        <f t="shared" si="232"/>
        <v>0</v>
      </c>
      <c r="AV588" s="515">
        <f t="shared" si="232"/>
        <v>0</v>
      </c>
      <c r="AW588" s="515">
        <f t="shared" si="232"/>
        <v>0</v>
      </c>
      <c r="AX588" s="515" t="str">
        <f t="shared" si="224"/>
        <v/>
      </c>
      <c r="AY588" s="515" t="str">
        <f t="shared" si="224"/>
        <v/>
      </c>
      <c r="AZ588" s="515" t="str">
        <f t="shared" si="224"/>
        <v/>
      </c>
      <c r="BA588" s="515" t="str">
        <f t="shared" si="223"/>
        <v/>
      </c>
      <c r="BB588" s="515" t="str">
        <f t="shared" si="223"/>
        <v/>
      </c>
      <c r="BC588" s="515" t="str">
        <f t="shared" si="223"/>
        <v/>
      </c>
      <c r="BD588" s="515" t="str">
        <f t="shared" si="223"/>
        <v/>
      </c>
      <c r="BE588" s="515" t="str">
        <f t="shared" si="223"/>
        <v/>
      </c>
      <c r="BF588" s="515" t="str">
        <f t="shared" si="223"/>
        <v/>
      </c>
      <c r="BG588" s="515" t="str">
        <f t="shared" si="215"/>
        <v/>
      </c>
      <c r="BH588" s="515" t="str">
        <f t="shared" si="215"/>
        <v/>
      </c>
      <c r="BI588" s="515" t="str">
        <f t="shared" si="215"/>
        <v/>
      </c>
      <c r="BJ588" s="515" t="str">
        <f t="shared" si="215"/>
        <v/>
      </c>
      <c r="BK588" s="515" t="str">
        <f t="shared" si="215"/>
        <v/>
      </c>
      <c r="BL588" s="515">
        <f t="shared" ref="BL588:BL641" si="233">COUNTIF(H588:U588,"&gt;0")</f>
        <v>0</v>
      </c>
      <c r="BM588" s="515">
        <f t="shared" ref="BM588:BM641" si="234">COUNTIF(V588:AI588,"&gt;0")</f>
        <v>0</v>
      </c>
      <c r="BN588" s="515">
        <f t="shared" ref="BN588:BN641" si="235">COUNTIF(AJ588:AW588,"&gt;0")</f>
        <v>0</v>
      </c>
      <c r="BO588" s="515" t="str">
        <f t="shared" ref="BO588:BO641" si="236">IF($B588="","",IF(AX588&lt;&gt;"",AX588&amp;" ; ","")&amp;IF(AY588&lt;&gt;"",AY588&amp;" ; ","")&amp;IF(AZ588&lt;&gt;"",AZ588&amp;" ; ","")&amp;IF(BA588&lt;&gt;"",BA588&amp;" ; ","")&amp;IF(BB588&lt;&gt;"",BB588&amp;" ; ","")&amp;IF(BC588&lt;&gt;"",BC588&amp;" ; ","")&amp;IF(BD588&lt;&gt;"",BD588&amp;" ; ","")&amp;IF(BE588&lt;&gt;"",BE588&amp;" ; ","")&amp;IF(BF588&lt;&gt;"",BF588&amp;" ; ","")&amp;IF(BG588&lt;&gt;"",BG588&amp;" ; ","")&amp;IF(BH588&lt;&gt;"",BH588&amp;" ; ","")&amp;IF(BI588&lt;&gt;"",BI588&amp;" ; ","")&amp;IF(BJ588&lt;&gt;"",BJ588&amp;" ; ","")&amp;IF(BK588&lt;&gt;"",BK588&amp;" ; ",""))</f>
        <v/>
      </c>
    </row>
    <row r="589" spans="1:67" ht="30" customHeight="1">
      <c r="A589" s="517">
        <v>578</v>
      </c>
      <c r="B589" s="516"/>
      <c r="C589" s="77" t="str">
        <f t="shared" si="225"/>
        <v/>
      </c>
      <c r="D589" s="72" t="str">
        <f t="shared" si="226"/>
        <v/>
      </c>
      <c r="E589" s="515" t="str">
        <f t="shared" si="227"/>
        <v/>
      </c>
      <c r="F589" s="515" t="str">
        <f t="shared" si="228"/>
        <v/>
      </c>
      <c r="G589" s="515" t="str">
        <f t="shared" si="229"/>
        <v/>
      </c>
      <c r="H589" s="515">
        <f t="shared" si="230"/>
        <v>0</v>
      </c>
      <c r="I589" s="515">
        <f t="shared" si="230"/>
        <v>0</v>
      </c>
      <c r="J589" s="515">
        <f t="shared" si="230"/>
        <v>0</v>
      </c>
      <c r="K589" s="515">
        <f t="shared" si="230"/>
        <v>0</v>
      </c>
      <c r="L589" s="515">
        <f t="shared" si="230"/>
        <v>0</v>
      </c>
      <c r="M589" s="515">
        <f t="shared" si="230"/>
        <v>0</v>
      </c>
      <c r="N589" s="515">
        <f t="shared" si="230"/>
        <v>0</v>
      </c>
      <c r="O589" s="515">
        <f t="shared" si="230"/>
        <v>0</v>
      </c>
      <c r="P589" s="515">
        <f t="shared" si="230"/>
        <v>0</v>
      </c>
      <c r="Q589" s="515">
        <f t="shared" si="230"/>
        <v>0</v>
      </c>
      <c r="R589" s="515">
        <f t="shared" si="230"/>
        <v>0</v>
      </c>
      <c r="S589" s="515">
        <f t="shared" si="230"/>
        <v>0</v>
      </c>
      <c r="T589" s="515">
        <f t="shared" si="230"/>
        <v>0</v>
      </c>
      <c r="U589" s="515">
        <f t="shared" si="230"/>
        <v>0</v>
      </c>
      <c r="V589" s="515">
        <f t="shared" si="231"/>
        <v>0</v>
      </c>
      <c r="W589" s="515">
        <f t="shared" si="231"/>
        <v>0</v>
      </c>
      <c r="X589" s="515">
        <f t="shared" si="231"/>
        <v>0</v>
      </c>
      <c r="Y589" s="515">
        <f t="shared" si="231"/>
        <v>0</v>
      </c>
      <c r="Z589" s="515">
        <f t="shared" si="231"/>
        <v>0</v>
      </c>
      <c r="AA589" s="515">
        <f t="shared" si="231"/>
        <v>0</v>
      </c>
      <c r="AB589" s="515">
        <f t="shared" si="231"/>
        <v>0</v>
      </c>
      <c r="AC589" s="515">
        <f t="shared" si="231"/>
        <v>0</v>
      </c>
      <c r="AD589" s="515">
        <f t="shared" si="231"/>
        <v>0</v>
      </c>
      <c r="AE589" s="515">
        <f t="shared" si="231"/>
        <v>0</v>
      </c>
      <c r="AF589" s="515">
        <f t="shared" si="231"/>
        <v>0</v>
      </c>
      <c r="AG589" s="515">
        <f t="shared" si="231"/>
        <v>0</v>
      </c>
      <c r="AH589" s="515">
        <f t="shared" si="231"/>
        <v>0</v>
      </c>
      <c r="AI589" s="515">
        <f t="shared" si="231"/>
        <v>0</v>
      </c>
      <c r="AJ589" s="515">
        <f t="shared" si="232"/>
        <v>0</v>
      </c>
      <c r="AK589" s="515">
        <f t="shared" si="232"/>
        <v>0</v>
      </c>
      <c r="AL589" s="515">
        <f t="shared" si="232"/>
        <v>0</v>
      </c>
      <c r="AM589" s="515">
        <f t="shared" si="232"/>
        <v>0</v>
      </c>
      <c r="AN589" s="515">
        <f t="shared" si="232"/>
        <v>0</v>
      </c>
      <c r="AO589" s="515">
        <f t="shared" si="232"/>
        <v>0</v>
      </c>
      <c r="AP589" s="515">
        <f t="shared" si="232"/>
        <v>0</v>
      </c>
      <c r="AQ589" s="515">
        <f t="shared" si="232"/>
        <v>0</v>
      </c>
      <c r="AR589" s="515">
        <f t="shared" si="232"/>
        <v>0</v>
      </c>
      <c r="AS589" s="515">
        <f t="shared" si="232"/>
        <v>0</v>
      </c>
      <c r="AT589" s="515">
        <f t="shared" si="232"/>
        <v>0</v>
      </c>
      <c r="AU589" s="515">
        <f t="shared" si="232"/>
        <v>0</v>
      </c>
      <c r="AV589" s="515">
        <f t="shared" si="232"/>
        <v>0</v>
      </c>
      <c r="AW589" s="515">
        <f t="shared" si="232"/>
        <v>0</v>
      </c>
      <c r="AX589" s="515" t="str">
        <f t="shared" si="224"/>
        <v/>
      </c>
      <c r="AY589" s="515" t="str">
        <f t="shared" si="224"/>
        <v/>
      </c>
      <c r="AZ589" s="515" t="str">
        <f t="shared" si="224"/>
        <v/>
      </c>
      <c r="BA589" s="515" t="str">
        <f t="shared" si="223"/>
        <v/>
      </c>
      <c r="BB589" s="515" t="str">
        <f t="shared" si="223"/>
        <v/>
      </c>
      <c r="BC589" s="515" t="str">
        <f t="shared" si="223"/>
        <v/>
      </c>
      <c r="BD589" s="515" t="str">
        <f t="shared" si="223"/>
        <v/>
      </c>
      <c r="BE589" s="515" t="str">
        <f t="shared" si="223"/>
        <v/>
      </c>
      <c r="BF589" s="515" t="str">
        <f t="shared" si="223"/>
        <v/>
      </c>
      <c r="BG589" s="515" t="str">
        <f t="shared" si="215"/>
        <v/>
      </c>
      <c r="BH589" s="515" t="str">
        <f t="shared" si="215"/>
        <v/>
      </c>
      <c r="BI589" s="515" t="str">
        <f t="shared" si="215"/>
        <v/>
      </c>
      <c r="BJ589" s="515" t="str">
        <f t="shared" si="215"/>
        <v/>
      </c>
      <c r="BK589" s="515" t="str">
        <f t="shared" si="215"/>
        <v/>
      </c>
      <c r="BL589" s="515">
        <f t="shared" si="233"/>
        <v>0</v>
      </c>
      <c r="BM589" s="515">
        <f t="shared" si="234"/>
        <v>0</v>
      </c>
      <c r="BN589" s="515">
        <f t="shared" si="235"/>
        <v>0</v>
      </c>
      <c r="BO589" s="515" t="str">
        <f t="shared" si="236"/>
        <v/>
      </c>
    </row>
    <row r="590" spans="1:67" ht="30" customHeight="1">
      <c r="A590" s="518">
        <v>579</v>
      </c>
      <c r="B590" s="516"/>
      <c r="C590" s="77" t="str">
        <f t="shared" si="225"/>
        <v/>
      </c>
      <c r="D590" s="72" t="str">
        <f t="shared" si="226"/>
        <v/>
      </c>
      <c r="E590" s="515" t="str">
        <f t="shared" si="227"/>
        <v/>
      </c>
      <c r="F590" s="515" t="str">
        <f t="shared" si="228"/>
        <v/>
      </c>
      <c r="G590" s="515" t="str">
        <f t="shared" si="229"/>
        <v/>
      </c>
      <c r="H590" s="515">
        <f t="shared" si="230"/>
        <v>0</v>
      </c>
      <c r="I590" s="515">
        <f t="shared" si="230"/>
        <v>0</v>
      </c>
      <c r="J590" s="515">
        <f t="shared" si="230"/>
        <v>0</v>
      </c>
      <c r="K590" s="515">
        <f t="shared" si="230"/>
        <v>0</v>
      </c>
      <c r="L590" s="515">
        <f t="shared" si="230"/>
        <v>0</v>
      </c>
      <c r="M590" s="515">
        <f t="shared" si="230"/>
        <v>0</v>
      </c>
      <c r="N590" s="515">
        <f t="shared" si="230"/>
        <v>0</v>
      </c>
      <c r="O590" s="515">
        <f t="shared" si="230"/>
        <v>0</v>
      </c>
      <c r="P590" s="515">
        <f t="shared" si="230"/>
        <v>0</v>
      </c>
      <c r="Q590" s="515">
        <f t="shared" si="230"/>
        <v>0</v>
      </c>
      <c r="R590" s="515">
        <f t="shared" si="230"/>
        <v>0</v>
      </c>
      <c r="S590" s="515">
        <f t="shared" si="230"/>
        <v>0</v>
      </c>
      <c r="T590" s="515">
        <f t="shared" si="230"/>
        <v>0</v>
      </c>
      <c r="U590" s="515">
        <f t="shared" si="230"/>
        <v>0</v>
      </c>
      <c r="V590" s="515">
        <f t="shared" si="231"/>
        <v>0</v>
      </c>
      <c r="W590" s="515">
        <f t="shared" si="231"/>
        <v>0</v>
      </c>
      <c r="X590" s="515">
        <f t="shared" si="231"/>
        <v>0</v>
      </c>
      <c r="Y590" s="515">
        <f t="shared" si="231"/>
        <v>0</v>
      </c>
      <c r="Z590" s="515">
        <f t="shared" si="231"/>
        <v>0</v>
      </c>
      <c r="AA590" s="515">
        <f t="shared" si="231"/>
        <v>0</v>
      </c>
      <c r="AB590" s="515">
        <f t="shared" si="231"/>
        <v>0</v>
      </c>
      <c r="AC590" s="515">
        <f t="shared" si="231"/>
        <v>0</v>
      </c>
      <c r="AD590" s="515">
        <f t="shared" si="231"/>
        <v>0</v>
      </c>
      <c r="AE590" s="515">
        <f t="shared" si="231"/>
        <v>0</v>
      </c>
      <c r="AF590" s="515">
        <f t="shared" si="231"/>
        <v>0</v>
      </c>
      <c r="AG590" s="515">
        <f t="shared" si="231"/>
        <v>0</v>
      </c>
      <c r="AH590" s="515">
        <f t="shared" si="231"/>
        <v>0</v>
      </c>
      <c r="AI590" s="515">
        <f t="shared" si="231"/>
        <v>0</v>
      </c>
      <c r="AJ590" s="515">
        <f t="shared" si="232"/>
        <v>0</v>
      </c>
      <c r="AK590" s="515">
        <f t="shared" si="232"/>
        <v>0</v>
      </c>
      <c r="AL590" s="515">
        <f t="shared" si="232"/>
        <v>0</v>
      </c>
      <c r="AM590" s="515">
        <f t="shared" si="232"/>
        <v>0</v>
      </c>
      <c r="AN590" s="515">
        <f t="shared" si="232"/>
        <v>0</v>
      </c>
      <c r="AO590" s="515">
        <f t="shared" si="232"/>
        <v>0</v>
      </c>
      <c r="AP590" s="515">
        <f t="shared" si="232"/>
        <v>0</v>
      </c>
      <c r="AQ590" s="515">
        <f t="shared" si="232"/>
        <v>0</v>
      </c>
      <c r="AR590" s="515">
        <f t="shared" si="232"/>
        <v>0</v>
      </c>
      <c r="AS590" s="515">
        <f t="shared" si="232"/>
        <v>0</v>
      </c>
      <c r="AT590" s="515">
        <f t="shared" si="232"/>
        <v>0</v>
      </c>
      <c r="AU590" s="515">
        <f t="shared" si="232"/>
        <v>0</v>
      </c>
      <c r="AV590" s="515">
        <f t="shared" si="232"/>
        <v>0</v>
      </c>
      <c r="AW590" s="515">
        <f t="shared" si="232"/>
        <v>0</v>
      </c>
      <c r="AX590" s="515" t="str">
        <f t="shared" si="224"/>
        <v/>
      </c>
      <c r="AY590" s="515" t="str">
        <f t="shared" si="224"/>
        <v/>
      </c>
      <c r="AZ590" s="515" t="str">
        <f t="shared" si="224"/>
        <v/>
      </c>
      <c r="BA590" s="515" t="str">
        <f t="shared" si="223"/>
        <v/>
      </c>
      <c r="BB590" s="515" t="str">
        <f t="shared" si="223"/>
        <v/>
      </c>
      <c r="BC590" s="515" t="str">
        <f t="shared" si="223"/>
        <v/>
      </c>
      <c r="BD590" s="515" t="str">
        <f t="shared" si="223"/>
        <v/>
      </c>
      <c r="BE590" s="515" t="str">
        <f t="shared" si="223"/>
        <v/>
      </c>
      <c r="BF590" s="515" t="str">
        <f t="shared" si="223"/>
        <v/>
      </c>
      <c r="BG590" s="515" t="str">
        <f t="shared" si="215"/>
        <v/>
      </c>
      <c r="BH590" s="515" t="str">
        <f t="shared" si="215"/>
        <v/>
      </c>
      <c r="BI590" s="515" t="str">
        <f t="shared" si="215"/>
        <v/>
      </c>
      <c r="BJ590" s="515" t="str">
        <f t="shared" si="215"/>
        <v/>
      </c>
      <c r="BK590" s="515" t="str">
        <f t="shared" si="215"/>
        <v/>
      </c>
      <c r="BL590" s="515">
        <f t="shared" si="233"/>
        <v>0</v>
      </c>
      <c r="BM590" s="515">
        <f t="shared" si="234"/>
        <v>0</v>
      </c>
      <c r="BN590" s="515">
        <f t="shared" si="235"/>
        <v>0</v>
      </c>
      <c r="BO590" s="515" t="str">
        <f t="shared" si="236"/>
        <v/>
      </c>
    </row>
    <row r="591" spans="1:67" ht="30" customHeight="1">
      <c r="A591" s="517">
        <v>580</v>
      </c>
      <c r="B591" s="516"/>
      <c r="C591" s="77" t="str">
        <f t="shared" si="225"/>
        <v/>
      </c>
      <c r="D591" s="72" t="str">
        <f t="shared" si="226"/>
        <v/>
      </c>
      <c r="E591" s="515" t="str">
        <f t="shared" si="227"/>
        <v/>
      </c>
      <c r="F591" s="515" t="str">
        <f t="shared" si="228"/>
        <v/>
      </c>
      <c r="G591" s="515" t="str">
        <f t="shared" si="229"/>
        <v/>
      </c>
      <c r="H591" s="515">
        <f t="shared" si="230"/>
        <v>0</v>
      </c>
      <c r="I591" s="515">
        <f t="shared" si="230"/>
        <v>0</v>
      </c>
      <c r="J591" s="515">
        <f t="shared" si="230"/>
        <v>0</v>
      </c>
      <c r="K591" s="515">
        <f t="shared" si="230"/>
        <v>0</v>
      </c>
      <c r="L591" s="515">
        <f t="shared" si="230"/>
        <v>0</v>
      </c>
      <c r="M591" s="515">
        <f t="shared" si="230"/>
        <v>0</v>
      </c>
      <c r="N591" s="515">
        <f t="shared" si="230"/>
        <v>0</v>
      </c>
      <c r="O591" s="515">
        <f t="shared" si="230"/>
        <v>0</v>
      </c>
      <c r="P591" s="515">
        <f t="shared" si="230"/>
        <v>0</v>
      </c>
      <c r="Q591" s="515">
        <f t="shared" si="230"/>
        <v>0</v>
      </c>
      <c r="R591" s="515">
        <f t="shared" si="230"/>
        <v>0</v>
      </c>
      <c r="S591" s="515">
        <f t="shared" si="230"/>
        <v>0</v>
      </c>
      <c r="T591" s="515">
        <f t="shared" si="230"/>
        <v>0</v>
      </c>
      <c r="U591" s="515">
        <f t="shared" si="230"/>
        <v>0</v>
      </c>
      <c r="V591" s="515">
        <f t="shared" si="231"/>
        <v>0</v>
      </c>
      <c r="W591" s="515">
        <f t="shared" si="231"/>
        <v>0</v>
      </c>
      <c r="X591" s="515">
        <f t="shared" si="231"/>
        <v>0</v>
      </c>
      <c r="Y591" s="515">
        <f t="shared" si="231"/>
        <v>0</v>
      </c>
      <c r="Z591" s="515">
        <f t="shared" si="231"/>
        <v>0</v>
      </c>
      <c r="AA591" s="515">
        <f t="shared" si="231"/>
        <v>0</v>
      </c>
      <c r="AB591" s="515">
        <f t="shared" si="231"/>
        <v>0</v>
      </c>
      <c r="AC591" s="515">
        <f t="shared" si="231"/>
        <v>0</v>
      </c>
      <c r="AD591" s="515">
        <f t="shared" si="231"/>
        <v>0</v>
      </c>
      <c r="AE591" s="515">
        <f t="shared" si="231"/>
        <v>0</v>
      </c>
      <c r="AF591" s="515">
        <f t="shared" si="231"/>
        <v>0</v>
      </c>
      <c r="AG591" s="515">
        <f t="shared" si="231"/>
        <v>0</v>
      </c>
      <c r="AH591" s="515">
        <f t="shared" si="231"/>
        <v>0</v>
      </c>
      <c r="AI591" s="515">
        <f t="shared" si="231"/>
        <v>0</v>
      </c>
      <c r="AJ591" s="515">
        <f t="shared" si="232"/>
        <v>0</v>
      </c>
      <c r="AK591" s="515">
        <f t="shared" si="232"/>
        <v>0</v>
      </c>
      <c r="AL591" s="515">
        <f t="shared" si="232"/>
        <v>0</v>
      </c>
      <c r="AM591" s="515">
        <f t="shared" si="232"/>
        <v>0</v>
      </c>
      <c r="AN591" s="515">
        <f t="shared" si="232"/>
        <v>0</v>
      </c>
      <c r="AO591" s="515">
        <f t="shared" si="232"/>
        <v>0</v>
      </c>
      <c r="AP591" s="515">
        <f t="shared" si="232"/>
        <v>0</v>
      </c>
      <c r="AQ591" s="515">
        <f t="shared" si="232"/>
        <v>0</v>
      </c>
      <c r="AR591" s="515">
        <f t="shared" si="232"/>
        <v>0</v>
      </c>
      <c r="AS591" s="515">
        <f t="shared" si="232"/>
        <v>0</v>
      </c>
      <c r="AT591" s="515">
        <f t="shared" si="232"/>
        <v>0</v>
      </c>
      <c r="AU591" s="515">
        <f t="shared" si="232"/>
        <v>0</v>
      </c>
      <c r="AV591" s="515">
        <f t="shared" si="232"/>
        <v>0</v>
      </c>
      <c r="AW591" s="515">
        <f t="shared" si="232"/>
        <v>0</v>
      </c>
      <c r="AX591" s="515" t="str">
        <f t="shared" si="224"/>
        <v/>
      </c>
      <c r="AY591" s="515" t="str">
        <f t="shared" si="224"/>
        <v/>
      </c>
      <c r="AZ591" s="515" t="str">
        <f t="shared" si="224"/>
        <v/>
      </c>
      <c r="BA591" s="515" t="str">
        <f t="shared" si="223"/>
        <v/>
      </c>
      <c r="BB591" s="515" t="str">
        <f t="shared" si="223"/>
        <v/>
      </c>
      <c r="BC591" s="515" t="str">
        <f t="shared" si="223"/>
        <v/>
      </c>
      <c r="BD591" s="515" t="str">
        <f t="shared" si="223"/>
        <v/>
      </c>
      <c r="BE591" s="515" t="str">
        <f t="shared" si="223"/>
        <v/>
      </c>
      <c r="BF591" s="515" t="str">
        <f t="shared" si="223"/>
        <v/>
      </c>
      <c r="BG591" s="515" t="str">
        <f t="shared" si="215"/>
        <v/>
      </c>
      <c r="BH591" s="515" t="str">
        <f t="shared" si="215"/>
        <v/>
      </c>
      <c r="BI591" s="515" t="str">
        <f t="shared" si="215"/>
        <v/>
      </c>
      <c r="BJ591" s="515" t="str">
        <f t="shared" si="215"/>
        <v/>
      </c>
      <c r="BK591" s="515" t="str">
        <f t="shared" si="215"/>
        <v/>
      </c>
      <c r="BL591" s="515">
        <f t="shared" si="233"/>
        <v>0</v>
      </c>
      <c r="BM591" s="515">
        <f t="shared" si="234"/>
        <v>0</v>
      </c>
      <c r="BN591" s="515">
        <f t="shared" si="235"/>
        <v>0</v>
      </c>
      <c r="BO591" s="515" t="str">
        <f t="shared" si="236"/>
        <v/>
      </c>
    </row>
    <row r="592" spans="1:67" ht="30" customHeight="1">
      <c r="A592" s="518">
        <v>581</v>
      </c>
      <c r="B592" s="516"/>
      <c r="C592" s="77" t="str">
        <f t="shared" si="225"/>
        <v/>
      </c>
      <c r="D592" s="72" t="str">
        <f t="shared" si="226"/>
        <v/>
      </c>
      <c r="E592" s="515" t="str">
        <f t="shared" si="227"/>
        <v/>
      </c>
      <c r="F592" s="515" t="str">
        <f t="shared" si="228"/>
        <v/>
      </c>
      <c r="G592" s="515" t="str">
        <f t="shared" si="229"/>
        <v/>
      </c>
      <c r="H592" s="515">
        <f t="shared" si="230"/>
        <v>0</v>
      </c>
      <c r="I592" s="515">
        <f t="shared" si="230"/>
        <v>0</v>
      </c>
      <c r="J592" s="515">
        <f t="shared" si="230"/>
        <v>0</v>
      </c>
      <c r="K592" s="515">
        <f t="shared" si="230"/>
        <v>0</v>
      </c>
      <c r="L592" s="515">
        <f t="shared" si="230"/>
        <v>0</v>
      </c>
      <c r="M592" s="515">
        <f t="shared" si="230"/>
        <v>0</v>
      </c>
      <c r="N592" s="515">
        <f t="shared" si="230"/>
        <v>0</v>
      </c>
      <c r="O592" s="515">
        <f t="shared" si="230"/>
        <v>0</v>
      </c>
      <c r="P592" s="515">
        <f t="shared" si="230"/>
        <v>0</v>
      </c>
      <c r="Q592" s="515">
        <f t="shared" si="230"/>
        <v>0</v>
      </c>
      <c r="R592" s="515">
        <f t="shared" si="230"/>
        <v>0</v>
      </c>
      <c r="S592" s="515">
        <f t="shared" si="230"/>
        <v>0</v>
      </c>
      <c r="T592" s="515">
        <f t="shared" si="230"/>
        <v>0</v>
      </c>
      <c r="U592" s="515">
        <f t="shared" si="230"/>
        <v>0</v>
      </c>
      <c r="V592" s="515">
        <f t="shared" si="231"/>
        <v>0</v>
      </c>
      <c r="W592" s="515">
        <f t="shared" si="231"/>
        <v>0</v>
      </c>
      <c r="X592" s="515">
        <f t="shared" si="231"/>
        <v>0</v>
      </c>
      <c r="Y592" s="515">
        <f t="shared" si="231"/>
        <v>0</v>
      </c>
      <c r="Z592" s="515">
        <f t="shared" si="231"/>
        <v>0</v>
      </c>
      <c r="AA592" s="515">
        <f t="shared" si="231"/>
        <v>0</v>
      </c>
      <c r="AB592" s="515">
        <f t="shared" si="231"/>
        <v>0</v>
      </c>
      <c r="AC592" s="515">
        <f t="shared" si="231"/>
        <v>0</v>
      </c>
      <c r="AD592" s="515">
        <f t="shared" si="231"/>
        <v>0</v>
      </c>
      <c r="AE592" s="515">
        <f t="shared" si="231"/>
        <v>0</v>
      </c>
      <c r="AF592" s="515">
        <f t="shared" si="231"/>
        <v>0</v>
      </c>
      <c r="AG592" s="515">
        <f t="shared" si="231"/>
        <v>0</v>
      </c>
      <c r="AH592" s="515">
        <f t="shared" si="231"/>
        <v>0</v>
      </c>
      <c r="AI592" s="515">
        <f t="shared" si="231"/>
        <v>0</v>
      </c>
      <c r="AJ592" s="515">
        <f t="shared" si="232"/>
        <v>0</v>
      </c>
      <c r="AK592" s="515">
        <f t="shared" si="232"/>
        <v>0</v>
      </c>
      <c r="AL592" s="515">
        <f t="shared" si="232"/>
        <v>0</v>
      </c>
      <c r="AM592" s="515">
        <f t="shared" si="232"/>
        <v>0</v>
      </c>
      <c r="AN592" s="515">
        <f t="shared" si="232"/>
        <v>0</v>
      </c>
      <c r="AO592" s="515">
        <f t="shared" si="232"/>
        <v>0</v>
      </c>
      <c r="AP592" s="515">
        <f t="shared" si="232"/>
        <v>0</v>
      </c>
      <c r="AQ592" s="515">
        <f t="shared" si="232"/>
        <v>0</v>
      </c>
      <c r="AR592" s="515">
        <f t="shared" si="232"/>
        <v>0</v>
      </c>
      <c r="AS592" s="515">
        <f t="shared" si="232"/>
        <v>0</v>
      </c>
      <c r="AT592" s="515">
        <f t="shared" si="232"/>
        <v>0</v>
      </c>
      <c r="AU592" s="515">
        <f t="shared" si="232"/>
        <v>0</v>
      </c>
      <c r="AV592" s="515">
        <f t="shared" si="232"/>
        <v>0</v>
      </c>
      <c r="AW592" s="515">
        <f t="shared" si="232"/>
        <v>0</v>
      </c>
      <c r="AX592" s="515" t="str">
        <f t="shared" si="224"/>
        <v/>
      </c>
      <c r="AY592" s="515" t="str">
        <f t="shared" si="224"/>
        <v/>
      </c>
      <c r="AZ592" s="515" t="str">
        <f t="shared" si="224"/>
        <v/>
      </c>
      <c r="BA592" s="515" t="str">
        <f t="shared" si="223"/>
        <v/>
      </c>
      <c r="BB592" s="515" t="str">
        <f t="shared" si="223"/>
        <v/>
      </c>
      <c r="BC592" s="515" t="str">
        <f t="shared" si="223"/>
        <v/>
      </c>
      <c r="BD592" s="515" t="str">
        <f t="shared" si="223"/>
        <v/>
      </c>
      <c r="BE592" s="515" t="str">
        <f t="shared" si="223"/>
        <v/>
      </c>
      <c r="BF592" s="515" t="str">
        <f t="shared" si="223"/>
        <v/>
      </c>
      <c r="BG592" s="515" t="str">
        <f t="shared" si="215"/>
        <v/>
      </c>
      <c r="BH592" s="515" t="str">
        <f t="shared" si="215"/>
        <v/>
      </c>
      <c r="BI592" s="515" t="str">
        <f t="shared" si="215"/>
        <v/>
      </c>
      <c r="BJ592" s="515" t="str">
        <f t="shared" si="215"/>
        <v/>
      </c>
      <c r="BK592" s="515" t="str">
        <f t="shared" si="215"/>
        <v/>
      </c>
      <c r="BL592" s="515">
        <f t="shared" si="233"/>
        <v>0</v>
      </c>
      <c r="BM592" s="515">
        <f t="shared" si="234"/>
        <v>0</v>
      </c>
      <c r="BN592" s="515">
        <f t="shared" si="235"/>
        <v>0</v>
      </c>
      <c r="BO592" s="515" t="str">
        <f t="shared" si="236"/>
        <v/>
      </c>
    </row>
    <row r="593" spans="1:67" ht="30" customHeight="1">
      <c r="A593" s="517">
        <v>582</v>
      </c>
      <c r="B593" s="516"/>
      <c r="C593" s="77" t="str">
        <f t="shared" si="225"/>
        <v/>
      </c>
      <c r="D593" s="72" t="str">
        <f t="shared" si="226"/>
        <v/>
      </c>
      <c r="E593" s="515" t="str">
        <f t="shared" si="227"/>
        <v/>
      </c>
      <c r="F593" s="515" t="str">
        <f t="shared" si="228"/>
        <v/>
      </c>
      <c r="G593" s="515" t="str">
        <f t="shared" si="229"/>
        <v/>
      </c>
      <c r="H593" s="515">
        <f t="shared" si="230"/>
        <v>0</v>
      </c>
      <c r="I593" s="515">
        <f t="shared" si="230"/>
        <v>0</v>
      </c>
      <c r="J593" s="515">
        <f t="shared" si="230"/>
        <v>0</v>
      </c>
      <c r="K593" s="515">
        <f t="shared" si="230"/>
        <v>0</v>
      </c>
      <c r="L593" s="515">
        <f t="shared" si="230"/>
        <v>0</v>
      </c>
      <c r="M593" s="515">
        <f t="shared" si="230"/>
        <v>0</v>
      </c>
      <c r="N593" s="515">
        <f t="shared" si="230"/>
        <v>0</v>
      </c>
      <c r="O593" s="515">
        <f t="shared" si="230"/>
        <v>0</v>
      </c>
      <c r="P593" s="515">
        <f t="shared" si="230"/>
        <v>0</v>
      </c>
      <c r="Q593" s="515">
        <f t="shared" si="230"/>
        <v>0</v>
      </c>
      <c r="R593" s="515">
        <f t="shared" si="230"/>
        <v>0</v>
      </c>
      <c r="S593" s="515">
        <f t="shared" si="230"/>
        <v>0</v>
      </c>
      <c r="T593" s="515">
        <f t="shared" si="230"/>
        <v>0</v>
      </c>
      <c r="U593" s="515">
        <f t="shared" si="230"/>
        <v>0</v>
      </c>
      <c r="V593" s="515">
        <f t="shared" si="231"/>
        <v>0</v>
      </c>
      <c r="W593" s="515">
        <f t="shared" si="231"/>
        <v>0</v>
      </c>
      <c r="X593" s="515">
        <f t="shared" si="231"/>
        <v>0</v>
      </c>
      <c r="Y593" s="515">
        <f t="shared" si="231"/>
        <v>0</v>
      </c>
      <c r="Z593" s="515">
        <f t="shared" si="231"/>
        <v>0</v>
      </c>
      <c r="AA593" s="515">
        <f t="shared" si="231"/>
        <v>0</v>
      </c>
      <c r="AB593" s="515">
        <f t="shared" si="231"/>
        <v>0</v>
      </c>
      <c r="AC593" s="515">
        <f t="shared" si="231"/>
        <v>0</v>
      </c>
      <c r="AD593" s="515">
        <f t="shared" si="231"/>
        <v>0</v>
      </c>
      <c r="AE593" s="515">
        <f t="shared" si="231"/>
        <v>0</v>
      </c>
      <c r="AF593" s="515">
        <f t="shared" si="231"/>
        <v>0</v>
      </c>
      <c r="AG593" s="515">
        <f t="shared" si="231"/>
        <v>0</v>
      </c>
      <c r="AH593" s="515">
        <f t="shared" si="231"/>
        <v>0</v>
      </c>
      <c r="AI593" s="515">
        <f t="shared" si="231"/>
        <v>0</v>
      </c>
      <c r="AJ593" s="515">
        <f t="shared" si="232"/>
        <v>0</v>
      </c>
      <c r="AK593" s="515">
        <f t="shared" si="232"/>
        <v>0</v>
      </c>
      <c r="AL593" s="515">
        <f t="shared" si="232"/>
        <v>0</v>
      </c>
      <c r="AM593" s="515">
        <f t="shared" si="232"/>
        <v>0</v>
      </c>
      <c r="AN593" s="515">
        <f t="shared" si="232"/>
        <v>0</v>
      </c>
      <c r="AO593" s="515">
        <f t="shared" si="232"/>
        <v>0</v>
      </c>
      <c r="AP593" s="515">
        <f t="shared" si="232"/>
        <v>0</v>
      </c>
      <c r="AQ593" s="515">
        <f t="shared" si="232"/>
        <v>0</v>
      </c>
      <c r="AR593" s="515">
        <f t="shared" si="232"/>
        <v>0</v>
      </c>
      <c r="AS593" s="515">
        <f t="shared" si="232"/>
        <v>0</v>
      </c>
      <c r="AT593" s="515">
        <f t="shared" si="232"/>
        <v>0</v>
      </c>
      <c r="AU593" s="515">
        <f t="shared" si="232"/>
        <v>0</v>
      </c>
      <c r="AV593" s="515">
        <f t="shared" si="232"/>
        <v>0</v>
      </c>
      <c r="AW593" s="515">
        <f t="shared" si="232"/>
        <v>0</v>
      </c>
      <c r="AX593" s="515" t="str">
        <f t="shared" si="224"/>
        <v/>
      </c>
      <c r="AY593" s="515" t="str">
        <f t="shared" si="224"/>
        <v/>
      </c>
      <c r="AZ593" s="515" t="str">
        <f t="shared" si="224"/>
        <v/>
      </c>
      <c r="BA593" s="515" t="str">
        <f t="shared" si="223"/>
        <v/>
      </c>
      <c r="BB593" s="515" t="str">
        <f t="shared" si="223"/>
        <v/>
      </c>
      <c r="BC593" s="515" t="str">
        <f t="shared" si="223"/>
        <v/>
      </c>
      <c r="BD593" s="515" t="str">
        <f t="shared" si="223"/>
        <v/>
      </c>
      <c r="BE593" s="515" t="str">
        <f t="shared" si="223"/>
        <v/>
      </c>
      <c r="BF593" s="515" t="str">
        <f t="shared" si="223"/>
        <v/>
      </c>
      <c r="BG593" s="515" t="str">
        <f t="shared" si="215"/>
        <v/>
      </c>
      <c r="BH593" s="515" t="str">
        <f t="shared" si="215"/>
        <v/>
      </c>
      <c r="BI593" s="515" t="str">
        <f t="shared" si="215"/>
        <v/>
      </c>
      <c r="BJ593" s="515" t="str">
        <f t="shared" si="215"/>
        <v/>
      </c>
      <c r="BK593" s="515" t="str">
        <f t="shared" si="215"/>
        <v/>
      </c>
      <c r="BL593" s="515">
        <f t="shared" si="233"/>
        <v>0</v>
      </c>
      <c r="BM593" s="515">
        <f t="shared" si="234"/>
        <v>0</v>
      </c>
      <c r="BN593" s="515">
        <f t="shared" si="235"/>
        <v>0</v>
      </c>
      <c r="BO593" s="515" t="str">
        <f t="shared" si="236"/>
        <v/>
      </c>
    </row>
    <row r="594" spans="1:67" ht="30" customHeight="1">
      <c r="A594" s="518">
        <v>583</v>
      </c>
      <c r="B594" s="516"/>
      <c r="C594" s="77" t="str">
        <f t="shared" si="225"/>
        <v/>
      </c>
      <c r="D594" s="72" t="str">
        <f t="shared" si="226"/>
        <v/>
      </c>
      <c r="E594" s="515" t="str">
        <f t="shared" si="227"/>
        <v/>
      </c>
      <c r="F594" s="515" t="str">
        <f t="shared" si="228"/>
        <v/>
      </c>
      <c r="G594" s="515" t="str">
        <f t="shared" si="229"/>
        <v/>
      </c>
      <c r="H594" s="515">
        <f t="shared" si="230"/>
        <v>0</v>
      </c>
      <c r="I594" s="515">
        <f t="shared" si="230"/>
        <v>0</v>
      </c>
      <c r="J594" s="515">
        <f t="shared" si="230"/>
        <v>0</v>
      </c>
      <c r="K594" s="515">
        <f t="shared" si="230"/>
        <v>0</v>
      </c>
      <c r="L594" s="515">
        <f t="shared" si="230"/>
        <v>0</v>
      </c>
      <c r="M594" s="515">
        <f t="shared" si="230"/>
        <v>0</v>
      </c>
      <c r="N594" s="515">
        <f t="shared" si="230"/>
        <v>0</v>
      </c>
      <c r="O594" s="515">
        <f t="shared" si="230"/>
        <v>0</v>
      </c>
      <c r="P594" s="515">
        <f t="shared" si="230"/>
        <v>0</v>
      </c>
      <c r="Q594" s="515">
        <f t="shared" si="230"/>
        <v>0</v>
      </c>
      <c r="R594" s="515">
        <f t="shared" si="230"/>
        <v>0</v>
      </c>
      <c r="S594" s="515">
        <f t="shared" si="230"/>
        <v>0</v>
      </c>
      <c r="T594" s="515">
        <f t="shared" si="230"/>
        <v>0</v>
      </c>
      <c r="U594" s="515">
        <f t="shared" si="230"/>
        <v>0</v>
      </c>
      <c r="V594" s="515">
        <f t="shared" si="231"/>
        <v>0</v>
      </c>
      <c r="W594" s="515">
        <f t="shared" si="231"/>
        <v>0</v>
      </c>
      <c r="X594" s="515">
        <f t="shared" si="231"/>
        <v>0</v>
      </c>
      <c r="Y594" s="515">
        <f t="shared" si="231"/>
        <v>0</v>
      </c>
      <c r="Z594" s="515">
        <f t="shared" si="231"/>
        <v>0</v>
      </c>
      <c r="AA594" s="515">
        <f t="shared" si="231"/>
        <v>0</v>
      </c>
      <c r="AB594" s="515">
        <f t="shared" si="231"/>
        <v>0</v>
      </c>
      <c r="AC594" s="515">
        <f t="shared" si="231"/>
        <v>0</v>
      </c>
      <c r="AD594" s="515">
        <f t="shared" si="231"/>
        <v>0</v>
      </c>
      <c r="AE594" s="515">
        <f t="shared" si="231"/>
        <v>0</v>
      </c>
      <c r="AF594" s="515">
        <f t="shared" si="231"/>
        <v>0</v>
      </c>
      <c r="AG594" s="515">
        <f t="shared" si="231"/>
        <v>0</v>
      </c>
      <c r="AH594" s="515">
        <f t="shared" si="231"/>
        <v>0</v>
      </c>
      <c r="AI594" s="515">
        <f t="shared" si="231"/>
        <v>0</v>
      </c>
      <c r="AJ594" s="515">
        <f t="shared" si="232"/>
        <v>0</v>
      </c>
      <c r="AK594" s="515">
        <f t="shared" si="232"/>
        <v>0</v>
      </c>
      <c r="AL594" s="515">
        <f t="shared" si="232"/>
        <v>0</v>
      </c>
      <c r="AM594" s="515">
        <f t="shared" si="232"/>
        <v>0</v>
      </c>
      <c r="AN594" s="515">
        <f t="shared" si="232"/>
        <v>0</v>
      </c>
      <c r="AO594" s="515">
        <f t="shared" si="232"/>
        <v>0</v>
      </c>
      <c r="AP594" s="515">
        <f t="shared" si="232"/>
        <v>0</v>
      </c>
      <c r="AQ594" s="515">
        <f t="shared" si="232"/>
        <v>0</v>
      </c>
      <c r="AR594" s="515">
        <f t="shared" si="232"/>
        <v>0</v>
      </c>
      <c r="AS594" s="515">
        <f t="shared" si="232"/>
        <v>0</v>
      </c>
      <c r="AT594" s="515">
        <f t="shared" si="232"/>
        <v>0</v>
      </c>
      <c r="AU594" s="515">
        <f t="shared" si="232"/>
        <v>0</v>
      </c>
      <c r="AV594" s="515">
        <f t="shared" si="232"/>
        <v>0</v>
      </c>
      <c r="AW594" s="515">
        <f t="shared" si="232"/>
        <v>0</v>
      </c>
      <c r="AX594" s="515" t="str">
        <f t="shared" si="224"/>
        <v/>
      </c>
      <c r="AY594" s="515" t="str">
        <f t="shared" si="224"/>
        <v/>
      </c>
      <c r="AZ594" s="515" t="str">
        <f t="shared" si="224"/>
        <v/>
      </c>
      <c r="BA594" s="515" t="str">
        <f t="shared" si="223"/>
        <v/>
      </c>
      <c r="BB594" s="515" t="str">
        <f t="shared" si="223"/>
        <v/>
      </c>
      <c r="BC594" s="515" t="str">
        <f t="shared" si="223"/>
        <v/>
      </c>
      <c r="BD594" s="515" t="str">
        <f t="shared" si="223"/>
        <v/>
      </c>
      <c r="BE594" s="515" t="str">
        <f t="shared" si="223"/>
        <v/>
      </c>
      <c r="BF594" s="515" t="str">
        <f t="shared" si="223"/>
        <v/>
      </c>
      <c r="BG594" s="515" t="str">
        <f t="shared" si="215"/>
        <v/>
      </c>
      <c r="BH594" s="515" t="str">
        <f t="shared" si="215"/>
        <v/>
      </c>
      <c r="BI594" s="515" t="str">
        <f t="shared" si="215"/>
        <v/>
      </c>
      <c r="BJ594" s="515" t="str">
        <f t="shared" si="215"/>
        <v/>
      </c>
      <c r="BK594" s="515" t="str">
        <f t="shared" si="215"/>
        <v/>
      </c>
      <c r="BL594" s="515">
        <f t="shared" si="233"/>
        <v>0</v>
      </c>
      <c r="BM594" s="515">
        <f t="shared" si="234"/>
        <v>0</v>
      </c>
      <c r="BN594" s="515">
        <f t="shared" si="235"/>
        <v>0</v>
      </c>
      <c r="BO594" s="515" t="str">
        <f t="shared" si="236"/>
        <v/>
      </c>
    </row>
    <row r="595" spans="1:67" ht="30" customHeight="1">
      <c r="A595" s="517">
        <v>584</v>
      </c>
      <c r="B595" s="516"/>
      <c r="C595" s="77" t="str">
        <f t="shared" si="225"/>
        <v/>
      </c>
      <c r="D595" s="72" t="str">
        <f t="shared" si="226"/>
        <v/>
      </c>
      <c r="E595" s="515" t="str">
        <f t="shared" si="227"/>
        <v/>
      </c>
      <c r="F595" s="515" t="str">
        <f t="shared" si="228"/>
        <v/>
      </c>
      <c r="G595" s="515" t="str">
        <f t="shared" si="229"/>
        <v/>
      </c>
      <c r="H595" s="515">
        <f t="shared" si="230"/>
        <v>0</v>
      </c>
      <c r="I595" s="515">
        <f t="shared" si="230"/>
        <v>0</v>
      </c>
      <c r="J595" s="515">
        <f t="shared" si="230"/>
        <v>0</v>
      </c>
      <c r="K595" s="515">
        <f t="shared" si="230"/>
        <v>0</v>
      </c>
      <c r="L595" s="515">
        <f t="shared" si="230"/>
        <v>0</v>
      </c>
      <c r="M595" s="515">
        <f t="shared" si="230"/>
        <v>0</v>
      </c>
      <c r="N595" s="515">
        <f t="shared" si="230"/>
        <v>0</v>
      </c>
      <c r="O595" s="515">
        <f t="shared" si="230"/>
        <v>0</v>
      </c>
      <c r="P595" s="515">
        <f t="shared" si="230"/>
        <v>0</v>
      </c>
      <c r="Q595" s="515">
        <f t="shared" si="230"/>
        <v>0</v>
      </c>
      <c r="R595" s="515">
        <f t="shared" si="230"/>
        <v>0</v>
      </c>
      <c r="S595" s="515">
        <f t="shared" si="230"/>
        <v>0</v>
      </c>
      <c r="T595" s="515">
        <f t="shared" si="230"/>
        <v>0</v>
      </c>
      <c r="U595" s="515">
        <f t="shared" si="230"/>
        <v>0</v>
      </c>
      <c r="V595" s="515">
        <f t="shared" si="231"/>
        <v>0</v>
      </c>
      <c r="W595" s="515">
        <f t="shared" si="231"/>
        <v>0</v>
      </c>
      <c r="X595" s="515">
        <f t="shared" si="231"/>
        <v>0</v>
      </c>
      <c r="Y595" s="515">
        <f t="shared" si="231"/>
        <v>0</v>
      </c>
      <c r="Z595" s="515">
        <f t="shared" si="231"/>
        <v>0</v>
      </c>
      <c r="AA595" s="515">
        <f t="shared" si="231"/>
        <v>0</v>
      </c>
      <c r="AB595" s="515">
        <f t="shared" si="231"/>
        <v>0</v>
      </c>
      <c r="AC595" s="515">
        <f t="shared" si="231"/>
        <v>0</v>
      </c>
      <c r="AD595" s="515">
        <f t="shared" si="231"/>
        <v>0</v>
      </c>
      <c r="AE595" s="515">
        <f t="shared" si="231"/>
        <v>0</v>
      </c>
      <c r="AF595" s="515">
        <f t="shared" si="231"/>
        <v>0</v>
      </c>
      <c r="AG595" s="515">
        <f t="shared" si="231"/>
        <v>0</v>
      </c>
      <c r="AH595" s="515">
        <f t="shared" si="231"/>
        <v>0</v>
      </c>
      <c r="AI595" s="515">
        <f t="shared" si="231"/>
        <v>0</v>
      </c>
      <c r="AJ595" s="515">
        <f t="shared" si="232"/>
        <v>0</v>
      </c>
      <c r="AK595" s="515">
        <f t="shared" si="232"/>
        <v>0</v>
      </c>
      <c r="AL595" s="515">
        <f t="shared" si="232"/>
        <v>0</v>
      </c>
      <c r="AM595" s="515">
        <f t="shared" si="232"/>
        <v>0</v>
      </c>
      <c r="AN595" s="515">
        <f t="shared" si="232"/>
        <v>0</v>
      </c>
      <c r="AO595" s="515">
        <f t="shared" si="232"/>
        <v>0</v>
      </c>
      <c r="AP595" s="515">
        <f t="shared" si="232"/>
        <v>0</v>
      </c>
      <c r="AQ595" s="515">
        <f t="shared" si="232"/>
        <v>0</v>
      </c>
      <c r="AR595" s="515">
        <f t="shared" si="232"/>
        <v>0</v>
      </c>
      <c r="AS595" s="515">
        <f t="shared" si="232"/>
        <v>0</v>
      </c>
      <c r="AT595" s="515">
        <f t="shared" si="232"/>
        <v>0</v>
      </c>
      <c r="AU595" s="515">
        <f t="shared" si="232"/>
        <v>0</v>
      </c>
      <c r="AV595" s="515">
        <f t="shared" si="232"/>
        <v>0</v>
      </c>
      <c r="AW595" s="515">
        <f t="shared" si="232"/>
        <v>0</v>
      </c>
      <c r="AX595" s="515" t="str">
        <f t="shared" si="224"/>
        <v/>
      </c>
      <c r="AY595" s="515" t="str">
        <f t="shared" si="224"/>
        <v/>
      </c>
      <c r="AZ595" s="515" t="str">
        <f t="shared" si="224"/>
        <v/>
      </c>
      <c r="BA595" s="515" t="str">
        <f t="shared" si="223"/>
        <v/>
      </c>
      <c r="BB595" s="515" t="str">
        <f t="shared" si="223"/>
        <v/>
      </c>
      <c r="BC595" s="515" t="str">
        <f t="shared" si="223"/>
        <v/>
      </c>
      <c r="BD595" s="515" t="str">
        <f t="shared" si="223"/>
        <v/>
      </c>
      <c r="BE595" s="515" t="str">
        <f t="shared" si="223"/>
        <v/>
      </c>
      <c r="BF595" s="515" t="str">
        <f t="shared" si="223"/>
        <v/>
      </c>
      <c r="BG595" s="515" t="str">
        <f t="shared" si="215"/>
        <v/>
      </c>
      <c r="BH595" s="515" t="str">
        <f t="shared" si="215"/>
        <v/>
      </c>
      <c r="BI595" s="515" t="str">
        <f t="shared" si="215"/>
        <v/>
      </c>
      <c r="BJ595" s="515" t="str">
        <f t="shared" si="215"/>
        <v/>
      </c>
      <c r="BK595" s="515" t="str">
        <f t="shared" si="215"/>
        <v/>
      </c>
      <c r="BL595" s="515">
        <f t="shared" si="233"/>
        <v>0</v>
      </c>
      <c r="BM595" s="515">
        <f t="shared" si="234"/>
        <v>0</v>
      </c>
      <c r="BN595" s="515">
        <f t="shared" si="235"/>
        <v>0</v>
      </c>
      <c r="BO595" s="515" t="str">
        <f t="shared" si="236"/>
        <v/>
      </c>
    </row>
    <row r="596" spans="1:67" ht="30" customHeight="1">
      <c r="A596" s="518">
        <v>585</v>
      </c>
      <c r="B596" s="516"/>
      <c r="C596" s="77" t="str">
        <f t="shared" si="225"/>
        <v/>
      </c>
      <c r="D596" s="72" t="str">
        <f t="shared" si="226"/>
        <v/>
      </c>
      <c r="E596" s="515" t="str">
        <f t="shared" si="227"/>
        <v/>
      </c>
      <c r="F596" s="515" t="str">
        <f t="shared" si="228"/>
        <v/>
      </c>
      <c r="G596" s="515" t="str">
        <f t="shared" si="229"/>
        <v/>
      </c>
      <c r="H596" s="515">
        <f t="shared" si="230"/>
        <v>0</v>
      </c>
      <c r="I596" s="515">
        <f t="shared" si="230"/>
        <v>0</v>
      </c>
      <c r="J596" s="515">
        <f t="shared" si="230"/>
        <v>0</v>
      </c>
      <c r="K596" s="515">
        <f t="shared" si="230"/>
        <v>0</v>
      </c>
      <c r="L596" s="515">
        <f t="shared" si="230"/>
        <v>0</v>
      </c>
      <c r="M596" s="515">
        <f t="shared" si="230"/>
        <v>0</v>
      </c>
      <c r="N596" s="515">
        <f t="shared" si="230"/>
        <v>0</v>
      </c>
      <c r="O596" s="515">
        <f t="shared" si="230"/>
        <v>0</v>
      </c>
      <c r="P596" s="515">
        <f t="shared" si="230"/>
        <v>0</v>
      </c>
      <c r="Q596" s="515">
        <f t="shared" si="230"/>
        <v>0</v>
      </c>
      <c r="R596" s="515">
        <f t="shared" si="230"/>
        <v>0</v>
      </c>
      <c r="S596" s="515">
        <f t="shared" si="230"/>
        <v>0</v>
      </c>
      <c r="T596" s="515">
        <f t="shared" si="230"/>
        <v>0</v>
      </c>
      <c r="U596" s="515">
        <f t="shared" si="230"/>
        <v>0</v>
      </c>
      <c r="V596" s="515">
        <f t="shared" si="231"/>
        <v>0</v>
      </c>
      <c r="W596" s="515">
        <f t="shared" si="231"/>
        <v>0</v>
      </c>
      <c r="X596" s="515">
        <f t="shared" si="231"/>
        <v>0</v>
      </c>
      <c r="Y596" s="515">
        <f t="shared" si="231"/>
        <v>0</v>
      </c>
      <c r="Z596" s="515">
        <f t="shared" si="231"/>
        <v>0</v>
      </c>
      <c r="AA596" s="515">
        <f t="shared" si="231"/>
        <v>0</v>
      </c>
      <c r="AB596" s="515">
        <f t="shared" si="231"/>
        <v>0</v>
      </c>
      <c r="AC596" s="515">
        <f t="shared" si="231"/>
        <v>0</v>
      </c>
      <c r="AD596" s="515">
        <f t="shared" si="231"/>
        <v>0</v>
      </c>
      <c r="AE596" s="515">
        <f t="shared" si="231"/>
        <v>0</v>
      </c>
      <c r="AF596" s="515">
        <f t="shared" si="231"/>
        <v>0</v>
      </c>
      <c r="AG596" s="515">
        <f t="shared" si="231"/>
        <v>0</v>
      </c>
      <c r="AH596" s="515">
        <f t="shared" si="231"/>
        <v>0</v>
      </c>
      <c r="AI596" s="515">
        <f t="shared" si="231"/>
        <v>0</v>
      </c>
      <c r="AJ596" s="515">
        <f t="shared" si="232"/>
        <v>0</v>
      </c>
      <c r="AK596" s="515">
        <f t="shared" si="232"/>
        <v>0</v>
      </c>
      <c r="AL596" s="515">
        <f t="shared" si="232"/>
        <v>0</v>
      </c>
      <c r="AM596" s="515">
        <f t="shared" si="232"/>
        <v>0</v>
      </c>
      <c r="AN596" s="515">
        <f t="shared" si="232"/>
        <v>0</v>
      </c>
      <c r="AO596" s="515">
        <f t="shared" si="232"/>
        <v>0</v>
      </c>
      <c r="AP596" s="515">
        <f t="shared" si="232"/>
        <v>0</v>
      </c>
      <c r="AQ596" s="515">
        <f t="shared" si="232"/>
        <v>0</v>
      </c>
      <c r="AR596" s="515">
        <f t="shared" si="232"/>
        <v>0</v>
      </c>
      <c r="AS596" s="515">
        <f t="shared" si="232"/>
        <v>0</v>
      </c>
      <c r="AT596" s="515">
        <f t="shared" si="232"/>
        <v>0</v>
      </c>
      <c r="AU596" s="515">
        <f t="shared" si="232"/>
        <v>0</v>
      </c>
      <c r="AV596" s="515">
        <f t="shared" si="232"/>
        <v>0</v>
      </c>
      <c r="AW596" s="515">
        <f t="shared" si="232"/>
        <v>0</v>
      </c>
      <c r="AX596" s="515" t="str">
        <f t="shared" si="224"/>
        <v/>
      </c>
      <c r="AY596" s="515" t="str">
        <f t="shared" si="224"/>
        <v/>
      </c>
      <c r="AZ596" s="515" t="str">
        <f t="shared" si="224"/>
        <v/>
      </c>
      <c r="BA596" s="515" t="str">
        <f t="shared" si="223"/>
        <v/>
      </c>
      <c r="BB596" s="515" t="str">
        <f t="shared" si="223"/>
        <v/>
      </c>
      <c r="BC596" s="515" t="str">
        <f t="shared" si="223"/>
        <v/>
      </c>
      <c r="BD596" s="515" t="str">
        <f t="shared" si="223"/>
        <v/>
      </c>
      <c r="BE596" s="515" t="str">
        <f t="shared" si="223"/>
        <v/>
      </c>
      <c r="BF596" s="515" t="str">
        <f t="shared" si="223"/>
        <v/>
      </c>
      <c r="BG596" s="515" t="str">
        <f t="shared" si="215"/>
        <v/>
      </c>
      <c r="BH596" s="515" t="str">
        <f t="shared" si="215"/>
        <v/>
      </c>
      <c r="BI596" s="515" t="str">
        <f t="shared" si="215"/>
        <v/>
      </c>
      <c r="BJ596" s="515" t="str">
        <f t="shared" si="215"/>
        <v/>
      </c>
      <c r="BK596" s="515" t="str">
        <f t="shared" si="215"/>
        <v/>
      </c>
      <c r="BL596" s="515">
        <f t="shared" si="233"/>
        <v>0</v>
      </c>
      <c r="BM596" s="515">
        <f t="shared" si="234"/>
        <v>0</v>
      </c>
      <c r="BN596" s="515">
        <f t="shared" si="235"/>
        <v>0</v>
      </c>
      <c r="BO596" s="515" t="str">
        <f t="shared" si="236"/>
        <v/>
      </c>
    </row>
    <row r="597" spans="1:67" ht="30" customHeight="1">
      <c r="A597" s="517">
        <v>586</v>
      </c>
      <c r="B597" s="516"/>
      <c r="C597" s="77" t="str">
        <f t="shared" si="225"/>
        <v/>
      </c>
      <c r="D597" s="72" t="str">
        <f t="shared" si="226"/>
        <v/>
      </c>
      <c r="E597" s="515" t="str">
        <f t="shared" si="227"/>
        <v/>
      </c>
      <c r="F597" s="515" t="str">
        <f t="shared" si="228"/>
        <v/>
      </c>
      <c r="G597" s="515" t="str">
        <f t="shared" si="229"/>
        <v/>
      </c>
      <c r="H597" s="515">
        <f t="shared" si="230"/>
        <v>0</v>
      </c>
      <c r="I597" s="515">
        <f t="shared" si="230"/>
        <v>0</v>
      </c>
      <c r="J597" s="515">
        <f t="shared" si="230"/>
        <v>0</v>
      </c>
      <c r="K597" s="515">
        <f t="shared" si="230"/>
        <v>0</v>
      </c>
      <c r="L597" s="515">
        <f t="shared" si="230"/>
        <v>0</v>
      </c>
      <c r="M597" s="515">
        <f t="shared" si="230"/>
        <v>0</v>
      </c>
      <c r="N597" s="515">
        <f t="shared" si="230"/>
        <v>0</v>
      </c>
      <c r="O597" s="515">
        <f t="shared" si="230"/>
        <v>0</v>
      </c>
      <c r="P597" s="515">
        <f t="shared" si="230"/>
        <v>0</v>
      </c>
      <c r="Q597" s="515">
        <f t="shared" si="230"/>
        <v>0</v>
      </c>
      <c r="R597" s="515">
        <f t="shared" si="230"/>
        <v>0</v>
      </c>
      <c r="S597" s="515">
        <f t="shared" si="230"/>
        <v>0</v>
      </c>
      <c r="T597" s="515">
        <f t="shared" si="230"/>
        <v>0</v>
      </c>
      <c r="U597" s="515">
        <f t="shared" si="230"/>
        <v>0</v>
      </c>
      <c r="V597" s="515">
        <f t="shared" si="231"/>
        <v>0</v>
      </c>
      <c r="W597" s="515">
        <f t="shared" si="231"/>
        <v>0</v>
      </c>
      <c r="X597" s="515">
        <f t="shared" si="231"/>
        <v>0</v>
      </c>
      <c r="Y597" s="515">
        <f t="shared" si="231"/>
        <v>0</v>
      </c>
      <c r="Z597" s="515">
        <f t="shared" si="231"/>
        <v>0</v>
      </c>
      <c r="AA597" s="515">
        <f t="shared" si="231"/>
        <v>0</v>
      </c>
      <c r="AB597" s="515">
        <f t="shared" si="231"/>
        <v>0</v>
      </c>
      <c r="AC597" s="515">
        <f t="shared" si="231"/>
        <v>0</v>
      </c>
      <c r="AD597" s="515">
        <f t="shared" si="231"/>
        <v>0</v>
      </c>
      <c r="AE597" s="515">
        <f t="shared" si="231"/>
        <v>0</v>
      </c>
      <c r="AF597" s="515">
        <f t="shared" si="231"/>
        <v>0</v>
      </c>
      <c r="AG597" s="515">
        <f t="shared" si="231"/>
        <v>0</v>
      </c>
      <c r="AH597" s="515">
        <f t="shared" si="231"/>
        <v>0</v>
      </c>
      <c r="AI597" s="515">
        <f t="shared" si="231"/>
        <v>0</v>
      </c>
      <c r="AJ597" s="515">
        <f t="shared" si="232"/>
        <v>0</v>
      </c>
      <c r="AK597" s="515">
        <f t="shared" si="232"/>
        <v>0</v>
      </c>
      <c r="AL597" s="515">
        <f t="shared" si="232"/>
        <v>0</v>
      </c>
      <c r="AM597" s="515">
        <f t="shared" si="232"/>
        <v>0</v>
      </c>
      <c r="AN597" s="515">
        <f t="shared" si="232"/>
        <v>0</v>
      </c>
      <c r="AO597" s="515">
        <f t="shared" si="232"/>
        <v>0</v>
      </c>
      <c r="AP597" s="515">
        <f t="shared" si="232"/>
        <v>0</v>
      </c>
      <c r="AQ597" s="515">
        <f t="shared" si="232"/>
        <v>0</v>
      </c>
      <c r="AR597" s="515">
        <f t="shared" si="232"/>
        <v>0</v>
      </c>
      <c r="AS597" s="515">
        <f t="shared" si="232"/>
        <v>0</v>
      </c>
      <c r="AT597" s="515">
        <f t="shared" si="232"/>
        <v>0</v>
      </c>
      <c r="AU597" s="515">
        <f t="shared" si="232"/>
        <v>0</v>
      </c>
      <c r="AV597" s="515">
        <f t="shared" si="232"/>
        <v>0</v>
      </c>
      <c r="AW597" s="515">
        <f t="shared" si="232"/>
        <v>0</v>
      </c>
      <c r="AX597" s="515" t="str">
        <f t="shared" si="224"/>
        <v/>
      </c>
      <c r="AY597" s="515" t="str">
        <f t="shared" si="224"/>
        <v/>
      </c>
      <c r="AZ597" s="515" t="str">
        <f t="shared" si="224"/>
        <v/>
      </c>
      <c r="BA597" s="515" t="str">
        <f t="shared" si="223"/>
        <v/>
      </c>
      <c r="BB597" s="515" t="str">
        <f t="shared" si="223"/>
        <v/>
      </c>
      <c r="BC597" s="515" t="str">
        <f t="shared" si="223"/>
        <v/>
      </c>
      <c r="BD597" s="515" t="str">
        <f t="shared" si="223"/>
        <v/>
      </c>
      <c r="BE597" s="515" t="str">
        <f t="shared" si="223"/>
        <v/>
      </c>
      <c r="BF597" s="515" t="str">
        <f t="shared" si="223"/>
        <v/>
      </c>
      <c r="BG597" s="515" t="str">
        <f t="shared" si="215"/>
        <v/>
      </c>
      <c r="BH597" s="515" t="str">
        <f t="shared" si="215"/>
        <v/>
      </c>
      <c r="BI597" s="515" t="str">
        <f t="shared" si="215"/>
        <v/>
      </c>
      <c r="BJ597" s="515" t="str">
        <f t="shared" si="215"/>
        <v/>
      </c>
      <c r="BK597" s="515" t="str">
        <f t="shared" si="215"/>
        <v/>
      </c>
      <c r="BL597" s="515">
        <f t="shared" si="233"/>
        <v>0</v>
      </c>
      <c r="BM597" s="515">
        <f t="shared" si="234"/>
        <v>0</v>
      </c>
      <c r="BN597" s="515">
        <f t="shared" si="235"/>
        <v>0</v>
      </c>
      <c r="BO597" s="515" t="str">
        <f t="shared" si="236"/>
        <v/>
      </c>
    </row>
    <row r="598" spans="1:67" ht="30" customHeight="1">
      <c r="A598" s="518">
        <v>587</v>
      </c>
      <c r="B598" s="516"/>
      <c r="C598" s="77" t="str">
        <f t="shared" si="225"/>
        <v/>
      </c>
      <c r="D598" s="72" t="str">
        <f t="shared" si="226"/>
        <v/>
      </c>
      <c r="E598" s="515" t="str">
        <f t="shared" si="227"/>
        <v/>
      </c>
      <c r="F598" s="515" t="str">
        <f t="shared" si="228"/>
        <v/>
      </c>
      <c r="G598" s="515" t="str">
        <f t="shared" si="229"/>
        <v/>
      </c>
      <c r="H598" s="515">
        <f t="shared" si="230"/>
        <v>0</v>
      </c>
      <c r="I598" s="515">
        <f t="shared" si="230"/>
        <v>0</v>
      </c>
      <c r="J598" s="515">
        <f t="shared" si="230"/>
        <v>0</v>
      </c>
      <c r="K598" s="515">
        <f t="shared" si="230"/>
        <v>0</v>
      </c>
      <c r="L598" s="515">
        <f t="shared" si="230"/>
        <v>0</v>
      </c>
      <c r="M598" s="515">
        <f t="shared" si="230"/>
        <v>0</v>
      </c>
      <c r="N598" s="515">
        <f t="shared" si="230"/>
        <v>0</v>
      </c>
      <c r="O598" s="515">
        <f t="shared" si="230"/>
        <v>0</v>
      </c>
      <c r="P598" s="515">
        <f t="shared" si="230"/>
        <v>0</v>
      </c>
      <c r="Q598" s="515">
        <f t="shared" si="230"/>
        <v>0</v>
      </c>
      <c r="R598" s="515">
        <f t="shared" si="230"/>
        <v>0</v>
      </c>
      <c r="S598" s="515">
        <f t="shared" si="230"/>
        <v>0</v>
      </c>
      <c r="T598" s="515">
        <f t="shared" si="230"/>
        <v>0</v>
      </c>
      <c r="U598" s="515">
        <f t="shared" si="230"/>
        <v>0</v>
      </c>
      <c r="V598" s="515">
        <f t="shared" si="231"/>
        <v>0</v>
      </c>
      <c r="W598" s="515">
        <f t="shared" si="231"/>
        <v>0</v>
      </c>
      <c r="X598" s="515">
        <f t="shared" si="231"/>
        <v>0</v>
      </c>
      <c r="Y598" s="515">
        <f t="shared" si="231"/>
        <v>0</v>
      </c>
      <c r="Z598" s="515">
        <f t="shared" si="231"/>
        <v>0</v>
      </c>
      <c r="AA598" s="515">
        <f t="shared" si="231"/>
        <v>0</v>
      </c>
      <c r="AB598" s="515">
        <f t="shared" si="231"/>
        <v>0</v>
      </c>
      <c r="AC598" s="515">
        <f t="shared" si="231"/>
        <v>0</v>
      </c>
      <c r="AD598" s="515">
        <f t="shared" si="231"/>
        <v>0</v>
      </c>
      <c r="AE598" s="515">
        <f t="shared" si="231"/>
        <v>0</v>
      </c>
      <c r="AF598" s="515">
        <f t="shared" si="231"/>
        <v>0</v>
      </c>
      <c r="AG598" s="515">
        <f t="shared" si="231"/>
        <v>0</v>
      </c>
      <c r="AH598" s="515">
        <f t="shared" si="231"/>
        <v>0</v>
      </c>
      <c r="AI598" s="515">
        <f t="shared" si="231"/>
        <v>0</v>
      </c>
      <c r="AJ598" s="515">
        <f t="shared" si="232"/>
        <v>0</v>
      </c>
      <c r="AK598" s="515">
        <f t="shared" si="232"/>
        <v>0</v>
      </c>
      <c r="AL598" s="515">
        <f t="shared" si="232"/>
        <v>0</v>
      </c>
      <c r="AM598" s="515">
        <f t="shared" si="232"/>
        <v>0</v>
      </c>
      <c r="AN598" s="515">
        <f t="shared" si="232"/>
        <v>0</v>
      </c>
      <c r="AO598" s="515">
        <f t="shared" si="232"/>
        <v>0</v>
      </c>
      <c r="AP598" s="515">
        <f t="shared" si="232"/>
        <v>0</v>
      </c>
      <c r="AQ598" s="515">
        <f t="shared" si="232"/>
        <v>0</v>
      </c>
      <c r="AR598" s="515">
        <f t="shared" si="232"/>
        <v>0</v>
      </c>
      <c r="AS598" s="515">
        <f t="shared" si="232"/>
        <v>0</v>
      </c>
      <c r="AT598" s="515">
        <f t="shared" si="232"/>
        <v>0</v>
      </c>
      <c r="AU598" s="515">
        <f t="shared" si="232"/>
        <v>0</v>
      </c>
      <c r="AV598" s="515">
        <f t="shared" si="232"/>
        <v>0</v>
      </c>
      <c r="AW598" s="515">
        <f t="shared" si="232"/>
        <v>0</v>
      </c>
      <c r="AX598" s="515" t="str">
        <f t="shared" si="224"/>
        <v/>
      </c>
      <c r="AY598" s="515" t="str">
        <f t="shared" si="224"/>
        <v/>
      </c>
      <c r="AZ598" s="515" t="str">
        <f t="shared" si="224"/>
        <v/>
      </c>
      <c r="BA598" s="515" t="str">
        <f t="shared" si="223"/>
        <v/>
      </c>
      <c r="BB598" s="515" t="str">
        <f t="shared" si="223"/>
        <v/>
      </c>
      <c r="BC598" s="515" t="str">
        <f t="shared" si="223"/>
        <v/>
      </c>
      <c r="BD598" s="515" t="str">
        <f t="shared" si="223"/>
        <v/>
      </c>
      <c r="BE598" s="515" t="str">
        <f t="shared" si="223"/>
        <v/>
      </c>
      <c r="BF598" s="515" t="str">
        <f t="shared" si="223"/>
        <v/>
      </c>
      <c r="BG598" s="515" t="str">
        <f t="shared" si="223"/>
        <v/>
      </c>
      <c r="BH598" s="515" t="str">
        <f t="shared" si="223"/>
        <v/>
      </c>
      <c r="BI598" s="515" t="str">
        <f t="shared" si="223"/>
        <v/>
      </c>
      <c r="BJ598" s="515" t="str">
        <f t="shared" si="223"/>
        <v/>
      </c>
      <c r="BK598" s="515" t="str">
        <f t="shared" si="223"/>
        <v/>
      </c>
      <c r="BL598" s="515">
        <f t="shared" si="233"/>
        <v>0</v>
      </c>
      <c r="BM598" s="515">
        <f t="shared" si="234"/>
        <v>0</v>
      </c>
      <c r="BN598" s="515">
        <f t="shared" si="235"/>
        <v>0</v>
      </c>
      <c r="BO598" s="515" t="str">
        <f t="shared" si="236"/>
        <v/>
      </c>
    </row>
    <row r="599" spans="1:67" ht="30" customHeight="1">
      <c r="A599" s="517">
        <v>588</v>
      </c>
      <c r="B599" s="516"/>
      <c r="C599" s="77" t="str">
        <f t="shared" si="225"/>
        <v/>
      </c>
      <c r="D599" s="72" t="str">
        <f t="shared" si="226"/>
        <v/>
      </c>
      <c r="E599" s="515" t="str">
        <f t="shared" si="227"/>
        <v/>
      </c>
      <c r="F599" s="515" t="str">
        <f t="shared" si="228"/>
        <v/>
      </c>
      <c r="G599" s="515" t="str">
        <f t="shared" si="229"/>
        <v/>
      </c>
      <c r="H599" s="515">
        <f t="shared" si="230"/>
        <v>0</v>
      </c>
      <c r="I599" s="515">
        <f t="shared" si="230"/>
        <v>0</v>
      </c>
      <c r="J599" s="515">
        <f t="shared" si="230"/>
        <v>0</v>
      </c>
      <c r="K599" s="515">
        <f t="shared" si="230"/>
        <v>0</v>
      </c>
      <c r="L599" s="515">
        <f t="shared" si="230"/>
        <v>0</v>
      </c>
      <c r="M599" s="515">
        <f t="shared" si="230"/>
        <v>0</v>
      </c>
      <c r="N599" s="515">
        <f t="shared" si="230"/>
        <v>0</v>
      </c>
      <c r="O599" s="515">
        <f t="shared" si="230"/>
        <v>0</v>
      </c>
      <c r="P599" s="515">
        <f t="shared" si="230"/>
        <v>0</v>
      </c>
      <c r="Q599" s="515">
        <f t="shared" si="230"/>
        <v>0</v>
      </c>
      <c r="R599" s="515">
        <f t="shared" si="230"/>
        <v>0</v>
      </c>
      <c r="S599" s="515">
        <f t="shared" si="230"/>
        <v>0</v>
      </c>
      <c r="T599" s="515">
        <f t="shared" si="230"/>
        <v>0</v>
      </c>
      <c r="U599" s="515">
        <f t="shared" si="230"/>
        <v>0</v>
      </c>
      <c r="V599" s="515">
        <f t="shared" si="231"/>
        <v>0</v>
      </c>
      <c r="W599" s="515">
        <f t="shared" si="231"/>
        <v>0</v>
      </c>
      <c r="X599" s="515">
        <f t="shared" si="231"/>
        <v>0</v>
      </c>
      <c r="Y599" s="515">
        <f t="shared" si="231"/>
        <v>0</v>
      </c>
      <c r="Z599" s="515">
        <f t="shared" si="231"/>
        <v>0</v>
      </c>
      <c r="AA599" s="515">
        <f t="shared" si="231"/>
        <v>0</v>
      </c>
      <c r="AB599" s="515">
        <f t="shared" si="231"/>
        <v>0</v>
      </c>
      <c r="AC599" s="515">
        <f t="shared" si="231"/>
        <v>0</v>
      </c>
      <c r="AD599" s="515">
        <f t="shared" si="231"/>
        <v>0</v>
      </c>
      <c r="AE599" s="515">
        <f t="shared" si="231"/>
        <v>0</v>
      </c>
      <c r="AF599" s="515">
        <f t="shared" si="231"/>
        <v>0</v>
      </c>
      <c r="AG599" s="515">
        <f t="shared" si="231"/>
        <v>0</v>
      </c>
      <c r="AH599" s="515">
        <f t="shared" si="231"/>
        <v>0</v>
      </c>
      <c r="AI599" s="515">
        <f t="shared" si="231"/>
        <v>0</v>
      </c>
      <c r="AJ599" s="515">
        <f t="shared" si="232"/>
        <v>0</v>
      </c>
      <c r="AK599" s="515">
        <f t="shared" si="232"/>
        <v>0</v>
      </c>
      <c r="AL599" s="515">
        <f t="shared" si="232"/>
        <v>0</v>
      </c>
      <c r="AM599" s="515">
        <f t="shared" si="232"/>
        <v>0</v>
      </c>
      <c r="AN599" s="515">
        <f t="shared" si="232"/>
        <v>0</v>
      </c>
      <c r="AO599" s="515">
        <f t="shared" si="232"/>
        <v>0</v>
      </c>
      <c r="AP599" s="515">
        <f t="shared" si="232"/>
        <v>0</v>
      </c>
      <c r="AQ599" s="515">
        <f t="shared" si="232"/>
        <v>0</v>
      </c>
      <c r="AR599" s="515">
        <f t="shared" si="232"/>
        <v>0</v>
      </c>
      <c r="AS599" s="515">
        <f t="shared" si="232"/>
        <v>0</v>
      </c>
      <c r="AT599" s="515">
        <f t="shared" si="232"/>
        <v>0</v>
      </c>
      <c r="AU599" s="515">
        <f t="shared" si="232"/>
        <v>0</v>
      </c>
      <c r="AV599" s="515">
        <f t="shared" si="232"/>
        <v>0</v>
      </c>
      <c r="AW599" s="515">
        <f t="shared" si="232"/>
        <v>0</v>
      </c>
      <c r="AX599" s="515" t="str">
        <f t="shared" si="224"/>
        <v/>
      </c>
      <c r="AY599" s="515" t="str">
        <f t="shared" si="224"/>
        <v/>
      </c>
      <c r="AZ599" s="515" t="str">
        <f t="shared" si="224"/>
        <v/>
      </c>
      <c r="BA599" s="515" t="str">
        <f t="shared" si="223"/>
        <v/>
      </c>
      <c r="BB599" s="515" t="str">
        <f t="shared" si="223"/>
        <v/>
      </c>
      <c r="BC599" s="515" t="str">
        <f t="shared" si="223"/>
        <v/>
      </c>
      <c r="BD599" s="515" t="str">
        <f t="shared" si="223"/>
        <v/>
      </c>
      <c r="BE599" s="515" t="str">
        <f t="shared" si="223"/>
        <v/>
      </c>
      <c r="BF599" s="515" t="str">
        <f t="shared" si="223"/>
        <v/>
      </c>
      <c r="BG599" s="515" t="str">
        <f t="shared" si="223"/>
        <v/>
      </c>
      <c r="BH599" s="515" t="str">
        <f t="shared" si="223"/>
        <v/>
      </c>
      <c r="BI599" s="515" t="str">
        <f t="shared" si="223"/>
        <v/>
      </c>
      <c r="BJ599" s="515" t="str">
        <f t="shared" si="223"/>
        <v/>
      </c>
      <c r="BK599" s="515" t="str">
        <f t="shared" si="223"/>
        <v/>
      </c>
      <c r="BL599" s="515">
        <f t="shared" si="233"/>
        <v>0</v>
      </c>
      <c r="BM599" s="515">
        <f t="shared" si="234"/>
        <v>0</v>
      </c>
      <c r="BN599" s="515">
        <f t="shared" si="235"/>
        <v>0</v>
      </c>
      <c r="BO599" s="515" t="str">
        <f t="shared" si="236"/>
        <v/>
      </c>
    </row>
    <row r="600" spans="1:67" ht="30" customHeight="1">
      <c r="A600" s="518">
        <v>589</v>
      </c>
      <c r="B600" s="516"/>
      <c r="C600" s="77" t="str">
        <f t="shared" si="225"/>
        <v/>
      </c>
      <c r="D600" s="72" t="str">
        <f t="shared" si="226"/>
        <v/>
      </c>
      <c r="E600" s="515" t="str">
        <f t="shared" si="227"/>
        <v/>
      </c>
      <c r="F600" s="515" t="str">
        <f t="shared" si="228"/>
        <v/>
      </c>
      <c r="G600" s="515" t="str">
        <f t="shared" si="229"/>
        <v/>
      </c>
      <c r="H600" s="515">
        <f t="shared" si="230"/>
        <v>0</v>
      </c>
      <c r="I600" s="515">
        <f t="shared" si="230"/>
        <v>0</v>
      </c>
      <c r="J600" s="515">
        <f t="shared" si="230"/>
        <v>0</v>
      </c>
      <c r="K600" s="515">
        <f t="shared" si="230"/>
        <v>0</v>
      </c>
      <c r="L600" s="515">
        <f t="shared" si="230"/>
        <v>0</v>
      </c>
      <c r="M600" s="515">
        <f t="shared" si="230"/>
        <v>0</v>
      </c>
      <c r="N600" s="515">
        <f t="shared" si="230"/>
        <v>0</v>
      </c>
      <c r="O600" s="515">
        <f t="shared" si="230"/>
        <v>0</v>
      </c>
      <c r="P600" s="515">
        <f t="shared" si="230"/>
        <v>0</v>
      </c>
      <c r="Q600" s="515">
        <f t="shared" si="230"/>
        <v>0</v>
      </c>
      <c r="R600" s="515">
        <f t="shared" si="230"/>
        <v>0</v>
      </c>
      <c r="S600" s="515">
        <f t="shared" si="230"/>
        <v>0</v>
      </c>
      <c r="T600" s="515">
        <f t="shared" si="230"/>
        <v>0</v>
      </c>
      <c r="U600" s="515">
        <f t="shared" si="230"/>
        <v>0</v>
      </c>
      <c r="V600" s="515">
        <f t="shared" si="231"/>
        <v>0</v>
      </c>
      <c r="W600" s="515">
        <f t="shared" si="231"/>
        <v>0</v>
      </c>
      <c r="X600" s="515">
        <f t="shared" si="231"/>
        <v>0</v>
      </c>
      <c r="Y600" s="515">
        <f t="shared" si="231"/>
        <v>0</v>
      </c>
      <c r="Z600" s="515">
        <f t="shared" si="231"/>
        <v>0</v>
      </c>
      <c r="AA600" s="515">
        <f t="shared" si="231"/>
        <v>0</v>
      </c>
      <c r="AB600" s="515">
        <f t="shared" si="231"/>
        <v>0</v>
      </c>
      <c r="AC600" s="515">
        <f t="shared" si="231"/>
        <v>0</v>
      </c>
      <c r="AD600" s="515">
        <f t="shared" si="231"/>
        <v>0</v>
      </c>
      <c r="AE600" s="515">
        <f t="shared" si="231"/>
        <v>0</v>
      </c>
      <c r="AF600" s="515">
        <f t="shared" si="231"/>
        <v>0</v>
      </c>
      <c r="AG600" s="515">
        <f t="shared" si="231"/>
        <v>0</v>
      </c>
      <c r="AH600" s="515">
        <f t="shared" si="231"/>
        <v>0</v>
      </c>
      <c r="AI600" s="515">
        <f t="shared" si="231"/>
        <v>0</v>
      </c>
      <c r="AJ600" s="515">
        <f t="shared" si="232"/>
        <v>0</v>
      </c>
      <c r="AK600" s="515">
        <f t="shared" si="232"/>
        <v>0</v>
      </c>
      <c r="AL600" s="515">
        <f t="shared" si="232"/>
        <v>0</v>
      </c>
      <c r="AM600" s="515">
        <f t="shared" si="232"/>
        <v>0</v>
      </c>
      <c r="AN600" s="515">
        <f t="shared" si="232"/>
        <v>0</v>
      </c>
      <c r="AO600" s="515">
        <f t="shared" si="232"/>
        <v>0</v>
      </c>
      <c r="AP600" s="515">
        <f t="shared" si="232"/>
        <v>0</v>
      </c>
      <c r="AQ600" s="515">
        <f t="shared" si="232"/>
        <v>0</v>
      </c>
      <c r="AR600" s="515">
        <f t="shared" si="232"/>
        <v>0</v>
      </c>
      <c r="AS600" s="515">
        <f t="shared" si="232"/>
        <v>0</v>
      </c>
      <c r="AT600" s="515">
        <f t="shared" si="232"/>
        <v>0</v>
      </c>
      <c r="AU600" s="515">
        <f t="shared" si="232"/>
        <v>0</v>
      </c>
      <c r="AV600" s="515">
        <f t="shared" si="232"/>
        <v>0</v>
      </c>
      <c r="AW600" s="515">
        <f t="shared" si="232"/>
        <v>0</v>
      </c>
      <c r="AX600" s="515" t="str">
        <f t="shared" si="224"/>
        <v/>
      </c>
      <c r="AY600" s="515" t="str">
        <f t="shared" si="224"/>
        <v/>
      </c>
      <c r="AZ600" s="515" t="str">
        <f t="shared" si="224"/>
        <v/>
      </c>
      <c r="BA600" s="515" t="str">
        <f t="shared" si="223"/>
        <v/>
      </c>
      <c r="BB600" s="515" t="str">
        <f t="shared" si="223"/>
        <v/>
      </c>
      <c r="BC600" s="515" t="str">
        <f t="shared" si="223"/>
        <v/>
      </c>
      <c r="BD600" s="515" t="str">
        <f t="shared" si="223"/>
        <v/>
      </c>
      <c r="BE600" s="515" t="str">
        <f t="shared" si="223"/>
        <v/>
      </c>
      <c r="BF600" s="515" t="str">
        <f t="shared" si="223"/>
        <v/>
      </c>
      <c r="BG600" s="515" t="str">
        <f t="shared" si="223"/>
        <v/>
      </c>
      <c r="BH600" s="515" t="str">
        <f t="shared" si="223"/>
        <v/>
      </c>
      <c r="BI600" s="515" t="str">
        <f t="shared" si="223"/>
        <v/>
      </c>
      <c r="BJ600" s="515" t="str">
        <f t="shared" si="223"/>
        <v/>
      </c>
      <c r="BK600" s="515" t="str">
        <f t="shared" si="223"/>
        <v/>
      </c>
      <c r="BL600" s="515">
        <f t="shared" si="233"/>
        <v>0</v>
      </c>
      <c r="BM600" s="515">
        <f t="shared" si="234"/>
        <v>0</v>
      </c>
      <c r="BN600" s="515">
        <f t="shared" si="235"/>
        <v>0</v>
      </c>
      <c r="BO600" s="515" t="str">
        <f t="shared" si="236"/>
        <v/>
      </c>
    </row>
    <row r="601" spans="1:67" ht="30" customHeight="1">
      <c r="A601" s="517">
        <v>590</v>
      </c>
      <c r="B601" s="516"/>
      <c r="C601" s="77" t="str">
        <f t="shared" si="225"/>
        <v/>
      </c>
      <c r="D601" s="72" t="str">
        <f t="shared" si="226"/>
        <v/>
      </c>
      <c r="E601" s="515" t="str">
        <f t="shared" si="227"/>
        <v/>
      </c>
      <c r="F601" s="515" t="str">
        <f t="shared" si="228"/>
        <v/>
      </c>
      <c r="G601" s="515" t="str">
        <f t="shared" si="229"/>
        <v/>
      </c>
      <c r="H601" s="515">
        <f t="shared" si="230"/>
        <v>0</v>
      </c>
      <c r="I601" s="515">
        <f t="shared" si="230"/>
        <v>0</v>
      </c>
      <c r="J601" s="515">
        <f t="shared" si="230"/>
        <v>0</v>
      </c>
      <c r="K601" s="515">
        <f t="shared" si="230"/>
        <v>0</v>
      </c>
      <c r="L601" s="515">
        <f t="shared" si="230"/>
        <v>0</v>
      </c>
      <c r="M601" s="515">
        <f t="shared" si="230"/>
        <v>0</v>
      </c>
      <c r="N601" s="515">
        <f t="shared" si="230"/>
        <v>0</v>
      </c>
      <c r="O601" s="515">
        <f t="shared" si="230"/>
        <v>0</v>
      </c>
      <c r="P601" s="515">
        <f t="shared" si="230"/>
        <v>0</v>
      </c>
      <c r="Q601" s="515">
        <f t="shared" si="230"/>
        <v>0</v>
      </c>
      <c r="R601" s="515">
        <f t="shared" si="230"/>
        <v>0</v>
      </c>
      <c r="S601" s="515">
        <f t="shared" si="230"/>
        <v>0</v>
      </c>
      <c r="T601" s="515">
        <f t="shared" si="230"/>
        <v>0</v>
      </c>
      <c r="U601" s="515">
        <f t="shared" si="230"/>
        <v>0</v>
      </c>
      <c r="V601" s="515">
        <f t="shared" si="231"/>
        <v>0</v>
      </c>
      <c r="W601" s="515">
        <f t="shared" si="231"/>
        <v>0</v>
      </c>
      <c r="X601" s="515">
        <f t="shared" si="231"/>
        <v>0</v>
      </c>
      <c r="Y601" s="515">
        <f t="shared" si="231"/>
        <v>0</v>
      </c>
      <c r="Z601" s="515">
        <f t="shared" si="231"/>
        <v>0</v>
      </c>
      <c r="AA601" s="515">
        <f t="shared" si="231"/>
        <v>0</v>
      </c>
      <c r="AB601" s="515">
        <f t="shared" si="231"/>
        <v>0</v>
      </c>
      <c r="AC601" s="515">
        <f t="shared" si="231"/>
        <v>0</v>
      </c>
      <c r="AD601" s="515">
        <f t="shared" si="231"/>
        <v>0</v>
      </c>
      <c r="AE601" s="515">
        <f t="shared" si="231"/>
        <v>0</v>
      </c>
      <c r="AF601" s="515">
        <f t="shared" si="231"/>
        <v>0</v>
      </c>
      <c r="AG601" s="515">
        <f t="shared" si="231"/>
        <v>0</v>
      </c>
      <c r="AH601" s="515">
        <f t="shared" si="231"/>
        <v>0</v>
      </c>
      <c r="AI601" s="515">
        <f t="shared" si="231"/>
        <v>0</v>
      </c>
      <c r="AJ601" s="515">
        <f t="shared" si="232"/>
        <v>0</v>
      </c>
      <c r="AK601" s="515">
        <f t="shared" si="232"/>
        <v>0</v>
      </c>
      <c r="AL601" s="515">
        <f t="shared" si="232"/>
        <v>0</v>
      </c>
      <c r="AM601" s="515">
        <f t="shared" si="232"/>
        <v>0</v>
      </c>
      <c r="AN601" s="515">
        <f t="shared" si="232"/>
        <v>0</v>
      </c>
      <c r="AO601" s="515">
        <f t="shared" si="232"/>
        <v>0</v>
      </c>
      <c r="AP601" s="515">
        <f t="shared" si="232"/>
        <v>0</v>
      </c>
      <c r="AQ601" s="515">
        <f t="shared" si="232"/>
        <v>0</v>
      </c>
      <c r="AR601" s="515">
        <f t="shared" si="232"/>
        <v>0</v>
      </c>
      <c r="AS601" s="515">
        <f t="shared" si="232"/>
        <v>0</v>
      </c>
      <c r="AT601" s="515">
        <f t="shared" si="232"/>
        <v>0</v>
      </c>
      <c r="AU601" s="515">
        <f t="shared" si="232"/>
        <v>0</v>
      </c>
      <c r="AV601" s="515">
        <f t="shared" si="232"/>
        <v>0</v>
      </c>
      <c r="AW601" s="515">
        <f t="shared" si="232"/>
        <v>0</v>
      </c>
      <c r="AX601" s="515" t="str">
        <f t="shared" si="224"/>
        <v/>
      </c>
      <c r="AY601" s="515" t="str">
        <f t="shared" si="224"/>
        <v/>
      </c>
      <c r="AZ601" s="515" t="str">
        <f t="shared" si="224"/>
        <v/>
      </c>
      <c r="BA601" s="515" t="str">
        <f t="shared" si="223"/>
        <v/>
      </c>
      <c r="BB601" s="515" t="str">
        <f t="shared" si="223"/>
        <v/>
      </c>
      <c r="BC601" s="515" t="str">
        <f t="shared" si="223"/>
        <v/>
      </c>
      <c r="BD601" s="515" t="str">
        <f t="shared" si="223"/>
        <v/>
      </c>
      <c r="BE601" s="515" t="str">
        <f t="shared" si="223"/>
        <v/>
      </c>
      <c r="BF601" s="515" t="str">
        <f t="shared" si="223"/>
        <v/>
      </c>
      <c r="BG601" s="515" t="str">
        <f t="shared" si="223"/>
        <v/>
      </c>
      <c r="BH601" s="515" t="str">
        <f t="shared" si="223"/>
        <v/>
      </c>
      <c r="BI601" s="515" t="str">
        <f t="shared" si="223"/>
        <v/>
      </c>
      <c r="BJ601" s="515" t="str">
        <f t="shared" si="223"/>
        <v/>
      </c>
      <c r="BK601" s="515" t="str">
        <f t="shared" si="223"/>
        <v/>
      </c>
      <c r="BL601" s="515">
        <f t="shared" si="233"/>
        <v>0</v>
      </c>
      <c r="BM601" s="515">
        <f t="shared" si="234"/>
        <v>0</v>
      </c>
      <c r="BN601" s="515">
        <f t="shared" si="235"/>
        <v>0</v>
      </c>
      <c r="BO601" s="515" t="str">
        <f t="shared" si="236"/>
        <v/>
      </c>
    </row>
    <row r="602" spans="1:67" ht="30" customHeight="1">
      <c r="A602" s="518">
        <v>591</v>
      </c>
      <c r="B602" s="516"/>
      <c r="C602" s="77" t="str">
        <f t="shared" si="225"/>
        <v/>
      </c>
      <c r="D602" s="72" t="str">
        <f t="shared" si="226"/>
        <v/>
      </c>
      <c r="E602" s="515" t="str">
        <f t="shared" si="227"/>
        <v/>
      </c>
      <c r="F602" s="515" t="str">
        <f t="shared" si="228"/>
        <v/>
      </c>
      <c r="G602" s="515" t="str">
        <f t="shared" si="229"/>
        <v/>
      </c>
      <c r="H602" s="515">
        <f t="shared" si="230"/>
        <v>0</v>
      </c>
      <c r="I602" s="515">
        <f t="shared" si="230"/>
        <v>0</v>
      </c>
      <c r="J602" s="515">
        <f t="shared" si="230"/>
        <v>0</v>
      </c>
      <c r="K602" s="515">
        <f t="shared" si="230"/>
        <v>0</v>
      </c>
      <c r="L602" s="515">
        <f t="shared" si="230"/>
        <v>0</v>
      </c>
      <c r="M602" s="515">
        <f t="shared" si="230"/>
        <v>0</v>
      </c>
      <c r="N602" s="515">
        <f t="shared" si="230"/>
        <v>0</v>
      </c>
      <c r="O602" s="515">
        <f t="shared" si="230"/>
        <v>0</v>
      </c>
      <c r="P602" s="515">
        <f t="shared" si="230"/>
        <v>0</v>
      </c>
      <c r="Q602" s="515">
        <f t="shared" si="230"/>
        <v>0</v>
      </c>
      <c r="R602" s="515">
        <f t="shared" si="230"/>
        <v>0</v>
      </c>
      <c r="S602" s="515">
        <f t="shared" si="230"/>
        <v>0</v>
      </c>
      <c r="T602" s="515">
        <f t="shared" si="230"/>
        <v>0</v>
      </c>
      <c r="U602" s="515">
        <f t="shared" si="230"/>
        <v>0</v>
      </c>
      <c r="V602" s="515">
        <f t="shared" si="231"/>
        <v>0</v>
      </c>
      <c r="W602" s="515">
        <f t="shared" si="231"/>
        <v>0</v>
      </c>
      <c r="X602" s="515">
        <f t="shared" si="231"/>
        <v>0</v>
      </c>
      <c r="Y602" s="515">
        <f t="shared" si="231"/>
        <v>0</v>
      </c>
      <c r="Z602" s="515">
        <f t="shared" si="231"/>
        <v>0</v>
      </c>
      <c r="AA602" s="515">
        <f t="shared" si="231"/>
        <v>0</v>
      </c>
      <c r="AB602" s="515">
        <f t="shared" si="231"/>
        <v>0</v>
      </c>
      <c r="AC602" s="515">
        <f t="shared" si="231"/>
        <v>0</v>
      </c>
      <c r="AD602" s="515">
        <f t="shared" si="231"/>
        <v>0</v>
      </c>
      <c r="AE602" s="515">
        <f t="shared" si="231"/>
        <v>0</v>
      </c>
      <c r="AF602" s="515">
        <f t="shared" si="231"/>
        <v>0</v>
      </c>
      <c r="AG602" s="515">
        <f t="shared" si="231"/>
        <v>0</v>
      </c>
      <c r="AH602" s="515">
        <f t="shared" si="231"/>
        <v>0</v>
      </c>
      <c r="AI602" s="515">
        <f t="shared" si="231"/>
        <v>0</v>
      </c>
      <c r="AJ602" s="515">
        <f t="shared" si="232"/>
        <v>0</v>
      </c>
      <c r="AK602" s="515">
        <f t="shared" si="232"/>
        <v>0</v>
      </c>
      <c r="AL602" s="515">
        <f t="shared" si="232"/>
        <v>0</v>
      </c>
      <c r="AM602" s="515">
        <f t="shared" si="232"/>
        <v>0</v>
      </c>
      <c r="AN602" s="515">
        <f t="shared" si="232"/>
        <v>0</v>
      </c>
      <c r="AO602" s="515">
        <f t="shared" si="232"/>
        <v>0</v>
      </c>
      <c r="AP602" s="515">
        <f t="shared" si="232"/>
        <v>0</v>
      </c>
      <c r="AQ602" s="515">
        <f t="shared" si="232"/>
        <v>0</v>
      </c>
      <c r="AR602" s="515">
        <f t="shared" si="232"/>
        <v>0</v>
      </c>
      <c r="AS602" s="515">
        <f t="shared" si="232"/>
        <v>0</v>
      </c>
      <c r="AT602" s="515">
        <f t="shared" si="232"/>
        <v>0</v>
      </c>
      <c r="AU602" s="515">
        <f t="shared" si="232"/>
        <v>0</v>
      </c>
      <c r="AV602" s="515">
        <f t="shared" si="232"/>
        <v>0</v>
      </c>
      <c r="AW602" s="515">
        <f t="shared" si="232"/>
        <v>0</v>
      </c>
      <c r="AX602" s="515" t="str">
        <f t="shared" si="224"/>
        <v/>
      </c>
      <c r="AY602" s="515" t="str">
        <f t="shared" si="224"/>
        <v/>
      </c>
      <c r="AZ602" s="515" t="str">
        <f t="shared" si="224"/>
        <v/>
      </c>
      <c r="BA602" s="515" t="str">
        <f t="shared" si="223"/>
        <v/>
      </c>
      <c r="BB602" s="515" t="str">
        <f t="shared" si="223"/>
        <v/>
      </c>
      <c r="BC602" s="515" t="str">
        <f t="shared" si="223"/>
        <v/>
      </c>
      <c r="BD602" s="515" t="str">
        <f t="shared" si="223"/>
        <v/>
      </c>
      <c r="BE602" s="515" t="str">
        <f t="shared" si="223"/>
        <v/>
      </c>
      <c r="BF602" s="515" t="str">
        <f t="shared" si="223"/>
        <v/>
      </c>
      <c r="BG602" s="515" t="str">
        <f t="shared" si="223"/>
        <v/>
      </c>
      <c r="BH602" s="515" t="str">
        <f t="shared" si="223"/>
        <v/>
      </c>
      <c r="BI602" s="515" t="str">
        <f t="shared" si="223"/>
        <v/>
      </c>
      <c r="BJ602" s="515" t="str">
        <f t="shared" si="223"/>
        <v/>
      </c>
      <c r="BK602" s="515" t="str">
        <f t="shared" si="223"/>
        <v/>
      </c>
      <c r="BL602" s="515">
        <f t="shared" si="233"/>
        <v>0</v>
      </c>
      <c r="BM602" s="515">
        <f t="shared" si="234"/>
        <v>0</v>
      </c>
      <c r="BN602" s="515">
        <f t="shared" si="235"/>
        <v>0</v>
      </c>
      <c r="BO602" s="515" t="str">
        <f t="shared" si="236"/>
        <v/>
      </c>
    </row>
    <row r="603" spans="1:67" ht="30" customHeight="1">
      <c r="A603" s="517">
        <v>592</v>
      </c>
      <c r="B603" s="516"/>
      <c r="C603" s="77" t="str">
        <f t="shared" si="225"/>
        <v/>
      </c>
      <c r="D603" s="72" t="str">
        <f t="shared" si="226"/>
        <v/>
      </c>
      <c r="E603" s="515" t="str">
        <f t="shared" si="227"/>
        <v/>
      </c>
      <c r="F603" s="515" t="str">
        <f t="shared" si="228"/>
        <v/>
      </c>
      <c r="G603" s="515" t="str">
        <f t="shared" si="229"/>
        <v/>
      </c>
      <c r="H603" s="515">
        <f t="shared" si="230"/>
        <v>0</v>
      </c>
      <c r="I603" s="515">
        <f t="shared" si="230"/>
        <v>0</v>
      </c>
      <c r="J603" s="515">
        <f t="shared" si="230"/>
        <v>0</v>
      </c>
      <c r="K603" s="515">
        <f t="shared" si="230"/>
        <v>0</v>
      </c>
      <c r="L603" s="515">
        <f t="shared" si="230"/>
        <v>0</v>
      </c>
      <c r="M603" s="515">
        <f t="shared" si="230"/>
        <v>0</v>
      </c>
      <c r="N603" s="515">
        <f t="shared" si="230"/>
        <v>0</v>
      </c>
      <c r="O603" s="515">
        <f t="shared" si="230"/>
        <v>0</v>
      </c>
      <c r="P603" s="515">
        <f t="shared" si="230"/>
        <v>0</v>
      </c>
      <c r="Q603" s="515">
        <f t="shared" si="230"/>
        <v>0</v>
      </c>
      <c r="R603" s="515">
        <f t="shared" si="230"/>
        <v>0</v>
      </c>
      <c r="S603" s="515">
        <f t="shared" si="230"/>
        <v>0</v>
      </c>
      <c r="T603" s="515">
        <f t="shared" si="230"/>
        <v>0</v>
      </c>
      <c r="U603" s="515">
        <f t="shared" si="230"/>
        <v>0</v>
      </c>
      <c r="V603" s="515">
        <f t="shared" si="231"/>
        <v>0</v>
      </c>
      <c r="W603" s="515">
        <f t="shared" si="231"/>
        <v>0</v>
      </c>
      <c r="X603" s="515">
        <f t="shared" si="231"/>
        <v>0</v>
      </c>
      <c r="Y603" s="515">
        <f t="shared" si="231"/>
        <v>0</v>
      </c>
      <c r="Z603" s="515">
        <f t="shared" si="231"/>
        <v>0</v>
      </c>
      <c r="AA603" s="515">
        <f t="shared" si="231"/>
        <v>0</v>
      </c>
      <c r="AB603" s="515">
        <f t="shared" si="231"/>
        <v>0</v>
      </c>
      <c r="AC603" s="515">
        <f t="shared" si="231"/>
        <v>0</v>
      </c>
      <c r="AD603" s="515">
        <f t="shared" si="231"/>
        <v>0</v>
      </c>
      <c r="AE603" s="515">
        <f t="shared" si="231"/>
        <v>0</v>
      </c>
      <c r="AF603" s="515">
        <f t="shared" si="231"/>
        <v>0</v>
      </c>
      <c r="AG603" s="515">
        <f t="shared" si="231"/>
        <v>0</v>
      </c>
      <c r="AH603" s="515">
        <f t="shared" si="231"/>
        <v>0</v>
      </c>
      <c r="AI603" s="515">
        <f t="shared" si="231"/>
        <v>0</v>
      </c>
      <c r="AJ603" s="515">
        <f t="shared" si="232"/>
        <v>0</v>
      </c>
      <c r="AK603" s="515">
        <f t="shared" si="232"/>
        <v>0</v>
      </c>
      <c r="AL603" s="515">
        <f t="shared" si="232"/>
        <v>0</v>
      </c>
      <c r="AM603" s="515">
        <f t="shared" si="232"/>
        <v>0</v>
      </c>
      <c r="AN603" s="515">
        <f t="shared" si="232"/>
        <v>0</v>
      </c>
      <c r="AO603" s="515">
        <f t="shared" si="232"/>
        <v>0</v>
      </c>
      <c r="AP603" s="515">
        <f t="shared" si="232"/>
        <v>0</v>
      </c>
      <c r="AQ603" s="515">
        <f t="shared" si="232"/>
        <v>0</v>
      </c>
      <c r="AR603" s="515">
        <f t="shared" si="232"/>
        <v>0</v>
      </c>
      <c r="AS603" s="515">
        <f t="shared" si="232"/>
        <v>0</v>
      </c>
      <c r="AT603" s="515">
        <f t="shared" si="232"/>
        <v>0</v>
      </c>
      <c r="AU603" s="515">
        <f t="shared" si="232"/>
        <v>0</v>
      </c>
      <c r="AV603" s="515">
        <f t="shared" si="232"/>
        <v>0</v>
      </c>
      <c r="AW603" s="515">
        <f t="shared" si="232"/>
        <v>0</v>
      </c>
      <c r="AX603" s="515" t="str">
        <f t="shared" si="224"/>
        <v/>
      </c>
      <c r="AY603" s="515" t="str">
        <f t="shared" si="224"/>
        <v/>
      </c>
      <c r="AZ603" s="515" t="str">
        <f t="shared" si="224"/>
        <v/>
      </c>
      <c r="BA603" s="515" t="str">
        <f t="shared" si="223"/>
        <v/>
      </c>
      <c r="BB603" s="515" t="str">
        <f t="shared" si="223"/>
        <v/>
      </c>
      <c r="BC603" s="515" t="str">
        <f t="shared" si="223"/>
        <v/>
      </c>
      <c r="BD603" s="515" t="str">
        <f t="shared" si="223"/>
        <v/>
      </c>
      <c r="BE603" s="515" t="str">
        <f t="shared" si="223"/>
        <v/>
      </c>
      <c r="BF603" s="515" t="str">
        <f t="shared" si="223"/>
        <v/>
      </c>
      <c r="BG603" s="515" t="str">
        <f t="shared" si="223"/>
        <v/>
      </c>
      <c r="BH603" s="515" t="str">
        <f t="shared" si="223"/>
        <v/>
      </c>
      <c r="BI603" s="515" t="str">
        <f t="shared" si="223"/>
        <v/>
      </c>
      <c r="BJ603" s="515" t="str">
        <f t="shared" si="223"/>
        <v/>
      </c>
      <c r="BK603" s="515" t="str">
        <f t="shared" si="223"/>
        <v/>
      </c>
      <c r="BL603" s="515">
        <f t="shared" si="233"/>
        <v>0</v>
      </c>
      <c r="BM603" s="515">
        <f t="shared" si="234"/>
        <v>0</v>
      </c>
      <c r="BN603" s="515">
        <f t="shared" si="235"/>
        <v>0</v>
      </c>
      <c r="BO603" s="515" t="str">
        <f t="shared" si="236"/>
        <v/>
      </c>
    </row>
    <row r="604" spans="1:67" ht="30" customHeight="1">
      <c r="A604" s="518">
        <v>593</v>
      </c>
      <c r="B604" s="516"/>
      <c r="C604" s="77" t="str">
        <f t="shared" si="225"/>
        <v/>
      </c>
      <c r="D604" s="72" t="str">
        <f t="shared" si="226"/>
        <v/>
      </c>
      <c r="E604" s="515" t="str">
        <f t="shared" si="227"/>
        <v/>
      </c>
      <c r="F604" s="515" t="str">
        <f t="shared" si="228"/>
        <v/>
      </c>
      <c r="G604" s="515" t="str">
        <f t="shared" si="229"/>
        <v/>
      </c>
      <c r="H604" s="515">
        <f t="shared" ref="H604:U619" si="237">IF($B604="",0,SUMPRODUCT(($BQ$6:$AFM$6=H$11)*($BQ$7:$AFM$7="ALERTE")*(COUNTIF($G604,"* "&amp;$BQ$8:$AFM$8&amp;" *")&gt;0)*1))</f>
        <v>0</v>
      </c>
      <c r="I604" s="515">
        <f t="shared" si="237"/>
        <v>0</v>
      </c>
      <c r="J604" s="515">
        <f t="shared" si="237"/>
        <v>0</v>
      </c>
      <c r="K604" s="515">
        <f t="shared" si="237"/>
        <v>0</v>
      </c>
      <c r="L604" s="515">
        <f t="shared" si="237"/>
        <v>0</v>
      </c>
      <c r="M604" s="515">
        <f t="shared" si="237"/>
        <v>0</v>
      </c>
      <c r="N604" s="515">
        <f t="shared" si="237"/>
        <v>0</v>
      </c>
      <c r="O604" s="515">
        <f t="shared" si="237"/>
        <v>0</v>
      </c>
      <c r="P604" s="515">
        <f t="shared" si="237"/>
        <v>0</v>
      </c>
      <c r="Q604" s="515">
        <f t="shared" si="237"/>
        <v>0</v>
      </c>
      <c r="R604" s="515">
        <f t="shared" si="237"/>
        <v>0</v>
      </c>
      <c r="S604" s="515">
        <f t="shared" si="237"/>
        <v>0</v>
      </c>
      <c r="T604" s="515">
        <f t="shared" si="237"/>
        <v>0</v>
      </c>
      <c r="U604" s="515">
        <f t="shared" si="237"/>
        <v>0</v>
      </c>
      <c r="V604" s="515">
        <f t="shared" ref="V604:AI619" si="238">IF($B604="",0,SUMPRODUCT(($BQ$6:$AFM$6=V$11)*($BQ$7:$AFM$7="INFO")*(COUNTIF($G604,"* "&amp;$BQ$8:$AFM$8&amp;" *")&gt;0)*1))</f>
        <v>0</v>
      </c>
      <c r="W604" s="515">
        <f t="shared" si="238"/>
        <v>0</v>
      </c>
      <c r="X604" s="515">
        <f t="shared" si="238"/>
        <v>0</v>
      </c>
      <c r="Y604" s="515">
        <f t="shared" si="238"/>
        <v>0</v>
      </c>
      <c r="Z604" s="515">
        <f t="shared" si="238"/>
        <v>0</v>
      </c>
      <c r="AA604" s="515">
        <f t="shared" si="238"/>
        <v>0</v>
      </c>
      <c r="AB604" s="515">
        <f t="shared" si="238"/>
        <v>0</v>
      </c>
      <c r="AC604" s="515">
        <f t="shared" si="238"/>
        <v>0</v>
      </c>
      <c r="AD604" s="515">
        <f t="shared" si="238"/>
        <v>0</v>
      </c>
      <c r="AE604" s="515">
        <f t="shared" si="238"/>
        <v>0</v>
      </c>
      <c r="AF604" s="515">
        <f t="shared" si="238"/>
        <v>0</v>
      </c>
      <c r="AG604" s="515">
        <f t="shared" si="238"/>
        <v>0</v>
      </c>
      <c r="AH604" s="515">
        <f t="shared" si="238"/>
        <v>0</v>
      </c>
      <c r="AI604" s="515">
        <f t="shared" si="238"/>
        <v>0</v>
      </c>
      <c r="AJ604" s="515">
        <f t="shared" ref="AJ604:AW619" si="239">IF($B604="",0,SUMPRODUCT(($BQ$6:$AFM$6=AJ$11)*($BQ$7:$AFM$7="EXCL")*(COUNTIF($G604,"* "&amp;$BQ$8:$AFM$8&amp;" *")&gt;0)*1))</f>
        <v>0</v>
      </c>
      <c r="AK604" s="515">
        <f t="shared" si="239"/>
        <v>0</v>
      </c>
      <c r="AL604" s="515">
        <f t="shared" si="239"/>
        <v>0</v>
      </c>
      <c r="AM604" s="515">
        <f t="shared" si="239"/>
        <v>0</v>
      </c>
      <c r="AN604" s="515">
        <f t="shared" si="239"/>
        <v>0</v>
      </c>
      <c r="AO604" s="515">
        <f t="shared" si="239"/>
        <v>0</v>
      </c>
      <c r="AP604" s="515">
        <f t="shared" si="239"/>
        <v>0</v>
      </c>
      <c r="AQ604" s="515">
        <f t="shared" si="239"/>
        <v>0</v>
      </c>
      <c r="AR604" s="515">
        <f t="shared" si="239"/>
        <v>0</v>
      </c>
      <c r="AS604" s="515">
        <f t="shared" si="239"/>
        <v>0</v>
      </c>
      <c r="AT604" s="515">
        <f t="shared" si="239"/>
        <v>0</v>
      </c>
      <c r="AU604" s="515">
        <f t="shared" si="239"/>
        <v>0</v>
      </c>
      <c r="AV604" s="515">
        <f t="shared" si="239"/>
        <v>0</v>
      </c>
      <c r="AW604" s="515">
        <f t="shared" si="239"/>
        <v>0</v>
      </c>
      <c r="AX604" s="515" t="str">
        <f t="shared" si="224"/>
        <v/>
      </c>
      <c r="AY604" s="515" t="str">
        <f t="shared" si="224"/>
        <v/>
      </c>
      <c r="AZ604" s="515" t="str">
        <f t="shared" si="224"/>
        <v/>
      </c>
      <c r="BA604" s="515" t="str">
        <f t="shared" si="223"/>
        <v/>
      </c>
      <c r="BB604" s="515" t="str">
        <f t="shared" si="223"/>
        <v/>
      </c>
      <c r="BC604" s="515" t="str">
        <f t="shared" si="223"/>
        <v/>
      </c>
      <c r="BD604" s="515" t="str">
        <f t="shared" si="223"/>
        <v/>
      </c>
      <c r="BE604" s="515" t="str">
        <f t="shared" si="223"/>
        <v/>
      </c>
      <c r="BF604" s="515" t="str">
        <f t="shared" si="223"/>
        <v/>
      </c>
      <c r="BG604" s="515" t="str">
        <f t="shared" si="223"/>
        <v/>
      </c>
      <c r="BH604" s="515" t="str">
        <f t="shared" si="223"/>
        <v/>
      </c>
      <c r="BI604" s="515" t="str">
        <f t="shared" si="223"/>
        <v/>
      </c>
      <c r="BJ604" s="515" t="str">
        <f t="shared" si="223"/>
        <v/>
      </c>
      <c r="BK604" s="515" t="str">
        <f t="shared" si="223"/>
        <v/>
      </c>
      <c r="BL604" s="515">
        <f t="shared" si="233"/>
        <v>0</v>
      </c>
      <c r="BM604" s="515">
        <f t="shared" si="234"/>
        <v>0</v>
      </c>
      <c r="BN604" s="515">
        <f t="shared" si="235"/>
        <v>0</v>
      </c>
      <c r="BO604" s="515" t="str">
        <f t="shared" si="236"/>
        <v/>
      </c>
    </row>
    <row r="605" spans="1:67" ht="30" customHeight="1">
      <c r="A605" s="517">
        <v>594</v>
      </c>
      <c r="B605" s="516"/>
      <c r="C605" s="77" t="str">
        <f t="shared" si="225"/>
        <v/>
      </c>
      <c r="D605" s="72" t="str">
        <f t="shared" si="226"/>
        <v/>
      </c>
      <c r="E605" s="515" t="str">
        <f t="shared" si="227"/>
        <v/>
      </c>
      <c r="F605" s="515" t="str">
        <f t="shared" si="228"/>
        <v/>
      </c>
      <c r="G605" s="515" t="str">
        <f t="shared" si="229"/>
        <v/>
      </c>
      <c r="H605" s="515">
        <f t="shared" si="237"/>
        <v>0</v>
      </c>
      <c r="I605" s="515">
        <f t="shared" si="237"/>
        <v>0</v>
      </c>
      <c r="J605" s="515">
        <f t="shared" si="237"/>
        <v>0</v>
      </c>
      <c r="K605" s="515">
        <f t="shared" si="237"/>
        <v>0</v>
      </c>
      <c r="L605" s="515">
        <f t="shared" si="237"/>
        <v>0</v>
      </c>
      <c r="M605" s="515">
        <f t="shared" si="237"/>
        <v>0</v>
      </c>
      <c r="N605" s="515">
        <f t="shared" si="237"/>
        <v>0</v>
      </c>
      <c r="O605" s="515">
        <f t="shared" si="237"/>
        <v>0</v>
      </c>
      <c r="P605" s="515">
        <f t="shared" si="237"/>
        <v>0</v>
      </c>
      <c r="Q605" s="515">
        <f t="shared" si="237"/>
        <v>0</v>
      </c>
      <c r="R605" s="515">
        <f t="shared" si="237"/>
        <v>0</v>
      </c>
      <c r="S605" s="515">
        <f t="shared" si="237"/>
        <v>0</v>
      </c>
      <c r="T605" s="515">
        <f t="shared" si="237"/>
        <v>0</v>
      </c>
      <c r="U605" s="515">
        <f t="shared" si="237"/>
        <v>0</v>
      </c>
      <c r="V605" s="515">
        <f t="shared" si="238"/>
        <v>0</v>
      </c>
      <c r="W605" s="515">
        <f t="shared" si="238"/>
        <v>0</v>
      </c>
      <c r="X605" s="515">
        <f t="shared" si="238"/>
        <v>0</v>
      </c>
      <c r="Y605" s="515">
        <f t="shared" si="238"/>
        <v>0</v>
      </c>
      <c r="Z605" s="515">
        <f t="shared" si="238"/>
        <v>0</v>
      </c>
      <c r="AA605" s="515">
        <f t="shared" si="238"/>
        <v>0</v>
      </c>
      <c r="AB605" s="515">
        <f t="shared" si="238"/>
        <v>0</v>
      </c>
      <c r="AC605" s="515">
        <f t="shared" si="238"/>
        <v>0</v>
      </c>
      <c r="AD605" s="515">
        <f t="shared" si="238"/>
        <v>0</v>
      </c>
      <c r="AE605" s="515">
        <f t="shared" si="238"/>
        <v>0</v>
      </c>
      <c r="AF605" s="515">
        <f t="shared" si="238"/>
        <v>0</v>
      </c>
      <c r="AG605" s="515">
        <f t="shared" si="238"/>
        <v>0</v>
      </c>
      <c r="AH605" s="515">
        <f t="shared" si="238"/>
        <v>0</v>
      </c>
      <c r="AI605" s="515">
        <f t="shared" si="238"/>
        <v>0</v>
      </c>
      <c r="AJ605" s="515">
        <f t="shared" si="239"/>
        <v>0</v>
      </c>
      <c r="AK605" s="515">
        <f t="shared" si="239"/>
        <v>0</v>
      </c>
      <c r="AL605" s="515">
        <f t="shared" si="239"/>
        <v>0</v>
      </c>
      <c r="AM605" s="515">
        <f t="shared" si="239"/>
        <v>0</v>
      </c>
      <c r="AN605" s="515">
        <f t="shared" si="239"/>
        <v>0</v>
      </c>
      <c r="AO605" s="515">
        <f t="shared" si="239"/>
        <v>0</v>
      </c>
      <c r="AP605" s="515">
        <f t="shared" si="239"/>
        <v>0</v>
      </c>
      <c r="AQ605" s="515">
        <f t="shared" si="239"/>
        <v>0</v>
      </c>
      <c r="AR605" s="515">
        <f t="shared" si="239"/>
        <v>0</v>
      </c>
      <c r="AS605" s="515">
        <f t="shared" si="239"/>
        <v>0</v>
      </c>
      <c r="AT605" s="515">
        <f t="shared" si="239"/>
        <v>0</v>
      </c>
      <c r="AU605" s="515">
        <f t="shared" si="239"/>
        <v>0</v>
      </c>
      <c r="AV605" s="515">
        <f t="shared" si="239"/>
        <v>0</v>
      </c>
      <c r="AW605" s="515">
        <f t="shared" si="239"/>
        <v>0</v>
      </c>
      <c r="AX605" s="515" t="str">
        <f t="shared" si="224"/>
        <v/>
      </c>
      <c r="AY605" s="515" t="str">
        <f t="shared" si="224"/>
        <v/>
      </c>
      <c r="AZ605" s="515" t="str">
        <f t="shared" si="224"/>
        <v/>
      </c>
      <c r="BA605" s="515" t="str">
        <f t="shared" si="223"/>
        <v/>
      </c>
      <c r="BB605" s="515" t="str">
        <f t="shared" si="223"/>
        <v/>
      </c>
      <c r="BC605" s="515" t="str">
        <f t="shared" si="223"/>
        <v/>
      </c>
      <c r="BD605" s="515" t="str">
        <f t="shared" si="223"/>
        <v/>
      </c>
      <c r="BE605" s="515" t="str">
        <f t="shared" si="223"/>
        <v/>
      </c>
      <c r="BF605" s="515" t="str">
        <f t="shared" si="223"/>
        <v/>
      </c>
      <c r="BG605" s="515" t="str">
        <f t="shared" si="223"/>
        <v/>
      </c>
      <c r="BH605" s="515" t="str">
        <f t="shared" si="223"/>
        <v/>
      </c>
      <c r="BI605" s="515" t="str">
        <f t="shared" si="223"/>
        <v/>
      </c>
      <c r="BJ605" s="515" t="str">
        <f t="shared" si="223"/>
        <v/>
      </c>
      <c r="BK605" s="515" t="str">
        <f t="shared" si="223"/>
        <v/>
      </c>
      <c r="BL605" s="515">
        <f t="shared" si="233"/>
        <v>0</v>
      </c>
      <c r="BM605" s="515">
        <f t="shared" si="234"/>
        <v>0</v>
      </c>
      <c r="BN605" s="515">
        <f t="shared" si="235"/>
        <v>0</v>
      </c>
      <c r="BO605" s="515" t="str">
        <f t="shared" si="236"/>
        <v/>
      </c>
    </row>
    <row r="606" spans="1:67" ht="30" customHeight="1">
      <c r="A606" s="518">
        <v>595</v>
      </c>
      <c r="B606" s="516"/>
      <c r="C606" s="77" t="str">
        <f t="shared" si="225"/>
        <v/>
      </c>
      <c r="D606" s="72" t="str">
        <f t="shared" si="226"/>
        <v/>
      </c>
      <c r="E606" s="515" t="str">
        <f t="shared" si="227"/>
        <v/>
      </c>
      <c r="F606" s="515" t="str">
        <f t="shared" si="228"/>
        <v/>
      </c>
      <c r="G606" s="515" t="str">
        <f t="shared" si="229"/>
        <v/>
      </c>
      <c r="H606" s="515">
        <f t="shared" si="237"/>
        <v>0</v>
      </c>
      <c r="I606" s="515">
        <f t="shared" si="237"/>
        <v>0</v>
      </c>
      <c r="J606" s="515">
        <f t="shared" si="237"/>
        <v>0</v>
      </c>
      <c r="K606" s="515">
        <f t="shared" si="237"/>
        <v>0</v>
      </c>
      <c r="L606" s="515">
        <f t="shared" si="237"/>
        <v>0</v>
      </c>
      <c r="M606" s="515">
        <f t="shared" si="237"/>
        <v>0</v>
      </c>
      <c r="N606" s="515">
        <f t="shared" si="237"/>
        <v>0</v>
      </c>
      <c r="O606" s="515">
        <f t="shared" si="237"/>
        <v>0</v>
      </c>
      <c r="P606" s="515">
        <f t="shared" si="237"/>
        <v>0</v>
      </c>
      <c r="Q606" s="515">
        <f t="shared" si="237"/>
        <v>0</v>
      </c>
      <c r="R606" s="515">
        <f t="shared" si="237"/>
        <v>0</v>
      </c>
      <c r="S606" s="515">
        <f t="shared" si="237"/>
        <v>0</v>
      </c>
      <c r="T606" s="515">
        <f t="shared" si="237"/>
        <v>0</v>
      </c>
      <c r="U606" s="515">
        <f t="shared" si="237"/>
        <v>0</v>
      </c>
      <c r="V606" s="515">
        <f t="shared" si="238"/>
        <v>0</v>
      </c>
      <c r="W606" s="515">
        <f t="shared" si="238"/>
        <v>0</v>
      </c>
      <c r="X606" s="515">
        <f t="shared" si="238"/>
        <v>0</v>
      </c>
      <c r="Y606" s="515">
        <f t="shared" si="238"/>
        <v>0</v>
      </c>
      <c r="Z606" s="515">
        <f t="shared" si="238"/>
        <v>0</v>
      </c>
      <c r="AA606" s="515">
        <f t="shared" si="238"/>
        <v>0</v>
      </c>
      <c r="AB606" s="515">
        <f t="shared" si="238"/>
        <v>0</v>
      </c>
      <c r="AC606" s="515">
        <f t="shared" si="238"/>
        <v>0</v>
      </c>
      <c r="AD606" s="515">
        <f t="shared" si="238"/>
        <v>0</v>
      </c>
      <c r="AE606" s="515">
        <f t="shared" si="238"/>
        <v>0</v>
      </c>
      <c r="AF606" s="515">
        <f t="shared" si="238"/>
        <v>0</v>
      </c>
      <c r="AG606" s="515">
        <f t="shared" si="238"/>
        <v>0</v>
      </c>
      <c r="AH606" s="515">
        <f t="shared" si="238"/>
        <v>0</v>
      </c>
      <c r="AI606" s="515">
        <f t="shared" si="238"/>
        <v>0</v>
      </c>
      <c r="AJ606" s="515">
        <f t="shared" si="239"/>
        <v>0</v>
      </c>
      <c r="AK606" s="515">
        <f t="shared" si="239"/>
        <v>0</v>
      </c>
      <c r="AL606" s="515">
        <f t="shared" si="239"/>
        <v>0</v>
      </c>
      <c r="AM606" s="515">
        <f t="shared" si="239"/>
        <v>0</v>
      </c>
      <c r="AN606" s="515">
        <f t="shared" si="239"/>
        <v>0</v>
      </c>
      <c r="AO606" s="515">
        <f t="shared" si="239"/>
        <v>0</v>
      </c>
      <c r="AP606" s="515">
        <f t="shared" si="239"/>
        <v>0</v>
      </c>
      <c r="AQ606" s="515">
        <f t="shared" si="239"/>
        <v>0</v>
      </c>
      <c r="AR606" s="515">
        <f t="shared" si="239"/>
        <v>0</v>
      </c>
      <c r="AS606" s="515">
        <f t="shared" si="239"/>
        <v>0</v>
      </c>
      <c r="AT606" s="515">
        <f t="shared" si="239"/>
        <v>0</v>
      </c>
      <c r="AU606" s="515">
        <f t="shared" si="239"/>
        <v>0</v>
      </c>
      <c r="AV606" s="515">
        <f t="shared" si="239"/>
        <v>0</v>
      </c>
      <c r="AW606" s="515">
        <f t="shared" si="239"/>
        <v>0</v>
      </c>
      <c r="AX606" s="515" t="str">
        <f t="shared" si="224"/>
        <v/>
      </c>
      <c r="AY606" s="515" t="str">
        <f t="shared" si="224"/>
        <v/>
      </c>
      <c r="AZ606" s="515" t="str">
        <f t="shared" si="224"/>
        <v/>
      </c>
      <c r="BA606" s="515" t="str">
        <f t="shared" si="223"/>
        <v/>
      </c>
      <c r="BB606" s="515" t="str">
        <f t="shared" si="223"/>
        <v/>
      </c>
      <c r="BC606" s="515" t="str">
        <f t="shared" si="223"/>
        <v/>
      </c>
      <c r="BD606" s="515" t="str">
        <f t="shared" si="223"/>
        <v/>
      </c>
      <c r="BE606" s="515" t="str">
        <f t="shared" si="223"/>
        <v/>
      </c>
      <c r="BF606" s="515" t="str">
        <f t="shared" si="223"/>
        <v/>
      </c>
      <c r="BG606" s="515" t="str">
        <f t="shared" si="223"/>
        <v/>
      </c>
      <c r="BH606" s="515" t="str">
        <f t="shared" si="223"/>
        <v/>
      </c>
      <c r="BI606" s="515" t="str">
        <f t="shared" si="223"/>
        <v/>
      </c>
      <c r="BJ606" s="515" t="str">
        <f t="shared" si="223"/>
        <v/>
      </c>
      <c r="BK606" s="515" t="str">
        <f t="shared" si="223"/>
        <v/>
      </c>
      <c r="BL606" s="515">
        <f t="shared" si="233"/>
        <v>0</v>
      </c>
      <c r="BM606" s="515">
        <f t="shared" si="234"/>
        <v>0</v>
      </c>
      <c r="BN606" s="515">
        <f t="shared" si="235"/>
        <v>0</v>
      </c>
      <c r="BO606" s="515" t="str">
        <f t="shared" si="236"/>
        <v/>
      </c>
    </row>
    <row r="607" spans="1:67" ht="30" customHeight="1">
      <c r="A607" s="517">
        <v>596</v>
      </c>
      <c r="B607" s="516"/>
      <c r="C607" s="77" t="str">
        <f t="shared" si="225"/>
        <v/>
      </c>
      <c r="D607" s="72" t="str">
        <f t="shared" si="226"/>
        <v/>
      </c>
      <c r="E607" s="515" t="str">
        <f t="shared" si="227"/>
        <v/>
      </c>
      <c r="F607" s="515" t="str">
        <f t="shared" si="228"/>
        <v/>
      </c>
      <c r="G607" s="515" t="str">
        <f t="shared" si="229"/>
        <v/>
      </c>
      <c r="H607" s="515">
        <f t="shared" si="237"/>
        <v>0</v>
      </c>
      <c r="I607" s="515">
        <f t="shared" si="237"/>
        <v>0</v>
      </c>
      <c r="J607" s="515">
        <f t="shared" si="237"/>
        <v>0</v>
      </c>
      <c r="K607" s="515">
        <f t="shared" si="237"/>
        <v>0</v>
      </c>
      <c r="L607" s="515">
        <f t="shared" si="237"/>
        <v>0</v>
      </c>
      <c r="M607" s="515">
        <f t="shared" si="237"/>
        <v>0</v>
      </c>
      <c r="N607" s="515">
        <f t="shared" si="237"/>
        <v>0</v>
      </c>
      <c r="O607" s="515">
        <f t="shared" si="237"/>
        <v>0</v>
      </c>
      <c r="P607" s="515">
        <f t="shared" si="237"/>
        <v>0</v>
      </c>
      <c r="Q607" s="515">
        <f t="shared" si="237"/>
        <v>0</v>
      </c>
      <c r="R607" s="515">
        <f t="shared" si="237"/>
        <v>0</v>
      </c>
      <c r="S607" s="515">
        <f t="shared" si="237"/>
        <v>0</v>
      </c>
      <c r="T607" s="515">
        <f t="shared" si="237"/>
        <v>0</v>
      </c>
      <c r="U607" s="515">
        <f t="shared" si="237"/>
        <v>0</v>
      </c>
      <c r="V607" s="515">
        <f t="shared" si="238"/>
        <v>0</v>
      </c>
      <c r="W607" s="515">
        <f t="shared" si="238"/>
        <v>0</v>
      </c>
      <c r="X607" s="515">
        <f t="shared" si="238"/>
        <v>0</v>
      </c>
      <c r="Y607" s="515">
        <f t="shared" si="238"/>
        <v>0</v>
      </c>
      <c r="Z607" s="515">
        <f t="shared" si="238"/>
        <v>0</v>
      </c>
      <c r="AA607" s="515">
        <f t="shared" si="238"/>
        <v>0</v>
      </c>
      <c r="AB607" s="515">
        <f t="shared" si="238"/>
        <v>0</v>
      </c>
      <c r="AC607" s="515">
        <f t="shared" si="238"/>
        <v>0</v>
      </c>
      <c r="AD607" s="515">
        <f t="shared" si="238"/>
        <v>0</v>
      </c>
      <c r="AE607" s="515">
        <f t="shared" si="238"/>
        <v>0</v>
      </c>
      <c r="AF607" s="515">
        <f t="shared" si="238"/>
        <v>0</v>
      </c>
      <c r="AG607" s="515">
        <f t="shared" si="238"/>
        <v>0</v>
      </c>
      <c r="AH607" s="515">
        <f t="shared" si="238"/>
        <v>0</v>
      </c>
      <c r="AI607" s="515">
        <f t="shared" si="238"/>
        <v>0</v>
      </c>
      <c r="AJ607" s="515">
        <f t="shared" si="239"/>
        <v>0</v>
      </c>
      <c r="AK607" s="515">
        <f t="shared" si="239"/>
        <v>0</v>
      </c>
      <c r="AL607" s="515">
        <f t="shared" si="239"/>
        <v>0</v>
      </c>
      <c r="AM607" s="515">
        <f t="shared" si="239"/>
        <v>0</v>
      </c>
      <c r="AN607" s="515">
        <f t="shared" si="239"/>
        <v>0</v>
      </c>
      <c r="AO607" s="515">
        <f t="shared" si="239"/>
        <v>0</v>
      </c>
      <c r="AP607" s="515">
        <f t="shared" si="239"/>
        <v>0</v>
      </c>
      <c r="AQ607" s="515">
        <f t="shared" si="239"/>
        <v>0</v>
      </c>
      <c r="AR607" s="515">
        <f t="shared" si="239"/>
        <v>0</v>
      </c>
      <c r="AS607" s="515">
        <f t="shared" si="239"/>
        <v>0</v>
      </c>
      <c r="AT607" s="515">
        <f t="shared" si="239"/>
        <v>0</v>
      </c>
      <c r="AU607" s="515">
        <f t="shared" si="239"/>
        <v>0</v>
      </c>
      <c r="AV607" s="515">
        <f t="shared" si="239"/>
        <v>0</v>
      </c>
      <c r="AW607" s="515">
        <f t="shared" si="239"/>
        <v>0</v>
      </c>
      <c r="AX607" s="515" t="str">
        <f t="shared" si="224"/>
        <v/>
      </c>
      <c r="AY607" s="515" t="str">
        <f t="shared" si="224"/>
        <v/>
      </c>
      <c r="AZ607" s="515" t="str">
        <f t="shared" si="224"/>
        <v/>
      </c>
      <c r="BA607" s="515" t="str">
        <f t="shared" si="223"/>
        <v/>
      </c>
      <c r="BB607" s="515" t="str">
        <f t="shared" si="223"/>
        <v/>
      </c>
      <c r="BC607" s="515" t="str">
        <f t="shared" si="223"/>
        <v/>
      </c>
      <c r="BD607" s="515" t="str">
        <f t="shared" si="223"/>
        <v/>
      </c>
      <c r="BE607" s="515" t="str">
        <f t="shared" si="223"/>
        <v/>
      </c>
      <c r="BF607" s="515" t="str">
        <f t="shared" si="223"/>
        <v/>
      </c>
      <c r="BG607" s="515" t="str">
        <f t="shared" si="223"/>
        <v/>
      </c>
      <c r="BH607" s="515" t="str">
        <f t="shared" si="223"/>
        <v/>
      </c>
      <c r="BI607" s="515" t="str">
        <f t="shared" si="223"/>
        <v/>
      </c>
      <c r="BJ607" s="515" t="str">
        <f t="shared" si="223"/>
        <v/>
      </c>
      <c r="BK607" s="515" t="str">
        <f t="shared" si="223"/>
        <v/>
      </c>
      <c r="BL607" s="515">
        <f t="shared" si="233"/>
        <v>0</v>
      </c>
      <c r="BM607" s="515">
        <f t="shared" si="234"/>
        <v>0</v>
      </c>
      <c r="BN607" s="515">
        <f t="shared" si="235"/>
        <v>0</v>
      </c>
      <c r="BO607" s="515" t="str">
        <f t="shared" si="236"/>
        <v/>
      </c>
    </row>
    <row r="608" spans="1:67" ht="30" customHeight="1">
      <c r="A608" s="518">
        <v>597</v>
      </c>
      <c r="B608" s="516"/>
      <c r="C608" s="77" t="str">
        <f t="shared" si="225"/>
        <v/>
      </c>
      <c r="D608" s="72" t="str">
        <f t="shared" si="226"/>
        <v/>
      </c>
      <c r="E608" s="515" t="str">
        <f t="shared" si="227"/>
        <v/>
      </c>
      <c r="F608" s="515" t="str">
        <f t="shared" si="228"/>
        <v/>
      </c>
      <c r="G608" s="515" t="str">
        <f t="shared" si="229"/>
        <v/>
      </c>
      <c r="H608" s="515">
        <f t="shared" si="237"/>
        <v>0</v>
      </c>
      <c r="I608" s="515">
        <f t="shared" si="237"/>
        <v>0</v>
      </c>
      <c r="J608" s="515">
        <f t="shared" si="237"/>
        <v>0</v>
      </c>
      <c r="K608" s="515">
        <f t="shared" si="237"/>
        <v>0</v>
      </c>
      <c r="L608" s="515">
        <f t="shared" si="237"/>
        <v>0</v>
      </c>
      <c r="M608" s="515">
        <f t="shared" si="237"/>
        <v>0</v>
      </c>
      <c r="N608" s="515">
        <f t="shared" si="237"/>
        <v>0</v>
      </c>
      <c r="O608" s="515">
        <f t="shared" si="237"/>
        <v>0</v>
      </c>
      <c r="P608" s="515">
        <f t="shared" si="237"/>
        <v>0</v>
      </c>
      <c r="Q608" s="515">
        <f t="shared" si="237"/>
        <v>0</v>
      </c>
      <c r="R608" s="515">
        <f t="shared" si="237"/>
        <v>0</v>
      </c>
      <c r="S608" s="515">
        <f t="shared" si="237"/>
        <v>0</v>
      </c>
      <c r="T608" s="515">
        <f t="shared" si="237"/>
        <v>0</v>
      </c>
      <c r="U608" s="515">
        <f t="shared" si="237"/>
        <v>0</v>
      </c>
      <c r="V608" s="515">
        <f t="shared" si="238"/>
        <v>0</v>
      </c>
      <c r="W608" s="515">
        <f t="shared" si="238"/>
        <v>0</v>
      </c>
      <c r="X608" s="515">
        <f t="shared" si="238"/>
        <v>0</v>
      </c>
      <c r="Y608" s="515">
        <f t="shared" si="238"/>
        <v>0</v>
      </c>
      <c r="Z608" s="515">
        <f t="shared" si="238"/>
        <v>0</v>
      </c>
      <c r="AA608" s="515">
        <f t="shared" si="238"/>
        <v>0</v>
      </c>
      <c r="AB608" s="515">
        <f t="shared" si="238"/>
        <v>0</v>
      </c>
      <c r="AC608" s="515">
        <f t="shared" si="238"/>
        <v>0</v>
      </c>
      <c r="AD608" s="515">
        <f t="shared" si="238"/>
        <v>0</v>
      </c>
      <c r="AE608" s="515">
        <f t="shared" si="238"/>
        <v>0</v>
      </c>
      <c r="AF608" s="515">
        <f t="shared" si="238"/>
        <v>0</v>
      </c>
      <c r="AG608" s="515">
        <f t="shared" si="238"/>
        <v>0</v>
      </c>
      <c r="AH608" s="515">
        <f t="shared" si="238"/>
        <v>0</v>
      </c>
      <c r="AI608" s="515">
        <f t="shared" si="238"/>
        <v>0</v>
      </c>
      <c r="AJ608" s="515">
        <f t="shared" si="239"/>
        <v>0</v>
      </c>
      <c r="AK608" s="515">
        <f t="shared" si="239"/>
        <v>0</v>
      </c>
      <c r="AL608" s="515">
        <f t="shared" si="239"/>
        <v>0</v>
      </c>
      <c r="AM608" s="515">
        <f t="shared" si="239"/>
        <v>0</v>
      </c>
      <c r="AN608" s="515">
        <f t="shared" si="239"/>
        <v>0</v>
      </c>
      <c r="AO608" s="515">
        <f t="shared" si="239"/>
        <v>0</v>
      </c>
      <c r="AP608" s="515">
        <f t="shared" si="239"/>
        <v>0</v>
      </c>
      <c r="AQ608" s="515">
        <f t="shared" si="239"/>
        <v>0</v>
      </c>
      <c r="AR608" s="515">
        <f t="shared" si="239"/>
        <v>0</v>
      </c>
      <c r="AS608" s="515">
        <f t="shared" si="239"/>
        <v>0</v>
      </c>
      <c r="AT608" s="515">
        <f t="shared" si="239"/>
        <v>0</v>
      </c>
      <c r="AU608" s="515">
        <f t="shared" si="239"/>
        <v>0</v>
      </c>
      <c r="AV608" s="515">
        <f t="shared" si="239"/>
        <v>0</v>
      </c>
      <c r="AW608" s="515">
        <f t="shared" si="239"/>
        <v>0</v>
      </c>
      <c r="AX608" s="515" t="str">
        <f t="shared" si="224"/>
        <v/>
      </c>
      <c r="AY608" s="515" t="str">
        <f t="shared" si="224"/>
        <v/>
      </c>
      <c r="AZ608" s="515" t="str">
        <f t="shared" si="224"/>
        <v/>
      </c>
      <c r="BA608" s="515" t="str">
        <f t="shared" si="223"/>
        <v/>
      </c>
      <c r="BB608" s="515" t="str">
        <f t="shared" si="223"/>
        <v/>
      </c>
      <c r="BC608" s="515" t="str">
        <f t="shared" si="223"/>
        <v/>
      </c>
      <c r="BD608" s="515" t="str">
        <f t="shared" si="223"/>
        <v/>
      </c>
      <c r="BE608" s="515" t="str">
        <f t="shared" si="223"/>
        <v/>
      </c>
      <c r="BF608" s="515" t="str">
        <f t="shared" si="223"/>
        <v/>
      </c>
      <c r="BG608" s="515" t="str">
        <f t="shared" si="223"/>
        <v/>
      </c>
      <c r="BH608" s="515" t="str">
        <f t="shared" si="223"/>
        <v/>
      </c>
      <c r="BI608" s="515" t="str">
        <f t="shared" si="223"/>
        <v/>
      </c>
      <c r="BJ608" s="515" t="str">
        <f t="shared" si="223"/>
        <v/>
      </c>
      <c r="BK608" s="515" t="str">
        <f t="shared" si="223"/>
        <v/>
      </c>
      <c r="BL608" s="515">
        <f t="shared" si="233"/>
        <v>0</v>
      </c>
      <c r="BM608" s="515">
        <f t="shared" si="234"/>
        <v>0</v>
      </c>
      <c r="BN608" s="515">
        <f t="shared" si="235"/>
        <v>0</v>
      </c>
      <c r="BO608" s="515" t="str">
        <f t="shared" si="236"/>
        <v/>
      </c>
    </row>
    <row r="609" spans="1:67" ht="30" customHeight="1">
      <c r="A609" s="517">
        <v>598</v>
      </c>
      <c r="B609" s="516"/>
      <c r="C609" s="77" t="str">
        <f t="shared" si="225"/>
        <v/>
      </c>
      <c r="D609" s="72" t="str">
        <f t="shared" si="226"/>
        <v/>
      </c>
      <c r="E609" s="515" t="str">
        <f t="shared" si="227"/>
        <v/>
      </c>
      <c r="F609" s="515" t="str">
        <f t="shared" si="228"/>
        <v/>
      </c>
      <c r="G609" s="515" t="str">
        <f t="shared" si="229"/>
        <v/>
      </c>
      <c r="H609" s="515">
        <f t="shared" si="237"/>
        <v>0</v>
      </c>
      <c r="I609" s="515">
        <f t="shared" si="237"/>
        <v>0</v>
      </c>
      <c r="J609" s="515">
        <f t="shared" si="237"/>
        <v>0</v>
      </c>
      <c r="K609" s="515">
        <f t="shared" si="237"/>
        <v>0</v>
      </c>
      <c r="L609" s="515">
        <f t="shared" si="237"/>
        <v>0</v>
      </c>
      <c r="M609" s="515">
        <f t="shared" si="237"/>
        <v>0</v>
      </c>
      <c r="N609" s="515">
        <f t="shared" si="237"/>
        <v>0</v>
      </c>
      <c r="O609" s="515">
        <f t="shared" si="237"/>
        <v>0</v>
      </c>
      <c r="P609" s="515">
        <f t="shared" si="237"/>
        <v>0</v>
      </c>
      <c r="Q609" s="515">
        <f t="shared" si="237"/>
        <v>0</v>
      </c>
      <c r="R609" s="515">
        <f t="shared" si="237"/>
        <v>0</v>
      </c>
      <c r="S609" s="515">
        <f t="shared" si="237"/>
        <v>0</v>
      </c>
      <c r="T609" s="515">
        <f t="shared" si="237"/>
        <v>0</v>
      </c>
      <c r="U609" s="515">
        <f t="shared" si="237"/>
        <v>0</v>
      </c>
      <c r="V609" s="515">
        <f t="shared" si="238"/>
        <v>0</v>
      </c>
      <c r="W609" s="515">
        <f t="shared" si="238"/>
        <v>0</v>
      </c>
      <c r="X609" s="515">
        <f t="shared" si="238"/>
        <v>0</v>
      </c>
      <c r="Y609" s="515">
        <f t="shared" si="238"/>
        <v>0</v>
      </c>
      <c r="Z609" s="515">
        <f t="shared" si="238"/>
        <v>0</v>
      </c>
      <c r="AA609" s="515">
        <f t="shared" si="238"/>
        <v>0</v>
      </c>
      <c r="AB609" s="515">
        <f t="shared" si="238"/>
        <v>0</v>
      </c>
      <c r="AC609" s="515">
        <f t="shared" si="238"/>
        <v>0</v>
      </c>
      <c r="AD609" s="515">
        <f t="shared" si="238"/>
        <v>0</v>
      </c>
      <c r="AE609" s="515">
        <f t="shared" si="238"/>
        <v>0</v>
      </c>
      <c r="AF609" s="515">
        <f t="shared" si="238"/>
        <v>0</v>
      </c>
      <c r="AG609" s="515">
        <f t="shared" si="238"/>
        <v>0</v>
      </c>
      <c r="AH609" s="515">
        <f t="shared" si="238"/>
        <v>0</v>
      </c>
      <c r="AI609" s="515">
        <f t="shared" si="238"/>
        <v>0</v>
      </c>
      <c r="AJ609" s="515">
        <f t="shared" si="239"/>
        <v>0</v>
      </c>
      <c r="AK609" s="515">
        <f t="shared" si="239"/>
        <v>0</v>
      </c>
      <c r="AL609" s="515">
        <f t="shared" si="239"/>
        <v>0</v>
      </c>
      <c r="AM609" s="515">
        <f t="shared" si="239"/>
        <v>0</v>
      </c>
      <c r="AN609" s="515">
        <f t="shared" si="239"/>
        <v>0</v>
      </c>
      <c r="AO609" s="515">
        <f t="shared" si="239"/>
        <v>0</v>
      </c>
      <c r="AP609" s="515">
        <f t="shared" si="239"/>
        <v>0</v>
      </c>
      <c r="AQ609" s="515">
        <f t="shared" si="239"/>
        <v>0</v>
      </c>
      <c r="AR609" s="515">
        <f t="shared" si="239"/>
        <v>0</v>
      </c>
      <c r="AS609" s="515">
        <f t="shared" si="239"/>
        <v>0</v>
      </c>
      <c r="AT609" s="515">
        <f t="shared" si="239"/>
        <v>0</v>
      </c>
      <c r="AU609" s="515">
        <f t="shared" si="239"/>
        <v>0</v>
      </c>
      <c r="AV609" s="515">
        <f t="shared" si="239"/>
        <v>0</v>
      </c>
      <c r="AW609" s="515">
        <f t="shared" si="239"/>
        <v>0</v>
      </c>
      <c r="AX609" s="515" t="str">
        <f t="shared" si="224"/>
        <v/>
      </c>
      <c r="AY609" s="515" t="str">
        <f t="shared" si="224"/>
        <v/>
      </c>
      <c r="AZ609" s="515" t="str">
        <f t="shared" si="224"/>
        <v/>
      </c>
      <c r="BA609" s="515" t="str">
        <f t="shared" si="223"/>
        <v/>
      </c>
      <c r="BB609" s="515" t="str">
        <f t="shared" si="223"/>
        <v/>
      </c>
      <c r="BC609" s="515" t="str">
        <f t="shared" si="223"/>
        <v/>
      </c>
      <c r="BD609" s="515" t="str">
        <f t="shared" si="223"/>
        <v/>
      </c>
      <c r="BE609" s="515" t="str">
        <f t="shared" si="223"/>
        <v/>
      </c>
      <c r="BF609" s="515" t="str">
        <f t="shared" si="223"/>
        <v/>
      </c>
      <c r="BG609" s="515" t="str">
        <f t="shared" si="223"/>
        <v/>
      </c>
      <c r="BH609" s="515" t="str">
        <f t="shared" si="223"/>
        <v/>
      </c>
      <c r="BI609" s="515" t="str">
        <f t="shared" si="223"/>
        <v/>
      </c>
      <c r="BJ609" s="515" t="str">
        <f t="shared" si="223"/>
        <v/>
      </c>
      <c r="BK609" s="515" t="str">
        <f t="shared" si="223"/>
        <v/>
      </c>
      <c r="BL609" s="515">
        <f t="shared" si="233"/>
        <v>0</v>
      </c>
      <c r="BM609" s="515">
        <f t="shared" si="234"/>
        <v>0</v>
      </c>
      <c r="BN609" s="515">
        <f t="shared" si="235"/>
        <v>0</v>
      </c>
      <c r="BO609" s="515" t="str">
        <f t="shared" si="236"/>
        <v/>
      </c>
    </row>
    <row r="610" spans="1:67" ht="30" customHeight="1">
      <c r="A610" s="518">
        <v>599</v>
      </c>
      <c r="B610" s="516"/>
      <c r="C610" s="77" t="str">
        <f t="shared" si="225"/>
        <v/>
      </c>
      <c r="D610" s="72" t="str">
        <f t="shared" si="226"/>
        <v/>
      </c>
      <c r="E610" s="515" t="str">
        <f t="shared" si="227"/>
        <v/>
      </c>
      <c r="F610" s="515" t="str">
        <f t="shared" si="228"/>
        <v/>
      </c>
      <c r="G610" s="515" t="str">
        <f t="shared" si="229"/>
        <v/>
      </c>
      <c r="H610" s="515">
        <f t="shared" si="237"/>
        <v>0</v>
      </c>
      <c r="I610" s="515">
        <f t="shared" si="237"/>
        <v>0</v>
      </c>
      <c r="J610" s="515">
        <f t="shared" si="237"/>
        <v>0</v>
      </c>
      <c r="K610" s="515">
        <f t="shared" si="237"/>
        <v>0</v>
      </c>
      <c r="L610" s="515">
        <f t="shared" si="237"/>
        <v>0</v>
      </c>
      <c r="M610" s="515">
        <f t="shared" si="237"/>
        <v>0</v>
      </c>
      <c r="N610" s="515">
        <f t="shared" si="237"/>
        <v>0</v>
      </c>
      <c r="O610" s="515">
        <f t="shared" si="237"/>
        <v>0</v>
      </c>
      <c r="P610" s="515">
        <f t="shared" si="237"/>
        <v>0</v>
      </c>
      <c r="Q610" s="515">
        <f t="shared" si="237"/>
        <v>0</v>
      </c>
      <c r="R610" s="515">
        <f t="shared" si="237"/>
        <v>0</v>
      </c>
      <c r="S610" s="515">
        <f t="shared" si="237"/>
        <v>0</v>
      </c>
      <c r="T610" s="515">
        <f t="shared" si="237"/>
        <v>0</v>
      </c>
      <c r="U610" s="515">
        <f t="shared" si="237"/>
        <v>0</v>
      </c>
      <c r="V610" s="515">
        <f t="shared" si="238"/>
        <v>0</v>
      </c>
      <c r="W610" s="515">
        <f t="shared" si="238"/>
        <v>0</v>
      </c>
      <c r="X610" s="515">
        <f t="shared" si="238"/>
        <v>0</v>
      </c>
      <c r="Y610" s="515">
        <f t="shared" si="238"/>
        <v>0</v>
      </c>
      <c r="Z610" s="515">
        <f t="shared" si="238"/>
        <v>0</v>
      </c>
      <c r="AA610" s="515">
        <f t="shared" si="238"/>
        <v>0</v>
      </c>
      <c r="AB610" s="515">
        <f t="shared" si="238"/>
        <v>0</v>
      </c>
      <c r="AC610" s="515">
        <f t="shared" si="238"/>
        <v>0</v>
      </c>
      <c r="AD610" s="515">
        <f t="shared" si="238"/>
        <v>0</v>
      </c>
      <c r="AE610" s="515">
        <f t="shared" si="238"/>
        <v>0</v>
      </c>
      <c r="AF610" s="515">
        <f t="shared" si="238"/>
        <v>0</v>
      </c>
      <c r="AG610" s="515">
        <f t="shared" si="238"/>
        <v>0</v>
      </c>
      <c r="AH610" s="515">
        <f t="shared" si="238"/>
        <v>0</v>
      </c>
      <c r="AI610" s="515">
        <f t="shared" si="238"/>
        <v>0</v>
      </c>
      <c r="AJ610" s="515">
        <f t="shared" si="239"/>
        <v>0</v>
      </c>
      <c r="AK610" s="515">
        <f t="shared" si="239"/>
        <v>0</v>
      </c>
      <c r="AL610" s="515">
        <f t="shared" si="239"/>
        <v>0</v>
      </c>
      <c r="AM610" s="515">
        <f t="shared" si="239"/>
        <v>0</v>
      </c>
      <c r="AN610" s="515">
        <f t="shared" si="239"/>
        <v>0</v>
      </c>
      <c r="AO610" s="515">
        <f t="shared" si="239"/>
        <v>0</v>
      </c>
      <c r="AP610" s="515">
        <f t="shared" si="239"/>
        <v>0</v>
      </c>
      <c r="AQ610" s="515">
        <f t="shared" si="239"/>
        <v>0</v>
      </c>
      <c r="AR610" s="515">
        <f t="shared" si="239"/>
        <v>0</v>
      </c>
      <c r="AS610" s="515">
        <f t="shared" si="239"/>
        <v>0</v>
      </c>
      <c r="AT610" s="515">
        <f t="shared" si="239"/>
        <v>0</v>
      </c>
      <c r="AU610" s="515">
        <f t="shared" si="239"/>
        <v>0</v>
      </c>
      <c r="AV610" s="515">
        <f t="shared" si="239"/>
        <v>0</v>
      </c>
      <c r="AW610" s="515">
        <f t="shared" si="239"/>
        <v>0</v>
      </c>
      <c r="AX610" s="515" t="str">
        <f t="shared" si="224"/>
        <v/>
      </c>
      <c r="AY610" s="515" t="str">
        <f t="shared" si="224"/>
        <v/>
      </c>
      <c r="AZ610" s="515" t="str">
        <f t="shared" si="224"/>
        <v/>
      </c>
      <c r="BA610" s="515" t="str">
        <f t="shared" si="223"/>
        <v/>
      </c>
      <c r="BB610" s="515" t="str">
        <f t="shared" si="223"/>
        <v/>
      </c>
      <c r="BC610" s="515" t="str">
        <f t="shared" si="223"/>
        <v/>
      </c>
      <c r="BD610" s="515" t="str">
        <f t="shared" si="223"/>
        <v/>
      </c>
      <c r="BE610" s="515" t="str">
        <f t="shared" si="223"/>
        <v/>
      </c>
      <c r="BF610" s="515" t="str">
        <f t="shared" si="223"/>
        <v/>
      </c>
      <c r="BG610" s="515" t="str">
        <f t="shared" si="223"/>
        <v/>
      </c>
      <c r="BH610" s="515" t="str">
        <f t="shared" si="223"/>
        <v/>
      </c>
      <c r="BI610" s="515" t="str">
        <f t="shared" si="223"/>
        <v/>
      </c>
      <c r="BJ610" s="515" t="str">
        <f t="shared" si="223"/>
        <v/>
      </c>
      <c r="BK610" s="515" t="str">
        <f t="shared" si="223"/>
        <v/>
      </c>
      <c r="BL610" s="515">
        <f t="shared" si="233"/>
        <v>0</v>
      </c>
      <c r="BM610" s="515">
        <f t="shared" si="234"/>
        <v>0</v>
      </c>
      <c r="BN610" s="515">
        <f t="shared" si="235"/>
        <v>0</v>
      </c>
      <c r="BO610" s="515" t="str">
        <f t="shared" si="236"/>
        <v/>
      </c>
    </row>
    <row r="611" spans="1:67" ht="30" customHeight="1">
      <c r="A611" s="517">
        <v>600</v>
      </c>
      <c r="B611" s="516"/>
      <c r="C611" s="77" t="str">
        <f t="shared" si="225"/>
        <v/>
      </c>
      <c r="D611" s="72" t="str">
        <f t="shared" si="226"/>
        <v/>
      </c>
      <c r="E611" s="515" t="str">
        <f t="shared" si="227"/>
        <v/>
      </c>
      <c r="F611" s="515" t="str">
        <f t="shared" si="228"/>
        <v/>
      </c>
      <c r="G611" s="515" t="str">
        <f t="shared" si="229"/>
        <v/>
      </c>
      <c r="H611" s="515">
        <f t="shared" si="237"/>
        <v>0</v>
      </c>
      <c r="I611" s="515">
        <f t="shared" si="237"/>
        <v>0</v>
      </c>
      <c r="J611" s="515">
        <f t="shared" si="237"/>
        <v>0</v>
      </c>
      <c r="K611" s="515">
        <f t="shared" si="237"/>
        <v>0</v>
      </c>
      <c r="L611" s="515">
        <f t="shared" si="237"/>
        <v>0</v>
      </c>
      <c r="M611" s="515">
        <f t="shared" si="237"/>
        <v>0</v>
      </c>
      <c r="N611" s="515">
        <f t="shared" si="237"/>
        <v>0</v>
      </c>
      <c r="O611" s="515">
        <f t="shared" si="237"/>
        <v>0</v>
      </c>
      <c r="P611" s="515">
        <f t="shared" si="237"/>
        <v>0</v>
      </c>
      <c r="Q611" s="515">
        <f t="shared" si="237"/>
        <v>0</v>
      </c>
      <c r="R611" s="515">
        <f t="shared" si="237"/>
        <v>0</v>
      </c>
      <c r="S611" s="515">
        <f t="shared" si="237"/>
        <v>0</v>
      </c>
      <c r="T611" s="515">
        <f t="shared" si="237"/>
        <v>0</v>
      </c>
      <c r="U611" s="515">
        <f t="shared" si="237"/>
        <v>0</v>
      </c>
      <c r="V611" s="515">
        <f t="shared" si="238"/>
        <v>0</v>
      </c>
      <c r="W611" s="515">
        <f t="shared" si="238"/>
        <v>0</v>
      </c>
      <c r="X611" s="515">
        <f t="shared" si="238"/>
        <v>0</v>
      </c>
      <c r="Y611" s="515">
        <f t="shared" si="238"/>
        <v>0</v>
      </c>
      <c r="Z611" s="515">
        <f t="shared" si="238"/>
        <v>0</v>
      </c>
      <c r="AA611" s="515">
        <f t="shared" si="238"/>
        <v>0</v>
      </c>
      <c r="AB611" s="515">
        <f t="shared" si="238"/>
        <v>0</v>
      </c>
      <c r="AC611" s="515">
        <f t="shared" si="238"/>
        <v>0</v>
      </c>
      <c r="AD611" s="515">
        <f t="shared" si="238"/>
        <v>0</v>
      </c>
      <c r="AE611" s="515">
        <f t="shared" si="238"/>
        <v>0</v>
      </c>
      <c r="AF611" s="515">
        <f t="shared" si="238"/>
        <v>0</v>
      </c>
      <c r="AG611" s="515">
        <f t="shared" si="238"/>
        <v>0</v>
      </c>
      <c r="AH611" s="515">
        <f t="shared" si="238"/>
        <v>0</v>
      </c>
      <c r="AI611" s="515">
        <f t="shared" si="238"/>
        <v>0</v>
      </c>
      <c r="AJ611" s="515">
        <f t="shared" si="239"/>
        <v>0</v>
      </c>
      <c r="AK611" s="515">
        <f t="shared" si="239"/>
        <v>0</v>
      </c>
      <c r="AL611" s="515">
        <f t="shared" si="239"/>
        <v>0</v>
      </c>
      <c r="AM611" s="515">
        <f t="shared" si="239"/>
        <v>0</v>
      </c>
      <c r="AN611" s="515">
        <f t="shared" si="239"/>
        <v>0</v>
      </c>
      <c r="AO611" s="515">
        <f t="shared" si="239"/>
        <v>0</v>
      </c>
      <c r="AP611" s="515">
        <f t="shared" si="239"/>
        <v>0</v>
      </c>
      <c r="AQ611" s="515">
        <f t="shared" si="239"/>
        <v>0</v>
      </c>
      <c r="AR611" s="515">
        <f t="shared" si="239"/>
        <v>0</v>
      </c>
      <c r="AS611" s="515">
        <f t="shared" si="239"/>
        <v>0</v>
      </c>
      <c r="AT611" s="515">
        <f t="shared" si="239"/>
        <v>0</v>
      </c>
      <c r="AU611" s="515">
        <f t="shared" si="239"/>
        <v>0</v>
      </c>
      <c r="AV611" s="515">
        <f t="shared" si="239"/>
        <v>0</v>
      </c>
      <c r="AW611" s="515">
        <f t="shared" si="239"/>
        <v>0</v>
      </c>
      <c r="AX611" s="515" t="str">
        <f t="shared" si="224"/>
        <v/>
      </c>
      <c r="AY611" s="515" t="str">
        <f t="shared" si="224"/>
        <v/>
      </c>
      <c r="AZ611" s="515" t="str">
        <f t="shared" si="224"/>
        <v/>
      </c>
      <c r="BA611" s="515" t="str">
        <f t="shared" si="223"/>
        <v/>
      </c>
      <c r="BB611" s="515" t="str">
        <f t="shared" si="223"/>
        <v/>
      </c>
      <c r="BC611" s="515" t="str">
        <f t="shared" si="223"/>
        <v/>
      </c>
      <c r="BD611" s="515" t="str">
        <f t="shared" si="223"/>
        <v/>
      </c>
      <c r="BE611" s="515" t="str">
        <f t="shared" si="223"/>
        <v/>
      </c>
      <c r="BF611" s="515" t="str">
        <f t="shared" si="223"/>
        <v/>
      </c>
      <c r="BG611" s="515" t="str">
        <f t="shared" si="223"/>
        <v/>
      </c>
      <c r="BH611" s="515" t="str">
        <f t="shared" si="223"/>
        <v/>
      </c>
      <c r="BI611" s="515" t="str">
        <f t="shared" si="223"/>
        <v/>
      </c>
      <c r="BJ611" s="515" t="str">
        <f t="shared" si="223"/>
        <v/>
      </c>
      <c r="BK611" s="515" t="str">
        <f t="shared" si="223"/>
        <v/>
      </c>
      <c r="BL611" s="515">
        <f t="shared" si="233"/>
        <v>0</v>
      </c>
      <c r="BM611" s="515">
        <f t="shared" si="234"/>
        <v>0</v>
      </c>
      <c r="BN611" s="515">
        <f t="shared" si="235"/>
        <v>0</v>
      </c>
      <c r="BO611" s="515" t="str">
        <f t="shared" si="236"/>
        <v/>
      </c>
    </row>
    <row r="612" spans="1:67" ht="30" customHeight="1">
      <c r="A612" s="518">
        <v>601</v>
      </c>
      <c r="B612" s="516"/>
      <c r="C612" s="77" t="str">
        <f t="shared" si="225"/>
        <v/>
      </c>
      <c r="D612" s="72" t="str">
        <f t="shared" si="226"/>
        <v/>
      </c>
      <c r="E612" s="515" t="str">
        <f t="shared" si="227"/>
        <v/>
      </c>
      <c r="F612" s="515" t="str">
        <f t="shared" si="228"/>
        <v/>
      </c>
      <c r="G612" s="515" t="str">
        <f t="shared" si="229"/>
        <v/>
      </c>
      <c r="H612" s="515">
        <f t="shared" si="237"/>
        <v>0</v>
      </c>
      <c r="I612" s="515">
        <f t="shared" si="237"/>
        <v>0</v>
      </c>
      <c r="J612" s="515">
        <f t="shared" si="237"/>
        <v>0</v>
      </c>
      <c r="K612" s="515">
        <f t="shared" si="237"/>
        <v>0</v>
      </c>
      <c r="L612" s="515">
        <f t="shared" si="237"/>
        <v>0</v>
      </c>
      <c r="M612" s="515">
        <f t="shared" si="237"/>
        <v>0</v>
      </c>
      <c r="N612" s="515">
        <f t="shared" si="237"/>
        <v>0</v>
      </c>
      <c r="O612" s="515">
        <f t="shared" si="237"/>
        <v>0</v>
      </c>
      <c r="P612" s="515">
        <f t="shared" si="237"/>
        <v>0</v>
      </c>
      <c r="Q612" s="515">
        <f t="shared" si="237"/>
        <v>0</v>
      </c>
      <c r="R612" s="515">
        <f t="shared" si="237"/>
        <v>0</v>
      </c>
      <c r="S612" s="515">
        <f t="shared" si="237"/>
        <v>0</v>
      </c>
      <c r="T612" s="515">
        <f t="shared" si="237"/>
        <v>0</v>
      </c>
      <c r="U612" s="515">
        <f t="shared" si="237"/>
        <v>0</v>
      </c>
      <c r="V612" s="515">
        <f t="shared" si="238"/>
        <v>0</v>
      </c>
      <c r="W612" s="515">
        <f t="shared" si="238"/>
        <v>0</v>
      </c>
      <c r="X612" s="515">
        <f t="shared" si="238"/>
        <v>0</v>
      </c>
      <c r="Y612" s="515">
        <f t="shared" si="238"/>
        <v>0</v>
      </c>
      <c r="Z612" s="515">
        <f t="shared" si="238"/>
        <v>0</v>
      </c>
      <c r="AA612" s="515">
        <f t="shared" si="238"/>
        <v>0</v>
      </c>
      <c r="AB612" s="515">
        <f t="shared" si="238"/>
        <v>0</v>
      </c>
      <c r="AC612" s="515">
        <f t="shared" si="238"/>
        <v>0</v>
      </c>
      <c r="AD612" s="515">
        <f t="shared" si="238"/>
        <v>0</v>
      </c>
      <c r="AE612" s="515">
        <f t="shared" si="238"/>
        <v>0</v>
      </c>
      <c r="AF612" s="515">
        <f t="shared" si="238"/>
        <v>0</v>
      </c>
      <c r="AG612" s="515">
        <f t="shared" si="238"/>
        <v>0</v>
      </c>
      <c r="AH612" s="515">
        <f t="shared" si="238"/>
        <v>0</v>
      </c>
      <c r="AI612" s="515">
        <f t="shared" si="238"/>
        <v>0</v>
      </c>
      <c r="AJ612" s="515">
        <f t="shared" si="239"/>
        <v>0</v>
      </c>
      <c r="AK612" s="515">
        <f t="shared" si="239"/>
        <v>0</v>
      </c>
      <c r="AL612" s="515">
        <f t="shared" si="239"/>
        <v>0</v>
      </c>
      <c r="AM612" s="515">
        <f t="shared" si="239"/>
        <v>0</v>
      </c>
      <c r="AN612" s="515">
        <f t="shared" si="239"/>
        <v>0</v>
      </c>
      <c r="AO612" s="515">
        <f t="shared" si="239"/>
        <v>0</v>
      </c>
      <c r="AP612" s="515">
        <f t="shared" si="239"/>
        <v>0</v>
      </c>
      <c r="AQ612" s="515">
        <f t="shared" si="239"/>
        <v>0</v>
      </c>
      <c r="AR612" s="515">
        <f t="shared" si="239"/>
        <v>0</v>
      </c>
      <c r="AS612" s="515">
        <f t="shared" si="239"/>
        <v>0</v>
      </c>
      <c r="AT612" s="515">
        <f t="shared" si="239"/>
        <v>0</v>
      </c>
      <c r="AU612" s="515">
        <f t="shared" si="239"/>
        <v>0</v>
      </c>
      <c r="AV612" s="515">
        <f t="shared" si="239"/>
        <v>0</v>
      </c>
      <c r="AW612" s="515">
        <f t="shared" si="239"/>
        <v>0</v>
      </c>
      <c r="AX612" s="515" t="str">
        <f t="shared" si="224"/>
        <v/>
      </c>
      <c r="AY612" s="515" t="str">
        <f t="shared" si="224"/>
        <v/>
      </c>
      <c r="AZ612" s="515" t="str">
        <f t="shared" si="224"/>
        <v/>
      </c>
      <c r="BA612" s="515" t="str">
        <f t="shared" si="223"/>
        <v/>
      </c>
      <c r="BB612" s="515" t="str">
        <f t="shared" si="223"/>
        <v/>
      </c>
      <c r="BC612" s="515" t="str">
        <f t="shared" si="223"/>
        <v/>
      </c>
      <c r="BD612" s="515" t="str">
        <f t="shared" si="223"/>
        <v/>
      </c>
      <c r="BE612" s="515" t="str">
        <f t="shared" si="223"/>
        <v/>
      </c>
      <c r="BF612" s="515" t="str">
        <f t="shared" si="223"/>
        <v/>
      </c>
      <c r="BG612" s="515" t="str">
        <f t="shared" si="223"/>
        <v/>
      </c>
      <c r="BH612" s="515" t="str">
        <f t="shared" si="223"/>
        <v/>
      </c>
      <c r="BI612" s="515" t="str">
        <f t="shared" si="223"/>
        <v/>
      </c>
      <c r="BJ612" s="515" t="str">
        <f t="shared" si="223"/>
        <v/>
      </c>
      <c r="BK612" s="515" t="str">
        <f t="shared" si="223"/>
        <v/>
      </c>
      <c r="BL612" s="515">
        <f t="shared" si="233"/>
        <v>0</v>
      </c>
      <c r="BM612" s="515">
        <f t="shared" si="234"/>
        <v>0</v>
      </c>
      <c r="BN612" s="515">
        <f t="shared" si="235"/>
        <v>0</v>
      </c>
      <c r="BO612" s="515" t="str">
        <f t="shared" si="236"/>
        <v/>
      </c>
    </row>
    <row r="613" spans="1:67" ht="30" customHeight="1">
      <c r="A613" s="517">
        <v>602</v>
      </c>
      <c r="B613" s="516"/>
      <c r="C613" s="77" t="str">
        <f t="shared" si="225"/>
        <v/>
      </c>
      <c r="D613" s="72" t="str">
        <f t="shared" si="226"/>
        <v/>
      </c>
      <c r="E613" s="515" t="str">
        <f t="shared" si="227"/>
        <v/>
      </c>
      <c r="F613" s="515" t="str">
        <f t="shared" si="228"/>
        <v/>
      </c>
      <c r="G613" s="515" t="str">
        <f t="shared" si="229"/>
        <v/>
      </c>
      <c r="H613" s="515">
        <f t="shared" si="237"/>
        <v>0</v>
      </c>
      <c r="I613" s="515">
        <f t="shared" si="237"/>
        <v>0</v>
      </c>
      <c r="J613" s="515">
        <f t="shared" si="237"/>
        <v>0</v>
      </c>
      <c r="K613" s="515">
        <f t="shared" si="237"/>
        <v>0</v>
      </c>
      <c r="L613" s="515">
        <f t="shared" si="237"/>
        <v>0</v>
      </c>
      <c r="M613" s="515">
        <f t="shared" si="237"/>
        <v>0</v>
      </c>
      <c r="N613" s="515">
        <f t="shared" si="237"/>
        <v>0</v>
      </c>
      <c r="O613" s="515">
        <f t="shared" si="237"/>
        <v>0</v>
      </c>
      <c r="P613" s="515">
        <f t="shared" si="237"/>
        <v>0</v>
      </c>
      <c r="Q613" s="515">
        <f t="shared" si="237"/>
        <v>0</v>
      </c>
      <c r="R613" s="515">
        <f t="shared" si="237"/>
        <v>0</v>
      </c>
      <c r="S613" s="515">
        <f t="shared" si="237"/>
        <v>0</v>
      </c>
      <c r="T613" s="515">
        <f t="shared" si="237"/>
        <v>0</v>
      </c>
      <c r="U613" s="515">
        <f t="shared" si="237"/>
        <v>0</v>
      </c>
      <c r="V613" s="515">
        <f t="shared" si="238"/>
        <v>0</v>
      </c>
      <c r="W613" s="515">
        <f t="shared" si="238"/>
        <v>0</v>
      </c>
      <c r="X613" s="515">
        <f t="shared" si="238"/>
        <v>0</v>
      </c>
      <c r="Y613" s="515">
        <f t="shared" si="238"/>
        <v>0</v>
      </c>
      <c r="Z613" s="515">
        <f t="shared" si="238"/>
        <v>0</v>
      </c>
      <c r="AA613" s="515">
        <f t="shared" si="238"/>
        <v>0</v>
      </c>
      <c r="AB613" s="515">
        <f t="shared" si="238"/>
        <v>0</v>
      </c>
      <c r="AC613" s="515">
        <f t="shared" si="238"/>
        <v>0</v>
      </c>
      <c r="AD613" s="515">
        <f t="shared" si="238"/>
        <v>0</v>
      </c>
      <c r="AE613" s="515">
        <f t="shared" si="238"/>
        <v>0</v>
      </c>
      <c r="AF613" s="515">
        <f t="shared" si="238"/>
        <v>0</v>
      </c>
      <c r="AG613" s="515">
        <f t="shared" si="238"/>
        <v>0</v>
      </c>
      <c r="AH613" s="515">
        <f t="shared" si="238"/>
        <v>0</v>
      </c>
      <c r="AI613" s="515">
        <f t="shared" si="238"/>
        <v>0</v>
      </c>
      <c r="AJ613" s="515">
        <f t="shared" si="239"/>
        <v>0</v>
      </c>
      <c r="AK613" s="515">
        <f t="shared" si="239"/>
        <v>0</v>
      </c>
      <c r="AL613" s="515">
        <f t="shared" si="239"/>
        <v>0</v>
      </c>
      <c r="AM613" s="515">
        <f t="shared" si="239"/>
        <v>0</v>
      </c>
      <c r="AN613" s="515">
        <f t="shared" si="239"/>
        <v>0</v>
      </c>
      <c r="AO613" s="515">
        <f t="shared" si="239"/>
        <v>0</v>
      </c>
      <c r="AP613" s="515">
        <f t="shared" si="239"/>
        <v>0</v>
      </c>
      <c r="AQ613" s="515">
        <f t="shared" si="239"/>
        <v>0</v>
      </c>
      <c r="AR613" s="515">
        <f t="shared" si="239"/>
        <v>0</v>
      </c>
      <c r="AS613" s="515">
        <f t="shared" si="239"/>
        <v>0</v>
      </c>
      <c r="AT613" s="515">
        <f t="shared" si="239"/>
        <v>0</v>
      </c>
      <c r="AU613" s="515">
        <f t="shared" si="239"/>
        <v>0</v>
      </c>
      <c r="AV613" s="515">
        <f t="shared" si="239"/>
        <v>0</v>
      </c>
      <c r="AW613" s="515">
        <f t="shared" si="239"/>
        <v>0</v>
      </c>
      <c r="AX613" s="515" t="str">
        <f t="shared" si="224"/>
        <v/>
      </c>
      <c r="AY613" s="515" t="str">
        <f t="shared" si="224"/>
        <v/>
      </c>
      <c r="AZ613" s="515" t="str">
        <f t="shared" si="224"/>
        <v/>
      </c>
      <c r="BA613" s="515" t="str">
        <f t="shared" si="224"/>
        <v/>
      </c>
      <c r="BB613" s="515" t="str">
        <f t="shared" si="224"/>
        <v/>
      </c>
      <c r="BC613" s="515" t="str">
        <f t="shared" si="224"/>
        <v/>
      </c>
      <c r="BD613" s="515" t="str">
        <f t="shared" si="224"/>
        <v/>
      </c>
      <c r="BE613" s="515" t="str">
        <f t="shared" si="224"/>
        <v/>
      </c>
      <c r="BF613" s="515" t="str">
        <f t="shared" si="224"/>
        <v/>
      </c>
      <c r="BG613" s="515" t="str">
        <f t="shared" si="224"/>
        <v/>
      </c>
      <c r="BH613" s="515" t="str">
        <f t="shared" si="224"/>
        <v/>
      </c>
      <c r="BI613" s="515" t="str">
        <f t="shared" si="224"/>
        <v/>
      </c>
      <c r="BJ613" s="515" t="str">
        <f t="shared" si="224"/>
        <v/>
      </c>
      <c r="BK613" s="515" t="str">
        <f t="shared" si="224"/>
        <v/>
      </c>
      <c r="BL613" s="515">
        <f t="shared" si="233"/>
        <v>0</v>
      </c>
      <c r="BM613" s="515">
        <f t="shared" si="234"/>
        <v>0</v>
      </c>
      <c r="BN613" s="515">
        <f t="shared" si="235"/>
        <v>0</v>
      </c>
      <c r="BO613" s="515" t="str">
        <f t="shared" si="236"/>
        <v/>
      </c>
    </row>
    <row r="614" spans="1:67" ht="30" customHeight="1">
      <c r="A614" s="518">
        <v>603</v>
      </c>
      <c r="B614" s="516"/>
      <c r="C614" s="77" t="str">
        <f t="shared" si="225"/>
        <v/>
      </c>
      <c r="D614" s="72" t="str">
        <f t="shared" si="226"/>
        <v/>
      </c>
      <c r="E614" s="515" t="str">
        <f t="shared" si="227"/>
        <v/>
      </c>
      <c r="F614" s="515" t="str">
        <f t="shared" si="228"/>
        <v/>
      </c>
      <c r="G614" s="515" t="str">
        <f t="shared" si="229"/>
        <v/>
      </c>
      <c r="H614" s="515">
        <f t="shared" si="237"/>
        <v>0</v>
      </c>
      <c r="I614" s="515">
        <f t="shared" si="237"/>
        <v>0</v>
      </c>
      <c r="J614" s="515">
        <f t="shared" si="237"/>
        <v>0</v>
      </c>
      <c r="K614" s="515">
        <f t="shared" si="237"/>
        <v>0</v>
      </c>
      <c r="L614" s="515">
        <f t="shared" si="237"/>
        <v>0</v>
      </c>
      <c r="M614" s="515">
        <f t="shared" si="237"/>
        <v>0</v>
      </c>
      <c r="N614" s="515">
        <f t="shared" si="237"/>
        <v>0</v>
      </c>
      <c r="O614" s="515">
        <f t="shared" si="237"/>
        <v>0</v>
      </c>
      <c r="P614" s="515">
        <f t="shared" si="237"/>
        <v>0</v>
      </c>
      <c r="Q614" s="515">
        <f t="shared" si="237"/>
        <v>0</v>
      </c>
      <c r="R614" s="515">
        <f t="shared" si="237"/>
        <v>0</v>
      </c>
      <c r="S614" s="515">
        <f t="shared" si="237"/>
        <v>0</v>
      </c>
      <c r="T614" s="515">
        <f t="shared" si="237"/>
        <v>0</v>
      </c>
      <c r="U614" s="515">
        <f t="shared" si="237"/>
        <v>0</v>
      </c>
      <c r="V614" s="515">
        <f t="shared" si="238"/>
        <v>0</v>
      </c>
      <c r="W614" s="515">
        <f t="shared" si="238"/>
        <v>0</v>
      </c>
      <c r="X614" s="515">
        <f t="shared" si="238"/>
        <v>0</v>
      </c>
      <c r="Y614" s="515">
        <f t="shared" si="238"/>
        <v>0</v>
      </c>
      <c r="Z614" s="515">
        <f t="shared" si="238"/>
        <v>0</v>
      </c>
      <c r="AA614" s="515">
        <f t="shared" si="238"/>
        <v>0</v>
      </c>
      <c r="AB614" s="515">
        <f t="shared" si="238"/>
        <v>0</v>
      </c>
      <c r="AC614" s="515">
        <f t="shared" si="238"/>
        <v>0</v>
      </c>
      <c r="AD614" s="515">
        <f t="shared" si="238"/>
        <v>0</v>
      </c>
      <c r="AE614" s="515">
        <f t="shared" si="238"/>
        <v>0</v>
      </c>
      <c r="AF614" s="515">
        <f t="shared" si="238"/>
        <v>0</v>
      </c>
      <c r="AG614" s="515">
        <f t="shared" si="238"/>
        <v>0</v>
      </c>
      <c r="AH614" s="515">
        <f t="shared" si="238"/>
        <v>0</v>
      </c>
      <c r="AI614" s="515">
        <f t="shared" si="238"/>
        <v>0</v>
      </c>
      <c r="AJ614" s="515">
        <f t="shared" si="239"/>
        <v>0</v>
      </c>
      <c r="AK614" s="515">
        <f t="shared" si="239"/>
        <v>0</v>
      </c>
      <c r="AL614" s="515">
        <f t="shared" si="239"/>
        <v>0</v>
      </c>
      <c r="AM614" s="515">
        <f t="shared" si="239"/>
        <v>0</v>
      </c>
      <c r="AN614" s="515">
        <f t="shared" si="239"/>
        <v>0</v>
      </c>
      <c r="AO614" s="515">
        <f t="shared" si="239"/>
        <v>0</v>
      </c>
      <c r="AP614" s="515">
        <f t="shared" si="239"/>
        <v>0</v>
      </c>
      <c r="AQ614" s="515">
        <f t="shared" si="239"/>
        <v>0</v>
      </c>
      <c r="AR614" s="515">
        <f t="shared" si="239"/>
        <v>0</v>
      </c>
      <c r="AS614" s="515">
        <f t="shared" si="239"/>
        <v>0</v>
      </c>
      <c r="AT614" s="515">
        <f t="shared" si="239"/>
        <v>0</v>
      </c>
      <c r="AU614" s="515">
        <f t="shared" si="239"/>
        <v>0</v>
      </c>
      <c r="AV614" s="515">
        <f t="shared" si="239"/>
        <v>0</v>
      </c>
      <c r="AW614" s="515">
        <f t="shared" si="239"/>
        <v>0</v>
      </c>
      <c r="AX614" s="515" t="str">
        <f t="shared" si="224"/>
        <v/>
      </c>
      <c r="AY614" s="515" t="str">
        <f t="shared" si="224"/>
        <v/>
      </c>
      <c r="AZ614" s="515" t="str">
        <f t="shared" si="224"/>
        <v/>
      </c>
      <c r="BA614" s="515" t="str">
        <f t="shared" si="224"/>
        <v/>
      </c>
      <c r="BB614" s="515" t="str">
        <f t="shared" si="224"/>
        <v/>
      </c>
      <c r="BC614" s="515" t="str">
        <f t="shared" si="224"/>
        <v/>
      </c>
      <c r="BD614" s="515" t="str">
        <f t="shared" si="224"/>
        <v/>
      </c>
      <c r="BE614" s="515" t="str">
        <f t="shared" si="224"/>
        <v/>
      </c>
      <c r="BF614" s="515" t="str">
        <f t="shared" si="224"/>
        <v/>
      </c>
      <c r="BG614" s="515" t="str">
        <f t="shared" si="224"/>
        <v/>
      </c>
      <c r="BH614" s="515" t="str">
        <f t="shared" si="224"/>
        <v/>
      </c>
      <c r="BI614" s="515" t="str">
        <f t="shared" si="224"/>
        <v/>
      </c>
      <c r="BJ614" s="515" t="str">
        <f t="shared" si="224"/>
        <v/>
      </c>
      <c r="BK614" s="515" t="str">
        <f t="shared" si="224"/>
        <v/>
      </c>
      <c r="BL614" s="515">
        <f t="shared" si="233"/>
        <v>0</v>
      </c>
      <c r="BM614" s="515">
        <f t="shared" si="234"/>
        <v>0</v>
      </c>
      <c r="BN614" s="515">
        <f t="shared" si="235"/>
        <v>0</v>
      </c>
      <c r="BO614" s="515" t="str">
        <f t="shared" si="236"/>
        <v/>
      </c>
    </row>
    <row r="615" spans="1:67" ht="30" customHeight="1">
      <c r="A615" s="517">
        <v>604</v>
      </c>
      <c r="B615" s="516"/>
      <c r="C615" s="77" t="str">
        <f t="shared" si="225"/>
        <v/>
      </c>
      <c r="D615" s="72" t="str">
        <f t="shared" si="226"/>
        <v/>
      </c>
      <c r="E615" s="515" t="str">
        <f t="shared" si="227"/>
        <v/>
      </c>
      <c r="F615" s="515" t="str">
        <f t="shared" si="228"/>
        <v/>
      </c>
      <c r="G615" s="515" t="str">
        <f t="shared" si="229"/>
        <v/>
      </c>
      <c r="H615" s="515">
        <f t="shared" si="237"/>
        <v>0</v>
      </c>
      <c r="I615" s="515">
        <f t="shared" si="237"/>
        <v>0</v>
      </c>
      <c r="J615" s="515">
        <f t="shared" si="237"/>
        <v>0</v>
      </c>
      <c r="K615" s="515">
        <f t="shared" si="237"/>
        <v>0</v>
      </c>
      <c r="L615" s="515">
        <f t="shared" si="237"/>
        <v>0</v>
      </c>
      <c r="M615" s="515">
        <f t="shared" si="237"/>
        <v>0</v>
      </c>
      <c r="N615" s="515">
        <f t="shared" si="237"/>
        <v>0</v>
      </c>
      <c r="O615" s="515">
        <f t="shared" si="237"/>
        <v>0</v>
      </c>
      <c r="P615" s="515">
        <f t="shared" si="237"/>
        <v>0</v>
      </c>
      <c r="Q615" s="515">
        <f t="shared" si="237"/>
        <v>0</v>
      </c>
      <c r="R615" s="515">
        <f t="shared" si="237"/>
        <v>0</v>
      </c>
      <c r="S615" s="515">
        <f t="shared" si="237"/>
        <v>0</v>
      </c>
      <c r="T615" s="515">
        <f t="shared" si="237"/>
        <v>0</v>
      </c>
      <c r="U615" s="515">
        <f t="shared" si="237"/>
        <v>0</v>
      </c>
      <c r="V615" s="515">
        <f t="shared" si="238"/>
        <v>0</v>
      </c>
      <c r="W615" s="515">
        <f t="shared" si="238"/>
        <v>0</v>
      </c>
      <c r="X615" s="515">
        <f t="shared" si="238"/>
        <v>0</v>
      </c>
      <c r="Y615" s="515">
        <f t="shared" si="238"/>
        <v>0</v>
      </c>
      <c r="Z615" s="515">
        <f t="shared" si="238"/>
        <v>0</v>
      </c>
      <c r="AA615" s="515">
        <f t="shared" si="238"/>
        <v>0</v>
      </c>
      <c r="AB615" s="515">
        <f t="shared" si="238"/>
        <v>0</v>
      </c>
      <c r="AC615" s="515">
        <f t="shared" si="238"/>
        <v>0</v>
      </c>
      <c r="AD615" s="515">
        <f t="shared" si="238"/>
        <v>0</v>
      </c>
      <c r="AE615" s="515">
        <f t="shared" si="238"/>
        <v>0</v>
      </c>
      <c r="AF615" s="515">
        <f t="shared" si="238"/>
        <v>0</v>
      </c>
      <c r="AG615" s="515">
        <f t="shared" si="238"/>
        <v>0</v>
      </c>
      <c r="AH615" s="515">
        <f t="shared" si="238"/>
        <v>0</v>
      </c>
      <c r="AI615" s="515">
        <f t="shared" si="238"/>
        <v>0</v>
      </c>
      <c r="AJ615" s="515">
        <f t="shared" si="239"/>
        <v>0</v>
      </c>
      <c r="AK615" s="515">
        <f t="shared" si="239"/>
        <v>0</v>
      </c>
      <c r="AL615" s="515">
        <f t="shared" si="239"/>
        <v>0</v>
      </c>
      <c r="AM615" s="515">
        <f t="shared" si="239"/>
        <v>0</v>
      </c>
      <c r="AN615" s="515">
        <f t="shared" si="239"/>
        <v>0</v>
      </c>
      <c r="AO615" s="515">
        <f t="shared" si="239"/>
        <v>0</v>
      </c>
      <c r="AP615" s="515">
        <f t="shared" si="239"/>
        <v>0</v>
      </c>
      <c r="AQ615" s="515">
        <f t="shared" si="239"/>
        <v>0</v>
      </c>
      <c r="AR615" s="515">
        <f t="shared" si="239"/>
        <v>0</v>
      </c>
      <c r="AS615" s="515">
        <f t="shared" si="239"/>
        <v>0</v>
      </c>
      <c r="AT615" s="515">
        <f t="shared" si="239"/>
        <v>0</v>
      </c>
      <c r="AU615" s="515">
        <f t="shared" si="239"/>
        <v>0</v>
      </c>
      <c r="AV615" s="515">
        <f t="shared" si="239"/>
        <v>0</v>
      </c>
      <c r="AW615" s="515">
        <f t="shared" si="239"/>
        <v>0</v>
      </c>
      <c r="AX615" s="515" t="str">
        <f t="shared" si="224"/>
        <v/>
      </c>
      <c r="AY615" s="515" t="str">
        <f t="shared" si="224"/>
        <v/>
      </c>
      <c r="AZ615" s="515" t="str">
        <f t="shared" si="224"/>
        <v/>
      </c>
      <c r="BA615" s="515" t="str">
        <f t="shared" si="224"/>
        <v/>
      </c>
      <c r="BB615" s="515" t="str">
        <f t="shared" si="224"/>
        <v/>
      </c>
      <c r="BC615" s="515" t="str">
        <f t="shared" si="224"/>
        <v/>
      </c>
      <c r="BD615" s="515" t="str">
        <f t="shared" si="224"/>
        <v/>
      </c>
      <c r="BE615" s="515" t="str">
        <f t="shared" si="224"/>
        <v/>
      </c>
      <c r="BF615" s="515" t="str">
        <f t="shared" si="224"/>
        <v/>
      </c>
      <c r="BG615" s="515" t="str">
        <f t="shared" si="224"/>
        <v/>
      </c>
      <c r="BH615" s="515" t="str">
        <f t="shared" si="224"/>
        <v/>
      </c>
      <c r="BI615" s="515" t="str">
        <f t="shared" si="224"/>
        <v/>
      </c>
      <c r="BJ615" s="515" t="str">
        <f t="shared" si="224"/>
        <v/>
      </c>
      <c r="BK615" s="515" t="str">
        <f t="shared" si="224"/>
        <v/>
      </c>
      <c r="BL615" s="515">
        <f t="shared" si="233"/>
        <v>0</v>
      </c>
      <c r="BM615" s="515">
        <f t="shared" si="234"/>
        <v>0</v>
      </c>
      <c r="BN615" s="515">
        <f t="shared" si="235"/>
        <v>0</v>
      </c>
      <c r="BO615" s="515" t="str">
        <f t="shared" si="236"/>
        <v/>
      </c>
    </row>
    <row r="616" spans="1:67" ht="30" customHeight="1">
      <c r="A616" s="518">
        <v>605</v>
      </c>
      <c r="B616" s="516"/>
      <c r="C616" s="77" t="str">
        <f t="shared" si="225"/>
        <v/>
      </c>
      <c r="D616" s="72" t="str">
        <f t="shared" si="226"/>
        <v/>
      </c>
      <c r="E616" s="515" t="str">
        <f t="shared" si="227"/>
        <v/>
      </c>
      <c r="F616" s="515" t="str">
        <f t="shared" si="228"/>
        <v/>
      </c>
      <c r="G616" s="515" t="str">
        <f t="shared" si="229"/>
        <v/>
      </c>
      <c r="H616" s="515">
        <f t="shared" si="237"/>
        <v>0</v>
      </c>
      <c r="I616" s="515">
        <f t="shared" si="237"/>
        <v>0</v>
      </c>
      <c r="J616" s="515">
        <f t="shared" si="237"/>
        <v>0</v>
      </c>
      <c r="K616" s="515">
        <f t="shared" si="237"/>
        <v>0</v>
      </c>
      <c r="L616" s="515">
        <f t="shared" si="237"/>
        <v>0</v>
      </c>
      <c r="M616" s="515">
        <f t="shared" si="237"/>
        <v>0</v>
      </c>
      <c r="N616" s="515">
        <f t="shared" si="237"/>
        <v>0</v>
      </c>
      <c r="O616" s="515">
        <f t="shared" si="237"/>
        <v>0</v>
      </c>
      <c r="P616" s="515">
        <f t="shared" si="237"/>
        <v>0</v>
      </c>
      <c r="Q616" s="515">
        <f t="shared" si="237"/>
        <v>0</v>
      </c>
      <c r="R616" s="515">
        <f t="shared" si="237"/>
        <v>0</v>
      </c>
      <c r="S616" s="515">
        <f t="shared" si="237"/>
        <v>0</v>
      </c>
      <c r="T616" s="515">
        <f t="shared" si="237"/>
        <v>0</v>
      </c>
      <c r="U616" s="515">
        <f t="shared" si="237"/>
        <v>0</v>
      </c>
      <c r="V616" s="515">
        <f t="shared" si="238"/>
        <v>0</v>
      </c>
      <c r="W616" s="515">
        <f t="shared" si="238"/>
        <v>0</v>
      </c>
      <c r="X616" s="515">
        <f t="shared" si="238"/>
        <v>0</v>
      </c>
      <c r="Y616" s="515">
        <f t="shared" si="238"/>
        <v>0</v>
      </c>
      <c r="Z616" s="515">
        <f t="shared" si="238"/>
        <v>0</v>
      </c>
      <c r="AA616" s="515">
        <f t="shared" si="238"/>
        <v>0</v>
      </c>
      <c r="AB616" s="515">
        <f t="shared" si="238"/>
        <v>0</v>
      </c>
      <c r="AC616" s="515">
        <f t="shared" si="238"/>
        <v>0</v>
      </c>
      <c r="AD616" s="515">
        <f t="shared" si="238"/>
        <v>0</v>
      </c>
      <c r="AE616" s="515">
        <f t="shared" si="238"/>
        <v>0</v>
      </c>
      <c r="AF616" s="515">
        <f t="shared" si="238"/>
        <v>0</v>
      </c>
      <c r="AG616" s="515">
        <f t="shared" si="238"/>
        <v>0</v>
      </c>
      <c r="AH616" s="515">
        <f t="shared" si="238"/>
        <v>0</v>
      </c>
      <c r="AI616" s="515">
        <f t="shared" si="238"/>
        <v>0</v>
      </c>
      <c r="AJ616" s="515">
        <f t="shared" si="239"/>
        <v>0</v>
      </c>
      <c r="AK616" s="515">
        <f t="shared" si="239"/>
        <v>0</v>
      </c>
      <c r="AL616" s="515">
        <f t="shared" si="239"/>
        <v>0</v>
      </c>
      <c r="AM616" s="515">
        <f t="shared" si="239"/>
        <v>0</v>
      </c>
      <c r="AN616" s="515">
        <f t="shared" si="239"/>
        <v>0</v>
      </c>
      <c r="AO616" s="515">
        <f t="shared" si="239"/>
        <v>0</v>
      </c>
      <c r="AP616" s="515">
        <f t="shared" si="239"/>
        <v>0</v>
      </c>
      <c r="AQ616" s="515">
        <f t="shared" si="239"/>
        <v>0</v>
      </c>
      <c r="AR616" s="515">
        <f t="shared" si="239"/>
        <v>0</v>
      </c>
      <c r="AS616" s="515">
        <f t="shared" si="239"/>
        <v>0</v>
      </c>
      <c r="AT616" s="515">
        <f t="shared" si="239"/>
        <v>0</v>
      </c>
      <c r="AU616" s="515">
        <f t="shared" si="239"/>
        <v>0</v>
      </c>
      <c r="AV616" s="515">
        <f t="shared" si="239"/>
        <v>0</v>
      </c>
      <c r="AW616" s="515">
        <f t="shared" si="239"/>
        <v>0</v>
      </c>
      <c r="AX616" s="515" t="str">
        <f t="shared" si="224"/>
        <v/>
      </c>
      <c r="AY616" s="515" t="str">
        <f t="shared" si="224"/>
        <v/>
      </c>
      <c r="AZ616" s="515" t="str">
        <f t="shared" si="224"/>
        <v/>
      </c>
      <c r="BA616" s="515" t="str">
        <f t="shared" si="224"/>
        <v/>
      </c>
      <c r="BB616" s="515" t="str">
        <f t="shared" si="224"/>
        <v/>
      </c>
      <c r="BC616" s="515" t="str">
        <f t="shared" si="224"/>
        <v/>
      </c>
      <c r="BD616" s="515" t="str">
        <f t="shared" si="224"/>
        <v/>
      </c>
      <c r="BE616" s="515" t="str">
        <f t="shared" si="224"/>
        <v/>
      </c>
      <c r="BF616" s="515" t="str">
        <f t="shared" si="224"/>
        <v/>
      </c>
      <c r="BG616" s="515" t="str">
        <f t="shared" si="224"/>
        <v/>
      </c>
      <c r="BH616" s="515" t="str">
        <f t="shared" si="224"/>
        <v/>
      </c>
      <c r="BI616" s="515" t="str">
        <f t="shared" si="224"/>
        <v/>
      </c>
      <c r="BJ616" s="515" t="str">
        <f t="shared" si="224"/>
        <v/>
      </c>
      <c r="BK616" s="515" t="str">
        <f t="shared" si="224"/>
        <v/>
      </c>
      <c r="BL616" s="515">
        <f t="shared" si="233"/>
        <v>0</v>
      </c>
      <c r="BM616" s="515">
        <f t="shared" si="234"/>
        <v>0</v>
      </c>
      <c r="BN616" s="515">
        <f t="shared" si="235"/>
        <v>0</v>
      </c>
      <c r="BO616" s="515" t="str">
        <f t="shared" si="236"/>
        <v/>
      </c>
    </row>
    <row r="617" spans="1:67" ht="30" customHeight="1">
      <c r="A617" s="517">
        <v>606</v>
      </c>
      <c r="B617" s="516"/>
      <c r="C617" s="77" t="str">
        <f t="shared" si="225"/>
        <v/>
      </c>
      <c r="D617" s="72" t="str">
        <f t="shared" si="226"/>
        <v/>
      </c>
      <c r="E617" s="515" t="str">
        <f t="shared" si="227"/>
        <v/>
      </c>
      <c r="F617" s="515" t="str">
        <f t="shared" si="228"/>
        <v/>
      </c>
      <c r="G617" s="515" t="str">
        <f t="shared" si="229"/>
        <v/>
      </c>
      <c r="H617" s="515">
        <f t="shared" si="237"/>
        <v>0</v>
      </c>
      <c r="I617" s="515">
        <f t="shared" si="237"/>
        <v>0</v>
      </c>
      <c r="J617" s="515">
        <f t="shared" si="237"/>
        <v>0</v>
      </c>
      <c r="K617" s="515">
        <f t="shared" si="237"/>
        <v>0</v>
      </c>
      <c r="L617" s="515">
        <f t="shared" si="237"/>
        <v>0</v>
      </c>
      <c r="M617" s="515">
        <f t="shared" si="237"/>
        <v>0</v>
      </c>
      <c r="N617" s="515">
        <f t="shared" si="237"/>
        <v>0</v>
      </c>
      <c r="O617" s="515">
        <f t="shared" si="237"/>
        <v>0</v>
      </c>
      <c r="P617" s="515">
        <f t="shared" si="237"/>
        <v>0</v>
      </c>
      <c r="Q617" s="515">
        <f t="shared" si="237"/>
        <v>0</v>
      </c>
      <c r="R617" s="515">
        <f t="shared" si="237"/>
        <v>0</v>
      </c>
      <c r="S617" s="515">
        <f t="shared" si="237"/>
        <v>0</v>
      </c>
      <c r="T617" s="515">
        <f t="shared" si="237"/>
        <v>0</v>
      </c>
      <c r="U617" s="515">
        <f t="shared" si="237"/>
        <v>0</v>
      </c>
      <c r="V617" s="515">
        <f t="shared" si="238"/>
        <v>0</v>
      </c>
      <c r="W617" s="515">
        <f t="shared" si="238"/>
        <v>0</v>
      </c>
      <c r="X617" s="515">
        <f t="shared" si="238"/>
        <v>0</v>
      </c>
      <c r="Y617" s="515">
        <f t="shared" si="238"/>
        <v>0</v>
      </c>
      <c r="Z617" s="515">
        <f t="shared" si="238"/>
        <v>0</v>
      </c>
      <c r="AA617" s="515">
        <f t="shared" si="238"/>
        <v>0</v>
      </c>
      <c r="AB617" s="515">
        <f t="shared" si="238"/>
        <v>0</v>
      </c>
      <c r="AC617" s="515">
        <f t="shared" si="238"/>
        <v>0</v>
      </c>
      <c r="AD617" s="515">
        <f t="shared" si="238"/>
        <v>0</v>
      </c>
      <c r="AE617" s="515">
        <f t="shared" si="238"/>
        <v>0</v>
      </c>
      <c r="AF617" s="515">
        <f t="shared" si="238"/>
        <v>0</v>
      </c>
      <c r="AG617" s="515">
        <f t="shared" si="238"/>
        <v>0</v>
      </c>
      <c r="AH617" s="515">
        <f t="shared" si="238"/>
        <v>0</v>
      </c>
      <c r="AI617" s="515">
        <f t="shared" si="238"/>
        <v>0</v>
      </c>
      <c r="AJ617" s="515">
        <f t="shared" si="239"/>
        <v>0</v>
      </c>
      <c r="AK617" s="515">
        <f t="shared" si="239"/>
        <v>0</v>
      </c>
      <c r="AL617" s="515">
        <f t="shared" si="239"/>
        <v>0</v>
      </c>
      <c r="AM617" s="515">
        <f t="shared" si="239"/>
        <v>0</v>
      </c>
      <c r="AN617" s="515">
        <f t="shared" si="239"/>
        <v>0</v>
      </c>
      <c r="AO617" s="515">
        <f t="shared" si="239"/>
        <v>0</v>
      </c>
      <c r="AP617" s="515">
        <f t="shared" si="239"/>
        <v>0</v>
      </c>
      <c r="AQ617" s="515">
        <f t="shared" si="239"/>
        <v>0</v>
      </c>
      <c r="AR617" s="515">
        <f t="shared" si="239"/>
        <v>0</v>
      </c>
      <c r="AS617" s="515">
        <f t="shared" si="239"/>
        <v>0</v>
      </c>
      <c r="AT617" s="515">
        <f t="shared" si="239"/>
        <v>0</v>
      </c>
      <c r="AU617" s="515">
        <f t="shared" si="239"/>
        <v>0</v>
      </c>
      <c r="AV617" s="515">
        <f t="shared" si="239"/>
        <v>0</v>
      </c>
      <c r="AW617" s="515">
        <f t="shared" si="239"/>
        <v>0</v>
      </c>
      <c r="AX617" s="515" t="str">
        <f t="shared" si="224"/>
        <v/>
      </c>
      <c r="AY617" s="515" t="str">
        <f t="shared" si="224"/>
        <v/>
      </c>
      <c r="AZ617" s="515" t="str">
        <f t="shared" si="224"/>
        <v/>
      </c>
      <c r="BA617" s="515" t="str">
        <f t="shared" si="224"/>
        <v/>
      </c>
      <c r="BB617" s="515" t="str">
        <f t="shared" si="224"/>
        <v/>
      </c>
      <c r="BC617" s="515" t="str">
        <f t="shared" si="224"/>
        <v/>
      </c>
      <c r="BD617" s="515" t="str">
        <f t="shared" si="224"/>
        <v/>
      </c>
      <c r="BE617" s="515" t="str">
        <f t="shared" si="224"/>
        <v/>
      </c>
      <c r="BF617" s="515" t="str">
        <f t="shared" si="224"/>
        <v/>
      </c>
      <c r="BG617" s="515" t="str">
        <f t="shared" si="224"/>
        <v/>
      </c>
      <c r="BH617" s="515" t="str">
        <f t="shared" si="224"/>
        <v/>
      </c>
      <c r="BI617" s="515" t="str">
        <f t="shared" si="224"/>
        <v/>
      </c>
      <c r="BJ617" s="515" t="str">
        <f t="shared" si="224"/>
        <v/>
      </c>
      <c r="BK617" s="515" t="str">
        <f t="shared" si="224"/>
        <v/>
      </c>
      <c r="BL617" s="515">
        <f t="shared" si="233"/>
        <v>0</v>
      </c>
      <c r="BM617" s="515">
        <f t="shared" si="234"/>
        <v>0</v>
      </c>
      <c r="BN617" s="515">
        <f t="shared" si="235"/>
        <v>0</v>
      </c>
      <c r="BO617" s="515" t="str">
        <f t="shared" si="236"/>
        <v/>
      </c>
    </row>
    <row r="618" spans="1:67" ht="30" customHeight="1">
      <c r="A618" s="518">
        <v>607</v>
      </c>
      <c r="B618" s="516"/>
      <c r="C618" s="77" t="str">
        <f t="shared" si="225"/>
        <v/>
      </c>
      <c r="D618" s="72" t="str">
        <f t="shared" si="226"/>
        <v/>
      </c>
      <c r="E618" s="515" t="str">
        <f t="shared" si="227"/>
        <v/>
      </c>
      <c r="F618" s="515" t="str">
        <f t="shared" si="228"/>
        <v/>
      </c>
      <c r="G618" s="515" t="str">
        <f t="shared" si="229"/>
        <v/>
      </c>
      <c r="H618" s="515">
        <f t="shared" si="237"/>
        <v>0</v>
      </c>
      <c r="I618" s="515">
        <f t="shared" si="237"/>
        <v>0</v>
      </c>
      <c r="J618" s="515">
        <f t="shared" si="237"/>
        <v>0</v>
      </c>
      <c r="K618" s="515">
        <f t="shared" si="237"/>
        <v>0</v>
      </c>
      <c r="L618" s="515">
        <f t="shared" si="237"/>
        <v>0</v>
      </c>
      <c r="M618" s="515">
        <f t="shared" si="237"/>
        <v>0</v>
      </c>
      <c r="N618" s="515">
        <f t="shared" si="237"/>
        <v>0</v>
      </c>
      <c r="O618" s="515">
        <f t="shared" si="237"/>
        <v>0</v>
      </c>
      <c r="P618" s="515">
        <f t="shared" si="237"/>
        <v>0</v>
      </c>
      <c r="Q618" s="515">
        <f t="shared" si="237"/>
        <v>0</v>
      </c>
      <c r="R618" s="515">
        <f t="shared" si="237"/>
        <v>0</v>
      </c>
      <c r="S618" s="515">
        <f t="shared" si="237"/>
        <v>0</v>
      </c>
      <c r="T618" s="515">
        <f t="shared" si="237"/>
        <v>0</v>
      </c>
      <c r="U618" s="515">
        <f t="shared" si="237"/>
        <v>0</v>
      </c>
      <c r="V618" s="515">
        <f t="shared" si="238"/>
        <v>0</v>
      </c>
      <c r="W618" s="515">
        <f t="shared" si="238"/>
        <v>0</v>
      </c>
      <c r="X618" s="515">
        <f t="shared" si="238"/>
        <v>0</v>
      </c>
      <c r="Y618" s="515">
        <f t="shared" si="238"/>
        <v>0</v>
      </c>
      <c r="Z618" s="515">
        <f t="shared" si="238"/>
        <v>0</v>
      </c>
      <c r="AA618" s="515">
        <f t="shared" si="238"/>
        <v>0</v>
      </c>
      <c r="AB618" s="515">
        <f t="shared" si="238"/>
        <v>0</v>
      </c>
      <c r="AC618" s="515">
        <f t="shared" si="238"/>
        <v>0</v>
      </c>
      <c r="AD618" s="515">
        <f t="shared" si="238"/>
        <v>0</v>
      </c>
      <c r="AE618" s="515">
        <f t="shared" si="238"/>
        <v>0</v>
      </c>
      <c r="AF618" s="515">
        <f t="shared" si="238"/>
        <v>0</v>
      </c>
      <c r="AG618" s="515">
        <f t="shared" si="238"/>
        <v>0</v>
      </c>
      <c r="AH618" s="515">
        <f t="shared" si="238"/>
        <v>0</v>
      </c>
      <c r="AI618" s="515">
        <f t="shared" si="238"/>
        <v>0</v>
      </c>
      <c r="AJ618" s="515">
        <f t="shared" si="239"/>
        <v>0</v>
      </c>
      <c r="AK618" s="515">
        <f t="shared" si="239"/>
        <v>0</v>
      </c>
      <c r="AL618" s="515">
        <f t="shared" si="239"/>
        <v>0</v>
      </c>
      <c r="AM618" s="515">
        <f t="shared" si="239"/>
        <v>0</v>
      </c>
      <c r="AN618" s="515">
        <f t="shared" si="239"/>
        <v>0</v>
      </c>
      <c r="AO618" s="515">
        <f t="shared" si="239"/>
        <v>0</v>
      </c>
      <c r="AP618" s="515">
        <f t="shared" si="239"/>
        <v>0</v>
      </c>
      <c r="AQ618" s="515">
        <f t="shared" si="239"/>
        <v>0</v>
      </c>
      <c r="AR618" s="515">
        <f t="shared" si="239"/>
        <v>0</v>
      </c>
      <c r="AS618" s="515">
        <f t="shared" si="239"/>
        <v>0</v>
      </c>
      <c r="AT618" s="515">
        <f t="shared" si="239"/>
        <v>0</v>
      </c>
      <c r="AU618" s="515">
        <f t="shared" si="239"/>
        <v>0</v>
      </c>
      <c r="AV618" s="515">
        <f t="shared" si="239"/>
        <v>0</v>
      </c>
      <c r="AW618" s="515">
        <f t="shared" si="239"/>
        <v>0</v>
      </c>
      <c r="AX618" s="515" t="str">
        <f t="shared" si="224"/>
        <v/>
      </c>
      <c r="AY618" s="515" t="str">
        <f t="shared" si="224"/>
        <v/>
      </c>
      <c r="AZ618" s="515" t="str">
        <f t="shared" si="224"/>
        <v/>
      </c>
      <c r="BA618" s="515" t="str">
        <f t="shared" si="224"/>
        <v/>
      </c>
      <c r="BB618" s="515" t="str">
        <f t="shared" si="224"/>
        <v/>
      </c>
      <c r="BC618" s="515" t="str">
        <f t="shared" si="224"/>
        <v/>
      </c>
      <c r="BD618" s="515" t="str">
        <f t="shared" si="224"/>
        <v/>
      </c>
      <c r="BE618" s="515" t="str">
        <f t="shared" si="224"/>
        <v/>
      </c>
      <c r="BF618" s="515" t="str">
        <f t="shared" si="224"/>
        <v/>
      </c>
      <c r="BG618" s="515" t="str">
        <f t="shared" si="224"/>
        <v/>
      </c>
      <c r="BH618" s="515" t="str">
        <f t="shared" si="224"/>
        <v/>
      </c>
      <c r="BI618" s="515" t="str">
        <f t="shared" si="224"/>
        <v/>
      </c>
      <c r="BJ618" s="515" t="str">
        <f t="shared" si="224"/>
        <v/>
      </c>
      <c r="BK618" s="515" t="str">
        <f t="shared" si="224"/>
        <v/>
      </c>
      <c r="BL618" s="515">
        <f t="shared" si="233"/>
        <v>0</v>
      </c>
      <c r="BM618" s="515">
        <f t="shared" si="234"/>
        <v>0</v>
      </c>
      <c r="BN618" s="515">
        <f t="shared" si="235"/>
        <v>0</v>
      </c>
      <c r="BO618" s="515" t="str">
        <f t="shared" si="236"/>
        <v/>
      </c>
    </row>
    <row r="619" spans="1:67" ht="30" customHeight="1">
      <c r="A619" s="517">
        <v>608</v>
      </c>
      <c r="B619" s="516"/>
      <c r="C619" s="77" t="str">
        <f t="shared" si="225"/>
        <v/>
      </c>
      <c r="D619" s="72" t="str">
        <f t="shared" si="226"/>
        <v/>
      </c>
      <c r="E619" s="515" t="str">
        <f t="shared" si="227"/>
        <v/>
      </c>
      <c r="F619" s="515" t="str">
        <f t="shared" si="228"/>
        <v/>
      </c>
      <c r="G619" s="515" t="str">
        <f t="shared" si="229"/>
        <v/>
      </c>
      <c r="H619" s="515">
        <f t="shared" si="237"/>
        <v>0</v>
      </c>
      <c r="I619" s="515">
        <f t="shared" si="237"/>
        <v>0</v>
      </c>
      <c r="J619" s="515">
        <f t="shared" si="237"/>
        <v>0</v>
      </c>
      <c r="K619" s="515">
        <f t="shared" si="237"/>
        <v>0</v>
      </c>
      <c r="L619" s="515">
        <f t="shared" si="237"/>
        <v>0</v>
      </c>
      <c r="M619" s="515">
        <f t="shared" si="237"/>
        <v>0</v>
      </c>
      <c r="N619" s="515">
        <f t="shared" si="237"/>
        <v>0</v>
      </c>
      <c r="O619" s="515">
        <f t="shared" si="237"/>
        <v>0</v>
      </c>
      <c r="P619" s="515">
        <f t="shared" si="237"/>
        <v>0</v>
      </c>
      <c r="Q619" s="515">
        <f t="shared" si="237"/>
        <v>0</v>
      </c>
      <c r="R619" s="515">
        <f t="shared" si="237"/>
        <v>0</v>
      </c>
      <c r="S619" s="515">
        <f t="shared" si="237"/>
        <v>0</v>
      </c>
      <c r="T619" s="515">
        <f t="shared" si="237"/>
        <v>0</v>
      </c>
      <c r="U619" s="515">
        <f t="shared" si="237"/>
        <v>0</v>
      </c>
      <c r="V619" s="515">
        <f t="shared" si="238"/>
        <v>0</v>
      </c>
      <c r="W619" s="515">
        <f t="shared" si="238"/>
        <v>0</v>
      </c>
      <c r="X619" s="515">
        <f t="shared" si="238"/>
        <v>0</v>
      </c>
      <c r="Y619" s="515">
        <f t="shared" si="238"/>
        <v>0</v>
      </c>
      <c r="Z619" s="515">
        <f t="shared" si="238"/>
        <v>0</v>
      </c>
      <c r="AA619" s="515">
        <f t="shared" si="238"/>
        <v>0</v>
      </c>
      <c r="AB619" s="515">
        <f t="shared" si="238"/>
        <v>0</v>
      </c>
      <c r="AC619" s="515">
        <f t="shared" si="238"/>
        <v>0</v>
      </c>
      <c r="AD619" s="515">
        <f t="shared" si="238"/>
        <v>0</v>
      </c>
      <c r="AE619" s="515">
        <f t="shared" si="238"/>
        <v>0</v>
      </c>
      <c r="AF619" s="515">
        <f t="shared" si="238"/>
        <v>0</v>
      </c>
      <c r="AG619" s="515">
        <f t="shared" si="238"/>
        <v>0</v>
      </c>
      <c r="AH619" s="515">
        <f t="shared" si="238"/>
        <v>0</v>
      </c>
      <c r="AI619" s="515">
        <f t="shared" si="238"/>
        <v>0</v>
      </c>
      <c r="AJ619" s="515">
        <f t="shared" si="239"/>
        <v>0</v>
      </c>
      <c r="AK619" s="515">
        <f t="shared" si="239"/>
        <v>0</v>
      </c>
      <c r="AL619" s="515">
        <f t="shared" si="239"/>
        <v>0</v>
      </c>
      <c r="AM619" s="515">
        <f t="shared" si="239"/>
        <v>0</v>
      </c>
      <c r="AN619" s="515">
        <f t="shared" si="239"/>
        <v>0</v>
      </c>
      <c r="AO619" s="515">
        <f t="shared" si="239"/>
        <v>0</v>
      </c>
      <c r="AP619" s="515">
        <f t="shared" si="239"/>
        <v>0</v>
      </c>
      <c r="AQ619" s="515">
        <f t="shared" si="239"/>
        <v>0</v>
      </c>
      <c r="AR619" s="515">
        <f t="shared" si="239"/>
        <v>0</v>
      </c>
      <c r="AS619" s="515">
        <f t="shared" si="239"/>
        <v>0</v>
      </c>
      <c r="AT619" s="515">
        <f t="shared" si="239"/>
        <v>0</v>
      </c>
      <c r="AU619" s="515">
        <f t="shared" si="239"/>
        <v>0</v>
      </c>
      <c r="AV619" s="515">
        <f t="shared" si="239"/>
        <v>0</v>
      </c>
      <c r="AW619" s="515">
        <f t="shared" si="239"/>
        <v>0</v>
      </c>
      <c r="AX619" s="515" t="str">
        <f t="shared" si="224"/>
        <v/>
      </c>
      <c r="AY619" s="515" t="str">
        <f t="shared" si="224"/>
        <v/>
      </c>
      <c r="AZ619" s="515" t="str">
        <f t="shared" si="224"/>
        <v/>
      </c>
      <c r="BA619" s="515" t="str">
        <f t="shared" si="224"/>
        <v/>
      </c>
      <c r="BB619" s="515" t="str">
        <f t="shared" si="224"/>
        <v/>
      </c>
      <c r="BC619" s="515" t="str">
        <f t="shared" si="224"/>
        <v/>
      </c>
      <c r="BD619" s="515" t="str">
        <f t="shared" si="224"/>
        <v/>
      </c>
      <c r="BE619" s="515" t="str">
        <f t="shared" si="224"/>
        <v/>
      </c>
      <c r="BF619" s="515" t="str">
        <f t="shared" si="224"/>
        <v/>
      </c>
      <c r="BG619" s="515" t="str">
        <f t="shared" si="224"/>
        <v/>
      </c>
      <c r="BH619" s="515" t="str">
        <f t="shared" si="224"/>
        <v/>
      </c>
      <c r="BI619" s="515" t="str">
        <f t="shared" si="224"/>
        <v/>
      </c>
      <c r="BJ619" s="515" t="str">
        <f t="shared" si="224"/>
        <v/>
      </c>
      <c r="BK619" s="515" t="str">
        <f t="shared" si="224"/>
        <v/>
      </c>
      <c r="BL619" s="515">
        <f t="shared" si="233"/>
        <v>0</v>
      </c>
      <c r="BM619" s="515">
        <f t="shared" si="234"/>
        <v>0</v>
      </c>
      <c r="BN619" s="515">
        <f t="shared" si="235"/>
        <v>0</v>
      </c>
      <c r="BO619" s="515" t="str">
        <f t="shared" si="236"/>
        <v/>
      </c>
    </row>
    <row r="620" spans="1:67" ht="30" customHeight="1">
      <c r="A620" s="518">
        <v>609</v>
      </c>
      <c r="B620" s="516"/>
      <c r="C620" s="77" t="str">
        <f t="shared" si="225"/>
        <v/>
      </c>
      <c r="D620" s="72" t="str">
        <f t="shared" si="226"/>
        <v/>
      </c>
      <c r="E620" s="515" t="str">
        <f t="shared" si="227"/>
        <v/>
      </c>
      <c r="F620" s="515" t="str">
        <f t="shared" si="228"/>
        <v/>
      </c>
      <c r="G620" s="515" t="str">
        <f t="shared" si="229"/>
        <v/>
      </c>
      <c r="H620" s="515">
        <f t="shared" ref="H620:U635" si="240">IF($B620="",0,SUMPRODUCT(($BQ$6:$AFM$6=H$11)*($BQ$7:$AFM$7="ALERTE")*(COUNTIF($G620,"* "&amp;$BQ$8:$AFM$8&amp;" *")&gt;0)*1))</f>
        <v>0</v>
      </c>
      <c r="I620" s="515">
        <f t="shared" si="240"/>
        <v>0</v>
      </c>
      <c r="J620" s="515">
        <f t="shared" si="240"/>
        <v>0</v>
      </c>
      <c r="K620" s="515">
        <f t="shared" si="240"/>
        <v>0</v>
      </c>
      <c r="L620" s="515">
        <f t="shared" si="240"/>
        <v>0</v>
      </c>
      <c r="M620" s="515">
        <f t="shared" si="240"/>
        <v>0</v>
      </c>
      <c r="N620" s="515">
        <f t="shared" si="240"/>
        <v>0</v>
      </c>
      <c r="O620" s="515">
        <f t="shared" si="240"/>
        <v>0</v>
      </c>
      <c r="P620" s="515">
        <f t="shared" si="240"/>
        <v>0</v>
      </c>
      <c r="Q620" s="515">
        <f t="shared" si="240"/>
        <v>0</v>
      </c>
      <c r="R620" s="515">
        <f t="shared" si="240"/>
        <v>0</v>
      </c>
      <c r="S620" s="515">
        <f t="shared" si="240"/>
        <v>0</v>
      </c>
      <c r="T620" s="515">
        <f t="shared" si="240"/>
        <v>0</v>
      </c>
      <c r="U620" s="515">
        <f t="shared" si="240"/>
        <v>0</v>
      </c>
      <c r="V620" s="515">
        <f t="shared" ref="V620:AI635" si="241">IF($B620="",0,SUMPRODUCT(($BQ$6:$AFM$6=V$11)*($BQ$7:$AFM$7="INFO")*(COUNTIF($G620,"* "&amp;$BQ$8:$AFM$8&amp;" *")&gt;0)*1))</f>
        <v>0</v>
      </c>
      <c r="W620" s="515">
        <f t="shared" si="241"/>
        <v>0</v>
      </c>
      <c r="X620" s="515">
        <f t="shared" si="241"/>
        <v>0</v>
      </c>
      <c r="Y620" s="515">
        <f t="shared" si="241"/>
        <v>0</v>
      </c>
      <c r="Z620" s="515">
        <f t="shared" si="241"/>
        <v>0</v>
      </c>
      <c r="AA620" s="515">
        <f t="shared" si="241"/>
        <v>0</v>
      </c>
      <c r="AB620" s="515">
        <f t="shared" si="241"/>
        <v>0</v>
      </c>
      <c r="AC620" s="515">
        <f t="shared" si="241"/>
        <v>0</v>
      </c>
      <c r="AD620" s="515">
        <f t="shared" si="241"/>
        <v>0</v>
      </c>
      <c r="AE620" s="515">
        <f t="shared" si="241"/>
        <v>0</v>
      </c>
      <c r="AF620" s="515">
        <f t="shared" si="241"/>
        <v>0</v>
      </c>
      <c r="AG620" s="515">
        <f t="shared" si="241"/>
        <v>0</v>
      </c>
      <c r="AH620" s="515">
        <f t="shared" si="241"/>
        <v>0</v>
      </c>
      <c r="AI620" s="515">
        <f t="shared" si="241"/>
        <v>0</v>
      </c>
      <c r="AJ620" s="515">
        <f t="shared" ref="AJ620:AW635" si="242">IF($B620="",0,SUMPRODUCT(($BQ$6:$AFM$6=AJ$11)*($BQ$7:$AFM$7="EXCL")*(COUNTIF($G620,"* "&amp;$BQ$8:$AFM$8&amp;" *")&gt;0)*1))</f>
        <v>0</v>
      </c>
      <c r="AK620" s="515">
        <f t="shared" si="242"/>
        <v>0</v>
      </c>
      <c r="AL620" s="515">
        <f t="shared" si="242"/>
        <v>0</v>
      </c>
      <c r="AM620" s="515">
        <f t="shared" si="242"/>
        <v>0</v>
      </c>
      <c r="AN620" s="515">
        <f t="shared" si="242"/>
        <v>0</v>
      </c>
      <c r="AO620" s="515">
        <f t="shared" si="242"/>
        <v>0</v>
      </c>
      <c r="AP620" s="515">
        <f t="shared" si="242"/>
        <v>0</v>
      </c>
      <c r="AQ620" s="515">
        <f t="shared" si="242"/>
        <v>0</v>
      </c>
      <c r="AR620" s="515">
        <f t="shared" si="242"/>
        <v>0</v>
      </c>
      <c r="AS620" s="515">
        <f t="shared" si="242"/>
        <v>0</v>
      </c>
      <c r="AT620" s="515">
        <f t="shared" si="242"/>
        <v>0</v>
      </c>
      <c r="AU620" s="515">
        <f t="shared" si="242"/>
        <v>0</v>
      </c>
      <c r="AV620" s="515">
        <f t="shared" si="242"/>
        <v>0</v>
      </c>
      <c r="AW620" s="515">
        <f t="shared" si="242"/>
        <v>0</v>
      </c>
      <c r="AX620" s="515" t="str">
        <f t="shared" si="224"/>
        <v/>
      </c>
      <c r="AY620" s="515" t="str">
        <f t="shared" si="224"/>
        <v/>
      </c>
      <c r="AZ620" s="515" t="str">
        <f t="shared" si="224"/>
        <v/>
      </c>
      <c r="BA620" s="515" t="str">
        <f t="shared" si="224"/>
        <v/>
      </c>
      <c r="BB620" s="515" t="str">
        <f t="shared" si="224"/>
        <v/>
      </c>
      <c r="BC620" s="515" t="str">
        <f t="shared" si="224"/>
        <v/>
      </c>
      <c r="BD620" s="515" t="str">
        <f t="shared" si="224"/>
        <v/>
      </c>
      <c r="BE620" s="515" t="str">
        <f t="shared" si="224"/>
        <v/>
      </c>
      <c r="BF620" s="515" t="str">
        <f t="shared" si="224"/>
        <v/>
      </c>
      <c r="BG620" s="515" t="str">
        <f t="shared" si="224"/>
        <v/>
      </c>
      <c r="BH620" s="515" t="str">
        <f t="shared" si="224"/>
        <v/>
      </c>
      <c r="BI620" s="515" t="str">
        <f t="shared" si="224"/>
        <v/>
      </c>
      <c r="BJ620" s="515" t="str">
        <f t="shared" si="224"/>
        <v/>
      </c>
      <c r="BK620" s="515" t="str">
        <f t="shared" si="224"/>
        <v/>
      </c>
      <c r="BL620" s="515">
        <f t="shared" si="233"/>
        <v>0</v>
      </c>
      <c r="BM620" s="515">
        <f t="shared" si="234"/>
        <v>0</v>
      </c>
      <c r="BN620" s="515">
        <f t="shared" si="235"/>
        <v>0</v>
      </c>
      <c r="BO620" s="515" t="str">
        <f t="shared" si="236"/>
        <v/>
      </c>
    </row>
    <row r="621" spans="1:67" ht="30" customHeight="1">
      <c r="A621" s="517">
        <v>610</v>
      </c>
      <c r="B621" s="516"/>
      <c r="C621" s="77" t="str">
        <f t="shared" si="225"/>
        <v/>
      </c>
      <c r="D621" s="72" t="str">
        <f t="shared" si="226"/>
        <v/>
      </c>
      <c r="E621" s="515" t="str">
        <f t="shared" si="227"/>
        <v/>
      </c>
      <c r="F621" s="515" t="str">
        <f t="shared" si="228"/>
        <v/>
      </c>
      <c r="G621" s="515" t="str">
        <f t="shared" si="229"/>
        <v/>
      </c>
      <c r="H621" s="515">
        <f t="shared" si="240"/>
        <v>0</v>
      </c>
      <c r="I621" s="515">
        <f t="shared" si="240"/>
        <v>0</v>
      </c>
      <c r="J621" s="515">
        <f t="shared" si="240"/>
        <v>0</v>
      </c>
      <c r="K621" s="515">
        <f t="shared" si="240"/>
        <v>0</v>
      </c>
      <c r="L621" s="515">
        <f t="shared" si="240"/>
        <v>0</v>
      </c>
      <c r="M621" s="515">
        <f t="shared" si="240"/>
        <v>0</v>
      </c>
      <c r="N621" s="515">
        <f t="shared" si="240"/>
        <v>0</v>
      </c>
      <c r="O621" s="515">
        <f t="shared" si="240"/>
        <v>0</v>
      </c>
      <c r="P621" s="515">
        <f t="shared" si="240"/>
        <v>0</v>
      </c>
      <c r="Q621" s="515">
        <f t="shared" si="240"/>
        <v>0</v>
      </c>
      <c r="R621" s="515">
        <f t="shared" si="240"/>
        <v>0</v>
      </c>
      <c r="S621" s="515">
        <f t="shared" si="240"/>
        <v>0</v>
      </c>
      <c r="T621" s="515">
        <f t="shared" si="240"/>
        <v>0</v>
      </c>
      <c r="U621" s="515">
        <f t="shared" si="240"/>
        <v>0</v>
      </c>
      <c r="V621" s="515">
        <f t="shared" si="241"/>
        <v>0</v>
      </c>
      <c r="W621" s="515">
        <f t="shared" si="241"/>
        <v>0</v>
      </c>
      <c r="X621" s="515">
        <f t="shared" si="241"/>
        <v>0</v>
      </c>
      <c r="Y621" s="515">
        <f t="shared" si="241"/>
        <v>0</v>
      </c>
      <c r="Z621" s="515">
        <f t="shared" si="241"/>
        <v>0</v>
      </c>
      <c r="AA621" s="515">
        <f t="shared" si="241"/>
        <v>0</v>
      </c>
      <c r="AB621" s="515">
        <f t="shared" si="241"/>
        <v>0</v>
      </c>
      <c r="AC621" s="515">
        <f t="shared" si="241"/>
        <v>0</v>
      </c>
      <c r="AD621" s="515">
        <f t="shared" si="241"/>
        <v>0</v>
      </c>
      <c r="AE621" s="515">
        <f t="shared" si="241"/>
        <v>0</v>
      </c>
      <c r="AF621" s="515">
        <f t="shared" si="241"/>
        <v>0</v>
      </c>
      <c r="AG621" s="515">
        <f t="shared" si="241"/>
        <v>0</v>
      </c>
      <c r="AH621" s="515">
        <f t="shared" si="241"/>
        <v>0</v>
      </c>
      <c r="AI621" s="515">
        <f t="shared" si="241"/>
        <v>0</v>
      </c>
      <c r="AJ621" s="515">
        <f t="shared" si="242"/>
        <v>0</v>
      </c>
      <c r="AK621" s="515">
        <f t="shared" si="242"/>
        <v>0</v>
      </c>
      <c r="AL621" s="515">
        <f t="shared" si="242"/>
        <v>0</v>
      </c>
      <c r="AM621" s="515">
        <f t="shared" si="242"/>
        <v>0</v>
      </c>
      <c r="AN621" s="515">
        <f t="shared" si="242"/>
        <v>0</v>
      </c>
      <c r="AO621" s="515">
        <f t="shared" si="242"/>
        <v>0</v>
      </c>
      <c r="AP621" s="515">
        <f t="shared" si="242"/>
        <v>0</v>
      </c>
      <c r="AQ621" s="515">
        <f t="shared" si="242"/>
        <v>0</v>
      </c>
      <c r="AR621" s="515">
        <f t="shared" si="242"/>
        <v>0</v>
      </c>
      <c r="AS621" s="515">
        <f t="shared" si="242"/>
        <v>0</v>
      </c>
      <c r="AT621" s="515">
        <f t="shared" si="242"/>
        <v>0</v>
      </c>
      <c r="AU621" s="515">
        <f t="shared" si="242"/>
        <v>0</v>
      </c>
      <c r="AV621" s="515">
        <f t="shared" si="242"/>
        <v>0</v>
      </c>
      <c r="AW621" s="515">
        <f t="shared" si="242"/>
        <v>0</v>
      </c>
      <c r="AX621" s="515" t="str">
        <f t="shared" si="224"/>
        <v/>
      </c>
      <c r="AY621" s="515" t="str">
        <f t="shared" si="224"/>
        <v/>
      </c>
      <c r="AZ621" s="515" t="str">
        <f t="shared" si="224"/>
        <v/>
      </c>
      <c r="BA621" s="515" t="str">
        <f t="shared" si="224"/>
        <v/>
      </c>
      <c r="BB621" s="515" t="str">
        <f t="shared" si="224"/>
        <v/>
      </c>
      <c r="BC621" s="515" t="str">
        <f t="shared" si="224"/>
        <v/>
      </c>
      <c r="BD621" s="515" t="str">
        <f t="shared" si="224"/>
        <v/>
      </c>
      <c r="BE621" s="515" t="str">
        <f t="shared" si="224"/>
        <v/>
      </c>
      <c r="BF621" s="515" t="str">
        <f t="shared" si="224"/>
        <v/>
      </c>
      <c r="BG621" s="515" t="str">
        <f t="shared" si="224"/>
        <v/>
      </c>
      <c r="BH621" s="515" t="str">
        <f t="shared" si="224"/>
        <v/>
      </c>
      <c r="BI621" s="515" t="str">
        <f t="shared" si="224"/>
        <v/>
      </c>
      <c r="BJ621" s="515" t="str">
        <f t="shared" si="224"/>
        <v/>
      </c>
      <c r="BK621" s="515" t="str">
        <f t="shared" si="224"/>
        <v/>
      </c>
      <c r="BL621" s="515">
        <f t="shared" si="233"/>
        <v>0</v>
      </c>
      <c r="BM621" s="515">
        <f t="shared" si="234"/>
        <v>0</v>
      </c>
      <c r="BN621" s="515">
        <f t="shared" si="235"/>
        <v>0</v>
      </c>
      <c r="BO621" s="515" t="str">
        <f t="shared" si="236"/>
        <v/>
      </c>
    </row>
    <row r="622" spans="1:67" ht="30" customHeight="1">
      <c r="A622" s="518">
        <v>611</v>
      </c>
      <c r="B622" s="516"/>
      <c r="C622" s="77" t="str">
        <f t="shared" si="225"/>
        <v/>
      </c>
      <c r="D622" s="72" t="str">
        <f t="shared" si="226"/>
        <v/>
      </c>
      <c r="E622" s="515" t="str">
        <f t="shared" si="227"/>
        <v/>
      </c>
      <c r="F622" s="515" t="str">
        <f t="shared" si="228"/>
        <v/>
      </c>
      <c r="G622" s="515" t="str">
        <f t="shared" si="229"/>
        <v/>
      </c>
      <c r="H622" s="515">
        <f t="shared" si="240"/>
        <v>0</v>
      </c>
      <c r="I622" s="515">
        <f t="shared" si="240"/>
        <v>0</v>
      </c>
      <c r="J622" s="515">
        <f t="shared" si="240"/>
        <v>0</v>
      </c>
      <c r="K622" s="515">
        <f t="shared" si="240"/>
        <v>0</v>
      </c>
      <c r="L622" s="515">
        <f t="shared" si="240"/>
        <v>0</v>
      </c>
      <c r="M622" s="515">
        <f t="shared" si="240"/>
        <v>0</v>
      </c>
      <c r="N622" s="515">
        <f t="shared" si="240"/>
        <v>0</v>
      </c>
      <c r="O622" s="515">
        <f t="shared" si="240"/>
        <v>0</v>
      </c>
      <c r="P622" s="515">
        <f t="shared" si="240"/>
        <v>0</v>
      </c>
      <c r="Q622" s="515">
        <f t="shared" si="240"/>
        <v>0</v>
      </c>
      <c r="R622" s="515">
        <f t="shared" si="240"/>
        <v>0</v>
      </c>
      <c r="S622" s="515">
        <f t="shared" si="240"/>
        <v>0</v>
      </c>
      <c r="T622" s="515">
        <f t="shared" si="240"/>
        <v>0</v>
      </c>
      <c r="U622" s="515">
        <f t="shared" si="240"/>
        <v>0</v>
      </c>
      <c r="V622" s="515">
        <f t="shared" si="241"/>
        <v>0</v>
      </c>
      <c r="W622" s="515">
        <f t="shared" si="241"/>
        <v>0</v>
      </c>
      <c r="X622" s="515">
        <f t="shared" si="241"/>
        <v>0</v>
      </c>
      <c r="Y622" s="515">
        <f t="shared" si="241"/>
        <v>0</v>
      </c>
      <c r="Z622" s="515">
        <f t="shared" si="241"/>
        <v>0</v>
      </c>
      <c r="AA622" s="515">
        <f t="shared" si="241"/>
        <v>0</v>
      </c>
      <c r="AB622" s="515">
        <f t="shared" si="241"/>
        <v>0</v>
      </c>
      <c r="AC622" s="515">
        <f t="shared" si="241"/>
        <v>0</v>
      </c>
      <c r="AD622" s="515">
        <f t="shared" si="241"/>
        <v>0</v>
      </c>
      <c r="AE622" s="515">
        <f t="shared" si="241"/>
        <v>0</v>
      </c>
      <c r="AF622" s="515">
        <f t="shared" si="241"/>
        <v>0</v>
      </c>
      <c r="AG622" s="515">
        <f t="shared" si="241"/>
        <v>0</v>
      </c>
      <c r="AH622" s="515">
        <f t="shared" si="241"/>
        <v>0</v>
      </c>
      <c r="AI622" s="515">
        <f t="shared" si="241"/>
        <v>0</v>
      </c>
      <c r="AJ622" s="515">
        <f t="shared" si="242"/>
        <v>0</v>
      </c>
      <c r="AK622" s="515">
        <f t="shared" si="242"/>
        <v>0</v>
      </c>
      <c r="AL622" s="515">
        <f t="shared" si="242"/>
        <v>0</v>
      </c>
      <c r="AM622" s="515">
        <f t="shared" si="242"/>
        <v>0</v>
      </c>
      <c r="AN622" s="515">
        <f t="shared" si="242"/>
        <v>0</v>
      </c>
      <c r="AO622" s="515">
        <f t="shared" si="242"/>
        <v>0</v>
      </c>
      <c r="AP622" s="515">
        <f t="shared" si="242"/>
        <v>0</v>
      </c>
      <c r="AQ622" s="515">
        <f t="shared" si="242"/>
        <v>0</v>
      </c>
      <c r="AR622" s="515">
        <f t="shared" si="242"/>
        <v>0</v>
      </c>
      <c r="AS622" s="515">
        <f t="shared" si="242"/>
        <v>0</v>
      </c>
      <c r="AT622" s="515">
        <f t="shared" si="242"/>
        <v>0</v>
      </c>
      <c r="AU622" s="515">
        <f t="shared" si="242"/>
        <v>0</v>
      </c>
      <c r="AV622" s="515">
        <f t="shared" si="242"/>
        <v>0</v>
      </c>
      <c r="AW622" s="515">
        <f t="shared" si="242"/>
        <v>0</v>
      </c>
      <c r="AX622" s="515" t="str">
        <f t="shared" si="224"/>
        <v/>
      </c>
      <c r="AY622" s="515" t="str">
        <f t="shared" si="224"/>
        <v/>
      </c>
      <c r="AZ622" s="515" t="str">
        <f t="shared" si="224"/>
        <v/>
      </c>
      <c r="BA622" s="515" t="str">
        <f t="shared" si="224"/>
        <v/>
      </c>
      <c r="BB622" s="515" t="str">
        <f t="shared" si="224"/>
        <v/>
      </c>
      <c r="BC622" s="515" t="str">
        <f t="shared" si="224"/>
        <v/>
      </c>
      <c r="BD622" s="515" t="str">
        <f t="shared" si="224"/>
        <v/>
      </c>
      <c r="BE622" s="515" t="str">
        <f t="shared" si="224"/>
        <v/>
      </c>
      <c r="BF622" s="515" t="str">
        <f t="shared" si="224"/>
        <v/>
      </c>
      <c r="BG622" s="515" t="str">
        <f t="shared" si="224"/>
        <v/>
      </c>
      <c r="BH622" s="515" t="str">
        <f t="shared" si="224"/>
        <v/>
      </c>
      <c r="BI622" s="515" t="str">
        <f t="shared" si="224"/>
        <v/>
      </c>
      <c r="BJ622" s="515" t="str">
        <f t="shared" si="224"/>
        <v/>
      </c>
      <c r="BK622" s="515" t="str">
        <f t="shared" si="224"/>
        <v/>
      </c>
      <c r="BL622" s="515">
        <f t="shared" si="233"/>
        <v>0</v>
      </c>
      <c r="BM622" s="515">
        <f t="shared" si="234"/>
        <v>0</v>
      </c>
      <c r="BN622" s="515">
        <f t="shared" si="235"/>
        <v>0</v>
      </c>
      <c r="BO622" s="515" t="str">
        <f t="shared" si="236"/>
        <v/>
      </c>
    </row>
    <row r="623" spans="1:67" ht="30" customHeight="1">
      <c r="A623" s="517">
        <v>612</v>
      </c>
      <c r="B623" s="516"/>
      <c r="C623" s="77" t="str">
        <f t="shared" si="225"/>
        <v/>
      </c>
      <c r="D623" s="72" t="str">
        <f t="shared" si="226"/>
        <v/>
      </c>
      <c r="E623" s="515" t="str">
        <f t="shared" si="227"/>
        <v/>
      </c>
      <c r="F623" s="515" t="str">
        <f t="shared" si="228"/>
        <v/>
      </c>
      <c r="G623" s="515" t="str">
        <f t="shared" si="229"/>
        <v/>
      </c>
      <c r="H623" s="515">
        <f t="shared" si="240"/>
        <v>0</v>
      </c>
      <c r="I623" s="515">
        <f t="shared" si="240"/>
        <v>0</v>
      </c>
      <c r="J623" s="515">
        <f t="shared" si="240"/>
        <v>0</v>
      </c>
      <c r="K623" s="515">
        <f t="shared" si="240"/>
        <v>0</v>
      </c>
      <c r="L623" s="515">
        <f t="shared" si="240"/>
        <v>0</v>
      </c>
      <c r="M623" s="515">
        <f t="shared" si="240"/>
        <v>0</v>
      </c>
      <c r="N623" s="515">
        <f t="shared" si="240"/>
        <v>0</v>
      </c>
      <c r="O623" s="515">
        <f t="shared" si="240"/>
        <v>0</v>
      </c>
      <c r="P623" s="515">
        <f t="shared" si="240"/>
        <v>0</v>
      </c>
      <c r="Q623" s="515">
        <f t="shared" si="240"/>
        <v>0</v>
      </c>
      <c r="R623" s="515">
        <f t="shared" si="240"/>
        <v>0</v>
      </c>
      <c r="S623" s="515">
        <f t="shared" si="240"/>
        <v>0</v>
      </c>
      <c r="T623" s="515">
        <f t="shared" si="240"/>
        <v>0</v>
      </c>
      <c r="U623" s="515">
        <f t="shared" si="240"/>
        <v>0</v>
      </c>
      <c r="V623" s="515">
        <f t="shared" si="241"/>
        <v>0</v>
      </c>
      <c r="W623" s="515">
        <f t="shared" si="241"/>
        <v>0</v>
      </c>
      <c r="X623" s="515">
        <f t="shared" si="241"/>
        <v>0</v>
      </c>
      <c r="Y623" s="515">
        <f t="shared" si="241"/>
        <v>0</v>
      </c>
      <c r="Z623" s="515">
        <f t="shared" si="241"/>
        <v>0</v>
      </c>
      <c r="AA623" s="515">
        <f t="shared" si="241"/>
        <v>0</v>
      </c>
      <c r="AB623" s="515">
        <f t="shared" si="241"/>
        <v>0</v>
      </c>
      <c r="AC623" s="515">
        <f t="shared" si="241"/>
        <v>0</v>
      </c>
      <c r="AD623" s="515">
        <f t="shared" si="241"/>
        <v>0</v>
      </c>
      <c r="AE623" s="515">
        <f t="shared" si="241"/>
        <v>0</v>
      </c>
      <c r="AF623" s="515">
        <f t="shared" si="241"/>
        <v>0</v>
      </c>
      <c r="AG623" s="515">
        <f t="shared" si="241"/>
        <v>0</v>
      </c>
      <c r="AH623" s="515">
        <f t="shared" si="241"/>
        <v>0</v>
      </c>
      <c r="AI623" s="515">
        <f t="shared" si="241"/>
        <v>0</v>
      </c>
      <c r="AJ623" s="515">
        <f t="shared" si="242"/>
        <v>0</v>
      </c>
      <c r="AK623" s="515">
        <f t="shared" si="242"/>
        <v>0</v>
      </c>
      <c r="AL623" s="515">
        <f t="shared" si="242"/>
        <v>0</v>
      </c>
      <c r="AM623" s="515">
        <f t="shared" si="242"/>
        <v>0</v>
      </c>
      <c r="AN623" s="515">
        <f t="shared" si="242"/>
        <v>0</v>
      </c>
      <c r="AO623" s="515">
        <f t="shared" si="242"/>
        <v>0</v>
      </c>
      <c r="AP623" s="515">
        <f t="shared" si="242"/>
        <v>0</v>
      </c>
      <c r="AQ623" s="515">
        <f t="shared" si="242"/>
        <v>0</v>
      </c>
      <c r="AR623" s="515">
        <f t="shared" si="242"/>
        <v>0</v>
      </c>
      <c r="AS623" s="515">
        <f t="shared" si="242"/>
        <v>0</v>
      </c>
      <c r="AT623" s="515">
        <f t="shared" si="242"/>
        <v>0</v>
      </c>
      <c r="AU623" s="515">
        <f t="shared" si="242"/>
        <v>0</v>
      </c>
      <c r="AV623" s="515">
        <f t="shared" si="242"/>
        <v>0</v>
      </c>
      <c r="AW623" s="515">
        <f t="shared" si="242"/>
        <v>0</v>
      </c>
      <c r="AX623" s="515" t="str">
        <f t="shared" si="224"/>
        <v/>
      </c>
      <c r="AY623" s="515" t="str">
        <f t="shared" si="224"/>
        <v/>
      </c>
      <c r="AZ623" s="515" t="str">
        <f t="shared" si="224"/>
        <v/>
      </c>
      <c r="BA623" s="515" t="str">
        <f t="shared" si="224"/>
        <v/>
      </c>
      <c r="BB623" s="515" t="str">
        <f t="shared" si="224"/>
        <v/>
      </c>
      <c r="BC623" s="515" t="str">
        <f t="shared" si="224"/>
        <v/>
      </c>
      <c r="BD623" s="515" t="str">
        <f t="shared" si="224"/>
        <v/>
      </c>
      <c r="BE623" s="515" t="str">
        <f t="shared" si="224"/>
        <v/>
      </c>
      <c r="BF623" s="515" t="str">
        <f t="shared" si="224"/>
        <v/>
      </c>
      <c r="BG623" s="515" t="str">
        <f t="shared" si="224"/>
        <v/>
      </c>
      <c r="BH623" s="515" t="str">
        <f t="shared" si="224"/>
        <v/>
      </c>
      <c r="BI623" s="515" t="str">
        <f t="shared" si="224"/>
        <v/>
      </c>
      <c r="BJ623" s="515" t="str">
        <f t="shared" si="224"/>
        <v/>
      </c>
      <c r="BK623" s="515" t="str">
        <f t="shared" si="224"/>
        <v/>
      </c>
      <c r="BL623" s="515">
        <f t="shared" si="233"/>
        <v>0</v>
      </c>
      <c r="BM623" s="515">
        <f t="shared" si="234"/>
        <v>0</v>
      </c>
      <c r="BN623" s="515">
        <f t="shared" si="235"/>
        <v>0</v>
      </c>
      <c r="BO623" s="515" t="str">
        <f t="shared" si="236"/>
        <v/>
      </c>
    </row>
    <row r="624" spans="1:67" ht="30" customHeight="1">
      <c r="A624" s="518">
        <v>613</v>
      </c>
      <c r="B624" s="516"/>
      <c r="C624" s="77" t="str">
        <f t="shared" si="225"/>
        <v/>
      </c>
      <c r="D624" s="72" t="str">
        <f t="shared" si="226"/>
        <v/>
      </c>
      <c r="E624" s="515" t="str">
        <f t="shared" si="227"/>
        <v/>
      </c>
      <c r="F624" s="515" t="str">
        <f t="shared" si="228"/>
        <v/>
      </c>
      <c r="G624" s="515" t="str">
        <f t="shared" si="229"/>
        <v/>
      </c>
      <c r="H624" s="515">
        <f t="shared" si="240"/>
        <v>0</v>
      </c>
      <c r="I624" s="515">
        <f t="shared" si="240"/>
        <v>0</v>
      </c>
      <c r="J624" s="515">
        <f t="shared" si="240"/>
        <v>0</v>
      </c>
      <c r="K624" s="515">
        <f t="shared" si="240"/>
        <v>0</v>
      </c>
      <c r="L624" s="515">
        <f t="shared" si="240"/>
        <v>0</v>
      </c>
      <c r="M624" s="515">
        <f t="shared" si="240"/>
        <v>0</v>
      </c>
      <c r="N624" s="515">
        <f t="shared" si="240"/>
        <v>0</v>
      </c>
      <c r="O624" s="515">
        <f t="shared" si="240"/>
        <v>0</v>
      </c>
      <c r="P624" s="515">
        <f t="shared" si="240"/>
        <v>0</v>
      </c>
      <c r="Q624" s="515">
        <f t="shared" si="240"/>
        <v>0</v>
      </c>
      <c r="R624" s="515">
        <f t="shared" si="240"/>
        <v>0</v>
      </c>
      <c r="S624" s="515">
        <f t="shared" si="240"/>
        <v>0</v>
      </c>
      <c r="T624" s="515">
        <f t="shared" si="240"/>
        <v>0</v>
      </c>
      <c r="U624" s="515">
        <f t="shared" si="240"/>
        <v>0</v>
      </c>
      <c r="V624" s="515">
        <f t="shared" si="241"/>
        <v>0</v>
      </c>
      <c r="W624" s="515">
        <f t="shared" si="241"/>
        <v>0</v>
      </c>
      <c r="X624" s="515">
        <f t="shared" si="241"/>
        <v>0</v>
      </c>
      <c r="Y624" s="515">
        <f t="shared" si="241"/>
        <v>0</v>
      </c>
      <c r="Z624" s="515">
        <f t="shared" si="241"/>
        <v>0</v>
      </c>
      <c r="AA624" s="515">
        <f t="shared" si="241"/>
        <v>0</v>
      </c>
      <c r="AB624" s="515">
        <f t="shared" si="241"/>
        <v>0</v>
      </c>
      <c r="AC624" s="515">
        <f t="shared" si="241"/>
        <v>0</v>
      </c>
      <c r="AD624" s="515">
        <f t="shared" si="241"/>
        <v>0</v>
      </c>
      <c r="AE624" s="515">
        <f t="shared" si="241"/>
        <v>0</v>
      </c>
      <c r="AF624" s="515">
        <f t="shared" si="241"/>
        <v>0</v>
      </c>
      <c r="AG624" s="515">
        <f t="shared" si="241"/>
        <v>0</v>
      </c>
      <c r="AH624" s="515">
        <f t="shared" si="241"/>
        <v>0</v>
      </c>
      <c r="AI624" s="515">
        <f t="shared" si="241"/>
        <v>0</v>
      </c>
      <c r="AJ624" s="515">
        <f t="shared" si="242"/>
        <v>0</v>
      </c>
      <c r="AK624" s="515">
        <f t="shared" si="242"/>
        <v>0</v>
      </c>
      <c r="AL624" s="515">
        <f t="shared" si="242"/>
        <v>0</v>
      </c>
      <c r="AM624" s="515">
        <f t="shared" si="242"/>
        <v>0</v>
      </c>
      <c r="AN624" s="515">
        <f t="shared" si="242"/>
        <v>0</v>
      </c>
      <c r="AO624" s="515">
        <f t="shared" si="242"/>
        <v>0</v>
      </c>
      <c r="AP624" s="515">
        <f t="shared" si="242"/>
        <v>0</v>
      </c>
      <c r="AQ624" s="515">
        <f t="shared" si="242"/>
        <v>0</v>
      </c>
      <c r="AR624" s="515">
        <f t="shared" si="242"/>
        <v>0</v>
      </c>
      <c r="AS624" s="515">
        <f t="shared" si="242"/>
        <v>0</v>
      </c>
      <c r="AT624" s="515">
        <f t="shared" si="242"/>
        <v>0</v>
      </c>
      <c r="AU624" s="515">
        <f t="shared" si="242"/>
        <v>0</v>
      </c>
      <c r="AV624" s="515">
        <f t="shared" si="242"/>
        <v>0</v>
      </c>
      <c r="AW624" s="515">
        <f t="shared" si="242"/>
        <v>0</v>
      </c>
      <c r="AX624" s="515" t="str">
        <f t="shared" si="224"/>
        <v/>
      </c>
      <c r="AY624" s="515" t="str">
        <f t="shared" si="224"/>
        <v/>
      </c>
      <c r="AZ624" s="515" t="str">
        <f t="shared" si="224"/>
        <v/>
      </c>
      <c r="BA624" s="515" t="str">
        <f t="shared" si="224"/>
        <v/>
      </c>
      <c r="BB624" s="515" t="str">
        <f t="shared" si="224"/>
        <v/>
      </c>
      <c r="BC624" s="515" t="str">
        <f t="shared" si="224"/>
        <v/>
      </c>
      <c r="BD624" s="515" t="str">
        <f t="shared" si="224"/>
        <v/>
      </c>
      <c r="BE624" s="515" t="str">
        <f t="shared" si="224"/>
        <v/>
      </c>
      <c r="BF624" s="515" t="str">
        <f t="shared" si="224"/>
        <v/>
      </c>
      <c r="BG624" s="515" t="str">
        <f t="shared" si="224"/>
        <v/>
      </c>
      <c r="BH624" s="515" t="str">
        <f t="shared" si="224"/>
        <v/>
      </c>
      <c r="BI624" s="515" t="str">
        <f t="shared" si="224"/>
        <v/>
      </c>
      <c r="BJ624" s="515" t="str">
        <f t="shared" si="224"/>
        <v/>
      </c>
      <c r="BK624" s="515" t="str">
        <f t="shared" si="224"/>
        <v/>
      </c>
      <c r="BL624" s="515">
        <f t="shared" si="233"/>
        <v>0</v>
      </c>
      <c r="BM624" s="515">
        <f t="shared" si="234"/>
        <v>0</v>
      </c>
      <c r="BN624" s="515">
        <f t="shared" si="235"/>
        <v>0</v>
      </c>
      <c r="BO624" s="515" t="str">
        <f t="shared" si="236"/>
        <v/>
      </c>
    </row>
    <row r="625" spans="1:67" ht="30" customHeight="1">
      <c r="A625" s="517">
        <v>614</v>
      </c>
      <c r="B625" s="516"/>
      <c r="C625" s="77" t="str">
        <f t="shared" si="225"/>
        <v/>
      </c>
      <c r="D625" s="72" t="str">
        <f t="shared" si="226"/>
        <v/>
      </c>
      <c r="E625" s="515" t="str">
        <f t="shared" si="227"/>
        <v/>
      </c>
      <c r="F625" s="515" t="str">
        <f t="shared" si="228"/>
        <v/>
      </c>
      <c r="G625" s="515" t="str">
        <f t="shared" si="229"/>
        <v/>
      </c>
      <c r="H625" s="515">
        <f t="shared" si="240"/>
        <v>0</v>
      </c>
      <c r="I625" s="515">
        <f t="shared" si="240"/>
        <v>0</v>
      </c>
      <c r="J625" s="515">
        <f t="shared" si="240"/>
        <v>0</v>
      </c>
      <c r="K625" s="515">
        <f t="shared" si="240"/>
        <v>0</v>
      </c>
      <c r="L625" s="515">
        <f t="shared" si="240"/>
        <v>0</v>
      </c>
      <c r="M625" s="515">
        <f t="shared" si="240"/>
        <v>0</v>
      </c>
      <c r="N625" s="515">
        <f t="shared" si="240"/>
        <v>0</v>
      </c>
      <c r="O625" s="515">
        <f t="shared" si="240"/>
        <v>0</v>
      </c>
      <c r="P625" s="515">
        <f t="shared" si="240"/>
        <v>0</v>
      </c>
      <c r="Q625" s="515">
        <f t="shared" si="240"/>
        <v>0</v>
      </c>
      <c r="R625" s="515">
        <f t="shared" si="240"/>
        <v>0</v>
      </c>
      <c r="S625" s="515">
        <f t="shared" si="240"/>
        <v>0</v>
      </c>
      <c r="T625" s="515">
        <f t="shared" si="240"/>
        <v>0</v>
      </c>
      <c r="U625" s="515">
        <f t="shared" si="240"/>
        <v>0</v>
      </c>
      <c r="V625" s="515">
        <f t="shared" si="241"/>
        <v>0</v>
      </c>
      <c r="W625" s="515">
        <f t="shared" si="241"/>
        <v>0</v>
      </c>
      <c r="X625" s="515">
        <f t="shared" si="241"/>
        <v>0</v>
      </c>
      <c r="Y625" s="515">
        <f t="shared" si="241"/>
        <v>0</v>
      </c>
      <c r="Z625" s="515">
        <f t="shared" si="241"/>
        <v>0</v>
      </c>
      <c r="AA625" s="515">
        <f t="shared" si="241"/>
        <v>0</v>
      </c>
      <c r="AB625" s="515">
        <f t="shared" si="241"/>
        <v>0</v>
      </c>
      <c r="AC625" s="515">
        <f t="shared" si="241"/>
        <v>0</v>
      </c>
      <c r="AD625" s="515">
        <f t="shared" si="241"/>
        <v>0</v>
      </c>
      <c r="AE625" s="515">
        <f t="shared" si="241"/>
        <v>0</v>
      </c>
      <c r="AF625" s="515">
        <f t="shared" si="241"/>
        <v>0</v>
      </c>
      <c r="AG625" s="515">
        <f t="shared" si="241"/>
        <v>0</v>
      </c>
      <c r="AH625" s="515">
        <f t="shared" si="241"/>
        <v>0</v>
      </c>
      <c r="AI625" s="515">
        <f t="shared" si="241"/>
        <v>0</v>
      </c>
      <c r="AJ625" s="515">
        <f t="shared" si="242"/>
        <v>0</v>
      </c>
      <c r="AK625" s="515">
        <f t="shared" si="242"/>
        <v>0</v>
      </c>
      <c r="AL625" s="515">
        <f t="shared" si="242"/>
        <v>0</v>
      </c>
      <c r="AM625" s="515">
        <f t="shared" si="242"/>
        <v>0</v>
      </c>
      <c r="AN625" s="515">
        <f t="shared" si="242"/>
        <v>0</v>
      </c>
      <c r="AO625" s="515">
        <f t="shared" si="242"/>
        <v>0</v>
      </c>
      <c r="AP625" s="515">
        <f t="shared" si="242"/>
        <v>0</v>
      </c>
      <c r="AQ625" s="515">
        <f t="shared" si="242"/>
        <v>0</v>
      </c>
      <c r="AR625" s="515">
        <f t="shared" si="242"/>
        <v>0</v>
      </c>
      <c r="AS625" s="515">
        <f t="shared" si="242"/>
        <v>0</v>
      </c>
      <c r="AT625" s="515">
        <f t="shared" si="242"/>
        <v>0</v>
      </c>
      <c r="AU625" s="515">
        <f t="shared" si="242"/>
        <v>0</v>
      </c>
      <c r="AV625" s="515">
        <f t="shared" si="242"/>
        <v>0</v>
      </c>
      <c r="AW625" s="515">
        <f t="shared" si="242"/>
        <v>0</v>
      </c>
      <c r="AX625" s="515" t="str">
        <f t="shared" ref="AX625:BK641" si="243">IF($B625="","",IF(AJ625&gt;0,"",IF(H625&gt;0,"⚠ "&amp;AX$11,IF(V625&gt;0,"info "&amp;AX$11,""))))</f>
        <v/>
      </c>
      <c r="AY625" s="515" t="str">
        <f t="shared" si="243"/>
        <v/>
      </c>
      <c r="AZ625" s="515" t="str">
        <f t="shared" si="243"/>
        <v/>
      </c>
      <c r="BA625" s="515" t="str">
        <f t="shared" si="243"/>
        <v/>
      </c>
      <c r="BB625" s="515" t="str">
        <f t="shared" si="243"/>
        <v/>
      </c>
      <c r="BC625" s="515" t="str">
        <f t="shared" si="243"/>
        <v/>
      </c>
      <c r="BD625" s="515" t="str">
        <f t="shared" si="243"/>
        <v/>
      </c>
      <c r="BE625" s="515" t="str">
        <f t="shared" si="243"/>
        <v/>
      </c>
      <c r="BF625" s="515" t="str">
        <f t="shared" si="243"/>
        <v/>
      </c>
      <c r="BG625" s="515" t="str">
        <f t="shared" si="243"/>
        <v/>
      </c>
      <c r="BH625" s="515" t="str">
        <f t="shared" si="243"/>
        <v/>
      </c>
      <c r="BI625" s="515" t="str">
        <f t="shared" si="243"/>
        <v/>
      </c>
      <c r="BJ625" s="515" t="str">
        <f t="shared" si="243"/>
        <v/>
      </c>
      <c r="BK625" s="515" t="str">
        <f t="shared" si="243"/>
        <v/>
      </c>
      <c r="BL625" s="515">
        <f t="shared" si="233"/>
        <v>0</v>
      </c>
      <c r="BM625" s="515">
        <f t="shared" si="234"/>
        <v>0</v>
      </c>
      <c r="BN625" s="515">
        <f t="shared" si="235"/>
        <v>0</v>
      </c>
      <c r="BO625" s="515" t="str">
        <f t="shared" si="236"/>
        <v/>
      </c>
    </row>
    <row r="626" spans="1:67" ht="30" customHeight="1">
      <c r="A626" s="518">
        <v>615</v>
      </c>
      <c r="B626" s="516"/>
      <c r="C626" s="77" t="str">
        <f t="shared" si="225"/>
        <v/>
      </c>
      <c r="D626" s="72" t="str">
        <f t="shared" si="226"/>
        <v/>
      </c>
      <c r="E626" s="515" t="str">
        <f t="shared" si="227"/>
        <v/>
      </c>
      <c r="F626" s="515" t="str">
        <f t="shared" si="228"/>
        <v/>
      </c>
      <c r="G626" s="515" t="str">
        <f t="shared" si="229"/>
        <v/>
      </c>
      <c r="H626" s="515">
        <f t="shared" si="240"/>
        <v>0</v>
      </c>
      <c r="I626" s="515">
        <f t="shared" si="240"/>
        <v>0</v>
      </c>
      <c r="J626" s="515">
        <f t="shared" si="240"/>
        <v>0</v>
      </c>
      <c r="K626" s="515">
        <f t="shared" si="240"/>
        <v>0</v>
      </c>
      <c r="L626" s="515">
        <f t="shared" si="240"/>
        <v>0</v>
      </c>
      <c r="M626" s="515">
        <f t="shared" si="240"/>
        <v>0</v>
      </c>
      <c r="N626" s="515">
        <f t="shared" si="240"/>
        <v>0</v>
      </c>
      <c r="O626" s="515">
        <f t="shared" si="240"/>
        <v>0</v>
      </c>
      <c r="P626" s="515">
        <f t="shared" si="240"/>
        <v>0</v>
      </c>
      <c r="Q626" s="515">
        <f t="shared" si="240"/>
        <v>0</v>
      </c>
      <c r="R626" s="515">
        <f t="shared" si="240"/>
        <v>0</v>
      </c>
      <c r="S626" s="515">
        <f t="shared" si="240"/>
        <v>0</v>
      </c>
      <c r="T626" s="515">
        <f t="shared" si="240"/>
        <v>0</v>
      </c>
      <c r="U626" s="515">
        <f t="shared" si="240"/>
        <v>0</v>
      </c>
      <c r="V626" s="515">
        <f t="shared" si="241"/>
        <v>0</v>
      </c>
      <c r="W626" s="515">
        <f t="shared" si="241"/>
        <v>0</v>
      </c>
      <c r="X626" s="515">
        <f t="shared" si="241"/>
        <v>0</v>
      </c>
      <c r="Y626" s="515">
        <f t="shared" si="241"/>
        <v>0</v>
      </c>
      <c r="Z626" s="515">
        <f t="shared" si="241"/>
        <v>0</v>
      </c>
      <c r="AA626" s="515">
        <f t="shared" si="241"/>
        <v>0</v>
      </c>
      <c r="AB626" s="515">
        <f t="shared" si="241"/>
        <v>0</v>
      </c>
      <c r="AC626" s="515">
        <f t="shared" si="241"/>
        <v>0</v>
      </c>
      <c r="AD626" s="515">
        <f t="shared" si="241"/>
        <v>0</v>
      </c>
      <c r="AE626" s="515">
        <f t="shared" si="241"/>
        <v>0</v>
      </c>
      <c r="AF626" s="515">
        <f t="shared" si="241"/>
        <v>0</v>
      </c>
      <c r="AG626" s="515">
        <f t="shared" si="241"/>
        <v>0</v>
      </c>
      <c r="AH626" s="515">
        <f t="shared" si="241"/>
        <v>0</v>
      </c>
      <c r="AI626" s="515">
        <f t="shared" si="241"/>
        <v>0</v>
      </c>
      <c r="AJ626" s="515">
        <f t="shared" si="242"/>
        <v>0</v>
      </c>
      <c r="AK626" s="515">
        <f t="shared" si="242"/>
        <v>0</v>
      </c>
      <c r="AL626" s="515">
        <f t="shared" si="242"/>
        <v>0</v>
      </c>
      <c r="AM626" s="515">
        <f t="shared" si="242"/>
        <v>0</v>
      </c>
      <c r="AN626" s="515">
        <f t="shared" si="242"/>
        <v>0</v>
      </c>
      <c r="AO626" s="515">
        <f t="shared" si="242"/>
        <v>0</v>
      </c>
      <c r="AP626" s="515">
        <f t="shared" si="242"/>
        <v>0</v>
      </c>
      <c r="AQ626" s="515">
        <f t="shared" si="242"/>
        <v>0</v>
      </c>
      <c r="AR626" s="515">
        <f t="shared" si="242"/>
        <v>0</v>
      </c>
      <c r="AS626" s="515">
        <f t="shared" si="242"/>
        <v>0</v>
      </c>
      <c r="AT626" s="515">
        <f t="shared" si="242"/>
        <v>0</v>
      </c>
      <c r="AU626" s="515">
        <f t="shared" si="242"/>
        <v>0</v>
      </c>
      <c r="AV626" s="515">
        <f t="shared" si="242"/>
        <v>0</v>
      </c>
      <c r="AW626" s="515">
        <f t="shared" si="242"/>
        <v>0</v>
      </c>
      <c r="AX626" s="515" t="str">
        <f t="shared" si="243"/>
        <v/>
      </c>
      <c r="AY626" s="515" t="str">
        <f t="shared" si="243"/>
        <v/>
      </c>
      <c r="AZ626" s="515" t="str">
        <f t="shared" si="243"/>
        <v/>
      </c>
      <c r="BA626" s="515" t="str">
        <f t="shared" si="243"/>
        <v/>
      </c>
      <c r="BB626" s="515" t="str">
        <f t="shared" si="243"/>
        <v/>
      </c>
      <c r="BC626" s="515" t="str">
        <f t="shared" si="243"/>
        <v/>
      </c>
      <c r="BD626" s="515" t="str">
        <f t="shared" si="243"/>
        <v/>
      </c>
      <c r="BE626" s="515" t="str">
        <f t="shared" si="243"/>
        <v/>
      </c>
      <c r="BF626" s="515" t="str">
        <f t="shared" si="243"/>
        <v/>
      </c>
      <c r="BG626" s="515" t="str">
        <f t="shared" si="243"/>
        <v/>
      </c>
      <c r="BH626" s="515" t="str">
        <f t="shared" si="243"/>
        <v/>
      </c>
      <c r="BI626" s="515" t="str">
        <f t="shared" si="243"/>
        <v/>
      </c>
      <c r="BJ626" s="515" t="str">
        <f t="shared" si="243"/>
        <v/>
      </c>
      <c r="BK626" s="515" t="str">
        <f t="shared" si="243"/>
        <v/>
      </c>
      <c r="BL626" s="515">
        <f t="shared" si="233"/>
        <v>0</v>
      </c>
      <c r="BM626" s="515">
        <f t="shared" si="234"/>
        <v>0</v>
      </c>
      <c r="BN626" s="515">
        <f t="shared" si="235"/>
        <v>0</v>
      </c>
      <c r="BO626" s="515" t="str">
        <f t="shared" si="236"/>
        <v/>
      </c>
    </row>
    <row r="627" spans="1:67" ht="30" customHeight="1">
      <c r="A627" s="517">
        <v>616</v>
      </c>
      <c r="B627" s="516"/>
      <c r="C627" s="77" t="str">
        <f t="shared" si="225"/>
        <v/>
      </c>
      <c r="D627" s="72" t="str">
        <f t="shared" si="226"/>
        <v/>
      </c>
      <c r="E627" s="515" t="str">
        <f t="shared" si="227"/>
        <v/>
      </c>
      <c r="F627" s="515" t="str">
        <f t="shared" si="228"/>
        <v/>
      </c>
      <c r="G627" s="515" t="str">
        <f t="shared" si="229"/>
        <v/>
      </c>
      <c r="H627" s="515">
        <f t="shared" si="240"/>
        <v>0</v>
      </c>
      <c r="I627" s="515">
        <f t="shared" si="240"/>
        <v>0</v>
      </c>
      <c r="J627" s="515">
        <f t="shared" si="240"/>
        <v>0</v>
      </c>
      <c r="K627" s="515">
        <f t="shared" si="240"/>
        <v>0</v>
      </c>
      <c r="L627" s="515">
        <f t="shared" si="240"/>
        <v>0</v>
      </c>
      <c r="M627" s="515">
        <f t="shared" si="240"/>
        <v>0</v>
      </c>
      <c r="N627" s="515">
        <f t="shared" si="240"/>
        <v>0</v>
      </c>
      <c r="O627" s="515">
        <f t="shared" si="240"/>
        <v>0</v>
      </c>
      <c r="P627" s="515">
        <f t="shared" si="240"/>
        <v>0</v>
      </c>
      <c r="Q627" s="515">
        <f t="shared" si="240"/>
        <v>0</v>
      </c>
      <c r="R627" s="515">
        <f t="shared" si="240"/>
        <v>0</v>
      </c>
      <c r="S627" s="515">
        <f t="shared" si="240"/>
        <v>0</v>
      </c>
      <c r="T627" s="515">
        <f t="shared" si="240"/>
        <v>0</v>
      </c>
      <c r="U627" s="515">
        <f t="shared" si="240"/>
        <v>0</v>
      </c>
      <c r="V627" s="515">
        <f t="shared" si="241"/>
        <v>0</v>
      </c>
      <c r="W627" s="515">
        <f t="shared" si="241"/>
        <v>0</v>
      </c>
      <c r="X627" s="515">
        <f t="shared" si="241"/>
        <v>0</v>
      </c>
      <c r="Y627" s="515">
        <f t="shared" si="241"/>
        <v>0</v>
      </c>
      <c r="Z627" s="515">
        <f t="shared" si="241"/>
        <v>0</v>
      </c>
      <c r="AA627" s="515">
        <f t="shared" si="241"/>
        <v>0</v>
      </c>
      <c r="AB627" s="515">
        <f t="shared" si="241"/>
        <v>0</v>
      </c>
      <c r="AC627" s="515">
        <f t="shared" si="241"/>
        <v>0</v>
      </c>
      <c r="AD627" s="515">
        <f t="shared" si="241"/>
        <v>0</v>
      </c>
      <c r="AE627" s="515">
        <f t="shared" si="241"/>
        <v>0</v>
      </c>
      <c r="AF627" s="515">
        <f t="shared" si="241"/>
        <v>0</v>
      </c>
      <c r="AG627" s="515">
        <f t="shared" si="241"/>
        <v>0</v>
      </c>
      <c r="AH627" s="515">
        <f t="shared" si="241"/>
        <v>0</v>
      </c>
      <c r="AI627" s="515">
        <f t="shared" si="241"/>
        <v>0</v>
      </c>
      <c r="AJ627" s="515">
        <f t="shared" si="242"/>
        <v>0</v>
      </c>
      <c r="AK627" s="515">
        <f t="shared" si="242"/>
        <v>0</v>
      </c>
      <c r="AL627" s="515">
        <f t="shared" si="242"/>
        <v>0</v>
      </c>
      <c r="AM627" s="515">
        <f t="shared" si="242"/>
        <v>0</v>
      </c>
      <c r="AN627" s="515">
        <f t="shared" si="242"/>
        <v>0</v>
      </c>
      <c r="AO627" s="515">
        <f t="shared" si="242"/>
        <v>0</v>
      </c>
      <c r="AP627" s="515">
        <f t="shared" si="242"/>
        <v>0</v>
      </c>
      <c r="AQ627" s="515">
        <f t="shared" si="242"/>
        <v>0</v>
      </c>
      <c r="AR627" s="515">
        <f t="shared" si="242"/>
        <v>0</v>
      </c>
      <c r="AS627" s="515">
        <f t="shared" si="242"/>
        <v>0</v>
      </c>
      <c r="AT627" s="515">
        <f t="shared" si="242"/>
        <v>0</v>
      </c>
      <c r="AU627" s="515">
        <f t="shared" si="242"/>
        <v>0</v>
      </c>
      <c r="AV627" s="515">
        <f t="shared" si="242"/>
        <v>0</v>
      </c>
      <c r="AW627" s="515">
        <f t="shared" si="242"/>
        <v>0</v>
      </c>
      <c r="AX627" s="515" t="str">
        <f t="shared" si="243"/>
        <v/>
      </c>
      <c r="AY627" s="515" t="str">
        <f t="shared" si="243"/>
        <v/>
      </c>
      <c r="AZ627" s="515" t="str">
        <f t="shared" si="243"/>
        <v/>
      </c>
      <c r="BA627" s="515" t="str">
        <f t="shared" si="243"/>
        <v/>
      </c>
      <c r="BB627" s="515" t="str">
        <f t="shared" si="243"/>
        <v/>
      </c>
      <c r="BC627" s="515" t="str">
        <f t="shared" si="243"/>
        <v/>
      </c>
      <c r="BD627" s="515" t="str">
        <f t="shared" si="243"/>
        <v/>
      </c>
      <c r="BE627" s="515" t="str">
        <f t="shared" si="243"/>
        <v/>
      </c>
      <c r="BF627" s="515" t="str">
        <f t="shared" si="243"/>
        <v/>
      </c>
      <c r="BG627" s="515" t="str">
        <f t="shared" si="243"/>
        <v/>
      </c>
      <c r="BH627" s="515" t="str">
        <f t="shared" si="243"/>
        <v/>
      </c>
      <c r="BI627" s="515" t="str">
        <f t="shared" si="243"/>
        <v/>
      </c>
      <c r="BJ627" s="515" t="str">
        <f t="shared" si="243"/>
        <v/>
      </c>
      <c r="BK627" s="515" t="str">
        <f t="shared" si="243"/>
        <v/>
      </c>
      <c r="BL627" s="515">
        <f t="shared" si="233"/>
        <v>0</v>
      </c>
      <c r="BM627" s="515">
        <f t="shared" si="234"/>
        <v>0</v>
      </c>
      <c r="BN627" s="515">
        <f t="shared" si="235"/>
        <v>0</v>
      </c>
      <c r="BO627" s="515" t="str">
        <f t="shared" si="236"/>
        <v/>
      </c>
    </row>
    <row r="628" spans="1:67" ht="30" customHeight="1">
      <c r="A628" s="518">
        <v>617</v>
      </c>
      <c r="B628" s="516"/>
      <c r="C628" s="77" t="str">
        <f t="shared" si="225"/>
        <v/>
      </c>
      <c r="D628" s="72" t="str">
        <f t="shared" si="226"/>
        <v/>
      </c>
      <c r="E628" s="515" t="str">
        <f t="shared" si="227"/>
        <v/>
      </c>
      <c r="F628" s="515" t="str">
        <f t="shared" si="228"/>
        <v/>
      </c>
      <c r="G628" s="515" t="str">
        <f t="shared" si="229"/>
        <v/>
      </c>
      <c r="H628" s="515">
        <f t="shared" si="240"/>
        <v>0</v>
      </c>
      <c r="I628" s="515">
        <f t="shared" si="240"/>
        <v>0</v>
      </c>
      <c r="J628" s="515">
        <f t="shared" si="240"/>
        <v>0</v>
      </c>
      <c r="K628" s="515">
        <f t="shared" si="240"/>
        <v>0</v>
      </c>
      <c r="L628" s="515">
        <f t="shared" si="240"/>
        <v>0</v>
      </c>
      <c r="M628" s="515">
        <f t="shared" si="240"/>
        <v>0</v>
      </c>
      <c r="N628" s="515">
        <f t="shared" si="240"/>
        <v>0</v>
      </c>
      <c r="O628" s="515">
        <f t="shared" si="240"/>
        <v>0</v>
      </c>
      <c r="P628" s="515">
        <f t="shared" si="240"/>
        <v>0</v>
      </c>
      <c r="Q628" s="515">
        <f t="shared" si="240"/>
        <v>0</v>
      </c>
      <c r="R628" s="515">
        <f t="shared" si="240"/>
        <v>0</v>
      </c>
      <c r="S628" s="515">
        <f t="shared" si="240"/>
        <v>0</v>
      </c>
      <c r="T628" s="515">
        <f t="shared" si="240"/>
        <v>0</v>
      </c>
      <c r="U628" s="515">
        <f t="shared" si="240"/>
        <v>0</v>
      </c>
      <c r="V628" s="515">
        <f t="shared" si="241"/>
        <v>0</v>
      </c>
      <c r="W628" s="515">
        <f t="shared" si="241"/>
        <v>0</v>
      </c>
      <c r="X628" s="515">
        <f t="shared" si="241"/>
        <v>0</v>
      </c>
      <c r="Y628" s="515">
        <f t="shared" si="241"/>
        <v>0</v>
      </c>
      <c r="Z628" s="515">
        <f t="shared" si="241"/>
        <v>0</v>
      </c>
      <c r="AA628" s="515">
        <f t="shared" si="241"/>
        <v>0</v>
      </c>
      <c r="AB628" s="515">
        <f t="shared" si="241"/>
        <v>0</v>
      </c>
      <c r="AC628" s="515">
        <f t="shared" si="241"/>
        <v>0</v>
      </c>
      <c r="AD628" s="515">
        <f t="shared" si="241"/>
        <v>0</v>
      </c>
      <c r="AE628" s="515">
        <f t="shared" si="241"/>
        <v>0</v>
      </c>
      <c r="AF628" s="515">
        <f t="shared" si="241"/>
        <v>0</v>
      </c>
      <c r="AG628" s="515">
        <f t="shared" si="241"/>
        <v>0</v>
      </c>
      <c r="AH628" s="515">
        <f t="shared" si="241"/>
        <v>0</v>
      </c>
      <c r="AI628" s="515">
        <f t="shared" si="241"/>
        <v>0</v>
      </c>
      <c r="AJ628" s="515">
        <f t="shared" si="242"/>
        <v>0</v>
      </c>
      <c r="AK628" s="515">
        <f t="shared" si="242"/>
        <v>0</v>
      </c>
      <c r="AL628" s="515">
        <f t="shared" si="242"/>
        <v>0</v>
      </c>
      <c r="AM628" s="515">
        <f t="shared" si="242"/>
        <v>0</v>
      </c>
      <c r="AN628" s="515">
        <f t="shared" si="242"/>
        <v>0</v>
      </c>
      <c r="AO628" s="515">
        <f t="shared" si="242"/>
        <v>0</v>
      </c>
      <c r="AP628" s="515">
        <f t="shared" si="242"/>
        <v>0</v>
      </c>
      <c r="AQ628" s="515">
        <f t="shared" si="242"/>
        <v>0</v>
      </c>
      <c r="AR628" s="515">
        <f t="shared" si="242"/>
        <v>0</v>
      </c>
      <c r="AS628" s="515">
        <f t="shared" si="242"/>
        <v>0</v>
      </c>
      <c r="AT628" s="515">
        <f t="shared" si="242"/>
        <v>0</v>
      </c>
      <c r="AU628" s="515">
        <f t="shared" si="242"/>
        <v>0</v>
      </c>
      <c r="AV628" s="515">
        <f t="shared" si="242"/>
        <v>0</v>
      </c>
      <c r="AW628" s="515">
        <f t="shared" si="242"/>
        <v>0</v>
      </c>
      <c r="AX628" s="515" t="str">
        <f t="shared" si="243"/>
        <v/>
      </c>
      <c r="AY628" s="515" t="str">
        <f t="shared" si="243"/>
        <v/>
      </c>
      <c r="AZ628" s="515" t="str">
        <f t="shared" si="243"/>
        <v/>
      </c>
      <c r="BA628" s="515" t="str">
        <f t="shared" si="243"/>
        <v/>
      </c>
      <c r="BB628" s="515" t="str">
        <f t="shared" si="243"/>
        <v/>
      </c>
      <c r="BC628" s="515" t="str">
        <f t="shared" si="243"/>
        <v/>
      </c>
      <c r="BD628" s="515" t="str">
        <f t="shared" si="243"/>
        <v/>
      </c>
      <c r="BE628" s="515" t="str">
        <f t="shared" si="243"/>
        <v/>
      </c>
      <c r="BF628" s="515" t="str">
        <f t="shared" si="243"/>
        <v/>
      </c>
      <c r="BG628" s="515" t="str">
        <f t="shared" si="243"/>
        <v/>
      </c>
      <c r="BH628" s="515" t="str">
        <f t="shared" si="243"/>
        <v/>
      </c>
      <c r="BI628" s="515" t="str">
        <f t="shared" si="243"/>
        <v/>
      </c>
      <c r="BJ628" s="515" t="str">
        <f t="shared" si="243"/>
        <v/>
      </c>
      <c r="BK628" s="515" t="str">
        <f t="shared" si="243"/>
        <v/>
      </c>
      <c r="BL628" s="515">
        <f t="shared" si="233"/>
        <v>0</v>
      </c>
      <c r="BM628" s="515">
        <f t="shared" si="234"/>
        <v>0</v>
      </c>
      <c r="BN628" s="515">
        <f t="shared" si="235"/>
        <v>0</v>
      </c>
      <c r="BO628" s="515" t="str">
        <f t="shared" si="236"/>
        <v/>
      </c>
    </row>
    <row r="629" spans="1:67" ht="30" customHeight="1">
      <c r="A629" s="517">
        <v>618</v>
      </c>
      <c r="B629" s="516"/>
      <c r="C629" s="77" t="str">
        <f t="shared" si="225"/>
        <v/>
      </c>
      <c r="D629" s="72" t="str">
        <f t="shared" si="226"/>
        <v/>
      </c>
      <c r="E629" s="515" t="str">
        <f t="shared" si="227"/>
        <v/>
      </c>
      <c r="F629" s="515" t="str">
        <f t="shared" si="228"/>
        <v/>
      </c>
      <c r="G629" s="515" t="str">
        <f t="shared" si="229"/>
        <v/>
      </c>
      <c r="H629" s="515">
        <f t="shared" si="240"/>
        <v>0</v>
      </c>
      <c r="I629" s="515">
        <f t="shared" si="240"/>
        <v>0</v>
      </c>
      <c r="J629" s="515">
        <f t="shared" si="240"/>
        <v>0</v>
      </c>
      <c r="K629" s="515">
        <f t="shared" si="240"/>
        <v>0</v>
      </c>
      <c r="L629" s="515">
        <f t="shared" si="240"/>
        <v>0</v>
      </c>
      <c r="M629" s="515">
        <f t="shared" si="240"/>
        <v>0</v>
      </c>
      <c r="N629" s="515">
        <f t="shared" si="240"/>
        <v>0</v>
      </c>
      <c r="O629" s="515">
        <f t="shared" si="240"/>
        <v>0</v>
      </c>
      <c r="P629" s="515">
        <f t="shared" si="240"/>
        <v>0</v>
      </c>
      <c r="Q629" s="515">
        <f t="shared" si="240"/>
        <v>0</v>
      </c>
      <c r="R629" s="515">
        <f t="shared" si="240"/>
        <v>0</v>
      </c>
      <c r="S629" s="515">
        <f t="shared" si="240"/>
        <v>0</v>
      </c>
      <c r="T629" s="515">
        <f t="shared" si="240"/>
        <v>0</v>
      </c>
      <c r="U629" s="515">
        <f t="shared" si="240"/>
        <v>0</v>
      </c>
      <c r="V629" s="515">
        <f t="shared" si="241"/>
        <v>0</v>
      </c>
      <c r="W629" s="515">
        <f t="shared" si="241"/>
        <v>0</v>
      </c>
      <c r="X629" s="515">
        <f t="shared" si="241"/>
        <v>0</v>
      </c>
      <c r="Y629" s="515">
        <f t="shared" si="241"/>
        <v>0</v>
      </c>
      <c r="Z629" s="515">
        <f t="shared" si="241"/>
        <v>0</v>
      </c>
      <c r="AA629" s="515">
        <f t="shared" si="241"/>
        <v>0</v>
      </c>
      <c r="AB629" s="515">
        <f t="shared" si="241"/>
        <v>0</v>
      </c>
      <c r="AC629" s="515">
        <f t="shared" si="241"/>
        <v>0</v>
      </c>
      <c r="AD629" s="515">
        <f t="shared" si="241"/>
        <v>0</v>
      </c>
      <c r="AE629" s="515">
        <f t="shared" si="241"/>
        <v>0</v>
      </c>
      <c r="AF629" s="515">
        <f t="shared" si="241"/>
        <v>0</v>
      </c>
      <c r="AG629" s="515">
        <f t="shared" si="241"/>
        <v>0</v>
      </c>
      <c r="AH629" s="515">
        <f t="shared" si="241"/>
        <v>0</v>
      </c>
      <c r="AI629" s="515">
        <f t="shared" si="241"/>
        <v>0</v>
      </c>
      <c r="AJ629" s="515">
        <f t="shared" si="242"/>
        <v>0</v>
      </c>
      <c r="AK629" s="515">
        <f t="shared" si="242"/>
        <v>0</v>
      </c>
      <c r="AL629" s="515">
        <f t="shared" si="242"/>
        <v>0</v>
      </c>
      <c r="AM629" s="515">
        <f t="shared" si="242"/>
        <v>0</v>
      </c>
      <c r="AN629" s="515">
        <f t="shared" si="242"/>
        <v>0</v>
      </c>
      <c r="AO629" s="515">
        <f t="shared" si="242"/>
        <v>0</v>
      </c>
      <c r="AP629" s="515">
        <f t="shared" si="242"/>
        <v>0</v>
      </c>
      <c r="AQ629" s="515">
        <f t="shared" si="242"/>
        <v>0</v>
      </c>
      <c r="AR629" s="515">
        <f t="shared" si="242"/>
        <v>0</v>
      </c>
      <c r="AS629" s="515">
        <f t="shared" si="242"/>
        <v>0</v>
      </c>
      <c r="AT629" s="515">
        <f t="shared" si="242"/>
        <v>0</v>
      </c>
      <c r="AU629" s="515">
        <f t="shared" si="242"/>
        <v>0</v>
      </c>
      <c r="AV629" s="515">
        <f t="shared" si="242"/>
        <v>0</v>
      </c>
      <c r="AW629" s="515">
        <f t="shared" si="242"/>
        <v>0</v>
      </c>
      <c r="AX629" s="515" t="str">
        <f t="shared" si="243"/>
        <v/>
      </c>
      <c r="AY629" s="515" t="str">
        <f t="shared" si="243"/>
        <v/>
      </c>
      <c r="AZ629" s="515" t="str">
        <f t="shared" si="243"/>
        <v/>
      </c>
      <c r="BA629" s="515" t="str">
        <f t="shared" si="243"/>
        <v/>
      </c>
      <c r="BB629" s="515" t="str">
        <f t="shared" si="243"/>
        <v/>
      </c>
      <c r="BC629" s="515" t="str">
        <f t="shared" si="243"/>
        <v/>
      </c>
      <c r="BD629" s="515" t="str">
        <f t="shared" si="243"/>
        <v/>
      </c>
      <c r="BE629" s="515" t="str">
        <f t="shared" si="243"/>
        <v/>
      </c>
      <c r="BF629" s="515" t="str">
        <f t="shared" si="243"/>
        <v/>
      </c>
      <c r="BG629" s="515" t="str">
        <f t="shared" si="243"/>
        <v/>
      </c>
      <c r="BH629" s="515" t="str">
        <f t="shared" si="243"/>
        <v/>
      </c>
      <c r="BI629" s="515" t="str">
        <f t="shared" si="243"/>
        <v/>
      </c>
      <c r="BJ629" s="515" t="str">
        <f t="shared" si="243"/>
        <v/>
      </c>
      <c r="BK629" s="515" t="str">
        <f t="shared" si="243"/>
        <v/>
      </c>
      <c r="BL629" s="515">
        <f t="shared" si="233"/>
        <v>0</v>
      </c>
      <c r="BM629" s="515">
        <f t="shared" si="234"/>
        <v>0</v>
      </c>
      <c r="BN629" s="515">
        <f t="shared" si="235"/>
        <v>0</v>
      </c>
      <c r="BO629" s="515" t="str">
        <f t="shared" si="236"/>
        <v/>
      </c>
    </row>
    <row r="630" spans="1:67" ht="30" customHeight="1">
      <c r="A630" s="518">
        <v>619</v>
      </c>
      <c r="B630" s="516"/>
      <c r="C630" s="77" t="str">
        <f t="shared" si="225"/>
        <v/>
      </c>
      <c r="D630" s="72" t="str">
        <f t="shared" si="226"/>
        <v/>
      </c>
      <c r="E630" s="515" t="str">
        <f t="shared" si="227"/>
        <v/>
      </c>
      <c r="F630" s="515" t="str">
        <f t="shared" si="228"/>
        <v/>
      </c>
      <c r="G630" s="515" t="str">
        <f t="shared" si="229"/>
        <v/>
      </c>
      <c r="H630" s="515">
        <f t="shared" si="240"/>
        <v>0</v>
      </c>
      <c r="I630" s="515">
        <f t="shared" si="240"/>
        <v>0</v>
      </c>
      <c r="J630" s="515">
        <f t="shared" si="240"/>
        <v>0</v>
      </c>
      <c r="K630" s="515">
        <f t="shared" si="240"/>
        <v>0</v>
      </c>
      <c r="L630" s="515">
        <f t="shared" si="240"/>
        <v>0</v>
      </c>
      <c r="M630" s="515">
        <f t="shared" si="240"/>
        <v>0</v>
      </c>
      <c r="N630" s="515">
        <f t="shared" si="240"/>
        <v>0</v>
      </c>
      <c r="O630" s="515">
        <f t="shared" si="240"/>
        <v>0</v>
      </c>
      <c r="P630" s="515">
        <f t="shared" si="240"/>
        <v>0</v>
      </c>
      <c r="Q630" s="515">
        <f t="shared" si="240"/>
        <v>0</v>
      </c>
      <c r="R630" s="515">
        <f t="shared" si="240"/>
        <v>0</v>
      </c>
      <c r="S630" s="515">
        <f t="shared" si="240"/>
        <v>0</v>
      </c>
      <c r="T630" s="515">
        <f t="shared" si="240"/>
        <v>0</v>
      </c>
      <c r="U630" s="515">
        <f t="shared" si="240"/>
        <v>0</v>
      </c>
      <c r="V630" s="515">
        <f t="shared" si="241"/>
        <v>0</v>
      </c>
      <c r="W630" s="515">
        <f t="shared" si="241"/>
        <v>0</v>
      </c>
      <c r="X630" s="515">
        <f t="shared" si="241"/>
        <v>0</v>
      </c>
      <c r="Y630" s="515">
        <f t="shared" si="241"/>
        <v>0</v>
      </c>
      <c r="Z630" s="515">
        <f t="shared" si="241"/>
        <v>0</v>
      </c>
      <c r="AA630" s="515">
        <f t="shared" si="241"/>
        <v>0</v>
      </c>
      <c r="AB630" s="515">
        <f t="shared" si="241"/>
        <v>0</v>
      </c>
      <c r="AC630" s="515">
        <f t="shared" si="241"/>
        <v>0</v>
      </c>
      <c r="AD630" s="515">
        <f t="shared" si="241"/>
        <v>0</v>
      </c>
      <c r="AE630" s="515">
        <f t="shared" si="241"/>
        <v>0</v>
      </c>
      <c r="AF630" s="515">
        <f t="shared" si="241"/>
        <v>0</v>
      </c>
      <c r="AG630" s="515">
        <f t="shared" si="241"/>
        <v>0</v>
      </c>
      <c r="AH630" s="515">
        <f t="shared" si="241"/>
        <v>0</v>
      </c>
      <c r="AI630" s="515">
        <f t="shared" si="241"/>
        <v>0</v>
      </c>
      <c r="AJ630" s="515">
        <f t="shared" si="242"/>
        <v>0</v>
      </c>
      <c r="AK630" s="515">
        <f t="shared" si="242"/>
        <v>0</v>
      </c>
      <c r="AL630" s="515">
        <f t="shared" si="242"/>
        <v>0</v>
      </c>
      <c r="AM630" s="515">
        <f t="shared" si="242"/>
        <v>0</v>
      </c>
      <c r="AN630" s="515">
        <f t="shared" si="242"/>
        <v>0</v>
      </c>
      <c r="AO630" s="515">
        <f t="shared" si="242"/>
        <v>0</v>
      </c>
      <c r="AP630" s="515">
        <f t="shared" si="242"/>
        <v>0</v>
      </c>
      <c r="AQ630" s="515">
        <f t="shared" si="242"/>
        <v>0</v>
      </c>
      <c r="AR630" s="515">
        <f t="shared" si="242"/>
        <v>0</v>
      </c>
      <c r="AS630" s="515">
        <f t="shared" si="242"/>
        <v>0</v>
      </c>
      <c r="AT630" s="515">
        <f t="shared" si="242"/>
        <v>0</v>
      </c>
      <c r="AU630" s="515">
        <f t="shared" si="242"/>
        <v>0</v>
      </c>
      <c r="AV630" s="515">
        <f t="shared" si="242"/>
        <v>0</v>
      </c>
      <c r="AW630" s="515">
        <f t="shared" si="242"/>
        <v>0</v>
      </c>
      <c r="AX630" s="515" t="str">
        <f t="shared" si="243"/>
        <v/>
      </c>
      <c r="AY630" s="515" t="str">
        <f t="shared" si="243"/>
        <v/>
      </c>
      <c r="AZ630" s="515" t="str">
        <f t="shared" si="243"/>
        <v/>
      </c>
      <c r="BA630" s="515" t="str">
        <f t="shared" si="243"/>
        <v/>
      </c>
      <c r="BB630" s="515" t="str">
        <f t="shared" si="243"/>
        <v/>
      </c>
      <c r="BC630" s="515" t="str">
        <f t="shared" si="243"/>
        <v/>
      </c>
      <c r="BD630" s="515" t="str">
        <f t="shared" si="243"/>
        <v/>
      </c>
      <c r="BE630" s="515" t="str">
        <f t="shared" si="243"/>
        <v/>
      </c>
      <c r="BF630" s="515" t="str">
        <f t="shared" si="243"/>
        <v/>
      </c>
      <c r="BG630" s="515" t="str">
        <f t="shared" si="243"/>
        <v/>
      </c>
      <c r="BH630" s="515" t="str">
        <f t="shared" si="243"/>
        <v/>
      </c>
      <c r="BI630" s="515" t="str">
        <f t="shared" si="243"/>
        <v/>
      </c>
      <c r="BJ630" s="515" t="str">
        <f t="shared" si="243"/>
        <v/>
      </c>
      <c r="BK630" s="515" t="str">
        <f t="shared" si="243"/>
        <v/>
      </c>
      <c r="BL630" s="515">
        <f t="shared" si="233"/>
        <v>0</v>
      </c>
      <c r="BM630" s="515">
        <f t="shared" si="234"/>
        <v>0</v>
      </c>
      <c r="BN630" s="515">
        <f t="shared" si="235"/>
        <v>0</v>
      </c>
      <c r="BO630" s="515" t="str">
        <f t="shared" si="236"/>
        <v/>
      </c>
    </row>
    <row r="631" spans="1:67" ht="30" customHeight="1">
      <c r="A631" s="517">
        <v>620</v>
      </c>
      <c r="B631" s="516"/>
      <c r="C631" s="77" t="str">
        <f t="shared" si="225"/>
        <v/>
      </c>
      <c r="D631" s="72" t="str">
        <f t="shared" si="226"/>
        <v/>
      </c>
      <c r="E631" s="515" t="str">
        <f t="shared" si="227"/>
        <v/>
      </c>
      <c r="F631" s="515" t="str">
        <f t="shared" si="228"/>
        <v/>
      </c>
      <c r="G631" s="515" t="str">
        <f t="shared" si="229"/>
        <v/>
      </c>
      <c r="H631" s="515">
        <f t="shared" si="240"/>
        <v>0</v>
      </c>
      <c r="I631" s="515">
        <f t="shared" si="240"/>
        <v>0</v>
      </c>
      <c r="J631" s="515">
        <f t="shared" si="240"/>
        <v>0</v>
      </c>
      <c r="K631" s="515">
        <f t="shared" si="240"/>
        <v>0</v>
      </c>
      <c r="L631" s="515">
        <f t="shared" si="240"/>
        <v>0</v>
      </c>
      <c r="M631" s="515">
        <f t="shared" si="240"/>
        <v>0</v>
      </c>
      <c r="N631" s="515">
        <f t="shared" si="240"/>
        <v>0</v>
      </c>
      <c r="O631" s="515">
        <f t="shared" si="240"/>
        <v>0</v>
      </c>
      <c r="P631" s="515">
        <f t="shared" si="240"/>
        <v>0</v>
      </c>
      <c r="Q631" s="515">
        <f t="shared" si="240"/>
        <v>0</v>
      </c>
      <c r="R631" s="515">
        <f t="shared" si="240"/>
        <v>0</v>
      </c>
      <c r="S631" s="515">
        <f t="shared" si="240"/>
        <v>0</v>
      </c>
      <c r="T631" s="515">
        <f t="shared" si="240"/>
        <v>0</v>
      </c>
      <c r="U631" s="515">
        <f t="shared" si="240"/>
        <v>0</v>
      </c>
      <c r="V631" s="515">
        <f t="shared" si="241"/>
        <v>0</v>
      </c>
      <c r="W631" s="515">
        <f t="shared" si="241"/>
        <v>0</v>
      </c>
      <c r="X631" s="515">
        <f t="shared" si="241"/>
        <v>0</v>
      </c>
      <c r="Y631" s="515">
        <f t="shared" si="241"/>
        <v>0</v>
      </c>
      <c r="Z631" s="515">
        <f t="shared" si="241"/>
        <v>0</v>
      </c>
      <c r="AA631" s="515">
        <f t="shared" si="241"/>
        <v>0</v>
      </c>
      <c r="AB631" s="515">
        <f t="shared" si="241"/>
        <v>0</v>
      </c>
      <c r="AC631" s="515">
        <f t="shared" si="241"/>
        <v>0</v>
      </c>
      <c r="AD631" s="515">
        <f t="shared" si="241"/>
        <v>0</v>
      </c>
      <c r="AE631" s="515">
        <f t="shared" si="241"/>
        <v>0</v>
      </c>
      <c r="AF631" s="515">
        <f t="shared" si="241"/>
        <v>0</v>
      </c>
      <c r="AG631" s="515">
        <f t="shared" si="241"/>
        <v>0</v>
      </c>
      <c r="AH631" s="515">
        <f t="shared" si="241"/>
        <v>0</v>
      </c>
      <c r="AI631" s="515">
        <f t="shared" si="241"/>
        <v>0</v>
      </c>
      <c r="AJ631" s="515">
        <f t="shared" si="242"/>
        <v>0</v>
      </c>
      <c r="AK631" s="515">
        <f t="shared" si="242"/>
        <v>0</v>
      </c>
      <c r="AL631" s="515">
        <f t="shared" si="242"/>
        <v>0</v>
      </c>
      <c r="AM631" s="515">
        <f t="shared" si="242"/>
        <v>0</v>
      </c>
      <c r="AN631" s="515">
        <f t="shared" si="242"/>
        <v>0</v>
      </c>
      <c r="AO631" s="515">
        <f t="shared" si="242"/>
        <v>0</v>
      </c>
      <c r="AP631" s="515">
        <f t="shared" si="242"/>
        <v>0</v>
      </c>
      <c r="AQ631" s="515">
        <f t="shared" si="242"/>
        <v>0</v>
      </c>
      <c r="AR631" s="515">
        <f t="shared" si="242"/>
        <v>0</v>
      </c>
      <c r="AS631" s="515">
        <f t="shared" si="242"/>
        <v>0</v>
      </c>
      <c r="AT631" s="515">
        <f t="shared" si="242"/>
        <v>0</v>
      </c>
      <c r="AU631" s="515">
        <f t="shared" si="242"/>
        <v>0</v>
      </c>
      <c r="AV631" s="515">
        <f t="shared" si="242"/>
        <v>0</v>
      </c>
      <c r="AW631" s="515">
        <f t="shared" si="242"/>
        <v>0</v>
      </c>
      <c r="AX631" s="515" t="str">
        <f t="shared" si="243"/>
        <v/>
      </c>
      <c r="AY631" s="515" t="str">
        <f t="shared" si="243"/>
        <v/>
      </c>
      <c r="AZ631" s="515" t="str">
        <f t="shared" si="243"/>
        <v/>
      </c>
      <c r="BA631" s="515" t="str">
        <f t="shared" si="243"/>
        <v/>
      </c>
      <c r="BB631" s="515" t="str">
        <f t="shared" si="243"/>
        <v/>
      </c>
      <c r="BC631" s="515" t="str">
        <f t="shared" si="243"/>
        <v/>
      </c>
      <c r="BD631" s="515" t="str">
        <f t="shared" si="243"/>
        <v/>
      </c>
      <c r="BE631" s="515" t="str">
        <f t="shared" si="243"/>
        <v/>
      </c>
      <c r="BF631" s="515" t="str">
        <f t="shared" si="243"/>
        <v/>
      </c>
      <c r="BG631" s="515" t="str">
        <f t="shared" si="243"/>
        <v/>
      </c>
      <c r="BH631" s="515" t="str">
        <f t="shared" si="243"/>
        <v/>
      </c>
      <c r="BI631" s="515" t="str">
        <f t="shared" si="243"/>
        <v/>
      </c>
      <c r="BJ631" s="515" t="str">
        <f t="shared" si="243"/>
        <v/>
      </c>
      <c r="BK631" s="515" t="str">
        <f t="shared" si="243"/>
        <v/>
      </c>
      <c r="BL631" s="515">
        <f t="shared" si="233"/>
        <v>0</v>
      </c>
      <c r="BM631" s="515">
        <f t="shared" si="234"/>
        <v>0</v>
      </c>
      <c r="BN631" s="515">
        <f t="shared" si="235"/>
        <v>0</v>
      </c>
      <c r="BO631" s="515" t="str">
        <f t="shared" si="236"/>
        <v/>
      </c>
    </row>
    <row r="632" spans="1:67" ht="30" customHeight="1">
      <c r="A632" s="518">
        <v>621</v>
      </c>
      <c r="B632" s="516"/>
      <c r="C632" s="77" t="str">
        <f t="shared" si="225"/>
        <v/>
      </c>
      <c r="D632" s="72" t="str">
        <f t="shared" si="226"/>
        <v/>
      </c>
      <c r="E632" s="515" t="str">
        <f t="shared" si="227"/>
        <v/>
      </c>
      <c r="F632" s="515" t="str">
        <f t="shared" si="228"/>
        <v/>
      </c>
      <c r="G632" s="515" t="str">
        <f t="shared" si="229"/>
        <v/>
      </c>
      <c r="H632" s="515">
        <f t="shared" si="240"/>
        <v>0</v>
      </c>
      <c r="I632" s="515">
        <f t="shared" si="240"/>
        <v>0</v>
      </c>
      <c r="J632" s="515">
        <f t="shared" si="240"/>
        <v>0</v>
      </c>
      <c r="K632" s="515">
        <f t="shared" si="240"/>
        <v>0</v>
      </c>
      <c r="L632" s="515">
        <f t="shared" si="240"/>
        <v>0</v>
      </c>
      <c r="M632" s="515">
        <f t="shared" si="240"/>
        <v>0</v>
      </c>
      <c r="N632" s="515">
        <f t="shared" si="240"/>
        <v>0</v>
      </c>
      <c r="O632" s="515">
        <f t="shared" si="240"/>
        <v>0</v>
      </c>
      <c r="P632" s="515">
        <f t="shared" si="240"/>
        <v>0</v>
      </c>
      <c r="Q632" s="515">
        <f t="shared" si="240"/>
        <v>0</v>
      </c>
      <c r="R632" s="515">
        <f t="shared" si="240"/>
        <v>0</v>
      </c>
      <c r="S632" s="515">
        <f t="shared" si="240"/>
        <v>0</v>
      </c>
      <c r="T632" s="515">
        <f t="shared" si="240"/>
        <v>0</v>
      </c>
      <c r="U632" s="515">
        <f t="shared" si="240"/>
        <v>0</v>
      </c>
      <c r="V632" s="515">
        <f t="shared" si="241"/>
        <v>0</v>
      </c>
      <c r="W632" s="515">
        <f t="shared" si="241"/>
        <v>0</v>
      </c>
      <c r="X632" s="515">
        <f t="shared" si="241"/>
        <v>0</v>
      </c>
      <c r="Y632" s="515">
        <f t="shared" si="241"/>
        <v>0</v>
      </c>
      <c r="Z632" s="515">
        <f t="shared" si="241"/>
        <v>0</v>
      </c>
      <c r="AA632" s="515">
        <f t="shared" si="241"/>
        <v>0</v>
      </c>
      <c r="AB632" s="515">
        <f t="shared" si="241"/>
        <v>0</v>
      </c>
      <c r="AC632" s="515">
        <f t="shared" si="241"/>
        <v>0</v>
      </c>
      <c r="AD632" s="515">
        <f t="shared" si="241"/>
        <v>0</v>
      </c>
      <c r="AE632" s="515">
        <f t="shared" si="241"/>
        <v>0</v>
      </c>
      <c r="AF632" s="515">
        <f t="shared" si="241"/>
        <v>0</v>
      </c>
      <c r="AG632" s="515">
        <f t="shared" si="241"/>
        <v>0</v>
      </c>
      <c r="AH632" s="515">
        <f t="shared" si="241"/>
        <v>0</v>
      </c>
      <c r="AI632" s="515">
        <f t="shared" si="241"/>
        <v>0</v>
      </c>
      <c r="AJ632" s="515">
        <f t="shared" si="242"/>
        <v>0</v>
      </c>
      <c r="AK632" s="515">
        <f t="shared" si="242"/>
        <v>0</v>
      </c>
      <c r="AL632" s="515">
        <f t="shared" si="242"/>
        <v>0</v>
      </c>
      <c r="AM632" s="515">
        <f t="shared" si="242"/>
        <v>0</v>
      </c>
      <c r="AN632" s="515">
        <f t="shared" si="242"/>
        <v>0</v>
      </c>
      <c r="AO632" s="515">
        <f t="shared" si="242"/>
        <v>0</v>
      </c>
      <c r="AP632" s="515">
        <f t="shared" si="242"/>
        <v>0</v>
      </c>
      <c r="AQ632" s="515">
        <f t="shared" si="242"/>
        <v>0</v>
      </c>
      <c r="AR632" s="515">
        <f t="shared" si="242"/>
        <v>0</v>
      </c>
      <c r="AS632" s="515">
        <f t="shared" si="242"/>
        <v>0</v>
      </c>
      <c r="AT632" s="515">
        <f t="shared" si="242"/>
        <v>0</v>
      </c>
      <c r="AU632" s="515">
        <f t="shared" si="242"/>
        <v>0</v>
      </c>
      <c r="AV632" s="515">
        <f t="shared" si="242"/>
        <v>0</v>
      </c>
      <c r="AW632" s="515">
        <f t="shared" si="242"/>
        <v>0</v>
      </c>
      <c r="AX632" s="515" t="str">
        <f t="shared" si="243"/>
        <v/>
      </c>
      <c r="AY632" s="515" t="str">
        <f t="shared" si="243"/>
        <v/>
      </c>
      <c r="AZ632" s="515" t="str">
        <f t="shared" si="243"/>
        <v/>
      </c>
      <c r="BA632" s="515" t="str">
        <f t="shared" si="243"/>
        <v/>
      </c>
      <c r="BB632" s="515" t="str">
        <f t="shared" si="243"/>
        <v/>
      </c>
      <c r="BC632" s="515" t="str">
        <f t="shared" si="243"/>
        <v/>
      </c>
      <c r="BD632" s="515" t="str">
        <f t="shared" si="243"/>
        <v/>
      </c>
      <c r="BE632" s="515" t="str">
        <f t="shared" si="243"/>
        <v/>
      </c>
      <c r="BF632" s="515" t="str">
        <f t="shared" si="243"/>
        <v/>
      </c>
      <c r="BG632" s="515" t="str">
        <f t="shared" si="243"/>
        <v/>
      </c>
      <c r="BH632" s="515" t="str">
        <f t="shared" si="243"/>
        <v/>
      </c>
      <c r="BI632" s="515" t="str">
        <f t="shared" si="243"/>
        <v/>
      </c>
      <c r="BJ632" s="515" t="str">
        <f t="shared" si="243"/>
        <v/>
      </c>
      <c r="BK632" s="515" t="str">
        <f t="shared" si="243"/>
        <v/>
      </c>
      <c r="BL632" s="515">
        <f t="shared" si="233"/>
        <v>0</v>
      </c>
      <c r="BM632" s="515">
        <f t="shared" si="234"/>
        <v>0</v>
      </c>
      <c r="BN632" s="515">
        <f t="shared" si="235"/>
        <v>0</v>
      </c>
      <c r="BO632" s="515" t="str">
        <f t="shared" si="236"/>
        <v/>
      </c>
    </row>
    <row r="633" spans="1:67" ht="30" customHeight="1">
      <c r="A633" s="517">
        <v>622</v>
      </c>
      <c r="B633" s="516"/>
      <c r="C633" s="77" t="str">
        <f t="shared" si="225"/>
        <v/>
      </c>
      <c r="D633" s="72" t="str">
        <f t="shared" si="226"/>
        <v/>
      </c>
      <c r="E633" s="515" t="str">
        <f t="shared" si="227"/>
        <v/>
      </c>
      <c r="F633" s="515" t="str">
        <f t="shared" si="228"/>
        <v/>
      </c>
      <c r="G633" s="515" t="str">
        <f t="shared" si="229"/>
        <v/>
      </c>
      <c r="H633" s="515">
        <f t="shared" si="240"/>
        <v>0</v>
      </c>
      <c r="I633" s="515">
        <f t="shared" si="240"/>
        <v>0</v>
      </c>
      <c r="J633" s="515">
        <f t="shared" si="240"/>
        <v>0</v>
      </c>
      <c r="K633" s="515">
        <f t="shared" si="240"/>
        <v>0</v>
      </c>
      <c r="L633" s="515">
        <f t="shared" si="240"/>
        <v>0</v>
      </c>
      <c r="M633" s="515">
        <f t="shared" si="240"/>
        <v>0</v>
      </c>
      <c r="N633" s="515">
        <f t="shared" si="240"/>
        <v>0</v>
      </c>
      <c r="O633" s="515">
        <f t="shared" si="240"/>
        <v>0</v>
      </c>
      <c r="P633" s="515">
        <f t="shared" si="240"/>
        <v>0</v>
      </c>
      <c r="Q633" s="515">
        <f t="shared" si="240"/>
        <v>0</v>
      </c>
      <c r="R633" s="515">
        <f t="shared" si="240"/>
        <v>0</v>
      </c>
      <c r="S633" s="515">
        <f t="shared" si="240"/>
        <v>0</v>
      </c>
      <c r="T633" s="515">
        <f t="shared" si="240"/>
        <v>0</v>
      </c>
      <c r="U633" s="515">
        <f t="shared" si="240"/>
        <v>0</v>
      </c>
      <c r="V633" s="515">
        <f t="shared" si="241"/>
        <v>0</v>
      </c>
      <c r="W633" s="515">
        <f t="shared" si="241"/>
        <v>0</v>
      </c>
      <c r="X633" s="515">
        <f t="shared" si="241"/>
        <v>0</v>
      </c>
      <c r="Y633" s="515">
        <f t="shared" si="241"/>
        <v>0</v>
      </c>
      <c r="Z633" s="515">
        <f t="shared" si="241"/>
        <v>0</v>
      </c>
      <c r="AA633" s="515">
        <f t="shared" si="241"/>
        <v>0</v>
      </c>
      <c r="AB633" s="515">
        <f t="shared" si="241"/>
        <v>0</v>
      </c>
      <c r="AC633" s="515">
        <f t="shared" si="241"/>
        <v>0</v>
      </c>
      <c r="AD633" s="515">
        <f t="shared" si="241"/>
        <v>0</v>
      </c>
      <c r="AE633" s="515">
        <f t="shared" si="241"/>
        <v>0</v>
      </c>
      <c r="AF633" s="515">
        <f t="shared" si="241"/>
        <v>0</v>
      </c>
      <c r="AG633" s="515">
        <f t="shared" si="241"/>
        <v>0</v>
      </c>
      <c r="AH633" s="515">
        <f t="shared" si="241"/>
        <v>0</v>
      </c>
      <c r="AI633" s="515">
        <f t="shared" si="241"/>
        <v>0</v>
      </c>
      <c r="AJ633" s="515">
        <f t="shared" si="242"/>
        <v>0</v>
      </c>
      <c r="AK633" s="515">
        <f t="shared" si="242"/>
        <v>0</v>
      </c>
      <c r="AL633" s="515">
        <f t="shared" si="242"/>
        <v>0</v>
      </c>
      <c r="AM633" s="515">
        <f t="shared" si="242"/>
        <v>0</v>
      </c>
      <c r="AN633" s="515">
        <f t="shared" si="242"/>
        <v>0</v>
      </c>
      <c r="AO633" s="515">
        <f t="shared" si="242"/>
        <v>0</v>
      </c>
      <c r="AP633" s="515">
        <f t="shared" si="242"/>
        <v>0</v>
      </c>
      <c r="AQ633" s="515">
        <f t="shared" si="242"/>
        <v>0</v>
      </c>
      <c r="AR633" s="515">
        <f t="shared" si="242"/>
        <v>0</v>
      </c>
      <c r="AS633" s="515">
        <f t="shared" si="242"/>
        <v>0</v>
      </c>
      <c r="AT633" s="515">
        <f t="shared" si="242"/>
        <v>0</v>
      </c>
      <c r="AU633" s="515">
        <f t="shared" si="242"/>
        <v>0</v>
      </c>
      <c r="AV633" s="515">
        <f t="shared" si="242"/>
        <v>0</v>
      </c>
      <c r="AW633" s="515">
        <f t="shared" si="242"/>
        <v>0</v>
      </c>
      <c r="AX633" s="515" t="str">
        <f t="shared" si="243"/>
        <v/>
      </c>
      <c r="AY633" s="515" t="str">
        <f t="shared" si="243"/>
        <v/>
      </c>
      <c r="AZ633" s="515" t="str">
        <f t="shared" si="243"/>
        <v/>
      </c>
      <c r="BA633" s="515" t="str">
        <f t="shared" si="243"/>
        <v/>
      </c>
      <c r="BB633" s="515" t="str">
        <f t="shared" si="243"/>
        <v/>
      </c>
      <c r="BC633" s="515" t="str">
        <f t="shared" si="243"/>
        <v/>
      </c>
      <c r="BD633" s="515" t="str">
        <f t="shared" si="243"/>
        <v/>
      </c>
      <c r="BE633" s="515" t="str">
        <f t="shared" si="243"/>
        <v/>
      </c>
      <c r="BF633" s="515" t="str">
        <f t="shared" si="243"/>
        <v/>
      </c>
      <c r="BG633" s="515" t="str">
        <f t="shared" si="243"/>
        <v/>
      </c>
      <c r="BH633" s="515" t="str">
        <f t="shared" si="243"/>
        <v/>
      </c>
      <c r="BI633" s="515" t="str">
        <f t="shared" si="243"/>
        <v/>
      </c>
      <c r="BJ633" s="515" t="str">
        <f t="shared" si="243"/>
        <v/>
      </c>
      <c r="BK633" s="515" t="str">
        <f t="shared" si="243"/>
        <v/>
      </c>
      <c r="BL633" s="515">
        <f t="shared" si="233"/>
        <v>0</v>
      </c>
      <c r="BM633" s="515">
        <f t="shared" si="234"/>
        <v>0</v>
      </c>
      <c r="BN633" s="515">
        <f t="shared" si="235"/>
        <v>0</v>
      </c>
      <c r="BO633" s="515" t="str">
        <f t="shared" si="236"/>
        <v/>
      </c>
    </row>
    <row r="634" spans="1:67" ht="30" customHeight="1">
      <c r="A634" s="518">
        <v>623</v>
      </c>
      <c r="B634" s="516"/>
      <c r="C634" s="77" t="str">
        <f t="shared" si="225"/>
        <v/>
      </c>
      <c r="D634" s="72" t="str">
        <f t="shared" si="226"/>
        <v/>
      </c>
      <c r="E634" s="515" t="str">
        <f t="shared" si="227"/>
        <v/>
      </c>
      <c r="F634" s="515" t="str">
        <f t="shared" si="228"/>
        <v/>
      </c>
      <c r="G634" s="515" t="str">
        <f t="shared" si="229"/>
        <v/>
      </c>
      <c r="H634" s="515">
        <f t="shared" si="240"/>
        <v>0</v>
      </c>
      <c r="I634" s="515">
        <f t="shared" si="240"/>
        <v>0</v>
      </c>
      <c r="J634" s="515">
        <f t="shared" si="240"/>
        <v>0</v>
      </c>
      <c r="K634" s="515">
        <f t="shared" si="240"/>
        <v>0</v>
      </c>
      <c r="L634" s="515">
        <f t="shared" si="240"/>
        <v>0</v>
      </c>
      <c r="M634" s="515">
        <f t="shared" si="240"/>
        <v>0</v>
      </c>
      <c r="N634" s="515">
        <f t="shared" si="240"/>
        <v>0</v>
      </c>
      <c r="O634" s="515">
        <f t="shared" si="240"/>
        <v>0</v>
      </c>
      <c r="P634" s="515">
        <f t="shared" si="240"/>
        <v>0</v>
      </c>
      <c r="Q634" s="515">
        <f t="shared" si="240"/>
        <v>0</v>
      </c>
      <c r="R634" s="515">
        <f t="shared" si="240"/>
        <v>0</v>
      </c>
      <c r="S634" s="515">
        <f t="shared" si="240"/>
        <v>0</v>
      </c>
      <c r="T634" s="515">
        <f t="shared" si="240"/>
        <v>0</v>
      </c>
      <c r="U634" s="515">
        <f t="shared" si="240"/>
        <v>0</v>
      </c>
      <c r="V634" s="515">
        <f t="shared" si="241"/>
        <v>0</v>
      </c>
      <c r="W634" s="515">
        <f t="shared" si="241"/>
        <v>0</v>
      </c>
      <c r="X634" s="515">
        <f t="shared" si="241"/>
        <v>0</v>
      </c>
      <c r="Y634" s="515">
        <f t="shared" si="241"/>
        <v>0</v>
      </c>
      <c r="Z634" s="515">
        <f t="shared" si="241"/>
        <v>0</v>
      </c>
      <c r="AA634" s="515">
        <f t="shared" si="241"/>
        <v>0</v>
      </c>
      <c r="AB634" s="515">
        <f t="shared" si="241"/>
        <v>0</v>
      </c>
      <c r="AC634" s="515">
        <f t="shared" si="241"/>
        <v>0</v>
      </c>
      <c r="AD634" s="515">
        <f t="shared" si="241"/>
        <v>0</v>
      </c>
      <c r="AE634" s="515">
        <f t="shared" si="241"/>
        <v>0</v>
      </c>
      <c r="AF634" s="515">
        <f t="shared" si="241"/>
        <v>0</v>
      </c>
      <c r="AG634" s="515">
        <f t="shared" si="241"/>
        <v>0</v>
      </c>
      <c r="AH634" s="515">
        <f t="shared" si="241"/>
        <v>0</v>
      </c>
      <c r="AI634" s="515">
        <f t="shared" si="241"/>
        <v>0</v>
      </c>
      <c r="AJ634" s="515">
        <f t="shared" si="242"/>
        <v>0</v>
      </c>
      <c r="AK634" s="515">
        <f t="shared" si="242"/>
        <v>0</v>
      </c>
      <c r="AL634" s="515">
        <f t="shared" si="242"/>
        <v>0</v>
      </c>
      <c r="AM634" s="515">
        <f t="shared" si="242"/>
        <v>0</v>
      </c>
      <c r="AN634" s="515">
        <f t="shared" si="242"/>
        <v>0</v>
      </c>
      <c r="AO634" s="515">
        <f t="shared" si="242"/>
        <v>0</v>
      </c>
      <c r="AP634" s="515">
        <f t="shared" si="242"/>
        <v>0</v>
      </c>
      <c r="AQ634" s="515">
        <f t="shared" si="242"/>
        <v>0</v>
      </c>
      <c r="AR634" s="515">
        <f t="shared" si="242"/>
        <v>0</v>
      </c>
      <c r="AS634" s="515">
        <f t="shared" si="242"/>
        <v>0</v>
      </c>
      <c r="AT634" s="515">
        <f t="shared" si="242"/>
        <v>0</v>
      </c>
      <c r="AU634" s="515">
        <f t="shared" si="242"/>
        <v>0</v>
      </c>
      <c r="AV634" s="515">
        <f t="shared" si="242"/>
        <v>0</v>
      </c>
      <c r="AW634" s="515">
        <f t="shared" si="242"/>
        <v>0</v>
      </c>
      <c r="AX634" s="515" t="str">
        <f t="shared" si="243"/>
        <v/>
      </c>
      <c r="AY634" s="515" t="str">
        <f t="shared" si="243"/>
        <v/>
      </c>
      <c r="AZ634" s="515" t="str">
        <f t="shared" si="243"/>
        <v/>
      </c>
      <c r="BA634" s="515" t="str">
        <f t="shared" si="243"/>
        <v/>
      </c>
      <c r="BB634" s="515" t="str">
        <f t="shared" si="243"/>
        <v/>
      </c>
      <c r="BC634" s="515" t="str">
        <f t="shared" si="243"/>
        <v/>
      </c>
      <c r="BD634" s="515" t="str">
        <f t="shared" si="243"/>
        <v/>
      </c>
      <c r="BE634" s="515" t="str">
        <f t="shared" si="243"/>
        <v/>
      </c>
      <c r="BF634" s="515" t="str">
        <f t="shared" si="243"/>
        <v/>
      </c>
      <c r="BG634" s="515" t="str">
        <f t="shared" si="243"/>
        <v/>
      </c>
      <c r="BH634" s="515" t="str">
        <f t="shared" si="243"/>
        <v/>
      </c>
      <c r="BI634" s="515" t="str">
        <f t="shared" si="243"/>
        <v/>
      </c>
      <c r="BJ634" s="515" t="str">
        <f t="shared" si="243"/>
        <v/>
      </c>
      <c r="BK634" s="515" t="str">
        <f t="shared" si="243"/>
        <v/>
      </c>
      <c r="BL634" s="515">
        <f t="shared" si="233"/>
        <v>0</v>
      </c>
      <c r="BM634" s="515">
        <f t="shared" si="234"/>
        <v>0</v>
      </c>
      <c r="BN634" s="515">
        <f t="shared" si="235"/>
        <v>0</v>
      </c>
      <c r="BO634" s="515" t="str">
        <f t="shared" si="236"/>
        <v/>
      </c>
    </row>
    <row r="635" spans="1:67" ht="30" customHeight="1">
      <c r="A635" s="517">
        <v>624</v>
      </c>
      <c r="B635" s="516"/>
      <c r="C635" s="77" t="str">
        <f t="shared" si="225"/>
        <v/>
      </c>
      <c r="D635" s="72" t="str">
        <f t="shared" si="226"/>
        <v/>
      </c>
      <c r="E635" s="515" t="str">
        <f t="shared" si="227"/>
        <v/>
      </c>
      <c r="F635" s="515" t="str">
        <f t="shared" si="228"/>
        <v/>
      </c>
      <c r="G635" s="515" t="str">
        <f t="shared" si="229"/>
        <v/>
      </c>
      <c r="H635" s="515">
        <f t="shared" si="240"/>
        <v>0</v>
      </c>
      <c r="I635" s="515">
        <f t="shared" si="240"/>
        <v>0</v>
      </c>
      <c r="J635" s="515">
        <f t="shared" si="240"/>
        <v>0</v>
      </c>
      <c r="K635" s="515">
        <f t="shared" si="240"/>
        <v>0</v>
      </c>
      <c r="L635" s="515">
        <f t="shared" si="240"/>
        <v>0</v>
      </c>
      <c r="M635" s="515">
        <f t="shared" si="240"/>
        <v>0</v>
      </c>
      <c r="N635" s="515">
        <f t="shared" si="240"/>
        <v>0</v>
      </c>
      <c r="O635" s="515">
        <f t="shared" si="240"/>
        <v>0</v>
      </c>
      <c r="P635" s="515">
        <f t="shared" si="240"/>
        <v>0</v>
      </c>
      <c r="Q635" s="515">
        <f t="shared" si="240"/>
        <v>0</v>
      </c>
      <c r="R635" s="515">
        <f t="shared" si="240"/>
        <v>0</v>
      </c>
      <c r="S635" s="515">
        <f t="shared" si="240"/>
        <v>0</v>
      </c>
      <c r="T635" s="515">
        <f t="shared" si="240"/>
        <v>0</v>
      </c>
      <c r="U635" s="515">
        <f t="shared" si="240"/>
        <v>0</v>
      </c>
      <c r="V635" s="515">
        <f t="shared" si="241"/>
        <v>0</v>
      </c>
      <c r="W635" s="515">
        <f t="shared" si="241"/>
        <v>0</v>
      </c>
      <c r="X635" s="515">
        <f t="shared" si="241"/>
        <v>0</v>
      </c>
      <c r="Y635" s="515">
        <f t="shared" si="241"/>
        <v>0</v>
      </c>
      <c r="Z635" s="515">
        <f t="shared" si="241"/>
        <v>0</v>
      </c>
      <c r="AA635" s="515">
        <f t="shared" si="241"/>
        <v>0</v>
      </c>
      <c r="AB635" s="515">
        <f t="shared" si="241"/>
        <v>0</v>
      </c>
      <c r="AC635" s="515">
        <f t="shared" si="241"/>
        <v>0</v>
      </c>
      <c r="AD635" s="515">
        <f t="shared" si="241"/>
        <v>0</v>
      </c>
      <c r="AE635" s="515">
        <f t="shared" si="241"/>
        <v>0</v>
      </c>
      <c r="AF635" s="515">
        <f t="shared" si="241"/>
        <v>0</v>
      </c>
      <c r="AG635" s="515">
        <f t="shared" si="241"/>
        <v>0</v>
      </c>
      <c r="AH635" s="515">
        <f t="shared" si="241"/>
        <v>0</v>
      </c>
      <c r="AI635" s="515">
        <f t="shared" si="241"/>
        <v>0</v>
      </c>
      <c r="AJ635" s="515">
        <f t="shared" si="242"/>
        <v>0</v>
      </c>
      <c r="AK635" s="515">
        <f t="shared" si="242"/>
        <v>0</v>
      </c>
      <c r="AL635" s="515">
        <f t="shared" si="242"/>
        <v>0</v>
      </c>
      <c r="AM635" s="515">
        <f t="shared" si="242"/>
        <v>0</v>
      </c>
      <c r="AN635" s="515">
        <f t="shared" si="242"/>
        <v>0</v>
      </c>
      <c r="AO635" s="515">
        <f t="shared" si="242"/>
        <v>0</v>
      </c>
      <c r="AP635" s="515">
        <f t="shared" si="242"/>
        <v>0</v>
      </c>
      <c r="AQ635" s="515">
        <f t="shared" si="242"/>
        <v>0</v>
      </c>
      <c r="AR635" s="515">
        <f t="shared" si="242"/>
        <v>0</v>
      </c>
      <c r="AS635" s="515">
        <f t="shared" si="242"/>
        <v>0</v>
      </c>
      <c r="AT635" s="515">
        <f t="shared" si="242"/>
        <v>0</v>
      </c>
      <c r="AU635" s="515">
        <f t="shared" si="242"/>
        <v>0</v>
      </c>
      <c r="AV635" s="515">
        <f t="shared" si="242"/>
        <v>0</v>
      </c>
      <c r="AW635" s="515">
        <f t="shared" si="242"/>
        <v>0</v>
      </c>
      <c r="AX635" s="515" t="str">
        <f t="shared" si="243"/>
        <v/>
      </c>
      <c r="AY635" s="515" t="str">
        <f t="shared" si="243"/>
        <v/>
      </c>
      <c r="AZ635" s="515" t="str">
        <f t="shared" si="243"/>
        <v/>
      </c>
      <c r="BA635" s="515" t="str">
        <f t="shared" si="243"/>
        <v/>
      </c>
      <c r="BB635" s="515" t="str">
        <f t="shared" si="243"/>
        <v/>
      </c>
      <c r="BC635" s="515" t="str">
        <f t="shared" si="243"/>
        <v/>
      </c>
      <c r="BD635" s="515" t="str">
        <f t="shared" si="243"/>
        <v/>
      </c>
      <c r="BE635" s="515" t="str">
        <f t="shared" si="243"/>
        <v/>
      </c>
      <c r="BF635" s="515" t="str">
        <f t="shared" si="243"/>
        <v/>
      </c>
      <c r="BG635" s="515" t="str">
        <f t="shared" si="243"/>
        <v/>
      </c>
      <c r="BH635" s="515" t="str">
        <f t="shared" si="243"/>
        <v/>
      </c>
      <c r="BI635" s="515" t="str">
        <f t="shared" si="243"/>
        <v/>
      </c>
      <c r="BJ635" s="515" t="str">
        <f t="shared" si="243"/>
        <v/>
      </c>
      <c r="BK635" s="515" t="str">
        <f t="shared" si="243"/>
        <v/>
      </c>
      <c r="BL635" s="515">
        <f t="shared" si="233"/>
        <v>0</v>
      </c>
      <c r="BM635" s="515">
        <f t="shared" si="234"/>
        <v>0</v>
      </c>
      <c r="BN635" s="515">
        <f t="shared" si="235"/>
        <v>0</v>
      </c>
      <c r="BO635" s="515" t="str">
        <f t="shared" si="236"/>
        <v/>
      </c>
    </row>
    <row r="636" spans="1:67" ht="30" customHeight="1">
      <c r="A636" s="518">
        <v>625</v>
      </c>
      <c r="B636" s="516"/>
      <c r="C636" s="77" t="str">
        <f t="shared" si="225"/>
        <v/>
      </c>
      <c r="D636" s="72" t="str">
        <f t="shared" si="226"/>
        <v/>
      </c>
      <c r="E636" s="515" t="str">
        <f t="shared" si="227"/>
        <v/>
      </c>
      <c r="F636" s="515" t="str">
        <f t="shared" si="228"/>
        <v/>
      </c>
      <c r="G636" s="515" t="str">
        <f t="shared" si="229"/>
        <v/>
      </c>
      <c r="H636" s="515">
        <f t="shared" ref="H636:U641" si="244">IF($B636="",0,SUMPRODUCT(($BQ$6:$AFM$6=H$11)*($BQ$7:$AFM$7="ALERTE")*(COUNTIF($G636,"* "&amp;$BQ$8:$AFM$8&amp;" *")&gt;0)*1))</f>
        <v>0</v>
      </c>
      <c r="I636" s="515">
        <f t="shared" si="244"/>
        <v>0</v>
      </c>
      <c r="J636" s="515">
        <f t="shared" si="244"/>
        <v>0</v>
      </c>
      <c r="K636" s="515">
        <f t="shared" si="244"/>
        <v>0</v>
      </c>
      <c r="L636" s="515">
        <f t="shared" si="244"/>
        <v>0</v>
      </c>
      <c r="M636" s="515">
        <f t="shared" si="244"/>
        <v>0</v>
      </c>
      <c r="N636" s="515">
        <f t="shared" si="244"/>
        <v>0</v>
      </c>
      <c r="O636" s="515">
        <f t="shared" si="244"/>
        <v>0</v>
      </c>
      <c r="P636" s="515">
        <f t="shared" si="244"/>
        <v>0</v>
      </c>
      <c r="Q636" s="515">
        <f t="shared" si="244"/>
        <v>0</v>
      </c>
      <c r="R636" s="515">
        <f t="shared" si="244"/>
        <v>0</v>
      </c>
      <c r="S636" s="515">
        <f t="shared" si="244"/>
        <v>0</v>
      </c>
      <c r="T636" s="515">
        <f t="shared" si="244"/>
        <v>0</v>
      </c>
      <c r="U636" s="515">
        <f t="shared" si="244"/>
        <v>0</v>
      </c>
      <c r="V636" s="515">
        <f t="shared" ref="V636:AI641" si="245">IF($B636="",0,SUMPRODUCT(($BQ$6:$AFM$6=V$11)*($BQ$7:$AFM$7="INFO")*(COUNTIF($G636,"* "&amp;$BQ$8:$AFM$8&amp;" *")&gt;0)*1))</f>
        <v>0</v>
      </c>
      <c r="W636" s="515">
        <f t="shared" si="245"/>
        <v>0</v>
      </c>
      <c r="X636" s="515">
        <f t="shared" si="245"/>
        <v>0</v>
      </c>
      <c r="Y636" s="515">
        <f t="shared" si="245"/>
        <v>0</v>
      </c>
      <c r="Z636" s="515">
        <f t="shared" si="245"/>
        <v>0</v>
      </c>
      <c r="AA636" s="515">
        <f t="shared" si="245"/>
        <v>0</v>
      </c>
      <c r="AB636" s="515">
        <f t="shared" si="245"/>
        <v>0</v>
      </c>
      <c r="AC636" s="515">
        <f t="shared" si="245"/>
        <v>0</v>
      </c>
      <c r="AD636" s="515">
        <f t="shared" si="245"/>
        <v>0</v>
      </c>
      <c r="AE636" s="515">
        <f t="shared" si="245"/>
        <v>0</v>
      </c>
      <c r="AF636" s="515">
        <f t="shared" si="245"/>
        <v>0</v>
      </c>
      <c r="AG636" s="515">
        <f t="shared" si="245"/>
        <v>0</v>
      </c>
      <c r="AH636" s="515">
        <f t="shared" si="245"/>
        <v>0</v>
      </c>
      <c r="AI636" s="515">
        <f t="shared" si="245"/>
        <v>0</v>
      </c>
      <c r="AJ636" s="515">
        <f t="shared" ref="AJ636:AW641" si="246">IF($B636="",0,SUMPRODUCT(($BQ$6:$AFM$6=AJ$11)*($BQ$7:$AFM$7="EXCL")*(COUNTIF($G636,"* "&amp;$BQ$8:$AFM$8&amp;" *")&gt;0)*1))</f>
        <v>0</v>
      </c>
      <c r="AK636" s="515">
        <f t="shared" si="246"/>
        <v>0</v>
      </c>
      <c r="AL636" s="515">
        <f t="shared" si="246"/>
        <v>0</v>
      </c>
      <c r="AM636" s="515">
        <f t="shared" si="246"/>
        <v>0</v>
      </c>
      <c r="AN636" s="515">
        <f t="shared" si="246"/>
        <v>0</v>
      </c>
      <c r="AO636" s="515">
        <f t="shared" si="246"/>
        <v>0</v>
      </c>
      <c r="AP636" s="515">
        <f t="shared" si="246"/>
        <v>0</v>
      </c>
      <c r="AQ636" s="515">
        <f t="shared" si="246"/>
        <v>0</v>
      </c>
      <c r="AR636" s="515">
        <f t="shared" si="246"/>
        <v>0</v>
      </c>
      <c r="AS636" s="515">
        <f t="shared" si="246"/>
        <v>0</v>
      </c>
      <c r="AT636" s="515">
        <f t="shared" si="246"/>
        <v>0</v>
      </c>
      <c r="AU636" s="515">
        <f t="shared" si="246"/>
        <v>0</v>
      </c>
      <c r="AV636" s="515">
        <f t="shared" si="246"/>
        <v>0</v>
      </c>
      <c r="AW636" s="515">
        <f t="shared" si="246"/>
        <v>0</v>
      </c>
      <c r="AX636" s="515" t="str">
        <f t="shared" si="243"/>
        <v/>
      </c>
      <c r="AY636" s="515" t="str">
        <f t="shared" si="243"/>
        <v/>
      </c>
      <c r="AZ636" s="515" t="str">
        <f t="shared" si="243"/>
        <v/>
      </c>
      <c r="BA636" s="515" t="str">
        <f t="shared" si="243"/>
        <v/>
      </c>
      <c r="BB636" s="515" t="str">
        <f t="shared" si="243"/>
        <v/>
      </c>
      <c r="BC636" s="515" t="str">
        <f t="shared" si="243"/>
        <v/>
      </c>
      <c r="BD636" s="515" t="str">
        <f t="shared" si="243"/>
        <v/>
      </c>
      <c r="BE636" s="515" t="str">
        <f t="shared" si="243"/>
        <v/>
      </c>
      <c r="BF636" s="515" t="str">
        <f t="shared" si="243"/>
        <v/>
      </c>
      <c r="BG636" s="515" t="str">
        <f t="shared" si="243"/>
        <v/>
      </c>
      <c r="BH636" s="515" t="str">
        <f t="shared" si="243"/>
        <v/>
      </c>
      <c r="BI636" s="515" t="str">
        <f t="shared" si="243"/>
        <v/>
      </c>
      <c r="BJ636" s="515" t="str">
        <f t="shared" si="243"/>
        <v/>
      </c>
      <c r="BK636" s="515" t="str">
        <f t="shared" si="243"/>
        <v/>
      </c>
      <c r="BL636" s="515">
        <f t="shared" si="233"/>
        <v>0</v>
      </c>
      <c r="BM636" s="515">
        <f t="shared" si="234"/>
        <v>0</v>
      </c>
      <c r="BN636" s="515">
        <f t="shared" si="235"/>
        <v>0</v>
      </c>
      <c r="BO636" s="515" t="str">
        <f t="shared" si="236"/>
        <v/>
      </c>
    </row>
    <row r="637" spans="1:67" ht="30" customHeight="1">
      <c r="A637" s="517">
        <v>626</v>
      </c>
      <c r="B637" s="516"/>
      <c r="C637" s="77" t="str">
        <f t="shared" si="225"/>
        <v/>
      </c>
      <c r="D637" s="72" t="str">
        <f t="shared" si="226"/>
        <v/>
      </c>
      <c r="E637" s="515" t="str">
        <f t="shared" si="227"/>
        <v/>
      </c>
      <c r="F637" s="515" t="str">
        <f t="shared" si="228"/>
        <v/>
      </c>
      <c r="G637" s="515" t="str">
        <f t="shared" si="229"/>
        <v/>
      </c>
      <c r="H637" s="515">
        <f t="shared" si="244"/>
        <v>0</v>
      </c>
      <c r="I637" s="515">
        <f t="shared" si="244"/>
        <v>0</v>
      </c>
      <c r="J637" s="515">
        <f t="shared" si="244"/>
        <v>0</v>
      </c>
      <c r="K637" s="515">
        <f t="shared" si="244"/>
        <v>0</v>
      </c>
      <c r="L637" s="515">
        <f t="shared" si="244"/>
        <v>0</v>
      </c>
      <c r="M637" s="515">
        <f t="shared" si="244"/>
        <v>0</v>
      </c>
      <c r="N637" s="515">
        <f t="shared" si="244"/>
        <v>0</v>
      </c>
      <c r="O637" s="515">
        <f t="shared" si="244"/>
        <v>0</v>
      </c>
      <c r="P637" s="515">
        <f t="shared" si="244"/>
        <v>0</v>
      </c>
      <c r="Q637" s="515">
        <f t="shared" si="244"/>
        <v>0</v>
      </c>
      <c r="R637" s="515">
        <f t="shared" si="244"/>
        <v>0</v>
      </c>
      <c r="S637" s="515">
        <f t="shared" si="244"/>
        <v>0</v>
      </c>
      <c r="T637" s="515">
        <f t="shared" si="244"/>
        <v>0</v>
      </c>
      <c r="U637" s="515">
        <f t="shared" si="244"/>
        <v>0</v>
      </c>
      <c r="V637" s="515">
        <f t="shared" si="245"/>
        <v>0</v>
      </c>
      <c r="W637" s="515">
        <f t="shared" si="245"/>
        <v>0</v>
      </c>
      <c r="X637" s="515">
        <f t="shared" si="245"/>
        <v>0</v>
      </c>
      <c r="Y637" s="515">
        <f t="shared" si="245"/>
        <v>0</v>
      </c>
      <c r="Z637" s="515">
        <f t="shared" si="245"/>
        <v>0</v>
      </c>
      <c r="AA637" s="515">
        <f t="shared" si="245"/>
        <v>0</v>
      </c>
      <c r="AB637" s="515">
        <f t="shared" si="245"/>
        <v>0</v>
      </c>
      <c r="AC637" s="515">
        <f t="shared" si="245"/>
        <v>0</v>
      </c>
      <c r="AD637" s="515">
        <f t="shared" si="245"/>
        <v>0</v>
      </c>
      <c r="AE637" s="515">
        <f t="shared" si="245"/>
        <v>0</v>
      </c>
      <c r="AF637" s="515">
        <f t="shared" si="245"/>
        <v>0</v>
      </c>
      <c r="AG637" s="515">
        <f t="shared" si="245"/>
        <v>0</v>
      </c>
      <c r="AH637" s="515">
        <f t="shared" si="245"/>
        <v>0</v>
      </c>
      <c r="AI637" s="515">
        <f t="shared" si="245"/>
        <v>0</v>
      </c>
      <c r="AJ637" s="515">
        <f t="shared" si="246"/>
        <v>0</v>
      </c>
      <c r="AK637" s="515">
        <f t="shared" si="246"/>
        <v>0</v>
      </c>
      <c r="AL637" s="515">
        <f t="shared" si="246"/>
        <v>0</v>
      </c>
      <c r="AM637" s="515">
        <f t="shared" si="246"/>
        <v>0</v>
      </c>
      <c r="AN637" s="515">
        <f t="shared" si="246"/>
        <v>0</v>
      </c>
      <c r="AO637" s="515">
        <f t="shared" si="246"/>
        <v>0</v>
      </c>
      <c r="AP637" s="515">
        <f t="shared" si="246"/>
        <v>0</v>
      </c>
      <c r="AQ637" s="515">
        <f t="shared" si="246"/>
        <v>0</v>
      </c>
      <c r="AR637" s="515">
        <f t="shared" si="246"/>
        <v>0</v>
      </c>
      <c r="AS637" s="515">
        <f t="shared" si="246"/>
        <v>0</v>
      </c>
      <c r="AT637" s="515">
        <f t="shared" si="246"/>
        <v>0</v>
      </c>
      <c r="AU637" s="515">
        <f t="shared" si="246"/>
        <v>0</v>
      </c>
      <c r="AV637" s="515">
        <f t="shared" si="246"/>
        <v>0</v>
      </c>
      <c r="AW637" s="515">
        <f t="shared" si="246"/>
        <v>0</v>
      </c>
      <c r="AX637" s="515" t="str">
        <f t="shared" si="243"/>
        <v/>
      </c>
      <c r="AY637" s="515" t="str">
        <f t="shared" si="243"/>
        <v/>
      </c>
      <c r="AZ637" s="515" t="str">
        <f t="shared" si="243"/>
        <v/>
      </c>
      <c r="BA637" s="515" t="str">
        <f t="shared" si="243"/>
        <v/>
      </c>
      <c r="BB637" s="515" t="str">
        <f t="shared" si="243"/>
        <v/>
      </c>
      <c r="BC637" s="515" t="str">
        <f t="shared" si="243"/>
        <v/>
      </c>
      <c r="BD637" s="515" t="str">
        <f t="shared" si="243"/>
        <v/>
      </c>
      <c r="BE637" s="515" t="str">
        <f t="shared" si="243"/>
        <v/>
      </c>
      <c r="BF637" s="515" t="str">
        <f t="shared" si="243"/>
        <v/>
      </c>
      <c r="BG637" s="515" t="str">
        <f t="shared" si="243"/>
        <v/>
      </c>
      <c r="BH637" s="515" t="str">
        <f t="shared" si="243"/>
        <v/>
      </c>
      <c r="BI637" s="515" t="str">
        <f t="shared" si="243"/>
        <v/>
      </c>
      <c r="BJ637" s="515" t="str">
        <f t="shared" si="243"/>
        <v/>
      </c>
      <c r="BK637" s="515" t="str">
        <f t="shared" si="243"/>
        <v/>
      </c>
      <c r="BL637" s="515">
        <f t="shared" si="233"/>
        <v>0</v>
      </c>
      <c r="BM637" s="515">
        <f t="shared" si="234"/>
        <v>0</v>
      </c>
      <c r="BN637" s="515">
        <f t="shared" si="235"/>
        <v>0</v>
      </c>
      <c r="BO637" s="515" t="str">
        <f t="shared" si="236"/>
        <v/>
      </c>
    </row>
    <row r="638" spans="1:67" ht="30" customHeight="1">
      <c r="A638" s="518">
        <v>627</v>
      </c>
      <c r="B638" s="516"/>
      <c r="C638" s="77" t="str">
        <f t="shared" si="225"/>
        <v/>
      </c>
      <c r="D638" s="72" t="str">
        <f t="shared" si="226"/>
        <v/>
      </c>
      <c r="E638" s="515" t="str">
        <f t="shared" si="227"/>
        <v/>
      </c>
      <c r="F638" s="515" t="str">
        <f t="shared" si="228"/>
        <v/>
      </c>
      <c r="G638" s="515" t="str">
        <f t="shared" si="229"/>
        <v/>
      </c>
      <c r="H638" s="515">
        <f t="shared" si="244"/>
        <v>0</v>
      </c>
      <c r="I638" s="515">
        <f t="shared" si="244"/>
        <v>0</v>
      </c>
      <c r="J638" s="515">
        <f t="shared" si="244"/>
        <v>0</v>
      </c>
      <c r="K638" s="515">
        <f t="shared" si="244"/>
        <v>0</v>
      </c>
      <c r="L638" s="515">
        <f t="shared" si="244"/>
        <v>0</v>
      </c>
      <c r="M638" s="515">
        <f t="shared" si="244"/>
        <v>0</v>
      </c>
      <c r="N638" s="515">
        <f t="shared" si="244"/>
        <v>0</v>
      </c>
      <c r="O638" s="515">
        <f t="shared" si="244"/>
        <v>0</v>
      </c>
      <c r="P638" s="515">
        <f t="shared" si="244"/>
        <v>0</v>
      </c>
      <c r="Q638" s="515">
        <f t="shared" si="244"/>
        <v>0</v>
      </c>
      <c r="R638" s="515">
        <f t="shared" si="244"/>
        <v>0</v>
      </c>
      <c r="S638" s="515">
        <f t="shared" si="244"/>
        <v>0</v>
      </c>
      <c r="T638" s="515">
        <f t="shared" si="244"/>
        <v>0</v>
      </c>
      <c r="U638" s="515">
        <f t="shared" si="244"/>
        <v>0</v>
      </c>
      <c r="V638" s="515">
        <f t="shared" si="245"/>
        <v>0</v>
      </c>
      <c r="W638" s="515">
        <f t="shared" si="245"/>
        <v>0</v>
      </c>
      <c r="X638" s="515">
        <f t="shared" si="245"/>
        <v>0</v>
      </c>
      <c r="Y638" s="515">
        <f t="shared" si="245"/>
        <v>0</v>
      </c>
      <c r="Z638" s="515">
        <f t="shared" si="245"/>
        <v>0</v>
      </c>
      <c r="AA638" s="515">
        <f t="shared" si="245"/>
        <v>0</v>
      </c>
      <c r="AB638" s="515">
        <f t="shared" si="245"/>
        <v>0</v>
      </c>
      <c r="AC638" s="515">
        <f t="shared" si="245"/>
        <v>0</v>
      </c>
      <c r="AD638" s="515">
        <f t="shared" si="245"/>
        <v>0</v>
      </c>
      <c r="AE638" s="515">
        <f t="shared" si="245"/>
        <v>0</v>
      </c>
      <c r="AF638" s="515">
        <f t="shared" si="245"/>
        <v>0</v>
      </c>
      <c r="AG638" s="515">
        <f t="shared" si="245"/>
        <v>0</v>
      </c>
      <c r="AH638" s="515">
        <f t="shared" si="245"/>
        <v>0</v>
      </c>
      <c r="AI638" s="515">
        <f t="shared" si="245"/>
        <v>0</v>
      </c>
      <c r="AJ638" s="515">
        <f t="shared" si="246"/>
        <v>0</v>
      </c>
      <c r="AK638" s="515">
        <f t="shared" si="246"/>
        <v>0</v>
      </c>
      <c r="AL638" s="515">
        <f t="shared" si="246"/>
        <v>0</v>
      </c>
      <c r="AM638" s="515">
        <f t="shared" si="246"/>
        <v>0</v>
      </c>
      <c r="AN638" s="515">
        <f t="shared" si="246"/>
        <v>0</v>
      </c>
      <c r="AO638" s="515">
        <f t="shared" si="246"/>
        <v>0</v>
      </c>
      <c r="AP638" s="515">
        <f t="shared" si="246"/>
        <v>0</v>
      </c>
      <c r="AQ638" s="515">
        <f t="shared" si="246"/>
        <v>0</v>
      </c>
      <c r="AR638" s="515">
        <f t="shared" si="246"/>
        <v>0</v>
      </c>
      <c r="AS638" s="515">
        <f t="shared" si="246"/>
        <v>0</v>
      </c>
      <c r="AT638" s="515">
        <f t="shared" si="246"/>
        <v>0</v>
      </c>
      <c r="AU638" s="515">
        <f t="shared" si="246"/>
        <v>0</v>
      </c>
      <c r="AV638" s="515">
        <f t="shared" si="246"/>
        <v>0</v>
      </c>
      <c r="AW638" s="515">
        <f t="shared" si="246"/>
        <v>0</v>
      </c>
      <c r="AX638" s="515" t="str">
        <f t="shared" si="243"/>
        <v/>
      </c>
      <c r="AY638" s="515" t="str">
        <f t="shared" si="243"/>
        <v/>
      </c>
      <c r="AZ638" s="515" t="str">
        <f t="shared" si="243"/>
        <v/>
      </c>
      <c r="BA638" s="515" t="str">
        <f t="shared" si="243"/>
        <v/>
      </c>
      <c r="BB638" s="515" t="str">
        <f t="shared" si="243"/>
        <v/>
      </c>
      <c r="BC638" s="515" t="str">
        <f t="shared" si="243"/>
        <v/>
      </c>
      <c r="BD638" s="515" t="str">
        <f t="shared" si="243"/>
        <v/>
      </c>
      <c r="BE638" s="515" t="str">
        <f t="shared" si="243"/>
        <v/>
      </c>
      <c r="BF638" s="515" t="str">
        <f t="shared" si="243"/>
        <v/>
      </c>
      <c r="BG638" s="515" t="str">
        <f t="shared" si="243"/>
        <v/>
      </c>
      <c r="BH638" s="515" t="str">
        <f t="shared" si="243"/>
        <v/>
      </c>
      <c r="BI638" s="515" t="str">
        <f t="shared" si="243"/>
        <v/>
      </c>
      <c r="BJ638" s="515" t="str">
        <f t="shared" si="243"/>
        <v/>
      </c>
      <c r="BK638" s="515" t="str">
        <f t="shared" si="243"/>
        <v/>
      </c>
      <c r="BL638" s="515">
        <f t="shared" si="233"/>
        <v>0</v>
      </c>
      <c r="BM638" s="515">
        <f t="shared" si="234"/>
        <v>0</v>
      </c>
      <c r="BN638" s="515">
        <f t="shared" si="235"/>
        <v>0</v>
      </c>
      <c r="BO638" s="515" t="str">
        <f t="shared" si="236"/>
        <v/>
      </c>
    </row>
    <row r="639" spans="1:67" ht="30" customHeight="1">
      <c r="A639" s="517">
        <v>628</v>
      </c>
      <c r="B639" s="516"/>
      <c r="C639" s="77" t="str">
        <f t="shared" si="225"/>
        <v/>
      </c>
      <c r="D639" s="72" t="str">
        <f t="shared" si="226"/>
        <v/>
      </c>
      <c r="E639" s="515" t="str">
        <f t="shared" si="227"/>
        <v/>
      </c>
      <c r="F639" s="515" t="str">
        <f t="shared" si="228"/>
        <v/>
      </c>
      <c r="G639" s="515" t="str">
        <f t="shared" si="229"/>
        <v/>
      </c>
      <c r="H639" s="515">
        <f t="shared" si="244"/>
        <v>0</v>
      </c>
      <c r="I639" s="515">
        <f t="shared" si="244"/>
        <v>0</v>
      </c>
      <c r="J639" s="515">
        <f t="shared" si="244"/>
        <v>0</v>
      </c>
      <c r="K639" s="515">
        <f t="shared" si="244"/>
        <v>0</v>
      </c>
      <c r="L639" s="515">
        <f t="shared" si="244"/>
        <v>0</v>
      </c>
      <c r="M639" s="515">
        <f t="shared" si="244"/>
        <v>0</v>
      </c>
      <c r="N639" s="515">
        <f t="shared" si="244"/>
        <v>0</v>
      </c>
      <c r="O639" s="515">
        <f t="shared" si="244"/>
        <v>0</v>
      </c>
      <c r="P639" s="515">
        <f t="shared" si="244"/>
        <v>0</v>
      </c>
      <c r="Q639" s="515">
        <f t="shared" si="244"/>
        <v>0</v>
      </c>
      <c r="R639" s="515">
        <f t="shared" si="244"/>
        <v>0</v>
      </c>
      <c r="S639" s="515">
        <f t="shared" si="244"/>
        <v>0</v>
      </c>
      <c r="T639" s="515">
        <f t="shared" si="244"/>
        <v>0</v>
      </c>
      <c r="U639" s="515">
        <f t="shared" si="244"/>
        <v>0</v>
      </c>
      <c r="V639" s="515">
        <f t="shared" si="245"/>
        <v>0</v>
      </c>
      <c r="W639" s="515">
        <f t="shared" si="245"/>
        <v>0</v>
      </c>
      <c r="X639" s="515">
        <f t="shared" si="245"/>
        <v>0</v>
      </c>
      <c r="Y639" s="515">
        <f t="shared" si="245"/>
        <v>0</v>
      </c>
      <c r="Z639" s="515">
        <f t="shared" si="245"/>
        <v>0</v>
      </c>
      <c r="AA639" s="515">
        <f t="shared" si="245"/>
        <v>0</v>
      </c>
      <c r="AB639" s="515">
        <f t="shared" si="245"/>
        <v>0</v>
      </c>
      <c r="AC639" s="515">
        <f t="shared" si="245"/>
        <v>0</v>
      </c>
      <c r="AD639" s="515">
        <f t="shared" si="245"/>
        <v>0</v>
      </c>
      <c r="AE639" s="515">
        <f t="shared" si="245"/>
        <v>0</v>
      </c>
      <c r="AF639" s="515">
        <f t="shared" si="245"/>
        <v>0</v>
      </c>
      <c r="AG639" s="515">
        <f t="shared" si="245"/>
        <v>0</v>
      </c>
      <c r="AH639" s="515">
        <f t="shared" si="245"/>
        <v>0</v>
      </c>
      <c r="AI639" s="515">
        <f t="shared" si="245"/>
        <v>0</v>
      </c>
      <c r="AJ639" s="515">
        <f t="shared" si="246"/>
        <v>0</v>
      </c>
      <c r="AK639" s="515">
        <f t="shared" si="246"/>
        <v>0</v>
      </c>
      <c r="AL639" s="515">
        <f t="shared" si="246"/>
        <v>0</v>
      </c>
      <c r="AM639" s="515">
        <f t="shared" si="246"/>
        <v>0</v>
      </c>
      <c r="AN639" s="515">
        <f t="shared" si="246"/>
        <v>0</v>
      </c>
      <c r="AO639" s="515">
        <f t="shared" si="246"/>
        <v>0</v>
      </c>
      <c r="AP639" s="515">
        <f t="shared" si="246"/>
        <v>0</v>
      </c>
      <c r="AQ639" s="515">
        <f t="shared" si="246"/>
        <v>0</v>
      </c>
      <c r="AR639" s="515">
        <f t="shared" si="246"/>
        <v>0</v>
      </c>
      <c r="AS639" s="515">
        <f t="shared" si="246"/>
        <v>0</v>
      </c>
      <c r="AT639" s="515">
        <f t="shared" si="246"/>
        <v>0</v>
      </c>
      <c r="AU639" s="515">
        <f t="shared" si="246"/>
        <v>0</v>
      </c>
      <c r="AV639" s="515">
        <f t="shared" si="246"/>
        <v>0</v>
      </c>
      <c r="AW639" s="515">
        <f t="shared" si="246"/>
        <v>0</v>
      </c>
      <c r="AX639" s="515" t="str">
        <f t="shared" si="243"/>
        <v/>
      </c>
      <c r="AY639" s="515" t="str">
        <f t="shared" si="243"/>
        <v/>
      </c>
      <c r="AZ639" s="515" t="str">
        <f t="shared" si="243"/>
        <v/>
      </c>
      <c r="BA639" s="515" t="str">
        <f t="shared" si="243"/>
        <v/>
      </c>
      <c r="BB639" s="515" t="str">
        <f t="shared" si="243"/>
        <v/>
      </c>
      <c r="BC639" s="515" t="str">
        <f t="shared" si="243"/>
        <v/>
      </c>
      <c r="BD639" s="515" t="str">
        <f t="shared" si="243"/>
        <v/>
      </c>
      <c r="BE639" s="515" t="str">
        <f t="shared" si="243"/>
        <v/>
      </c>
      <c r="BF639" s="515" t="str">
        <f t="shared" si="243"/>
        <v/>
      </c>
      <c r="BG639" s="515" t="str">
        <f t="shared" si="243"/>
        <v/>
      </c>
      <c r="BH639" s="515" t="str">
        <f t="shared" si="243"/>
        <v/>
      </c>
      <c r="BI639" s="515" t="str">
        <f t="shared" si="243"/>
        <v/>
      </c>
      <c r="BJ639" s="515" t="str">
        <f t="shared" si="243"/>
        <v/>
      </c>
      <c r="BK639" s="515" t="str">
        <f t="shared" si="243"/>
        <v/>
      </c>
      <c r="BL639" s="515">
        <f t="shared" si="233"/>
        <v>0</v>
      </c>
      <c r="BM639" s="515">
        <f t="shared" si="234"/>
        <v>0</v>
      </c>
      <c r="BN639" s="515">
        <f t="shared" si="235"/>
        <v>0</v>
      </c>
      <c r="BO639" s="515" t="str">
        <f t="shared" si="236"/>
        <v/>
      </c>
    </row>
    <row r="640" spans="1:67" ht="30" customHeight="1">
      <c r="A640" s="518">
        <v>629</v>
      </c>
      <c r="B640" s="516"/>
      <c r="C640" s="77" t="str">
        <f t="shared" si="225"/>
        <v/>
      </c>
      <c r="D640" s="72" t="str">
        <f t="shared" si="226"/>
        <v/>
      </c>
      <c r="E640" s="515" t="str">
        <f t="shared" si="227"/>
        <v/>
      </c>
      <c r="F640" s="515" t="str">
        <f t="shared" si="228"/>
        <v/>
      </c>
      <c r="G640" s="515" t="str">
        <f t="shared" si="229"/>
        <v/>
      </c>
      <c r="H640" s="515">
        <f t="shared" si="244"/>
        <v>0</v>
      </c>
      <c r="I640" s="515">
        <f t="shared" si="244"/>
        <v>0</v>
      </c>
      <c r="J640" s="515">
        <f t="shared" si="244"/>
        <v>0</v>
      </c>
      <c r="K640" s="515">
        <f t="shared" si="244"/>
        <v>0</v>
      </c>
      <c r="L640" s="515">
        <f t="shared" si="244"/>
        <v>0</v>
      </c>
      <c r="M640" s="515">
        <f t="shared" si="244"/>
        <v>0</v>
      </c>
      <c r="N640" s="515">
        <f t="shared" si="244"/>
        <v>0</v>
      </c>
      <c r="O640" s="515">
        <f t="shared" si="244"/>
        <v>0</v>
      </c>
      <c r="P640" s="515">
        <f t="shared" si="244"/>
        <v>0</v>
      </c>
      <c r="Q640" s="515">
        <f t="shared" si="244"/>
        <v>0</v>
      </c>
      <c r="R640" s="515">
        <f t="shared" si="244"/>
        <v>0</v>
      </c>
      <c r="S640" s="515">
        <f t="shared" si="244"/>
        <v>0</v>
      </c>
      <c r="T640" s="515">
        <f t="shared" si="244"/>
        <v>0</v>
      </c>
      <c r="U640" s="515">
        <f t="shared" si="244"/>
        <v>0</v>
      </c>
      <c r="V640" s="515">
        <f t="shared" si="245"/>
        <v>0</v>
      </c>
      <c r="W640" s="515">
        <f t="shared" si="245"/>
        <v>0</v>
      </c>
      <c r="X640" s="515">
        <f t="shared" si="245"/>
        <v>0</v>
      </c>
      <c r="Y640" s="515">
        <f t="shared" si="245"/>
        <v>0</v>
      </c>
      <c r="Z640" s="515">
        <f t="shared" si="245"/>
        <v>0</v>
      </c>
      <c r="AA640" s="515">
        <f t="shared" si="245"/>
        <v>0</v>
      </c>
      <c r="AB640" s="515">
        <f t="shared" si="245"/>
        <v>0</v>
      </c>
      <c r="AC640" s="515">
        <f t="shared" si="245"/>
        <v>0</v>
      </c>
      <c r="AD640" s="515">
        <f t="shared" si="245"/>
        <v>0</v>
      </c>
      <c r="AE640" s="515">
        <f t="shared" si="245"/>
        <v>0</v>
      </c>
      <c r="AF640" s="515">
        <f t="shared" si="245"/>
        <v>0</v>
      </c>
      <c r="AG640" s="515">
        <f t="shared" si="245"/>
        <v>0</v>
      </c>
      <c r="AH640" s="515">
        <f t="shared" si="245"/>
        <v>0</v>
      </c>
      <c r="AI640" s="515">
        <f t="shared" si="245"/>
        <v>0</v>
      </c>
      <c r="AJ640" s="515">
        <f t="shared" si="246"/>
        <v>0</v>
      </c>
      <c r="AK640" s="515">
        <f t="shared" si="246"/>
        <v>0</v>
      </c>
      <c r="AL640" s="515">
        <f t="shared" si="246"/>
        <v>0</v>
      </c>
      <c r="AM640" s="515">
        <f t="shared" si="246"/>
        <v>0</v>
      </c>
      <c r="AN640" s="515">
        <f t="shared" si="246"/>
        <v>0</v>
      </c>
      <c r="AO640" s="515">
        <f t="shared" si="246"/>
        <v>0</v>
      </c>
      <c r="AP640" s="515">
        <f t="shared" si="246"/>
        <v>0</v>
      </c>
      <c r="AQ640" s="515">
        <f t="shared" si="246"/>
        <v>0</v>
      </c>
      <c r="AR640" s="515">
        <f t="shared" si="246"/>
        <v>0</v>
      </c>
      <c r="AS640" s="515">
        <f t="shared" si="246"/>
        <v>0</v>
      </c>
      <c r="AT640" s="515">
        <f t="shared" si="246"/>
        <v>0</v>
      </c>
      <c r="AU640" s="515">
        <f t="shared" si="246"/>
        <v>0</v>
      </c>
      <c r="AV640" s="515">
        <f t="shared" si="246"/>
        <v>0</v>
      </c>
      <c r="AW640" s="515">
        <f t="shared" si="246"/>
        <v>0</v>
      </c>
      <c r="AX640" s="515" t="str">
        <f t="shared" si="243"/>
        <v/>
      </c>
      <c r="AY640" s="515" t="str">
        <f t="shared" si="243"/>
        <v/>
      </c>
      <c r="AZ640" s="515" t="str">
        <f t="shared" si="243"/>
        <v/>
      </c>
      <c r="BA640" s="515" t="str">
        <f t="shared" si="243"/>
        <v/>
      </c>
      <c r="BB640" s="515" t="str">
        <f t="shared" si="243"/>
        <v/>
      </c>
      <c r="BC640" s="515" t="str">
        <f t="shared" si="243"/>
        <v/>
      </c>
      <c r="BD640" s="515" t="str">
        <f t="shared" si="243"/>
        <v/>
      </c>
      <c r="BE640" s="515" t="str">
        <f t="shared" si="243"/>
        <v/>
      </c>
      <c r="BF640" s="515" t="str">
        <f t="shared" si="243"/>
        <v/>
      </c>
      <c r="BG640" s="515" t="str">
        <f t="shared" si="243"/>
        <v/>
      </c>
      <c r="BH640" s="515" t="str">
        <f t="shared" si="243"/>
        <v/>
      </c>
      <c r="BI640" s="515" t="str">
        <f t="shared" si="243"/>
        <v/>
      </c>
      <c r="BJ640" s="515" t="str">
        <f t="shared" si="243"/>
        <v/>
      </c>
      <c r="BK640" s="515" t="str">
        <f t="shared" si="243"/>
        <v/>
      </c>
      <c r="BL640" s="515">
        <f t="shared" si="233"/>
        <v>0</v>
      </c>
      <c r="BM640" s="515">
        <f t="shared" si="234"/>
        <v>0</v>
      </c>
      <c r="BN640" s="515">
        <f t="shared" si="235"/>
        <v>0</v>
      </c>
      <c r="BO640" s="515" t="str">
        <f t="shared" si="236"/>
        <v/>
      </c>
    </row>
    <row r="641" spans="1:67" ht="30" customHeight="1">
      <c r="A641" s="517">
        <v>630</v>
      </c>
      <c r="B641" s="516"/>
      <c r="C641" s="77" t="str">
        <f t="shared" si="225"/>
        <v/>
      </c>
      <c r="D641" s="72" t="str">
        <f t="shared" si="226"/>
        <v/>
      </c>
      <c r="E641" s="515" t="str">
        <f t="shared" si="227"/>
        <v/>
      </c>
      <c r="F641" s="515" t="str">
        <f t="shared" si="228"/>
        <v/>
      </c>
      <c r="G641" s="515" t="str">
        <f t="shared" si="229"/>
        <v/>
      </c>
      <c r="H641" s="515">
        <f t="shared" si="244"/>
        <v>0</v>
      </c>
      <c r="I641" s="515">
        <f t="shared" si="244"/>
        <v>0</v>
      </c>
      <c r="J641" s="515">
        <f t="shared" si="244"/>
        <v>0</v>
      </c>
      <c r="K641" s="515">
        <f t="shared" si="244"/>
        <v>0</v>
      </c>
      <c r="L641" s="515">
        <f t="shared" si="244"/>
        <v>0</v>
      </c>
      <c r="M641" s="515">
        <f t="shared" si="244"/>
        <v>0</v>
      </c>
      <c r="N641" s="515">
        <f t="shared" si="244"/>
        <v>0</v>
      </c>
      <c r="O641" s="515">
        <f t="shared" si="244"/>
        <v>0</v>
      </c>
      <c r="P641" s="515">
        <f t="shared" si="244"/>
        <v>0</v>
      </c>
      <c r="Q641" s="515">
        <f t="shared" si="244"/>
        <v>0</v>
      </c>
      <c r="R641" s="515">
        <f t="shared" si="244"/>
        <v>0</v>
      </c>
      <c r="S641" s="515">
        <f t="shared" si="244"/>
        <v>0</v>
      </c>
      <c r="T641" s="515">
        <f t="shared" si="244"/>
        <v>0</v>
      </c>
      <c r="U641" s="515">
        <f t="shared" si="244"/>
        <v>0</v>
      </c>
      <c r="V641" s="515">
        <f t="shared" si="245"/>
        <v>0</v>
      </c>
      <c r="W641" s="515">
        <f t="shared" si="245"/>
        <v>0</v>
      </c>
      <c r="X641" s="515">
        <f t="shared" si="245"/>
        <v>0</v>
      </c>
      <c r="Y641" s="515">
        <f t="shared" si="245"/>
        <v>0</v>
      </c>
      <c r="Z641" s="515">
        <f t="shared" si="245"/>
        <v>0</v>
      </c>
      <c r="AA641" s="515">
        <f t="shared" si="245"/>
        <v>0</v>
      </c>
      <c r="AB641" s="515">
        <f t="shared" si="245"/>
        <v>0</v>
      </c>
      <c r="AC641" s="515">
        <f t="shared" si="245"/>
        <v>0</v>
      </c>
      <c r="AD641" s="515">
        <f t="shared" si="245"/>
        <v>0</v>
      </c>
      <c r="AE641" s="515">
        <f t="shared" si="245"/>
        <v>0</v>
      </c>
      <c r="AF641" s="515">
        <f t="shared" si="245"/>
        <v>0</v>
      </c>
      <c r="AG641" s="515">
        <f t="shared" si="245"/>
        <v>0</v>
      </c>
      <c r="AH641" s="515">
        <f t="shared" si="245"/>
        <v>0</v>
      </c>
      <c r="AI641" s="515">
        <f t="shared" si="245"/>
        <v>0</v>
      </c>
      <c r="AJ641" s="515">
        <f t="shared" si="246"/>
        <v>0</v>
      </c>
      <c r="AK641" s="515">
        <f t="shared" si="246"/>
        <v>0</v>
      </c>
      <c r="AL641" s="515">
        <f t="shared" si="246"/>
        <v>0</v>
      </c>
      <c r="AM641" s="515">
        <f t="shared" si="246"/>
        <v>0</v>
      </c>
      <c r="AN641" s="515">
        <f t="shared" si="246"/>
        <v>0</v>
      </c>
      <c r="AO641" s="515">
        <f t="shared" si="246"/>
        <v>0</v>
      </c>
      <c r="AP641" s="515">
        <f t="shared" si="246"/>
        <v>0</v>
      </c>
      <c r="AQ641" s="515">
        <f t="shared" si="246"/>
        <v>0</v>
      </c>
      <c r="AR641" s="515">
        <f t="shared" si="246"/>
        <v>0</v>
      </c>
      <c r="AS641" s="515">
        <f t="shared" si="246"/>
        <v>0</v>
      </c>
      <c r="AT641" s="515">
        <f t="shared" si="246"/>
        <v>0</v>
      </c>
      <c r="AU641" s="515">
        <f t="shared" si="246"/>
        <v>0</v>
      </c>
      <c r="AV641" s="515">
        <f t="shared" si="246"/>
        <v>0</v>
      </c>
      <c r="AW641" s="515">
        <f t="shared" si="246"/>
        <v>0</v>
      </c>
      <c r="AX641" s="515" t="str">
        <f t="shared" si="243"/>
        <v/>
      </c>
      <c r="AY641" s="515" t="str">
        <f t="shared" si="243"/>
        <v/>
      </c>
      <c r="AZ641" s="515" t="str">
        <f t="shared" si="243"/>
        <v/>
      </c>
      <c r="BA641" s="515" t="str">
        <f t="shared" si="243"/>
        <v/>
      </c>
      <c r="BB641" s="515" t="str">
        <f t="shared" si="243"/>
        <v/>
      </c>
      <c r="BC641" s="515" t="str">
        <f t="shared" si="243"/>
        <v/>
      </c>
      <c r="BD641" s="515" t="str">
        <f t="shared" si="243"/>
        <v/>
      </c>
      <c r="BE641" s="515" t="str">
        <f t="shared" si="243"/>
        <v/>
      </c>
      <c r="BF641" s="515" t="str">
        <f t="shared" si="243"/>
        <v/>
      </c>
      <c r="BG641" s="515" t="str">
        <f t="shared" si="243"/>
        <v/>
      </c>
      <c r="BH641" s="515" t="str">
        <f t="shared" si="243"/>
        <v/>
      </c>
      <c r="BI641" s="515" t="str">
        <f t="shared" si="243"/>
        <v/>
      </c>
      <c r="BJ641" s="515" t="str">
        <f t="shared" si="243"/>
        <v/>
      </c>
      <c r="BK641" s="515" t="str">
        <f t="shared" si="243"/>
        <v/>
      </c>
      <c r="BL641" s="515">
        <f t="shared" si="233"/>
        <v>0</v>
      </c>
      <c r="BM641" s="515">
        <f t="shared" si="234"/>
        <v>0</v>
      </c>
      <c r="BN641" s="515">
        <f t="shared" si="235"/>
        <v>0</v>
      </c>
      <c r="BO641" s="515" t="str">
        <f t="shared" si="236"/>
        <v/>
      </c>
    </row>
  </sheetData>
  <mergeCells count="1">
    <mergeCell ref="A1:D1"/>
  </mergeCells>
  <conditionalFormatting sqref="D12:D641">
    <cfRule type="expression" dxfId="26" priority="1">
      <formula>ISNUMBER(SEARCH("⚠",D12))</formula>
    </cfRule>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65FC-914E-46E1-A2AA-C0F904876FA1}">
  <dimension ref="A1:BJ793"/>
  <sheetViews>
    <sheetView workbookViewId="0">
      <selection activeCell="BJ24" sqref="BJ24"/>
    </sheetView>
  </sheetViews>
  <sheetFormatPr baseColWidth="10" defaultRowHeight="15"/>
  <cols>
    <col min="1" max="1" width="8" style="67" customWidth="1"/>
    <col min="2" max="2" width="80" style="67" customWidth="1"/>
    <col min="3" max="3" width="5" style="67" customWidth="1"/>
    <col min="4" max="4" width="80" style="67" customWidth="1"/>
    <col min="5" max="5" width="40" style="67" customWidth="1"/>
    <col min="6" max="6" width="37.140625" style="67" customWidth="1"/>
    <col min="7" max="7" width="28" style="67" customWidth="1"/>
    <col min="8" max="8" width="16.28515625" style="67" customWidth="1"/>
    <col min="9" max="9" width="14" style="67" customWidth="1"/>
    <col min="10" max="10" width="24" style="67" customWidth="1"/>
    <col min="11" max="14" width="14" style="67" hidden="1" customWidth="1"/>
    <col min="15" max="61" width="13" style="67" hidden="1" customWidth="1"/>
    <col min="62" max="62" width="36.5703125" style="67" customWidth="1"/>
    <col min="63" max="16384" width="11.42578125" style="67"/>
  </cols>
  <sheetData>
    <row r="1" spans="1:62" ht="21.95" customHeight="1">
      <c r="A1" s="576" t="s">
        <v>2530</v>
      </c>
      <c r="B1" s="577"/>
      <c r="C1" s="577"/>
      <c r="D1" s="577"/>
      <c r="E1" s="577"/>
      <c r="F1" s="577"/>
      <c r="G1" s="577"/>
      <c r="H1" s="577"/>
      <c r="I1" s="577"/>
      <c r="J1" s="577"/>
      <c r="BF1" s="543" t="s">
        <v>2531</v>
      </c>
      <c r="BG1" s="544" t="s">
        <v>2532</v>
      </c>
      <c r="BH1" s="543" t="s">
        <v>2533</v>
      </c>
      <c r="BI1" s="543" t="s">
        <v>919</v>
      </c>
    </row>
    <row r="2" spans="1:62" ht="21" customHeight="1">
      <c r="A2" s="545"/>
      <c r="B2" s="514" t="str">
        <f>"1. Saisir la recette ou la liste d’ingrédients en "&amp;B14</f>
        <v>1. Saisir la recette ou la liste d’ingrédients en COLONNE B</v>
      </c>
      <c r="C2" s="546"/>
      <c r="D2" s="546"/>
      <c r="E2" s="546"/>
      <c r="F2" s="546"/>
      <c r="G2" s="546"/>
      <c r="H2" s="546"/>
      <c r="I2" s="546"/>
      <c r="J2" s="546"/>
      <c r="BF2" s="67" t="s">
        <v>6</v>
      </c>
      <c r="BG2" s="547" t="s">
        <v>20</v>
      </c>
      <c r="BH2" s="67" t="s">
        <v>24</v>
      </c>
      <c r="BI2" s="67" t="s">
        <v>392</v>
      </c>
    </row>
    <row r="3" spans="1:62" ht="21" customHeight="1">
      <c r="A3" s="545"/>
      <c r="B3" s="514" t="str">
        <f>"2. Vérifier les résultats en colonnes "&amp;D13&amp;" et "&amp;E13</f>
        <v>2. Vérifier les résultats en colonnes D et E</v>
      </c>
      <c r="C3" s="546"/>
      <c r="D3" s="546"/>
      <c r="E3" s="546"/>
      <c r="F3" s="546"/>
      <c r="G3" s="546"/>
      <c r="H3" s="546"/>
      <c r="I3" s="546"/>
      <c r="J3" s="548" t="s">
        <v>2534</v>
      </c>
      <c r="BF3" s="67" t="s">
        <v>6</v>
      </c>
      <c r="BG3" s="547" t="s">
        <v>20</v>
      </c>
      <c r="BH3" s="67" t="s">
        <v>25</v>
      </c>
      <c r="BI3" s="67" t="s">
        <v>393</v>
      </c>
      <c r="BJ3" s="542" t="s">
        <v>2527</v>
      </c>
    </row>
    <row r="4" spans="1:62" ht="21" customHeight="1">
      <c r="A4" s="545"/>
      <c r="B4" s="514" t="str">
        <f>"3. Copier "&amp;D13&amp;" : "&amp; E13&amp;" puis coller dans la fiche recette avec Collage spécial &gt; Valeurs."</f>
        <v>3. Copier D : E puis coller dans la fiche recette avec Collage spécial &gt; Valeurs.</v>
      </c>
      <c r="C4" s="546"/>
      <c r="D4" s="546"/>
      <c r="E4" s="546"/>
      <c r="F4" s="546"/>
      <c r="G4" s="546"/>
      <c r="H4" s="546"/>
      <c r="I4" s="546"/>
      <c r="J4" s="546"/>
      <c r="BF4" s="67" t="s">
        <v>6</v>
      </c>
      <c r="BG4" s="547" t="s">
        <v>20</v>
      </c>
      <c r="BH4" s="67" t="s">
        <v>26</v>
      </c>
      <c r="BI4" s="67" t="s">
        <v>394</v>
      </c>
      <c r="BJ4" s="549" t="s">
        <v>2535</v>
      </c>
    </row>
    <row r="5" spans="1:62" ht="21" customHeight="1">
      <c r="A5" s="545"/>
      <c r="B5" s="514" t="s">
        <v>2536</v>
      </c>
      <c r="C5" s="546"/>
      <c r="D5" s="546"/>
      <c r="E5" s="546"/>
      <c r="F5" s="546"/>
      <c r="G5" s="546"/>
      <c r="H5" s="546"/>
      <c r="I5" s="546"/>
      <c r="J5" s="546"/>
      <c r="BF5" s="67" t="s">
        <v>6</v>
      </c>
      <c r="BG5" s="547" t="s">
        <v>20</v>
      </c>
      <c r="BH5" s="67" t="s">
        <v>27</v>
      </c>
      <c r="BI5" s="67" t="s">
        <v>395</v>
      </c>
      <c r="BJ5" s="549" t="s">
        <v>2537</v>
      </c>
    </row>
    <row r="6" spans="1:62" ht="18" customHeight="1">
      <c r="A6" s="181"/>
      <c r="B6" s="181"/>
      <c r="C6" s="181"/>
      <c r="D6" s="181"/>
      <c r="E6" s="181"/>
      <c r="F6" s="181"/>
      <c r="G6" s="181"/>
      <c r="H6" s="181"/>
      <c r="I6" s="181"/>
      <c r="J6" s="181"/>
      <c r="BF6" s="67" t="s">
        <v>6</v>
      </c>
      <c r="BG6" s="547" t="s">
        <v>20</v>
      </c>
      <c r="BH6" s="67" t="s">
        <v>28</v>
      </c>
      <c r="BI6" s="67" t="s">
        <v>396</v>
      </c>
      <c r="BJ6" s="549" t="s">
        <v>2538</v>
      </c>
    </row>
    <row r="7" spans="1:62" ht="21" customHeight="1">
      <c r="A7" s="550"/>
      <c r="B7" s="550" t="str">
        <f>"Colonnes utiles : "&amp; B13&amp;"  = saisie, "&amp;D13&amp;" = texte à coller, "&amp; E13&amp;" = allergènes détectés"</f>
        <v>Colonnes utiles : B  = saisie, D = texte à coller, E = allergènes détectés</v>
      </c>
      <c r="C7" s="69"/>
      <c r="D7" s="69"/>
      <c r="E7" s="70"/>
      <c r="F7" s="70"/>
      <c r="G7" s="70"/>
      <c r="H7" s="70"/>
      <c r="I7" s="70"/>
      <c r="J7" s="70"/>
      <c r="BF7" s="67" t="s">
        <v>6</v>
      </c>
      <c r="BG7" s="547" t="s">
        <v>20</v>
      </c>
      <c r="BH7" s="67" t="s">
        <v>29</v>
      </c>
      <c r="BI7" s="67" t="s">
        <v>397</v>
      </c>
      <c r="BJ7" s="549" t="s">
        <v>2524</v>
      </c>
    </row>
    <row r="8" spans="1:62" ht="21" customHeight="1">
      <c r="A8" s="181"/>
      <c r="B8" s="181"/>
      <c r="C8" s="181"/>
      <c r="D8" s="181"/>
      <c r="E8" s="181"/>
      <c r="F8" s="181"/>
      <c r="G8" s="181"/>
      <c r="H8" s="181"/>
      <c r="I8" s="181"/>
      <c r="J8" s="181"/>
      <c r="BF8" s="67" t="s">
        <v>6</v>
      </c>
      <c r="BG8" s="547" t="s">
        <v>20</v>
      </c>
      <c r="BH8" s="67" t="s">
        <v>30</v>
      </c>
      <c r="BI8" s="67" t="s">
        <v>398</v>
      </c>
      <c r="BJ8" s="551" t="s">
        <v>2539</v>
      </c>
    </row>
    <row r="9" spans="1:62" ht="21" customHeight="1">
      <c r="A9" s="578" t="s">
        <v>2540</v>
      </c>
      <c r="B9" s="579"/>
      <c r="C9" s="579"/>
      <c r="D9" s="579"/>
      <c r="E9" s="579"/>
      <c r="F9" s="579"/>
      <c r="G9" s="579"/>
      <c r="H9" s="579"/>
      <c r="I9" s="579"/>
      <c r="J9" s="579"/>
      <c r="BF9" s="67" t="s">
        <v>6</v>
      </c>
      <c r="BG9" s="547" t="s">
        <v>20</v>
      </c>
      <c r="BH9" s="67" t="s">
        <v>31</v>
      </c>
      <c r="BI9" s="67" t="s">
        <v>399</v>
      </c>
    </row>
    <row r="10" spans="1:62" ht="15.75" customHeight="1">
      <c r="A10" s="181"/>
      <c r="B10" s="552" t="s">
        <v>2541</v>
      </c>
      <c r="C10" s="181"/>
      <c r="D10" s="181"/>
      <c r="E10" s="181"/>
      <c r="F10" s="181"/>
      <c r="G10" s="181"/>
      <c r="H10" s="181"/>
      <c r="I10" s="181"/>
      <c r="J10" s="181"/>
      <c r="BF10" s="67" t="s">
        <v>6</v>
      </c>
      <c r="BG10" s="547" t="s">
        <v>20</v>
      </c>
      <c r="BH10" s="67" t="s">
        <v>32</v>
      </c>
      <c r="BI10" s="67" t="s">
        <v>400</v>
      </c>
    </row>
    <row r="11" spans="1:62">
      <c r="A11" s="562" t="s">
        <v>2544</v>
      </c>
      <c r="B11" s="181"/>
      <c r="C11" s="181"/>
      <c r="D11" s="181"/>
      <c r="E11" s="181"/>
      <c r="F11" s="181"/>
      <c r="G11" s="181"/>
      <c r="H11" s="181"/>
      <c r="I11" s="181"/>
      <c r="J11" s="181"/>
      <c r="BF11" s="67" t="s">
        <v>6</v>
      </c>
      <c r="BG11" s="547" t="s">
        <v>20</v>
      </c>
      <c r="BH11" s="67" t="s">
        <v>2048</v>
      </c>
      <c r="BI11" s="67" t="s">
        <v>401</v>
      </c>
    </row>
    <row r="12" spans="1:62">
      <c r="A12" s="562" t="s">
        <v>2544</v>
      </c>
      <c r="B12" s="181"/>
      <c r="C12" s="181"/>
      <c r="D12" s="181"/>
      <c r="E12" s="181"/>
      <c r="F12" s="181"/>
      <c r="G12" s="181"/>
      <c r="H12" s="181"/>
      <c r="I12" s="181"/>
      <c r="J12" s="181"/>
      <c r="BF12" s="67" t="s">
        <v>6</v>
      </c>
      <c r="BG12" s="547" t="s">
        <v>20</v>
      </c>
      <c r="BH12" s="67" t="s">
        <v>2047</v>
      </c>
      <c r="BI12" s="67" t="s">
        <v>402</v>
      </c>
    </row>
    <row r="13" spans="1:62">
      <c r="A13" s="562"/>
      <c r="B13" s="193" t="str">
        <f>SUBSTITUTE(ADDRESS(1,COLUMN(),4),"1","")</f>
        <v>B</v>
      </c>
      <c r="C13" s="181"/>
      <c r="D13" s="193" t="str">
        <f>SUBSTITUTE(ADDRESS(1,COLUMN(),4),"1","")</f>
        <v>D</v>
      </c>
      <c r="E13" s="193" t="str">
        <f>SUBSTITUTE(ADDRESS(1,COLUMN(),4),"1","")</f>
        <v>E</v>
      </c>
      <c r="F13" s="181"/>
      <c r="G13" s="181"/>
      <c r="H13" s="181"/>
      <c r="I13" s="181"/>
      <c r="J13" s="181"/>
      <c r="BF13" s="67" t="s">
        <v>6</v>
      </c>
      <c r="BG13" s="547" t="s">
        <v>20</v>
      </c>
      <c r="BH13" s="67" t="s">
        <v>2046</v>
      </c>
      <c r="BI13" s="67" t="s">
        <v>403</v>
      </c>
    </row>
    <row r="14" spans="1:62" ht="18.75">
      <c r="A14" s="181"/>
      <c r="B14" s="553" t="str">
        <f>"COLONNE "&amp;SUBSTITUTE(ADDRESS(1,COLUMN(),4),"1","")</f>
        <v>COLONNE B</v>
      </c>
      <c r="D14" s="553" t="str">
        <f>"COLONNE "&amp;SUBSTITUTE(ADDRESS(1,COLUMN(),4),"1","")</f>
        <v>COLONNE D</v>
      </c>
      <c r="E14" s="553" t="str">
        <f>"COLONNE "&amp;SUBSTITUTE(ADDRESS(1,COLUMN(),4),"1","")</f>
        <v>COLONNE E</v>
      </c>
      <c r="F14" s="181"/>
      <c r="G14" s="181"/>
      <c r="H14" s="181"/>
      <c r="I14" s="181"/>
      <c r="J14" s="181"/>
      <c r="BF14" s="67" t="s">
        <v>6</v>
      </c>
      <c r="BG14" s="547" t="s">
        <v>20</v>
      </c>
      <c r="BH14" s="67" t="s">
        <v>2045</v>
      </c>
      <c r="BI14" s="67" t="s">
        <v>404</v>
      </c>
    </row>
    <row r="15" spans="1:62" ht="27.95" customHeight="1">
      <c r="A15" s="554" t="s">
        <v>842</v>
      </c>
      <c r="B15" s="554" t="s">
        <v>843</v>
      </c>
      <c r="C15" s="554"/>
      <c r="D15" s="555" t="s">
        <v>1454</v>
      </c>
      <c r="E15" s="555" t="s">
        <v>1457</v>
      </c>
      <c r="F15" s="554" t="s">
        <v>844</v>
      </c>
      <c r="G15" s="554" t="s">
        <v>845</v>
      </c>
      <c r="H15" s="554" t="s">
        <v>846</v>
      </c>
      <c r="I15" s="554" t="s">
        <v>847</v>
      </c>
      <c r="J15" s="554" t="s">
        <v>848</v>
      </c>
      <c r="K15" s="543" t="s">
        <v>849</v>
      </c>
      <c r="L15" s="543" t="s">
        <v>2542</v>
      </c>
      <c r="M15" s="543" t="s">
        <v>2543</v>
      </c>
      <c r="N15" s="543" t="s">
        <v>854</v>
      </c>
      <c r="O15" s="543" t="s">
        <v>855</v>
      </c>
      <c r="P15" s="543" t="s">
        <v>856</v>
      </c>
      <c r="Q15" s="543" t="s">
        <v>857</v>
      </c>
      <c r="R15" s="543" t="s">
        <v>858</v>
      </c>
      <c r="S15" s="543" t="s">
        <v>861</v>
      </c>
      <c r="T15" s="543" t="s">
        <v>863</v>
      </c>
      <c r="U15" s="543" t="s">
        <v>865</v>
      </c>
      <c r="V15" s="543" t="s">
        <v>866</v>
      </c>
      <c r="W15" s="543" t="s">
        <v>867</v>
      </c>
      <c r="X15" s="543" t="s">
        <v>869</v>
      </c>
      <c r="Y15" s="543" t="s">
        <v>871</v>
      </c>
      <c r="Z15" s="543" t="s">
        <v>872</v>
      </c>
      <c r="AA15" s="543" t="s">
        <v>874</v>
      </c>
      <c r="AB15" s="543" t="s">
        <v>875</v>
      </c>
      <c r="AC15" s="543" t="s">
        <v>876</v>
      </c>
      <c r="AD15" s="543" t="s">
        <v>877</v>
      </c>
      <c r="AE15" s="543" t="s">
        <v>880</v>
      </c>
      <c r="AF15" s="543" t="s">
        <v>881</v>
      </c>
      <c r="AG15" s="543" t="s">
        <v>883</v>
      </c>
      <c r="AH15" s="543" t="s">
        <v>885</v>
      </c>
      <c r="AI15" s="543" t="s">
        <v>887</v>
      </c>
      <c r="AJ15" s="543" t="s">
        <v>889</v>
      </c>
      <c r="AK15" s="543" t="s">
        <v>891</v>
      </c>
      <c r="AL15" s="543" t="s">
        <v>893</v>
      </c>
      <c r="AM15" s="543" t="s">
        <v>894</v>
      </c>
      <c r="AN15" s="543" t="s">
        <v>859</v>
      </c>
      <c r="AO15" s="543" t="s">
        <v>860</v>
      </c>
      <c r="AP15" s="543" t="s">
        <v>862</v>
      </c>
      <c r="AQ15" s="543" t="s">
        <v>864</v>
      </c>
      <c r="AR15" s="543" t="s">
        <v>868</v>
      </c>
      <c r="AS15" s="543" t="s">
        <v>870</v>
      </c>
      <c r="AT15" s="543" t="s">
        <v>873</v>
      </c>
      <c r="AU15" s="543" t="s">
        <v>878</v>
      </c>
      <c r="AV15" s="543" t="s">
        <v>879</v>
      </c>
      <c r="AW15" s="543" t="s">
        <v>882</v>
      </c>
      <c r="AX15" s="543" t="s">
        <v>884</v>
      </c>
      <c r="AY15" s="543" t="s">
        <v>886</v>
      </c>
      <c r="AZ15" s="543" t="s">
        <v>888</v>
      </c>
      <c r="BA15" s="543" t="s">
        <v>890</v>
      </c>
      <c r="BB15" s="543" t="s">
        <v>892</v>
      </c>
      <c r="BC15" s="543" t="s">
        <v>895</v>
      </c>
      <c r="BF15" s="67" t="s">
        <v>6</v>
      </c>
      <c r="BG15" s="547" t="s">
        <v>20</v>
      </c>
      <c r="BH15" s="67" t="s">
        <v>2044</v>
      </c>
      <c r="BI15" s="67" t="s">
        <v>405</v>
      </c>
    </row>
    <row r="16" spans="1:62" ht="30" customHeight="1">
      <c r="A16" s="556">
        <f t="shared" ref="A16:A79" si="0">IF(B16="","",ROW())</f>
        <v>16</v>
      </c>
      <c r="B16" s="557" t="s">
        <v>2545</v>
      </c>
      <c r="C16" s="556" t="s">
        <v>1456</v>
      </c>
      <c r="D16" s="558" t="str">
        <f t="shared" ref="D16:D79" si="1">IF(B16="","",TRIM(SUBSTITUTE(B16,"*",""))&amp;IF(COUNTIF(E16,"*⚠*")&gt;0," *",""))</f>
        <v>Portez à ébullition, puis baissez le feu et</v>
      </c>
      <c r="E16" s="559" t="str">
        <f t="shared" ref="E16:E79" si="2">IF(B16="","",MID(IF(AN16&lt;&gt;""," • "&amp;AN16,"")&amp;IF(AP16&lt;&gt;""," • "&amp;AP16,"")&amp;IF(AQ16&lt;&gt;""," • "&amp;AQ16,"")&amp;IF(AR16&lt;&gt;""," • "&amp;AR16,"")&amp;IF(AS16&lt;&gt;""," • "&amp;AS16,"")&amp;IF(AT16&lt;&gt;""," • "&amp;AT16,"")&amp;IF(AU16&lt;&gt;""," • "&amp;AU16,"")&amp;IF(AW16&lt;&gt;""," • "&amp;AW16,"")&amp;IF(AX16&lt;&gt;""," • "&amp;AX16,"")&amp;IF(AY16&lt;&gt;""," • "&amp;AY16,"")&amp;IF(AZ16&lt;&gt;""," • "&amp;AZ16,"")&amp;IF(BA16&lt;&gt;""," • "&amp;BA16,"")&amp;IF(BB16&lt;&gt;""," • "&amp;BB16,"")&amp;IF(BC16&lt;&gt;""," • "&amp;BC16,""),4,32767))</f>
        <v/>
      </c>
      <c r="F16" s="560" t="str">
        <f t="shared" ref="F16:F79" si="3">IF(B16="","",TRIM(B16)&amp;IF(H16&gt;0," *",""))</f>
        <v>Portez à ébullition, puis baissez le feu et</v>
      </c>
      <c r="G16" s="561" t="str">
        <f t="shared" ref="G16:G79" si="4">IF(B16="","",MID(IF(AO16&lt;&gt;""," • "&amp;AO16,"")&amp;IF(AV16&lt;&gt;""," • "&amp;AV16,""),4,32767))</f>
        <v/>
      </c>
      <c r="H16" s="556">
        <f t="shared" ref="H16:H79" si="5">IF(B16="","",--(AN16&lt;&gt;"")+--(AP16&lt;&gt;"")+--(AQ16&lt;&gt;"")+--(AR16&lt;&gt;"")+--(AS16&lt;&gt;"")+--(AT16&lt;&gt;"")+--(AU16&lt;&gt;"")+--(AW16&lt;&gt;"")+--(AX16&lt;&gt;"")+--(AY16&lt;&gt;"")+--(AZ16&lt;&gt;"")+--(BA16&lt;&gt;"")+--(BB16&lt;&gt;"")+--(BC16&lt;&gt;""))</f>
        <v>0</v>
      </c>
      <c r="I16" s="556">
        <f t="shared" ref="I16:I79" si="6">IF(B16="","",--(AO16&lt;&gt;"")+--(AV16&lt;&gt;""))</f>
        <v>0</v>
      </c>
      <c r="J16" s="561" t="str">
        <f t="shared" ref="J16:J79" si="7">IF(B16="","",IF(E16&lt;&gt;"",E16,IF(G16&lt;&gt;"",G16,"aucun match")))</f>
        <v>aucun match</v>
      </c>
      <c r="K16" s="76" t="str">
        <f t="shared" ref="K16:K79" si="8">IF(B16="","",LOWER(B16))</f>
        <v>portez à ébullition, puis baissez le feu et</v>
      </c>
      <c r="L16" s="76" t="str">
        <f t="shared" ref="L16:L79" si="9">IF(K16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16,"œ","oe"),"æ","ae"),"à","a"),"á","a"),"â","a"),"ä","a"),"ã","a"),"å","a"),"ç","c"),"è","e"),"é","e"),"ê","e"),"ë","e"),"ì","i"),"í","i"),"î","i"),"ï","i"),"ñ","n"),"ò","o"),"ó","o"),"ô","o"),"ö","o"),"õ","o"),"ù","u"),"ú","u"),"û","u"),"ü","u"),"ý","y"),"ÿ","y"))</f>
        <v>portez a ebullition, puis baissez le feu et</v>
      </c>
      <c r="M16" s="76" t="str">
        <f t="shared" ref="M16:M79" si="10">IF(L16="","",SUBSTITUTE(SUBSTITUTE(SUBSTITUTE(SUBSTITUTE(SUBSTITUTE(SUBSTITUTE(SUBSTITUTE(SUBSTITUTE(SUBSTITUTE(SUBSTITUTE(SUBSTITUTE(SUBSTITUTE(SUBSTITUTE(SUBSTITUTE(SUBSTITUTE(SUBSTITUTE(SUBSTITUTE(L16,CHAR(10)," "),CHAR(13)," "),","," "),"."," "),":"," "),"/"," "),"-"," "),"_"," "),CHAR(34)," "),CHAR(40)," "),CHAR(41)," "),CHAR(39)," "),"?"," "),"!"," "),"+"," "),"*"," "),"&amp;"," "))</f>
        <v>portez a ebullition  puis baissez le feu et</v>
      </c>
      <c r="N16" s="76" t="str">
        <f t="shared" ref="N16:N79" si="11">IF(M16="",""," "&amp;TRIM(SUBSTITUTE(SUBSTITUTE(SUBSTITUTE(M16,"  "," "),"  "," "),"  "," "))&amp;" ")</f>
        <v xml:space="preserve"> portez a ebullition puis baissez le feu et </v>
      </c>
      <c r="O16" s="76">
        <f t="shared" ref="O16:O79" si="12">IF($B16="",0,SUMPRODUCT(($BF$2:$BF$793="Gluten")*($BG$2:$BG$793="INFO")*(COUNTIF($N16,"*"&amp;$BH$2:$BH$793&amp;"*")&gt;0)*1))</f>
        <v>0</v>
      </c>
      <c r="P16" s="76">
        <f t="shared" ref="P16:P79" si="13">IF($B16="",0,SUMPRODUCT(($BF$2:$BF$793="Gluten")*($BG$2:$BG$793="EXCL")*(COUNTIF($N16,"*"&amp;$BH$2:$BH$793&amp;"*")&gt;0)*1))</f>
        <v>0</v>
      </c>
      <c r="Q16" s="76">
        <f t="shared" ref="Q16:Q79" si="14">IF($B16="",0,SUMPRODUCT(($BF$2:$BF$793="Gluten")*($BG$2:$BG$793="ALERTE")*(COUNTIF($N16,"*"&amp;$BH$2:$BH$793&amp;"*")&gt;0)*1))</f>
        <v>0</v>
      </c>
      <c r="R16" s="76">
        <f t="shared" ref="R16:R79" si="15">IF($B16="",0,SUMPRODUCT(($BF$2:$BF$793="Gluten")*($BG$2:$BG$793="SUSP")*(COUNTIF($N16,"*"&amp;$BH$2:$BH$793&amp;"*")&gt;0)*1))</f>
        <v>0</v>
      </c>
      <c r="S16" s="76">
        <f t="shared" ref="S16:S79" si="16">IF($B16="",0,SUMPRODUCT(($BF$2:$BF$793="Crustaces")*($BG$2:$BG$793="ALERTE")*(COUNTIF($N16,"*"&amp;$BH$2:$BH$793&amp;"*")&gt;0)*1))</f>
        <v>0</v>
      </c>
      <c r="T16" s="76">
        <f t="shared" ref="T16:T79" si="17">IF($B16="",0,SUMPRODUCT(($BF$2:$BF$793="Oeufs")*($BG$2:$BG$793="ALERTE")*(COUNTIF($N16,"*"&amp;$BH$2:$BH$793&amp;"*")&gt;0)*1))</f>
        <v>0</v>
      </c>
      <c r="U16" s="76">
        <f t="shared" ref="U16:U79" si="18">IF($B16="",0,SUMPRODUCT(($BF$2:$BF$793="Poissons")*($BG$2:$BG$793="INFO")*(COUNTIF($N16,"*"&amp;$BH$2:$BH$793&amp;"*")&gt;0)*1))</f>
        <v>0</v>
      </c>
      <c r="V16" s="76">
        <f t="shared" ref="V16:V79" si="19">IF($B16="",0,SUMPRODUCT(($BF$2:$BF$793="Poissons")*($BG$2:$BG$793="EXCL")*(COUNTIF($N16,"*"&amp;$BH$2:$BH$793&amp;"*")&gt;0)*1))</f>
        <v>0</v>
      </c>
      <c r="W16" s="76">
        <f t="shared" ref="W16:W79" si="20">IF($B16="",0,SUMPRODUCT(($BF$2:$BF$793="Poissons")*($BG$2:$BG$793="ALERTE")*(COUNTIF($N16,"*"&amp;$BH$2:$BH$793&amp;"*")&gt;0)*1))</f>
        <v>0</v>
      </c>
      <c r="X16" s="76">
        <f t="shared" ref="X16:X79" si="21">IF($B16="",0,SUMPRODUCT(($BF$2:$BF$793="Arachides")*($BG$2:$BG$793="ALERTE")*(COUNTIF($N16,"*"&amp;$BH$2:$BH$793&amp;"*")&gt;0)*1))</f>
        <v>0</v>
      </c>
      <c r="Y16" s="76">
        <f t="shared" ref="Y16:Y79" si="22">IF($B16="",0,SUMPRODUCT(($BF$2:$BF$793="Soja")*($BG$2:$BG$793="INFO")*(COUNTIF($N16,"*"&amp;$BH$2:$BH$793&amp;"*")&gt;0)*1))</f>
        <v>0</v>
      </c>
      <c r="Z16" s="76">
        <f t="shared" ref="Z16:Z79" si="23">IF($B16="",0,SUMPRODUCT(($BF$2:$BF$793="Soja")*($BG$2:$BG$793="ALERTE")*(COUNTIF($N16,"*"&amp;$BH$2:$BH$793&amp;"*")&gt;0)*1))</f>
        <v>0</v>
      </c>
      <c r="AA16" s="76">
        <f t="shared" ref="AA16:AA79" si="24">IF($B16="",0,SUMPRODUCT(($BF$2:$BF$793="Lait")*($BG$2:$BG$793="INFO")*(COUNTIF($N16,"*"&amp;$BH$2:$BH$793&amp;"*")&gt;0)*1))</f>
        <v>0</v>
      </c>
      <c r="AB16" s="76">
        <f t="shared" ref="AB16:AB79" si="25">IF($B16="",0,SUMPRODUCT(($BF$2:$BF$793="Lait")*($BG$2:$BG$793="EXCL")*(COUNTIF($N16,"*"&amp;$BH$2:$BH$793&amp;"*")&gt;0)*1))</f>
        <v>0</v>
      </c>
      <c r="AC16" s="76">
        <f t="shared" ref="AC16:AC79" si="26">IF($B16="",0,SUMPRODUCT(($BF$2:$BF$793="Lait")*($BG$2:$BG$793="ALERTE")*(COUNTIF($N16,"*"&amp;$BH$2:$BH$793&amp;"*")&gt;0)*1))</f>
        <v>0</v>
      </c>
      <c r="AD16" s="76">
        <f t="shared" ref="AD16:AD79" si="27">IF($B16="",0,SUMPRODUCT(($BF$2:$BF$793="Lait")*($BG$2:$BG$793="SUSP")*(COUNTIF($N16,"*"&amp;$BH$2:$BH$793&amp;"*")&gt;0)*1))</f>
        <v>0</v>
      </c>
      <c r="AE16" s="76">
        <f t="shared" ref="AE16:AE79" si="28">IF($B16="",0,SUMPRODUCT(($BF$2:$BF$793="Fruits a coque")*($BG$2:$BG$793="EXCL")*(COUNTIF($N16,"*"&amp;$BH$2:$BH$793&amp;"*")&gt;0)*1))</f>
        <v>0</v>
      </c>
      <c r="AF16" s="76">
        <f t="shared" ref="AF16:AF79" si="29">IF($B16="",0,SUMPRODUCT(($BF$2:$BF$793="Fruits a coque")*($BG$2:$BG$793="ALERTE")*(COUNTIF($N16,"*"&amp;$BH$2:$BH$793&amp;"*")&gt;0)*1))</f>
        <v>0</v>
      </c>
      <c r="AG16" s="76">
        <f t="shared" ref="AG16:AG79" si="30">IF($B16="",0,SUMPRODUCT(($BF$2:$BF$793="Celeri")*($BG$2:$BG$793="ALERTE")*(COUNTIF($N16,"*"&amp;$BH$2:$BH$793&amp;"*")&gt;0)*1))</f>
        <v>0</v>
      </c>
      <c r="AH16" s="76">
        <f t="shared" ref="AH16:AH79" si="31">IF($B16="",0,SUMPRODUCT(($BF$2:$BF$793="Moutarde")*($BG$2:$BG$793="ALERTE")*(COUNTIF($N16,"*"&amp;$BH$2:$BH$793&amp;"*")&gt;0)*1))</f>
        <v>0</v>
      </c>
      <c r="AI16" s="76">
        <f t="shared" ref="AI16:AI79" si="32">IF($B16="",0,SUMPRODUCT(($BF$2:$BF$793="Sesame")*($BG$2:$BG$793="ALERTE")*(COUNTIF($N16,"*"&amp;$BH$2:$BH$793&amp;"*")&gt;0)*1))</f>
        <v>0</v>
      </c>
      <c r="AJ16" s="76">
        <f t="shared" ref="AJ16:AJ79" si="33">IF($B16="",0,SUMPRODUCT(($BF$2:$BF$793="Sulfites")*($BG$2:$BG$793="ALERTE")*(COUNTIF($N16,"*"&amp;$BH$2:$BH$793&amp;"*")&gt;0)*1))</f>
        <v>0</v>
      </c>
      <c r="AK16" s="76">
        <f t="shared" ref="AK16:AK79" si="34">IF($B16="",0,SUMPRODUCT(($BF$2:$BF$793="Lupin")*($BG$2:$BG$793="ALERTE")*(COUNTIF($N16,"*"&amp;$BH$2:$BH$793&amp;"*")&gt;0)*1))</f>
        <v>0</v>
      </c>
      <c r="AL16" s="76">
        <f t="shared" ref="AL16:AL79" si="35">IF($B16="",0,SUMPRODUCT(($BF$2:$BF$793="Mollusques")*($BG$2:$BG$793="EXCL")*(COUNTIF($N16,"*"&amp;$BH$2:$BH$793&amp;"*")&gt;0)*1))</f>
        <v>0</v>
      </c>
      <c r="AM16" s="76">
        <f t="shared" ref="AM16:AM79" si="36">IF($B16="",0,SUMPRODUCT(($BF$2:$BF$793="Mollusques")*($BG$2:$BG$793="ALERTE")*(COUNTIF($N16,"*"&amp;$BH$2:$BH$793&amp;"*")&gt;0)*1))</f>
        <v>0</v>
      </c>
      <c r="AN16" s="76" t="str">
        <f t="shared" ref="AN16:AN79" si="37">IF(B16="","",IF(O16&gt;0,"info Gluten",IF(AND(Q16&gt;0,P16=0),"⚠ Gluten","")))</f>
        <v/>
      </c>
      <c r="AO16" s="76" t="str">
        <f t="shared" ref="AO16:AO79" si="38">IF(B16="","",IF(AND(AN16="",R16&gt;0,P16=0),"suspicion Gluten",""))</f>
        <v/>
      </c>
      <c r="AP16" s="76" t="str">
        <f t="shared" ref="AP16:AP79" si="39">IF(B16="","",IF(S16&gt;0,"⚠ Crustaces",""))</f>
        <v/>
      </c>
      <c r="AQ16" s="76" t="str">
        <f t="shared" ref="AQ16:AQ79" si="40">IF(B16="","",IF(T16&gt;0,"⚠ Oeufs",""))</f>
        <v/>
      </c>
      <c r="AR16" s="76" t="str">
        <f t="shared" ref="AR16:AR79" si="41">IF(B16="","",IF(U16&gt;0,"info Poissons",IF(AND(W16&gt;0,V16=0),"⚠ Poissons","")))</f>
        <v/>
      </c>
      <c r="AS16" s="76" t="str">
        <f t="shared" ref="AS16:AS79" si="42">IF(B16="","",IF(X16&gt;0,"⚠ Arachides",""))</f>
        <v/>
      </c>
      <c r="AT16" s="76" t="str">
        <f t="shared" ref="AT16:AT79" si="43">IF(B16="","",IF(Y16&gt;0,"info Soja",IF(Z16&gt;0,"⚠ Soja","")))</f>
        <v/>
      </c>
      <c r="AU16" s="76" t="str">
        <f t="shared" ref="AU16:AU79" si="44">IF(B16="","",IF(AA16&gt;0,"info Lait",IF(AND(AC16&gt;0,AB16=0),"⚠ Lait","")))</f>
        <v/>
      </c>
      <c r="AV16" s="76" t="str">
        <f t="shared" ref="AV16:AV79" si="45">IF(B16="","",IF(AND(AU16="",AD16&gt;0,AB16=0),"suspicion Lait",""))</f>
        <v/>
      </c>
      <c r="AW16" s="76" t="str">
        <f t="shared" ref="AW16:AW79" si="46">IF(B16="","",IF(AND(AF16&gt;0,AE16=0),"⚠ Fruits a coque",""))</f>
        <v/>
      </c>
      <c r="AX16" s="76" t="str">
        <f t="shared" ref="AX16:AX79" si="47">IF(B16="","",IF(AG16&gt;0,"⚠ Celeri",""))</f>
        <v/>
      </c>
      <c r="AY16" s="76" t="str">
        <f t="shared" ref="AY16:AY79" si="48">IF(B16="","",IF(AH16&gt;0,"⚠ Moutarde",""))</f>
        <v/>
      </c>
      <c r="AZ16" s="76" t="str">
        <f t="shared" ref="AZ16:AZ79" si="49">IF(B16="","",IF(AI16&gt;0,"⚠ Sesame",""))</f>
        <v/>
      </c>
      <c r="BA16" s="76" t="str">
        <f t="shared" ref="BA16:BA79" si="50">IF(B16="","",IF(AJ16&gt;0,"⚠ Sulfites",""))</f>
        <v/>
      </c>
      <c r="BB16" s="76" t="str">
        <f t="shared" ref="BB16:BB79" si="51">IF(B16="","",IF(AK16&gt;0,"⚠ Lupin",""))</f>
        <v/>
      </c>
      <c r="BC16" s="76" t="str">
        <f t="shared" ref="BC16:BC79" si="52">IF(B16="","",IF(AND(AM16&gt;0,AL16=0),"⚠ Mollusques",""))</f>
        <v/>
      </c>
      <c r="BF16" s="67" t="s">
        <v>6</v>
      </c>
      <c r="BG16" s="547" t="s">
        <v>20</v>
      </c>
      <c r="BH16" s="67" t="s">
        <v>2043</v>
      </c>
      <c r="BI16" s="67" t="s">
        <v>406</v>
      </c>
    </row>
    <row r="17" spans="1:61" ht="30" customHeight="1">
      <c r="A17" s="556">
        <f t="shared" si="0"/>
        <v>17</v>
      </c>
      <c r="B17" s="557" t="s">
        <v>2546</v>
      </c>
      <c r="C17" s="556" t="s">
        <v>1456</v>
      </c>
      <c r="D17" s="558" t="str">
        <f t="shared" si="1"/>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7" s="559" t="str">
        <f t="shared" si="2"/>
        <v/>
      </c>
      <c r="F17" s="560" t="str">
        <f t="shared" si="3"/>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G17" s="561" t="str">
        <f t="shared" si="4"/>
        <v/>
      </c>
      <c r="H17" s="556">
        <f t="shared" si="5"/>
        <v>0</v>
      </c>
      <c r="I17" s="556">
        <f t="shared" si="6"/>
        <v>0</v>
      </c>
      <c r="J17" s="561" t="str">
        <f t="shared" si="7"/>
        <v>aucun match</v>
      </c>
      <c r="K17" s="76" t="str">
        <f t="shared" si="8"/>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L17" s="76" t="str">
        <f t="shared" si="9"/>
        <v>1. coupez la viande en cubes d’environ 4 cm et mettez-la dans un grand saladier. ajoutez-y les oignons coupes en rondelles, les carottes coupees en rondelles, les lardons, l’ail emince et le bouquet garni. versez le vin rouge sur le tout et laissez mariner au frais pendant 24 heures.</v>
      </c>
      <c r="M17" s="76" t="str">
        <f t="shared" si="10"/>
        <v xml:space="preserve">1  coupez la viande en cubes d’environ 4 cm et mettez la dans un grand saladier  ajoutez y les oignons coupes en rondelles  les carottes coupees en rondelles  les lardons  l’ail emince et le bouquet garni  versez le vin rouge sur le tout et laissez mariner au frais pendant 24 heures </v>
      </c>
      <c r="N17" s="76" t="str">
        <f t="shared" si="11"/>
        <v xml:space="preserve"> 1 coupez la viande en cubes d’environ 4 cm et mettez la dans un grand saladier ajoutez y les oignons coupes en rondelles les carottes coupees en rondelles les lardons l’ail emince et le bouquet garni versez le vin rouge sur le tout et laissez mariner au frais pendant 24 heures </v>
      </c>
      <c r="O17" s="76">
        <f t="shared" si="12"/>
        <v>0</v>
      </c>
      <c r="P17" s="76">
        <f t="shared" si="13"/>
        <v>0</v>
      </c>
      <c r="Q17" s="76">
        <f t="shared" si="14"/>
        <v>0</v>
      </c>
      <c r="R17" s="76">
        <f t="shared" si="15"/>
        <v>0</v>
      </c>
      <c r="S17" s="76">
        <f t="shared" si="16"/>
        <v>0</v>
      </c>
      <c r="T17" s="76">
        <f t="shared" si="17"/>
        <v>0</v>
      </c>
      <c r="U17" s="76">
        <f t="shared" si="18"/>
        <v>0</v>
      </c>
      <c r="V17" s="76">
        <f t="shared" si="19"/>
        <v>0</v>
      </c>
      <c r="W17" s="76">
        <f t="shared" si="20"/>
        <v>0</v>
      </c>
      <c r="X17" s="76">
        <f t="shared" si="21"/>
        <v>0</v>
      </c>
      <c r="Y17" s="76">
        <f t="shared" si="22"/>
        <v>0</v>
      </c>
      <c r="Z17" s="76">
        <f t="shared" si="23"/>
        <v>0</v>
      </c>
      <c r="AA17" s="76">
        <f t="shared" si="24"/>
        <v>0</v>
      </c>
      <c r="AB17" s="76">
        <f t="shared" si="25"/>
        <v>0</v>
      </c>
      <c r="AC17" s="76">
        <f t="shared" si="26"/>
        <v>0</v>
      </c>
      <c r="AD17" s="76">
        <f t="shared" si="27"/>
        <v>0</v>
      </c>
      <c r="AE17" s="76">
        <f t="shared" si="28"/>
        <v>0</v>
      </c>
      <c r="AF17" s="76">
        <f t="shared" si="29"/>
        <v>0</v>
      </c>
      <c r="AG17" s="76">
        <f t="shared" si="30"/>
        <v>0</v>
      </c>
      <c r="AH17" s="76">
        <f t="shared" si="31"/>
        <v>0</v>
      </c>
      <c r="AI17" s="76">
        <f t="shared" si="32"/>
        <v>0</v>
      </c>
      <c r="AJ17" s="76">
        <f t="shared" si="33"/>
        <v>0</v>
      </c>
      <c r="AK17" s="76">
        <f t="shared" si="34"/>
        <v>0</v>
      </c>
      <c r="AL17" s="76">
        <f t="shared" si="35"/>
        <v>0</v>
      </c>
      <c r="AM17" s="76">
        <f t="shared" si="36"/>
        <v>0</v>
      </c>
      <c r="AN17" s="76" t="str">
        <f t="shared" si="37"/>
        <v/>
      </c>
      <c r="AO17" s="76" t="str">
        <f t="shared" si="38"/>
        <v/>
      </c>
      <c r="AP17" s="76" t="str">
        <f t="shared" si="39"/>
        <v/>
      </c>
      <c r="AQ17" s="76" t="str">
        <f t="shared" si="40"/>
        <v/>
      </c>
      <c r="AR17" s="76" t="str">
        <f t="shared" si="41"/>
        <v/>
      </c>
      <c r="AS17" s="76" t="str">
        <f t="shared" si="42"/>
        <v/>
      </c>
      <c r="AT17" s="76" t="str">
        <f t="shared" si="43"/>
        <v/>
      </c>
      <c r="AU17" s="76" t="str">
        <f t="shared" si="44"/>
        <v/>
      </c>
      <c r="AV17" s="76" t="str">
        <f t="shared" si="45"/>
        <v/>
      </c>
      <c r="AW17" s="76" t="str">
        <f t="shared" si="46"/>
        <v/>
      </c>
      <c r="AX17" s="76" t="str">
        <f t="shared" si="47"/>
        <v/>
      </c>
      <c r="AY17" s="76" t="str">
        <f t="shared" si="48"/>
        <v/>
      </c>
      <c r="AZ17" s="76" t="str">
        <f t="shared" si="49"/>
        <v/>
      </c>
      <c r="BA17" s="76" t="str">
        <f t="shared" si="50"/>
        <v/>
      </c>
      <c r="BB17" s="76" t="str">
        <f t="shared" si="51"/>
        <v/>
      </c>
      <c r="BC17" s="76" t="str">
        <f t="shared" si="52"/>
        <v/>
      </c>
      <c r="BF17" s="67" t="s">
        <v>6</v>
      </c>
      <c r="BG17" s="547" t="s">
        <v>20</v>
      </c>
      <c r="BH17" s="67" t="s">
        <v>33</v>
      </c>
      <c r="BI17" s="67" t="s">
        <v>407</v>
      </c>
    </row>
    <row r="18" spans="1:61" ht="30" customHeight="1">
      <c r="A18" s="556">
        <f t="shared" si="0"/>
        <v>18</v>
      </c>
      <c r="B18" s="557" t="s">
        <v>2547</v>
      </c>
      <c r="C18" s="556" t="s">
        <v>1456</v>
      </c>
      <c r="D18" s="558" t="str">
        <f t="shared" si="1"/>
        <v>2. Le lendemain, sortez la viande et les légumes de la marinade et égouttez-les. Réservez la marinade.</v>
      </c>
      <c r="E18" s="559" t="str">
        <f t="shared" si="2"/>
        <v/>
      </c>
      <c r="F18" s="560" t="str">
        <f t="shared" si="3"/>
        <v>2. Le lendemain, sortez la viande et les légumes de la marinade et égouttez-les. Réservez la marinade.</v>
      </c>
      <c r="G18" s="561" t="str">
        <f t="shared" si="4"/>
        <v/>
      </c>
      <c r="H18" s="556">
        <f t="shared" si="5"/>
        <v>0</v>
      </c>
      <c r="I18" s="556">
        <f t="shared" si="6"/>
        <v>0</v>
      </c>
      <c r="J18" s="561" t="str">
        <f t="shared" si="7"/>
        <v>aucun match</v>
      </c>
      <c r="K18" s="76" t="str">
        <f t="shared" si="8"/>
        <v>2. le lendemain, sortez la viande et les légumes de la marinade et égouttez-les. réservez la marinade.</v>
      </c>
      <c r="L18" s="76" t="str">
        <f t="shared" si="9"/>
        <v>2. le lendemain, sortez la viande et les legumes de la marinade et egouttez-les. reservez la marinade.</v>
      </c>
      <c r="M18" s="76" t="str">
        <f t="shared" si="10"/>
        <v xml:space="preserve">2  le lendemain  sortez la viande et les legumes de la marinade et egouttez les  reservez la marinade </v>
      </c>
      <c r="N18" s="76" t="str">
        <f t="shared" si="11"/>
        <v xml:space="preserve"> 2 le lendemain sortez la viande et les legumes de la marinade et egouttez les reservez la marinade </v>
      </c>
      <c r="O18" s="76">
        <f t="shared" si="12"/>
        <v>0</v>
      </c>
      <c r="P18" s="76">
        <f t="shared" si="13"/>
        <v>0</v>
      </c>
      <c r="Q18" s="76">
        <f t="shared" si="14"/>
        <v>0</v>
      </c>
      <c r="R18" s="76">
        <f t="shared" si="15"/>
        <v>0</v>
      </c>
      <c r="S18" s="76">
        <f t="shared" si="16"/>
        <v>0</v>
      </c>
      <c r="T18" s="76">
        <f t="shared" si="17"/>
        <v>0</v>
      </c>
      <c r="U18" s="76">
        <f t="shared" si="18"/>
        <v>0</v>
      </c>
      <c r="V18" s="76">
        <f t="shared" si="19"/>
        <v>0</v>
      </c>
      <c r="W18" s="76">
        <f t="shared" si="20"/>
        <v>0</v>
      </c>
      <c r="X18" s="76">
        <f t="shared" si="21"/>
        <v>0</v>
      </c>
      <c r="Y18" s="76">
        <f t="shared" si="22"/>
        <v>0</v>
      </c>
      <c r="Z18" s="76">
        <f t="shared" si="23"/>
        <v>0</v>
      </c>
      <c r="AA18" s="76">
        <f t="shared" si="24"/>
        <v>0</v>
      </c>
      <c r="AB18" s="76">
        <f t="shared" si="25"/>
        <v>0</v>
      </c>
      <c r="AC18" s="76">
        <f t="shared" si="26"/>
        <v>0</v>
      </c>
      <c r="AD18" s="76">
        <f t="shared" si="27"/>
        <v>0</v>
      </c>
      <c r="AE18" s="76">
        <f t="shared" si="28"/>
        <v>0</v>
      </c>
      <c r="AF18" s="76">
        <f t="shared" si="29"/>
        <v>0</v>
      </c>
      <c r="AG18" s="76">
        <f t="shared" si="30"/>
        <v>0</v>
      </c>
      <c r="AH18" s="76">
        <f t="shared" si="31"/>
        <v>0</v>
      </c>
      <c r="AI18" s="76">
        <f t="shared" si="32"/>
        <v>0</v>
      </c>
      <c r="AJ18" s="76">
        <f t="shared" si="33"/>
        <v>0</v>
      </c>
      <c r="AK18" s="76">
        <f t="shared" si="34"/>
        <v>0</v>
      </c>
      <c r="AL18" s="76">
        <f t="shared" si="35"/>
        <v>0</v>
      </c>
      <c r="AM18" s="76">
        <f t="shared" si="36"/>
        <v>0</v>
      </c>
      <c r="AN18" s="76" t="str">
        <f t="shared" si="37"/>
        <v/>
      </c>
      <c r="AO18" s="76" t="str">
        <f t="shared" si="38"/>
        <v/>
      </c>
      <c r="AP18" s="76" t="str">
        <f t="shared" si="39"/>
        <v/>
      </c>
      <c r="AQ18" s="76" t="str">
        <f t="shared" si="40"/>
        <v/>
      </c>
      <c r="AR18" s="76" t="str">
        <f t="shared" si="41"/>
        <v/>
      </c>
      <c r="AS18" s="76" t="str">
        <f t="shared" si="42"/>
        <v/>
      </c>
      <c r="AT18" s="76" t="str">
        <f t="shared" si="43"/>
        <v/>
      </c>
      <c r="AU18" s="76" t="str">
        <f t="shared" si="44"/>
        <v/>
      </c>
      <c r="AV18" s="76" t="str">
        <f t="shared" si="45"/>
        <v/>
      </c>
      <c r="AW18" s="76" t="str">
        <f t="shared" si="46"/>
        <v/>
      </c>
      <c r="AX18" s="76" t="str">
        <f t="shared" si="47"/>
        <v/>
      </c>
      <c r="AY18" s="76" t="str">
        <f t="shared" si="48"/>
        <v/>
      </c>
      <c r="AZ18" s="76" t="str">
        <f t="shared" si="49"/>
        <v/>
      </c>
      <c r="BA18" s="76" t="str">
        <f t="shared" si="50"/>
        <v/>
      </c>
      <c r="BB18" s="76" t="str">
        <f t="shared" si="51"/>
        <v/>
      </c>
      <c r="BC18" s="76" t="str">
        <f t="shared" si="52"/>
        <v/>
      </c>
      <c r="BF18" s="67" t="s">
        <v>6</v>
      </c>
      <c r="BG18" s="547" t="s">
        <v>20</v>
      </c>
      <c r="BH18" s="67" t="s">
        <v>34</v>
      </c>
      <c r="BI18" s="67" t="s">
        <v>408</v>
      </c>
    </row>
    <row r="19" spans="1:61" ht="30" customHeight="1">
      <c r="A19" s="556">
        <f t="shared" si="0"/>
        <v>19</v>
      </c>
      <c r="B19" s="557" t="s">
        <v>2548</v>
      </c>
      <c r="C19" s="556" t="s">
        <v>1456</v>
      </c>
      <c r="D19" s="558" t="str">
        <f t="shared" si="1"/>
        <v>3. Dans une cocotte en fonte, faites chauffer l’huile d’olive à feu moyen. Ajoutez la viande et faites-la dorer de tous les côtés. Retirez-la de la cocotte et réservez-la.</v>
      </c>
      <c r="E19" s="559" t="str">
        <f t="shared" si="2"/>
        <v/>
      </c>
      <c r="F19" s="560" t="str">
        <f t="shared" si="3"/>
        <v>3. Dans une cocotte en fonte, faites chauffer l’huile d’olive à feu moyen. Ajoutez la viande et faites-la dorer de tous les côtés. Retirez-la de la cocotte et réservez-la.</v>
      </c>
      <c r="G19" s="561" t="str">
        <f t="shared" si="4"/>
        <v/>
      </c>
      <c r="H19" s="556">
        <f t="shared" si="5"/>
        <v>0</v>
      </c>
      <c r="I19" s="556">
        <f t="shared" si="6"/>
        <v>0</v>
      </c>
      <c r="J19" s="561" t="str">
        <f t="shared" si="7"/>
        <v>aucun match</v>
      </c>
      <c r="K19" s="76" t="str">
        <f t="shared" si="8"/>
        <v>3. dans une cocotte en fonte, faites chauffer l’huile d’olive à feu moyen. ajoutez la viande et faites-la dorer de tous les côtés. retirez-la de la cocotte et réservez-la.</v>
      </c>
      <c r="L19" s="76" t="str">
        <f t="shared" si="9"/>
        <v>3. dans une cocotte en fonte, faites chauffer l’huile d’olive a feu moyen. ajoutez la viande et faites-la dorer de tous les cotes. retirez-la de la cocotte et reservez-la.</v>
      </c>
      <c r="M19" s="76" t="str">
        <f t="shared" si="10"/>
        <v xml:space="preserve">3  dans une cocotte en fonte  faites chauffer l’huile d’olive a feu moyen  ajoutez la viande et faites la dorer de tous les cotes  retirez la de la cocotte et reservez la </v>
      </c>
      <c r="N19" s="76" t="str">
        <f t="shared" si="11"/>
        <v xml:space="preserve"> 3 dans une cocotte en fonte faites chauffer l’huile d’olive a feu moyen ajoutez la viande et faites la dorer de tous les cotes retirez la de la cocotte et reservez la </v>
      </c>
      <c r="O19" s="76">
        <f t="shared" si="12"/>
        <v>0</v>
      </c>
      <c r="P19" s="76">
        <f t="shared" si="13"/>
        <v>0</v>
      </c>
      <c r="Q19" s="76">
        <f t="shared" si="14"/>
        <v>0</v>
      </c>
      <c r="R19" s="76">
        <f t="shared" si="15"/>
        <v>0</v>
      </c>
      <c r="S19" s="76">
        <f t="shared" si="16"/>
        <v>0</v>
      </c>
      <c r="T19" s="76">
        <f t="shared" si="17"/>
        <v>0</v>
      </c>
      <c r="U19" s="76">
        <f t="shared" si="18"/>
        <v>0</v>
      </c>
      <c r="V19" s="76">
        <f t="shared" si="19"/>
        <v>0</v>
      </c>
      <c r="W19" s="76">
        <f t="shared" si="20"/>
        <v>0</v>
      </c>
      <c r="X19" s="76">
        <f t="shared" si="21"/>
        <v>0</v>
      </c>
      <c r="Y19" s="76">
        <f t="shared" si="22"/>
        <v>0</v>
      </c>
      <c r="Z19" s="76">
        <f t="shared" si="23"/>
        <v>0</v>
      </c>
      <c r="AA19" s="76">
        <f t="shared" si="24"/>
        <v>0</v>
      </c>
      <c r="AB19" s="76">
        <f t="shared" si="25"/>
        <v>0</v>
      </c>
      <c r="AC19" s="76">
        <f t="shared" si="26"/>
        <v>0</v>
      </c>
      <c r="AD19" s="76">
        <f t="shared" si="27"/>
        <v>0</v>
      </c>
      <c r="AE19" s="76">
        <f t="shared" si="28"/>
        <v>0</v>
      </c>
      <c r="AF19" s="76">
        <f t="shared" si="29"/>
        <v>0</v>
      </c>
      <c r="AG19" s="76">
        <f t="shared" si="30"/>
        <v>0</v>
      </c>
      <c r="AH19" s="76">
        <f t="shared" si="31"/>
        <v>0</v>
      </c>
      <c r="AI19" s="76">
        <f t="shared" si="32"/>
        <v>0</v>
      </c>
      <c r="AJ19" s="76">
        <f t="shared" si="33"/>
        <v>0</v>
      </c>
      <c r="AK19" s="76">
        <f t="shared" si="34"/>
        <v>0</v>
      </c>
      <c r="AL19" s="76">
        <f t="shared" si="35"/>
        <v>0</v>
      </c>
      <c r="AM19" s="76">
        <f t="shared" si="36"/>
        <v>0</v>
      </c>
      <c r="AN19" s="76" t="str">
        <f t="shared" si="37"/>
        <v/>
      </c>
      <c r="AO19" s="76" t="str">
        <f t="shared" si="38"/>
        <v/>
      </c>
      <c r="AP19" s="76" t="str">
        <f t="shared" si="39"/>
        <v/>
      </c>
      <c r="AQ19" s="76" t="str">
        <f t="shared" si="40"/>
        <v/>
      </c>
      <c r="AR19" s="76" t="str">
        <f t="shared" si="41"/>
        <v/>
      </c>
      <c r="AS19" s="76" t="str">
        <f t="shared" si="42"/>
        <v/>
      </c>
      <c r="AT19" s="76" t="str">
        <f t="shared" si="43"/>
        <v/>
      </c>
      <c r="AU19" s="76" t="str">
        <f t="shared" si="44"/>
        <v/>
      </c>
      <c r="AV19" s="76" t="str">
        <f t="shared" si="45"/>
        <v/>
      </c>
      <c r="AW19" s="76" t="str">
        <f t="shared" si="46"/>
        <v/>
      </c>
      <c r="AX19" s="76" t="str">
        <f t="shared" si="47"/>
        <v/>
      </c>
      <c r="AY19" s="76" t="str">
        <f t="shared" si="48"/>
        <v/>
      </c>
      <c r="AZ19" s="76" t="str">
        <f t="shared" si="49"/>
        <v/>
      </c>
      <c r="BA19" s="76" t="str">
        <f t="shared" si="50"/>
        <v/>
      </c>
      <c r="BB19" s="76" t="str">
        <f t="shared" si="51"/>
        <v/>
      </c>
      <c r="BC19" s="76" t="str">
        <f t="shared" si="52"/>
        <v/>
      </c>
      <c r="BF19" s="67" t="s">
        <v>6</v>
      </c>
      <c r="BG19" s="547" t="s">
        <v>20</v>
      </c>
      <c r="BH19" s="67" t="s">
        <v>35</v>
      </c>
      <c r="BI19" s="67" t="s">
        <v>409</v>
      </c>
    </row>
    <row r="20" spans="1:61" ht="30" customHeight="1">
      <c r="A20" s="556">
        <f t="shared" si="0"/>
        <v>20</v>
      </c>
      <c r="B20" s="557" t="s">
        <v>2549</v>
      </c>
      <c r="C20" s="556" t="s">
        <v>1456</v>
      </c>
      <c r="D20" s="558" t="str">
        <f t="shared" si="1"/>
        <v>4. Dans la même cocotte, faites revenir les légumes et les lardons pendant environ 5 minutes. Saupoudrez de farine et mélangez bien. *</v>
      </c>
      <c r="E20" s="559" t="str">
        <f t="shared" si="2"/>
        <v>⚠ Gluten</v>
      </c>
      <c r="F20" s="560" t="str">
        <f t="shared" si="3"/>
        <v>4. Dans la même cocotte, faites revenir les légumes et les lardons pendant environ 5 minutes. Saupoudrez de farine et mélangez bien. *</v>
      </c>
      <c r="G20" s="561" t="str">
        <f t="shared" si="4"/>
        <v/>
      </c>
      <c r="H20" s="556">
        <f t="shared" si="5"/>
        <v>1</v>
      </c>
      <c r="I20" s="556">
        <f t="shared" si="6"/>
        <v>0</v>
      </c>
      <c r="J20" s="561" t="str">
        <f t="shared" si="7"/>
        <v>⚠ Gluten</v>
      </c>
      <c r="K20" s="76" t="str">
        <f t="shared" si="8"/>
        <v>4. dans la même cocotte, faites revenir les légumes et les lardons pendant environ 5 minutes. saupoudrez de farine et mélangez bien.</v>
      </c>
      <c r="L20" s="76" t="str">
        <f t="shared" si="9"/>
        <v>4. dans la meme cocotte, faites revenir les legumes et les lardons pendant environ 5 minutes. saupoudrez de farine et melangez bien.</v>
      </c>
      <c r="M20" s="76" t="str">
        <f t="shared" si="10"/>
        <v xml:space="preserve">4  dans la meme cocotte  faites revenir les legumes et les lardons pendant environ 5 minutes  saupoudrez de farine et melangez bien </v>
      </c>
      <c r="N20" s="76" t="str">
        <f t="shared" si="11"/>
        <v xml:space="preserve"> 4 dans la meme cocotte faites revenir les legumes et les lardons pendant environ 5 minutes saupoudrez de farine et melangez bien </v>
      </c>
      <c r="O20" s="76">
        <f t="shared" si="12"/>
        <v>0</v>
      </c>
      <c r="P20" s="76">
        <f t="shared" si="13"/>
        <v>0</v>
      </c>
      <c r="Q20" s="76">
        <f t="shared" si="14"/>
        <v>1</v>
      </c>
      <c r="R20" s="76">
        <f t="shared" si="15"/>
        <v>1</v>
      </c>
      <c r="S20" s="76">
        <f t="shared" si="16"/>
        <v>0</v>
      </c>
      <c r="T20" s="76">
        <f t="shared" si="17"/>
        <v>0</v>
      </c>
      <c r="U20" s="76">
        <f t="shared" si="18"/>
        <v>0</v>
      </c>
      <c r="V20" s="76">
        <f t="shared" si="19"/>
        <v>0</v>
      </c>
      <c r="W20" s="76">
        <f t="shared" si="20"/>
        <v>0</v>
      </c>
      <c r="X20" s="76">
        <f t="shared" si="21"/>
        <v>0</v>
      </c>
      <c r="Y20" s="76">
        <f t="shared" si="22"/>
        <v>0</v>
      </c>
      <c r="Z20" s="76">
        <f t="shared" si="23"/>
        <v>0</v>
      </c>
      <c r="AA20" s="76">
        <f t="shared" si="24"/>
        <v>0</v>
      </c>
      <c r="AB20" s="76">
        <f t="shared" si="25"/>
        <v>0</v>
      </c>
      <c r="AC20" s="76">
        <f t="shared" si="26"/>
        <v>0</v>
      </c>
      <c r="AD20" s="76">
        <f t="shared" si="27"/>
        <v>0</v>
      </c>
      <c r="AE20" s="76">
        <f t="shared" si="28"/>
        <v>0</v>
      </c>
      <c r="AF20" s="76">
        <f t="shared" si="29"/>
        <v>0</v>
      </c>
      <c r="AG20" s="76">
        <f t="shared" si="30"/>
        <v>0</v>
      </c>
      <c r="AH20" s="76">
        <f t="shared" si="31"/>
        <v>0</v>
      </c>
      <c r="AI20" s="76">
        <f t="shared" si="32"/>
        <v>0</v>
      </c>
      <c r="AJ20" s="76">
        <f t="shared" si="33"/>
        <v>0</v>
      </c>
      <c r="AK20" s="76">
        <f t="shared" si="34"/>
        <v>0</v>
      </c>
      <c r="AL20" s="76">
        <f t="shared" si="35"/>
        <v>0</v>
      </c>
      <c r="AM20" s="76">
        <f t="shared" si="36"/>
        <v>0</v>
      </c>
      <c r="AN20" s="76" t="str">
        <f t="shared" si="37"/>
        <v>⚠ Gluten</v>
      </c>
      <c r="AO20" s="76" t="str">
        <f t="shared" si="38"/>
        <v/>
      </c>
      <c r="AP20" s="76" t="str">
        <f t="shared" si="39"/>
        <v/>
      </c>
      <c r="AQ20" s="76" t="str">
        <f t="shared" si="40"/>
        <v/>
      </c>
      <c r="AR20" s="76" t="str">
        <f t="shared" si="41"/>
        <v/>
      </c>
      <c r="AS20" s="76" t="str">
        <f t="shared" si="42"/>
        <v/>
      </c>
      <c r="AT20" s="76" t="str">
        <f t="shared" si="43"/>
        <v/>
      </c>
      <c r="AU20" s="76" t="str">
        <f t="shared" si="44"/>
        <v/>
      </c>
      <c r="AV20" s="76" t="str">
        <f t="shared" si="45"/>
        <v/>
      </c>
      <c r="AW20" s="76" t="str">
        <f t="shared" si="46"/>
        <v/>
      </c>
      <c r="AX20" s="76" t="str">
        <f t="shared" si="47"/>
        <v/>
      </c>
      <c r="AY20" s="76" t="str">
        <f t="shared" si="48"/>
        <v/>
      </c>
      <c r="AZ20" s="76" t="str">
        <f t="shared" si="49"/>
        <v/>
      </c>
      <c r="BA20" s="76" t="str">
        <f t="shared" si="50"/>
        <v/>
      </c>
      <c r="BB20" s="76" t="str">
        <f t="shared" si="51"/>
        <v/>
      </c>
      <c r="BC20" s="76" t="str">
        <f t="shared" si="52"/>
        <v/>
      </c>
      <c r="BF20" s="67" t="s">
        <v>6</v>
      </c>
      <c r="BG20" s="547" t="s">
        <v>20</v>
      </c>
      <c r="BH20" s="67" t="s">
        <v>36</v>
      </c>
      <c r="BI20" s="67" t="s">
        <v>410</v>
      </c>
    </row>
    <row r="21" spans="1:61" ht="30" customHeight="1">
      <c r="A21" s="556">
        <f t="shared" si="0"/>
        <v>21</v>
      </c>
      <c r="B21" s="557" t="s">
        <v>2550</v>
      </c>
      <c r="C21" s="556" t="s">
        <v>1456</v>
      </c>
      <c r="D21" s="558" t="str">
        <f t="shared" si="1"/>
        <v>5. Remettez la viande dans la cocotte et versez la marinade filtrée par-dessus. Ajoutez de l’eau si nécessaire pour recouvrir la viande. Salez et poivrez.</v>
      </c>
      <c r="E21" s="559" t="str">
        <f t="shared" si="2"/>
        <v/>
      </c>
      <c r="F21" s="560" t="str">
        <f t="shared" si="3"/>
        <v>5. Remettez la viande dans la cocotte et versez la marinade filtrée par-dessus. Ajoutez de l’eau si nécessaire pour recouvrir la viande. Salez et poivrez.</v>
      </c>
      <c r="G21" s="561" t="str">
        <f t="shared" si="4"/>
        <v/>
      </c>
      <c r="H21" s="556">
        <f t="shared" si="5"/>
        <v>0</v>
      </c>
      <c r="I21" s="556">
        <f t="shared" si="6"/>
        <v>0</v>
      </c>
      <c r="J21" s="561" t="str">
        <f t="shared" si="7"/>
        <v>aucun match</v>
      </c>
      <c r="K21" s="76" t="str">
        <f t="shared" si="8"/>
        <v>5. remettez la viande dans la cocotte et versez la marinade filtrée par-dessus. ajoutez de l’eau si nécessaire pour recouvrir la viande. salez et poivrez.</v>
      </c>
      <c r="L21" s="76" t="str">
        <f t="shared" si="9"/>
        <v>5. remettez la viande dans la cocotte et versez la marinade filtree par-dessus. ajoutez de l’eau si necessaire pour recouvrir la viande. salez et poivrez.</v>
      </c>
      <c r="M21" s="76" t="str">
        <f t="shared" si="10"/>
        <v xml:space="preserve">5  remettez la viande dans la cocotte et versez la marinade filtree par dessus  ajoutez de l’eau si necessaire pour recouvrir la viande  salez et poivrez </v>
      </c>
      <c r="N21" s="76" t="str">
        <f t="shared" si="11"/>
        <v xml:space="preserve"> 5 remettez la viande dans la cocotte et versez la marinade filtree par dessus ajoutez de l’eau si necessaire pour recouvrir la viande salez et poivrez </v>
      </c>
      <c r="O21" s="76">
        <f t="shared" si="12"/>
        <v>0</v>
      </c>
      <c r="P21" s="76">
        <f t="shared" si="13"/>
        <v>0</v>
      </c>
      <c r="Q21" s="76">
        <f t="shared" si="14"/>
        <v>0</v>
      </c>
      <c r="R21" s="76">
        <f t="shared" si="15"/>
        <v>0</v>
      </c>
      <c r="S21" s="76">
        <f t="shared" si="16"/>
        <v>0</v>
      </c>
      <c r="T21" s="76">
        <f t="shared" si="17"/>
        <v>0</v>
      </c>
      <c r="U21" s="76">
        <f t="shared" si="18"/>
        <v>0</v>
      </c>
      <c r="V21" s="76">
        <f t="shared" si="19"/>
        <v>0</v>
      </c>
      <c r="W21" s="76">
        <f t="shared" si="20"/>
        <v>0</v>
      </c>
      <c r="X21" s="76">
        <f t="shared" si="21"/>
        <v>0</v>
      </c>
      <c r="Y21" s="76">
        <f t="shared" si="22"/>
        <v>0</v>
      </c>
      <c r="Z21" s="76">
        <f t="shared" si="23"/>
        <v>0</v>
      </c>
      <c r="AA21" s="76">
        <f t="shared" si="24"/>
        <v>0</v>
      </c>
      <c r="AB21" s="76">
        <f t="shared" si="25"/>
        <v>0</v>
      </c>
      <c r="AC21" s="76">
        <f t="shared" si="26"/>
        <v>0</v>
      </c>
      <c r="AD21" s="76">
        <f t="shared" si="27"/>
        <v>0</v>
      </c>
      <c r="AE21" s="76">
        <f t="shared" si="28"/>
        <v>0</v>
      </c>
      <c r="AF21" s="76">
        <f t="shared" si="29"/>
        <v>0</v>
      </c>
      <c r="AG21" s="76">
        <f t="shared" si="30"/>
        <v>0</v>
      </c>
      <c r="AH21" s="76">
        <f t="shared" si="31"/>
        <v>0</v>
      </c>
      <c r="AI21" s="76">
        <f t="shared" si="32"/>
        <v>0</v>
      </c>
      <c r="AJ21" s="76">
        <f t="shared" si="33"/>
        <v>0</v>
      </c>
      <c r="AK21" s="76">
        <f t="shared" si="34"/>
        <v>0</v>
      </c>
      <c r="AL21" s="76">
        <f t="shared" si="35"/>
        <v>0</v>
      </c>
      <c r="AM21" s="76">
        <f t="shared" si="36"/>
        <v>0</v>
      </c>
      <c r="AN21" s="76" t="str">
        <f t="shared" si="37"/>
        <v/>
      </c>
      <c r="AO21" s="76" t="str">
        <f t="shared" si="38"/>
        <v/>
      </c>
      <c r="AP21" s="76" t="str">
        <f t="shared" si="39"/>
        <v/>
      </c>
      <c r="AQ21" s="76" t="str">
        <f t="shared" si="40"/>
        <v/>
      </c>
      <c r="AR21" s="76" t="str">
        <f t="shared" si="41"/>
        <v/>
      </c>
      <c r="AS21" s="76" t="str">
        <f t="shared" si="42"/>
        <v/>
      </c>
      <c r="AT21" s="76" t="str">
        <f t="shared" si="43"/>
        <v/>
      </c>
      <c r="AU21" s="76" t="str">
        <f t="shared" si="44"/>
        <v/>
      </c>
      <c r="AV21" s="76" t="str">
        <f t="shared" si="45"/>
        <v/>
      </c>
      <c r="AW21" s="76" t="str">
        <f t="shared" si="46"/>
        <v/>
      </c>
      <c r="AX21" s="76" t="str">
        <f t="shared" si="47"/>
        <v/>
      </c>
      <c r="AY21" s="76" t="str">
        <f t="shared" si="48"/>
        <v/>
      </c>
      <c r="AZ21" s="76" t="str">
        <f t="shared" si="49"/>
        <v/>
      </c>
      <c r="BA21" s="76" t="str">
        <f t="shared" si="50"/>
        <v/>
      </c>
      <c r="BB21" s="76" t="str">
        <f t="shared" si="51"/>
        <v/>
      </c>
      <c r="BC21" s="76" t="str">
        <f t="shared" si="52"/>
        <v/>
      </c>
      <c r="BF21" s="67" t="s">
        <v>6</v>
      </c>
      <c r="BG21" s="547" t="s">
        <v>20</v>
      </c>
      <c r="BH21" s="67" t="s">
        <v>37</v>
      </c>
      <c r="BI21" s="67" t="s">
        <v>411</v>
      </c>
    </row>
    <row r="22" spans="1:61" ht="30" customHeight="1">
      <c r="A22" s="556">
        <f t="shared" si="0"/>
        <v>22</v>
      </c>
      <c r="B22" s="557" t="s">
        <v>2551</v>
      </c>
      <c r="C22" s="556" t="s">
        <v>1456</v>
      </c>
      <c r="D22" s="558" t="str">
        <f t="shared" si="1"/>
        <v>6. Portez à ébullition, puis baissez le feu et laissez mijoter à feu doux pendant environ 3 heures, en remuant de temps en temps. La viande doit être tendre et la sauce onctueuse.</v>
      </c>
      <c r="E22" s="559" t="str">
        <f t="shared" si="2"/>
        <v/>
      </c>
      <c r="F22" s="560" t="str">
        <f t="shared" si="3"/>
        <v>6. Portez à ébullition, puis baissez le feu et laissez mijoter à feu doux pendant environ 3 heures, en remuant de temps en temps. La viande doit être tendre et la sauce onctueuse.</v>
      </c>
      <c r="G22" s="561" t="str">
        <f t="shared" si="4"/>
        <v/>
      </c>
      <c r="H22" s="556">
        <f t="shared" si="5"/>
        <v>0</v>
      </c>
      <c r="I22" s="556">
        <f t="shared" si="6"/>
        <v>0</v>
      </c>
      <c r="J22" s="561" t="str">
        <f t="shared" si="7"/>
        <v>aucun match</v>
      </c>
      <c r="K22" s="76" t="str">
        <f t="shared" si="8"/>
        <v>6. portez à ébullition, puis baissez le feu et laissez mijoter à feu doux pendant environ 3 heures, en remuant de temps en temps. la viande doit être tendre et la sauce onctueuse.</v>
      </c>
      <c r="L22" s="76" t="str">
        <f t="shared" si="9"/>
        <v>6. portez a ebullition, puis baissez le feu et laissez mijoter a feu doux pendant environ 3 heures, en remuant de temps en temps. la viande doit etre tendre et la sauce onctueuse.</v>
      </c>
      <c r="M22" s="76" t="str">
        <f t="shared" si="10"/>
        <v xml:space="preserve">6  portez a ebullition  puis baissez le feu et laissez mijoter a feu doux pendant environ 3 heures  en remuant de temps en temps  la viande doit etre tendre et la sauce onctueuse </v>
      </c>
      <c r="N22" s="76" t="str">
        <f t="shared" si="11"/>
        <v xml:space="preserve"> 6 portez a ebullition puis baissez le feu et laissez mijoter a feu doux pendant environ 3 heures en remuant de temps en temps la viande doit etre tendre et la sauce onctueuse </v>
      </c>
      <c r="O22" s="76">
        <f t="shared" si="12"/>
        <v>0</v>
      </c>
      <c r="P22" s="76">
        <f t="shared" si="13"/>
        <v>0</v>
      </c>
      <c r="Q22" s="76">
        <f t="shared" si="14"/>
        <v>0</v>
      </c>
      <c r="R22" s="76">
        <f t="shared" si="15"/>
        <v>0</v>
      </c>
      <c r="S22" s="76">
        <f t="shared" si="16"/>
        <v>0</v>
      </c>
      <c r="T22" s="76">
        <f t="shared" si="17"/>
        <v>0</v>
      </c>
      <c r="U22" s="76">
        <f t="shared" si="18"/>
        <v>0</v>
      </c>
      <c r="V22" s="76">
        <f t="shared" si="19"/>
        <v>0</v>
      </c>
      <c r="W22" s="76">
        <f t="shared" si="20"/>
        <v>0</v>
      </c>
      <c r="X22" s="76">
        <f t="shared" si="21"/>
        <v>0</v>
      </c>
      <c r="Y22" s="76">
        <f t="shared" si="22"/>
        <v>0</v>
      </c>
      <c r="Z22" s="76">
        <f t="shared" si="23"/>
        <v>0</v>
      </c>
      <c r="AA22" s="76">
        <f t="shared" si="24"/>
        <v>0</v>
      </c>
      <c r="AB22" s="76">
        <f t="shared" si="25"/>
        <v>0</v>
      </c>
      <c r="AC22" s="76">
        <f t="shared" si="26"/>
        <v>0</v>
      </c>
      <c r="AD22" s="76">
        <f t="shared" si="27"/>
        <v>0</v>
      </c>
      <c r="AE22" s="76">
        <f t="shared" si="28"/>
        <v>0</v>
      </c>
      <c r="AF22" s="76">
        <f t="shared" si="29"/>
        <v>0</v>
      </c>
      <c r="AG22" s="76">
        <f t="shared" si="30"/>
        <v>0</v>
      </c>
      <c r="AH22" s="76">
        <f t="shared" si="31"/>
        <v>0</v>
      </c>
      <c r="AI22" s="76">
        <f t="shared" si="32"/>
        <v>0</v>
      </c>
      <c r="AJ22" s="76">
        <f t="shared" si="33"/>
        <v>0</v>
      </c>
      <c r="AK22" s="76">
        <f t="shared" si="34"/>
        <v>0</v>
      </c>
      <c r="AL22" s="76">
        <f t="shared" si="35"/>
        <v>0</v>
      </c>
      <c r="AM22" s="76">
        <f t="shared" si="36"/>
        <v>0</v>
      </c>
      <c r="AN22" s="76" t="str">
        <f t="shared" si="37"/>
        <v/>
      </c>
      <c r="AO22" s="76" t="str">
        <f t="shared" si="38"/>
        <v/>
      </c>
      <c r="AP22" s="76" t="str">
        <f t="shared" si="39"/>
        <v/>
      </c>
      <c r="AQ22" s="76" t="str">
        <f t="shared" si="40"/>
        <v/>
      </c>
      <c r="AR22" s="76" t="str">
        <f t="shared" si="41"/>
        <v/>
      </c>
      <c r="AS22" s="76" t="str">
        <f t="shared" si="42"/>
        <v/>
      </c>
      <c r="AT22" s="76" t="str">
        <f t="shared" si="43"/>
        <v/>
      </c>
      <c r="AU22" s="76" t="str">
        <f t="shared" si="44"/>
        <v/>
      </c>
      <c r="AV22" s="76" t="str">
        <f t="shared" si="45"/>
        <v/>
      </c>
      <c r="AW22" s="76" t="str">
        <f t="shared" si="46"/>
        <v/>
      </c>
      <c r="AX22" s="76" t="str">
        <f t="shared" si="47"/>
        <v/>
      </c>
      <c r="AY22" s="76" t="str">
        <f t="shared" si="48"/>
        <v/>
      </c>
      <c r="AZ22" s="76" t="str">
        <f t="shared" si="49"/>
        <v/>
      </c>
      <c r="BA22" s="76" t="str">
        <f t="shared" si="50"/>
        <v/>
      </c>
      <c r="BB22" s="76" t="str">
        <f t="shared" si="51"/>
        <v/>
      </c>
      <c r="BC22" s="76" t="str">
        <f t="shared" si="52"/>
        <v/>
      </c>
      <c r="BF22" s="67" t="s">
        <v>6</v>
      </c>
      <c r="BG22" s="547" t="s">
        <v>20</v>
      </c>
      <c r="BH22" s="67" t="s">
        <v>38</v>
      </c>
      <c r="BI22" s="67" t="s">
        <v>412</v>
      </c>
    </row>
    <row r="23" spans="1:61" ht="30" customHeight="1">
      <c r="A23" s="556">
        <f t="shared" si="0"/>
        <v>23</v>
      </c>
      <c r="B23" s="557" t="s">
        <v>2552</v>
      </c>
      <c r="C23" s="556" t="s">
        <v>1456</v>
      </c>
      <c r="D23" s="558" t="str">
        <f t="shared" si="1"/>
        <v>7. Pendant ce temps, faites revenir les champignons dans une poêle avec un peu d’huile d’olive pendant environ 5 minutes.</v>
      </c>
      <c r="E23" s="559" t="str">
        <f t="shared" si="2"/>
        <v/>
      </c>
      <c r="F23" s="560" t="str">
        <f t="shared" si="3"/>
        <v>7. Pendant ce temps, faites revenir les champignons dans une poêle avec un peu d’huile d’olive pendant environ 5 minutes.</v>
      </c>
      <c r="G23" s="561" t="str">
        <f t="shared" si="4"/>
        <v/>
      </c>
      <c r="H23" s="556">
        <f t="shared" si="5"/>
        <v>0</v>
      </c>
      <c r="I23" s="556">
        <f t="shared" si="6"/>
        <v>0</v>
      </c>
      <c r="J23" s="561" t="str">
        <f t="shared" si="7"/>
        <v>aucun match</v>
      </c>
      <c r="K23" s="76" t="str">
        <f t="shared" si="8"/>
        <v>7. pendant ce temps, faites revenir les champignons dans une poêle avec un peu d’huile d’olive pendant environ 5 minutes.</v>
      </c>
      <c r="L23" s="76" t="str">
        <f t="shared" si="9"/>
        <v>7. pendant ce temps, faites revenir les champignons dans une poele avec un peu d’huile d’olive pendant environ 5 minutes.</v>
      </c>
      <c r="M23" s="76" t="str">
        <f t="shared" si="10"/>
        <v xml:space="preserve">7  pendant ce temps  faites revenir les champignons dans une poele avec un peu d’huile d’olive pendant environ 5 minutes </v>
      </c>
      <c r="N23" s="76" t="str">
        <f t="shared" si="11"/>
        <v xml:space="preserve"> 7 pendant ce temps faites revenir les champignons dans une poele avec un peu d’huile d’olive pendant environ 5 minutes </v>
      </c>
      <c r="O23" s="76">
        <f t="shared" si="12"/>
        <v>0</v>
      </c>
      <c r="P23" s="76">
        <f t="shared" si="13"/>
        <v>0</v>
      </c>
      <c r="Q23" s="76">
        <f t="shared" si="14"/>
        <v>0</v>
      </c>
      <c r="R23" s="76">
        <f t="shared" si="15"/>
        <v>0</v>
      </c>
      <c r="S23" s="76">
        <f t="shared" si="16"/>
        <v>0</v>
      </c>
      <c r="T23" s="76">
        <f t="shared" si="17"/>
        <v>0</v>
      </c>
      <c r="U23" s="76">
        <f t="shared" si="18"/>
        <v>0</v>
      </c>
      <c r="V23" s="76">
        <f t="shared" si="19"/>
        <v>0</v>
      </c>
      <c r="W23" s="76">
        <f t="shared" si="20"/>
        <v>0</v>
      </c>
      <c r="X23" s="76">
        <f t="shared" si="21"/>
        <v>0</v>
      </c>
      <c r="Y23" s="76">
        <f t="shared" si="22"/>
        <v>0</v>
      </c>
      <c r="Z23" s="76">
        <f t="shared" si="23"/>
        <v>0</v>
      </c>
      <c r="AA23" s="76">
        <f t="shared" si="24"/>
        <v>0</v>
      </c>
      <c r="AB23" s="76">
        <f t="shared" si="25"/>
        <v>0</v>
      </c>
      <c r="AC23" s="76">
        <f t="shared" si="26"/>
        <v>0</v>
      </c>
      <c r="AD23" s="76">
        <f t="shared" si="27"/>
        <v>0</v>
      </c>
      <c r="AE23" s="76">
        <f t="shared" si="28"/>
        <v>0</v>
      </c>
      <c r="AF23" s="76">
        <f t="shared" si="29"/>
        <v>0</v>
      </c>
      <c r="AG23" s="76">
        <f t="shared" si="30"/>
        <v>0</v>
      </c>
      <c r="AH23" s="76">
        <f t="shared" si="31"/>
        <v>0</v>
      </c>
      <c r="AI23" s="76">
        <f t="shared" si="32"/>
        <v>0</v>
      </c>
      <c r="AJ23" s="76">
        <f t="shared" si="33"/>
        <v>0</v>
      </c>
      <c r="AK23" s="76">
        <f t="shared" si="34"/>
        <v>0</v>
      </c>
      <c r="AL23" s="76">
        <f t="shared" si="35"/>
        <v>0</v>
      </c>
      <c r="AM23" s="76">
        <f t="shared" si="36"/>
        <v>0</v>
      </c>
      <c r="AN23" s="76" t="str">
        <f t="shared" si="37"/>
        <v/>
      </c>
      <c r="AO23" s="76" t="str">
        <f t="shared" si="38"/>
        <v/>
      </c>
      <c r="AP23" s="76" t="str">
        <f t="shared" si="39"/>
        <v/>
      </c>
      <c r="AQ23" s="76" t="str">
        <f t="shared" si="40"/>
        <v/>
      </c>
      <c r="AR23" s="76" t="str">
        <f t="shared" si="41"/>
        <v/>
      </c>
      <c r="AS23" s="76" t="str">
        <f t="shared" si="42"/>
        <v/>
      </c>
      <c r="AT23" s="76" t="str">
        <f t="shared" si="43"/>
        <v/>
      </c>
      <c r="AU23" s="76" t="str">
        <f t="shared" si="44"/>
        <v/>
      </c>
      <c r="AV23" s="76" t="str">
        <f t="shared" si="45"/>
        <v/>
      </c>
      <c r="AW23" s="76" t="str">
        <f t="shared" si="46"/>
        <v/>
      </c>
      <c r="AX23" s="76" t="str">
        <f t="shared" si="47"/>
        <v/>
      </c>
      <c r="AY23" s="76" t="str">
        <f t="shared" si="48"/>
        <v/>
      </c>
      <c r="AZ23" s="76" t="str">
        <f t="shared" si="49"/>
        <v/>
      </c>
      <c r="BA23" s="76" t="str">
        <f t="shared" si="50"/>
        <v/>
      </c>
      <c r="BB23" s="76" t="str">
        <f t="shared" si="51"/>
        <v/>
      </c>
      <c r="BC23" s="76" t="str">
        <f t="shared" si="52"/>
        <v/>
      </c>
      <c r="BF23" s="67" t="s">
        <v>6</v>
      </c>
      <c r="BG23" s="547" t="s">
        <v>20</v>
      </c>
      <c r="BH23" s="67" t="s">
        <v>39</v>
      </c>
      <c r="BI23" s="67" t="s">
        <v>413</v>
      </c>
    </row>
    <row r="24" spans="1:61" ht="30" customHeight="1">
      <c r="A24" s="556">
        <f t="shared" si="0"/>
        <v>24</v>
      </c>
      <c r="B24" s="557" t="s">
        <v>2553</v>
      </c>
      <c r="C24" s="556" t="s">
        <v>1456</v>
      </c>
      <c r="D24" s="558" t="str">
        <f t="shared" si="1"/>
        <v>8. Ajoutez les champignons dans la cocotte environ 30 minutes avant la fin de la cuisson.</v>
      </c>
      <c r="E24" s="559" t="str">
        <f t="shared" si="2"/>
        <v/>
      </c>
      <c r="F24" s="560" t="str">
        <f t="shared" si="3"/>
        <v>8. Ajoutez les champignons dans la cocotte environ 30 minutes avant la fin de la cuisson.</v>
      </c>
      <c r="G24" s="561" t="str">
        <f t="shared" si="4"/>
        <v/>
      </c>
      <c r="H24" s="556">
        <f t="shared" si="5"/>
        <v>0</v>
      </c>
      <c r="I24" s="556">
        <f t="shared" si="6"/>
        <v>0</v>
      </c>
      <c r="J24" s="561" t="str">
        <f t="shared" si="7"/>
        <v>aucun match</v>
      </c>
      <c r="K24" s="76" t="str">
        <f t="shared" si="8"/>
        <v>8. ajoutez les champignons dans la cocotte environ 30 minutes avant la fin de la cuisson.</v>
      </c>
      <c r="L24" s="76" t="str">
        <f t="shared" si="9"/>
        <v>8. ajoutez les champignons dans la cocotte environ 30 minutes avant la fin de la cuisson.</v>
      </c>
      <c r="M24" s="76" t="str">
        <f t="shared" si="10"/>
        <v xml:space="preserve">8  ajoutez les champignons dans la cocotte environ 30 minutes avant la fin de la cuisson </v>
      </c>
      <c r="N24" s="76" t="str">
        <f t="shared" si="11"/>
        <v xml:space="preserve"> 8 ajoutez les champignons dans la cocotte environ 30 minutes avant la fin de la cuisson </v>
      </c>
      <c r="O24" s="76">
        <f t="shared" si="12"/>
        <v>0</v>
      </c>
      <c r="P24" s="76">
        <f t="shared" si="13"/>
        <v>0</v>
      </c>
      <c r="Q24" s="76">
        <f t="shared" si="14"/>
        <v>0</v>
      </c>
      <c r="R24" s="76">
        <f t="shared" si="15"/>
        <v>0</v>
      </c>
      <c r="S24" s="76">
        <f t="shared" si="16"/>
        <v>0</v>
      </c>
      <c r="T24" s="76">
        <f t="shared" si="17"/>
        <v>0</v>
      </c>
      <c r="U24" s="76">
        <f t="shared" si="18"/>
        <v>0</v>
      </c>
      <c r="V24" s="76">
        <f t="shared" si="19"/>
        <v>0</v>
      </c>
      <c r="W24" s="76">
        <f t="shared" si="20"/>
        <v>0</v>
      </c>
      <c r="X24" s="76">
        <f t="shared" si="21"/>
        <v>0</v>
      </c>
      <c r="Y24" s="76">
        <f t="shared" si="22"/>
        <v>0</v>
      </c>
      <c r="Z24" s="76">
        <f t="shared" si="23"/>
        <v>0</v>
      </c>
      <c r="AA24" s="76">
        <f t="shared" si="24"/>
        <v>0</v>
      </c>
      <c r="AB24" s="76">
        <f t="shared" si="25"/>
        <v>0</v>
      </c>
      <c r="AC24" s="76">
        <f t="shared" si="26"/>
        <v>0</v>
      </c>
      <c r="AD24" s="76">
        <f t="shared" si="27"/>
        <v>0</v>
      </c>
      <c r="AE24" s="76">
        <f t="shared" si="28"/>
        <v>0</v>
      </c>
      <c r="AF24" s="76">
        <f t="shared" si="29"/>
        <v>0</v>
      </c>
      <c r="AG24" s="76">
        <f t="shared" si="30"/>
        <v>0</v>
      </c>
      <c r="AH24" s="76">
        <f t="shared" si="31"/>
        <v>0</v>
      </c>
      <c r="AI24" s="76">
        <f t="shared" si="32"/>
        <v>0</v>
      </c>
      <c r="AJ24" s="76">
        <f t="shared" si="33"/>
        <v>0</v>
      </c>
      <c r="AK24" s="76">
        <f t="shared" si="34"/>
        <v>0</v>
      </c>
      <c r="AL24" s="76">
        <f t="shared" si="35"/>
        <v>0</v>
      </c>
      <c r="AM24" s="76">
        <f t="shared" si="36"/>
        <v>0</v>
      </c>
      <c r="AN24" s="76" t="str">
        <f t="shared" si="37"/>
        <v/>
      </c>
      <c r="AO24" s="76" t="str">
        <f t="shared" si="38"/>
        <v/>
      </c>
      <c r="AP24" s="76" t="str">
        <f t="shared" si="39"/>
        <v/>
      </c>
      <c r="AQ24" s="76" t="str">
        <f t="shared" si="40"/>
        <v/>
      </c>
      <c r="AR24" s="76" t="str">
        <f t="shared" si="41"/>
        <v/>
      </c>
      <c r="AS24" s="76" t="str">
        <f t="shared" si="42"/>
        <v/>
      </c>
      <c r="AT24" s="76" t="str">
        <f t="shared" si="43"/>
        <v/>
      </c>
      <c r="AU24" s="76" t="str">
        <f t="shared" si="44"/>
        <v/>
      </c>
      <c r="AV24" s="76" t="str">
        <f t="shared" si="45"/>
        <v/>
      </c>
      <c r="AW24" s="76" t="str">
        <f t="shared" si="46"/>
        <v/>
      </c>
      <c r="AX24" s="76" t="str">
        <f t="shared" si="47"/>
        <v/>
      </c>
      <c r="AY24" s="76" t="str">
        <f t="shared" si="48"/>
        <v/>
      </c>
      <c r="AZ24" s="76" t="str">
        <f t="shared" si="49"/>
        <v/>
      </c>
      <c r="BA24" s="76" t="str">
        <f t="shared" si="50"/>
        <v/>
      </c>
      <c r="BB24" s="76" t="str">
        <f t="shared" si="51"/>
        <v/>
      </c>
      <c r="BC24" s="76" t="str">
        <f t="shared" si="52"/>
        <v/>
      </c>
      <c r="BF24" s="67" t="s">
        <v>6</v>
      </c>
      <c r="BG24" s="547" t="s">
        <v>20</v>
      </c>
      <c r="BH24" s="67" t="s">
        <v>2042</v>
      </c>
      <c r="BI24" s="67" t="s">
        <v>414</v>
      </c>
    </row>
    <row r="25" spans="1:61" ht="30" customHeight="1">
      <c r="A25" s="556">
        <f t="shared" si="0"/>
        <v>25</v>
      </c>
      <c r="B25" s="557" t="s">
        <v>2554</v>
      </c>
      <c r="C25" s="556" t="s">
        <v>1456</v>
      </c>
      <c r="D25" s="558" t="str">
        <f t="shared" si="1"/>
        <v>9. Servez le bœuf bourguignon bien chaud accompagné de pommes de terre, de pâtes ou de riz. *</v>
      </c>
      <c r="E25" s="559" t="str">
        <f t="shared" si="2"/>
        <v>⚠ Gluten • ⚠ Oeufs</v>
      </c>
      <c r="F25" s="560" t="str">
        <f t="shared" si="3"/>
        <v>9. Servez le bœuf bourguignon bien chaud accompagné de pommes de terre, de pâtes ou de riz. *</v>
      </c>
      <c r="G25" s="561" t="str">
        <f t="shared" si="4"/>
        <v/>
      </c>
      <c r="H25" s="556">
        <f t="shared" si="5"/>
        <v>2</v>
      </c>
      <c r="I25" s="556">
        <f t="shared" si="6"/>
        <v>0</v>
      </c>
      <c r="J25" s="561" t="str">
        <f t="shared" si="7"/>
        <v>⚠ Gluten • ⚠ Oeufs</v>
      </c>
      <c r="K25" s="76" t="str">
        <f t="shared" si="8"/>
        <v>9. servez le bœuf bourguignon bien chaud accompagné de pommes de terre, de pâtes ou de riz.</v>
      </c>
      <c r="L25" s="76" t="str">
        <f t="shared" si="9"/>
        <v>9. servez le boeuf bourguignon bien chaud accompagne de pommes de terre, de pates ou de riz.</v>
      </c>
      <c r="M25" s="76" t="str">
        <f t="shared" si="10"/>
        <v xml:space="preserve">9  servez le boeuf bourguignon bien chaud accompagne de pommes de terre  de pates ou de riz </v>
      </c>
      <c r="N25" s="76" t="str">
        <f t="shared" si="11"/>
        <v xml:space="preserve"> 9 servez le boeuf bourguignon bien chaud accompagne de pommes de terre de pates ou de riz </v>
      </c>
      <c r="O25" s="76">
        <f t="shared" si="12"/>
        <v>0</v>
      </c>
      <c r="P25" s="76">
        <f t="shared" si="13"/>
        <v>0</v>
      </c>
      <c r="Q25" s="76">
        <f t="shared" si="14"/>
        <v>1</v>
      </c>
      <c r="R25" s="76">
        <f t="shared" si="15"/>
        <v>1</v>
      </c>
      <c r="S25" s="76">
        <f t="shared" si="16"/>
        <v>0</v>
      </c>
      <c r="T25" s="76">
        <f t="shared" si="17"/>
        <v>1</v>
      </c>
      <c r="U25" s="76">
        <f t="shared" si="18"/>
        <v>0</v>
      </c>
      <c r="V25" s="76">
        <f t="shared" si="19"/>
        <v>0</v>
      </c>
      <c r="W25" s="76">
        <f t="shared" si="20"/>
        <v>0</v>
      </c>
      <c r="X25" s="76">
        <f t="shared" si="21"/>
        <v>0</v>
      </c>
      <c r="Y25" s="76">
        <f t="shared" si="22"/>
        <v>0</v>
      </c>
      <c r="Z25" s="76">
        <f t="shared" si="23"/>
        <v>0</v>
      </c>
      <c r="AA25" s="76">
        <f t="shared" si="24"/>
        <v>0</v>
      </c>
      <c r="AB25" s="76">
        <f t="shared" si="25"/>
        <v>0</v>
      </c>
      <c r="AC25" s="76">
        <f t="shared" si="26"/>
        <v>0</v>
      </c>
      <c r="AD25" s="76">
        <f t="shared" si="27"/>
        <v>0</v>
      </c>
      <c r="AE25" s="76">
        <f t="shared" si="28"/>
        <v>0</v>
      </c>
      <c r="AF25" s="76">
        <f t="shared" si="29"/>
        <v>0</v>
      </c>
      <c r="AG25" s="76">
        <f t="shared" si="30"/>
        <v>0</v>
      </c>
      <c r="AH25" s="76">
        <f t="shared" si="31"/>
        <v>0</v>
      </c>
      <c r="AI25" s="76">
        <f t="shared" si="32"/>
        <v>0</v>
      </c>
      <c r="AJ25" s="76">
        <f t="shared" si="33"/>
        <v>0</v>
      </c>
      <c r="AK25" s="76">
        <f t="shared" si="34"/>
        <v>0</v>
      </c>
      <c r="AL25" s="76">
        <f t="shared" si="35"/>
        <v>0</v>
      </c>
      <c r="AM25" s="76">
        <f t="shared" si="36"/>
        <v>0</v>
      </c>
      <c r="AN25" s="76" t="str">
        <f t="shared" si="37"/>
        <v>⚠ Gluten</v>
      </c>
      <c r="AO25" s="76" t="str">
        <f t="shared" si="38"/>
        <v/>
      </c>
      <c r="AP25" s="76" t="str">
        <f t="shared" si="39"/>
        <v/>
      </c>
      <c r="AQ25" s="76" t="str">
        <f t="shared" si="40"/>
        <v>⚠ Oeufs</v>
      </c>
      <c r="AR25" s="76" t="str">
        <f t="shared" si="41"/>
        <v/>
      </c>
      <c r="AS25" s="76" t="str">
        <f t="shared" si="42"/>
        <v/>
      </c>
      <c r="AT25" s="76" t="str">
        <f t="shared" si="43"/>
        <v/>
      </c>
      <c r="AU25" s="76" t="str">
        <f t="shared" si="44"/>
        <v/>
      </c>
      <c r="AV25" s="76" t="str">
        <f t="shared" si="45"/>
        <v/>
      </c>
      <c r="AW25" s="76" t="str">
        <f t="shared" si="46"/>
        <v/>
      </c>
      <c r="AX25" s="76" t="str">
        <f t="shared" si="47"/>
        <v/>
      </c>
      <c r="AY25" s="76" t="str">
        <f t="shared" si="48"/>
        <v/>
      </c>
      <c r="AZ25" s="76" t="str">
        <f t="shared" si="49"/>
        <v/>
      </c>
      <c r="BA25" s="76" t="str">
        <f t="shared" si="50"/>
        <v/>
      </c>
      <c r="BB25" s="76" t="str">
        <f t="shared" si="51"/>
        <v/>
      </c>
      <c r="BC25" s="76" t="str">
        <f t="shared" si="52"/>
        <v/>
      </c>
      <c r="BF25" s="67" t="s">
        <v>6</v>
      </c>
      <c r="BG25" s="547" t="s">
        <v>20</v>
      </c>
      <c r="BH25" s="67" t="s">
        <v>2041</v>
      </c>
      <c r="BI25" s="67" t="s">
        <v>415</v>
      </c>
    </row>
    <row r="26" spans="1:61" ht="30" customHeight="1">
      <c r="A26" s="556">
        <f t="shared" si="0"/>
        <v>26</v>
      </c>
      <c r="B26" s="557" t="s">
        <v>2555</v>
      </c>
      <c r="C26" s="556" t="s">
        <v>1456</v>
      </c>
      <c r="D26" s="558" t="str">
        <f t="shared" si="1"/>
        <v>►Bon Appétit</v>
      </c>
      <c r="E26" s="559" t="str">
        <f t="shared" si="2"/>
        <v/>
      </c>
      <c r="F26" s="560" t="str">
        <f t="shared" si="3"/>
        <v>►Bon Appétit</v>
      </c>
      <c r="G26" s="561" t="str">
        <f t="shared" si="4"/>
        <v/>
      </c>
      <c r="H26" s="556">
        <f t="shared" si="5"/>
        <v>0</v>
      </c>
      <c r="I26" s="556">
        <f t="shared" si="6"/>
        <v>0</v>
      </c>
      <c r="J26" s="561" t="str">
        <f t="shared" si="7"/>
        <v>aucun match</v>
      </c>
      <c r="K26" s="76" t="str">
        <f t="shared" si="8"/>
        <v>►bon appétit</v>
      </c>
      <c r="L26" s="76" t="str">
        <f t="shared" si="9"/>
        <v>►bon appetit</v>
      </c>
      <c r="M26" s="76" t="str">
        <f t="shared" si="10"/>
        <v>►bon appetit</v>
      </c>
      <c r="N26" s="76" t="str">
        <f t="shared" si="11"/>
        <v xml:space="preserve"> ►bon appetit </v>
      </c>
      <c r="O26" s="76">
        <f t="shared" si="12"/>
        <v>0</v>
      </c>
      <c r="P26" s="76">
        <f t="shared" si="13"/>
        <v>0</v>
      </c>
      <c r="Q26" s="76">
        <f t="shared" si="14"/>
        <v>0</v>
      </c>
      <c r="R26" s="76">
        <f t="shared" si="15"/>
        <v>0</v>
      </c>
      <c r="S26" s="76">
        <f t="shared" si="16"/>
        <v>0</v>
      </c>
      <c r="T26" s="76">
        <f t="shared" si="17"/>
        <v>0</v>
      </c>
      <c r="U26" s="76">
        <f t="shared" si="18"/>
        <v>0</v>
      </c>
      <c r="V26" s="76">
        <f t="shared" si="19"/>
        <v>0</v>
      </c>
      <c r="W26" s="76">
        <f t="shared" si="20"/>
        <v>0</v>
      </c>
      <c r="X26" s="76">
        <f t="shared" si="21"/>
        <v>0</v>
      </c>
      <c r="Y26" s="76">
        <f t="shared" si="22"/>
        <v>0</v>
      </c>
      <c r="Z26" s="76">
        <f t="shared" si="23"/>
        <v>0</v>
      </c>
      <c r="AA26" s="76">
        <f t="shared" si="24"/>
        <v>0</v>
      </c>
      <c r="AB26" s="76">
        <f t="shared" si="25"/>
        <v>0</v>
      </c>
      <c r="AC26" s="76">
        <f t="shared" si="26"/>
        <v>0</v>
      </c>
      <c r="AD26" s="76">
        <f t="shared" si="27"/>
        <v>0</v>
      </c>
      <c r="AE26" s="76">
        <f t="shared" si="28"/>
        <v>0</v>
      </c>
      <c r="AF26" s="76">
        <f t="shared" si="29"/>
        <v>0</v>
      </c>
      <c r="AG26" s="76">
        <f t="shared" si="30"/>
        <v>0</v>
      </c>
      <c r="AH26" s="76">
        <f t="shared" si="31"/>
        <v>0</v>
      </c>
      <c r="AI26" s="76">
        <f t="shared" si="32"/>
        <v>0</v>
      </c>
      <c r="AJ26" s="76">
        <f t="shared" si="33"/>
        <v>0</v>
      </c>
      <c r="AK26" s="76">
        <f t="shared" si="34"/>
        <v>0</v>
      </c>
      <c r="AL26" s="76">
        <f t="shared" si="35"/>
        <v>0</v>
      </c>
      <c r="AM26" s="76">
        <f t="shared" si="36"/>
        <v>0</v>
      </c>
      <c r="AN26" s="76" t="str">
        <f t="shared" si="37"/>
        <v/>
      </c>
      <c r="AO26" s="76" t="str">
        <f t="shared" si="38"/>
        <v/>
      </c>
      <c r="AP26" s="76" t="str">
        <f t="shared" si="39"/>
        <v/>
      </c>
      <c r="AQ26" s="76" t="str">
        <f t="shared" si="40"/>
        <v/>
      </c>
      <c r="AR26" s="76" t="str">
        <f t="shared" si="41"/>
        <v/>
      </c>
      <c r="AS26" s="76" t="str">
        <f t="shared" si="42"/>
        <v/>
      </c>
      <c r="AT26" s="76" t="str">
        <f t="shared" si="43"/>
        <v/>
      </c>
      <c r="AU26" s="76" t="str">
        <f t="shared" si="44"/>
        <v/>
      </c>
      <c r="AV26" s="76" t="str">
        <f t="shared" si="45"/>
        <v/>
      </c>
      <c r="AW26" s="76" t="str">
        <f t="shared" si="46"/>
        <v/>
      </c>
      <c r="AX26" s="76" t="str">
        <f t="shared" si="47"/>
        <v/>
      </c>
      <c r="AY26" s="76" t="str">
        <f t="shared" si="48"/>
        <v/>
      </c>
      <c r="AZ26" s="76" t="str">
        <f t="shared" si="49"/>
        <v/>
      </c>
      <c r="BA26" s="76" t="str">
        <f t="shared" si="50"/>
        <v/>
      </c>
      <c r="BB26" s="76" t="str">
        <f t="shared" si="51"/>
        <v/>
      </c>
      <c r="BC26" s="76" t="str">
        <f t="shared" si="52"/>
        <v/>
      </c>
      <c r="BF26" s="67" t="s">
        <v>6</v>
      </c>
      <c r="BG26" s="547" t="s">
        <v>20</v>
      </c>
      <c r="BH26" s="67" t="s">
        <v>2040</v>
      </c>
      <c r="BI26" s="67" t="s">
        <v>416</v>
      </c>
    </row>
    <row r="27" spans="1:61" ht="30" customHeight="1">
      <c r="A27" s="556" t="str">
        <f t="shared" si="0"/>
        <v/>
      </c>
      <c r="B27" s="557"/>
      <c r="C27" s="556" t="s">
        <v>1456</v>
      </c>
      <c r="D27" s="558" t="str">
        <f t="shared" si="1"/>
        <v/>
      </c>
      <c r="E27" s="559" t="str">
        <f t="shared" si="2"/>
        <v/>
      </c>
      <c r="F27" s="560" t="str">
        <f t="shared" si="3"/>
        <v/>
      </c>
      <c r="G27" s="561" t="str">
        <f t="shared" si="4"/>
        <v/>
      </c>
      <c r="H27" s="556" t="str">
        <f t="shared" si="5"/>
        <v/>
      </c>
      <c r="I27" s="556" t="str">
        <f t="shared" si="6"/>
        <v/>
      </c>
      <c r="J27" s="561" t="str">
        <f t="shared" si="7"/>
        <v/>
      </c>
      <c r="K27" s="76" t="str">
        <f t="shared" si="8"/>
        <v/>
      </c>
      <c r="L27" s="76" t="str">
        <f t="shared" si="9"/>
        <v/>
      </c>
      <c r="M27" s="76" t="str">
        <f t="shared" si="10"/>
        <v/>
      </c>
      <c r="N27" s="76" t="str">
        <f t="shared" si="11"/>
        <v/>
      </c>
      <c r="O27" s="76">
        <f t="shared" si="12"/>
        <v>0</v>
      </c>
      <c r="P27" s="76">
        <f t="shared" si="13"/>
        <v>0</v>
      </c>
      <c r="Q27" s="76">
        <f t="shared" si="14"/>
        <v>0</v>
      </c>
      <c r="R27" s="76">
        <f t="shared" si="15"/>
        <v>0</v>
      </c>
      <c r="S27" s="76">
        <f t="shared" si="16"/>
        <v>0</v>
      </c>
      <c r="T27" s="76">
        <f t="shared" si="17"/>
        <v>0</v>
      </c>
      <c r="U27" s="76">
        <f t="shared" si="18"/>
        <v>0</v>
      </c>
      <c r="V27" s="76">
        <f t="shared" si="19"/>
        <v>0</v>
      </c>
      <c r="W27" s="76">
        <f t="shared" si="20"/>
        <v>0</v>
      </c>
      <c r="X27" s="76">
        <f t="shared" si="21"/>
        <v>0</v>
      </c>
      <c r="Y27" s="76">
        <f t="shared" si="22"/>
        <v>0</v>
      </c>
      <c r="Z27" s="76">
        <f t="shared" si="23"/>
        <v>0</v>
      </c>
      <c r="AA27" s="76">
        <f t="shared" si="24"/>
        <v>0</v>
      </c>
      <c r="AB27" s="76">
        <f t="shared" si="25"/>
        <v>0</v>
      </c>
      <c r="AC27" s="76">
        <f t="shared" si="26"/>
        <v>0</v>
      </c>
      <c r="AD27" s="76">
        <f t="shared" si="27"/>
        <v>0</v>
      </c>
      <c r="AE27" s="76">
        <f t="shared" si="28"/>
        <v>0</v>
      </c>
      <c r="AF27" s="76">
        <f t="shared" si="29"/>
        <v>0</v>
      </c>
      <c r="AG27" s="76">
        <f t="shared" si="30"/>
        <v>0</v>
      </c>
      <c r="AH27" s="76">
        <f t="shared" si="31"/>
        <v>0</v>
      </c>
      <c r="AI27" s="76">
        <f t="shared" si="32"/>
        <v>0</v>
      </c>
      <c r="AJ27" s="76">
        <f t="shared" si="33"/>
        <v>0</v>
      </c>
      <c r="AK27" s="76">
        <f t="shared" si="34"/>
        <v>0</v>
      </c>
      <c r="AL27" s="76">
        <f t="shared" si="35"/>
        <v>0</v>
      </c>
      <c r="AM27" s="76">
        <f t="shared" si="36"/>
        <v>0</v>
      </c>
      <c r="AN27" s="76" t="str">
        <f t="shared" si="37"/>
        <v/>
      </c>
      <c r="AO27" s="76" t="str">
        <f t="shared" si="38"/>
        <v/>
      </c>
      <c r="AP27" s="76" t="str">
        <f t="shared" si="39"/>
        <v/>
      </c>
      <c r="AQ27" s="76" t="str">
        <f t="shared" si="40"/>
        <v/>
      </c>
      <c r="AR27" s="76" t="str">
        <f t="shared" si="41"/>
        <v/>
      </c>
      <c r="AS27" s="76" t="str">
        <f t="shared" si="42"/>
        <v/>
      </c>
      <c r="AT27" s="76" t="str">
        <f t="shared" si="43"/>
        <v/>
      </c>
      <c r="AU27" s="76" t="str">
        <f t="shared" si="44"/>
        <v/>
      </c>
      <c r="AV27" s="76" t="str">
        <f t="shared" si="45"/>
        <v/>
      </c>
      <c r="AW27" s="76" t="str">
        <f t="shared" si="46"/>
        <v/>
      </c>
      <c r="AX27" s="76" t="str">
        <f t="shared" si="47"/>
        <v/>
      </c>
      <c r="AY27" s="76" t="str">
        <f t="shared" si="48"/>
        <v/>
      </c>
      <c r="AZ27" s="76" t="str">
        <f t="shared" si="49"/>
        <v/>
      </c>
      <c r="BA27" s="76" t="str">
        <f t="shared" si="50"/>
        <v/>
      </c>
      <c r="BB27" s="76" t="str">
        <f t="shared" si="51"/>
        <v/>
      </c>
      <c r="BC27" s="76" t="str">
        <f t="shared" si="52"/>
        <v/>
      </c>
      <c r="BF27" s="67" t="s">
        <v>6</v>
      </c>
      <c r="BG27" s="547" t="s">
        <v>20</v>
      </c>
      <c r="BH27" s="67" t="s">
        <v>2039</v>
      </c>
      <c r="BI27" s="67" t="s">
        <v>417</v>
      </c>
    </row>
    <row r="28" spans="1:61" ht="30" customHeight="1">
      <c r="A28" s="556" t="str">
        <f t="shared" si="0"/>
        <v/>
      </c>
      <c r="B28" s="557"/>
      <c r="C28" s="556" t="s">
        <v>1456</v>
      </c>
      <c r="D28" s="558" t="str">
        <f t="shared" si="1"/>
        <v/>
      </c>
      <c r="E28" s="559" t="str">
        <f t="shared" si="2"/>
        <v/>
      </c>
      <c r="F28" s="560" t="str">
        <f t="shared" si="3"/>
        <v/>
      </c>
      <c r="G28" s="561" t="str">
        <f t="shared" si="4"/>
        <v/>
      </c>
      <c r="H28" s="556" t="str">
        <f t="shared" si="5"/>
        <v/>
      </c>
      <c r="I28" s="556" t="str">
        <f t="shared" si="6"/>
        <v/>
      </c>
      <c r="J28" s="561" t="str">
        <f t="shared" si="7"/>
        <v/>
      </c>
      <c r="K28" s="76" t="str">
        <f t="shared" si="8"/>
        <v/>
      </c>
      <c r="L28" s="76" t="str">
        <f t="shared" si="9"/>
        <v/>
      </c>
      <c r="M28" s="76" t="str">
        <f t="shared" si="10"/>
        <v/>
      </c>
      <c r="N28" s="76" t="str">
        <f t="shared" si="11"/>
        <v/>
      </c>
      <c r="O28" s="76">
        <f t="shared" si="12"/>
        <v>0</v>
      </c>
      <c r="P28" s="76">
        <f t="shared" si="13"/>
        <v>0</v>
      </c>
      <c r="Q28" s="76">
        <f t="shared" si="14"/>
        <v>0</v>
      </c>
      <c r="R28" s="76">
        <f t="shared" si="15"/>
        <v>0</v>
      </c>
      <c r="S28" s="76">
        <f t="shared" si="16"/>
        <v>0</v>
      </c>
      <c r="T28" s="76">
        <f t="shared" si="17"/>
        <v>0</v>
      </c>
      <c r="U28" s="76">
        <f t="shared" si="18"/>
        <v>0</v>
      </c>
      <c r="V28" s="76">
        <f t="shared" si="19"/>
        <v>0</v>
      </c>
      <c r="W28" s="76">
        <f t="shared" si="20"/>
        <v>0</v>
      </c>
      <c r="X28" s="76">
        <f t="shared" si="21"/>
        <v>0</v>
      </c>
      <c r="Y28" s="76">
        <f t="shared" si="22"/>
        <v>0</v>
      </c>
      <c r="Z28" s="76">
        <f t="shared" si="23"/>
        <v>0</v>
      </c>
      <c r="AA28" s="76">
        <f t="shared" si="24"/>
        <v>0</v>
      </c>
      <c r="AB28" s="76">
        <f t="shared" si="25"/>
        <v>0</v>
      </c>
      <c r="AC28" s="76">
        <f t="shared" si="26"/>
        <v>0</v>
      </c>
      <c r="AD28" s="76">
        <f t="shared" si="27"/>
        <v>0</v>
      </c>
      <c r="AE28" s="76">
        <f t="shared" si="28"/>
        <v>0</v>
      </c>
      <c r="AF28" s="76">
        <f t="shared" si="29"/>
        <v>0</v>
      </c>
      <c r="AG28" s="76">
        <f t="shared" si="30"/>
        <v>0</v>
      </c>
      <c r="AH28" s="76">
        <f t="shared" si="31"/>
        <v>0</v>
      </c>
      <c r="AI28" s="76">
        <f t="shared" si="32"/>
        <v>0</v>
      </c>
      <c r="AJ28" s="76">
        <f t="shared" si="33"/>
        <v>0</v>
      </c>
      <c r="AK28" s="76">
        <f t="shared" si="34"/>
        <v>0</v>
      </c>
      <c r="AL28" s="76">
        <f t="shared" si="35"/>
        <v>0</v>
      </c>
      <c r="AM28" s="76">
        <f t="shared" si="36"/>
        <v>0</v>
      </c>
      <c r="AN28" s="76" t="str">
        <f t="shared" si="37"/>
        <v/>
      </c>
      <c r="AO28" s="76" t="str">
        <f t="shared" si="38"/>
        <v/>
      </c>
      <c r="AP28" s="76" t="str">
        <f t="shared" si="39"/>
        <v/>
      </c>
      <c r="AQ28" s="76" t="str">
        <f t="shared" si="40"/>
        <v/>
      </c>
      <c r="AR28" s="76" t="str">
        <f t="shared" si="41"/>
        <v/>
      </c>
      <c r="AS28" s="76" t="str">
        <f t="shared" si="42"/>
        <v/>
      </c>
      <c r="AT28" s="76" t="str">
        <f t="shared" si="43"/>
        <v/>
      </c>
      <c r="AU28" s="76" t="str">
        <f t="shared" si="44"/>
        <v/>
      </c>
      <c r="AV28" s="76" t="str">
        <f t="shared" si="45"/>
        <v/>
      </c>
      <c r="AW28" s="76" t="str">
        <f t="shared" si="46"/>
        <v/>
      </c>
      <c r="AX28" s="76" t="str">
        <f t="shared" si="47"/>
        <v/>
      </c>
      <c r="AY28" s="76" t="str">
        <f t="shared" si="48"/>
        <v/>
      </c>
      <c r="AZ28" s="76" t="str">
        <f t="shared" si="49"/>
        <v/>
      </c>
      <c r="BA28" s="76" t="str">
        <f t="shared" si="50"/>
        <v/>
      </c>
      <c r="BB28" s="76" t="str">
        <f t="shared" si="51"/>
        <v/>
      </c>
      <c r="BC28" s="76" t="str">
        <f t="shared" si="52"/>
        <v/>
      </c>
      <c r="BF28" s="67" t="s">
        <v>6</v>
      </c>
      <c r="BG28" s="547" t="s">
        <v>20</v>
      </c>
      <c r="BH28" s="67" t="s">
        <v>2038</v>
      </c>
      <c r="BI28" s="67" t="s">
        <v>418</v>
      </c>
    </row>
    <row r="29" spans="1:61" ht="30" customHeight="1">
      <c r="A29" s="556" t="str">
        <f t="shared" si="0"/>
        <v/>
      </c>
      <c r="B29" s="557"/>
      <c r="C29" s="556" t="s">
        <v>1456</v>
      </c>
      <c r="D29" s="558" t="str">
        <f t="shared" si="1"/>
        <v/>
      </c>
      <c r="E29" s="559" t="str">
        <f t="shared" si="2"/>
        <v/>
      </c>
      <c r="F29" s="560" t="str">
        <f t="shared" si="3"/>
        <v/>
      </c>
      <c r="G29" s="561" t="str">
        <f t="shared" si="4"/>
        <v/>
      </c>
      <c r="H29" s="556" t="str">
        <f t="shared" si="5"/>
        <v/>
      </c>
      <c r="I29" s="556" t="str">
        <f t="shared" si="6"/>
        <v/>
      </c>
      <c r="J29" s="561" t="str">
        <f t="shared" si="7"/>
        <v/>
      </c>
      <c r="K29" s="76" t="str">
        <f t="shared" si="8"/>
        <v/>
      </c>
      <c r="L29" s="76" t="str">
        <f t="shared" si="9"/>
        <v/>
      </c>
      <c r="M29" s="76" t="str">
        <f t="shared" si="10"/>
        <v/>
      </c>
      <c r="N29" s="76" t="str">
        <f t="shared" si="11"/>
        <v/>
      </c>
      <c r="O29" s="76">
        <f t="shared" si="12"/>
        <v>0</v>
      </c>
      <c r="P29" s="76">
        <f t="shared" si="13"/>
        <v>0</v>
      </c>
      <c r="Q29" s="76">
        <f t="shared" si="14"/>
        <v>0</v>
      </c>
      <c r="R29" s="76">
        <f t="shared" si="15"/>
        <v>0</v>
      </c>
      <c r="S29" s="76">
        <f t="shared" si="16"/>
        <v>0</v>
      </c>
      <c r="T29" s="76">
        <f t="shared" si="17"/>
        <v>0</v>
      </c>
      <c r="U29" s="76">
        <f t="shared" si="18"/>
        <v>0</v>
      </c>
      <c r="V29" s="76">
        <f t="shared" si="19"/>
        <v>0</v>
      </c>
      <c r="W29" s="76">
        <f t="shared" si="20"/>
        <v>0</v>
      </c>
      <c r="X29" s="76">
        <f t="shared" si="21"/>
        <v>0</v>
      </c>
      <c r="Y29" s="76">
        <f t="shared" si="22"/>
        <v>0</v>
      </c>
      <c r="Z29" s="76">
        <f t="shared" si="23"/>
        <v>0</v>
      </c>
      <c r="AA29" s="76">
        <f t="shared" si="24"/>
        <v>0</v>
      </c>
      <c r="AB29" s="76">
        <f t="shared" si="25"/>
        <v>0</v>
      </c>
      <c r="AC29" s="76">
        <f t="shared" si="26"/>
        <v>0</v>
      </c>
      <c r="AD29" s="76">
        <f t="shared" si="27"/>
        <v>0</v>
      </c>
      <c r="AE29" s="76">
        <f t="shared" si="28"/>
        <v>0</v>
      </c>
      <c r="AF29" s="76">
        <f t="shared" si="29"/>
        <v>0</v>
      </c>
      <c r="AG29" s="76">
        <f t="shared" si="30"/>
        <v>0</v>
      </c>
      <c r="AH29" s="76">
        <f t="shared" si="31"/>
        <v>0</v>
      </c>
      <c r="AI29" s="76">
        <f t="shared" si="32"/>
        <v>0</v>
      </c>
      <c r="AJ29" s="76">
        <f t="shared" si="33"/>
        <v>0</v>
      </c>
      <c r="AK29" s="76">
        <f t="shared" si="34"/>
        <v>0</v>
      </c>
      <c r="AL29" s="76">
        <f t="shared" si="35"/>
        <v>0</v>
      </c>
      <c r="AM29" s="76">
        <f t="shared" si="36"/>
        <v>0</v>
      </c>
      <c r="AN29" s="76" t="str">
        <f t="shared" si="37"/>
        <v/>
      </c>
      <c r="AO29" s="76" t="str">
        <f t="shared" si="38"/>
        <v/>
      </c>
      <c r="AP29" s="76" t="str">
        <f t="shared" si="39"/>
        <v/>
      </c>
      <c r="AQ29" s="76" t="str">
        <f t="shared" si="40"/>
        <v/>
      </c>
      <c r="AR29" s="76" t="str">
        <f t="shared" si="41"/>
        <v/>
      </c>
      <c r="AS29" s="76" t="str">
        <f t="shared" si="42"/>
        <v/>
      </c>
      <c r="AT29" s="76" t="str">
        <f t="shared" si="43"/>
        <v/>
      </c>
      <c r="AU29" s="76" t="str">
        <f t="shared" si="44"/>
        <v/>
      </c>
      <c r="AV29" s="76" t="str">
        <f t="shared" si="45"/>
        <v/>
      </c>
      <c r="AW29" s="76" t="str">
        <f t="shared" si="46"/>
        <v/>
      </c>
      <c r="AX29" s="76" t="str">
        <f t="shared" si="47"/>
        <v/>
      </c>
      <c r="AY29" s="76" t="str">
        <f t="shared" si="48"/>
        <v/>
      </c>
      <c r="AZ29" s="76" t="str">
        <f t="shared" si="49"/>
        <v/>
      </c>
      <c r="BA29" s="76" t="str">
        <f t="shared" si="50"/>
        <v/>
      </c>
      <c r="BB29" s="76" t="str">
        <f t="shared" si="51"/>
        <v/>
      </c>
      <c r="BC29" s="76" t="str">
        <f t="shared" si="52"/>
        <v/>
      </c>
      <c r="BF29" s="67" t="s">
        <v>6</v>
      </c>
      <c r="BG29" s="547" t="s">
        <v>20</v>
      </c>
      <c r="BH29" s="67" t="s">
        <v>2037</v>
      </c>
      <c r="BI29" s="67" t="s">
        <v>419</v>
      </c>
    </row>
    <row r="30" spans="1:61" ht="30" customHeight="1">
      <c r="A30" s="556" t="str">
        <f t="shared" si="0"/>
        <v/>
      </c>
      <c r="B30" s="557"/>
      <c r="C30" s="556" t="s">
        <v>1456</v>
      </c>
      <c r="D30" s="558" t="str">
        <f t="shared" si="1"/>
        <v/>
      </c>
      <c r="E30" s="559" t="str">
        <f t="shared" si="2"/>
        <v/>
      </c>
      <c r="F30" s="560" t="str">
        <f t="shared" si="3"/>
        <v/>
      </c>
      <c r="G30" s="561" t="str">
        <f t="shared" si="4"/>
        <v/>
      </c>
      <c r="H30" s="556" t="str">
        <f t="shared" si="5"/>
        <v/>
      </c>
      <c r="I30" s="556" t="str">
        <f t="shared" si="6"/>
        <v/>
      </c>
      <c r="J30" s="561" t="str">
        <f t="shared" si="7"/>
        <v/>
      </c>
      <c r="K30" s="76" t="str">
        <f t="shared" si="8"/>
        <v/>
      </c>
      <c r="L30" s="76" t="str">
        <f t="shared" si="9"/>
        <v/>
      </c>
      <c r="M30" s="76" t="str">
        <f t="shared" si="10"/>
        <v/>
      </c>
      <c r="N30" s="76" t="str">
        <f t="shared" si="11"/>
        <v/>
      </c>
      <c r="O30" s="76">
        <f t="shared" si="12"/>
        <v>0</v>
      </c>
      <c r="P30" s="76">
        <f t="shared" si="13"/>
        <v>0</v>
      </c>
      <c r="Q30" s="76">
        <f t="shared" si="14"/>
        <v>0</v>
      </c>
      <c r="R30" s="76">
        <f t="shared" si="15"/>
        <v>0</v>
      </c>
      <c r="S30" s="76">
        <f t="shared" si="16"/>
        <v>0</v>
      </c>
      <c r="T30" s="76">
        <f t="shared" si="17"/>
        <v>0</v>
      </c>
      <c r="U30" s="76">
        <f t="shared" si="18"/>
        <v>0</v>
      </c>
      <c r="V30" s="76">
        <f t="shared" si="19"/>
        <v>0</v>
      </c>
      <c r="W30" s="76">
        <f t="shared" si="20"/>
        <v>0</v>
      </c>
      <c r="X30" s="76">
        <f t="shared" si="21"/>
        <v>0</v>
      </c>
      <c r="Y30" s="76">
        <f t="shared" si="22"/>
        <v>0</v>
      </c>
      <c r="Z30" s="76">
        <f t="shared" si="23"/>
        <v>0</v>
      </c>
      <c r="AA30" s="76">
        <f t="shared" si="24"/>
        <v>0</v>
      </c>
      <c r="AB30" s="76">
        <f t="shared" si="25"/>
        <v>0</v>
      </c>
      <c r="AC30" s="76">
        <f t="shared" si="26"/>
        <v>0</v>
      </c>
      <c r="AD30" s="76">
        <f t="shared" si="27"/>
        <v>0</v>
      </c>
      <c r="AE30" s="76">
        <f t="shared" si="28"/>
        <v>0</v>
      </c>
      <c r="AF30" s="76">
        <f t="shared" si="29"/>
        <v>0</v>
      </c>
      <c r="AG30" s="76">
        <f t="shared" si="30"/>
        <v>0</v>
      </c>
      <c r="AH30" s="76">
        <f t="shared" si="31"/>
        <v>0</v>
      </c>
      <c r="AI30" s="76">
        <f t="shared" si="32"/>
        <v>0</v>
      </c>
      <c r="AJ30" s="76">
        <f t="shared" si="33"/>
        <v>0</v>
      </c>
      <c r="AK30" s="76">
        <f t="shared" si="34"/>
        <v>0</v>
      </c>
      <c r="AL30" s="76">
        <f t="shared" si="35"/>
        <v>0</v>
      </c>
      <c r="AM30" s="76">
        <f t="shared" si="36"/>
        <v>0</v>
      </c>
      <c r="AN30" s="76" t="str">
        <f t="shared" si="37"/>
        <v/>
      </c>
      <c r="AO30" s="76" t="str">
        <f t="shared" si="38"/>
        <v/>
      </c>
      <c r="AP30" s="76" t="str">
        <f t="shared" si="39"/>
        <v/>
      </c>
      <c r="AQ30" s="76" t="str">
        <f t="shared" si="40"/>
        <v/>
      </c>
      <c r="AR30" s="76" t="str">
        <f t="shared" si="41"/>
        <v/>
      </c>
      <c r="AS30" s="76" t="str">
        <f t="shared" si="42"/>
        <v/>
      </c>
      <c r="AT30" s="76" t="str">
        <f t="shared" si="43"/>
        <v/>
      </c>
      <c r="AU30" s="76" t="str">
        <f t="shared" si="44"/>
        <v/>
      </c>
      <c r="AV30" s="76" t="str">
        <f t="shared" si="45"/>
        <v/>
      </c>
      <c r="AW30" s="76" t="str">
        <f t="shared" si="46"/>
        <v/>
      </c>
      <c r="AX30" s="76" t="str">
        <f t="shared" si="47"/>
        <v/>
      </c>
      <c r="AY30" s="76" t="str">
        <f t="shared" si="48"/>
        <v/>
      </c>
      <c r="AZ30" s="76" t="str">
        <f t="shared" si="49"/>
        <v/>
      </c>
      <c r="BA30" s="76" t="str">
        <f t="shared" si="50"/>
        <v/>
      </c>
      <c r="BB30" s="76" t="str">
        <f t="shared" si="51"/>
        <v/>
      </c>
      <c r="BC30" s="76" t="str">
        <f t="shared" si="52"/>
        <v/>
      </c>
      <c r="BF30" s="67" t="s">
        <v>6</v>
      </c>
      <c r="BG30" s="547" t="s">
        <v>20</v>
      </c>
      <c r="BH30" s="67" t="s">
        <v>2036</v>
      </c>
      <c r="BI30" s="67" t="s">
        <v>420</v>
      </c>
    </row>
    <row r="31" spans="1:61" ht="30" customHeight="1">
      <c r="A31" s="556" t="str">
        <f t="shared" si="0"/>
        <v/>
      </c>
      <c r="B31" s="557"/>
      <c r="C31" s="556" t="s">
        <v>1456</v>
      </c>
      <c r="D31" s="558" t="str">
        <f t="shared" si="1"/>
        <v/>
      </c>
      <c r="E31" s="559" t="str">
        <f t="shared" si="2"/>
        <v/>
      </c>
      <c r="F31" s="560" t="str">
        <f t="shared" si="3"/>
        <v/>
      </c>
      <c r="G31" s="561" t="str">
        <f t="shared" si="4"/>
        <v/>
      </c>
      <c r="H31" s="556" t="str">
        <f t="shared" si="5"/>
        <v/>
      </c>
      <c r="I31" s="556" t="str">
        <f t="shared" si="6"/>
        <v/>
      </c>
      <c r="J31" s="561" t="str">
        <f t="shared" si="7"/>
        <v/>
      </c>
      <c r="K31" s="76" t="str">
        <f t="shared" si="8"/>
        <v/>
      </c>
      <c r="L31" s="76" t="str">
        <f t="shared" si="9"/>
        <v/>
      </c>
      <c r="M31" s="76" t="str">
        <f t="shared" si="10"/>
        <v/>
      </c>
      <c r="N31" s="76" t="str">
        <f t="shared" si="11"/>
        <v/>
      </c>
      <c r="O31" s="76">
        <f t="shared" si="12"/>
        <v>0</v>
      </c>
      <c r="P31" s="76">
        <f t="shared" si="13"/>
        <v>0</v>
      </c>
      <c r="Q31" s="76">
        <f t="shared" si="14"/>
        <v>0</v>
      </c>
      <c r="R31" s="76">
        <f t="shared" si="15"/>
        <v>0</v>
      </c>
      <c r="S31" s="76">
        <f t="shared" si="16"/>
        <v>0</v>
      </c>
      <c r="T31" s="76">
        <f t="shared" si="17"/>
        <v>0</v>
      </c>
      <c r="U31" s="76">
        <f t="shared" si="18"/>
        <v>0</v>
      </c>
      <c r="V31" s="76">
        <f t="shared" si="19"/>
        <v>0</v>
      </c>
      <c r="W31" s="76">
        <f t="shared" si="20"/>
        <v>0</v>
      </c>
      <c r="X31" s="76">
        <f t="shared" si="21"/>
        <v>0</v>
      </c>
      <c r="Y31" s="76">
        <f t="shared" si="22"/>
        <v>0</v>
      </c>
      <c r="Z31" s="76">
        <f t="shared" si="23"/>
        <v>0</v>
      </c>
      <c r="AA31" s="76">
        <f t="shared" si="24"/>
        <v>0</v>
      </c>
      <c r="AB31" s="76">
        <f t="shared" si="25"/>
        <v>0</v>
      </c>
      <c r="AC31" s="76">
        <f t="shared" si="26"/>
        <v>0</v>
      </c>
      <c r="AD31" s="76">
        <f t="shared" si="27"/>
        <v>0</v>
      </c>
      <c r="AE31" s="76">
        <f t="shared" si="28"/>
        <v>0</v>
      </c>
      <c r="AF31" s="76">
        <f t="shared" si="29"/>
        <v>0</v>
      </c>
      <c r="AG31" s="76">
        <f t="shared" si="30"/>
        <v>0</v>
      </c>
      <c r="AH31" s="76">
        <f t="shared" si="31"/>
        <v>0</v>
      </c>
      <c r="AI31" s="76">
        <f t="shared" si="32"/>
        <v>0</v>
      </c>
      <c r="AJ31" s="76">
        <f t="shared" si="33"/>
        <v>0</v>
      </c>
      <c r="AK31" s="76">
        <f t="shared" si="34"/>
        <v>0</v>
      </c>
      <c r="AL31" s="76">
        <f t="shared" si="35"/>
        <v>0</v>
      </c>
      <c r="AM31" s="76">
        <f t="shared" si="36"/>
        <v>0</v>
      </c>
      <c r="AN31" s="76" t="str">
        <f t="shared" si="37"/>
        <v/>
      </c>
      <c r="AO31" s="76" t="str">
        <f t="shared" si="38"/>
        <v/>
      </c>
      <c r="AP31" s="76" t="str">
        <f t="shared" si="39"/>
        <v/>
      </c>
      <c r="AQ31" s="76" t="str">
        <f t="shared" si="40"/>
        <v/>
      </c>
      <c r="AR31" s="76" t="str">
        <f t="shared" si="41"/>
        <v/>
      </c>
      <c r="AS31" s="76" t="str">
        <f t="shared" si="42"/>
        <v/>
      </c>
      <c r="AT31" s="76" t="str">
        <f t="shared" si="43"/>
        <v/>
      </c>
      <c r="AU31" s="76" t="str">
        <f t="shared" si="44"/>
        <v/>
      </c>
      <c r="AV31" s="76" t="str">
        <f t="shared" si="45"/>
        <v/>
      </c>
      <c r="AW31" s="76" t="str">
        <f t="shared" si="46"/>
        <v/>
      </c>
      <c r="AX31" s="76" t="str">
        <f t="shared" si="47"/>
        <v/>
      </c>
      <c r="AY31" s="76" t="str">
        <f t="shared" si="48"/>
        <v/>
      </c>
      <c r="AZ31" s="76" t="str">
        <f t="shared" si="49"/>
        <v/>
      </c>
      <c r="BA31" s="76" t="str">
        <f t="shared" si="50"/>
        <v/>
      </c>
      <c r="BB31" s="76" t="str">
        <f t="shared" si="51"/>
        <v/>
      </c>
      <c r="BC31" s="76" t="str">
        <f t="shared" si="52"/>
        <v/>
      </c>
      <c r="BF31" s="67" t="s">
        <v>6</v>
      </c>
      <c r="BG31" s="547" t="s">
        <v>20</v>
      </c>
      <c r="BH31" s="67" t="s">
        <v>2035</v>
      </c>
      <c r="BI31" s="67" t="s">
        <v>421</v>
      </c>
    </row>
    <row r="32" spans="1:61" ht="30" customHeight="1">
      <c r="A32" s="556" t="str">
        <f t="shared" si="0"/>
        <v/>
      </c>
      <c r="B32" s="557"/>
      <c r="C32" s="556" t="s">
        <v>1456</v>
      </c>
      <c r="D32" s="558" t="str">
        <f t="shared" si="1"/>
        <v/>
      </c>
      <c r="E32" s="559" t="str">
        <f t="shared" si="2"/>
        <v/>
      </c>
      <c r="F32" s="560" t="str">
        <f t="shared" si="3"/>
        <v/>
      </c>
      <c r="G32" s="561" t="str">
        <f t="shared" si="4"/>
        <v/>
      </c>
      <c r="H32" s="556" t="str">
        <f t="shared" si="5"/>
        <v/>
      </c>
      <c r="I32" s="556" t="str">
        <f t="shared" si="6"/>
        <v/>
      </c>
      <c r="J32" s="561" t="str">
        <f t="shared" si="7"/>
        <v/>
      </c>
      <c r="K32" s="76" t="str">
        <f t="shared" si="8"/>
        <v/>
      </c>
      <c r="L32" s="76" t="str">
        <f t="shared" si="9"/>
        <v/>
      </c>
      <c r="M32" s="76" t="str">
        <f t="shared" si="10"/>
        <v/>
      </c>
      <c r="N32" s="76" t="str">
        <f t="shared" si="11"/>
        <v/>
      </c>
      <c r="O32" s="76">
        <f t="shared" si="12"/>
        <v>0</v>
      </c>
      <c r="P32" s="76">
        <f t="shared" si="13"/>
        <v>0</v>
      </c>
      <c r="Q32" s="76">
        <f t="shared" si="14"/>
        <v>0</v>
      </c>
      <c r="R32" s="76">
        <f t="shared" si="15"/>
        <v>0</v>
      </c>
      <c r="S32" s="76">
        <f t="shared" si="16"/>
        <v>0</v>
      </c>
      <c r="T32" s="76">
        <f t="shared" si="17"/>
        <v>0</v>
      </c>
      <c r="U32" s="76">
        <f t="shared" si="18"/>
        <v>0</v>
      </c>
      <c r="V32" s="76">
        <f t="shared" si="19"/>
        <v>0</v>
      </c>
      <c r="W32" s="76">
        <f t="shared" si="20"/>
        <v>0</v>
      </c>
      <c r="X32" s="76">
        <f t="shared" si="21"/>
        <v>0</v>
      </c>
      <c r="Y32" s="76">
        <f t="shared" si="22"/>
        <v>0</v>
      </c>
      <c r="Z32" s="76">
        <f t="shared" si="23"/>
        <v>0</v>
      </c>
      <c r="AA32" s="76">
        <f t="shared" si="24"/>
        <v>0</v>
      </c>
      <c r="AB32" s="76">
        <f t="shared" si="25"/>
        <v>0</v>
      </c>
      <c r="AC32" s="76">
        <f t="shared" si="26"/>
        <v>0</v>
      </c>
      <c r="AD32" s="76">
        <f t="shared" si="27"/>
        <v>0</v>
      </c>
      <c r="AE32" s="76">
        <f t="shared" si="28"/>
        <v>0</v>
      </c>
      <c r="AF32" s="76">
        <f t="shared" si="29"/>
        <v>0</v>
      </c>
      <c r="AG32" s="76">
        <f t="shared" si="30"/>
        <v>0</v>
      </c>
      <c r="AH32" s="76">
        <f t="shared" si="31"/>
        <v>0</v>
      </c>
      <c r="AI32" s="76">
        <f t="shared" si="32"/>
        <v>0</v>
      </c>
      <c r="AJ32" s="76">
        <f t="shared" si="33"/>
        <v>0</v>
      </c>
      <c r="AK32" s="76">
        <f t="shared" si="34"/>
        <v>0</v>
      </c>
      <c r="AL32" s="76">
        <f t="shared" si="35"/>
        <v>0</v>
      </c>
      <c r="AM32" s="76">
        <f t="shared" si="36"/>
        <v>0</v>
      </c>
      <c r="AN32" s="76" t="str">
        <f t="shared" si="37"/>
        <v/>
      </c>
      <c r="AO32" s="76" t="str">
        <f t="shared" si="38"/>
        <v/>
      </c>
      <c r="AP32" s="76" t="str">
        <f t="shared" si="39"/>
        <v/>
      </c>
      <c r="AQ32" s="76" t="str">
        <f t="shared" si="40"/>
        <v/>
      </c>
      <c r="AR32" s="76" t="str">
        <f t="shared" si="41"/>
        <v/>
      </c>
      <c r="AS32" s="76" t="str">
        <f t="shared" si="42"/>
        <v/>
      </c>
      <c r="AT32" s="76" t="str">
        <f t="shared" si="43"/>
        <v/>
      </c>
      <c r="AU32" s="76" t="str">
        <f t="shared" si="44"/>
        <v/>
      </c>
      <c r="AV32" s="76" t="str">
        <f t="shared" si="45"/>
        <v/>
      </c>
      <c r="AW32" s="76" t="str">
        <f t="shared" si="46"/>
        <v/>
      </c>
      <c r="AX32" s="76" t="str">
        <f t="shared" si="47"/>
        <v/>
      </c>
      <c r="AY32" s="76" t="str">
        <f t="shared" si="48"/>
        <v/>
      </c>
      <c r="AZ32" s="76" t="str">
        <f t="shared" si="49"/>
        <v/>
      </c>
      <c r="BA32" s="76" t="str">
        <f t="shared" si="50"/>
        <v/>
      </c>
      <c r="BB32" s="76" t="str">
        <f t="shared" si="51"/>
        <v/>
      </c>
      <c r="BC32" s="76" t="str">
        <f t="shared" si="52"/>
        <v/>
      </c>
      <c r="BF32" s="67" t="s">
        <v>6</v>
      </c>
      <c r="BG32" s="547" t="s">
        <v>20</v>
      </c>
      <c r="BH32" s="67" t="s">
        <v>2034</v>
      </c>
      <c r="BI32" s="67" t="s">
        <v>422</v>
      </c>
    </row>
    <row r="33" spans="1:61" ht="30" customHeight="1">
      <c r="A33" s="556" t="str">
        <f t="shared" si="0"/>
        <v/>
      </c>
      <c r="B33" s="557"/>
      <c r="C33" s="556" t="s">
        <v>1456</v>
      </c>
      <c r="D33" s="558" t="str">
        <f t="shared" si="1"/>
        <v/>
      </c>
      <c r="E33" s="559" t="str">
        <f t="shared" si="2"/>
        <v/>
      </c>
      <c r="F33" s="560" t="str">
        <f t="shared" si="3"/>
        <v/>
      </c>
      <c r="G33" s="561" t="str">
        <f t="shared" si="4"/>
        <v/>
      </c>
      <c r="H33" s="556" t="str">
        <f t="shared" si="5"/>
        <v/>
      </c>
      <c r="I33" s="556" t="str">
        <f t="shared" si="6"/>
        <v/>
      </c>
      <c r="J33" s="561" t="str">
        <f t="shared" si="7"/>
        <v/>
      </c>
      <c r="K33" s="76" t="str">
        <f t="shared" si="8"/>
        <v/>
      </c>
      <c r="L33" s="76" t="str">
        <f t="shared" si="9"/>
        <v/>
      </c>
      <c r="M33" s="76" t="str">
        <f t="shared" si="10"/>
        <v/>
      </c>
      <c r="N33" s="76" t="str">
        <f t="shared" si="11"/>
        <v/>
      </c>
      <c r="O33" s="76">
        <f t="shared" si="12"/>
        <v>0</v>
      </c>
      <c r="P33" s="76">
        <f t="shared" si="13"/>
        <v>0</v>
      </c>
      <c r="Q33" s="76">
        <f t="shared" si="14"/>
        <v>0</v>
      </c>
      <c r="R33" s="76">
        <f t="shared" si="15"/>
        <v>0</v>
      </c>
      <c r="S33" s="76">
        <f t="shared" si="16"/>
        <v>0</v>
      </c>
      <c r="T33" s="76">
        <f t="shared" si="17"/>
        <v>0</v>
      </c>
      <c r="U33" s="76">
        <f t="shared" si="18"/>
        <v>0</v>
      </c>
      <c r="V33" s="76">
        <f t="shared" si="19"/>
        <v>0</v>
      </c>
      <c r="W33" s="76">
        <f t="shared" si="20"/>
        <v>0</v>
      </c>
      <c r="X33" s="76">
        <f t="shared" si="21"/>
        <v>0</v>
      </c>
      <c r="Y33" s="76">
        <f t="shared" si="22"/>
        <v>0</v>
      </c>
      <c r="Z33" s="76">
        <f t="shared" si="23"/>
        <v>0</v>
      </c>
      <c r="AA33" s="76">
        <f t="shared" si="24"/>
        <v>0</v>
      </c>
      <c r="AB33" s="76">
        <f t="shared" si="25"/>
        <v>0</v>
      </c>
      <c r="AC33" s="76">
        <f t="shared" si="26"/>
        <v>0</v>
      </c>
      <c r="AD33" s="76">
        <f t="shared" si="27"/>
        <v>0</v>
      </c>
      <c r="AE33" s="76">
        <f t="shared" si="28"/>
        <v>0</v>
      </c>
      <c r="AF33" s="76">
        <f t="shared" si="29"/>
        <v>0</v>
      </c>
      <c r="AG33" s="76">
        <f t="shared" si="30"/>
        <v>0</v>
      </c>
      <c r="AH33" s="76">
        <f t="shared" si="31"/>
        <v>0</v>
      </c>
      <c r="AI33" s="76">
        <f t="shared" si="32"/>
        <v>0</v>
      </c>
      <c r="AJ33" s="76">
        <f t="shared" si="33"/>
        <v>0</v>
      </c>
      <c r="AK33" s="76">
        <f t="shared" si="34"/>
        <v>0</v>
      </c>
      <c r="AL33" s="76">
        <f t="shared" si="35"/>
        <v>0</v>
      </c>
      <c r="AM33" s="76">
        <f t="shared" si="36"/>
        <v>0</v>
      </c>
      <c r="AN33" s="76" t="str">
        <f t="shared" si="37"/>
        <v/>
      </c>
      <c r="AO33" s="76" t="str">
        <f t="shared" si="38"/>
        <v/>
      </c>
      <c r="AP33" s="76" t="str">
        <f t="shared" si="39"/>
        <v/>
      </c>
      <c r="AQ33" s="76" t="str">
        <f t="shared" si="40"/>
        <v/>
      </c>
      <c r="AR33" s="76" t="str">
        <f t="shared" si="41"/>
        <v/>
      </c>
      <c r="AS33" s="76" t="str">
        <f t="shared" si="42"/>
        <v/>
      </c>
      <c r="AT33" s="76" t="str">
        <f t="shared" si="43"/>
        <v/>
      </c>
      <c r="AU33" s="76" t="str">
        <f t="shared" si="44"/>
        <v/>
      </c>
      <c r="AV33" s="76" t="str">
        <f t="shared" si="45"/>
        <v/>
      </c>
      <c r="AW33" s="76" t="str">
        <f t="shared" si="46"/>
        <v/>
      </c>
      <c r="AX33" s="76" t="str">
        <f t="shared" si="47"/>
        <v/>
      </c>
      <c r="AY33" s="76" t="str">
        <f t="shared" si="48"/>
        <v/>
      </c>
      <c r="AZ33" s="76" t="str">
        <f t="shared" si="49"/>
        <v/>
      </c>
      <c r="BA33" s="76" t="str">
        <f t="shared" si="50"/>
        <v/>
      </c>
      <c r="BB33" s="76" t="str">
        <f t="shared" si="51"/>
        <v/>
      </c>
      <c r="BC33" s="76" t="str">
        <f t="shared" si="52"/>
        <v/>
      </c>
      <c r="BF33" s="67" t="s">
        <v>6</v>
      </c>
      <c r="BG33" s="547" t="s">
        <v>20</v>
      </c>
      <c r="BH33" s="67" t="s">
        <v>40</v>
      </c>
      <c r="BI33" s="67" t="s">
        <v>423</v>
      </c>
    </row>
    <row r="34" spans="1:61" ht="30" customHeight="1">
      <c r="A34" s="556" t="str">
        <f t="shared" si="0"/>
        <v/>
      </c>
      <c r="B34" s="557"/>
      <c r="C34" s="556" t="s">
        <v>1456</v>
      </c>
      <c r="D34" s="558" t="str">
        <f t="shared" si="1"/>
        <v/>
      </c>
      <c r="E34" s="559" t="str">
        <f t="shared" si="2"/>
        <v/>
      </c>
      <c r="F34" s="560" t="str">
        <f t="shared" si="3"/>
        <v/>
      </c>
      <c r="G34" s="561" t="str">
        <f t="shared" si="4"/>
        <v/>
      </c>
      <c r="H34" s="556" t="str">
        <f t="shared" si="5"/>
        <v/>
      </c>
      <c r="I34" s="556" t="str">
        <f t="shared" si="6"/>
        <v/>
      </c>
      <c r="J34" s="561" t="str">
        <f t="shared" si="7"/>
        <v/>
      </c>
      <c r="K34" s="76" t="str">
        <f t="shared" si="8"/>
        <v/>
      </c>
      <c r="L34" s="76" t="str">
        <f t="shared" si="9"/>
        <v/>
      </c>
      <c r="M34" s="76" t="str">
        <f t="shared" si="10"/>
        <v/>
      </c>
      <c r="N34" s="76" t="str">
        <f t="shared" si="11"/>
        <v/>
      </c>
      <c r="O34" s="76">
        <f t="shared" si="12"/>
        <v>0</v>
      </c>
      <c r="P34" s="76">
        <f t="shared" si="13"/>
        <v>0</v>
      </c>
      <c r="Q34" s="76">
        <f t="shared" si="14"/>
        <v>0</v>
      </c>
      <c r="R34" s="76">
        <f t="shared" si="15"/>
        <v>0</v>
      </c>
      <c r="S34" s="76">
        <f t="shared" si="16"/>
        <v>0</v>
      </c>
      <c r="T34" s="76">
        <f t="shared" si="17"/>
        <v>0</v>
      </c>
      <c r="U34" s="76">
        <f t="shared" si="18"/>
        <v>0</v>
      </c>
      <c r="V34" s="76">
        <f t="shared" si="19"/>
        <v>0</v>
      </c>
      <c r="W34" s="76">
        <f t="shared" si="20"/>
        <v>0</v>
      </c>
      <c r="X34" s="76">
        <f t="shared" si="21"/>
        <v>0</v>
      </c>
      <c r="Y34" s="76">
        <f t="shared" si="22"/>
        <v>0</v>
      </c>
      <c r="Z34" s="76">
        <f t="shared" si="23"/>
        <v>0</v>
      </c>
      <c r="AA34" s="76">
        <f t="shared" si="24"/>
        <v>0</v>
      </c>
      <c r="AB34" s="76">
        <f t="shared" si="25"/>
        <v>0</v>
      </c>
      <c r="AC34" s="76">
        <f t="shared" si="26"/>
        <v>0</v>
      </c>
      <c r="AD34" s="76">
        <f t="shared" si="27"/>
        <v>0</v>
      </c>
      <c r="AE34" s="76">
        <f t="shared" si="28"/>
        <v>0</v>
      </c>
      <c r="AF34" s="76">
        <f t="shared" si="29"/>
        <v>0</v>
      </c>
      <c r="AG34" s="76">
        <f t="shared" si="30"/>
        <v>0</v>
      </c>
      <c r="AH34" s="76">
        <f t="shared" si="31"/>
        <v>0</v>
      </c>
      <c r="AI34" s="76">
        <f t="shared" si="32"/>
        <v>0</v>
      </c>
      <c r="AJ34" s="76">
        <f t="shared" si="33"/>
        <v>0</v>
      </c>
      <c r="AK34" s="76">
        <f t="shared" si="34"/>
        <v>0</v>
      </c>
      <c r="AL34" s="76">
        <f t="shared" si="35"/>
        <v>0</v>
      </c>
      <c r="AM34" s="76">
        <f t="shared" si="36"/>
        <v>0</v>
      </c>
      <c r="AN34" s="76" t="str">
        <f t="shared" si="37"/>
        <v/>
      </c>
      <c r="AO34" s="76" t="str">
        <f t="shared" si="38"/>
        <v/>
      </c>
      <c r="AP34" s="76" t="str">
        <f t="shared" si="39"/>
        <v/>
      </c>
      <c r="AQ34" s="76" t="str">
        <f t="shared" si="40"/>
        <v/>
      </c>
      <c r="AR34" s="76" t="str">
        <f t="shared" si="41"/>
        <v/>
      </c>
      <c r="AS34" s="76" t="str">
        <f t="shared" si="42"/>
        <v/>
      </c>
      <c r="AT34" s="76" t="str">
        <f t="shared" si="43"/>
        <v/>
      </c>
      <c r="AU34" s="76" t="str">
        <f t="shared" si="44"/>
        <v/>
      </c>
      <c r="AV34" s="76" t="str">
        <f t="shared" si="45"/>
        <v/>
      </c>
      <c r="AW34" s="76" t="str">
        <f t="shared" si="46"/>
        <v/>
      </c>
      <c r="AX34" s="76" t="str">
        <f t="shared" si="47"/>
        <v/>
      </c>
      <c r="AY34" s="76" t="str">
        <f t="shared" si="48"/>
        <v/>
      </c>
      <c r="AZ34" s="76" t="str">
        <f t="shared" si="49"/>
        <v/>
      </c>
      <c r="BA34" s="76" t="str">
        <f t="shared" si="50"/>
        <v/>
      </c>
      <c r="BB34" s="76" t="str">
        <f t="shared" si="51"/>
        <v/>
      </c>
      <c r="BC34" s="76" t="str">
        <f t="shared" si="52"/>
        <v/>
      </c>
      <c r="BF34" s="67" t="s">
        <v>6</v>
      </c>
      <c r="BG34" s="547" t="s">
        <v>20</v>
      </c>
      <c r="BH34" s="67" t="s">
        <v>41</v>
      </c>
      <c r="BI34" s="67" t="s">
        <v>424</v>
      </c>
    </row>
    <row r="35" spans="1:61" ht="30" customHeight="1">
      <c r="A35" s="556" t="str">
        <f t="shared" si="0"/>
        <v/>
      </c>
      <c r="B35" s="557"/>
      <c r="C35" s="556" t="s">
        <v>1456</v>
      </c>
      <c r="D35" s="558" t="str">
        <f t="shared" si="1"/>
        <v/>
      </c>
      <c r="E35" s="559" t="str">
        <f t="shared" si="2"/>
        <v/>
      </c>
      <c r="F35" s="560" t="str">
        <f t="shared" si="3"/>
        <v/>
      </c>
      <c r="G35" s="561" t="str">
        <f t="shared" si="4"/>
        <v/>
      </c>
      <c r="H35" s="556" t="str">
        <f t="shared" si="5"/>
        <v/>
      </c>
      <c r="I35" s="556" t="str">
        <f t="shared" si="6"/>
        <v/>
      </c>
      <c r="J35" s="561" t="str">
        <f t="shared" si="7"/>
        <v/>
      </c>
      <c r="K35" s="76" t="str">
        <f t="shared" si="8"/>
        <v/>
      </c>
      <c r="L35" s="76" t="str">
        <f t="shared" si="9"/>
        <v/>
      </c>
      <c r="M35" s="76" t="str">
        <f t="shared" si="10"/>
        <v/>
      </c>
      <c r="N35" s="76" t="str">
        <f t="shared" si="11"/>
        <v/>
      </c>
      <c r="O35" s="76">
        <f t="shared" si="12"/>
        <v>0</v>
      </c>
      <c r="P35" s="76">
        <f t="shared" si="13"/>
        <v>0</v>
      </c>
      <c r="Q35" s="76">
        <f t="shared" si="14"/>
        <v>0</v>
      </c>
      <c r="R35" s="76">
        <f t="shared" si="15"/>
        <v>0</v>
      </c>
      <c r="S35" s="76">
        <f t="shared" si="16"/>
        <v>0</v>
      </c>
      <c r="T35" s="76">
        <f t="shared" si="17"/>
        <v>0</v>
      </c>
      <c r="U35" s="76">
        <f t="shared" si="18"/>
        <v>0</v>
      </c>
      <c r="V35" s="76">
        <f t="shared" si="19"/>
        <v>0</v>
      </c>
      <c r="W35" s="76">
        <f t="shared" si="20"/>
        <v>0</v>
      </c>
      <c r="X35" s="76">
        <f t="shared" si="21"/>
        <v>0</v>
      </c>
      <c r="Y35" s="76">
        <f t="shared" si="22"/>
        <v>0</v>
      </c>
      <c r="Z35" s="76">
        <f t="shared" si="23"/>
        <v>0</v>
      </c>
      <c r="AA35" s="76">
        <f t="shared" si="24"/>
        <v>0</v>
      </c>
      <c r="AB35" s="76">
        <f t="shared" si="25"/>
        <v>0</v>
      </c>
      <c r="AC35" s="76">
        <f t="shared" si="26"/>
        <v>0</v>
      </c>
      <c r="AD35" s="76">
        <f t="shared" si="27"/>
        <v>0</v>
      </c>
      <c r="AE35" s="76">
        <f t="shared" si="28"/>
        <v>0</v>
      </c>
      <c r="AF35" s="76">
        <f t="shared" si="29"/>
        <v>0</v>
      </c>
      <c r="AG35" s="76">
        <f t="shared" si="30"/>
        <v>0</v>
      </c>
      <c r="AH35" s="76">
        <f t="shared" si="31"/>
        <v>0</v>
      </c>
      <c r="AI35" s="76">
        <f t="shared" si="32"/>
        <v>0</v>
      </c>
      <c r="AJ35" s="76">
        <f t="shared" si="33"/>
        <v>0</v>
      </c>
      <c r="AK35" s="76">
        <f t="shared" si="34"/>
        <v>0</v>
      </c>
      <c r="AL35" s="76">
        <f t="shared" si="35"/>
        <v>0</v>
      </c>
      <c r="AM35" s="76">
        <f t="shared" si="36"/>
        <v>0</v>
      </c>
      <c r="AN35" s="76" t="str">
        <f t="shared" si="37"/>
        <v/>
      </c>
      <c r="AO35" s="76" t="str">
        <f t="shared" si="38"/>
        <v/>
      </c>
      <c r="AP35" s="76" t="str">
        <f t="shared" si="39"/>
        <v/>
      </c>
      <c r="AQ35" s="76" t="str">
        <f t="shared" si="40"/>
        <v/>
      </c>
      <c r="AR35" s="76" t="str">
        <f t="shared" si="41"/>
        <v/>
      </c>
      <c r="AS35" s="76" t="str">
        <f t="shared" si="42"/>
        <v/>
      </c>
      <c r="AT35" s="76" t="str">
        <f t="shared" si="43"/>
        <v/>
      </c>
      <c r="AU35" s="76" t="str">
        <f t="shared" si="44"/>
        <v/>
      </c>
      <c r="AV35" s="76" t="str">
        <f t="shared" si="45"/>
        <v/>
      </c>
      <c r="AW35" s="76" t="str">
        <f t="shared" si="46"/>
        <v/>
      </c>
      <c r="AX35" s="76" t="str">
        <f t="shared" si="47"/>
        <v/>
      </c>
      <c r="AY35" s="76" t="str">
        <f t="shared" si="48"/>
        <v/>
      </c>
      <c r="AZ35" s="76" t="str">
        <f t="shared" si="49"/>
        <v/>
      </c>
      <c r="BA35" s="76" t="str">
        <f t="shared" si="50"/>
        <v/>
      </c>
      <c r="BB35" s="76" t="str">
        <f t="shared" si="51"/>
        <v/>
      </c>
      <c r="BC35" s="76" t="str">
        <f t="shared" si="52"/>
        <v/>
      </c>
      <c r="BF35" s="67" t="s">
        <v>6</v>
      </c>
      <c r="BG35" s="547" t="s">
        <v>20</v>
      </c>
      <c r="BH35" s="67" t="s">
        <v>42</v>
      </c>
      <c r="BI35" s="67" t="s">
        <v>425</v>
      </c>
    </row>
    <row r="36" spans="1:61" ht="30" customHeight="1">
      <c r="A36" s="556" t="str">
        <f t="shared" si="0"/>
        <v/>
      </c>
      <c r="B36" s="557"/>
      <c r="C36" s="556" t="s">
        <v>1456</v>
      </c>
      <c r="D36" s="558" t="str">
        <f t="shared" si="1"/>
        <v/>
      </c>
      <c r="E36" s="559" t="str">
        <f t="shared" si="2"/>
        <v/>
      </c>
      <c r="F36" s="560" t="str">
        <f t="shared" si="3"/>
        <v/>
      </c>
      <c r="G36" s="561" t="str">
        <f t="shared" si="4"/>
        <v/>
      </c>
      <c r="H36" s="556" t="str">
        <f t="shared" si="5"/>
        <v/>
      </c>
      <c r="I36" s="556" t="str">
        <f t="shared" si="6"/>
        <v/>
      </c>
      <c r="J36" s="561" t="str">
        <f t="shared" si="7"/>
        <v/>
      </c>
      <c r="K36" s="76" t="str">
        <f t="shared" si="8"/>
        <v/>
      </c>
      <c r="L36" s="76" t="str">
        <f t="shared" si="9"/>
        <v/>
      </c>
      <c r="M36" s="76" t="str">
        <f t="shared" si="10"/>
        <v/>
      </c>
      <c r="N36" s="76" t="str">
        <f t="shared" si="11"/>
        <v/>
      </c>
      <c r="O36" s="76">
        <f t="shared" si="12"/>
        <v>0</v>
      </c>
      <c r="P36" s="76">
        <f t="shared" si="13"/>
        <v>0</v>
      </c>
      <c r="Q36" s="76">
        <f t="shared" si="14"/>
        <v>0</v>
      </c>
      <c r="R36" s="76">
        <f t="shared" si="15"/>
        <v>0</v>
      </c>
      <c r="S36" s="76">
        <f t="shared" si="16"/>
        <v>0</v>
      </c>
      <c r="T36" s="76">
        <f t="shared" si="17"/>
        <v>0</v>
      </c>
      <c r="U36" s="76">
        <f t="shared" si="18"/>
        <v>0</v>
      </c>
      <c r="V36" s="76">
        <f t="shared" si="19"/>
        <v>0</v>
      </c>
      <c r="W36" s="76">
        <f t="shared" si="20"/>
        <v>0</v>
      </c>
      <c r="X36" s="76">
        <f t="shared" si="21"/>
        <v>0</v>
      </c>
      <c r="Y36" s="76">
        <f t="shared" si="22"/>
        <v>0</v>
      </c>
      <c r="Z36" s="76">
        <f t="shared" si="23"/>
        <v>0</v>
      </c>
      <c r="AA36" s="76">
        <f t="shared" si="24"/>
        <v>0</v>
      </c>
      <c r="AB36" s="76">
        <f t="shared" si="25"/>
        <v>0</v>
      </c>
      <c r="AC36" s="76">
        <f t="shared" si="26"/>
        <v>0</v>
      </c>
      <c r="AD36" s="76">
        <f t="shared" si="27"/>
        <v>0</v>
      </c>
      <c r="AE36" s="76">
        <f t="shared" si="28"/>
        <v>0</v>
      </c>
      <c r="AF36" s="76">
        <f t="shared" si="29"/>
        <v>0</v>
      </c>
      <c r="AG36" s="76">
        <f t="shared" si="30"/>
        <v>0</v>
      </c>
      <c r="AH36" s="76">
        <f t="shared" si="31"/>
        <v>0</v>
      </c>
      <c r="AI36" s="76">
        <f t="shared" si="32"/>
        <v>0</v>
      </c>
      <c r="AJ36" s="76">
        <f t="shared" si="33"/>
        <v>0</v>
      </c>
      <c r="AK36" s="76">
        <f t="shared" si="34"/>
        <v>0</v>
      </c>
      <c r="AL36" s="76">
        <f t="shared" si="35"/>
        <v>0</v>
      </c>
      <c r="AM36" s="76">
        <f t="shared" si="36"/>
        <v>0</v>
      </c>
      <c r="AN36" s="76" t="str">
        <f t="shared" si="37"/>
        <v/>
      </c>
      <c r="AO36" s="76" t="str">
        <f t="shared" si="38"/>
        <v/>
      </c>
      <c r="AP36" s="76" t="str">
        <f t="shared" si="39"/>
        <v/>
      </c>
      <c r="AQ36" s="76" t="str">
        <f t="shared" si="40"/>
        <v/>
      </c>
      <c r="AR36" s="76" t="str">
        <f t="shared" si="41"/>
        <v/>
      </c>
      <c r="AS36" s="76" t="str">
        <f t="shared" si="42"/>
        <v/>
      </c>
      <c r="AT36" s="76" t="str">
        <f t="shared" si="43"/>
        <v/>
      </c>
      <c r="AU36" s="76" t="str">
        <f t="shared" si="44"/>
        <v/>
      </c>
      <c r="AV36" s="76" t="str">
        <f t="shared" si="45"/>
        <v/>
      </c>
      <c r="AW36" s="76" t="str">
        <f t="shared" si="46"/>
        <v/>
      </c>
      <c r="AX36" s="76" t="str">
        <f t="shared" si="47"/>
        <v/>
      </c>
      <c r="AY36" s="76" t="str">
        <f t="shared" si="48"/>
        <v/>
      </c>
      <c r="AZ36" s="76" t="str">
        <f t="shared" si="49"/>
        <v/>
      </c>
      <c r="BA36" s="76" t="str">
        <f t="shared" si="50"/>
        <v/>
      </c>
      <c r="BB36" s="76" t="str">
        <f t="shared" si="51"/>
        <v/>
      </c>
      <c r="BC36" s="76" t="str">
        <f t="shared" si="52"/>
        <v/>
      </c>
      <c r="BF36" s="67" t="s">
        <v>6</v>
      </c>
      <c r="BG36" s="547" t="s">
        <v>20</v>
      </c>
      <c r="BH36" s="67" t="s">
        <v>43</v>
      </c>
      <c r="BI36" s="67" t="s">
        <v>426</v>
      </c>
    </row>
    <row r="37" spans="1:61" ht="30" customHeight="1">
      <c r="A37" s="556" t="str">
        <f t="shared" si="0"/>
        <v/>
      </c>
      <c r="B37" s="557"/>
      <c r="C37" s="556" t="s">
        <v>1456</v>
      </c>
      <c r="D37" s="558" t="str">
        <f t="shared" si="1"/>
        <v/>
      </c>
      <c r="E37" s="559" t="str">
        <f t="shared" si="2"/>
        <v/>
      </c>
      <c r="F37" s="560" t="str">
        <f t="shared" si="3"/>
        <v/>
      </c>
      <c r="G37" s="561" t="str">
        <f t="shared" si="4"/>
        <v/>
      </c>
      <c r="H37" s="556" t="str">
        <f t="shared" si="5"/>
        <v/>
      </c>
      <c r="I37" s="556" t="str">
        <f t="shared" si="6"/>
        <v/>
      </c>
      <c r="J37" s="561" t="str">
        <f t="shared" si="7"/>
        <v/>
      </c>
      <c r="K37" s="76" t="str">
        <f t="shared" si="8"/>
        <v/>
      </c>
      <c r="L37" s="76" t="str">
        <f t="shared" si="9"/>
        <v/>
      </c>
      <c r="M37" s="76" t="str">
        <f t="shared" si="10"/>
        <v/>
      </c>
      <c r="N37" s="76" t="str">
        <f t="shared" si="11"/>
        <v/>
      </c>
      <c r="O37" s="76">
        <f t="shared" si="12"/>
        <v>0</v>
      </c>
      <c r="P37" s="76">
        <f t="shared" si="13"/>
        <v>0</v>
      </c>
      <c r="Q37" s="76">
        <f t="shared" si="14"/>
        <v>0</v>
      </c>
      <c r="R37" s="76">
        <f t="shared" si="15"/>
        <v>0</v>
      </c>
      <c r="S37" s="76">
        <f t="shared" si="16"/>
        <v>0</v>
      </c>
      <c r="T37" s="76">
        <f t="shared" si="17"/>
        <v>0</v>
      </c>
      <c r="U37" s="76">
        <f t="shared" si="18"/>
        <v>0</v>
      </c>
      <c r="V37" s="76">
        <f t="shared" si="19"/>
        <v>0</v>
      </c>
      <c r="W37" s="76">
        <f t="shared" si="20"/>
        <v>0</v>
      </c>
      <c r="X37" s="76">
        <f t="shared" si="21"/>
        <v>0</v>
      </c>
      <c r="Y37" s="76">
        <f t="shared" si="22"/>
        <v>0</v>
      </c>
      <c r="Z37" s="76">
        <f t="shared" si="23"/>
        <v>0</v>
      </c>
      <c r="AA37" s="76">
        <f t="shared" si="24"/>
        <v>0</v>
      </c>
      <c r="AB37" s="76">
        <f t="shared" si="25"/>
        <v>0</v>
      </c>
      <c r="AC37" s="76">
        <f t="shared" si="26"/>
        <v>0</v>
      </c>
      <c r="AD37" s="76">
        <f t="shared" si="27"/>
        <v>0</v>
      </c>
      <c r="AE37" s="76">
        <f t="shared" si="28"/>
        <v>0</v>
      </c>
      <c r="AF37" s="76">
        <f t="shared" si="29"/>
        <v>0</v>
      </c>
      <c r="AG37" s="76">
        <f t="shared" si="30"/>
        <v>0</v>
      </c>
      <c r="AH37" s="76">
        <f t="shared" si="31"/>
        <v>0</v>
      </c>
      <c r="AI37" s="76">
        <f t="shared" si="32"/>
        <v>0</v>
      </c>
      <c r="AJ37" s="76">
        <f t="shared" si="33"/>
        <v>0</v>
      </c>
      <c r="AK37" s="76">
        <f t="shared" si="34"/>
        <v>0</v>
      </c>
      <c r="AL37" s="76">
        <f t="shared" si="35"/>
        <v>0</v>
      </c>
      <c r="AM37" s="76">
        <f t="shared" si="36"/>
        <v>0</v>
      </c>
      <c r="AN37" s="76" t="str">
        <f t="shared" si="37"/>
        <v/>
      </c>
      <c r="AO37" s="76" t="str">
        <f t="shared" si="38"/>
        <v/>
      </c>
      <c r="AP37" s="76" t="str">
        <f t="shared" si="39"/>
        <v/>
      </c>
      <c r="AQ37" s="76" t="str">
        <f t="shared" si="40"/>
        <v/>
      </c>
      <c r="AR37" s="76" t="str">
        <f t="shared" si="41"/>
        <v/>
      </c>
      <c r="AS37" s="76" t="str">
        <f t="shared" si="42"/>
        <v/>
      </c>
      <c r="AT37" s="76" t="str">
        <f t="shared" si="43"/>
        <v/>
      </c>
      <c r="AU37" s="76" t="str">
        <f t="shared" si="44"/>
        <v/>
      </c>
      <c r="AV37" s="76" t="str">
        <f t="shared" si="45"/>
        <v/>
      </c>
      <c r="AW37" s="76" t="str">
        <f t="shared" si="46"/>
        <v/>
      </c>
      <c r="AX37" s="76" t="str">
        <f t="shared" si="47"/>
        <v/>
      </c>
      <c r="AY37" s="76" t="str">
        <f t="shared" si="48"/>
        <v/>
      </c>
      <c r="AZ37" s="76" t="str">
        <f t="shared" si="49"/>
        <v/>
      </c>
      <c r="BA37" s="76" t="str">
        <f t="shared" si="50"/>
        <v/>
      </c>
      <c r="BB37" s="76" t="str">
        <f t="shared" si="51"/>
        <v/>
      </c>
      <c r="BC37" s="76" t="str">
        <f t="shared" si="52"/>
        <v/>
      </c>
      <c r="BF37" s="67" t="s">
        <v>6</v>
      </c>
      <c r="BG37" s="547" t="s">
        <v>20</v>
      </c>
      <c r="BH37" s="67" t="s">
        <v>2033</v>
      </c>
      <c r="BI37" s="67" t="s">
        <v>427</v>
      </c>
    </row>
    <row r="38" spans="1:61" ht="30" customHeight="1">
      <c r="A38" s="556" t="str">
        <f t="shared" si="0"/>
        <v/>
      </c>
      <c r="B38" s="557"/>
      <c r="C38" s="556" t="s">
        <v>1456</v>
      </c>
      <c r="D38" s="558" t="str">
        <f t="shared" si="1"/>
        <v/>
      </c>
      <c r="E38" s="559" t="str">
        <f t="shared" si="2"/>
        <v/>
      </c>
      <c r="F38" s="560" t="str">
        <f t="shared" si="3"/>
        <v/>
      </c>
      <c r="G38" s="561" t="str">
        <f t="shared" si="4"/>
        <v/>
      </c>
      <c r="H38" s="556" t="str">
        <f t="shared" si="5"/>
        <v/>
      </c>
      <c r="I38" s="556" t="str">
        <f t="shared" si="6"/>
        <v/>
      </c>
      <c r="J38" s="561" t="str">
        <f t="shared" si="7"/>
        <v/>
      </c>
      <c r="K38" s="76" t="str">
        <f t="shared" si="8"/>
        <v/>
      </c>
      <c r="L38" s="76" t="str">
        <f t="shared" si="9"/>
        <v/>
      </c>
      <c r="M38" s="76" t="str">
        <f t="shared" si="10"/>
        <v/>
      </c>
      <c r="N38" s="76" t="str">
        <f t="shared" si="11"/>
        <v/>
      </c>
      <c r="O38" s="76">
        <f t="shared" si="12"/>
        <v>0</v>
      </c>
      <c r="P38" s="76">
        <f t="shared" si="13"/>
        <v>0</v>
      </c>
      <c r="Q38" s="76">
        <f t="shared" si="14"/>
        <v>0</v>
      </c>
      <c r="R38" s="76">
        <f t="shared" si="15"/>
        <v>0</v>
      </c>
      <c r="S38" s="76">
        <f t="shared" si="16"/>
        <v>0</v>
      </c>
      <c r="T38" s="76">
        <f t="shared" si="17"/>
        <v>0</v>
      </c>
      <c r="U38" s="76">
        <f t="shared" si="18"/>
        <v>0</v>
      </c>
      <c r="V38" s="76">
        <f t="shared" si="19"/>
        <v>0</v>
      </c>
      <c r="W38" s="76">
        <f t="shared" si="20"/>
        <v>0</v>
      </c>
      <c r="X38" s="76">
        <f t="shared" si="21"/>
        <v>0</v>
      </c>
      <c r="Y38" s="76">
        <f t="shared" si="22"/>
        <v>0</v>
      </c>
      <c r="Z38" s="76">
        <f t="shared" si="23"/>
        <v>0</v>
      </c>
      <c r="AA38" s="76">
        <f t="shared" si="24"/>
        <v>0</v>
      </c>
      <c r="AB38" s="76">
        <f t="shared" si="25"/>
        <v>0</v>
      </c>
      <c r="AC38" s="76">
        <f t="shared" si="26"/>
        <v>0</v>
      </c>
      <c r="AD38" s="76">
        <f t="shared" si="27"/>
        <v>0</v>
      </c>
      <c r="AE38" s="76">
        <f t="shared" si="28"/>
        <v>0</v>
      </c>
      <c r="AF38" s="76">
        <f t="shared" si="29"/>
        <v>0</v>
      </c>
      <c r="AG38" s="76">
        <f t="shared" si="30"/>
        <v>0</v>
      </c>
      <c r="AH38" s="76">
        <f t="shared" si="31"/>
        <v>0</v>
      </c>
      <c r="AI38" s="76">
        <f t="shared" si="32"/>
        <v>0</v>
      </c>
      <c r="AJ38" s="76">
        <f t="shared" si="33"/>
        <v>0</v>
      </c>
      <c r="AK38" s="76">
        <f t="shared" si="34"/>
        <v>0</v>
      </c>
      <c r="AL38" s="76">
        <f t="shared" si="35"/>
        <v>0</v>
      </c>
      <c r="AM38" s="76">
        <f t="shared" si="36"/>
        <v>0</v>
      </c>
      <c r="AN38" s="76" t="str">
        <f t="shared" si="37"/>
        <v/>
      </c>
      <c r="AO38" s="76" t="str">
        <f t="shared" si="38"/>
        <v/>
      </c>
      <c r="AP38" s="76" t="str">
        <f t="shared" si="39"/>
        <v/>
      </c>
      <c r="AQ38" s="76" t="str">
        <f t="shared" si="40"/>
        <v/>
      </c>
      <c r="AR38" s="76" t="str">
        <f t="shared" si="41"/>
        <v/>
      </c>
      <c r="AS38" s="76" t="str">
        <f t="shared" si="42"/>
        <v/>
      </c>
      <c r="AT38" s="76" t="str">
        <f t="shared" si="43"/>
        <v/>
      </c>
      <c r="AU38" s="76" t="str">
        <f t="shared" si="44"/>
        <v/>
      </c>
      <c r="AV38" s="76" t="str">
        <f t="shared" si="45"/>
        <v/>
      </c>
      <c r="AW38" s="76" t="str">
        <f t="shared" si="46"/>
        <v/>
      </c>
      <c r="AX38" s="76" t="str">
        <f t="shared" si="47"/>
        <v/>
      </c>
      <c r="AY38" s="76" t="str">
        <f t="shared" si="48"/>
        <v/>
      </c>
      <c r="AZ38" s="76" t="str">
        <f t="shared" si="49"/>
        <v/>
      </c>
      <c r="BA38" s="76" t="str">
        <f t="shared" si="50"/>
        <v/>
      </c>
      <c r="BB38" s="76" t="str">
        <f t="shared" si="51"/>
        <v/>
      </c>
      <c r="BC38" s="76" t="str">
        <f t="shared" si="52"/>
        <v/>
      </c>
      <c r="BF38" s="67" t="s">
        <v>6</v>
      </c>
      <c r="BG38" s="547" t="s">
        <v>20</v>
      </c>
      <c r="BH38" s="67" t="s">
        <v>2032</v>
      </c>
      <c r="BI38" s="67" t="s">
        <v>428</v>
      </c>
    </row>
    <row r="39" spans="1:61" ht="30" customHeight="1">
      <c r="A39" s="556" t="str">
        <f t="shared" si="0"/>
        <v/>
      </c>
      <c r="B39" s="557"/>
      <c r="C39" s="556" t="s">
        <v>1456</v>
      </c>
      <c r="D39" s="558" t="str">
        <f t="shared" si="1"/>
        <v/>
      </c>
      <c r="E39" s="559" t="str">
        <f t="shared" si="2"/>
        <v/>
      </c>
      <c r="F39" s="560" t="str">
        <f t="shared" si="3"/>
        <v/>
      </c>
      <c r="G39" s="561" t="str">
        <f t="shared" si="4"/>
        <v/>
      </c>
      <c r="H39" s="556" t="str">
        <f t="shared" si="5"/>
        <v/>
      </c>
      <c r="I39" s="556" t="str">
        <f t="shared" si="6"/>
        <v/>
      </c>
      <c r="J39" s="561" t="str">
        <f t="shared" si="7"/>
        <v/>
      </c>
      <c r="K39" s="76" t="str">
        <f t="shared" si="8"/>
        <v/>
      </c>
      <c r="L39" s="76" t="str">
        <f t="shared" si="9"/>
        <v/>
      </c>
      <c r="M39" s="76" t="str">
        <f t="shared" si="10"/>
        <v/>
      </c>
      <c r="N39" s="76" t="str">
        <f t="shared" si="11"/>
        <v/>
      </c>
      <c r="O39" s="76">
        <f t="shared" si="12"/>
        <v>0</v>
      </c>
      <c r="P39" s="76">
        <f t="shared" si="13"/>
        <v>0</v>
      </c>
      <c r="Q39" s="76">
        <f t="shared" si="14"/>
        <v>0</v>
      </c>
      <c r="R39" s="76">
        <f t="shared" si="15"/>
        <v>0</v>
      </c>
      <c r="S39" s="76">
        <f t="shared" si="16"/>
        <v>0</v>
      </c>
      <c r="T39" s="76">
        <f t="shared" si="17"/>
        <v>0</v>
      </c>
      <c r="U39" s="76">
        <f t="shared" si="18"/>
        <v>0</v>
      </c>
      <c r="V39" s="76">
        <f t="shared" si="19"/>
        <v>0</v>
      </c>
      <c r="W39" s="76">
        <f t="shared" si="20"/>
        <v>0</v>
      </c>
      <c r="X39" s="76">
        <f t="shared" si="21"/>
        <v>0</v>
      </c>
      <c r="Y39" s="76">
        <f t="shared" si="22"/>
        <v>0</v>
      </c>
      <c r="Z39" s="76">
        <f t="shared" si="23"/>
        <v>0</v>
      </c>
      <c r="AA39" s="76">
        <f t="shared" si="24"/>
        <v>0</v>
      </c>
      <c r="AB39" s="76">
        <f t="shared" si="25"/>
        <v>0</v>
      </c>
      <c r="AC39" s="76">
        <f t="shared" si="26"/>
        <v>0</v>
      </c>
      <c r="AD39" s="76">
        <f t="shared" si="27"/>
        <v>0</v>
      </c>
      <c r="AE39" s="76">
        <f t="shared" si="28"/>
        <v>0</v>
      </c>
      <c r="AF39" s="76">
        <f t="shared" si="29"/>
        <v>0</v>
      </c>
      <c r="AG39" s="76">
        <f t="shared" si="30"/>
        <v>0</v>
      </c>
      <c r="AH39" s="76">
        <f t="shared" si="31"/>
        <v>0</v>
      </c>
      <c r="AI39" s="76">
        <f t="shared" si="32"/>
        <v>0</v>
      </c>
      <c r="AJ39" s="76">
        <f t="shared" si="33"/>
        <v>0</v>
      </c>
      <c r="AK39" s="76">
        <f t="shared" si="34"/>
        <v>0</v>
      </c>
      <c r="AL39" s="76">
        <f t="shared" si="35"/>
        <v>0</v>
      </c>
      <c r="AM39" s="76">
        <f t="shared" si="36"/>
        <v>0</v>
      </c>
      <c r="AN39" s="76" t="str">
        <f t="shared" si="37"/>
        <v/>
      </c>
      <c r="AO39" s="76" t="str">
        <f t="shared" si="38"/>
        <v/>
      </c>
      <c r="AP39" s="76" t="str">
        <f t="shared" si="39"/>
        <v/>
      </c>
      <c r="AQ39" s="76" t="str">
        <f t="shared" si="40"/>
        <v/>
      </c>
      <c r="AR39" s="76" t="str">
        <f t="shared" si="41"/>
        <v/>
      </c>
      <c r="AS39" s="76" t="str">
        <f t="shared" si="42"/>
        <v/>
      </c>
      <c r="AT39" s="76" t="str">
        <f t="shared" si="43"/>
        <v/>
      </c>
      <c r="AU39" s="76" t="str">
        <f t="shared" si="44"/>
        <v/>
      </c>
      <c r="AV39" s="76" t="str">
        <f t="shared" si="45"/>
        <v/>
      </c>
      <c r="AW39" s="76" t="str">
        <f t="shared" si="46"/>
        <v/>
      </c>
      <c r="AX39" s="76" t="str">
        <f t="shared" si="47"/>
        <v/>
      </c>
      <c r="AY39" s="76" t="str">
        <f t="shared" si="48"/>
        <v/>
      </c>
      <c r="AZ39" s="76" t="str">
        <f t="shared" si="49"/>
        <v/>
      </c>
      <c r="BA39" s="76" t="str">
        <f t="shared" si="50"/>
        <v/>
      </c>
      <c r="BB39" s="76" t="str">
        <f t="shared" si="51"/>
        <v/>
      </c>
      <c r="BC39" s="76" t="str">
        <f t="shared" si="52"/>
        <v/>
      </c>
      <c r="BF39" s="67" t="s">
        <v>7</v>
      </c>
      <c r="BG39" s="547" t="s">
        <v>20</v>
      </c>
      <c r="BH39" s="67" t="s">
        <v>44</v>
      </c>
      <c r="BI39" s="67" t="s">
        <v>429</v>
      </c>
    </row>
    <row r="40" spans="1:61" ht="30" customHeight="1">
      <c r="A40" s="556" t="str">
        <f t="shared" si="0"/>
        <v/>
      </c>
      <c r="B40" s="557"/>
      <c r="C40" s="556" t="s">
        <v>1456</v>
      </c>
      <c r="D40" s="558" t="str">
        <f t="shared" si="1"/>
        <v/>
      </c>
      <c r="E40" s="559" t="str">
        <f t="shared" si="2"/>
        <v/>
      </c>
      <c r="F40" s="560" t="str">
        <f t="shared" si="3"/>
        <v/>
      </c>
      <c r="G40" s="561" t="str">
        <f t="shared" si="4"/>
        <v/>
      </c>
      <c r="H40" s="556" t="str">
        <f t="shared" si="5"/>
        <v/>
      </c>
      <c r="I40" s="556" t="str">
        <f t="shared" si="6"/>
        <v/>
      </c>
      <c r="J40" s="561" t="str">
        <f t="shared" si="7"/>
        <v/>
      </c>
      <c r="K40" s="76" t="str">
        <f t="shared" si="8"/>
        <v/>
      </c>
      <c r="L40" s="76" t="str">
        <f t="shared" si="9"/>
        <v/>
      </c>
      <c r="M40" s="76" t="str">
        <f t="shared" si="10"/>
        <v/>
      </c>
      <c r="N40" s="76" t="str">
        <f t="shared" si="11"/>
        <v/>
      </c>
      <c r="O40" s="76">
        <f t="shared" si="12"/>
        <v>0</v>
      </c>
      <c r="P40" s="76">
        <f t="shared" si="13"/>
        <v>0</v>
      </c>
      <c r="Q40" s="76">
        <f t="shared" si="14"/>
        <v>0</v>
      </c>
      <c r="R40" s="76">
        <f t="shared" si="15"/>
        <v>0</v>
      </c>
      <c r="S40" s="76">
        <f t="shared" si="16"/>
        <v>0</v>
      </c>
      <c r="T40" s="76">
        <f t="shared" si="17"/>
        <v>0</v>
      </c>
      <c r="U40" s="76">
        <f t="shared" si="18"/>
        <v>0</v>
      </c>
      <c r="V40" s="76">
        <f t="shared" si="19"/>
        <v>0</v>
      </c>
      <c r="W40" s="76">
        <f t="shared" si="20"/>
        <v>0</v>
      </c>
      <c r="X40" s="76">
        <f t="shared" si="21"/>
        <v>0</v>
      </c>
      <c r="Y40" s="76">
        <f t="shared" si="22"/>
        <v>0</v>
      </c>
      <c r="Z40" s="76">
        <f t="shared" si="23"/>
        <v>0</v>
      </c>
      <c r="AA40" s="76">
        <f t="shared" si="24"/>
        <v>0</v>
      </c>
      <c r="AB40" s="76">
        <f t="shared" si="25"/>
        <v>0</v>
      </c>
      <c r="AC40" s="76">
        <f t="shared" si="26"/>
        <v>0</v>
      </c>
      <c r="AD40" s="76">
        <f t="shared" si="27"/>
        <v>0</v>
      </c>
      <c r="AE40" s="76">
        <f t="shared" si="28"/>
        <v>0</v>
      </c>
      <c r="AF40" s="76">
        <f t="shared" si="29"/>
        <v>0</v>
      </c>
      <c r="AG40" s="76">
        <f t="shared" si="30"/>
        <v>0</v>
      </c>
      <c r="AH40" s="76">
        <f t="shared" si="31"/>
        <v>0</v>
      </c>
      <c r="AI40" s="76">
        <f t="shared" si="32"/>
        <v>0</v>
      </c>
      <c r="AJ40" s="76">
        <f t="shared" si="33"/>
        <v>0</v>
      </c>
      <c r="AK40" s="76">
        <f t="shared" si="34"/>
        <v>0</v>
      </c>
      <c r="AL40" s="76">
        <f t="shared" si="35"/>
        <v>0</v>
      </c>
      <c r="AM40" s="76">
        <f t="shared" si="36"/>
        <v>0</v>
      </c>
      <c r="AN40" s="76" t="str">
        <f t="shared" si="37"/>
        <v/>
      </c>
      <c r="AO40" s="76" t="str">
        <f t="shared" si="38"/>
        <v/>
      </c>
      <c r="AP40" s="76" t="str">
        <f t="shared" si="39"/>
        <v/>
      </c>
      <c r="AQ40" s="76" t="str">
        <f t="shared" si="40"/>
        <v/>
      </c>
      <c r="AR40" s="76" t="str">
        <f t="shared" si="41"/>
        <v/>
      </c>
      <c r="AS40" s="76" t="str">
        <f t="shared" si="42"/>
        <v/>
      </c>
      <c r="AT40" s="76" t="str">
        <f t="shared" si="43"/>
        <v/>
      </c>
      <c r="AU40" s="76" t="str">
        <f t="shared" si="44"/>
        <v/>
      </c>
      <c r="AV40" s="76" t="str">
        <f t="shared" si="45"/>
        <v/>
      </c>
      <c r="AW40" s="76" t="str">
        <f t="shared" si="46"/>
        <v/>
      </c>
      <c r="AX40" s="76" t="str">
        <f t="shared" si="47"/>
        <v/>
      </c>
      <c r="AY40" s="76" t="str">
        <f t="shared" si="48"/>
        <v/>
      </c>
      <c r="AZ40" s="76" t="str">
        <f t="shared" si="49"/>
        <v/>
      </c>
      <c r="BA40" s="76" t="str">
        <f t="shared" si="50"/>
        <v/>
      </c>
      <c r="BB40" s="76" t="str">
        <f t="shared" si="51"/>
        <v/>
      </c>
      <c r="BC40" s="76" t="str">
        <f t="shared" si="52"/>
        <v/>
      </c>
      <c r="BF40" s="67" t="s">
        <v>7</v>
      </c>
      <c r="BG40" s="547" t="s">
        <v>20</v>
      </c>
      <c r="BH40" s="67" t="s">
        <v>45</v>
      </c>
      <c r="BI40" s="67" t="s">
        <v>430</v>
      </c>
    </row>
    <row r="41" spans="1:61" ht="30" customHeight="1">
      <c r="A41" s="556" t="str">
        <f t="shared" si="0"/>
        <v/>
      </c>
      <c r="B41" s="557"/>
      <c r="C41" s="556" t="s">
        <v>1456</v>
      </c>
      <c r="D41" s="558" t="str">
        <f t="shared" si="1"/>
        <v/>
      </c>
      <c r="E41" s="559" t="str">
        <f t="shared" si="2"/>
        <v/>
      </c>
      <c r="F41" s="560" t="str">
        <f t="shared" si="3"/>
        <v/>
      </c>
      <c r="G41" s="561" t="str">
        <f t="shared" si="4"/>
        <v/>
      </c>
      <c r="H41" s="556" t="str">
        <f t="shared" si="5"/>
        <v/>
      </c>
      <c r="I41" s="556" t="str">
        <f t="shared" si="6"/>
        <v/>
      </c>
      <c r="J41" s="561" t="str">
        <f t="shared" si="7"/>
        <v/>
      </c>
      <c r="K41" s="76" t="str">
        <f t="shared" si="8"/>
        <v/>
      </c>
      <c r="L41" s="76" t="str">
        <f t="shared" si="9"/>
        <v/>
      </c>
      <c r="M41" s="76" t="str">
        <f t="shared" si="10"/>
        <v/>
      </c>
      <c r="N41" s="76" t="str">
        <f t="shared" si="11"/>
        <v/>
      </c>
      <c r="O41" s="76">
        <f t="shared" si="12"/>
        <v>0</v>
      </c>
      <c r="P41" s="76">
        <f t="shared" si="13"/>
        <v>0</v>
      </c>
      <c r="Q41" s="76">
        <f t="shared" si="14"/>
        <v>0</v>
      </c>
      <c r="R41" s="76">
        <f t="shared" si="15"/>
        <v>0</v>
      </c>
      <c r="S41" s="76">
        <f t="shared" si="16"/>
        <v>0</v>
      </c>
      <c r="T41" s="76">
        <f t="shared" si="17"/>
        <v>0</v>
      </c>
      <c r="U41" s="76">
        <f t="shared" si="18"/>
        <v>0</v>
      </c>
      <c r="V41" s="76">
        <f t="shared" si="19"/>
        <v>0</v>
      </c>
      <c r="W41" s="76">
        <f t="shared" si="20"/>
        <v>0</v>
      </c>
      <c r="X41" s="76">
        <f t="shared" si="21"/>
        <v>0</v>
      </c>
      <c r="Y41" s="76">
        <f t="shared" si="22"/>
        <v>0</v>
      </c>
      <c r="Z41" s="76">
        <f t="shared" si="23"/>
        <v>0</v>
      </c>
      <c r="AA41" s="76">
        <f t="shared" si="24"/>
        <v>0</v>
      </c>
      <c r="AB41" s="76">
        <f t="shared" si="25"/>
        <v>0</v>
      </c>
      <c r="AC41" s="76">
        <f t="shared" si="26"/>
        <v>0</v>
      </c>
      <c r="AD41" s="76">
        <f t="shared" si="27"/>
        <v>0</v>
      </c>
      <c r="AE41" s="76">
        <f t="shared" si="28"/>
        <v>0</v>
      </c>
      <c r="AF41" s="76">
        <f t="shared" si="29"/>
        <v>0</v>
      </c>
      <c r="AG41" s="76">
        <f t="shared" si="30"/>
        <v>0</v>
      </c>
      <c r="AH41" s="76">
        <f t="shared" si="31"/>
        <v>0</v>
      </c>
      <c r="AI41" s="76">
        <f t="shared" si="32"/>
        <v>0</v>
      </c>
      <c r="AJ41" s="76">
        <f t="shared" si="33"/>
        <v>0</v>
      </c>
      <c r="AK41" s="76">
        <f t="shared" si="34"/>
        <v>0</v>
      </c>
      <c r="AL41" s="76">
        <f t="shared" si="35"/>
        <v>0</v>
      </c>
      <c r="AM41" s="76">
        <f t="shared" si="36"/>
        <v>0</v>
      </c>
      <c r="AN41" s="76" t="str">
        <f t="shared" si="37"/>
        <v/>
      </c>
      <c r="AO41" s="76" t="str">
        <f t="shared" si="38"/>
        <v/>
      </c>
      <c r="AP41" s="76" t="str">
        <f t="shared" si="39"/>
        <v/>
      </c>
      <c r="AQ41" s="76" t="str">
        <f t="shared" si="40"/>
        <v/>
      </c>
      <c r="AR41" s="76" t="str">
        <f t="shared" si="41"/>
        <v/>
      </c>
      <c r="AS41" s="76" t="str">
        <f t="shared" si="42"/>
        <v/>
      </c>
      <c r="AT41" s="76" t="str">
        <f t="shared" si="43"/>
        <v/>
      </c>
      <c r="AU41" s="76" t="str">
        <f t="shared" si="44"/>
        <v/>
      </c>
      <c r="AV41" s="76" t="str">
        <f t="shared" si="45"/>
        <v/>
      </c>
      <c r="AW41" s="76" t="str">
        <f t="shared" si="46"/>
        <v/>
      </c>
      <c r="AX41" s="76" t="str">
        <f t="shared" si="47"/>
        <v/>
      </c>
      <c r="AY41" s="76" t="str">
        <f t="shared" si="48"/>
        <v/>
      </c>
      <c r="AZ41" s="76" t="str">
        <f t="shared" si="49"/>
        <v/>
      </c>
      <c r="BA41" s="76" t="str">
        <f t="shared" si="50"/>
        <v/>
      </c>
      <c r="BB41" s="76" t="str">
        <f t="shared" si="51"/>
        <v/>
      </c>
      <c r="BC41" s="76" t="str">
        <f t="shared" si="52"/>
        <v/>
      </c>
      <c r="BF41" s="67" t="s">
        <v>7</v>
      </c>
      <c r="BG41" s="547" t="s">
        <v>20</v>
      </c>
      <c r="BH41" s="67" t="s">
        <v>46</v>
      </c>
      <c r="BI41" s="67" t="s">
        <v>431</v>
      </c>
    </row>
    <row r="42" spans="1:61" ht="30" customHeight="1">
      <c r="A42" s="556" t="str">
        <f t="shared" si="0"/>
        <v/>
      </c>
      <c r="B42" s="557"/>
      <c r="C42" s="556" t="s">
        <v>1456</v>
      </c>
      <c r="D42" s="558" t="str">
        <f t="shared" si="1"/>
        <v/>
      </c>
      <c r="E42" s="559" t="str">
        <f t="shared" si="2"/>
        <v/>
      </c>
      <c r="F42" s="560" t="str">
        <f t="shared" si="3"/>
        <v/>
      </c>
      <c r="G42" s="561" t="str">
        <f t="shared" si="4"/>
        <v/>
      </c>
      <c r="H42" s="556" t="str">
        <f t="shared" si="5"/>
        <v/>
      </c>
      <c r="I42" s="556" t="str">
        <f t="shared" si="6"/>
        <v/>
      </c>
      <c r="J42" s="561" t="str">
        <f t="shared" si="7"/>
        <v/>
      </c>
      <c r="K42" s="76" t="str">
        <f t="shared" si="8"/>
        <v/>
      </c>
      <c r="L42" s="76" t="str">
        <f t="shared" si="9"/>
        <v/>
      </c>
      <c r="M42" s="76" t="str">
        <f t="shared" si="10"/>
        <v/>
      </c>
      <c r="N42" s="76" t="str">
        <f t="shared" si="11"/>
        <v/>
      </c>
      <c r="O42" s="76">
        <f t="shared" si="12"/>
        <v>0</v>
      </c>
      <c r="P42" s="76">
        <f t="shared" si="13"/>
        <v>0</v>
      </c>
      <c r="Q42" s="76">
        <f t="shared" si="14"/>
        <v>0</v>
      </c>
      <c r="R42" s="76">
        <f t="shared" si="15"/>
        <v>0</v>
      </c>
      <c r="S42" s="76">
        <f t="shared" si="16"/>
        <v>0</v>
      </c>
      <c r="T42" s="76">
        <f t="shared" si="17"/>
        <v>0</v>
      </c>
      <c r="U42" s="76">
        <f t="shared" si="18"/>
        <v>0</v>
      </c>
      <c r="V42" s="76">
        <f t="shared" si="19"/>
        <v>0</v>
      </c>
      <c r="W42" s="76">
        <f t="shared" si="20"/>
        <v>0</v>
      </c>
      <c r="X42" s="76">
        <f t="shared" si="21"/>
        <v>0</v>
      </c>
      <c r="Y42" s="76">
        <f t="shared" si="22"/>
        <v>0</v>
      </c>
      <c r="Z42" s="76">
        <f t="shared" si="23"/>
        <v>0</v>
      </c>
      <c r="AA42" s="76">
        <f t="shared" si="24"/>
        <v>0</v>
      </c>
      <c r="AB42" s="76">
        <f t="shared" si="25"/>
        <v>0</v>
      </c>
      <c r="AC42" s="76">
        <f t="shared" si="26"/>
        <v>0</v>
      </c>
      <c r="AD42" s="76">
        <f t="shared" si="27"/>
        <v>0</v>
      </c>
      <c r="AE42" s="76">
        <f t="shared" si="28"/>
        <v>0</v>
      </c>
      <c r="AF42" s="76">
        <f t="shared" si="29"/>
        <v>0</v>
      </c>
      <c r="AG42" s="76">
        <f t="shared" si="30"/>
        <v>0</v>
      </c>
      <c r="AH42" s="76">
        <f t="shared" si="31"/>
        <v>0</v>
      </c>
      <c r="AI42" s="76">
        <f t="shared" si="32"/>
        <v>0</v>
      </c>
      <c r="AJ42" s="76">
        <f t="shared" si="33"/>
        <v>0</v>
      </c>
      <c r="AK42" s="76">
        <f t="shared" si="34"/>
        <v>0</v>
      </c>
      <c r="AL42" s="76">
        <f t="shared" si="35"/>
        <v>0</v>
      </c>
      <c r="AM42" s="76">
        <f t="shared" si="36"/>
        <v>0</v>
      </c>
      <c r="AN42" s="76" t="str">
        <f t="shared" si="37"/>
        <v/>
      </c>
      <c r="AO42" s="76" t="str">
        <f t="shared" si="38"/>
        <v/>
      </c>
      <c r="AP42" s="76" t="str">
        <f t="shared" si="39"/>
        <v/>
      </c>
      <c r="AQ42" s="76" t="str">
        <f t="shared" si="40"/>
        <v/>
      </c>
      <c r="AR42" s="76" t="str">
        <f t="shared" si="41"/>
        <v/>
      </c>
      <c r="AS42" s="76" t="str">
        <f t="shared" si="42"/>
        <v/>
      </c>
      <c r="AT42" s="76" t="str">
        <f t="shared" si="43"/>
        <v/>
      </c>
      <c r="AU42" s="76" t="str">
        <f t="shared" si="44"/>
        <v/>
      </c>
      <c r="AV42" s="76" t="str">
        <f t="shared" si="45"/>
        <v/>
      </c>
      <c r="AW42" s="76" t="str">
        <f t="shared" si="46"/>
        <v/>
      </c>
      <c r="AX42" s="76" t="str">
        <f t="shared" si="47"/>
        <v/>
      </c>
      <c r="AY42" s="76" t="str">
        <f t="shared" si="48"/>
        <v/>
      </c>
      <c r="AZ42" s="76" t="str">
        <f t="shared" si="49"/>
        <v/>
      </c>
      <c r="BA42" s="76" t="str">
        <f t="shared" si="50"/>
        <v/>
      </c>
      <c r="BB42" s="76" t="str">
        <f t="shared" si="51"/>
        <v/>
      </c>
      <c r="BC42" s="76" t="str">
        <f t="shared" si="52"/>
        <v/>
      </c>
      <c r="BF42" s="67" t="s">
        <v>7</v>
      </c>
      <c r="BG42" s="547" t="s">
        <v>20</v>
      </c>
      <c r="BH42" s="67" t="s">
        <v>2031</v>
      </c>
      <c r="BI42" s="67" t="s">
        <v>432</v>
      </c>
    </row>
    <row r="43" spans="1:61" ht="30" customHeight="1">
      <c r="A43" s="556" t="str">
        <f t="shared" si="0"/>
        <v/>
      </c>
      <c r="B43" s="557"/>
      <c r="C43" s="556" t="s">
        <v>1456</v>
      </c>
      <c r="D43" s="558" t="str">
        <f t="shared" si="1"/>
        <v/>
      </c>
      <c r="E43" s="559" t="str">
        <f t="shared" si="2"/>
        <v/>
      </c>
      <c r="F43" s="560" t="str">
        <f t="shared" si="3"/>
        <v/>
      </c>
      <c r="G43" s="561" t="str">
        <f t="shared" si="4"/>
        <v/>
      </c>
      <c r="H43" s="556" t="str">
        <f t="shared" si="5"/>
        <v/>
      </c>
      <c r="I43" s="556" t="str">
        <f t="shared" si="6"/>
        <v/>
      </c>
      <c r="J43" s="561" t="str">
        <f t="shared" si="7"/>
        <v/>
      </c>
      <c r="K43" s="76" t="str">
        <f t="shared" si="8"/>
        <v/>
      </c>
      <c r="L43" s="76" t="str">
        <f t="shared" si="9"/>
        <v/>
      </c>
      <c r="M43" s="76" t="str">
        <f t="shared" si="10"/>
        <v/>
      </c>
      <c r="N43" s="76" t="str">
        <f t="shared" si="11"/>
        <v/>
      </c>
      <c r="O43" s="76">
        <f t="shared" si="12"/>
        <v>0</v>
      </c>
      <c r="P43" s="76">
        <f t="shared" si="13"/>
        <v>0</v>
      </c>
      <c r="Q43" s="76">
        <f t="shared" si="14"/>
        <v>0</v>
      </c>
      <c r="R43" s="76">
        <f t="shared" si="15"/>
        <v>0</v>
      </c>
      <c r="S43" s="76">
        <f t="shared" si="16"/>
        <v>0</v>
      </c>
      <c r="T43" s="76">
        <f t="shared" si="17"/>
        <v>0</v>
      </c>
      <c r="U43" s="76">
        <f t="shared" si="18"/>
        <v>0</v>
      </c>
      <c r="V43" s="76">
        <f t="shared" si="19"/>
        <v>0</v>
      </c>
      <c r="W43" s="76">
        <f t="shared" si="20"/>
        <v>0</v>
      </c>
      <c r="X43" s="76">
        <f t="shared" si="21"/>
        <v>0</v>
      </c>
      <c r="Y43" s="76">
        <f t="shared" si="22"/>
        <v>0</v>
      </c>
      <c r="Z43" s="76">
        <f t="shared" si="23"/>
        <v>0</v>
      </c>
      <c r="AA43" s="76">
        <f t="shared" si="24"/>
        <v>0</v>
      </c>
      <c r="AB43" s="76">
        <f t="shared" si="25"/>
        <v>0</v>
      </c>
      <c r="AC43" s="76">
        <f t="shared" si="26"/>
        <v>0</v>
      </c>
      <c r="AD43" s="76">
        <f t="shared" si="27"/>
        <v>0</v>
      </c>
      <c r="AE43" s="76">
        <f t="shared" si="28"/>
        <v>0</v>
      </c>
      <c r="AF43" s="76">
        <f t="shared" si="29"/>
        <v>0</v>
      </c>
      <c r="AG43" s="76">
        <f t="shared" si="30"/>
        <v>0</v>
      </c>
      <c r="AH43" s="76">
        <f t="shared" si="31"/>
        <v>0</v>
      </c>
      <c r="AI43" s="76">
        <f t="shared" si="32"/>
        <v>0</v>
      </c>
      <c r="AJ43" s="76">
        <f t="shared" si="33"/>
        <v>0</v>
      </c>
      <c r="AK43" s="76">
        <f t="shared" si="34"/>
        <v>0</v>
      </c>
      <c r="AL43" s="76">
        <f t="shared" si="35"/>
        <v>0</v>
      </c>
      <c r="AM43" s="76">
        <f t="shared" si="36"/>
        <v>0</v>
      </c>
      <c r="AN43" s="76" t="str">
        <f t="shared" si="37"/>
        <v/>
      </c>
      <c r="AO43" s="76" t="str">
        <f t="shared" si="38"/>
        <v/>
      </c>
      <c r="AP43" s="76" t="str">
        <f t="shared" si="39"/>
        <v/>
      </c>
      <c r="AQ43" s="76" t="str">
        <f t="shared" si="40"/>
        <v/>
      </c>
      <c r="AR43" s="76" t="str">
        <f t="shared" si="41"/>
        <v/>
      </c>
      <c r="AS43" s="76" t="str">
        <f t="shared" si="42"/>
        <v/>
      </c>
      <c r="AT43" s="76" t="str">
        <f t="shared" si="43"/>
        <v/>
      </c>
      <c r="AU43" s="76" t="str">
        <f t="shared" si="44"/>
        <v/>
      </c>
      <c r="AV43" s="76" t="str">
        <f t="shared" si="45"/>
        <v/>
      </c>
      <c r="AW43" s="76" t="str">
        <f t="shared" si="46"/>
        <v/>
      </c>
      <c r="AX43" s="76" t="str">
        <f t="shared" si="47"/>
        <v/>
      </c>
      <c r="AY43" s="76" t="str">
        <f t="shared" si="48"/>
        <v/>
      </c>
      <c r="AZ43" s="76" t="str">
        <f t="shared" si="49"/>
        <v/>
      </c>
      <c r="BA43" s="76" t="str">
        <f t="shared" si="50"/>
        <v/>
      </c>
      <c r="BB43" s="76" t="str">
        <f t="shared" si="51"/>
        <v/>
      </c>
      <c r="BC43" s="76" t="str">
        <f t="shared" si="52"/>
        <v/>
      </c>
      <c r="BF43" s="67" t="s">
        <v>7</v>
      </c>
      <c r="BG43" s="547" t="s">
        <v>20</v>
      </c>
      <c r="BH43" s="67" t="s">
        <v>2030</v>
      </c>
      <c r="BI43" s="67" t="s">
        <v>433</v>
      </c>
    </row>
    <row r="44" spans="1:61" ht="30" customHeight="1">
      <c r="A44" s="556" t="str">
        <f t="shared" si="0"/>
        <v/>
      </c>
      <c r="B44" s="557"/>
      <c r="C44" s="556" t="s">
        <v>1456</v>
      </c>
      <c r="D44" s="558" t="str">
        <f t="shared" si="1"/>
        <v/>
      </c>
      <c r="E44" s="559" t="str">
        <f t="shared" si="2"/>
        <v/>
      </c>
      <c r="F44" s="560" t="str">
        <f t="shared" si="3"/>
        <v/>
      </c>
      <c r="G44" s="561" t="str">
        <f t="shared" si="4"/>
        <v/>
      </c>
      <c r="H44" s="556" t="str">
        <f t="shared" si="5"/>
        <v/>
      </c>
      <c r="I44" s="556" t="str">
        <f t="shared" si="6"/>
        <v/>
      </c>
      <c r="J44" s="561" t="str">
        <f t="shared" si="7"/>
        <v/>
      </c>
      <c r="K44" s="76" t="str">
        <f t="shared" si="8"/>
        <v/>
      </c>
      <c r="L44" s="76" t="str">
        <f t="shared" si="9"/>
        <v/>
      </c>
      <c r="M44" s="76" t="str">
        <f t="shared" si="10"/>
        <v/>
      </c>
      <c r="N44" s="76" t="str">
        <f t="shared" si="11"/>
        <v/>
      </c>
      <c r="O44" s="76">
        <f t="shared" si="12"/>
        <v>0</v>
      </c>
      <c r="P44" s="76">
        <f t="shared" si="13"/>
        <v>0</v>
      </c>
      <c r="Q44" s="76">
        <f t="shared" si="14"/>
        <v>0</v>
      </c>
      <c r="R44" s="76">
        <f t="shared" si="15"/>
        <v>0</v>
      </c>
      <c r="S44" s="76">
        <f t="shared" si="16"/>
        <v>0</v>
      </c>
      <c r="T44" s="76">
        <f t="shared" si="17"/>
        <v>0</v>
      </c>
      <c r="U44" s="76">
        <f t="shared" si="18"/>
        <v>0</v>
      </c>
      <c r="V44" s="76">
        <f t="shared" si="19"/>
        <v>0</v>
      </c>
      <c r="W44" s="76">
        <f t="shared" si="20"/>
        <v>0</v>
      </c>
      <c r="X44" s="76">
        <f t="shared" si="21"/>
        <v>0</v>
      </c>
      <c r="Y44" s="76">
        <f t="shared" si="22"/>
        <v>0</v>
      </c>
      <c r="Z44" s="76">
        <f t="shared" si="23"/>
        <v>0</v>
      </c>
      <c r="AA44" s="76">
        <f t="shared" si="24"/>
        <v>0</v>
      </c>
      <c r="AB44" s="76">
        <f t="shared" si="25"/>
        <v>0</v>
      </c>
      <c r="AC44" s="76">
        <f t="shared" si="26"/>
        <v>0</v>
      </c>
      <c r="AD44" s="76">
        <f t="shared" si="27"/>
        <v>0</v>
      </c>
      <c r="AE44" s="76">
        <f t="shared" si="28"/>
        <v>0</v>
      </c>
      <c r="AF44" s="76">
        <f t="shared" si="29"/>
        <v>0</v>
      </c>
      <c r="AG44" s="76">
        <f t="shared" si="30"/>
        <v>0</v>
      </c>
      <c r="AH44" s="76">
        <f t="shared" si="31"/>
        <v>0</v>
      </c>
      <c r="AI44" s="76">
        <f t="shared" si="32"/>
        <v>0</v>
      </c>
      <c r="AJ44" s="76">
        <f t="shared" si="33"/>
        <v>0</v>
      </c>
      <c r="AK44" s="76">
        <f t="shared" si="34"/>
        <v>0</v>
      </c>
      <c r="AL44" s="76">
        <f t="shared" si="35"/>
        <v>0</v>
      </c>
      <c r="AM44" s="76">
        <f t="shared" si="36"/>
        <v>0</v>
      </c>
      <c r="AN44" s="76" t="str">
        <f t="shared" si="37"/>
        <v/>
      </c>
      <c r="AO44" s="76" t="str">
        <f t="shared" si="38"/>
        <v/>
      </c>
      <c r="AP44" s="76" t="str">
        <f t="shared" si="39"/>
        <v/>
      </c>
      <c r="AQ44" s="76" t="str">
        <f t="shared" si="40"/>
        <v/>
      </c>
      <c r="AR44" s="76" t="str">
        <f t="shared" si="41"/>
        <v/>
      </c>
      <c r="AS44" s="76" t="str">
        <f t="shared" si="42"/>
        <v/>
      </c>
      <c r="AT44" s="76" t="str">
        <f t="shared" si="43"/>
        <v/>
      </c>
      <c r="AU44" s="76" t="str">
        <f t="shared" si="44"/>
        <v/>
      </c>
      <c r="AV44" s="76" t="str">
        <f t="shared" si="45"/>
        <v/>
      </c>
      <c r="AW44" s="76" t="str">
        <f t="shared" si="46"/>
        <v/>
      </c>
      <c r="AX44" s="76" t="str">
        <f t="shared" si="47"/>
        <v/>
      </c>
      <c r="AY44" s="76" t="str">
        <f t="shared" si="48"/>
        <v/>
      </c>
      <c r="AZ44" s="76" t="str">
        <f t="shared" si="49"/>
        <v/>
      </c>
      <c r="BA44" s="76" t="str">
        <f t="shared" si="50"/>
        <v/>
      </c>
      <c r="BB44" s="76" t="str">
        <f t="shared" si="51"/>
        <v/>
      </c>
      <c r="BC44" s="76" t="str">
        <f t="shared" si="52"/>
        <v/>
      </c>
      <c r="BF44" s="67" t="s">
        <v>7</v>
      </c>
      <c r="BG44" s="547" t="s">
        <v>20</v>
      </c>
      <c r="BH44" s="67" t="s">
        <v>47</v>
      </c>
      <c r="BI44" s="67" t="s">
        <v>434</v>
      </c>
    </row>
    <row r="45" spans="1:61" ht="30" customHeight="1">
      <c r="A45" s="556" t="str">
        <f t="shared" si="0"/>
        <v/>
      </c>
      <c r="B45" s="557"/>
      <c r="C45" s="556" t="s">
        <v>1456</v>
      </c>
      <c r="D45" s="558" t="str">
        <f t="shared" si="1"/>
        <v/>
      </c>
      <c r="E45" s="559" t="str">
        <f t="shared" si="2"/>
        <v/>
      </c>
      <c r="F45" s="560" t="str">
        <f t="shared" si="3"/>
        <v/>
      </c>
      <c r="G45" s="561" t="str">
        <f t="shared" si="4"/>
        <v/>
      </c>
      <c r="H45" s="556" t="str">
        <f t="shared" si="5"/>
        <v/>
      </c>
      <c r="I45" s="556" t="str">
        <f t="shared" si="6"/>
        <v/>
      </c>
      <c r="J45" s="561" t="str">
        <f t="shared" si="7"/>
        <v/>
      </c>
      <c r="K45" s="76" t="str">
        <f t="shared" si="8"/>
        <v/>
      </c>
      <c r="L45" s="76" t="str">
        <f t="shared" si="9"/>
        <v/>
      </c>
      <c r="M45" s="76" t="str">
        <f t="shared" si="10"/>
        <v/>
      </c>
      <c r="N45" s="76" t="str">
        <f t="shared" si="11"/>
        <v/>
      </c>
      <c r="O45" s="76">
        <f t="shared" si="12"/>
        <v>0</v>
      </c>
      <c r="P45" s="76">
        <f t="shared" si="13"/>
        <v>0</v>
      </c>
      <c r="Q45" s="76">
        <f t="shared" si="14"/>
        <v>0</v>
      </c>
      <c r="R45" s="76">
        <f t="shared" si="15"/>
        <v>0</v>
      </c>
      <c r="S45" s="76">
        <f t="shared" si="16"/>
        <v>0</v>
      </c>
      <c r="T45" s="76">
        <f t="shared" si="17"/>
        <v>0</v>
      </c>
      <c r="U45" s="76">
        <f t="shared" si="18"/>
        <v>0</v>
      </c>
      <c r="V45" s="76">
        <f t="shared" si="19"/>
        <v>0</v>
      </c>
      <c r="W45" s="76">
        <f t="shared" si="20"/>
        <v>0</v>
      </c>
      <c r="X45" s="76">
        <f t="shared" si="21"/>
        <v>0</v>
      </c>
      <c r="Y45" s="76">
        <f t="shared" si="22"/>
        <v>0</v>
      </c>
      <c r="Z45" s="76">
        <f t="shared" si="23"/>
        <v>0</v>
      </c>
      <c r="AA45" s="76">
        <f t="shared" si="24"/>
        <v>0</v>
      </c>
      <c r="AB45" s="76">
        <f t="shared" si="25"/>
        <v>0</v>
      </c>
      <c r="AC45" s="76">
        <f t="shared" si="26"/>
        <v>0</v>
      </c>
      <c r="AD45" s="76">
        <f t="shared" si="27"/>
        <v>0</v>
      </c>
      <c r="AE45" s="76">
        <f t="shared" si="28"/>
        <v>0</v>
      </c>
      <c r="AF45" s="76">
        <f t="shared" si="29"/>
        <v>0</v>
      </c>
      <c r="AG45" s="76">
        <f t="shared" si="30"/>
        <v>0</v>
      </c>
      <c r="AH45" s="76">
        <f t="shared" si="31"/>
        <v>0</v>
      </c>
      <c r="AI45" s="76">
        <f t="shared" si="32"/>
        <v>0</v>
      </c>
      <c r="AJ45" s="76">
        <f t="shared" si="33"/>
        <v>0</v>
      </c>
      <c r="AK45" s="76">
        <f t="shared" si="34"/>
        <v>0</v>
      </c>
      <c r="AL45" s="76">
        <f t="shared" si="35"/>
        <v>0</v>
      </c>
      <c r="AM45" s="76">
        <f t="shared" si="36"/>
        <v>0</v>
      </c>
      <c r="AN45" s="76" t="str">
        <f t="shared" si="37"/>
        <v/>
      </c>
      <c r="AO45" s="76" t="str">
        <f t="shared" si="38"/>
        <v/>
      </c>
      <c r="AP45" s="76" t="str">
        <f t="shared" si="39"/>
        <v/>
      </c>
      <c r="AQ45" s="76" t="str">
        <f t="shared" si="40"/>
        <v/>
      </c>
      <c r="AR45" s="76" t="str">
        <f t="shared" si="41"/>
        <v/>
      </c>
      <c r="AS45" s="76" t="str">
        <f t="shared" si="42"/>
        <v/>
      </c>
      <c r="AT45" s="76" t="str">
        <f t="shared" si="43"/>
        <v/>
      </c>
      <c r="AU45" s="76" t="str">
        <f t="shared" si="44"/>
        <v/>
      </c>
      <c r="AV45" s="76" t="str">
        <f t="shared" si="45"/>
        <v/>
      </c>
      <c r="AW45" s="76" t="str">
        <f t="shared" si="46"/>
        <v/>
      </c>
      <c r="AX45" s="76" t="str">
        <f t="shared" si="47"/>
        <v/>
      </c>
      <c r="AY45" s="76" t="str">
        <f t="shared" si="48"/>
        <v/>
      </c>
      <c r="AZ45" s="76" t="str">
        <f t="shared" si="49"/>
        <v/>
      </c>
      <c r="BA45" s="76" t="str">
        <f t="shared" si="50"/>
        <v/>
      </c>
      <c r="BB45" s="76" t="str">
        <f t="shared" si="51"/>
        <v/>
      </c>
      <c r="BC45" s="76" t="str">
        <f t="shared" si="52"/>
        <v/>
      </c>
      <c r="BF45" s="67" t="s">
        <v>7</v>
      </c>
      <c r="BG45" s="547" t="s">
        <v>20</v>
      </c>
      <c r="BH45" s="67" t="s">
        <v>2029</v>
      </c>
      <c r="BI45" s="67" t="s">
        <v>435</v>
      </c>
    </row>
    <row r="46" spans="1:61" ht="30" customHeight="1">
      <c r="A46" s="556" t="str">
        <f t="shared" si="0"/>
        <v/>
      </c>
      <c r="B46" s="557"/>
      <c r="C46" s="556" t="s">
        <v>1456</v>
      </c>
      <c r="D46" s="558" t="str">
        <f t="shared" si="1"/>
        <v/>
      </c>
      <c r="E46" s="559" t="str">
        <f t="shared" si="2"/>
        <v/>
      </c>
      <c r="F46" s="560" t="str">
        <f t="shared" si="3"/>
        <v/>
      </c>
      <c r="G46" s="561" t="str">
        <f t="shared" si="4"/>
        <v/>
      </c>
      <c r="H46" s="556" t="str">
        <f t="shared" si="5"/>
        <v/>
      </c>
      <c r="I46" s="556" t="str">
        <f t="shared" si="6"/>
        <v/>
      </c>
      <c r="J46" s="561" t="str">
        <f t="shared" si="7"/>
        <v/>
      </c>
      <c r="K46" s="76" t="str">
        <f t="shared" si="8"/>
        <v/>
      </c>
      <c r="L46" s="76" t="str">
        <f t="shared" si="9"/>
        <v/>
      </c>
      <c r="M46" s="76" t="str">
        <f t="shared" si="10"/>
        <v/>
      </c>
      <c r="N46" s="76" t="str">
        <f t="shared" si="11"/>
        <v/>
      </c>
      <c r="O46" s="76">
        <f t="shared" si="12"/>
        <v>0</v>
      </c>
      <c r="P46" s="76">
        <f t="shared" si="13"/>
        <v>0</v>
      </c>
      <c r="Q46" s="76">
        <f t="shared" si="14"/>
        <v>0</v>
      </c>
      <c r="R46" s="76">
        <f t="shared" si="15"/>
        <v>0</v>
      </c>
      <c r="S46" s="76">
        <f t="shared" si="16"/>
        <v>0</v>
      </c>
      <c r="T46" s="76">
        <f t="shared" si="17"/>
        <v>0</v>
      </c>
      <c r="U46" s="76">
        <f t="shared" si="18"/>
        <v>0</v>
      </c>
      <c r="V46" s="76">
        <f t="shared" si="19"/>
        <v>0</v>
      </c>
      <c r="W46" s="76">
        <f t="shared" si="20"/>
        <v>0</v>
      </c>
      <c r="X46" s="76">
        <f t="shared" si="21"/>
        <v>0</v>
      </c>
      <c r="Y46" s="76">
        <f t="shared" si="22"/>
        <v>0</v>
      </c>
      <c r="Z46" s="76">
        <f t="shared" si="23"/>
        <v>0</v>
      </c>
      <c r="AA46" s="76">
        <f t="shared" si="24"/>
        <v>0</v>
      </c>
      <c r="AB46" s="76">
        <f t="shared" si="25"/>
        <v>0</v>
      </c>
      <c r="AC46" s="76">
        <f t="shared" si="26"/>
        <v>0</v>
      </c>
      <c r="AD46" s="76">
        <f t="shared" si="27"/>
        <v>0</v>
      </c>
      <c r="AE46" s="76">
        <f t="shared" si="28"/>
        <v>0</v>
      </c>
      <c r="AF46" s="76">
        <f t="shared" si="29"/>
        <v>0</v>
      </c>
      <c r="AG46" s="76">
        <f t="shared" si="30"/>
        <v>0</v>
      </c>
      <c r="AH46" s="76">
        <f t="shared" si="31"/>
        <v>0</v>
      </c>
      <c r="AI46" s="76">
        <f t="shared" si="32"/>
        <v>0</v>
      </c>
      <c r="AJ46" s="76">
        <f t="shared" si="33"/>
        <v>0</v>
      </c>
      <c r="AK46" s="76">
        <f t="shared" si="34"/>
        <v>0</v>
      </c>
      <c r="AL46" s="76">
        <f t="shared" si="35"/>
        <v>0</v>
      </c>
      <c r="AM46" s="76">
        <f t="shared" si="36"/>
        <v>0</v>
      </c>
      <c r="AN46" s="76" t="str">
        <f t="shared" si="37"/>
        <v/>
      </c>
      <c r="AO46" s="76" t="str">
        <f t="shared" si="38"/>
        <v/>
      </c>
      <c r="AP46" s="76" t="str">
        <f t="shared" si="39"/>
        <v/>
      </c>
      <c r="AQ46" s="76" t="str">
        <f t="shared" si="40"/>
        <v/>
      </c>
      <c r="AR46" s="76" t="str">
        <f t="shared" si="41"/>
        <v/>
      </c>
      <c r="AS46" s="76" t="str">
        <f t="shared" si="42"/>
        <v/>
      </c>
      <c r="AT46" s="76" t="str">
        <f t="shared" si="43"/>
        <v/>
      </c>
      <c r="AU46" s="76" t="str">
        <f t="shared" si="44"/>
        <v/>
      </c>
      <c r="AV46" s="76" t="str">
        <f t="shared" si="45"/>
        <v/>
      </c>
      <c r="AW46" s="76" t="str">
        <f t="shared" si="46"/>
        <v/>
      </c>
      <c r="AX46" s="76" t="str">
        <f t="shared" si="47"/>
        <v/>
      </c>
      <c r="AY46" s="76" t="str">
        <f t="shared" si="48"/>
        <v/>
      </c>
      <c r="AZ46" s="76" t="str">
        <f t="shared" si="49"/>
        <v/>
      </c>
      <c r="BA46" s="76" t="str">
        <f t="shared" si="50"/>
        <v/>
      </c>
      <c r="BB46" s="76" t="str">
        <f t="shared" si="51"/>
        <v/>
      </c>
      <c r="BC46" s="76" t="str">
        <f t="shared" si="52"/>
        <v/>
      </c>
      <c r="BF46" s="67" t="s">
        <v>7</v>
      </c>
      <c r="BG46" s="547" t="s">
        <v>20</v>
      </c>
      <c r="BH46" s="67" t="s">
        <v>2028</v>
      </c>
      <c r="BI46" s="67" t="s">
        <v>436</v>
      </c>
    </row>
    <row r="47" spans="1:61" ht="30" customHeight="1">
      <c r="A47" s="556" t="str">
        <f t="shared" si="0"/>
        <v/>
      </c>
      <c r="B47" s="557"/>
      <c r="C47" s="556" t="s">
        <v>1456</v>
      </c>
      <c r="D47" s="558" t="str">
        <f t="shared" si="1"/>
        <v/>
      </c>
      <c r="E47" s="559" t="str">
        <f t="shared" si="2"/>
        <v/>
      </c>
      <c r="F47" s="560" t="str">
        <f t="shared" si="3"/>
        <v/>
      </c>
      <c r="G47" s="561" t="str">
        <f t="shared" si="4"/>
        <v/>
      </c>
      <c r="H47" s="556" t="str">
        <f t="shared" si="5"/>
        <v/>
      </c>
      <c r="I47" s="556" t="str">
        <f t="shared" si="6"/>
        <v/>
      </c>
      <c r="J47" s="561" t="str">
        <f t="shared" si="7"/>
        <v/>
      </c>
      <c r="K47" s="76" t="str">
        <f t="shared" si="8"/>
        <v/>
      </c>
      <c r="L47" s="76" t="str">
        <f t="shared" si="9"/>
        <v/>
      </c>
      <c r="M47" s="76" t="str">
        <f t="shared" si="10"/>
        <v/>
      </c>
      <c r="N47" s="76" t="str">
        <f t="shared" si="11"/>
        <v/>
      </c>
      <c r="O47" s="76">
        <f t="shared" si="12"/>
        <v>0</v>
      </c>
      <c r="P47" s="76">
        <f t="shared" si="13"/>
        <v>0</v>
      </c>
      <c r="Q47" s="76">
        <f t="shared" si="14"/>
        <v>0</v>
      </c>
      <c r="R47" s="76">
        <f t="shared" si="15"/>
        <v>0</v>
      </c>
      <c r="S47" s="76">
        <f t="shared" si="16"/>
        <v>0</v>
      </c>
      <c r="T47" s="76">
        <f t="shared" si="17"/>
        <v>0</v>
      </c>
      <c r="U47" s="76">
        <f t="shared" si="18"/>
        <v>0</v>
      </c>
      <c r="V47" s="76">
        <f t="shared" si="19"/>
        <v>0</v>
      </c>
      <c r="W47" s="76">
        <f t="shared" si="20"/>
        <v>0</v>
      </c>
      <c r="X47" s="76">
        <f t="shared" si="21"/>
        <v>0</v>
      </c>
      <c r="Y47" s="76">
        <f t="shared" si="22"/>
        <v>0</v>
      </c>
      <c r="Z47" s="76">
        <f t="shared" si="23"/>
        <v>0</v>
      </c>
      <c r="AA47" s="76">
        <f t="shared" si="24"/>
        <v>0</v>
      </c>
      <c r="AB47" s="76">
        <f t="shared" si="25"/>
        <v>0</v>
      </c>
      <c r="AC47" s="76">
        <f t="shared" si="26"/>
        <v>0</v>
      </c>
      <c r="AD47" s="76">
        <f t="shared" si="27"/>
        <v>0</v>
      </c>
      <c r="AE47" s="76">
        <f t="shared" si="28"/>
        <v>0</v>
      </c>
      <c r="AF47" s="76">
        <f t="shared" si="29"/>
        <v>0</v>
      </c>
      <c r="AG47" s="76">
        <f t="shared" si="30"/>
        <v>0</v>
      </c>
      <c r="AH47" s="76">
        <f t="shared" si="31"/>
        <v>0</v>
      </c>
      <c r="AI47" s="76">
        <f t="shared" si="32"/>
        <v>0</v>
      </c>
      <c r="AJ47" s="76">
        <f t="shared" si="33"/>
        <v>0</v>
      </c>
      <c r="AK47" s="76">
        <f t="shared" si="34"/>
        <v>0</v>
      </c>
      <c r="AL47" s="76">
        <f t="shared" si="35"/>
        <v>0</v>
      </c>
      <c r="AM47" s="76">
        <f t="shared" si="36"/>
        <v>0</v>
      </c>
      <c r="AN47" s="76" t="str">
        <f t="shared" si="37"/>
        <v/>
      </c>
      <c r="AO47" s="76" t="str">
        <f t="shared" si="38"/>
        <v/>
      </c>
      <c r="AP47" s="76" t="str">
        <f t="shared" si="39"/>
        <v/>
      </c>
      <c r="AQ47" s="76" t="str">
        <f t="shared" si="40"/>
        <v/>
      </c>
      <c r="AR47" s="76" t="str">
        <f t="shared" si="41"/>
        <v/>
      </c>
      <c r="AS47" s="76" t="str">
        <f t="shared" si="42"/>
        <v/>
      </c>
      <c r="AT47" s="76" t="str">
        <f t="shared" si="43"/>
        <v/>
      </c>
      <c r="AU47" s="76" t="str">
        <f t="shared" si="44"/>
        <v/>
      </c>
      <c r="AV47" s="76" t="str">
        <f t="shared" si="45"/>
        <v/>
      </c>
      <c r="AW47" s="76" t="str">
        <f t="shared" si="46"/>
        <v/>
      </c>
      <c r="AX47" s="76" t="str">
        <f t="shared" si="47"/>
        <v/>
      </c>
      <c r="AY47" s="76" t="str">
        <f t="shared" si="48"/>
        <v/>
      </c>
      <c r="AZ47" s="76" t="str">
        <f t="shared" si="49"/>
        <v/>
      </c>
      <c r="BA47" s="76" t="str">
        <f t="shared" si="50"/>
        <v/>
      </c>
      <c r="BB47" s="76" t="str">
        <f t="shared" si="51"/>
        <v/>
      </c>
      <c r="BC47" s="76" t="str">
        <f t="shared" si="52"/>
        <v/>
      </c>
      <c r="BF47" s="67" t="s">
        <v>7</v>
      </c>
      <c r="BG47" s="547" t="s">
        <v>20</v>
      </c>
      <c r="BH47" s="67" t="s">
        <v>2027</v>
      </c>
      <c r="BI47" s="67" t="s">
        <v>437</v>
      </c>
    </row>
    <row r="48" spans="1:61" ht="30" customHeight="1">
      <c r="A48" s="556" t="str">
        <f t="shared" si="0"/>
        <v/>
      </c>
      <c r="B48" s="557"/>
      <c r="C48" s="556" t="s">
        <v>1456</v>
      </c>
      <c r="D48" s="558" t="str">
        <f t="shared" si="1"/>
        <v/>
      </c>
      <c r="E48" s="559" t="str">
        <f t="shared" si="2"/>
        <v/>
      </c>
      <c r="F48" s="560" t="str">
        <f t="shared" si="3"/>
        <v/>
      </c>
      <c r="G48" s="561" t="str">
        <f t="shared" si="4"/>
        <v/>
      </c>
      <c r="H48" s="556" t="str">
        <f t="shared" si="5"/>
        <v/>
      </c>
      <c r="I48" s="556" t="str">
        <f t="shared" si="6"/>
        <v/>
      </c>
      <c r="J48" s="561" t="str">
        <f t="shared" si="7"/>
        <v/>
      </c>
      <c r="K48" s="76" t="str">
        <f t="shared" si="8"/>
        <v/>
      </c>
      <c r="L48" s="76" t="str">
        <f t="shared" si="9"/>
        <v/>
      </c>
      <c r="M48" s="76" t="str">
        <f t="shared" si="10"/>
        <v/>
      </c>
      <c r="N48" s="76" t="str">
        <f t="shared" si="11"/>
        <v/>
      </c>
      <c r="O48" s="76">
        <f t="shared" si="12"/>
        <v>0</v>
      </c>
      <c r="P48" s="76">
        <f t="shared" si="13"/>
        <v>0</v>
      </c>
      <c r="Q48" s="76">
        <f t="shared" si="14"/>
        <v>0</v>
      </c>
      <c r="R48" s="76">
        <f t="shared" si="15"/>
        <v>0</v>
      </c>
      <c r="S48" s="76">
        <f t="shared" si="16"/>
        <v>0</v>
      </c>
      <c r="T48" s="76">
        <f t="shared" si="17"/>
        <v>0</v>
      </c>
      <c r="U48" s="76">
        <f t="shared" si="18"/>
        <v>0</v>
      </c>
      <c r="V48" s="76">
        <f t="shared" si="19"/>
        <v>0</v>
      </c>
      <c r="W48" s="76">
        <f t="shared" si="20"/>
        <v>0</v>
      </c>
      <c r="X48" s="76">
        <f t="shared" si="21"/>
        <v>0</v>
      </c>
      <c r="Y48" s="76">
        <f t="shared" si="22"/>
        <v>0</v>
      </c>
      <c r="Z48" s="76">
        <f t="shared" si="23"/>
        <v>0</v>
      </c>
      <c r="AA48" s="76">
        <f t="shared" si="24"/>
        <v>0</v>
      </c>
      <c r="AB48" s="76">
        <f t="shared" si="25"/>
        <v>0</v>
      </c>
      <c r="AC48" s="76">
        <f t="shared" si="26"/>
        <v>0</v>
      </c>
      <c r="AD48" s="76">
        <f t="shared" si="27"/>
        <v>0</v>
      </c>
      <c r="AE48" s="76">
        <f t="shared" si="28"/>
        <v>0</v>
      </c>
      <c r="AF48" s="76">
        <f t="shared" si="29"/>
        <v>0</v>
      </c>
      <c r="AG48" s="76">
        <f t="shared" si="30"/>
        <v>0</v>
      </c>
      <c r="AH48" s="76">
        <f t="shared" si="31"/>
        <v>0</v>
      </c>
      <c r="AI48" s="76">
        <f t="shared" si="32"/>
        <v>0</v>
      </c>
      <c r="AJ48" s="76">
        <f t="shared" si="33"/>
        <v>0</v>
      </c>
      <c r="AK48" s="76">
        <f t="shared" si="34"/>
        <v>0</v>
      </c>
      <c r="AL48" s="76">
        <f t="shared" si="35"/>
        <v>0</v>
      </c>
      <c r="AM48" s="76">
        <f t="shared" si="36"/>
        <v>0</v>
      </c>
      <c r="AN48" s="76" t="str">
        <f t="shared" si="37"/>
        <v/>
      </c>
      <c r="AO48" s="76" t="str">
        <f t="shared" si="38"/>
        <v/>
      </c>
      <c r="AP48" s="76" t="str">
        <f t="shared" si="39"/>
        <v/>
      </c>
      <c r="AQ48" s="76" t="str">
        <f t="shared" si="40"/>
        <v/>
      </c>
      <c r="AR48" s="76" t="str">
        <f t="shared" si="41"/>
        <v/>
      </c>
      <c r="AS48" s="76" t="str">
        <f t="shared" si="42"/>
        <v/>
      </c>
      <c r="AT48" s="76" t="str">
        <f t="shared" si="43"/>
        <v/>
      </c>
      <c r="AU48" s="76" t="str">
        <f t="shared" si="44"/>
        <v/>
      </c>
      <c r="AV48" s="76" t="str">
        <f t="shared" si="45"/>
        <v/>
      </c>
      <c r="AW48" s="76" t="str">
        <f t="shared" si="46"/>
        <v/>
      </c>
      <c r="AX48" s="76" t="str">
        <f t="shared" si="47"/>
        <v/>
      </c>
      <c r="AY48" s="76" t="str">
        <f t="shared" si="48"/>
        <v/>
      </c>
      <c r="AZ48" s="76" t="str">
        <f t="shared" si="49"/>
        <v/>
      </c>
      <c r="BA48" s="76" t="str">
        <f t="shared" si="50"/>
        <v/>
      </c>
      <c r="BB48" s="76" t="str">
        <f t="shared" si="51"/>
        <v/>
      </c>
      <c r="BC48" s="76" t="str">
        <f t="shared" si="52"/>
        <v/>
      </c>
      <c r="BF48" s="67" t="s">
        <v>7</v>
      </c>
      <c r="BG48" s="547" t="s">
        <v>20</v>
      </c>
      <c r="BH48" s="67" t="s">
        <v>2026</v>
      </c>
      <c r="BI48" s="67" t="s">
        <v>438</v>
      </c>
    </row>
    <row r="49" spans="1:61" ht="30" customHeight="1">
      <c r="A49" s="556" t="str">
        <f t="shared" si="0"/>
        <v/>
      </c>
      <c r="B49" s="557"/>
      <c r="C49" s="556" t="s">
        <v>1456</v>
      </c>
      <c r="D49" s="558" t="str">
        <f t="shared" si="1"/>
        <v/>
      </c>
      <c r="E49" s="559" t="str">
        <f t="shared" si="2"/>
        <v/>
      </c>
      <c r="F49" s="560" t="str">
        <f t="shared" si="3"/>
        <v/>
      </c>
      <c r="G49" s="561" t="str">
        <f t="shared" si="4"/>
        <v/>
      </c>
      <c r="H49" s="556" t="str">
        <f t="shared" si="5"/>
        <v/>
      </c>
      <c r="I49" s="556" t="str">
        <f t="shared" si="6"/>
        <v/>
      </c>
      <c r="J49" s="561" t="str">
        <f t="shared" si="7"/>
        <v/>
      </c>
      <c r="K49" s="76" t="str">
        <f t="shared" si="8"/>
        <v/>
      </c>
      <c r="L49" s="76" t="str">
        <f t="shared" si="9"/>
        <v/>
      </c>
      <c r="M49" s="76" t="str">
        <f t="shared" si="10"/>
        <v/>
      </c>
      <c r="N49" s="76" t="str">
        <f t="shared" si="11"/>
        <v/>
      </c>
      <c r="O49" s="76">
        <f t="shared" si="12"/>
        <v>0</v>
      </c>
      <c r="P49" s="76">
        <f t="shared" si="13"/>
        <v>0</v>
      </c>
      <c r="Q49" s="76">
        <f t="shared" si="14"/>
        <v>0</v>
      </c>
      <c r="R49" s="76">
        <f t="shared" si="15"/>
        <v>0</v>
      </c>
      <c r="S49" s="76">
        <f t="shared" si="16"/>
        <v>0</v>
      </c>
      <c r="T49" s="76">
        <f t="shared" si="17"/>
        <v>0</v>
      </c>
      <c r="U49" s="76">
        <f t="shared" si="18"/>
        <v>0</v>
      </c>
      <c r="V49" s="76">
        <f t="shared" si="19"/>
        <v>0</v>
      </c>
      <c r="W49" s="76">
        <f t="shared" si="20"/>
        <v>0</v>
      </c>
      <c r="X49" s="76">
        <f t="shared" si="21"/>
        <v>0</v>
      </c>
      <c r="Y49" s="76">
        <f t="shared" si="22"/>
        <v>0</v>
      </c>
      <c r="Z49" s="76">
        <f t="shared" si="23"/>
        <v>0</v>
      </c>
      <c r="AA49" s="76">
        <f t="shared" si="24"/>
        <v>0</v>
      </c>
      <c r="AB49" s="76">
        <f t="shared" si="25"/>
        <v>0</v>
      </c>
      <c r="AC49" s="76">
        <f t="shared" si="26"/>
        <v>0</v>
      </c>
      <c r="AD49" s="76">
        <f t="shared" si="27"/>
        <v>0</v>
      </c>
      <c r="AE49" s="76">
        <f t="shared" si="28"/>
        <v>0</v>
      </c>
      <c r="AF49" s="76">
        <f t="shared" si="29"/>
        <v>0</v>
      </c>
      <c r="AG49" s="76">
        <f t="shared" si="30"/>
        <v>0</v>
      </c>
      <c r="AH49" s="76">
        <f t="shared" si="31"/>
        <v>0</v>
      </c>
      <c r="AI49" s="76">
        <f t="shared" si="32"/>
        <v>0</v>
      </c>
      <c r="AJ49" s="76">
        <f t="shared" si="33"/>
        <v>0</v>
      </c>
      <c r="AK49" s="76">
        <f t="shared" si="34"/>
        <v>0</v>
      </c>
      <c r="AL49" s="76">
        <f t="shared" si="35"/>
        <v>0</v>
      </c>
      <c r="AM49" s="76">
        <f t="shared" si="36"/>
        <v>0</v>
      </c>
      <c r="AN49" s="76" t="str">
        <f t="shared" si="37"/>
        <v/>
      </c>
      <c r="AO49" s="76" t="str">
        <f t="shared" si="38"/>
        <v/>
      </c>
      <c r="AP49" s="76" t="str">
        <f t="shared" si="39"/>
        <v/>
      </c>
      <c r="AQ49" s="76" t="str">
        <f t="shared" si="40"/>
        <v/>
      </c>
      <c r="AR49" s="76" t="str">
        <f t="shared" si="41"/>
        <v/>
      </c>
      <c r="AS49" s="76" t="str">
        <f t="shared" si="42"/>
        <v/>
      </c>
      <c r="AT49" s="76" t="str">
        <f t="shared" si="43"/>
        <v/>
      </c>
      <c r="AU49" s="76" t="str">
        <f t="shared" si="44"/>
        <v/>
      </c>
      <c r="AV49" s="76" t="str">
        <f t="shared" si="45"/>
        <v/>
      </c>
      <c r="AW49" s="76" t="str">
        <f t="shared" si="46"/>
        <v/>
      </c>
      <c r="AX49" s="76" t="str">
        <f t="shared" si="47"/>
        <v/>
      </c>
      <c r="AY49" s="76" t="str">
        <f t="shared" si="48"/>
        <v/>
      </c>
      <c r="AZ49" s="76" t="str">
        <f t="shared" si="49"/>
        <v/>
      </c>
      <c r="BA49" s="76" t="str">
        <f t="shared" si="50"/>
        <v/>
      </c>
      <c r="BB49" s="76" t="str">
        <f t="shared" si="51"/>
        <v/>
      </c>
      <c r="BC49" s="76" t="str">
        <f t="shared" si="52"/>
        <v/>
      </c>
      <c r="BF49" s="67" t="s">
        <v>7</v>
      </c>
      <c r="BG49" s="547" t="s">
        <v>20</v>
      </c>
      <c r="BH49" s="67" t="s">
        <v>48</v>
      </c>
      <c r="BI49" s="67" t="s">
        <v>439</v>
      </c>
    </row>
    <row r="50" spans="1:61" ht="30" customHeight="1">
      <c r="A50" s="556" t="str">
        <f t="shared" si="0"/>
        <v/>
      </c>
      <c r="B50" s="557"/>
      <c r="C50" s="556" t="s">
        <v>1456</v>
      </c>
      <c r="D50" s="558" t="str">
        <f t="shared" si="1"/>
        <v/>
      </c>
      <c r="E50" s="559" t="str">
        <f t="shared" si="2"/>
        <v/>
      </c>
      <c r="F50" s="560" t="str">
        <f t="shared" si="3"/>
        <v/>
      </c>
      <c r="G50" s="561" t="str">
        <f t="shared" si="4"/>
        <v/>
      </c>
      <c r="H50" s="556" t="str">
        <f t="shared" si="5"/>
        <v/>
      </c>
      <c r="I50" s="556" t="str">
        <f t="shared" si="6"/>
        <v/>
      </c>
      <c r="J50" s="561" t="str">
        <f t="shared" si="7"/>
        <v/>
      </c>
      <c r="K50" s="76" t="str">
        <f t="shared" si="8"/>
        <v/>
      </c>
      <c r="L50" s="76" t="str">
        <f t="shared" si="9"/>
        <v/>
      </c>
      <c r="M50" s="76" t="str">
        <f t="shared" si="10"/>
        <v/>
      </c>
      <c r="N50" s="76" t="str">
        <f t="shared" si="11"/>
        <v/>
      </c>
      <c r="O50" s="76">
        <f t="shared" si="12"/>
        <v>0</v>
      </c>
      <c r="P50" s="76">
        <f t="shared" si="13"/>
        <v>0</v>
      </c>
      <c r="Q50" s="76">
        <f t="shared" si="14"/>
        <v>0</v>
      </c>
      <c r="R50" s="76">
        <f t="shared" si="15"/>
        <v>0</v>
      </c>
      <c r="S50" s="76">
        <f t="shared" si="16"/>
        <v>0</v>
      </c>
      <c r="T50" s="76">
        <f t="shared" si="17"/>
        <v>0</v>
      </c>
      <c r="U50" s="76">
        <f t="shared" si="18"/>
        <v>0</v>
      </c>
      <c r="V50" s="76">
        <f t="shared" si="19"/>
        <v>0</v>
      </c>
      <c r="W50" s="76">
        <f t="shared" si="20"/>
        <v>0</v>
      </c>
      <c r="X50" s="76">
        <f t="shared" si="21"/>
        <v>0</v>
      </c>
      <c r="Y50" s="76">
        <f t="shared" si="22"/>
        <v>0</v>
      </c>
      <c r="Z50" s="76">
        <f t="shared" si="23"/>
        <v>0</v>
      </c>
      <c r="AA50" s="76">
        <f t="shared" si="24"/>
        <v>0</v>
      </c>
      <c r="AB50" s="76">
        <f t="shared" si="25"/>
        <v>0</v>
      </c>
      <c r="AC50" s="76">
        <f t="shared" si="26"/>
        <v>0</v>
      </c>
      <c r="AD50" s="76">
        <f t="shared" si="27"/>
        <v>0</v>
      </c>
      <c r="AE50" s="76">
        <f t="shared" si="28"/>
        <v>0</v>
      </c>
      <c r="AF50" s="76">
        <f t="shared" si="29"/>
        <v>0</v>
      </c>
      <c r="AG50" s="76">
        <f t="shared" si="30"/>
        <v>0</v>
      </c>
      <c r="AH50" s="76">
        <f t="shared" si="31"/>
        <v>0</v>
      </c>
      <c r="AI50" s="76">
        <f t="shared" si="32"/>
        <v>0</v>
      </c>
      <c r="AJ50" s="76">
        <f t="shared" si="33"/>
        <v>0</v>
      </c>
      <c r="AK50" s="76">
        <f t="shared" si="34"/>
        <v>0</v>
      </c>
      <c r="AL50" s="76">
        <f t="shared" si="35"/>
        <v>0</v>
      </c>
      <c r="AM50" s="76">
        <f t="shared" si="36"/>
        <v>0</v>
      </c>
      <c r="AN50" s="76" t="str">
        <f t="shared" si="37"/>
        <v/>
      </c>
      <c r="AO50" s="76" t="str">
        <f t="shared" si="38"/>
        <v/>
      </c>
      <c r="AP50" s="76" t="str">
        <f t="shared" si="39"/>
        <v/>
      </c>
      <c r="AQ50" s="76" t="str">
        <f t="shared" si="40"/>
        <v/>
      </c>
      <c r="AR50" s="76" t="str">
        <f t="shared" si="41"/>
        <v/>
      </c>
      <c r="AS50" s="76" t="str">
        <f t="shared" si="42"/>
        <v/>
      </c>
      <c r="AT50" s="76" t="str">
        <f t="shared" si="43"/>
        <v/>
      </c>
      <c r="AU50" s="76" t="str">
        <f t="shared" si="44"/>
        <v/>
      </c>
      <c r="AV50" s="76" t="str">
        <f t="shared" si="45"/>
        <v/>
      </c>
      <c r="AW50" s="76" t="str">
        <f t="shared" si="46"/>
        <v/>
      </c>
      <c r="AX50" s="76" t="str">
        <f t="shared" si="47"/>
        <v/>
      </c>
      <c r="AY50" s="76" t="str">
        <f t="shared" si="48"/>
        <v/>
      </c>
      <c r="AZ50" s="76" t="str">
        <f t="shared" si="49"/>
        <v/>
      </c>
      <c r="BA50" s="76" t="str">
        <f t="shared" si="50"/>
        <v/>
      </c>
      <c r="BB50" s="76" t="str">
        <f t="shared" si="51"/>
        <v/>
      </c>
      <c r="BC50" s="76" t="str">
        <f t="shared" si="52"/>
        <v/>
      </c>
      <c r="BF50" s="67" t="s">
        <v>7</v>
      </c>
      <c r="BG50" s="547" t="s">
        <v>20</v>
      </c>
      <c r="BH50" s="67" t="s">
        <v>49</v>
      </c>
      <c r="BI50" s="67" t="s">
        <v>440</v>
      </c>
    </row>
    <row r="51" spans="1:61" ht="30" customHeight="1">
      <c r="A51" s="556" t="str">
        <f t="shared" si="0"/>
        <v/>
      </c>
      <c r="B51" s="557"/>
      <c r="C51" s="556" t="s">
        <v>1456</v>
      </c>
      <c r="D51" s="558" t="str">
        <f t="shared" si="1"/>
        <v/>
      </c>
      <c r="E51" s="559" t="str">
        <f t="shared" si="2"/>
        <v/>
      </c>
      <c r="F51" s="560" t="str">
        <f t="shared" si="3"/>
        <v/>
      </c>
      <c r="G51" s="561" t="str">
        <f t="shared" si="4"/>
        <v/>
      </c>
      <c r="H51" s="556" t="str">
        <f t="shared" si="5"/>
        <v/>
      </c>
      <c r="I51" s="556" t="str">
        <f t="shared" si="6"/>
        <v/>
      </c>
      <c r="J51" s="561" t="str">
        <f t="shared" si="7"/>
        <v/>
      </c>
      <c r="K51" s="76" t="str">
        <f t="shared" si="8"/>
        <v/>
      </c>
      <c r="L51" s="76" t="str">
        <f t="shared" si="9"/>
        <v/>
      </c>
      <c r="M51" s="76" t="str">
        <f t="shared" si="10"/>
        <v/>
      </c>
      <c r="N51" s="76" t="str">
        <f t="shared" si="11"/>
        <v/>
      </c>
      <c r="O51" s="76">
        <f t="shared" si="12"/>
        <v>0</v>
      </c>
      <c r="P51" s="76">
        <f t="shared" si="13"/>
        <v>0</v>
      </c>
      <c r="Q51" s="76">
        <f t="shared" si="14"/>
        <v>0</v>
      </c>
      <c r="R51" s="76">
        <f t="shared" si="15"/>
        <v>0</v>
      </c>
      <c r="S51" s="76">
        <f t="shared" si="16"/>
        <v>0</v>
      </c>
      <c r="T51" s="76">
        <f t="shared" si="17"/>
        <v>0</v>
      </c>
      <c r="U51" s="76">
        <f t="shared" si="18"/>
        <v>0</v>
      </c>
      <c r="V51" s="76">
        <f t="shared" si="19"/>
        <v>0</v>
      </c>
      <c r="W51" s="76">
        <f t="shared" si="20"/>
        <v>0</v>
      </c>
      <c r="X51" s="76">
        <f t="shared" si="21"/>
        <v>0</v>
      </c>
      <c r="Y51" s="76">
        <f t="shared" si="22"/>
        <v>0</v>
      </c>
      <c r="Z51" s="76">
        <f t="shared" si="23"/>
        <v>0</v>
      </c>
      <c r="AA51" s="76">
        <f t="shared" si="24"/>
        <v>0</v>
      </c>
      <c r="AB51" s="76">
        <f t="shared" si="25"/>
        <v>0</v>
      </c>
      <c r="AC51" s="76">
        <f t="shared" si="26"/>
        <v>0</v>
      </c>
      <c r="AD51" s="76">
        <f t="shared" si="27"/>
        <v>0</v>
      </c>
      <c r="AE51" s="76">
        <f t="shared" si="28"/>
        <v>0</v>
      </c>
      <c r="AF51" s="76">
        <f t="shared" si="29"/>
        <v>0</v>
      </c>
      <c r="AG51" s="76">
        <f t="shared" si="30"/>
        <v>0</v>
      </c>
      <c r="AH51" s="76">
        <f t="shared" si="31"/>
        <v>0</v>
      </c>
      <c r="AI51" s="76">
        <f t="shared" si="32"/>
        <v>0</v>
      </c>
      <c r="AJ51" s="76">
        <f t="shared" si="33"/>
        <v>0</v>
      </c>
      <c r="AK51" s="76">
        <f t="shared" si="34"/>
        <v>0</v>
      </c>
      <c r="AL51" s="76">
        <f t="shared" si="35"/>
        <v>0</v>
      </c>
      <c r="AM51" s="76">
        <f t="shared" si="36"/>
        <v>0</v>
      </c>
      <c r="AN51" s="76" t="str">
        <f t="shared" si="37"/>
        <v/>
      </c>
      <c r="AO51" s="76" t="str">
        <f t="shared" si="38"/>
        <v/>
      </c>
      <c r="AP51" s="76" t="str">
        <f t="shared" si="39"/>
        <v/>
      </c>
      <c r="AQ51" s="76" t="str">
        <f t="shared" si="40"/>
        <v/>
      </c>
      <c r="AR51" s="76" t="str">
        <f t="shared" si="41"/>
        <v/>
      </c>
      <c r="AS51" s="76" t="str">
        <f t="shared" si="42"/>
        <v/>
      </c>
      <c r="AT51" s="76" t="str">
        <f t="shared" si="43"/>
        <v/>
      </c>
      <c r="AU51" s="76" t="str">
        <f t="shared" si="44"/>
        <v/>
      </c>
      <c r="AV51" s="76" t="str">
        <f t="shared" si="45"/>
        <v/>
      </c>
      <c r="AW51" s="76" t="str">
        <f t="shared" si="46"/>
        <v/>
      </c>
      <c r="AX51" s="76" t="str">
        <f t="shared" si="47"/>
        <v/>
      </c>
      <c r="AY51" s="76" t="str">
        <f t="shared" si="48"/>
        <v/>
      </c>
      <c r="AZ51" s="76" t="str">
        <f t="shared" si="49"/>
        <v/>
      </c>
      <c r="BA51" s="76" t="str">
        <f t="shared" si="50"/>
        <v/>
      </c>
      <c r="BB51" s="76" t="str">
        <f t="shared" si="51"/>
        <v/>
      </c>
      <c r="BC51" s="76" t="str">
        <f t="shared" si="52"/>
        <v/>
      </c>
      <c r="BF51" s="67" t="s">
        <v>7</v>
      </c>
      <c r="BG51" s="547" t="s">
        <v>20</v>
      </c>
      <c r="BH51" s="67" t="s">
        <v>50</v>
      </c>
      <c r="BI51" s="67" t="s">
        <v>441</v>
      </c>
    </row>
    <row r="52" spans="1:61" ht="30" customHeight="1">
      <c r="A52" s="556" t="str">
        <f t="shared" si="0"/>
        <v/>
      </c>
      <c r="B52" s="557"/>
      <c r="C52" s="556" t="s">
        <v>1456</v>
      </c>
      <c r="D52" s="558" t="str">
        <f t="shared" si="1"/>
        <v/>
      </c>
      <c r="E52" s="559" t="str">
        <f t="shared" si="2"/>
        <v/>
      </c>
      <c r="F52" s="560" t="str">
        <f t="shared" si="3"/>
        <v/>
      </c>
      <c r="G52" s="561" t="str">
        <f t="shared" si="4"/>
        <v/>
      </c>
      <c r="H52" s="556" t="str">
        <f t="shared" si="5"/>
        <v/>
      </c>
      <c r="I52" s="556" t="str">
        <f t="shared" si="6"/>
        <v/>
      </c>
      <c r="J52" s="561" t="str">
        <f t="shared" si="7"/>
        <v/>
      </c>
      <c r="K52" s="76" t="str">
        <f t="shared" si="8"/>
        <v/>
      </c>
      <c r="L52" s="76" t="str">
        <f t="shared" si="9"/>
        <v/>
      </c>
      <c r="M52" s="76" t="str">
        <f t="shared" si="10"/>
        <v/>
      </c>
      <c r="N52" s="76" t="str">
        <f t="shared" si="11"/>
        <v/>
      </c>
      <c r="O52" s="76">
        <f t="shared" si="12"/>
        <v>0</v>
      </c>
      <c r="P52" s="76">
        <f t="shared" si="13"/>
        <v>0</v>
      </c>
      <c r="Q52" s="76">
        <f t="shared" si="14"/>
        <v>0</v>
      </c>
      <c r="R52" s="76">
        <f t="shared" si="15"/>
        <v>0</v>
      </c>
      <c r="S52" s="76">
        <f t="shared" si="16"/>
        <v>0</v>
      </c>
      <c r="T52" s="76">
        <f t="shared" si="17"/>
        <v>0</v>
      </c>
      <c r="U52" s="76">
        <f t="shared" si="18"/>
        <v>0</v>
      </c>
      <c r="V52" s="76">
        <f t="shared" si="19"/>
        <v>0</v>
      </c>
      <c r="W52" s="76">
        <f t="shared" si="20"/>
        <v>0</v>
      </c>
      <c r="X52" s="76">
        <f t="shared" si="21"/>
        <v>0</v>
      </c>
      <c r="Y52" s="76">
        <f t="shared" si="22"/>
        <v>0</v>
      </c>
      <c r="Z52" s="76">
        <f t="shared" si="23"/>
        <v>0</v>
      </c>
      <c r="AA52" s="76">
        <f t="shared" si="24"/>
        <v>0</v>
      </c>
      <c r="AB52" s="76">
        <f t="shared" si="25"/>
        <v>0</v>
      </c>
      <c r="AC52" s="76">
        <f t="shared" si="26"/>
        <v>0</v>
      </c>
      <c r="AD52" s="76">
        <f t="shared" si="27"/>
        <v>0</v>
      </c>
      <c r="AE52" s="76">
        <f t="shared" si="28"/>
        <v>0</v>
      </c>
      <c r="AF52" s="76">
        <f t="shared" si="29"/>
        <v>0</v>
      </c>
      <c r="AG52" s="76">
        <f t="shared" si="30"/>
        <v>0</v>
      </c>
      <c r="AH52" s="76">
        <f t="shared" si="31"/>
        <v>0</v>
      </c>
      <c r="AI52" s="76">
        <f t="shared" si="32"/>
        <v>0</v>
      </c>
      <c r="AJ52" s="76">
        <f t="shared" si="33"/>
        <v>0</v>
      </c>
      <c r="AK52" s="76">
        <f t="shared" si="34"/>
        <v>0</v>
      </c>
      <c r="AL52" s="76">
        <f t="shared" si="35"/>
        <v>0</v>
      </c>
      <c r="AM52" s="76">
        <f t="shared" si="36"/>
        <v>0</v>
      </c>
      <c r="AN52" s="76" t="str">
        <f t="shared" si="37"/>
        <v/>
      </c>
      <c r="AO52" s="76" t="str">
        <f t="shared" si="38"/>
        <v/>
      </c>
      <c r="AP52" s="76" t="str">
        <f t="shared" si="39"/>
        <v/>
      </c>
      <c r="AQ52" s="76" t="str">
        <f t="shared" si="40"/>
        <v/>
      </c>
      <c r="AR52" s="76" t="str">
        <f t="shared" si="41"/>
        <v/>
      </c>
      <c r="AS52" s="76" t="str">
        <f t="shared" si="42"/>
        <v/>
      </c>
      <c r="AT52" s="76" t="str">
        <f t="shared" si="43"/>
        <v/>
      </c>
      <c r="AU52" s="76" t="str">
        <f t="shared" si="44"/>
        <v/>
      </c>
      <c r="AV52" s="76" t="str">
        <f t="shared" si="45"/>
        <v/>
      </c>
      <c r="AW52" s="76" t="str">
        <f t="shared" si="46"/>
        <v/>
      </c>
      <c r="AX52" s="76" t="str">
        <f t="shared" si="47"/>
        <v/>
      </c>
      <c r="AY52" s="76" t="str">
        <f t="shared" si="48"/>
        <v/>
      </c>
      <c r="AZ52" s="76" t="str">
        <f t="shared" si="49"/>
        <v/>
      </c>
      <c r="BA52" s="76" t="str">
        <f t="shared" si="50"/>
        <v/>
      </c>
      <c r="BB52" s="76" t="str">
        <f t="shared" si="51"/>
        <v/>
      </c>
      <c r="BC52" s="76" t="str">
        <f t="shared" si="52"/>
        <v/>
      </c>
      <c r="BF52" s="67" t="s">
        <v>7</v>
      </c>
      <c r="BG52" s="547" t="s">
        <v>20</v>
      </c>
      <c r="BH52" s="67" t="s">
        <v>51</v>
      </c>
      <c r="BI52" s="67" t="s">
        <v>442</v>
      </c>
    </row>
    <row r="53" spans="1:61" ht="30" customHeight="1">
      <c r="A53" s="556" t="str">
        <f t="shared" si="0"/>
        <v/>
      </c>
      <c r="B53" s="557"/>
      <c r="C53" s="556" t="s">
        <v>1456</v>
      </c>
      <c r="D53" s="558" t="str">
        <f t="shared" si="1"/>
        <v/>
      </c>
      <c r="E53" s="559" t="str">
        <f t="shared" si="2"/>
        <v/>
      </c>
      <c r="F53" s="560" t="str">
        <f t="shared" si="3"/>
        <v/>
      </c>
      <c r="G53" s="561" t="str">
        <f t="shared" si="4"/>
        <v/>
      </c>
      <c r="H53" s="556" t="str">
        <f t="shared" si="5"/>
        <v/>
      </c>
      <c r="I53" s="556" t="str">
        <f t="shared" si="6"/>
        <v/>
      </c>
      <c r="J53" s="561" t="str">
        <f t="shared" si="7"/>
        <v/>
      </c>
      <c r="K53" s="76" t="str">
        <f t="shared" si="8"/>
        <v/>
      </c>
      <c r="L53" s="76" t="str">
        <f t="shared" si="9"/>
        <v/>
      </c>
      <c r="M53" s="76" t="str">
        <f t="shared" si="10"/>
        <v/>
      </c>
      <c r="N53" s="76" t="str">
        <f t="shared" si="11"/>
        <v/>
      </c>
      <c r="O53" s="76">
        <f t="shared" si="12"/>
        <v>0</v>
      </c>
      <c r="P53" s="76">
        <f t="shared" si="13"/>
        <v>0</v>
      </c>
      <c r="Q53" s="76">
        <f t="shared" si="14"/>
        <v>0</v>
      </c>
      <c r="R53" s="76">
        <f t="shared" si="15"/>
        <v>0</v>
      </c>
      <c r="S53" s="76">
        <f t="shared" si="16"/>
        <v>0</v>
      </c>
      <c r="T53" s="76">
        <f t="shared" si="17"/>
        <v>0</v>
      </c>
      <c r="U53" s="76">
        <f t="shared" si="18"/>
        <v>0</v>
      </c>
      <c r="V53" s="76">
        <f t="shared" si="19"/>
        <v>0</v>
      </c>
      <c r="W53" s="76">
        <f t="shared" si="20"/>
        <v>0</v>
      </c>
      <c r="X53" s="76">
        <f t="shared" si="21"/>
        <v>0</v>
      </c>
      <c r="Y53" s="76">
        <f t="shared" si="22"/>
        <v>0</v>
      </c>
      <c r="Z53" s="76">
        <f t="shared" si="23"/>
        <v>0</v>
      </c>
      <c r="AA53" s="76">
        <f t="shared" si="24"/>
        <v>0</v>
      </c>
      <c r="AB53" s="76">
        <f t="shared" si="25"/>
        <v>0</v>
      </c>
      <c r="AC53" s="76">
        <f t="shared" si="26"/>
        <v>0</v>
      </c>
      <c r="AD53" s="76">
        <f t="shared" si="27"/>
        <v>0</v>
      </c>
      <c r="AE53" s="76">
        <f t="shared" si="28"/>
        <v>0</v>
      </c>
      <c r="AF53" s="76">
        <f t="shared" si="29"/>
        <v>0</v>
      </c>
      <c r="AG53" s="76">
        <f t="shared" si="30"/>
        <v>0</v>
      </c>
      <c r="AH53" s="76">
        <f t="shared" si="31"/>
        <v>0</v>
      </c>
      <c r="AI53" s="76">
        <f t="shared" si="32"/>
        <v>0</v>
      </c>
      <c r="AJ53" s="76">
        <f t="shared" si="33"/>
        <v>0</v>
      </c>
      <c r="AK53" s="76">
        <f t="shared" si="34"/>
        <v>0</v>
      </c>
      <c r="AL53" s="76">
        <f t="shared" si="35"/>
        <v>0</v>
      </c>
      <c r="AM53" s="76">
        <f t="shared" si="36"/>
        <v>0</v>
      </c>
      <c r="AN53" s="76" t="str">
        <f t="shared" si="37"/>
        <v/>
      </c>
      <c r="AO53" s="76" t="str">
        <f t="shared" si="38"/>
        <v/>
      </c>
      <c r="AP53" s="76" t="str">
        <f t="shared" si="39"/>
        <v/>
      </c>
      <c r="AQ53" s="76" t="str">
        <f t="shared" si="40"/>
        <v/>
      </c>
      <c r="AR53" s="76" t="str">
        <f t="shared" si="41"/>
        <v/>
      </c>
      <c r="AS53" s="76" t="str">
        <f t="shared" si="42"/>
        <v/>
      </c>
      <c r="AT53" s="76" t="str">
        <f t="shared" si="43"/>
        <v/>
      </c>
      <c r="AU53" s="76" t="str">
        <f t="shared" si="44"/>
        <v/>
      </c>
      <c r="AV53" s="76" t="str">
        <f t="shared" si="45"/>
        <v/>
      </c>
      <c r="AW53" s="76" t="str">
        <f t="shared" si="46"/>
        <v/>
      </c>
      <c r="AX53" s="76" t="str">
        <f t="shared" si="47"/>
        <v/>
      </c>
      <c r="AY53" s="76" t="str">
        <f t="shared" si="48"/>
        <v/>
      </c>
      <c r="AZ53" s="76" t="str">
        <f t="shared" si="49"/>
        <v/>
      </c>
      <c r="BA53" s="76" t="str">
        <f t="shared" si="50"/>
        <v/>
      </c>
      <c r="BB53" s="76" t="str">
        <f t="shared" si="51"/>
        <v/>
      </c>
      <c r="BC53" s="76" t="str">
        <f t="shared" si="52"/>
        <v/>
      </c>
      <c r="BF53" s="67" t="s">
        <v>7</v>
      </c>
      <c r="BG53" s="547" t="s">
        <v>20</v>
      </c>
      <c r="BH53" s="67" t="s">
        <v>2025</v>
      </c>
      <c r="BI53" s="67" t="s">
        <v>443</v>
      </c>
    </row>
    <row r="54" spans="1:61" ht="30" customHeight="1">
      <c r="A54" s="556" t="str">
        <f t="shared" si="0"/>
        <v/>
      </c>
      <c r="B54" s="557"/>
      <c r="C54" s="556" t="s">
        <v>1456</v>
      </c>
      <c r="D54" s="558" t="str">
        <f t="shared" si="1"/>
        <v/>
      </c>
      <c r="E54" s="559" t="str">
        <f t="shared" si="2"/>
        <v/>
      </c>
      <c r="F54" s="560" t="str">
        <f t="shared" si="3"/>
        <v/>
      </c>
      <c r="G54" s="561" t="str">
        <f t="shared" si="4"/>
        <v/>
      </c>
      <c r="H54" s="556" t="str">
        <f t="shared" si="5"/>
        <v/>
      </c>
      <c r="I54" s="556" t="str">
        <f t="shared" si="6"/>
        <v/>
      </c>
      <c r="J54" s="561" t="str">
        <f t="shared" si="7"/>
        <v/>
      </c>
      <c r="K54" s="76" t="str">
        <f t="shared" si="8"/>
        <v/>
      </c>
      <c r="L54" s="76" t="str">
        <f t="shared" si="9"/>
        <v/>
      </c>
      <c r="M54" s="76" t="str">
        <f t="shared" si="10"/>
        <v/>
      </c>
      <c r="N54" s="76" t="str">
        <f t="shared" si="11"/>
        <v/>
      </c>
      <c r="O54" s="76">
        <f t="shared" si="12"/>
        <v>0</v>
      </c>
      <c r="P54" s="76">
        <f t="shared" si="13"/>
        <v>0</v>
      </c>
      <c r="Q54" s="76">
        <f t="shared" si="14"/>
        <v>0</v>
      </c>
      <c r="R54" s="76">
        <f t="shared" si="15"/>
        <v>0</v>
      </c>
      <c r="S54" s="76">
        <f t="shared" si="16"/>
        <v>0</v>
      </c>
      <c r="T54" s="76">
        <f t="shared" si="17"/>
        <v>0</v>
      </c>
      <c r="U54" s="76">
        <f t="shared" si="18"/>
        <v>0</v>
      </c>
      <c r="V54" s="76">
        <f t="shared" si="19"/>
        <v>0</v>
      </c>
      <c r="W54" s="76">
        <f t="shared" si="20"/>
        <v>0</v>
      </c>
      <c r="X54" s="76">
        <f t="shared" si="21"/>
        <v>0</v>
      </c>
      <c r="Y54" s="76">
        <f t="shared" si="22"/>
        <v>0</v>
      </c>
      <c r="Z54" s="76">
        <f t="shared" si="23"/>
        <v>0</v>
      </c>
      <c r="AA54" s="76">
        <f t="shared" si="24"/>
        <v>0</v>
      </c>
      <c r="AB54" s="76">
        <f t="shared" si="25"/>
        <v>0</v>
      </c>
      <c r="AC54" s="76">
        <f t="shared" si="26"/>
        <v>0</v>
      </c>
      <c r="AD54" s="76">
        <f t="shared" si="27"/>
        <v>0</v>
      </c>
      <c r="AE54" s="76">
        <f t="shared" si="28"/>
        <v>0</v>
      </c>
      <c r="AF54" s="76">
        <f t="shared" si="29"/>
        <v>0</v>
      </c>
      <c r="AG54" s="76">
        <f t="shared" si="30"/>
        <v>0</v>
      </c>
      <c r="AH54" s="76">
        <f t="shared" si="31"/>
        <v>0</v>
      </c>
      <c r="AI54" s="76">
        <f t="shared" si="32"/>
        <v>0</v>
      </c>
      <c r="AJ54" s="76">
        <f t="shared" si="33"/>
        <v>0</v>
      </c>
      <c r="AK54" s="76">
        <f t="shared" si="34"/>
        <v>0</v>
      </c>
      <c r="AL54" s="76">
        <f t="shared" si="35"/>
        <v>0</v>
      </c>
      <c r="AM54" s="76">
        <f t="shared" si="36"/>
        <v>0</v>
      </c>
      <c r="AN54" s="76" t="str">
        <f t="shared" si="37"/>
        <v/>
      </c>
      <c r="AO54" s="76" t="str">
        <f t="shared" si="38"/>
        <v/>
      </c>
      <c r="AP54" s="76" t="str">
        <f t="shared" si="39"/>
        <v/>
      </c>
      <c r="AQ54" s="76" t="str">
        <f t="shared" si="40"/>
        <v/>
      </c>
      <c r="AR54" s="76" t="str">
        <f t="shared" si="41"/>
        <v/>
      </c>
      <c r="AS54" s="76" t="str">
        <f t="shared" si="42"/>
        <v/>
      </c>
      <c r="AT54" s="76" t="str">
        <f t="shared" si="43"/>
        <v/>
      </c>
      <c r="AU54" s="76" t="str">
        <f t="shared" si="44"/>
        <v/>
      </c>
      <c r="AV54" s="76" t="str">
        <f t="shared" si="45"/>
        <v/>
      </c>
      <c r="AW54" s="76" t="str">
        <f t="shared" si="46"/>
        <v/>
      </c>
      <c r="AX54" s="76" t="str">
        <f t="shared" si="47"/>
        <v/>
      </c>
      <c r="AY54" s="76" t="str">
        <f t="shared" si="48"/>
        <v/>
      </c>
      <c r="AZ54" s="76" t="str">
        <f t="shared" si="49"/>
        <v/>
      </c>
      <c r="BA54" s="76" t="str">
        <f t="shared" si="50"/>
        <v/>
      </c>
      <c r="BB54" s="76" t="str">
        <f t="shared" si="51"/>
        <v/>
      </c>
      <c r="BC54" s="76" t="str">
        <f t="shared" si="52"/>
        <v/>
      </c>
      <c r="BF54" s="67" t="s">
        <v>7</v>
      </c>
      <c r="BG54" s="547" t="s">
        <v>20</v>
      </c>
      <c r="BH54" s="67" t="s">
        <v>2024</v>
      </c>
      <c r="BI54" s="67" t="s">
        <v>444</v>
      </c>
    </row>
    <row r="55" spans="1:61" ht="30" customHeight="1">
      <c r="A55" s="556" t="str">
        <f t="shared" si="0"/>
        <v/>
      </c>
      <c r="B55" s="557"/>
      <c r="C55" s="556" t="s">
        <v>1456</v>
      </c>
      <c r="D55" s="558" t="str">
        <f t="shared" si="1"/>
        <v/>
      </c>
      <c r="E55" s="559" t="str">
        <f t="shared" si="2"/>
        <v/>
      </c>
      <c r="F55" s="560" t="str">
        <f t="shared" si="3"/>
        <v/>
      </c>
      <c r="G55" s="561" t="str">
        <f t="shared" si="4"/>
        <v/>
      </c>
      <c r="H55" s="556" t="str">
        <f t="shared" si="5"/>
        <v/>
      </c>
      <c r="I55" s="556" t="str">
        <f t="shared" si="6"/>
        <v/>
      </c>
      <c r="J55" s="561" t="str">
        <f t="shared" si="7"/>
        <v/>
      </c>
      <c r="K55" s="76" t="str">
        <f t="shared" si="8"/>
        <v/>
      </c>
      <c r="L55" s="76" t="str">
        <f t="shared" si="9"/>
        <v/>
      </c>
      <c r="M55" s="76" t="str">
        <f t="shared" si="10"/>
        <v/>
      </c>
      <c r="N55" s="76" t="str">
        <f t="shared" si="11"/>
        <v/>
      </c>
      <c r="O55" s="76">
        <f t="shared" si="12"/>
        <v>0</v>
      </c>
      <c r="P55" s="76">
        <f t="shared" si="13"/>
        <v>0</v>
      </c>
      <c r="Q55" s="76">
        <f t="shared" si="14"/>
        <v>0</v>
      </c>
      <c r="R55" s="76">
        <f t="shared" si="15"/>
        <v>0</v>
      </c>
      <c r="S55" s="76">
        <f t="shared" si="16"/>
        <v>0</v>
      </c>
      <c r="T55" s="76">
        <f t="shared" si="17"/>
        <v>0</v>
      </c>
      <c r="U55" s="76">
        <f t="shared" si="18"/>
        <v>0</v>
      </c>
      <c r="V55" s="76">
        <f t="shared" si="19"/>
        <v>0</v>
      </c>
      <c r="W55" s="76">
        <f t="shared" si="20"/>
        <v>0</v>
      </c>
      <c r="X55" s="76">
        <f t="shared" si="21"/>
        <v>0</v>
      </c>
      <c r="Y55" s="76">
        <f t="shared" si="22"/>
        <v>0</v>
      </c>
      <c r="Z55" s="76">
        <f t="shared" si="23"/>
        <v>0</v>
      </c>
      <c r="AA55" s="76">
        <f t="shared" si="24"/>
        <v>0</v>
      </c>
      <c r="AB55" s="76">
        <f t="shared" si="25"/>
        <v>0</v>
      </c>
      <c r="AC55" s="76">
        <f t="shared" si="26"/>
        <v>0</v>
      </c>
      <c r="AD55" s="76">
        <f t="shared" si="27"/>
        <v>0</v>
      </c>
      <c r="AE55" s="76">
        <f t="shared" si="28"/>
        <v>0</v>
      </c>
      <c r="AF55" s="76">
        <f t="shared" si="29"/>
        <v>0</v>
      </c>
      <c r="AG55" s="76">
        <f t="shared" si="30"/>
        <v>0</v>
      </c>
      <c r="AH55" s="76">
        <f t="shared" si="31"/>
        <v>0</v>
      </c>
      <c r="AI55" s="76">
        <f t="shared" si="32"/>
        <v>0</v>
      </c>
      <c r="AJ55" s="76">
        <f t="shared" si="33"/>
        <v>0</v>
      </c>
      <c r="AK55" s="76">
        <f t="shared" si="34"/>
        <v>0</v>
      </c>
      <c r="AL55" s="76">
        <f t="shared" si="35"/>
        <v>0</v>
      </c>
      <c r="AM55" s="76">
        <f t="shared" si="36"/>
        <v>0</v>
      </c>
      <c r="AN55" s="76" t="str">
        <f t="shared" si="37"/>
        <v/>
      </c>
      <c r="AO55" s="76" t="str">
        <f t="shared" si="38"/>
        <v/>
      </c>
      <c r="AP55" s="76" t="str">
        <f t="shared" si="39"/>
        <v/>
      </c>
      <c r="AQ55" s="76" t="str">
        <f t="shared" si="40"/>
        <v/>
      </c>
      <c r="AR55" s="76" t="str">
        <f t="shared" si="41"/>
        <v/>
      </c>
      <c r="AS55" s="76" t="str">
        <f t="shared" si="42"/>
        <v/>
      </c>
      <c r="AT55" s="76" t="str">
        <f t="shared" si="43"/>
        <v/>
      </c>
      <c r="AU55" s="76" t="str">
        <f t="shared" si="44"/>
        <v/>
      </c>
      <c r="AV55" s="76" t="str">
        <f t="shared" si="45"/>
        <v/>
      </c>
      <c r="AW55" s="76" t="str">
        <f t="shared" si="46"/>
        <v/>
      </c>
      <c r="AX55" s="76" t="str">
        <f t="shared" si="47"/>
        <v/>
      </c>
      <c r="AY55" s="76" t="str">
        <f t="shared" si="48"/>
        <v/>
      </c>
      <c r="AZ55" s="76" t="str">
        <f t="shared" si="49"/>
        <v/>
      </c>
      <c r="BA55" s="76" t="str">
        <f t="shared" si="50"/>
        <v/>
      </c>
      <c r="BB55" s="76" t="str">
        <f t="shared" si="51"/>
        <v/>
      </c>
      <c r="BC55" s="76" t="str">
        <f t="shared" si="52"/>
        <v/>
      </c>
      <c r="BF55" s="67" t="s">
        <v>7</v>
      </c>
      <c r="BG55" s="547" t="s">
        <v>20</v>
      </c>
      <c r="BH55" s="67" t="s">
        <v>52</v>
      </c>
      <c r="BI55" s="67" t="s">
        <v>445</v>
      </c>
    </row>
    <row r="56" spans="1:61" ht="30" customHeight="1">
      <c r="A56" s="556" t="str">
        <f t="shared" si="0"/>
        <v/>
      </c>
      <c r="B56" s="557"/>
      <c r="C56" s="556" t="s">
        <v>1456</v>
      </c>
      <c r="D56" s="558" t="str">
        <f t="shared" si="1"/>
        <v/>
      </c>
      <c r="E56" s="559" t="str">
        <f t="shared" si="2"/>
        <v/>
      </c>
      <c r="F56" s="560" t="str">
        <f t="shared" si="3"/>
        <v/>
      </c>
      <c r="G56" s="561" t="str">
        <f t="shared" si="4"/>
        <v/>
      </c>
      <c r="H56" s="556" t="str">
        <f t="shared" si="5"/>
        <v/>
      </c>
      <c r="I56" s="556" t="str">
        <f t="shared" si="6"/>
        <v/>
      </c>
      <c r="J56" s="561" t="str">
        <f t="shared" si="7"/>
        <v/>
      </c>
      <c r="K56" s="76" t="str">
        <f t="shared" si="8"/>
        <v/>
      </c>
      <c r="L56" s="76" t="str">
        <f t="shared" si="9"/>
        <v/>
      </c>
      <c r="M56" s="76" t="str">
        <f t="shared" si="10"/>
        <v/>
      </c>
      <c r="N56" s="76" t="str">
        <f t="shared" si="11"/>
        <v/>
      </c>
      <c r="O56" s="76">
        <f t="shared" si="12"/>
        <v>0</v>
      </c>
      <c r="P56" s="76">
        <f t="shared" si="13"/>
        <v>0</v>
      </c>
      <c r="Q56" s="76">
        <f t="shared" si="14"/>
        <v>0</v>
      </c>
      <c r="R56" s="76">
        <f t="shared" si="15"/>
        <v>0</v>
      </c>
      <c r="S56" s="76">
        <f t="shared" si="16"/>
        <v>0</v>
      </c>
      <c r="T56" s="76">
        <f t="shared" si="17"/>
        <v>0</v>
      </c>
      <c r="U56" s="76">
        <f t="shared" si="18"/>
        <v>0</v>
      </c>
      <c r="V56" s="76">
        <f t="shared" si="19"/>
        <v>0</v>
      </c>
      <c r="W56" s="76">
        <f t="shared" si="20"/>
        <v>0</v>
      </c>
      <c r="X56" s="76">
        <f t="shared" si="21"/>
        <v>0</v>
      </c>
      <c r="Y56" s="76">
        <f t="shared" si="22"/>
        <v>0</v>
      </c>
      <c r="Z56" s="76">
        <f t="shared" si="23"/>
        <v>0</v>
      </c>
      <c r="AA56" s="76">
        <f t="shared" si="24"/>
        <v>0</v>
      </c>
      <c r="AB56" s="76">
        <f t="shared" si="25"/>
        <v>0</v>
      </c>
      <c r="AC56" s="76">
        <f t="shared" si="26"/>
        <v>0</v>
      </c>
      <c r="AD56" s="76">
        <f t="shared" si="27"/>
        <v>0</v>
      </c>
      <c r="AE56" s="76">
        <f t="shared" si="28"/>
        <v>0</v>
      </c>
      <c r="AF56" s="76">
        <f t="shared" si="29"/>
        <v>0</v>
      </c>
      <c r="AG56" s="76">
        <f t="shared" si="30"/>
        <v>0</v>
      </c>
      <c r="AH56" s="76">
        <f t="shared" si="31"/>
        <v>0</v>
      </c>
      <c r="AI56" s="76">
        <f t="shared" si="32"/>
        <v>0</v>
      </c>
      <c r="AJ56" s="76">
        <f t="shared" si="33"/>
        <v>0</v>
      </c>
      <c r="AK56" s="76">
        <f t="shared" si="34"/>
        <v>0</v>
      </c>
      <c r="AL56" s="76">
        <f t="shared" si="35"/>
        <v>0</v>
      </c>
      <c r="AM56" s="76">
        <f t="shared" si="36"/>
        <v>0</v>
      </c>
      <c r="AN56" s="76" t="str">
        <f t="shared" si="37"/>
        <v/>
      </c>
      <c r="AO56" s="76" t="str">
        <f t="shared" si="38"/>
        <v/>
      </c>
      <c r="AP56" s="76" t="str">
        <f t="shared" si="39"/>
        <v/>
      </c>
      <c r="AQ56" s="76" t="str">
        <f t="shared" si="40"/>
        <v/>
      </c>
      <c r="AR56" s="76" t="str">
        <f t="shared" si="41"/>
        <v/>
      </c>
      <c r="AS56" s="76" t="str">
        <f t="shared" si="42"/>
        <v/>
      </c>
      <c r="AT56" s="76" t="str">
        <f t="shared" si="43"/>
        <v/>
      </c>
      <c r="AU56" s="76" t="str">
        <f t="shared" si="44"/>
        <v/>
      </c>
      <c r="AV56" s="76" t="str">
        <f t="shared" si="45"/>
        <v/>
      </c>
      <c r="AW56" s="76" t="str">
        <f t="shared" si="46"/>
        <v/>
      </c>
      <c r="AX56" s="76" t="str">
        <f t="shared" si="47"/>
        <v/>
      </c>
      <c r="AY56" s="76" t="str">
        <f t="shared" si="48"/>
        <v/>
      </c>
      <c r="AZ56" s="76" t="str">
        <f t="shared" si="49"/>
        <v/>
      </c>
      <c r="BA56" s="76" t="str">
        <f t="shared" si="50"/>
        <v/>
      </c>
      <c r="BB56" s="76" t="str">
        <f t="shared" si="51"/>
        <v/>
      </c>
      <c r="BC56" s="76" t="str">
        <f t="shared" si="52"/>
        <v/>
      </c>
      <c r="BF56" s="67" t="s">
        <v>7</v>
      </c>
      <c r="BG56" s="547" t="s">
        <v>20</v>
      </c>
      <c r="BH56" s="67" t="s">
        <v>53</v>
      </c>
      <c r="BI56" s="67" t="s">
        <v>446</v>
      </c>
    </row>
    <row r="57" spans="1:61" ht="30" customHeight="1">
      <c r="A57" s="556" t="str">
        <f t="shared" si="0"/>
        <v/>
      </c>
      <c r="B57" s="557"/>
      <c r="C57" s="556" t="s">
        <v>1456</v>
      </c>
      <c r="D57" s="558" t="str">
        <f t="shared" si="1"/>
        <v/>
      </c>
      <c r="E57" s="559" t="str">
        <f t="shared" si="2"/>
        <v/>
      </c>
      <c r="F57" s="560" t="str">
        <f t="shared" si="3"/>
        <v/>
      </c>
      <c r="G57" s="561" t="str">
        <f t="shared" si="4"/>
        <v/>
      </c>
      <c r="H57" s="556" t="str">
        <f t="shared" si="5"/>
        <v/>
      </c>
      <c r="I57" s="556" t="str">
        <f t="shared" si="6"/>
        <v/>
      </c>
      <c r="J57" s="561" t="str">
        <f t="shared" si="7"/>
        <v/>
      </c>
      <c r="K57" s="76" t="str">
        <f t="shared" si="8"/>
        <v/>
      </c>
      <c r="L57" s="76" t="str">
        <f t="shared" si="9"/>
        <v/>
      </c>
      <c r="M57" s="76" t="str">
        <f t="shared" si="10"/>
        <v/>
      </c>
      <c r="N57" s="76" t="str">
        <f t="shared" si="11"/>
        <v/>
      </c>
      <c r="O57" s="76">
        <f t="shared" si="12"/>
        <v>0</v>
      </c>
      <c r="P57" s="76">
        <f t="shared" si="13"/>
        <v>0</v>
      </c>
      <c r="Q57" s="76">
        <f t="shared" si="14"/>
        <v>0</v>
      </c>
      <c r="R57" s="76">
        <f t="shared" si="15"/>
        <v>0</v>
      </c>
      <c r="S57" s="76">
        <f t="shared" si="16"/>
        <v>0</v>
      </c>
      <c r="T57" s="76">
        <f t="shared" si="17"/>
        <v>0</v>
      </c>
      <c r="U57" s="76">
        <f t="shared" si="18"/>
        <v>0</v>
      </c>
      <c r="V57" s="76">
        <f t="shared" si="19"/>
        <v>0</v>
      </c>
      <c r="W57" s="76">
        <f t="shared" si="20"/>
        <v>0</v>
      </c>
      <c r="X57" s="76">
        <f t="shared" si="21"/>
        <v>0</v>
      </c>
      <c r="Y57" s="76">
        <f t="shared" si="22"/>
        <v>0</v>
      </c>
      <c r="Z57" s="76">
        <f t="shared" si="23"/>
        <v>0</v>
      </c>
      <c r="AA57" s="76">
        <f t="shared" si="24"/>
        <v>0</v>
      </c>
      <c r="AB57" s="76">
        <f t="shared" si="25"/>
        <v>0</v>
      </c>
      <c r="AC57" s="76">
        <f t="shared" si="26"/>
        <v>0</v>
      </c>
      <c r="AD57" s="76">
        <f t="shared" si="27"/>
        <v>0</v>
      </c>
      <c r="AE57" s="76">
        <f t="shared" si="28"/>
        <v>0</v>
      </c>
      <c r="AF57" s="76">
        <f t="shared" si="29"/>
        <v>0</v>
      </c>
      <c r="AG57" s="76">
        <f t="shared" si="30"/>
        <v>0</v>
      </c>
      <c r="AH57" s="76">
        <f t="shared" si="31"/>
        <v>0</v>
      </c>
      <c r="AI57" s="76">
        <f t="shared" si="32"/>
        <v>0</v>
      </c>
      <c r="AJ57" s="76">
        <f t="shared" si="33"/>
        <v>0</v>
      </c>
      <c r="AK57" s="76">
        <f t="shared" si="34"/>
        <v>0</v>
      </c>
      <c r="AL57" s="76">
        <f t="shared" si="35"/>
        <v>0</v>
      </c>
      <c r="AM57" s="76">
        <f t="shared" si="36"/>
        <v>0</v>
      </c>
      <c r="AN57" s="76" t="str">
        <f t="shared" si="37"/>
        <v/>
      </c>
      <c r="AO57" s="76" t="str">
        <f t="shared" si="38"/>
        <v/>
      </c>
      <c r="AP57" s="76" t="str">
        <f t="shared" si="39"/>
        <v/>
      </c>
      <c r="AQ57" s="76" t="str">
        <f t="shared" si="40"/>
        <v/>
      </c>
      <c r="AR57" s="76" t="str">
        <f t="shared" si="41"/>
        <v/>
      </c>
      <c r="AS57" s="76" t="str">
        <f t="shared" si="42"/>
        <v/>
      </c>
      <c r="AT57" s="76" t="str">
        <f t="shared" si="43"/>
        <v/>
      </c>
      <c r="AU57" s="76" t="str">
        <f t="shared" si="44"/>
        <v/>
      </c>
      <c r="AV57" s="76" t="str">
        <f t="shared" si="45"/>
        <v/>
      </c>
      <c r="AW57" s="76" t="str">
        <f t="shared" si="46"/>
        <v/>
      </c>
      <c r="AX57" s="76" t="str">
        <f t="shared" si="47"/>
        <v/>
      </c>
      <c r="AY57" s="76" t="str">
        <f t="shared" si="48"/>
        <v/>
      </c>
      <c r="AZ57" s="76" t="str">
        <f t="shared" si="49"/>
        <v/>
      </c>
      <c r="BA57" s="76" t="str">
        <f t="shared" si="50"/>
        <v/>
      </c>
      <c r="BB57" s="76" t="str">
        <f t="shared" si="51"/>
        <v/>
      </c>
      <c r="BC57" s="76" t="str">
        <f t="shared" si="52"/>
        <v/>
      </c>
      <c r="BF57" s="67" t="s">
        <v>8</v>
      </c>
      <c r="BG57" s="547" t="s">
        <v>20</v>
      </c>
      <c r="BH57" s="67" t="s">
        <v>54</v>
      </c>
      <c r="BI57" s="67" t="s">
        <v>447</v>
      </c>
    </row>
    <row r="58" spans="1:61" ht="30" customHeight="1">
      <c r="A58" s="556" t="str">
        <f t="shared" si="0"/>
        <v/>
      </c>
      <c r="B58" s="557"/>
      <c r="C58" s="556" t="s">
        <v>1456</v>
      </c>
      <c r="D58" s="558" t="str">
        <f t="shared" si="1"/>
        <v/>
      </c>
      <c r="E58" s="559" t="str">
        <f t="shared" si="2"/>
        <v/>
      </c>
      <c r="F58" s="560" t="str">
        <f t="shared" si="3"/>
        <v/>
      </c>
      <c r="G58" s="561" t="str">
        <f t="shared" si="4"/>
        <v/>
      </c>
      <c r="H58" s="556" t="str">
        <f t="shared" si="5"/>
        <v/>
      </c>
      <c r="I58" s="556" t="str">
        <f t="shared" si="6"/>
        <v/>
      </c>
      <c r="J58" s="561" t="str">
        <f t="shared" si="7"/>
        <v/>
      </c>
      <c r="K58" s="76" t="str">
        <f t="shared" si="8"/>
        <v/>
      </c>
      <c r="L58" s="76" t="str">
        <f t="shared" si="9"/>
        <v/>
      </c>
      <c r="M58" s="76" t="str">
        <f t="shared" si="10"/>
        <v/>
      </c>
      <c r="N58" s="76" t="str">
        <f t="shared" si="11"/>
        <v/>
      </c>
      <c r="O58" s="76">
        <f t="shared" si="12"/>
        <v>0</v>
      </c>
      <c r="P58" s="76">
        <f t="shared" si="13"/>
        <v>0</v>
      </c>
      <c r="Q58" s="76">
        <f t="shared" si="14"/>
        <v>0</v>
      </c>
      <c r="R58" s="76">
        <f t="shared" si="15"/>
        <v>0</v>
      </c>
      <c r="S58" s="76">
        <f t="shared" si="16"/>
        <v>0</v>
      </c>
      <c r="T58" s="76">
        <f t="shared" si="17"/>
        <v>0</v>
      </c>
      <c r="U58" s="76">
        <f t="shared" si="18"/>
        <v>0</v>
      </c>
      <c r="V58" s="76">
        <f t="shared" si="19"/>
        <v>0</v>
      </c>
      <c r="W58" s="76">
        <f t="shared" si="20"/>
        <v>0</v>
      </c>
      <c r="X58" s="76">
        <f t="shared" si="21"/>
        <v>0</v>
      </c>
      <c r="Y58" s="76">
        <f t="shared" si="22"/>
        <v>0</v>
      </c>
      <c r="Z58" s="76">
        <f t="shared" si="23"/>
        <v>0</v>
      </c>
      <c r="AA58" s="76">
        <f t="shared" si="24"/>
        <v>0</v>
      </c>
      <c r="AB58" s="76">
        <f t="shared" si="25"/>
        <v>0</v>
      </c>
      <c r="AC58" s="76">
        <f t="shared" si="26"/>
        <v>0</v>
      </c>
      <c r="AD58" s="76">
        <f t="shared" si="27"/>
        <v>0</v>
      </c>
      <c r="AE58" s="76">
        <f t="shared" si="28"/>
        <v>0</v>
      </c>
      <c r="AF58" s="76">
        <f t="shared" si="29"/>
        <v>0</v>
      </c>
      <c r="AG58" s="76">
        <f t="shared" si="30"/>
        <v>0</v>
      </c>
      <c r="AH58" s="76">
        <f t="shared" si="31"/>
        <v>0</v>
      </c>
      <c r="AI58" s="76">
        <f t="shared" si="32"/>
        <v>0</v>
      </c>
      <c r="AJ58" s="76">
        <f t="shared" si="33"/>
        <v>0</v>
      </c>
      <c r="AK58" s="76">
        <f t="shared" si="34"/>
        <v>0</v>
      </c>
      <c r="AL58" s="76">
        <f t="shared" si="35"/>
        <v>0</v>
      </c>
      <c r="AM58" s="76">
        <f t="shared" si="36"/>
        <v>0</v>
      </c>
      <c r="AN58" s="76" t="str">
        <f t="shared" si="37"/>
        <v/>
      </c>
      <c r="AO58" s="76" t="str">
        <f t="shared" si="38"/>
        <v/>
      </c>
      <c r="AP58" s="76" t="str">
        <f t="shared" si="39"/>
        <v/>
      </c>
      <c r="AQ58" s="76" t="str">
        <f t="shared" si="40"/>
        <v/>
      </c>
      <c r="AR58" s="76" t="str">
        <f t="shared" si="41"/>
        <v/>
      </c>
      <c r="AS58" s="76" t="str">
        <f t="shared" si="42"/>
        <v/>
      </c>
      <c r="AT58" s="76" t="str">
        <f t="shared" si="43"/>
        <v/>
      </c>
      <c r="AU58" s="76" t="str">
        <f t="shared" si="44"/>
        <v/>
      </c>
      <c r="AV58" s="76" t="str">
        <f t="shared" si="45"/>
        <v/>
      </c>
      <c r="AW58" s="76" t="str">
        <f t="shared" si="46"/>
        <v/>
      </c>
      <c r="AX58" s="76" t="str">
        <f t="shared" si="47"/>
        <v/>
      </c>
      <c r="AY58" s="76" t="str">
        <f t="shared" si="48"/>
        <v/>
      </c>
      <c r="AZ58" s="76" t="str">
        <f t="shared" si="49"/>
        <v/>
      </c>
      <c r="BA58" s="76" t="str">
        <f t="shared" si="50"/>
        <v/>
      </c>
      <c r="BB58" s="76" t="str">
        <f t="shared" si="51"/>
        <v/>
      </c>
      <c r="BC58" s="76" t="str">
        <f t="shared" si="52"/>
        <v/>
      </c>
      <c r="BF58" s="67" t="s">
        <v>8</v>
      </c>
      <c r="BG58" s="547" t="s">
        <v>20</v>
      </c>
      <c r="BH58" s="67" t="s">
        <v>2098</v>
      </c>
      <c r="BI58" s="67" t="s">
        <v>448</v>
      </c>
    </row>
    <row r="59" spans="1:61" ht="30" customHeight="1">
      <c r="A59" s="556" t="str">
        <f t="shared" si="0"/>
        <v/>
      </c>
      <c r="B59" s="557"/>
      <c r="C59" s="556" t="s">
        <v>1456</v>
      </c>
      <c r="D59" s="558" t="str">
        <f t="shared" si="1"/>
        <v/>
      </c>
      <c r="E59" s="559" t="str">
        <f t="shared" si="2"/>
        <v/>
      </c>
      <c r="F59" s="560" t="str">
        <f t="shared" si="3"/>
        <v/>
      </c>
      <c r="G59" s="561" t="str">
        <f t="shared" si="4"/>
        <v/>
      </c>
      <c r="H59" s="556" t="str">
        <f t="shared" si="5"/>
        <v/>
      </c>
      <c r="I59" s="556" t="str">
        <f t="shared" si="6"/>
        <v/>
      </c>
      <c r="J59" s="561" t="str">
        <f t="shared" si="7"/>
        <v/>
      </c>
      <c r="K59" s="76" t="str">
        <f t="shared" si="8"/>
        <v/>
      </c>
      <c r="L59" s="76" t="str">
        <f t="shared" si="9"/>
        <v/>
      </c>
      <c r="M59" s="76" t="str">
        <f t="shared" si="10"/>
        <v/>
      </c>
      <c r="N59" s="76" t="str">
        <f t="shared" si="11"/>
        <v/>
      </c>
      <c r="O59" s="76">
        <f t="shared" si="12"/>
        <v>0</v>
      </c>
      <c r="P59" s="76">
        <f t="shared" si="13"/>
        <v>0</v>
      </c>
      <c r="Q59" s="76">
        <f t="shared" si="14"/>
        <v>0</v>
      </c>
      <c r="R59" s="76">
        <f t="shared" si="15"/>
        <v>0</v>
      </c>
      <c r="S59" s="76">
        <f t="shared" si="16"/>
        <v>0</v>
      </c>
      <c r="T59" s="76">
        <f t="shared" si="17"/>
        <v>0</v>
      </c>
      <c r="U59" s="76">
        <f t="shared" si="18"/>
        <v>0</v>
      </c>
      <c r="V59" s="76">
        <f t="shared" si="19"/>
        <v>0</v>
      </c>
      <c r="W59" s="76">
        <f t="shared" si="20"/>
        <v>0</v>
      </c>
      <c r="X59" s="76">
        <f t="shared" si="21"/>
        <v>0</v>
      </c>
      <c r="Y59" s="76">
        <f t="shared" si="22"/>
        <v>0</v>
      </c>
      <c r="Z59" s="76">
        <f t="shared" si="23"/>
        <v>0</v>
      </c>
      <c r="AA59" s="76">
        <f t="shared" si="24"/>
        <v>0</v>
      </c>
      <c r="AB59" s="76">
        <f t="shared" si="25"/>
        <v>0</v>
      </c>
      <c r="AC59" s="76">
        <f t="shared" si="26"/>
        <v>0</v>
      </c>
      <c r="AD59" s="76">
        <f t="shared" si="27"/>
        <v>0</v>
      </c>
      <c r="AE59" s="76">
        <f t="shared" si="28"/>
        <v>0</v>
      </c>
      <c r="AF59" s="76">
        <f t="shared" si="29"/>
        <v>0</v>
      </c>
      <c r="AG59" s="76">
        <f t="shared" si="30"/>
        <v>0</v>
      </c>
      <c r="AH59" s="76">
        <f t="shared" si="31"/>
        <v>0</v>
      </c>
      <c r="AI59" s="76">
        <f t="shared" si="32"/>
        <v>0</v>
      </c>
      <c r="AJ59" s="76">
        <f t="shared" si="33"/>
        <v>0</v>
      </c>
      <c r="AK59" s="76">
        <f t="shared" si="34"/>
        <v>0</v>
      </c>
      <c r="AL59" s="76">
        <f t="shared" si="35"/>
        <v>0</v>
      </c>
      <c r="AM59" s="76">
        <f t="shared" si="36"/>
        <v>0</v>
      </c>
      <c r="AN59" s="76" t="str">
        <f t="shared" si="37"/>
        <v/>
      </c>
      <c r="AO59" s="76" t="str">
        <f t="shared" si="38"/>
        <v/>
      </c>
      <c r="AP59" s="76" t="str">
        <f t="shared" si="39"/>
        <v/>
      </c>
      <c r="AQ59" s="76" t="str">
        <f t="shared" si="40"/>
        <v/>
      </c>
      <c r="AR59" s="76" t="str">
        <f t="shared" si="41"/>
        <v/>
      </c>
      <c r="AS59" s="76" t="str">
        <f t="shared" si="42"/>
        <v/>
      </c>
      <c r="AT59" s="76" t="str">
        <f t="shared" si="43"/>
        <v/>
      </c>
      <c r="AU59" s="76" t="str">
        <f t="shared" si="44"/>
        <v/>
      </c>
      <c r="AV59" s="76" t="str">
        <f t="shared" si="45"/>
        <v/>
      </c>
      <c r="AW59" s="76" t="str">
        <f t="shared" si="46"/>
        <v/>
      </c>
      <c r="AX59" s="76" t="str">
        <f t="shared" si="47"/>
        <v/>
      </c>
      <c r="AY59" s="76" t="str">
        <f t="shared" si="48"/>
        <v/>
      </c>
      <c r="AZ59" s="76" t="str">
        <f t="shared" si="49"/>
        <v/>
      </c>
      <c r="BA59" s="76" t="str">
        <f t="shared" si="50"/>
        <v/>
      </c>
      <c r="BB59" s="76" t="str">
        <f t="shared" si="51"/>
        <v/>
      </c>
      <c r="BC59" s="76" t="str">
        <f t="shared" si="52"/>
        <v/>
      </c>
      <c r="BF59" s="67" t="s">
        <v>8</v>
      </c>
      <c r="BG59" s="547" t="s">
        <v>20</v>
      </c>
      <c r="BH59" s="67" t="s">
        <v>2099</v>
      </c>
      <c r="BI59" s="67" t="s">
        <v>449</v>
      </c>
    </row>
    <row r="60" spans="1:61" ht="30" customHeight="1">
      <c r="A60" s="556" t="str">
        <f t="shared" si="0"/>
        <v/>
      </c>
      <c r="B60" s="557"/>
      <c r="C60" s="556" t="s">
        <v>1456</v>
      </c>
      <c r="D60" s="558" t="str">
        <f t="shared" si="1"/>
        <v/>
      </c>
      <c r="E60" s="559" t="str">
        <f t="shared" si="2"/>
        <v/>
      </c>
      <c r="F60" s="560" t="str">
        <f t="shared" si="3"/>
        <v/>
      </c>
      <c r="G60" s="561" t="str">
        <f t="shared" si="4"/>
        <v/>
      </c>
      <c r="H60" s="556" t="str">
        <f t="shared" si="5"/>
        <v/>
      </c>
      <c r="I60" s="556" t="str">
        <f t="shared" si="6"/>
        <v/>
      </c>
      <c r="J60" s="561" t="str">
        <f t="shared" si="7"/>
        <v/>
      </c>
      <c r="K60" s="76" t="str">
        <f t="shared" si="8"/>
        <v/>
      </c>
      <c r="L60" s="76" t="str">
        <f t="shared" si="9"/>
        <v/>
      </c>
      <c r="M60" s="76" t="str">
        <f t="shared" si="10"/>
        <v/>
      </c>
      <c r="N60" s="76" t="str">
        <f t="shared" si="11"/>
        <v/>
      </c>
      <c r="O60" s="76">
        <f t="shared" si="12"/>
        <v>0</v>
      </c>
      <c r="P60" s="76">
        <f t="shared" si="13"/>
        <v>0</v>
      </c>
      <c r="Q60" s="76">
        <f t="shared" si="14"/>
        <v>0</v>
      </c>
      <c r="R60" s="76">
        <f t="shared" si="15"/>
        <v>0</v>
      </c>
      <c r="S60" s="76">
        <f t="shared" si="16"/>
        <v>0</v>
      </c>
      <c r="T60" s="76">
        <f t="shared" si="17"/>
        <v>0</v>
      </c>
      <c r="U60" s="76">
        <f t="shared" si="18"/>
        <v>0</v>
      </c>
      <c r="V60" s="76">
        <f t="shared" si="19"/>
        <v>0</v>
      </c>
      <c r="W60" s="76">
        <f t="shared" si="20"/>
        <v>0</v>
      </c>
      <c r="X60" s="76">
        <f t="shared" si="21"/>
        <v>0</v>
      </c>
      <c r="Y60" s="76">
        <f t="shared" si="22"/>
        <v>0</v>
      </c>
      <c r="Z60" s="76">
        <f t="shared" si="23"/>
        <v>0</v>
      </c>
      <c r="AA60" s="76">
        <f t="shared" si="24"/>
        <v>0</v>
      </c>
      <c r="AB60" s="76">
        <f t="shared" si="25"/>
        <v>0</v>
      </c>
      <c r="AC60" s="76">
        <f t="shared" si="26"/>
        <v>0</v>
      </c>
      <c r="AD60" s="76">
        <f t="shared" si="27"/>
        <v>0</v>
      </c>
      <c r="AE60" s="76">
        <f t="shared" si="28"/>
        <v>0</v>
      </c>
      <c r="AF60" s="76">
        <f t="shared" si="29"/>
        <v>0</v>
      </c>
      <c r="AG60" s="76">
        <f t="shared" si="30"/>
        <v>0</v>
      </c>
      <c r="AH60" s="76">
        <f t="shared" si="31"/>
        <v>0</v>
      </c>
      <c r="AI60" s="76">
        <f t="shared" si="32"/>
        <v>0</v>
      </c>
      <c r="AJ60" s="76">
        <f t="shared" si="33"/>
        <v>0</v>
      </c>
      <c r="AK60" s="76">
        <f t="shared" si="34"/>
        <v>0</v>
      </c>
      <c r="AL60" s="76">
        <f t="shared" si="35"/>
        <v>0</v>
      </c>
      <c r="AM60" s="76">
        <f t="shared" si="36"/>
        <v>0</v>
      </c>
      <c r="AN60" s="76" t="str">
        <f t="shared" si="37"/>
        <v/>
      </c>
      <c r="AO60" s="76" t="str">
        <f t="shared" si="38"/>
        <v/>
      </c>
      <c r="AP60" s="76" t="str">
        <f t="shared" si="39"/>
        <v/>
      </c>
      <c r="AQ60" s="76" t="str">
        <f t="shared" si="40"/>
        <v/>
      </c>
      <c r="AR60" s="76" t="str">
        <f t="shared" si="41"/>
        <v/>
      </c>
      <c r="AS60" s="76" t="str">
        <f t="shared" si="42"/>
        <v/>
      </c>
      <c r="AT60" s="76" t="str">
        <f t="shared" si="43"/>
        <v/>
      </c>
      <c r="AU60" s="76" t="str">
        <f t="shared" si="44"/>
        <v/>
      </c>
      <c r="AV60" s="76" t="str">
        <f t="shared" si="45"/>
        <v/>
      </c>
      <c r="AW60" s="76" t="str">
        <f t="shared" si="46"/>
        <v/>
      </c>
      <c r="AX60" s="76" t="str">
        <f t="shared" si="47"/>
        <v/>
      </c>
      <c r="AY60" s="76" t="str">
        <f t="shared" si="48"/>
        <v/>
      </c>
      <c r="AZ60" s="76" t="str">
        <f t="shared" si="49"/>
        <v/>
      </c>
      <c r="BA60" s="76" t="str">
        <f t="shared" si="50"/>
        <v/>
      </c>
      <c r="BB60" s="76" t="str">
        <f t="shared" si="51"/>
        <v/>
      </c>
      <c r="BC60" s="76" t="str">
        <f t="shared" si="52"/>
        <v/>
      </c>
      <c r="BF60" s="67" t="s">
        <v>8</v>
      </c>
      <c r="BG60" s="547" t="s">
        <v>20</v>
      </c>
      <c r="BH60" s="67" t="s">
        <v>2100</v>
      </c>
      <c r="BI60" s="67" t="s">
        <v>450</v>
      </c>
    </row>
    <row r="61" spans="1:61" ht="30" customHeight="1">
      <c r="A61" s="556" t="str">
        <f t="shared" si="0"/>
        <v/>
      </c>
      <c r="B61" s="557"/>
      <c r="C61" s="556" t="s">
        <v>1456</v>
      </c>
      <c r="D61" s="558" t="str">
        <f t="shared" si="1"/>
        <v/>
      </c>
      <c r="E61" s="559" t="str">
        <f t="shared" si="2"/>
        <v/>
      </c>
      <c r="F61" s="560" t="str">
        <f t="shared" si="3"/>
        <v/>
      </c>
      <c r="G61" s="561" t="str">
        <f t="shared" si="4"/>
        <v/>
      </c>
      <c r="H61" s="556" t="str">
        <f t="shared" si="5"/>
        <v/>
      </c>
      <c r="I61" s="556" t="str">
        <f t="shared" si="6"/>
        <v/>
      </c>
      <c r="J61" s="561" t="str">
        <f t="shared" si="7"/>
        <v/>
      </c>
      <c r="K61" s="76" t="str">
        <f t="shared" si="8"/>
        <v/>
      </c>
      <c r="L61" s="76" t="str">
        <f t="shared" si="9"/>
        <v/>
      </c>
      <c r="M61" s="76" t="str">
        <f t="shared" si="10"/>
        <v/>
      </c>
      <c r="N61" s="76" t="str">
        <f t="shared" si="11"/>
        <v/>
      </c>
      <c r="O61" s="76">
        <f t="shared" si="12"/>
        <v>0</v>
      </c>
      <c r="P61" s="76">
        <f t="shared" si="13"/>
        <v>0</v>
      </c>
      <c r="Q61" s="76">
        <f t="shared" si="14"/>
        <v>0</v>
      </c>
      <c r="R61" s="76">
        <f t="shared" si="15"/>
        <v>0</v>
      </c>
      <c r="S61" s="76">
        <f t="shared" si="16"/>
        <v>0</v>
      </c>
      <c r="T61" s="76">
        <f t="shared" si="17"/>
        <v>0</v>
      </c>
      <c r="U61" s="76">
        <f t="shared" si="18"/>
        <v>0</v>
      </c>
      <c r="V61" s="76">
        <f t="shared" si="19"/>
        <v>0</v>
      </c>
      <c r="W61" s="76">
        <f t="shared" si="20"/>
        <v>0</v>
      </c>
      <c r="X61" s="76">
        <f t="shared" si="21"/>
        <v>0</v>
      </c>
      <c r="Y61" s="76">
        <f t="shared" si="22"/>
        <v>0</v>
      </c>
      <c r="Z61" s="76">
        <f t="shared" si="23"/>
        <v>0</v>
      </c>
      <c r="AA61" s="76">
        <f t="shared" si="24"/>
        <v>0</v>
      </c>
      <c r="AB61" s="76">
        <f t="shared" si="25"/>
        <v>0</v>
      </c>
      <c r="AC61" s="76">
        <f t="shared" si="26"/>
        <v>0</v>
      </c>
      <c r="AD61" s="76">
        <f t="shared" si="27"/>
        <v>0</v>
      </c>
      <c r="AE61" s="76">
        <f t="shared" si="28"/>
        <v>0</v>
      </c>
      <c r="AF61" s="76">
        <f t="shared" si="29"/>
        <v>0</v>
      </c>
      <c r="AG61" s="76">
        <f t="shared" si="30"/>
        <v>0</v>
      </c>
      <c r="AH61" s="76">
        <f t="shared" si="31"/>
        <v>0</v>
      </c>
      <c r="AI61" s="76">
        <f t="shared" si="32"/>
        <v>0</v>
      </c>
      <c r="AJ61" s="76">
        <f t="shared" si="33"/>
        <v>0</v>
      </c>
      <c r="AK61" s="76">
        <f t="shared" si="34"/>
        <v>0</v>
      </c>
      <c r="AL61" s="76">
        <f t="shared" si="35"/>
        <v>0</v>
      </c>
      <c r="AM61" s="76">
        <f t="shared" si="36"/>
        <v>0</v>
      </c>
      <c r="AN61" s="76" t="str">
        <f t="shared" si="37"/>
        <v/>
      </c>
      <c r="AO61" s="76" t="str">
        <f t="shared" si="38"/>
        <v/>
      </c>
      <c r="AP61" s="76" t="str">
        <f t="shared" si="39"/>
        <v/>
      </c>
      <c r="AQ61" s="76" t="str">
        <f t="shared" si="40"/>
        <v/>
      </c>
      <c r="AR61" s="76" t="str">
        <f t="shared" si="41"/>
        <v/>
      </c>
      <c r="AS61" s="76" t="str">
        <f t="shared" si="42"/>
        <v/>
      </c>
      <c r="AT61" s="76" t="str">
        <f t="shared" si="43"/>
        <v/>
      </c>
      <c r="AU61" s="76" t="str">
        <f t="shared" si="44"/>
        <v/>
      </c>
      <c r="AV61" s="76" t="str">
        <f t="shared" si="45"/>
        <v/>
      </c>
      <c r="AW61" s="76" t="str">
        <f t="shared" si="46"/>
        <v/>
      </c>
      <c r="AX61" s="76" t="str">
        <f t="shared" si="47"/>
        <v/>
      </c>
      <c r="AY61" s="76" t="str">
        <f t="shared" si="48"/>
        <v/>
      </c>
      <c r="AZ61" s="76" t="str">
        <f t="shared" si="49"/>
        <v/>
      </c>
      <c r="BA61" s="76" t="str">
        <f t="shared" si="50"/>
        <v/>
      </c>
      <c r="BB61" s="76" t="str">
        <f t="shared" si="51"/>
        <v/>
      </c>
      <c r="BC61" s="76" t="str">
        <f t="shared" si="52"/>
        <v/>
      </c>
      <c r="BF61" s="67" t="s">
        <v>8</v>
      </c>
      <c r="BG61" s="547" t="s">
        <v>20</v>
      </c>
      <c r="BH61" s="67" t="s">
        <v>2023</v>
      </c>
      <c r="BI61" s="67" t="s">
        <v>451</v>
      </c>
    </row>
    <row r="62" spans="1:61" ht="30" customHeight="1">
      <c r="A62" s="556" t="str">
        <f t="shared" si="0"/>
        <v/>
      </c>
      <c r="B62" s="557"/>
      <c r="C62" s="556" t="s">
        <v>1456</v>
      </c>
      <c r="D62" s="558" t="str">
        <f t="shared" si="1"/>
        <v/>
      </c>
      <c r="E62" s="559" t="str">
        <f t="shared" si="2"/>
        <v/>
      </c>
      <c r="F62" s="560" t="str">
        <f t="shared" si="3"/>
        <v/>
      </c>
      <c r="G62" s="561" t="str">
        <f t="shared" si="4"/>
        <v/>
      </c>
      <c r="H62" s="556" t="str">
        <f t="shared" si="5"/>
        <v/>
      </c>
      <c r="I62" s="556" t="str">
        <f t="shared" si="6"/>
        <v/>
      </c>
      <c r="J62" s="561" t="str">
        <f t="shared" si="7"/>
        <v/>
      </c>
      <c r="K62" s="76" t="str">
        <f t="shared" si="8"/>
        <v/>
      </c>
      <c r="L62" s="76" t="str">
        <f t="shared" si="9"/>
        <v/>
      </c>
      <c r="M62" s="76" t="str">
        <f t="shared" si="10"/>
        <v/>
      </c>
      <c r="N62" s="76" t="str">
        <f t="shared" si="11"/>
        <v/>
      </c>
      <c r="O62" s="76">
        <f t="shared" si="12"/>
        <v>0</v>
      </c>
      <c r="P62" s="76">
        <f t="shared" si="13"/>
        <v>0</v>
      </c>
      <c r="Q62" s="76">
        <f t="shared" si="14"/>
        <v>0</v>
      </c>
      <c r="R62" s="76">
        <f t="shared" si="15"/>
        <v>0</v>
      </c>
      <c r="S62" s="76">
        <f t="shared" si="16"/>
        <v>0</v>
      </c>
      <c r="T62" s="76">
        <f t="shared" si="17"/>
        <v>0</v>
      </c>
      <c r="U62" s="76">
        <f t="shared" si="18"/>
        <v>0</v>
      </c>
      <c r="V62" s="76">
        <f t="shared" si="19"/>
        <v>0</v>
      </c>
      <c r="W62" s="76">
        <f t="shared" si="20"/>
        <v>0</v>
      </c>
      <c r="X62" s="76">
        <f t="shared" si="21"/>
        <v>0</v>
      </c>
      <c r="Y62" s="76">
        <f t="shared" si="22"/>
        <v>0</v>
      </c>
      <c r="Z62" s="76">
        <f t="shared" si="23"/>
        <v>0</v>
      </c>
      <c r="AA62" s="76">
        <f t="shared" si="24"/>
        <v>0</v>
      </c>
      <c r="AB62" s="76">
        <f t="shared" si="25"/>
        <v>0</v>
      </c>
      <c r="AC62" s="76">
        <f t="shared" si="26"/>
        <v>0</v>
      </c>
      <c r="AD62" s="76">
        <f t="shared" si="27"/>
        <v>0</v>
      </c>
      <c r="AE62" s="76">
        <f t="shared" si="28"/>
        <v>0</v>
      </c>
      <c r="AF62" s="76">
        <f t="shared" si="29"/>
        <v>0</v>
      </c>
      <c r="AG62" s="76">
        <f t="shared" si="30"/>
        <v>0</v>
      </c>
      <c r="AH62" s="76">
        <f t="shared" si="31"/>
        <v>0</v>
      </c>
      <c r="AI62" s="76">
        <f t="shared" si="32"/>
        <v>0</v>
      </c>
      <c r="AJ62" s="76">
        <f t="shared" si="33"/>
        <v>0</v>
      </c>
      <c r="AK62" s="76">
        <f t="shared" si="34"/>
        <v>0</v>
      </c>
      <c r="AL62" s="76">
        <f t="shared" si="35"/>
        <v>0</v>
      </c>
      <c r="AM62" s="76">
        <f t="shared" si="36"/>
        <v>0</v>
      </c>
      <c r="AN62" s="76" t="str">
        <f t="shared" si="37"/>
        <v/>
      </c>
      <c r="AO62" s="76" t="str">
        <f t="shared" si="38"/>
        <v/>
      </c>
      <c r="AP62" s="76" t="str">
        <f t="shared" si="39"/>
        <v/>
      </c>
      <c r="AQ62" s="76" t="str">
        <f t="shared" si="40"/>
        <v/>
      </c>
      <c r="AR62" s="76" t="str">
        <f t="shared" si="41"/>
        <v/>
      </c>
      <c r="AS62" s="76" t="str">
        <f t="shared" si="42"/>
        <v/>
      </c>
      <c r="AT62" s="76" t="str">
        <f t="shared" si="43"/>
        <v/>
      </c>
      <c r="AU62" s="76" t="str">
        <f t="shared" si="44"/>
        <v/>
      </c>
      <c r="AV62" s="76" t="str">
        <f t="shared" si="45"/>
        <v/>
      </c>
      <c r="AW62" s="76" t="str">
        <f t="shared" si="46"/>
        <v/>
      </c>
      <c r="AX62" s="76" t="str">
        <f t="shared" si="47"/>
        <v/>
      </c>
      <c r="AY62" s="76" t="str">
        <f t="shared" si="48"/>
        <v/>
      </c>
      <c r="AZ62" s="76" t="str">
        <f t="shared" si="49"/>
        <v/>
      </c>
      <c r="BA62" s="76" t="str">
        <f t="shared" si="50"/>
        <v/>
      </c>
      <c r="BB62" s="76" t="str">
        <f t="shared" si="51"/>
        <v/>
      </c>
      <c r="BC62" s="76" t="str">
        <f t="shared" si="52"/>
        <v/>
      </c>
      <c r="BF62" s="67" t="s">
        <v>8</v>
      </c>
      <c r="BG62" s="547" t="s">
        <v>20</v>
      </c>
      <c r="BH62" s="67" t="s">
        <v>55</v>
      </c>
      <c r="BI62" s="67" t="s">
        <v>452</v>
      </c>
    </row>
    <row r="63" spans="1:61" ht="30" customHeight="1">
      <c r="A63" s="556" t="str">
        <f t="shared" si="0"/>
        <v/>
      </c>
      <c r="B63" s="557"/>
      <c r="C63" s="556" t="s">
        <v>1456</v>
      </c>
      <c r="D63" s="558" t="str">
        <f t="shared" si="1"/>
        <v/>
      </c>
      <c r="E63" s="559" t="str">
        <f t="shared" si="2"/>
        <v/>
      </c>
      <c r="F63" s="560" t="str">
        <f t="shared" si="3"/>
        <v/>
      </c>
      <c r="G63" s="561" t="str">
        <f t="shared" si="4"/>
        <v/>
      </c>
      <c r="H63" s="556" t="str">
        <f t="shared" si="5"/>
        <v/>
      </c>
      <c r="I63" s="556" t="str">
        <f t="shared" si="6"/>
        <v/>
      </c>
      <c r="J63" s="561" t="str">
        <f t="shared" si="7"/>
        <v/>
      </c>
      <c r="K63" s="76" t="str">
        <f t="shared" si="8"/>
        <v/>
      </c>
      <c r="L63" s="76" t="str">
        <f t="shared" si="9"/>
        <v/>
      </c>
      <c r="M63" s="76" t="str">
        <f t="shared" si="10"/>
        <v/>
      </c>
      <c r="N63" s="76" t="str">
        <f t="shared" si="11"/>
        <v/>
      </c>
      <c r="O63" s="76">
        <f t="shared" si="12"/>
        <v>0</v>
      </c>
      <c r="P63" s="76">
        <f t="shared" si="13"/>
        <v>0</v>
      </c>
      <c r="Q63" s="76">
        <f t="shared" si="14"/>
        <v>0</v>
      </c>
      <c r="R63" s="76">
        <f t="shared" si="15"/>
        <v>0</v>
      </c>
      <c r="S63" s="76">
        <f t="shared" si="16"/>
        <v>0</v>
      </c>
      <c r="T63" s="76">
        <f t="shared" si="17"/>
        <v>0</v>
      </c>
      <c r="U63" s="76">
        <f t="shared" si="18"/>
        <v>0</v>
      </c>
      <c r="V63" s="76">
        <f t="shared" si="19"/>
        <v>0</v>
      </c>
      <c r="W63" s="76">
        <f t="shared" si="20"/>
        <v>0</v>
      </c>
      <c r="X63" s="76">
        <f t="shared" si="21"/>
        <v>0</v>
      </c>
      <c r="Y63" s="76">
        <f t="shared" si="22"/>
        <v>0</v>
      </c>
      <c r="Z63" s="76">
        <f t="shared" si="23"/>
        <v>0</v>
      </c>
      <c r="AA63" s="76">
        <f t="shared" si="24"/>
        <v>0</v>
      </c>
      <c r="AB63" s="76">
        <f t="shared" si="25"/>
        <v>0</v>
      </c>
      <c r="AC63" s="76">
        <f t="shared" si="26"/>
        <v>0</v>
      </c>
      <c r="AD63" s="76">
        <f t="shared" si="27"/>
        <v>0</v>
      </c>
      <c r="AE63" s="76">
        <f t="shared" si="28"/>
        <v>0</v>
      </c>
      <c r="AF63" s="76">
        <f t="shared" si="29"/>
        <v>0</v>
      </c>
      <c r="AG63" s="76">
        <f t="shared" si="30"/>
        <v>0</v>
      </c>
      <c r="AH63" s="76">
        <f t="shared" si="31"/>
        <v>0</v>
      </c>
      <c r="AI63" s="76">
        <f t="shared" si="32"/>
        <v>0</v>
      </c>
      <c r="AJ63" s="76">
        <f t="shared" si="33"/>
        <v>0</v>
      </c>
      <c r="AK63" s="76">
        <f t="shared" si="34"/>
        <v>0</v>
      </c>
      <c r="AL63" s="76">
        <f t="shared" si="35"/>
        <v>0</v>
      </c>
      <c r="AM63" s="76">
        <f t="shared" si="36"/>
        <v>0</v>
      </c>
      <c r="AN63" s="76" t="str">
        <f t="shared" si="37"/>
        <v/>
      </c>
      <c r="AO63" s="76" t="str">
        <f t="shared" si="38"/>
        <v/>
      </c>
      <c r="AP63" s="76" t="str">
        <f t="shared" si="39"/>
        <v/>
      </c>
      <c r="AQ63" s="76" t="str">
        <f t="shared" si="40"/>
        <v/>
      </c>
      <c r="AR63" s="76" t="str">
        <f t="shared" si="41"/>
        <v/>
      </c>
      <c r="AS63" s="76" t="str">
        <f t="shared" si="42"/>
        <v/>
      </c>
      <c r="AT63" s="76" t="str">
        <f t="shared" si="43"/>
        <v/>
      </c>
      <c r="AU63" s="76" t="str">
        <f t="shared" si="44"/>
        <v/>
      </c>
      <c r="AV63" s="76" t="str">
        <f t="shared" si="45"/>
        <v/>
      </c>
      <c r="AW63" s="76" t="str">
        <f t="shared" si="46"/>
        <v/>
      </c>
      <c r="AX63" s="76" t="str">
        <f t="shared" si="47"/>
        <v/>
      </c>
      <c r="AY63" s="76" t="str">
        <f t="shared" si="48"/>
        <v/>
      </c>
      <c r="AZ63" s="76" t="str">
        <f t="shared" si="49"/>
        <v/>
      </c>
      <c r="BA63" s="76" t="str">
        <f t="shared" si="50"/>
        <v/>
      </c>
      <c r="BB63" s="76" t="str">
        <f t="shared" si="51"/>
        <v/>
      </c>
      <c r="BC63" s="76" t="str">
        <f t="shared" si="52"/>
        <v/>
      </c>
      <c r="BF63" s="67" t="s">
        <v>8</v>
      </c>
      <c r="BG63" s="547" t="s">
        <v>20</v>
      </c>
      <c r="BH63" s="67" t="s">
        <v>56</v>
      </c>
      <c r="BI63" s="67" t="s">
        <v>453</v>
      </c>
    </row>
    <row r="64" spans="1:61" ht="30" customHeight="1">
      <c r="A64" s="556" t="str">
        <f t="shared" si="0"/>
        <v/>
      </c>
      <c r="B64" s="557"/>
      <c r="C64" s="556" t="s">
        <v>1456</v>
      </c>
      <c r="D64" s="558" t="str">
        <f t="shared" si="1"/>
        <v/>
      </c>
      <c r="E64" s="559" t="str">
        <f t="shared" si="2"/>
        <v/>
      </c>
      <c r="F64" s="560" t="str">
        <f t="shared" si="3"/>
        <v/>
      </c>
      <c r="G64" s="561" t="str">
        <f t="shared" si="4"/>
        <v/>
      </c>
      <c r="H64" s="556" t="str">
        <f t="shared" si="5"/>
        <v/>
      </c>
      <c r="I64" s="556" t="str">
        <f t="shared" si="6"/>
        <v/>
      </c>
      <c r="J64" s="561" t="str">
        <f t="shared" si="7"/>
        <v/>
      </c>
      <c r="K64" s="76" t="str">
        <f t="shared" si="8"/>
        <v/>
      </c>
      <c r="L64" s="76" t="str">
        <f t="shared" si="9"/>
        <v/>
      </c>
      <c r="M64" s="76" t="str">
        <f t="shared" si="10"/>
        <v/>
      </c>
      <c r="N64" s="76" t="str">
        <f t="shared" si="11"/>
        <v/>
      </c>
      <c r="O64" s="76">
        <f t="shared" si="12"/>
        <v>0</v>
      </c>
      <c r="P64" s="76">
        <f t="shared" si="13"/>
        <v>0</v>
      </c>
      <c r="Q64" s="76">
        <f t="shared" si="14"/>
        <v>0</v>
      </c>
      <c r="R64" s="76">
        <f t="shared" si="15"/>
        <v>0</v>
      </c>
      <c r="S64" s="76">
        <f t="shared" si="16"/>
        <v>0</v>
      </c>
      <c r="T64" s="76">
        <f t="shared" si="17"/>
        <v>0</v>
      </c>
      <c r="U64" s="76">
        <f t="shared" si="18"/>
        <v>0</v>
      </c>
      <c r="V64" s="76">
        <f t="shared" si="19"/>
        <v>0</v>
      </c>
      <c r="W64" s="76">
        <f t="shared" si="20"/>
        <v>0</v>
      </c>
      <c r="X64" s="76">
        <f t="shared" si="21"/>
        <v>0</v>
      </c>
      <c r="Y64" s="76">
        <f t="shared" si="22"/>
        <v>0</v>
      </c>
      <c r="Z64" s="76">
        <f t="shared" si="23"/>
        <v>0</v>
      </c>
      <c r="AA64" s="76">
        <f t="shared" si="24"/>
        <v>0</v>
      </c>
      <c r="AB64" s="76">
        <f t="shared" si="25"/>
        <v>0</v>
      </c>
      <c r="AC64" s="76">
        <f t="shared" si="26"/>
        <v>0</v>
      </c>
      <c r="AD64" s="76">
        <f t="shared" si="27"/>
        <v>0</v>
      </c>
      <c r="AE64" s="76">
        <f t="shared" si="28"/>
        <v>0</v>
      </c>
      <c r="AF64" s="76">
        <f t="shared" si="29"/>
        <v>0</v>
      </c>
      <c r="AG64" s="76">
        <f t="shared" si="30"/>
        <v>0</v>
      </c>
      <c r="AH64" s="76">
        <f t="shared" si="31"/>
        <v>0</v>
      </c>
      <c r="AI64" s="76">
        <f t="shared" si="32"/>
        <v>0</v>
      </c>
      <c r="AJ64" s="76">
        <f t="shared" si="33"/>
        <v>0</v>
      </c>
      <c r="AK64" s="76">
        <f t="shared" si="34"/>
        <v>0</v>
      </c>
      <c r="AL64" s="76">
        <f t="shared" si="35"/>
        <v>0</v>
      </c>
      <c r="AM64" s="76">
        <f t="shared" si="36"/>
        <v>0</v>
      </c>
      <c r="AN64" s="76" t="str">
        <f t="shared" si="37"/>
        <v/>
      </c>
      <c r="AO64" s="76" t="str">
        <f t="shared" si="38"/>
        <v/>
      </c>
      <c r="AP64" s="76" t="str">
        <f t="shared" si="39"/>
        <v/>
      </c>
      <c r="AQ64" s="76" t="str">
        <f t="shared" si="40"/>
        <v/>
      </c>
      <c r="AR64" s="76" t="str">
        <f t="shared" si="41"/>
        <v/>
      </c>
      <c r="AS64" s="76" t="str">
        <f t="shared" si="42"/>
        <v/>
      </c>
      <c r="AT64" s="76" t="str">
        <f t="shared" si="43"/>
        <v/>
      </c>
      <c r="AU64" s="76" t="str">
        <f t="shared" si="44"/>
        <v/>
      </c>
      <c r="AV64" s="76" t="str">
        <f t="shared" si="45"/>
        <v/>
      </c>
      <c r="AW64" s="76" t="str">
        <f t="shared" si="46"/>
        <v/>
      </c>
      <c r="AX64" s="76" t="str">
        <f t="shared" si="47"/>
        <v/>
      </c>
      <c r="AY64" s="76" t="str">
        <f t="shared" si="48"/>
        <v/>
      </c>
      <c r="AZ64" s="76" t="str">
        <f t="shared" si="49"/>
        <v/>
      </c>
      <c r="BA64" s="76" t="str">
        <f t="shared" si="50"/>
        <v/>
      </c>
      <c r="BB64" s="76" t="str">
        <f t="shared" si="51"/>
        <v/>
      </c>
      <c r="BC64" s="76" t="str">
        <f t="shared" si="52"/>
        <v/>
      </c>
      <c r="BF64" s="67" t="s">
        <v>8</v>
      </c>
      <c r="BG64" s="547" t="s">
        <v>20</v>
      </c>
      <c r="BH64" s="67" t="s">
        <v>57</v>
      </c>
      <c r="BI64" s="67" t="s">
        <v>454</v>
      </c>
    </row>
    <row r="65" spans="1:61" ht="30" customHeight="1">
      <c r="A65" s="556" t="str">
        <f t="shared" si="0"/>
        <v/>
      </c>
      <c r="B65" s="557"/>
      <c r="C65" s="556" t="s">
        <v>1456</v>
      </c>
      <c r="D65" s="558" t="str">
        <f t="shared" si="1"/>
        <v/>
      </c>
      <c r="E65" s="559" t="str">
        <f t="shared" si="2"/>
        <v/>
      </c>
      <c r="F65" s="560" t="str">
        <f t="shared" si="3"/>
        <v/>
      </c>
      <c r="G65" s="561" t="str">
        <f t="shared" si="4"/>
        <v/>
      </c>
      <c r="H65" s="556" t="str">
        <f t="shared" si="5"/>
        <v/>
      </c>
      <c r="I65" s="556" t="str">
        <f t="shared" si="6"/>
        <v/>
      </c>
      <c r="J65" s="561" t="str">
        <f t="shared" si="7"/>
        <v/>
      </c>
      <c r="K65" s="76" t="str">
        <f t="shared" si="8"/>
        <v/>
      </c>
      <c r="L65" s="76" t="str">
        <f t="shared" si="9"/>
        <v/>
      </c>
      <c r="M65" s="76" t="str">
        <f t="shared" si="10"/>
        <v/>
      </c>
      <c r="N65" s="76" t="str">
        <f t="shared" si="11"/>
        <v/>
      </c>
      <c r="O65" s="76">
        <f t="shared" si="12"/>
        <v>0</v>
      </c>
      <c r="P65" s="76">
        <f t="shared" si="13"/>
        <v>0</v>
      </c>
      <c r="Q65" s="76">
        <f t="shared" si="14"/>
        <v>0</v>
      </c>
      <c r="R65" s="76">
        <f t="shared" si="15"/>
        <v>0</v>
      </c>
      <c r="S65" s="76">
        <f t="shared" si="16"/>
        <v>0</v>
      </c>
      <c r="T65" s="76">
        <f t="shared" si="17"/>
        <v>0</v>
      </c>
      <c r="U65" s="76">
        <f t="shared" si="18"/>
        <v>0</v>
      </c>
      <c r="V65" s="76">
        <f t="shared" si="19"/>
        <v>0</v>
      </c>
      <c r="W65" s="76">
        <f t="shared" si="20"/>
        <v>0</v>
      </c>
      <c r="X65" s="76">
        <f t="shared" si="21"/>
        <v>0</v>
      </c>
      <c r="Y65" s="76">
        <f t="shared" si="22"/>
        <v>0</v>
      </c>
      <c r="Z65" s="76">
        <f t="shared" si="23"/>
        <v>0</v>
      </c>
      <c r="AA65" s="76">
        <f t="shared" si="24"/>
        <v>0</v>
      </c>
      <c r="AB65" s="76">
        <f t="shared" si="25"/>
        <v>0</v>
      </c>
      <c r="AC65" s="76">
        <f t="shared" si="26"/>
        <v>0</v>
      </c>
      <c r="AD65" s="76">
        <f t="shared" si="27"/>
        <v>0</v>
      </c>
      <c r="AE65" s="76">
        <f t="shared" si="28"/>
        <v>0</v>
      </c>
      <c r="AF65" s="76">
        <f t="shared" si="29"/>
        <v>0</v>
      </c>
      <c r="AG65" s="76">
        <f t="shared" si="30"/>
        <v>0</v>
      </c>
      <c r="AH65" s="76">
        <f t="shared" si="31"/>
        <v>0</v>
      </c>
      <c r="AI65" s="76">
        <f t="shared" si="32"/>
        <v>0</v>
      </c>
      <c r="AJ65" s="76">
        <f t="shared" si="33"/>
        <v>0</v>
      </c>
      <c r="AK65" s="76">
        <f t="shared" si="34"/>
        <v>0</v>
      </c>
      <c r="AL65" s="76">
        <f t="shared" si="35"/>
        <v>0</v>
      </c>
      <c r="AM65" s="76">
        <f t="shared" si="36"/>
        <v>0</v>
      </c>
      <c r="AN65" s="76" t="str">
        <f t="shared" si="37"/>
        <v/>
      </c>
      <c r="AO65" s="76" t="str">
        <f t="shared" si="38"/>
        <v/>
      </c>
      <c r="AP65" s="76" t="str">
        <f t="shared" si="39"/>
        <v/>
      </c>
      <c r="AQ65" s="76" t="str">
        <f t="shared" si="40"/>
        <v/>
      </c>
      <c r="AR65" s="76" t="str">
        <f t="shared" si="41"/>
        <v/>
      </c>
      <c r="AS65" s="76" t="str">
        <f t="shared" si="42"/>
        <v/>
      </c>
      <c r="AT65" s="76" t="str">
        <f t="shared" si="43"/>
        <v/>
      </c>
      <c r="AU65" s="76" t="str">
        <f t="shared" si="44"/>
        <v/>
      </c>
      <c r="AV65" s="76" t="str">
        <f t="shared" si="45"/>
        <v/>
      </c>
      <c r="AW65" s="76" t="str">
        <f t="shared" si="46"/>
        <v/>
      </c>
      <c r="AX65" s="76" t="str">
        <f t="shared" si="47"/>
        <v/>
      </c>
      <c r="AY65" s="76" t="str">
        <f t="shared" si="48"/>
        <v/>
      </c>
      <c r="AZ65" s="76" t="str">
        <f t="shared" si="49"/>
        <v/>
      </c>
      <c r="BA65" s="76" t="str">
        <f t="shared" si="50"/>
        <v/>
      </c>
      <c r="BB65" s="76" t="str">
        <f t="shared" si="51"/>
        <v/>
      </c>
      <c r="BC65" s="76" t="str">
        <f t="shared" si="52"/>
        <v/>
      </c>
      <c r="BF65" s="67" t="s">
        <v>8</v>
      </c>
      <c r="BG65" s="547" t="s">
        <v>20</v>
      </c>
      <c r="BH65" s="67" t="s">
        <v>58</v>
      </c>
      <c r="BI65" s="67" t="s">
        <v>455</v>
      </c>
    </row>
    <row r="66" spans="1:61" ht="30" customHeight="1">
      <c r="A66" s="556" t="str">
        <f t="shared" si="0"/>
        <v/>
      </c>
      <c r="B66" s="557"/>
      <c r="C66" s="556" t="s">
        <v>1456</v>
      </c>
      <c r="D66" s="558" t="str">
        <f t="shared" si="1"/>
        <v/>
      </c>
      <c r="E66" s="559" t="str">
        <f t="shared" si="2"/>
        <v/>
      </c>
      <c r="F66" s="560" t="str">
        <f t="shared" si="3"/>
        <v/>
      </c>
      <c r="G66" s="561" t="str">
        <f t="shared" si="4"/>
        <v/>
      </c>
      <c r="H66" s="556" t="str">
        <f t="shared" si="5"/>
        <v/>
      </c>
      <c r="I66" s="556" t="str">
        <f t="shared" si="6"/>
        <v/>
      </c>
      <c r="J66" s="561" t="str">
        <f t="shared" si="7"/>
        <v/>
      </c>
      <c r="K66" s="76" t="str">
        <f t="shared" si="8"/>
        <v/>
      </c>
      <c r="L66" s="76" t="str">
        <f t="shared" si="9"/>
        <v/>
      </c>
      <c r="M66" s="76" t="str">
        <f t="shared" si="10"/>
        <v/>
      </c>
      <c r="N66" s="76" t="str">
        <f t="shared" si="11"/>
        <v/>
      </c>
      <c r="O66" s="76">
        <f t="shared" si="12"/>
        <v>0</v>
      </c>
      <c r="P66" s="76">
        <f t="shared" si="13"/>
        <v>0</v>
      </c>
      <c r="Q66" s="76">
        <f t="shared" si="14"/>
        <v>0</v>
      </c>
      <c r="R66" s="76">
        <f t="shared" si="15"/>
        <v>0</v>
      </c>
      <c r="S66" s="76">
        <f t="shared" si="16"/>
        <v>0</v>
      </c>
      <c r="T66" s="76">
        <f t="shared" si="17"/>
        <v>0</v>
      </c>
      <c r="U66" s="76">
        <f t="shared" si="18"/>
        <v>0</v>
      </c>
      <c r="V66" s="76">
        <f t="shared" si="19"/>
        <v>0</v>
      </c>
      <c r="W66" s="76">
        <f t="shared" si="20"/>
        <v>0</v>
      </c>
      <c r="X66" s="76">
        <f t="shared" si="21"/>
        <v>0</v>
      </c>
      <c r="Y66" s="76">
        <f t="shared" si="22"/>
        <v>0</v>
      </c>
      <c r="Z66" s="76">
        <f t="shared" si="23"/>
        <v>0</v>
      </c>
      <c r="AA66" s="76">
        <f t="shared" si="24"/>
        <v>0</v>
      </c>
      <c r="AB66" s="76">
        <f t="shared" si="25"/>
        <v>0</v>
      </c>
      <c r="AC66" s="76">
        <f t="shared" si="26"/>
        <v>0</v>
      </c>
      <c r="AD66" s="76">
        <f t="shared" si="27"/>
        <v>0</v>
      </c>
      <c r="AE66" s="76">
        <f t="shared" si="28"/>
        <v>0</v>
      </c>
      <c r="AF66" s="76">
        <f t="shared" si="29"/>
        <v>0</v>
      </c>
      <c r="AG66" s="76">
        <f t="shared" si="30"/>
        <v>0</v>
      </c>
      <c r="AH66" s="76">
        <f t="shared" si="31"/>
        <v>0</v>
      </c>
      <c r="AI66" s="76">
        <f t="shared" si="32"/>
        <v>0</v>
      </c>
      <c r="AJ66" s="76">
        <f t="shared" si="33"/>
        <v>0</v>
      </c>
      <c r="AK66" s="76">
        <f t="shared" si="34"/>
        <v>0</v>
      </c>
      <c r="AL66" s="76">
        <f t="shared" si="35"/>
        <v>0</v>
      </c>
      <c r="AM66" s="76">
        <f t="shared" si="36"/>
        <v>0</v>
      </c>
      <c r="AN66" s="76" t="str">
        <f t="shared" si="37"/>
        <v/>
      </c>
      <c r="AO66" s="76" t="str">
        <f t="shared" si="38"/>
        <v/>
      </c>
      <c r="AP66" s="76" t="str">
        <f t="shared" si="39"/>
        <v/>
      </c>
      <c r="AQ66" s="76" t="str">
        <f t="shared" si="40"/>
        <v/>
      </c>
      <c r="AR66" s="76" t="str">
        <f t="shared" si="41"/>
        <v/>
      </c>
      <c r="AS66" s="76" t="str">
        <f t="shared" si="42"/>
        <v/>
      </c>
      <c r="AT66" s="76" t="str">
        <f t="shared" si="43"/>
        <v/>
      </c>
      <c r="AU66" s="76" t="str">
        <f t="shared" si="44"/>
        <v/>
      </c>
      <c r="AV66" s="76" t="str">
        <f t="shared" si="45"/>
        <v/>
      </c>
      <c r="AW66" s="76" t="str">
        <f t="shared" si="46"/>
        <v/>
      </c>
      <c r="AX66" s="76" t="str">
        <f t="shared" si="47"/>
        <v/>
      </c>
      <c r="AY66" s="76" t="str">
        <f t="shared" si="48"/>
        <v/>
      </c>
      <c r="AZ66" s="76" t="str">
        <f t="shared" si="49"/>
        <v/>
      </c>
      <c r="BA66" s="76" t="str">
        <f t="shared" si="50"/>
        <v/>
      </c>
      <c r="BB66" s="76" t="str">
        <f t="shared" si="51"/>
        <v/>
      </c>
      <c r="BC66" s="76" t="str">
        <f t="shared" si="52"/>
        <v/>
      </c>
      <c r="BF66" s="67" t="s">
        <v>8</v>
      </c>
      <c r="BG66" s="547" t="s">
        <v>20</v>
      </c>
      <c r="BH66" s="67" t="s">
        <v>59</v>
      </c>
      <c r="BI66" s="67" t="s">
        <v>456</v>
      </c>
    </row>
    <row r="67" spans="1:61" ht="30" customHeight="1">
      <c r="A67" s="556" t="str">
        <f t="shared" si="0"/>
        <v/>
      </c>
      <c r="B67" s="557"/>
      <c r="C67" s="556" t="s">
        <v>1456</v>
      </c>
      <c r="D67" s="558" t="str">
        <f t="shared" si="1"/>
        <v/>
      </c>
      <c r="E67" s="559" t="str">
        <f t="shared" si="2"/>
        <v/>
      </c>
      <c r="F67" s="560" t="str">
        <f t="shared" si="3"/>
        <v/>
      </c>
      <c r="G67" s="561" t="str">
        <f t="shared" si="4"/>
        <v/>
      </c>
      <c r="H67" s="556" t="str">
        <f t="shared" si="5"/>
        <v/>
      </c>
      <c r="I67" s="556" t="str">
        <f t="shared" si="6"/>
        <v/>
      </c>
      <c r="J67" s="561" t="str">
        <f t="shared" si="7"/>
        <v/>
      </c>
      <c r="K67" s="76" t="str">
        <f t="shared" si="8"/>
        <v/>
      </c>
      <c r="L67" s="76" t="str">
        <f t="shared" si="9"/>
        <v/>
      </c>
      <c r="M67" s="76" t="str">
        <f t="shared" si="10"/>
        <v/>
      </c>
      <c r="N67" s="76" t="str">
        <f t="shared" si="11"/>
        <v/>
      </c>
      <c r="O67" s="76">
        <f t="shared" si="12"/>
        <v>0</v>
      </c>
      <c r="P67" s="76">
        <f t="shared" si="13"/>
        <v>0</v>
      </c>
      <c r="Q67" s="76">
        <f t="shared" si="14"/>
        <v>0</v>
      </c>
      <c r="R67" s="76">
        <f t="shared" si="15"/>
        <v>0</v>
      </c>
      <c r="S67" s="76">
        <f t="shared" si="16"/>
        <v>0</v>
      </c>
      <c r="T67" s="76">
        <f t="shared" si="17"/>
        <v>0</v>
      </c>
      <c r="U67" s="76">
        <f t="shared" si="18"/>
        <v>0</v>
      </c>
      <c r="V67" s="76">
        <f t="shared" si="19"/>
        <v>0</v>
      </c>
      <c r="W67" s="76">
        <f t="shared" si="20"/>
        <v>0</v>
      </c>
      <c r="X67" s="76">
        <f t="shared" si="21"/>
        <v>0</v>
      </c>
      <c r="Y67" s="76">
        <f t="shared" si="22"/>
        <v>0</v>
      </c>
      <c r="Z67" s="76">
        <f t="shared" si="23"/>
        <v>0</v>
      </c>
      <c r="AA67" s="76">
        <f t="shared" si="24"/>
        <v>0</v>
      </c>
      <c r="AB67" s="76">
        <f t="shared" si="25"/>
        <v>0</v>
      </c>
      <c r="AC67" s="76">
        <f t="shared" si="26"/>
        <v>0</v>
      </c>
      <c r="AD67" s="76">
        <f t="shared" si="27"/>
        <v>0</v>
      </c>
      <c r="AE67" s="76">
        <f t="shared" si="28"/>
        <v>0</v>
      </c>
      <c r="AF67" s="76">
        <f t="shared" si="29"/>
        <v>0</v>
      </c>
      <c r="AG67" s="76">
        <f t="shared" si="30"/>
        <v>0</v>
      </c>
      <c r="AH67" s="76">
        <f t="shared" si="31"/>
        <v>0</v>
      </c>
      <c r="AI67" s="76">
        <f t="shared" si="32"/>
        <v>0</v>
      </c>
      <c r="AJ67" s="76">
        <f t="shared" si="33"/>
        <v>0</v>
      </c>
      <c r="AK67" s="76">
        <f t="shared" si="34"/>
        <v>0</v>
      </c>
      <c r="AL67" s="76">
        <f t="shared" si="35"/>
        <v>0</v>
      </c>
      <c r="AM67" s="76">
        <f t="shared" si="36"/>
        <v>0</v>
      </c>
      <c r="AN67" s="76" t="str">
        <f t="shared" si="37"/>
        <v/>
      </c>
      <c r="AO67" s="76" t="str">
        <f t="shared" si="38"/>
        <v/>
      </c>
      <c r="AP67" s="76" t="str">
        <f t="shared" si="39"/>
        <v/>
      </c>
      <c r="AQ67" s="76" t="str">
        <f t="shared" si="40"/>
        <v/>
      </c>
      <c r="AR67" s="76" t="str">
        <f t="shared" si="41"/>
        <v/>
      </c>
      <c r="AS67" s="76" t="str">
        <f t="shared" si="42"/>
        <v/>
      </c>
      <c r="AT67" s="76" t="str">
        <f t="shared" si="43"/>
        <v/>
      </c>
      <c r="AU67" s="76" t="str">
        <f t="shared" si="44"/>
        <v/>
      </c>
      <c r="AV67" s="76" t="str">
        <f t="shared" si="45"/>
        <v/>
      </c>
      <c r="AW67" s="76" t="str">
        <f t="shared" si="46"/>
        <v/>
      </c>
      <c r="AX67" s="76" t="str">
        <f t="shared" si="47"/>
        <v/>
      </c>
      <c r="AY67" s="76" t="str">
        <f t="shared" si="48"/>
        <v/>
      </c>
      <c r="AZ67" s="76" t="str">
        <f t="shared" si="49"/>
        <v/>
      </c>
      <c r="BA67" s="76" t="str">
        <f t="shared" si="50"/>
        <v/>
      </c>
      <c r="BB67" s="76" t="str">
        <f t="shared" si="51"/>
        <v/>
      </c>
      <c r="BC67" s="76" t="str">
        <f t="shared" si="52"/>
        <v/>
      </c>
      <c r="BF67" s="67" t="s">
        <v>8</v>
      </c>
      <c r="BG67" s="547" t="s">
        <v>20</v>
      </c>
      <c r="BH67" s="67" t="s">
        <v>60</v>
      </c>
      <c r="BI67" s="67" t="s">
        <v>457</v>
      </c>
    </row>
    <row r="68" spans="1:61" ht="30" customHeight="1">
      <c r="A68" s="556" t="str">
        <f t="shared" si="0"/>
        <v/>
      </c>
      <c r="B68" s="557"/>
      <c r="C68" s="556" t="s">
        <v>1456</v>
      </c>
      <c r="D68" s="558" t="str">
        <f t="shared" si="1"/>
        <v/>
      </c>
      <c r="E68" s="559" t="str">
        <f t="shared" si="2"/>
        <v/>
      </c>
      <c r="F68" s="560" t="str">
        <f t="shared" si="3"/>
        <v/>
      </c>
      <c r="G68" s="561" t="str">
        <f t="shared" si="4"/>
        <v/>
      </c>
      <c r="H68" s="556" t="str">
        <f t="shared" si="5"/>
        <v/>
      </c>
      <c r="I68" s="556" t="str">
        <f t="shared" si="6"/>
        <v/>
      </c>
      <c r="J68" s="561" t="str">
        <f t="shared" si="7"/>
        <v/>
      </c>
      <c r="K68" s="76" t="str">
        <f t="shared" si="8"/>
        <v/>
      </c>
      <c r="L68" s="76" t="str">
        <f t="shared" si="9"/>
        <v/>
      </c>
      <c r="M68" s="76" t="str">
        <f t="shared" si="10"/>
        <v/>
      </c>
      <c r="N68" s="76" t="str">
        <f t="shared" si="11"/>
        <v/>
      </c>
      <c r="O68" s="76">
        <f t="shared" si="12"/>
        <v>0</v>
      </c>
      <c r="P68" s="76">
        <f t="shared" si="13"/>
        <v>0</v>
      </c>
      <c r="Q68" s="76">
        <f t="shared" si="14"/>
        <v>0</v>
      </c>
      <c r="R68" s="76">
        <f t="shared" si="15"/>
        <v>0</v>
      </c>
      <c r="S68" s="76">
        <f t="shared" si="16"/>
        <v>0</v>
      </c>
      <c r="T68" s="76">
        <f t="shared" si="17"/>
        <v>0</v>
      </c>
      <c r="U68" s="76">
        <f t="shared" si="18"/>
        <v>0</v>
      </c>
      <c r="V68" s="76">
        <f t="shared" si="19"/>
        <v>0</v>
      </c>
      <c r="W68" s="76">
        <f t="shared" si="20"/>
        <v>0</v>
      </c>
      <c r="X68" s="76">
        <f t="shared" si="21"/>
        <v>0</v>
      </c>
      <c r="Y68" s="76">
        <f t="shared" si="22"/>
        <v>0</v>
      </c>
      <c r="Z68" s="76">
        <f t="shared" si="23"/>
        <v>0</v>
      </c>
      <c r="AA68" s="76">
        <f t="shared" si="24"/>
        <v>0</v>
      </c>
      <c r="AB68" s="76">
        <f t="shared" si="25"/>
        <v>0</v>
      </c>
      <c r="AC68" s="76">
        <f t="shared" si="26"/>
        <v>0</v>
      </c>
      <c r="AD68" s="76">
        <f t="shared" si="27"/>
        <v>0</v>
      </c>
      <c r="AE68" s="76">
        <f t="shared" si="28"/>
        <v>0</v>
      </c>
      <c r="AF68" s="76">
        <f t="shared" si="29"/>
        <v>0</v>
      </c>
      <c r="AG68" s="76">
        <f t="shared" si="30"/>
        <v>0</v>
      </c>
      <c r="AH68" s="76">
        <f t="shared" si="31"/>
        <v>0</v>
      </c>
      <c r="AI68" s="76">
        <f t="shared" si="32"/>
        <v>0</v>
      </c>
      <c r="AJ68" s="76">
        <f t="shared" si="33"/>
        <v>0</v>
      </c>
      <c r="AK68" s="76">
        <f t="shared" si="34"/>
        <v>0</v>
      </c>
      <c r="AL68" s="76">
        <f t="shared" si="35"/>
        <v>0</v>
      </c>
      <c r="AM68" s="76">
        <f t="shared" si="36"/>
        <v>0</v>
      </c>
      <c r="AN68" s="76" t="str">
        <f t="shared" si="37"/>
        <v/>
      </c>
      <c r="AO68" s="76" t="str">
        <f t="shared" si="38"/>
        <v/>
      </c>
      <c r="AP68" s="76" t="str">
        <f t="shared" si="39"/>
        <v/>
      </c>
      <c r="AQ68" s="76" t="str">
        <f t="shared" si="40"/>
        <v/>
      </c>
      <c r="AR68" s="76" t="str">
        <f t="shared" si="41"/>
        <v/>
      </c>
      <c r="AS68" s="76" t="str">
        <f t="shared" si="42"/>
        <v/>
      </c>
      <c r="AT68" s="76" t="str">
        <f t="shared" si="43"/>
        <v/>
      </c>
      <c r="AU68" s="76" t="str">
        <f t="shared" si="44"/>
        <v/>
      </c>
      <c r="AV68" s="76" t="str">
        <f t="shared" si="45"/>
        <v/>
      </c>
      <c r="AW68" s="76" t="str">
        <f t="shared" si="46"/>
        <v/>
      </c>
      <c r="AX68" s="76" t="str">
        <f t="shared" si="47"/>
        <v/>
      </c>
      <c r="AY68" s="76" t="str">
        <f t="shared" si="48"/>
        <v/>
      </c>
      <c r="AZ68" s="76" t="str">
        <f t="shared" si="49"/>
        <v/>
      </c>
      <c r="BA68" s="76" t="str">
        <f t="shared" si="50"/>
        <v/>
      </c>
      <c r="BB68" s="76" t="str">
        <f t="shared" si="51"/>
        <v/>
      </c>
      <c r="BC68" s="76" t="str">
        <f t="shared" si="52"/>
        <v/>
      </c>
      <c r="BF68" s="67" t="s">
        <v>8</v>
      </c>
      <c r="BG68" s="547" t="s">
        <v>20</v>
      </c>
      <c r="BH68" s="67" t="s">
        <v>61</v>
      </c>
      <c r="BI68" s="67" t="s">
        <v>458</v>
      </c>
    </row>
    <row r="69" spans="1:61" ht="30" customHeight="1">
      <c r="A69" s="556" t="str">
        <f t="shared" si="0"/>
        <v/>
      </c>
      <c r="B69" s="557"/>
      <c r="C69" s="556" t="s">
        <v>1456</v>
      </c>
      <c r="D69" s="558" t="str">
        <f t="shared" si="1"/>
        <v/>
      </c>
      <c r="E69" s="559" t="str">
        <f t="shared" si="2"/>
        <v/>
      </c>
      <c r="F69" s="560" t="str">
        <f t="shared" si="3"/>
        <v/>
      </c>
      <c r="G69" s="561" t="str">
        <f t="shared" si="4"/>
        <v/>
      </c>
      <c r="H69" s="556" t="str">
        <f t="shared" si="5"/>
        <v/>
      </c>
      <c r="I69" s="556" t="str">
        <f t="shared" si="6"/>
        <v/>
      </c>
      <c r="J69" s="561" t="str">
        <f t="shared" si="7"/>
        <v/>
      </c>
      <c r="K69" s="76" t="str">
        <f t="shared" si="8"/>
        <v/>
      </c>
      <c r="L69" s="76" t="str">
        <f t="shared" si="9"/>
        <v/>
      </c>
      <c r="M69" s="76" t="str">
        <f t="shared" si="10"/>
        <v/>
      </c>
      <c r="N69" s="76" t="str">
        <f t="shared" si="11"/>
        <v/>
      </c>
      <c r="O69" s="76">
        <f t="shared" si="12"/>
        <v>0</v>
      </c>
      <c r="P69" s="76">
        <f t="shared" si="13"/>
        <v>0</v>
      </c>
      <c r="Q69" s="76">
        <f t="shared" si="14"/>
        <v>0</v>
      </c>
      <c r="R69" s="76">
        <f t="shared" si="15"/>
        <v>0</v>
      </c>
      <c r="S69" s="76">
        <f t="shared" si="16"/>
        <v>0</v>
      </c>
      <c r="T69" s="76">
        <f t="shared" si="17"/>
        <v>0</v>
      </c>
      <c r="U69" s="76">
        <f t="shared" si="18"/>
        <v>0</v>
      </c>
      <c r="V69" s="76">
        <f t="shared" si="19"/>
        <v>0</v>
      </c>
      <c r="W69" s="76">
        <f t="shared" si="20"/>
        <v>0</v>
      </c>
      <c r="X69" s="76">
        <f t="shared" si="21"/>
        <v>0</v>
      </c>
      <c r="Y69" s="76">
        <f t="shared" si="22"/>
        <v>0</v>
      </c>
      <c r="Z69" s="76">
        <f t="shared" si="23"/>
        <v>0</v>
      </c>
      <c r="AA69" s="76">
        <f t="shared" si="24"/>
        <v>0</v>
      </c>
      <c r="AB69" s="76">
        <f t="shared" si="25"/>
        <v>0</v>
      </c>
      <c r="AC69" s="76">
        <f t="shared" si="26"/>
        <v>0</v>
      </c>
      <c r="AD69" s="76">
        <f t="shared" si="27"/>
        <v>0</v>
      </c>
      <c r="AE69" s="76">
        <f t="shared" si="28"/>
        <v>0</v>
      </c>
      <c r="AF69" s="76">
        <f t="shared" si="29"/>
        <v>0</v>
      </c>
      <c r="AG69" s="76">
        <f t="shared" si="30"/>
        <v>0</v>
      </c>
      <c r="AH69" s="76">
        <f t="shared" si="31"/>
        <v>0</v>
      </c>
      <c r="AI69" s="76">
        <f t="shared" si="32"/>
        <v>0</v>
      </c>
      <c r="AJ69" s="76">
        <f t="shared" si="33"/>
        <v>0</v>
      </c>
      <c r="AK69" s="76">
        <f t="shared" si="34"/>
        <v>0</v>
      </c>
      <c r="AL69" s="76">
        <f t="shared" si="35"/>
        <v>0</v>
      </c>
      <c r="AM69" s="76">
        <f t="shared" si="36"/>
        <v>0</v>
      </c>
      <c r="AN69" s="76" t="str">
        <f t="shared" si="37"/>
        <v/>
      </c>
      <c r="AO69" s="76" t="str">
        <f t="shared" si="38"/>
        <v/>
      </c>
      <c r="AP69" s="76" t="str">
        <f t="shared" si="39"/>
        <v/>
      </c>
      <c r="AQ69" s="76" t="str">
        <f t="shared" si="40"/>
        <v/>
      </c>
      <c r="AR69" s="76" t="str">
        <f t="shared" si="41"/>
        <v/>
      </c>
      <c r="AS69" s="76" t="str">
        <f t="shared" si="42"/>
        <v/>
      </c>
      <c r="AT69" s="76" t="str">
        <f t="shared" si="43"/>
        <v/>
      </c>
      <c r="AU69" s="76" t="str">
        <f t="shared" si="44"/>
        <v/>
      </c>
      <c r="AV69" s="76" t="str">
        <f t="shared" si="45"/>
        <v/>
      </c>
      <c r="AW69" s="76" t="str">
        <f t="shared" si="46"/>
        <v/>
      </c>
      <c r="AX69" s="76" t="str">
        <f t="shared" si="47"/>
        <v/>
      </c>
      <c r="AY69" s="76" t="str">
        <f t="shared" si="48"/>
        <v/>
      </c>
      <c r="AZ69" s="76" t="str">
        <f t="shared" si="49"/>
        <v/>
      </c>
      <c r="BA69" s="76" t="str">
        <f t="shared" si="50"/>
        <v/>
      </c>
      <c r="BB69" s="76" t="str">
        <f t="shared" si="51"/>
        <v/>
      </c>
      <c r="BC69" s="76" t="str">
        <f t="shared" si="52"/>
        <v/>
      </c>
      <c r="BF69" s="67" t="s">
        <v>8</v>
      </c>
      <c r="BG69" s="547" t="s">
        <v>20</v>
      </c>
      <c r="BH69" s="67" t="s">
        <v>2101</v>
      </c>
      <c r="BI69" s="67" t="s">
        <v>459</v>
      </c>
    </row>
    <row r="70" spans="1:61" ht="30" customHeight="1">
      <c r="A70" s="556" t="str">
        <f t="shared" si="0"/>
        <v/>
      </c>
      <c r="B70" s="557"/>
      <c r="C70" s="556" t="s">
        <v>1456</v>
      </c>
      <c r="D70" s="558" t="str">
        <f t="shared" si="1"/>
        <v/>
      </c>
      <c r="E70" s="559" t="str">
        <f t="shared" si="2"/>
        <v/>
      </c>
      <c r="F70" s="560" t="str">
        <f t="shared" si="3"/>
        <v/>
      </c>
      <c r="G70" s="561" t="str">
        <f t="shared" si="4"/>
        <v/>
      </c>
      <c r="H70" s="556" t="str">
        <f t="shared" si="5"/>
        <v/>
      </c>
      <c r="I70" s="556" t="str">
        <f t="shared" si="6"/>
        <v/>
      </c>
      <c r="J70" s="561" t="str">
        <f t="shared" si="7"/>
        <v/>
      </c>
      <c r="K70" s="76" t="str">
        <f t="shared" si="8"/>
        <v/>
      </c>
      <c r="L70" s="76" t="str">
        <f t="shared" si="9"/>
        <v/>
      </c>
      <c r="M70" s="76" t="str">
        <f t="shared" si="10"/>
        <v/>
      </c>
      <c r="N70" s="76" t="str">
        <f t="shared" si="11"/>
        <v/>
      </c>
      <c r="O70" s="76">
        <f t="shared" si="12"/>
        <v>0</v>
      </c>
      <c r="P70" s="76">
        <f t="shared" si="13"/>
        <v>0</v>
      </c>
      <c r="Q70" s="76">
        <f t="shared" si="14"/>
        <v>0</v>
      </c>
      <c r="R70" s="76">
        <f t="shared" si="15"/>
        <v>0</v>
      </c>
      <c r="S70" s="76">
        <f t="shared" si="16"/>
        <v>0</v>
      </c>
      <c r="T70" s="76">
        <f t="shared" si="17"/>
        <v>0</v>
      </c>
      <c r="U70" s="76">
        <f t="shared" si="18"/>
        <v>0</v>
      </c>
      <c r="V70" s="76">
        <f t="shared" si="19"/>
        <v>0</v>
      </c>
      <c r="W70" s="76">
        <f t="shared" si="20"/>
        <v>0</v>
      </c>
      <c r="X70" s="76">
        <f t="shared" si="21"/>
        <v>0</v>
      </c>
      <c r="Y70" s="76">
        <f t="shared" si="22"/>
        <v>0</v>
      </c>
      <c r="Z70" s="76">
        <f t="shared" si="23"/>
        <v>0</v>
      </c>
      <c r="AA70" s="76">
        <f t="shared" si="24"/>
        <v>0</v>
      </c>
      <c r="AB70" s="76">
        <f t="shared" si="25"/>
        <v>0</v>
      </c>
      <c r="AC70" s="76">
        <f t="shared" si="26"/>
        <v>0</v>
      </c>
      <c r="AD70" s="76">
        <f t="shared" si="27"/>
        <v>0</v>
      </c>
      <c r="AE70" s="76">
        <f t="shared" si="28"/>
        <v>0</v>
      </c>
      <c r="AF70" s="76">
        <f t="shared" si="29"/>
        <v>0</v>
      </c>
      <c r="AG70" s="76">
        <f t="shared" si="30"/>
        <v>0</v>
      </c>
      <c r="AH70" s="76">
        <f t="shared" si="31"/>
        <v>0</v>
      </c>
      <c r="AI70" s="76">
        <f t="shared" si="32"/>
        <v>0</v>
      </c>
      <c r="AJ70" s="76">
        <f t="shared" si="33"/>
        <v>0</v>
      </c>
      <c r="AK70" s="76">
        <f t="shared" si="34"/>
        <v>0</v>
      </c>
      <c r="AL70" s="76">
        <f t="shared" si="35"/>
        <v>0</v>
      </c>
      <c r="AM70" s="76">
        <f t="shared" si="36"/>
        <v>0</v>
      </c>
      <c r="AN70" s="76" t="str">
        <f t="shared" si="37"/>
        <v/>
      </c>
      <c r="AO70" s="76" t="str">
        <f t="shared" si="38"/>
        <v/>
      </c>
      <c r="AP70" s="76" t="str">
        <f t="shared" si="39"/>
        <v/>
      </c>
      <c r="AQ70" s="76" t="str">
        <f t="shared" si="40"/>
        <v/>
      </c>
      <c r="AR70" s="76" t="str">
        <f t="shared" si="41"/>
        <v/>
      </c>
      <c r="AS70" s="76" t="str">
        <f t="shared" si="42"/>
        <v/>
      </c>
      <c r="AT70" s="76" t="str">
        <f t="shared" si="43"/>
        <v/>
      </c>
      <c r="AU70" s="76" t="str">
        <f t="shared" si="44"/>
        <v/>
      </c>
      <c r="AV70" s="76" t="str">
        <f t="shared" si="45"/>
        <v/>
      </c>
      <c r="AW70" s="76" t="str">
        <f t="shared" si="46"/>
        <v/>
      </c>
      <c r="AX70" s="76" t="str">
        <f t="shared" si="47"/>
        <v/>
      </c>
      <c r="AY70" s="76" t="str">
        <f t="shared" si="48"/>
        <v/>
      </c>
      <c r="AZ70" s="76" t="str">
        <f t="shared" si="49"/>
        <v/>
      </c>
      <c r="BA70" s="76" t="str">
        <f t="shared" si="50"/>
        <v/>
      </c>
      <c r="BB70" s="76" t="str">
        <f t="shared" si="51"/>
        <v/>
      </c>
      <c r="BC70" s="76" t="str">
        <f t="shared" si="52"/>
        <v/>
      </c>
      <c r="BF70" s="67" t="s">
        <v>8</v>
      </c>
      <c r="BG70" s="547" t="s">
        <v>20</v>
      </c>
      <c r="BH70" s="67" t="s">
        <v>2022</v>
      </c>
      <c r="BI70" s="67" t="s">
        <v>460</v>
      </c>
    </row>
    <row r="71" spans="1:61" ht="30" customHeight="1">
      <c r="A71" s="556" t="str">
        <f t="shared" si="0"/>
        <v/>
      </c>
      <c r="B71" s="557"/>
      <c r="C71" s="556" t="s">
        <v>1456</v>
      </c>
      <c r="D71" s="558" t="str">
        <f t="shared" si="1"/>
        <v/>
      </c>
      <c r="E71" s="559" t="str">
        <f t="shared" si="2"/>
        <v/>
      </c>
      <c r="F71" s="560" t="str">
        <f t="shared" si="3"/>
        <v/>
      </c>
      <c r="G71" s="561" t="str">
        <f t="shared" si="4"/>
        <v/>
      </c>
      <c r="H71" s="556" t="str">
        <f t="shared" si="5"/>
        <v/>
      </c>
      <c r="I71" s="556" t="str">
        <f t="shared" si="6"/>
        <v/>
      </c>
      <c r="J71" s="561" t="str">
        <f t="shared" si="7"/>
        <v/>
      </c>
      <c r="K71" s="76" t="str">
        <f t="shared" si="8"/>
        <v/>
      </c>
      <c r="L71" s="76" t="str">
        <f t="shared" si="9"/>
        <v/>
      </c>
      <c r="M71" s="76" t="str">
        <f t="shared" si="10"/>
        <v/>
      </c>
      <c r="N71" s="76" t="str">
        <f t="shared" si="11"/>
        <v/>
      </c>
      <c r="O71" s="76">
        <f t="shared" si="12"/>
        <v>0</v>
      </c>
      <c r="P71" s="76">
        <f t="shared" si="13"/>
        <v>0</v>
      </c>
      <c r="Q71" s="76">
        <f t="shared" si="14"/>
        <v>0</v>
      </c>
      <c r="R71" s="76">
        <f t="shared" si="15"/>
        <v>0</v>
      </c>
      <c r="S71" s="76">
        <f t="shared" si="16"/>
        <v>0</v>
      </c>
      <c r="T71" s="76">
        <f t="shared" si="17"/>
        <v>0</v>
      </c>
      <c r="U71" s="76">
        <f t="shared" si="18"/>
        <v>0</v>
      </c>
      <c r="V71" s="76">
        <f t="shared" si="19"/>
        <v>0</v>
      </c>
      <c r="W71" s="76">
        <f t="shared" si="20"/>
        <v>0</v>
      </c>
      <c r="X71" s="76">
        <f t="shared" si="21"/>
        <v>0</v>
      </c>
      <c r="Y71" s="76">
        <f t="shared" si="22"/>
        <v>0</v>
      </c>
      <c r="Z71" s="76">
        <f t="shared" si="23"/>
        <v>0</v>
      </c>
      <c r="AA71" s="76">
        <f t="shared" si="24"/>
        <v>0</v>
      </c>
      <c r="AB71" s="76">
        <f t="shared" si="25"/>
        <v>0</v>
      </c>
      <c r="AC71" s="76">
        <f t="shared" si="26"/>
        <v>0</v>
      </c>
      <c r="AD71" s="76">
        <f t="shared" si="27"/>
        <v>0</v>
      </c>
      <c r="AE71" s="76">
        <f t="shared" si="28"/>
        <v>0</v>
      </c>
      <c r="AF71" s="76">
        <f t="shared" si="29"/>
        <v>0</v>
      </c>
      <c r="AG71" s="76">
        <f t="shared" si="30"/>
        <v>0</v>
      </c>
      <c r="AH71" s="76">
        <f t="shared" si="31"/>
        <v>0</v>
      </c>
      <c r="AI71" s="76">
        <f t="shared" si="32"/>
        <v>0</v>
      </c>
      <c r="AJ71" s="76">
        <f t="shared" si="33"/>
        <v>0</v>
      </c>
      <c r="AK71" s="76">
        <f t="shared" si="34"/>
        <v>0</v>
      </c>
      <c r="AL71" s="76">
        <f t="shared" si="35"/>
        <v>0</v>
      </c>
      <c r="AM71" s="76">
        <f t="shared" si="36"/>
        <v>0</v>
      </c>
      <c r="AN71" s="76" t="str">
        <f t="shared" si="37"/>
        <v/>
      </c>
      <c r="AO71" s="76" t="str">
        <f t="shared" si="38"/>
        <v/>
      </c>
      <c r="AP71" s="76" t="str">
        <f t="shared" si="39"/>
        <v/>
      </c>
      <c r="AQ71" s="76" t="str">
        <f t="shared" si="40"/>
        <v/>
      </c>
      <c r="AR71" s="76" t="str">
        <f t="shared" si="41"/>
        <v/>
      </c>
      <c r="AS71" s="76" t="str">
        <f t="shared" si="42"/>
        <v/>
      </c>
      <c r="AT71" s="76" t="str">
        <f t="shared" si="43"/>
        <v/>
      </c>
      <c r="AU71" s="76" t="str">
        <f t="shared" si="44"/>
        <v/>
      </c>
      <c r="AV71" s="76" t="str">
        <f t="shared" si="45"/>
        <v/>
      </c>
      <c r="AW71" s="76" t="str">
        <f t="shared" si="46"/>
        <v/>
      </c>
      <c r="AX71" s="76" t="str">
        <f t="shared" si="47"/>
        <v/>
      </c>
      <c r="AY71" s="76" t="str">
        <f t="shared" si="48"/>
        <v/>
      </c>
      <c r="AZ71" s="76" t="str">
        <f t="shared" si="49"/>
        <v/>
      </c>
      <c r="BA71" s="76" t="str">
        <f t="shared" si="50"/>
        <v/>
      </c>
      <c r="BB71" s="76" t="str">
        <f t="shared" si="51"/>
        <v/>
      </c>
      <c r="BC71" s="76" t="str">
        <f t="shared" si="52"/>
        <v/>
      </c>
      <c r="BF71" s="67" t="s">
        <v>8</v>
      </c>
      <c r="BG71" s="547" t="s">
        <v>20</v>
      </c>
      <c r="BH71" s="67" t="s">
        <v>62</v>
      </c>
      <c r="BI71" s="67" t="s">
        <v>461</v>
      </c>
    </row>
    <row r="72" spans="1:61" ht="30" customHeight="1">
      <c r="A72" s="556" t="str">
        <f t="shared" si="0"/>
        <v/>
      </c>
      <c r="B72" s="557"/>
      <c r="C72" s="556" t="s">
        <v>1456</v>
      </c>
      <c r="D72" s="558" t="str">
        <f t="shared" si="1"/>
        <v/>
      </c>
      <c r="E72" s="559" t="str">
        <f t="shared" si="2"/>
        <v/>
      </c>
      <c r="F72" s="560" t="str">
        <f t="shared" si="3"/>
        <v/>
      </c>
      <c r="G72" s="561" t="str">
        <f t="shared" si="4"/>
        <v/>
      </c>
      <c r="H72" s="556" t="str">
        <f t="shared" si="5"/>
        <v/>
      </c>
      <c r="I72" s="556" t="str">
        <f t="shared" si="6"/>
        <v/>
      </c>
      <c r="J72" s="561" t="str">
        <f t="shared" si="7"/>
        <v/>
      </c>
      <c r="K72" s="76" t="str">
        <f t="shared" si="8"/>
        <v/>
      </c>
      <c r="L72" s="76" t="str">
        <f t="shared" si="9"/>
        <v/>
      </c>
      <c r="M72" s="76" t="str">
        <f t="shared" si="10"/>
        <v/>
      </c>
      <c r="N72" s="76" t="str">
        <f t="shared" si="11"/>
        <v/>
      </c>
      <c r="O72" s="76">
        <f t="shared" si="12"/>
        <v>0</v>
      </c>
      <c r="P72" s="76">
        <f t="shared" si="13"/>
        <v>0</v>
      </c>
      <c r="Q72" s="76">
        <f t="shared" si="14"/>
        <v>0</v>
      </c>
      <c r="R72" s="76">
        <f t="shared" si="15"/>
        <v>0</v>
      </c>
      <c r="S72" s="76">
        <f t="shared" si="16"/>
        <v>0</v>
      </c>
      <c r="T72" s="76">
        <f t="shared" si="17"/>
        <v>0</v>
      </c>
      <c r="U72" s="76">
        <f t="shared" si="18"/>
        <v>0</v>
      </c>
      <c r="V72" s="76">
        <f t="shared" si="19"/>
        <v>0</v>
      </c>
      <c r="W72" s="76">
        <f t="shared" si="20"/>
        <v>0</v>
      </c>
      <c r="X72" s="76">
        <f t="shared" si="21"/>
        <v>0</v>
      </c>
      <c r="Y72" s="76">
        <f t="shared" si="22"/>
        <v>0</v>
      </c>
      <c r="Z72" s="76">
        <f t="shared" si="23"/>
        <v>0</v>
      </c>
      <c r="AA72" s="76">
        <f t="shared" si="24"/>
        <v>0</v>
      </c>
      <c r="AB72" s="76">
        <f t="shared" si="25"/>
        <v>0</v>
      </c>
      <c r="AC72" s="76">
        <f t="shared" si="26"/>
        <v>0</v>
      </c>
      <c r="AD72" s="76">
        <f t="shared" si="27"/>
        <v>0</v>
      </c>
      <c r="AE72" s="76">
        <f t="shared" si="28"/>
        <v>0</v>
      </c>
      <c r="AF72" s="76">
        <f t="shared" si="29"/>
        <v>0</v>
      </c>
      <c r="AG72" s="76">
        <f t="shared" si="30"/>
        <v>0</v>
      </c>
      <c r="AH72" s="76">
        <f t="shared" si="31"/>
        <v>0</v>
      </c>
      <c r="AI72" s="76">
        <f t="shared" si="32"/>
        <v>0</v>
      </c>
      <c r="AJ72" s="76">
        <f t="shared" si="33"/>
        <v>0</v>
      </c>
      <c r="AK72" s="76">
        <f t="shared" si="34"/>
        <v>0</v>
      </c>
      <c r="AL72" s="76">
        <f t="shared" si="35"/>
        <v>0</v>
      </c>
      <c r="AM72" s="76">
        <f t="shared" si="36"/>
        <v>0</v>
      </c>
      <c r="AN72" s="76" t="str">
        <f t="shared" si="37"/>
        <v/>
      </c>
      <c r="AO72" s="76" t="str">
        <f t="shared" si="38"/>
        <v/>
      </c>
      <c r="AP72" s="76" t="str">
        <f t="shared" si="39"/>
        <v/>
      </c>
      <c r="AQ72" s="76" t="str">
        <f t="shared" si="40"/>
        <v/>
      </c>
      <c r="AR72" s="76" t="str">
        <f t="shared" si="41"/>
        <v/>
      </c>
      <c r="AS72" s="76" t="str">
        <f t="shared" si="42"/>
        <v/>
      </c>
      <c r="AT72" s="76" t="str">
        <f t="shared" si="43"/>
        <v/>
      </c>
      <c r="AU72" s="76" t="str">
        <f t="shared" si="44"/>
        <v/>
      </c>
      <c r="AV72" s="76" t="str">
        <f t="shared" si="45"/>
        <v/>
      </c>
      <c r="AW72" s="76" t="str">
        <f t="shared" si="46"/>
        <v/>
      </c>
      <c r="AX72" s="76" t="str">
        <f t="shared" si="47"/>
        <v/>
      </c>
      <c r="AY72" s="76" t="str">
        <f t="shared" si="48"/>
        <v/>
      </c>
      <c r="AZ72" s="76" t="str">
        <f t="shared" si="49"/>
        <v/>
      </c>
      <c r="BA72" s="76" t="str">
        <f t="shared" si="50"/>
        <v/>
      </c>
      <c r="BB72" s="76" t="str">
        <f t="shared" si="51"/>
        <v/>
      </c>
      <c r="BC72" s="76" t="str">
        <f t="shared" si="52"/>
        <v/>
      </c>
      <c r="BF72" s="67" t="s">
        <v>8</v>
      </c>
      <c r="BG72" s="547" t="s">
        <v>20</v>
      </c>
      <c r="BH72" s="67" t="s">
        <v>63</v>
      </c>
      <c r="BI72" s="67" t="s">
        <v>462</v>
      </c>
    </row>
    <row r="73" spans="1:61" ht="30" customHeight="1">
      <c r="A73" s="556" t="str">
        <f t="shared" si="0"/>
        <v/>
      </c>
      <c r="B73" s="557"/>
      <c r="C73" s="556" t="s">
        <v>1456</v>
      </c>
      <c r="D73" s="558" t="str">
        <f t="shared" si="1"/>
        <v/>
      </c>
      <c r="E73" s="559" t="str">
        <f t="shared" si="2"/>
        <v/>
      </c>
      <c r="F73" s="560" t="str">
        <f t="shared" si="3"/>
        <v/>
      </c>
      <c r="G73" s="561" t="str">
        <f t="shared" si="4"/>
        <v/>
      </c>
      <c r="H73" s="556" t="str">
        <f t="shared" si="5"/>
        <v/>
      </c>
      <c r="I73" s="556" t="str">
        <f t="shared" si="6"/>
        <v/>
      </c>
      <c r="J73" s="561" t="str">
        <f t="shared" si="7"/>
        <v/>
      </c>
      <c r="K73" s="76" t="str">
        <f t="shared" si="8"/>
        <v/>
      </c>
      <c r="L73" s="76" t="str">
        <f t="shared" si="9"/>
        <v/>
      </c>
      <c r="M73" s="76" t="str">
        <f t="shared" si="10"/>
        <v/>
      </c>
      <c r="N73" s="76" t="str">
        <f t="shared" si="11"/>
        <v/>
      </c>
      <c r="O73" s="76">
        <f t="shared" si="12"/>
        <v>0</v>
      </c>
      <c r="P73" s="76">
        <f t="shared" si="13"/>
        <v>0</v>
      </c>
      <c r="Q73" s="76">
        <f t="shared" si="14"/>
        <v>0</v>
      </c>
      <c r="R73" s="76">
        <f t="shared" si="15"/>
        <v>0</v>
      </c>
      <c r="S73" s="76">
        <f t="shared" si="16"/>
        <v>0</v>
      </c>
      <c r="T73" s="76">
        <f t="shared" si="17"/>
        <v>0</v>
      </c>
      <c r="U73" s="76">
        <f t="shared" si="18"/>
        <v>0</v>
      </c>
      <c r="V73" s="76">
        <f t="shared" si="19"/>
        <v>0</v>
      </c>
      <c r="W73" s="76">
        <f t="shared" si="20"/>
        <v>0</v>
      </c>
      <c r="X73" s="76">
        <f t="shared" si="21"/>
        <v>0</v>
      </c>
      <c r="Y73" s="76">
        <f t="shared" si="22"/>
        <v>0</v>
      </c>
      <c r="Z73" s="76">
        <f t="shared" si="23"/>
        <v>0</v>
      </c>
      <c r="AA73" s="76">
        <f t="shared" si="24"/>
        <v>0</v>
      </c>
      <c r="AB73" s="76">
        <f t="shared" si="25"/>
        <v>0</v>
      </c>
      <c r="AC73" s="76">
        <f t="shared" si="26"/>
        <v>0</v>
      </c>
      <c r="AD73" s="76">
        <f t="shared" si="27"/>
        <v>0</v>
      </c>
      <c r="AE73" s="76">
        <f t="shared" si="28"/>
        <v>0</v>
      </c>
      <c r="AF73" s="76">
        <f t="shared" si="29"/>
        <v>0</v>
      </c>
      <c r="AG73" s="76">
        <f t="shared" si="30"/>
        <v>0</v>
      </c>
      <c r="AH73" s="76">
        <f t="shared" si="31"/>
        <v>0</v>
      </c>
      <c r="AI73" s="76">
        <f t="shared" si="32"/>
        <v>0</v>
      </c>
      <c r="AJ73" s="76">
        <f t="shared" si="33"/>
        <v>0</v>
      </c>
      <c r="AK73" s="76">
        <f t="shared" si="34"/>
        <v>0</v>
      </c>
      <c r="AL73" s="76">
        <f t="shared" si="35"/>
        <v>0</v>
      </c>
      <c r="AM73" s="76">
        <f t="shared" si="36"/>
        <v>0</v>
      </c>
      <c r="AN73" s="76" t="str">
        <f t="shared" si="37"/>
        <v/>
      </c>
      <c r="AO73" s="76" t="str">
        <f t="shared" si="38"/>
        <v/>
      </c>
      <c r="AP73" s="76" t="str">
        <f t="shared" si="39"/>
        <v/>
      </c>
      <c r="AQ73" s="76" t="str">
        <f t="shared" si="40"/>
        <v/>
      </c>
      <c r="AR73" s="76" t="str">
        <f t="shared" si="41"/>
        <v/>
      </c>
      <c r="AS73" s="76" t="str">
        <f t="shared" si="42"/>
        <v/>
      </c>
      <c r="AT73" s="76" t="str">
        <f t="shared" si="43"/>
        <v/>
      </c>
      <c r="AU73" s="76" t="str">
        <f t="shared" si="44"/>
        <v/>
      </c>
      <c r="AV73" s="76" t="str">
        <f t="shared" si="45"/>
        <v/>
      </c>
      <c r="AW73" s="76" t="str">
        <f t="shared" si="46"/>
        <v/>
      </c>
      <c r="AX73" s="76" t="str">
        <f t="shared" si="47"/>
        <v/>
      </c>
      <c r="AY73" s="76" t="str">
        <f t="shared" si="48"/>
        <v/>
      </c>
      <c r="AZ73" s="76" t="str">
        <f t="shared" si="49"/>
        <v/>
      </c>
      <c r="BA73" s="76" t="str">
        <f t="shared" si="50"/>
        <v/>
      </c>
      <c r="BB73" s="76" t="str">
        <f t="shared" si="51"/>
        <v/>
      </c>
      <c r="BC73" s="76" t="str">
        <f t="shared" si="52"/>
        <v/>
      </c>
      <c r="BF73" s="67" t="s">
        <v>8</v>
      </c>
      <c r="BG73" s="547" t="s">
        <v>20</v>
      </c>
      <c r="BH73" s="67" t="s">
        <v>2021</v>
      </c>
      <c r="BI73" s="67" t="s">
        <v>463</v>
      </c>
    </row>
    <row r="74" spans="1:61" ht="30" customHeight="1">
      <c r="A74" s="556" t="str">
        <f t="shared" si="0"/>
        <v/>
      </c>
      <c r="B74" s="557"/>
      <c r="C74" s="556" t="s">
        <v>1456</v>
      </c>
      <c r="D74" s="558" t="str">
        <f t="shared" si="1"/>
        <v/>
      </c>
      <c r="E74" s="559" t="str">
        <f t="shared" si="2"/>
        <v/>
      </c>
      <c r="F74" s="560" t="str">
        <f t="shared" si="3"/>
        <v/>
      </c>
      <c r="G74" s="561" t="str">
        <f t="shared" si="4"/>
        <v/>
      </c>
      <c r="H74" s="556" t="str">
        <f t="shared" si="5"/>
        <v/>
      </c>
      <c r="I74" s="556" t="str">
        <f t="shared" si="6"/>
        <v/>
      </c>
      <c r="J74" s="561" t="str">
        <f t="shared" si="7"/>
        <v/>
      </c>
      <c r="K74" s="76" t="str">
        <f t="shared" si="8"/>
        <v/>
      </c>
      <c r="L74" s="76" t="str">
        <f t="shared" si="9"/>
        <v/>
      </c>
      <c r="M74" s="76" t="str">
        <f t="shared" si="10"/>
        <v/>
      </c>
      <c r="N74" s="76" t="str">
        <f t="shared" si="11"/>
        <v/>
      </c>
      <c r="O74" s="76">
        <f t="shared" si="12"/>
        <v>0</v>
      </c>
      <c r="P74" s="76">
        <f t="shared" si="13"/>
        <v>0</v>
      </c>
      <c r="Q74" s="76">
        <f t="shared" si="14"/>
        <v>0</v>
      </c>
      <c r="R74" s="76">
        <f t="shared" si="15"/>
        <v>0</v>
      </c>
      <c r="S74" s="76">
        <f t="shared" si="16"/>
        <v>0</v>
      </c>
      <c r="T74" s="76">
        <f t="shared" si="17"/>
        <v>0</v>
      </c>
      <c r="U74" s="76">
        <f t="shared" si="18"/>
        <v>0</v>
      </c>
      <c r="V74" s="76">
        <f t="shared" si="19"/>
        <v>0</v>
      </c>
      <c r="W74" s="76">
        <f t="shared" si="20"/>
        <v>0</v>
      </c>
      <c r="X74" s="76">
        <f t="shared" si="21"/>
        <v>0</v>
      </c>
      <c r="Y74" s="76">
        <f t="shared" si="22"/>
        <v>0</v>
      </c>
      <c r="Z74" s="76">
        <f t="shared" si="23"/>
        <v>0</v>
      </c>
      <c r="AA74" s="76">
        <f t="shared" si="24"/>
        <v>0</v>
      </c>
      <c r="AB74" s="76">
        <f t="shared" si="25"/>
        <v>0</v>
      </c>
      <c r="AC74" s="76">
        <f t="shared" si="26"/>
        <v>0</v>
      </c>
      <c r="AD74" s="76">
        <f t="shared" si="27"/>
        <v>0</v>
      </c>
      <c r="AE74" s="76">
        <f t="shared" si="28"/>
        <v>0</v>
      </c>
      <c r="AF74" s="76">
        <f t="shared" si="29"/>
        <v>0</v>
      </c>
      <c r="AG74" s="76">
        <f t="shared" si="30"/>
        <v>0</v>
      </c>
      <c r="AH74" s="76">
        <f t="shared" si="31"/>
        <v>0</v>
      </c>
      <c r="AI74" s="76">
        <f t="shared" si="32"/>
        <v>0</v>
      </c>
      <c r="AJ74" s="76">
        <f t="shared" si="33"/>
        <v>0</v>
      </c>
      <c r="AK74" s="76">
        <f t="shared" si="34"/>
        <v>0</v>
      </c>
      <c r="AL74" s="76">
        <f t="shared" si="35"/>
        <v>0</v>
      </c>
      <c r="AM74" s="76">
        <f t="shared" si="36"/>
        <v>0</v>
      </c>
      <c r="AN74" s="76" t="str">
        <f t="shared" si="37"/>
        <v/>
      </c>
      <c r="AO74" s="76" t="str">
        <f t="shared" si="38"/>
        <v/>
      </c>
      <c r="AP74" s="76" t="str">
        <f t="shared" si="39"/>
        <v/>
      </c>
      <c r="AQ74" s="76" t="str">
        <f t="shared" si="40"/>
        <v/>
      </c>
      <c r="AR74" s="76" t="str">
        <f t="shared" si="41"/>
        <v/>
      </c>
      <c r="AS74" s="76" t="str">
        <f t="shared" si="42"/>
        <v/>
      </c>
      <c r="AT74" s="76" t="str">
        <f t="shared" si="43"/>
        <v/>
      </c>
      <c r="AU74" s="76" t="str">
        <f t="shared" si="44"/>
        <v/>
      </c>
      <c r="AV74" s="76" t="str">
        <f t="shared" si="45"/>
        <v/>
      </c>
      <c r="AW74" s="76" t="str">
        <f t="shared" si="46"/>
        <v/>
      </c>
      <c r="AX74" s="76" t="str">
        <f t="shared" si="47"/>
        <v/>
      </c>
      <c r="AY74" s="76" t="str">
        <f t="shared" si="48"/>
        <v/>
      </c>
      <c r="AZ74" s="76" t="str">
        <f t="shared" si="49"/>
        <v/>
      </c>
      <c r="BA74" s="76" t="str">
        <f t="shared" si="50"/>
        <v/>
      </c>
      <c r="BB74" s="76" t="str">
        <f t="shared" si="51"/>
        <v/>
      </c>
      <c r="BC74" s="76" t="str">
        <f t="shared" si="52"/>
        <v/>
      </c>
      <c r="BF74" s="67" t="s">
        <v>8</v>
      </c>
      <c r="BG74" s="547" t="s">
        <v>20</v>
      </c>
      <c r="BH74" s="67" t="s">
        <v>2102</v>
      </c>
      <c r="BI74" s="67" t="s">
        <v>464</v>
      </c>
    </row>
    <row r="75" spans="1:61" ht="30" customHeight="1">
      <c r="A75" s="556" t="str">
        <f t="shared" si="0"/>
        <v/>
      </c>
      <c r="B75" s="557"/>
      <c r="C75" s="556" t="s">
        <v>1456</v>
      </c>
      <c r="D75" s="558" t="str">
        <f t="shared" si="1"/>
        <v/>
      </c>
      <c r="E75" s="559" t="str">
        <f t="shared" si="2"/>
        <v/>
      </c>
      <c r="F75" s="560" t="str">
        <f t="shared" si="3"/>
        <v/>
      </c>
      <c r="G75" s="561" t="str">
        <f t="shared" si="4"/>
        <v/>
      </c>
      <c r="H75" s="556" t="str">
        <f t="shared" si="5"/>
        <v/>
      </c>
      <c r="I75" s="556" t="str">
        <f t="shared" si="6"/>
        <v/>
      </c>
      <c r="J75" s="561" t="str">
        <f t="shared" si="7"/>
        <v/>
      </c>
      <c r="K75" s="76" t="str">
        <f t="shared" si="8"/>
        <v/>
      </c>
      <c r="L75" s="76" t="str">
        <f t="shared" si="9"/>
        <v/>
      </c>
      <c r="M75" s="76" t="str">
        <f t="shared" si="10"/>
        <v/>
      </c>
      <c r="N75" s="76" t="str">
        <f t="shared" si="11"/>
        <v/>
      </c>
      <c r="O75" s="76">
        <f t="shared" si="12"/>
        <v>0</v>
      </c>
      <c r="P75" s="76">
        <f t="shared" si="13"/>
        <v>0</v>
      </c>
      <c r="Q75" s="76">
        <f t="shared" si="14"/>
        <v>0</v>
      </c>
      <c r="R75" s="76">
        <f t="shared" si="15"/>
        <v>0</v>
      </c>
      <c r="S75" s="76">
        <f t="shared" si="16"/>
        <v>0</v>
      </c>
      <c r="T75" s="76">
        <f t="shared" si="17"/>
        <v>0</v>
      </c>
      <c r="U75" s="76">
        <f t="shared" si="18"/>
        <v>0</v>
      </c>
      <c r="V75" s="76">
        <f t="shared" si="19"/>
        <v>0</v>
      </c>
      <c r="W75" s="76">
        <f t="shared" si="20"/>
        <v>0</v>
      </c>
      <c r="X75" s="76">
        <f t="shared" si="21"/>
        <v>0</v>
      </c>
      <c r="Y75" s="76">
        <f t="shared" si="22"/>
        <v>0</v>
      </c>
      <c r="Z75" s="76">
        <f t="shared" si="23"/>
        <v>0</v>
      </c>
      <c r="AA75" s="76">
        <f t="shared" si="24"/>
        <v>0</v>
      </c>
      <c r="AB75" s="76">
        <f t="shared" si="25"/>
        <v>0</v>
      </c>
      <c r="AC75" s="76">
        <f t="shared" si="26"/>
        <v>0</v>
      </c>
      <c r="AD75" s="76">
        <f t="shared" si="27"/>
        <v>0</v>
      </c>
      <c r="AE75" s="76">
        <f t="shared" si="28"/>
        <v>0</v>
      </c>
      <c r="AF75" s="76">
        <f t="shared" si="29"/>
        <v>0</v>
      </c>
      <c r="AG75" s="76">
        <f t="shared" si="30"/>
        <v>0</v>
      </c>
      <c r="AH75" s="76">
        <f t="shared" si="31"/>
        <v>0</v>
      </c>
      <c r="AI75" s="76">
        <f t="shared" si="32"/>
        <v>0</v>
      </c>
      <c r="AJ75" s="76">
        <f t="shared" si="33"/>
        <v>0</v>
      </c>
      <c r="AK75" s="76">
        <f t="shared" si="34"/>
        <v>0</v>
      </c>
      <c r="AL75" s="76">
        <f t="shared" si="35"/>
        <v>0</v>
      </c>
      <c r="AM75" s="76">
        <f t="shared" si="36"/>
        <v>0</v>
      </c>
      <c r="AN75" s="76" t="str">
        <f t="shared" si="37"/>
        <v/>
      </c>
      <c r="AO75" s="76" t="str">
        <f t="shared" si="38"/>
        <v/>
      </c>
      <c r="AP75" s="76" t="str">
        <f t="shared" si="39"/>
        <v/>
      </c>
      <c r="AQ75" s="76" t="str">
        <f t="shared" si="40"/>
        <v/>
      </c>
      <c r="AR75" s="76" t="str">
        <f t="shared" si="41"/>
        <v/>
      </c>
      <c r="AS75" s="76" t="str">
        <f t="shared" si="42"/>
        <v/>
      </c>
      <c r="AT75" s="76" t="str">
        <f t="shared" si="43"/>
        <v/>
      </c>
      <c r="AU75" s="76" t="str">
        <f t="shared" si="44"/>
        <v/>
      </c>
      <c r="AV75" s="76" t="str">
        <f t="shared" si="45"/>
        <v/>
      </c>
      <c r="AW75" s="76" t="str">
        <f t="shared" si="46"/>
        <v/>
      </c>
      <c r="AX75" s="76" t="str">
        <f t="shared" si="47"/>
        <v/>
      </c>
      <c r="AY75" s="76" t="str">
        <f t="shared" si="48"/>
        <v/>
      </c>
      <c r="AZ75" s="76" t="str">
        <f t="shared" si="49"/>
        <v/>
      </c>
      <c r="BA75" s="76" t="str">
        <f t="shared" si="50"/>
        <v/>
      </c>
      <c r="BB75" s="76" t="str">
        <f t="shared" si="51"/>
        <v/>
      </c>
      <c r="BC75" s="76" t="str">
        <f t="shared" si="52"/>
        <v/>
      </c>
      <c r="BF75" s="67" t="s">
        <v>8</v>
      </c>
      <c r="BG75" s="547" t="s">
        <v>20</v>
      </c>
      <c r="BH75" s="67" t="s">
        <v>64</v>
      </c>
      <c r="BI75" s="67" t="s">
        <v>465</v>
      </c>
    </row>
    <row r="76" spans="1:61" ht="30" customHeight="1">
      <c r="A76" s="556" t="str">
        <f t="shared" si="0"/>
        <v/>
      </c>
      <c r="B76" s="557"/>
      <c r="C76" s="556" t="s">
        <v>1456</v>
      </c>
      <c r="D76" s="558" t="str">
        <f t="shared" si="1"/>
        <v/>
      </c>
      <c r="E76" s="559" t="str">
        <f t="shared" si="2"/>
        <v/>
      </c>
      <c r="F76" s="560" t="str">
        <f t="shared" si="3"/>
        <v/>
      </c>
      <c r="G76" s="561" t="str">
        <f t="shared" si="4"/>
        <v/>
      </c>
      <c r="H76" s="556" t="str">
        <f t="shared" si="5"/>
        <v/>
      </c>
      <c r="I76" s="556" t="str">
        <f t="shared" si="6"/>
        <v/>
      </c>
      <c r="J76" s="561" t="str">
        <f t="shared" si="7"/>
        <v/>
      </c>
      <c r="K76" s="76" t="str">
        <f t="shared" si="8"/>
        <v/>
      </c>
      <c r="L76" s="76" t="str">
        <f t="shared" si="9"/>
        <v/>
      </c>
      <c r="M76" s="76" t="str">
        <f t="shared" si="10"/>
        <v/>
      </c>
      <c r="N76" s="76" t="str">
        <f t="shared" si="11"/>
        <v/>
      </c>
      <c r="O76" s="76">
        <f t="shared" si="12"/>
        <v>0</v>
      </c>
      <c r="P76" s="76">
        <f t="shared" si="13"/>
        <v>0</v>
      </c>
      <c r="Q76" s="76">
        <f t="shared" si="14"/>
        <v>0</v>
      </c>
      <c r="R76" s="76">
        <f t="shared" si="15"/>
        <v>0</v>
      </c>
      <c r="S76" s="76">
        <f t="shared" si="16"/>
        <v>0</v>
      </c>
      <c r="T76" s="76">
        <f t="shared" si="17"/>
        <v>0</v>
      </c>
      <c r="U76" s="76">
        <f t="shared" si="18"/>
        <v>0</v>
      </c>
      <c r="V76" s="76">
        <f t="shared" si="19"/>
        <v>0</v>
      </c>
      <c r="W76" s="76">
        <f t="shared" si="20"/>
        <v>0</v>
      </c>
      <c r="X76" s="76">
        <f t="shared" si="21"/>
        <v>0</v>
      </c>
      <c r="Y76" s="76">
        <f t="shared" si="22"/>
        <v>0</v>
      </c>
      <c r="Z76" s="76">
        <f t="shared" si="23"/>
        <v>0</v>
      </c>
      <c r="AA76" s="76">
        <f t="shared" si="24"/>
        <v>0</v>
      </c>
      <c r="AB76" s="76">
        <f t="shared" si="25"/>
        <v>0</v>
      </c>
      <c r="AC76" s="76">
        <f t="shared" si="26"/>
        <v>0</v>
      </c>
      <c r="AD76" s="76">
        <f t="shared" si="27"/>
        <v>0</v>
      </c>
      <c r="AE76" s="76">
        <f t="shared" si="28"/>
        <v>0</v>
      </c>
      <c r="AF76" s="76">
        <f t="shared" si="29"/>
        <v>0</v>
      </c>
      <c r="AG76" s="76">
        <f t="shared" si="30"/>
        <v>0</v>
      </c>
      <c r="AH76" s="76">
        <f t="shared" si="31"/>
        <v>0</v>
      </c>
      <c r="AI76" s="76">
        <f t="shared" si="32"/>
        <v>0</v>
      </c>
      <c r="AJ76" s="76">
        <f t="shared" si="33"/>
        <v>0</v>
      </c>
      <c r="AK76" s="76">
        <f t="shared" si="34"/>
        <v>0</v>
      </c>
      <c r="AL76" s="76">
        <f t="shared" si="35"/>
        <v>0</v>
      </c>
      <c r="AM76" s="76">
        <f t="shared" si="36"/>
        <v>0</v>
      </c>
      <c r="AN76" s="76" t="str">
        <f t="shared" si="37"/>
        <v/>
      </c>
      <c r="AO76" s="76" t="str">
        <f t="shared" si="38"/>
        <v/>
      </c>
      <c r="AP76" s="76" t="str">
        <f t="shared" si="39"/>
        <v/>
      </c>
      <c r="AQ76" s="76" t="str">
        <f t="shared" si="40"/>
        <v/>
      </c>
      <c r="AR76" s="76" t="str">
        <f t="shared" si="41"/>
        <v/>
      </c>
      <c r="AS76" s="76" t="str">
        <f t="shared" si="42"/>
        <v/>
      </c>
      <c r="AT76" s="76" t="str">
        <f t="shared" si="43"/>
        <v/>
      </c>
      <c r="AU76" s="76" t="str">
        <f t="shared" si="44"/>
        <v/>
      </c>
      <c r="AV76" s="76" t="str">
        <f t="shared" si="45"/>
        <v/>
      </c>
      <c r="AW76" s="76" t="str">
        <f t="shared" si="46"/>
        <v/>
      </c>
      <c r="AX76" s="76" t="str">
        <f t="shared" si="47"/>
        <v/>
      </c>
      <c r="AY76" s="76" t="str">
        <f t="shared" si="48"/>
        <v/>
      </c>
      <c r="AZ76" s="76" t="str">
        <f t="shared" si="49"/>
        <v/>
      </c>
      <c r="BA76" s="76" t="str">
        <f t="shared" si="50"/>
        <v/>
      </c>
      <c r="BB76" s="76" t="str">
        <f t="shared" si="51"/>
        <v/>
      </c>
      <c r="BC76" s="76" t="str">
        <f t="shared" si="52"/>
        <v/>
      </c>
      <c r="BF76" s="67" t="s">
        <v>8</v>
      </c>
      <c r="BG76" s="547" t="s">
        <v>20</v>
      </c>
      <c r="BH76" s="67" t="s">
        <v>65</v>
      </c>
      <c r="BI76" s="67" t="s">
        <v>466</v>
      </c>
    </row>
    <row r="77" spans="1:61" ht="30" customHeight="1">
      <c r="A77" s="556" t="str">
        <f t="shared" si="0"/>
        <v/>
      </c>
      <c r="B77" s="557"/>
      <c r="C77" s="556" t="s">
        <v>1456</v>
      </c>
      <c r="D77" s="558" t="str">
        <f t="shared" si="1"/>
        <v/>
      </c>
      <c r="E77" s="559" t="str">
        <f t="shared" si="2"/>
        <v/>
      </c>
      <c r="F77" s="560" t="str">
        <f t="shared" si="3"/>
        <v/>
      </c>
      <c r="G77" s="561" t="str">
        <f t="shared" si="4"/>
        <v/>
      </c>
      <c r="H77" s="556" t="str">
        <f t="shared" si="5"/>
        <v/>
      </c>
      <c r="I77" s="556" t="str">
        <f t="shared" si="6"/>
        <v/>
      </c>
      <c r="J77" s="561" t="str">
        <f t="shared" si="7"/>
        <v/>
      </c>
      <c r="K77" s="76" t="str">
        <f t="shared" si="8"/>
        <v/>
      </c>
      <c r="L77" s="76" t="str">
        <f t="shared" si="9"/>
        <v/>
      </c>
      <c r="M77" s="76" t="str">
        <f t="shared" si="10"/>
        <v/>
      </c>
      <c r="N77" s="76" t="str">
        <f t="shared" si="11"/>
        <v/>
      </c>
      <c r="O77" s="76">
        <f t="shared" si="12"/>
        <v>0</v>
      </c>
      <c r="P77" s="76">
        <f t="shared" si="13"/>
        <v>0</v>
      </c>
      <c r="Q77" s="76">
        <f t="shared" si="14"/>
        <v>0</v>
      </c>
      <c r="R77" s="76">
        <f t="shared" si="15"/>
        <v>0</v>
      </c>
      <c r="S77" s="76">
        <f t="shared" si="16"/>
        <v>0</v>
      </c>
      <c r="T77" s="76">
        <f t="shared" si="17"/>
        <v>0</v>
      </c>
      <c r="U77" s="76">
        <f t="shared" si="18"/>
        <v>0</v>
      </c>
      <c r="V77" s="76">
        <f t="shared" si="19"/>
        <v>0</v>
      </c>
      <c r="W77" s="76">
        <f t="shared" si="20"/>
        <v>0</v>
      </c>
      <c r="X77" s="76">
        <f t="shared" si="21"/>
        <v>0</v>
      </c>
      <c r="Y77" s="76">
        <f t="shared" si="22"/>
        <v>0</v>
      </c>
      <c r="Z77" s="76">
        <f t="shared" si="23"/>
        <v>0</v>
      </c>
      <c r="AA77" s="76">
        <f t="shared" si="24"/>
        <v>0</v>
      </c>
      <c r="AB77" s="76">
        <f t="shared" si="25"/>
        <v>0</v>
      </c>
      <c r="AC77" s="76">
        <f t="shared" si="26"/>
        <v>0</v>
      </c>
      <c r="AD77" s="76">
        <f t="shared" si="27"/>
        <v>0</v>
      </c>
      <c r="AE77" s="76">
        <f t="shared" si="28"/>
        <v>0</v>
      </c>
      <c r="AF77" s="76">
        <f t="shared" si="29"/>
        <v>0</v>
      </c>
      <c r="AG77" s="76">
        <f t="shared" si="30"/>
        <v>0</v>
      </c>
      <c r="AH77" s="76">
        <f t="shared" si="31"/>
        <v>0</v>
      </c>
      <c r="AI77" s="76">
        <f t="shared" si="32"/>
        <v>0</v>
      </c>
      <c r="AJ77" s="76">
        <f t="shared" si="33"/>
        <v>0</v>
      </c>
      <c r="AK77" s="76">
        <f t="shared" si="34"/>
        <v>0</v>
      </c>
      <c r="AL77" s="76">
        <f t="shared" si="35"/>
        <v>0</v>
      </c>
      <c r="AM77" s="76">
        <f t="shared" si="36"/>
        <v>0</v>
      </c>
      <c r="AN77" s="76" t="str">
        <f t="shared" si="37"/>
        <v/>
      </c>
      <c r="AO77" s="76" t="str">
        <f t="shared" si="38"/>
        <v/>
      </c>
      <c r="AP77" s="76" t="str">
        <f t="shared" si="39"/>
        <v/>
      </c>
      <c r="AQ77" s="76" t="str">
        <f t="shared" si="40"/>
        <v/>
      </c>
      <c r="AR77" s="76" t="str">
        <f t="shared" si="41"/>
        <v/>
      </c>
      <c r="AS77" s="76" t="str">
        <f t="shared" si="42"/>
        <v/>
      </c>
      <c r="AT77" s="76" t="str">
        <f t="shared" si="43"/>
        <v/>
      </c>
      <c r="AU77" s="76" t="str">
        <f t="shared" si="44"/>
        <v/>
      </c>
      <c r="AV77" s="76" t="str">
        <f t="shared" si="45"/>
        <v/>
      </c>
      <c r="AW77" s="76" t="str">
        <f t="shared" si="46"/>
        <v/>
      </c>
      <c r="AX77" s="76" t="str">
        <f t="shared" si="47"/>
        <v/>
      </c>
      <c r="AY77" s="76" t="str">
        <f t="shared" si="48"/>
        <v/>
      </c>
      <c r="AZ77" s="76" t="str">
        <f t="shared" si="49"/>
        <v/>
      </c>
      <c r="BA77" s="76" t="str">
        <f t="shared" si="50"/>
        <v/>
      </c>
      <c r="BB77" s="76" t="str">
        <f t="shared" si="51"/>
        <v/>
      </c>
      <c r="BC77" s="76" t="str">
        <f t="shared" si="52"/>
        <v/>
      </c>
      <c r="BF77" s="67" t="s">
        <v>8</v>
      </c>
      <c r="BG77" s="547" t="s">
        <v>20</v>
      </c>
      <c r="BH77" s="67" t="s">
        <v>2020</v>
      </c>
      <c r="BI77" s="67" t="s">
        <v>467</v>
      </c>
    </row>
    <row r="78" spans="1:61" ht="30" customHeight="1">
      <c r="A78" s="556" t="str">
        <f t="shared" si="0"/>
        <v/>
      </c>
      <c r="B78" s="557"/>
      <c r="C78" s="556" t="s">
        <v>1456</v>
      </c>
      <c r="D78" s="558" t="str">
        <f t="shared" si="1"/>
        <v/>
      </c>
      <c r="E78" s="559" t="str">
        <f t="shared" si="2"/>
        <v/>
      </c>
      <c r="F78" s="560" t="str">
        <f t="shared" si="3"/>
        <v/>
      </c>
      <c r="G78" s="561" t="str">
        <f t="shared" si="4"/>
        <v/>
      </c>
      <c r="H78" s="556" t="str">
        <f t="shared" si="5"/>
        <v/>
      </c>
      <c r="I78" s="556" t="str">
        <f t="shared" si="6"/>
        <v/>
      </c>
      <c r="J78" s="561" t="str">
        <f t="shared" si="7"/>
        <v/>
      </c>
      <c r="K78" s="76" t="str">
        <f t="shared" si="8"/>
        <v/>
      </c>
      <c r="L78" s="76" t="str">
        <f t="shared" si="9"/>
        <v/>
      </c>
      <c r="M78" s="76" t="str">
        <f t="shared" si="10"/>
        <v/>
      </c>
      <c r="N78" s="76" t="str">
        <f t="shared" si="11"/>
        <v/>
      </c>
      <c r="O78" s="76">
        <f t="shared" si="12"/>
        <v>0</v>
      </c>
      <c r="P78" s="76">
        <f t="shared" si="13"/>
        <v>0</v>
      </c>
      <c r="Q78" s="76">
        <f t="shared" si="14"/>
        <v>0</v>
      </c>
      <c r="R78" s="76">
        <f t="shared" si="15"/>
        <v>0</v>
      </c>
      <c r="S78" s="76">
        <f t="shared" si="16"/>
        <v>0</v>
      </c>
      <c r="T78" s="76">
        <f t="shared" si="17"/>
        <v>0</v>
      </c>
      <c r="U78" s="76">
        <f t="shared" si="18"/>
        <v>0</v>
      </c>
      <c r="V78" s="76">
        <f t="shared" si="19"/>
        <v>0</v>
      </c>
      <c r="W78" s="76">
        <f t="shared" si="20"/>
        <v>0</v>
      </c>
      <c r="X78" s="76">
        <f t="shared" si="21"/>
        <v>0</v>
      </c>
      <c r="Y78" s="76">
        <f t="shared" si="22"/>
        <v>0</v>
      </c>
      <c r="Z78" s="76">
        <f t="shared" si="23"/>
        <v>0</v>
      </c>
      <c r="AA78" s="76">
        <f t="shared" si="24"/>
        <v>0</v>
      </c>
      <c r="AB78" s="76">
        <f t="shared" si="25"/>
        <v>0</v>
      </c>
      <c r="AC78" s="76">
        <f t="shared" si="26"/>
        <v>0</v>
      </c>
      <c r="AD78" s="76">
        <f t="shared" si="27"/>
        <v>0</v>
      </c>
      <c r="AE78" s="76">
        <f t="shared" si="28"/>
        <v>0</v>
      </c>
      <c r="AF78" s="76">
        <f t="shared" si="29"/>
        <v>0</v>
      </c>
      <c r="AG78" s="76">
        <f t="shared" si="30"/>
        <v>0</v>
      </c>
      <c r="AH78" s="76">
        <f t="shared" si="31"/>
        <v>0</v>
      </c>
      <c r="AI78" s="76">
        <f t="shared" si="32"/>
        <v>0</v>
      </c>
      <c r="AJ78" s="76">
        <f t="shared" si="33"/>
        <v>0</v>
      </c>
      <c r="AK78" s="76">
        <f t="shared" si="34"/>
        <v>0</v>
      </c>
      <c r="AL78" s="76">
        <f t="shared" si="35"/>
        <v>0</v>
      </c>
      <c r="AM78" s="76">
        <f t="shared" si="36"/>
        <v>0</v>
      </c>
      <c r="AN78" s="76" t="str">
        <f t="shared" si="37"/>
        <v/>
      </c>
      <c r="AO78" s="76" t="str">
        <f t="shared" si="38"/>
        <v/>
      </c>
      <c r="AP78" s="76" t="str">
        <f t="shared" si="39"/>
        <v/>
      </c>
      <c r="AQ78" s="76" t="str">
        <f t="shared" si="40"/>
        <v/>
      </c>
      <c r="AR78" s="76" t="str">
        <f t="shared" si="41"/>
        <v/>
      </c>
      <c r="AS78" s="76" t="str">
        <f t="shared" si="42"/>
        <v/>
      </c>
      <c r="AT78" s="76" t="str">
        <f t="shared" si="43"/>
        <v/>
      </c>
      <c r="AU78" s="76" t="str">
        <f t="shared" si="44"/>
        <v/>
      </c>
      <c r="AV78" s="76" t="str">
        <f t="shared" si="45"/>
        <v/>
      </c>
      <c r="AW78" s="76" t="str">
        <f t="shared" si="46"/>
        <v/>
      </c>
      <c r="AX78" s="76" t="str">
        <f t="shared" si="47"/>
        <v/>
      </c>
      <c r="AY78" s="76" t="str">
        <f t="shared" si="48"/>
        <v/>
      </c>
      <c r="AZ78" s="76" t="str">
        <f t="shared" si="49"/>
        <v/>
      </c>
      <c r="BA78" s="76" t="str">
        <f t="shared" si="50"/>
        <v/>
      </c>
      <c r="BB78" s="76" t="str">
        <f t="shared" si="51"/>
        <v/>
      </c>
      <c r="BC78" s="76" t="str">
        <f t="shared" si="52"/>
        <v/>
      </c>
      <c r="BF78" s="67" t="s">
        <v>8</v>
      </c>
      <c r="BG78" s="547" t="s">
        <v>20</v>
      </c>
      <c r="BH78" s="67" t="s">
        <v>66</v>
      </c>
      <c r="BI78" s="67" t="s">
        <v>468</v>
      </c>
    </row>
    <row r="79" spans="1:61" ht="30" customHeight="1">
      <c r="A79" s="556" t="str">
        <f t="shared" si="0"/>
        <v/>
      </c>
      <c r="B79" s="557"/>
      <c r="C79" s="556" t="s">
        <v>1456</v>
      </c>
      <c r="D79" s="558" t="str">
        <f t="shared" si="1"/>
        <v/>
      </c>
      <c r="E79" s="559" t="str">
        <f t="shared" si="2"/>
        <v/>
      </c>
      <c r="F79" s="560" t="str">
        <f t="shared" si="3"/>
        <v/>
      </c>
      <c r="G79" s="561" t="str">
        <f t="shared" si="4"/>
        <v/>
      </c>
      <c r="H79" s="556" t="str">
        <f t="shared" si="5"/>
        <v/>
      </c>
      <c r="I79" s="556" t="str">
        <f t="shared" si="6"/>
        <v/>
      </c>
      <c r="J79" s="561" t="str">
        <f t="shared" si="7"/>
        <v/>
      </c>
      <c r="K79" s="76" t="str">
        <f t="shared" si="8"/>
        <v/>
      </c>
      <c r="L79" s="76" t="str">
        <f t="shared" si="9"/>
        <v/>
      </c>
      <c r="M79" s="76" t="str">
        <f t="shared" si="10"/>
        <v/>
      </c>
      <c r="N79" s="76" t="str">
        <f t="shared" si="11"/>
        <v/>
      </c>
      <c r="O79" s="76">
        <f t="shared" si="12"/>
        <v>0</v>
      </c>
      <c r="P79" s="76">
        <f t="shared" si="13"/>
        <v>0</v>
      </c>
      <c r="Q79" s="76">
        <f t="shared" si="14"/>
        <v>0</v>
      </c>
      <c r="R79" s="76">
        <f t="shared" si="15"/>
        <v>0</v>
      </c>
      <c r="S79" s="76">
        <f t="shared" si="16"/>
        <v>0</v>
      </c>
      <c r="T79" s="76">
        <f t="shared" si="17"/>
        <v>0</v>
      </c>
      <c r="U79" s="76">
        <f t="shared" si="18"/>
        <v>0</v>
      </c>
      <c r="V79" s="76">
        <f t="shared" si="19"/>
        <v>0</v>
      </c>
      <c r="W79" s="76">
        <f t="shared" si="20"/>
        <v>0</v>
      </c>
      <c r="X79" s="76">
        <f t="shared" si="21"/>
        <v>0</v>
      </c>
      <c r="Y79" s="76">
        <f t="shared" si="22"/>
        <v>0</v>
      </c>
      <c r="Z79" s="76">
        <f t="shared" si="23"/>
        <v>0</v>
      </c>
      <c r="AA79" s="76">
        <f t="shared" si="24"/>
        <v>0</v>
      </c>
      <c r="AB79" s="76">
        <f t="shared" si="25"/>
        <v>0</v>
      </c>
      <c r="AC79" s="76">
        <f t="shared" si="26"/>
        <v>0</v>
      </c>
      <c r="AD79" s="76">
        <f t="shared" si="27"/>
        <v>0</v>
      </c>
      <c r="AE79" s="76">
        <f t="shared" si="28"/>
        <v>0</v>
      </c>
      <c r="AF79" s="76">
        <f t="shared" si="29"/>
        <v>0</v>
      </c>
      <c r="AG79" s="76">
        <f t="shared" si="30"/>
        <v>0</v>
      </c>
      <c r="AH79" s="76">
        <f t="shared" si="31"/>
        <v>0</v>
      </c>
      <c r="AI79" s="76">
        <f t="shared" si="32"/>
        <v>0</v>
      </c>
      <c r="AJ79" s="76">
        <f t="shared" si="33"/>
        <v>0</v>
      </c>
      <c r="AK79" s="76">
        <f t="shared" si="34"/>
        <v>0</v>
      </c>
      <c r="AL79" s="76">
        <f t="shared" si="35"/>
        <v>0</v>
      </c>
      <c r="AM79" s="76">
        <f t="shared" si="36"/>
        <v>0</v>
      </c>
      <c r="AN79" s="76" t="str">
        <f t="shared" si="37"/>
        <v/>
      </c>
      <c r="AO79" s="76" t="str">
        <f t="shared" si="38"/>
        <v/>
      </c>
      <c r="AP79" s="76" t="str">
        <f t="shared" si="39"/>
        <v/>
      </c>
      <c r="AQ79" s="76" t="str">
        <f t="shared" si="40"/>
        <v/>
      </c>
      <c r="AR79" s="76" t="str">
        <f t="shared" si="41"/>
        <v/>
      </c>
      <c r="AS79" s="76" t="str">
        <f t="shared" si="42"/>
        <v/>
      </c>
      <c r="AT79" s="76" t="str">
        <f t="shared" si="43"/>
        <v/>
      </c>
      <c r="AU79" s="76" t="str">
        <f t="shared" si="44"/>
        <v/>
      </c>
      <c r="AV79" s="76" t="str">
        <f t="shared" si="45"/>
        <v/>
      </c>
      <c r="AW79" s="76" t="str">
        <f t="shared" si="46"/>
        <v/>
      </c>
      <c r="AX79" s="76" t="str">
        <f t="shared" si="47"/>
        <v/>
      </c>
      <c r="AY79" s="76" t="str">
        <f t="shared" si="48"/>
        <v/>
      </c>
      <c r="AZ79" s="76" t="str">
        <f t="shared" si="49"/>
        <v/>
      </c>
      <c r="BA79" s="76" t="str">
        <f t="shared" si="50"/>
        <v/>
      </c>
      <c r="BB79" s="76" t="str">
        <f t="shared" si="51"/>
        <v/>
      </c>
      <c r="BC79" s="76" t="str">
        <f t="shared" si="52"/>
        <v/>
      </c>
      <c r="BF79" s="67" t="s">
        <v>8</v>
      </c>
      <c r="BG79" s="547" t="s">
        <v>20</v>
      </c>
      <c r="BH79" s="67" t="s">
        <v>2019</v>
      </c>
      <c r="BI79" s="67" t="s">
        <v>469</v>
      </c>
    </row>
    <row r="80" spans="1:61" ht="30" customHeight="1">
      <c r="A80" s="556" t="str">
        <f t="shared" ref="A80:A143" si="53">IF(B80="","",ROW())</f>
        <v/>
      </c>
      <c r="B80" s="557"/>
      <c r="C80" s="556" t="s">
        <v>1456</v>
      </c>
      <c r="D80" s="558" t="str">
        <f t="shared" ref="D80:D143" si="54">IF(B80="","",TRIM(SUBSTITUTE(B80,"*",""))&amp;IF(COUNTIF(E80,"*⚠*")&gt;0," *",""))</f>
        <v/>
      </c>
      <c r="E80" s="559" t="str">
        <f t="shared" ref="E80:E143" si="55">IF(B80="","",MID(IF(AN80&lt;&gt;""," • "&amp;AN80,"")&amp;IF(AP80&lt;&gt;""," • "&amp;AP80,"")&amp;IF(AQ80&lt;&gt;""," • "&amp;AQ80,"")&amp;IF(AR80&lt;&gt;""," • "&amp;AR80,"")&amp;IF(AS80&lt;&gt;""," • "&amp;AS80,"")&amp;IF(AT80&lt;&gt;""," • "&amp;AT80,"")&amp;IF(AU80&lt;&gt;""," • "&amp;AU80,"")&amp;IF(AW80&lt;&gt;""," • "&amp;AW80,"")&amp;IF(AX80&lt;&gt;""," • "&amp;AX80,"")&amp;IF(AY80&lt;&gt;""," • "&amp;AY80,"")&amp;IF(AZ80&lt;&gt;""," • "&amp;AZ80,"")&amp;IF(BA80&lt;&gt;""," • "&amp;BA80,"")&amp;IF(BB80&lt;&gt;""," • "&amp;BB80,"")&amp;IF(BC80&lt;&gt;""," • "&amp;BC80,""),4,32767))</f>
        <v/>
      </c>
      <c r="F80" s="560" t="str">
        <f t="shared" ref="F80:F143" si="56">IF(B80="","",TRIM(B80)&amp;IF(H80&gt;0," *",""))</f>
        <v/>
      </c>
      <c r="G80" s="561" t="str">
        <f t="shared" ref="G80:G143" si="57">IF(B80="","",MID(IF(AO80&lt;&gt;""," • "&amp;AO80,"")&amp;IF(AV80&lt;&gt;""," • "&amp;AV80,""),4,32767))</f>
        <v/>
      </c>
      <c r="H80" s="556" t="str">
        <f t="shared" ref="H80:H143" si="58">IF(B80="","",--(AN80&lt;&gt;"")+--(AP80&lt;&gt;"")+--(AQ80&lt;&gt;"")+--(AR80&lt;&gt;"")+--(AS80&lt;&gt;"")+--(AT80&lt;&gt;"")+--(AU80&lt;&gt;"")+--(AW80&lt;&gt;"")+--(AX80&lt;&gt;"")+--(AY80&lt;&gt;"")+--(AZ80&lt;&gt;"")+--(BA80&lt;&gt;"")+--(BB80&lt;&gt;"")+--(BC80&lt;&gt;""))</f>
        <v/>
      </c>
      <c r="I80" s="556" t="str">
        <f t="shared" ref="I80:I143" si="59">IF(B80="","",--(AO80&lt;&gt;"")+--(AV80&lt;&gt;""))</f>
        <v/>
      </c>
      <c r="J80" s="561" t="str">
        <f t="shared" ref="J80:J143" si="60">IF(B80="","",IF(E80&lt;&gt;"",E80,IF(G80&lt;&gt;"",G80,"aucun match")))</f>
        <v/>
      </c>
      <c r="K80" s="76" t="str">
        <f t="shared" ref="K80:K143" si="61">IF(B80="","",LOWER(B80))</f>
        <v/>
      </c>
      <c r="L80" s="76" t="str">
        <f t="shared" ref="L80:L143" si="62">IF(K80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80,"œ","oe"),"æ","ae"),"à","a"),"á","a"),"â","a"),"ä","a"),"ã","a"),"å","a"),"ç","c"),"è","e"),"é","e"),"ê","e"),"ë","e"),"ì","i"),"í","i"),"î","i"),"ï","i"),"ñ","n"),"ò","o"),"ó","o"),"ô","o"),"ö","o"),"õ","o"),"ù","u"),"ú","u"),"û","u"),"ü","u"),"ý","y"),"ÿ","y"))</f>
        <v/>
      </c>
      <c r="M80" s="76" t="str">
        <f t="shared" ref="M80:M143" si="63">IF(L80="","",SUBSTITUTE(SUBSTITUTE(SUBSTITUTE(SUBSTITUTE(SUBSTITUTE(SUBSTITUTE(SUBSTITUTE(SUBSTITUTE(SUBSTITUTE(SUBSTITUTE(SUBSTITUTE(SUBSTITUTE(SUBSTITUTE(SUBSTITUTE(SUBSTITUTE(SUBSTITUTE(SUBSTITUTE(L80,CHAR(10)," "),CHAR(13)," "),","," "),"."," "),":"," "),"/"," "),"-"," "),"_"," "),CHAR(34)," "),CHAR(40)," "),CHAR(41)," "),CHAR(39)," "),"?"," "),"!"," "),"+"," "),"*"," "),"&amp;"," "))</f>
        <v/>
      </c>
      <c r="N80" s="76" t="str">
        <f t="shared" ref="N80:N143" si="64">IF(M80="",""," "&amp;TRIM(SUBSTITUTE(SUBSTITUTE(SUBSTITUTE(M80,"  "," "),"  "," "),"  "," "))&amp;" ")</f>
        <v/>
      </c>
      <c r="O80" s="76">
        <f t="shared" ref="O80:O143" si="65">IF($B80="",0,SUMPRODUCT(($BF$2:$BF$793="Gluten")*($BG$2:$BG$793="INFO")*(COUNTIF($N80,"*"&amp;$BH$2:$BH$793&amp;"*")&gt;0)*1))</f>
        <v>0</v>
      </c>
      <c r="P80" s="76">
        <f t="shared" ref="P80:P143" si="66">IF($B80="",0,SUMPRODUCT(($BF$2:$BF$793="Gluten")*($BG$2:$BG$793="EXCL")*(COUNTIF($N80,"*"&amp;$BH$2:$BH$793&amp;"*")&gt;0)*1))</f>
        <v>0</v>
      </c>
      <c r="Q80" s="76">
        <f t="shared" ref="Q80:Q143" si="67">IF($B80="",0,SUMPRODUCT(($BF$2:$BF$793="Gluten")*($BG$2:$BG$793="ALERTE")*(COUNTIF($N80,"*"&amp;$BH$2:$BH$793&amp;"*")&gt;0)*1))</f>
        <v>0</v>
      </c>
      <c r="R80" s="76">
        <f t="shared" ref="R80:R143" si="68">IF($B80="",0,SUMPRODUCT(($BF$2:$BF$793="Gluten")*($BG$2:$BG$793="SUSP")*(COUNTIF($N80,"*"&amp;$BH$2:$BH$793&amp;"*")&gt;0)*1))</f>
        <v>0</v>
      </c>
      <c r="S80" s="76">
        <f t="shared" ref="S80:S143" si="69">IF($B80="",0,SUMPRODUCT(($BF$2:$BF$793="Crustaces")*($BG$2:$BG$793="ALERTE")*(COUNTIF($N80,"*"&amp;$BH$2:$BH$793&amp;"*")&gt;0)*1))</f>
        <v>0</v>
      </c>
      <c r="T80" s="76">
        <f t="shared" ref="T80:T143" si="70">IF($B80="",0,SUMPRODUCT(($BF$2:$BF$793="Oeufs")*($BG$2:$BG$793="ALERTE")*(COUNTIF($N80,"*"&amp;$BH$2:$BH$793&amp;"*")&gt;0)*1))</f>
        <v>0</v>
      </c>
      <c r="U80" s="76">
        <f t="shared" ref="U80:U143" si="71">IF($B80="",0,SUMPRODUCT(($BF$2:$BF$793="Poissons")*($BG$2:$BG$793="INFO")*(COUNTIF($N80,"*"&amp;$BH$2:$BH$793&amp;"*")&gt;0)*1))</f>
        <v>0</v>
      </c>
      <c r="V80" s="76">
        <f t="shared" ref="V80:V143" si="72">IF($B80="",0,SUMPRODUCT(($BF$2:$BF$793="Poissons")*($BG$2:$BG$793="EXCL")*(COUNTIF($N80,"*"&amp;$BH$2:$BH$793&amp;"*")&gt;0)*1))</f>
        <v>0</v>
      </c>
      <c r="W80" s="76">
        <f t="shared" ref="W80:W143" si="73">IF($B80="",0,SUMPRODUCT(($BF$2:$BF$793="Poissons")*($BG$2:$BG$793="ALERTE")*(COUNTIF($N80,"*"&amp;$BH$2:$BH$793&amp;"*")&gt;0)*1))</f>
        <v>0</v>
      </c>
      <c r="X80" s="76">
        <f t="shared" ref="X80:X143" si="74">IF($B80="",0,SUMPRODUCT(($BF$2:$BF$793="Arachides")*($BG$2:$BG$793="ALERTE")*(COUNTIF($N80,"*"&amp;$BH$2:$BH$793&amp;"*")&gt;0)*1))</f>
        <v>0</v>
      </c>
      <c r="Y80" s="76">
        <f t="shared" ref="Y80:Y143" si="75">IF($B80="",0,SUMPRODUCT(($BF$2:$BF$793="Soja")*($BG$2:$BG$793="INFO")*(COUNTIF($N80,"*"&amp;$BH$2:$BH$793&amp;"*")&gt;0)*1))</f>
        <v>0</v>
      </c>
      <c r="Z80" s="76">
        <f t="shared" ref="Z80:Z143" si="76">IF($B80="",0,SUMPRODUCT(($BF$2:$BF$793="Soja")*($BG$2:$BG$793="ALERTE")*(COUNTIF($N80,"*"&amp;$BH$2:$BH$793&amp;"*")&gt;0)*1))</f>
        <v>0</v>
      </c>
      <c r="AA80" s="76">
        <f t="shared" ref="AA80:AA143" si="77">IF($B80="",0,SUMPRODUCT(($BF$2:$BF$793="Lait")*($BG$2:$BG$793="INFO")*(COUNTIF($N80,"*"&amp;$BH$2:$BH$793&amp;"*")&gt;0)*1))</f>
        <v>0</v>
      </c>
      <c r="AB80" s="76">
        <f t="shared" ref="AB80:AB143" si="78">IF($B80="",0,SUMPRODUCT(($BF$2:$BF$793="Lait")*($BG$2:$BG$793="EXCL")*(COUNTIF($N80,"*"&amp;$BH$2:$BH$793&amp;"*")&gt;0)*1))</f>
        <v>0</v>
      </c>
      <c r="AC80" s="76">
        <f t="shared" ref="AC80:AC143" si="79">IF($B80="",0,SUMPRODUCT(($BF$2:$BF$793="Lait")*($BG$2:$BG$793="ALERTE")*(COUNTIF($N80,"*"&amp;$BH$2:$BH$793&amp;"*")&gt;0)*1))</f>
        <v>0</v>
      </c>
      <c r="AD80" s="76">
        <f t="shared" ref="AD80:AD143" si="80">IF($B80="",0,SUMPRODUCT(($BF$2:$BF$793="Lait")*($BG$2:$BG$793="SUSP")*(COUNTIF($N80,"*"&amp;$BH$2:$BH$793&amp;"*")&gt;0)*1))</f>
        <v>0</v>
      </c>
      <c r="AE80" s="76">
        <f t="shared" ref="AE80:AE143" si="81">IF($B80="",0,SUMPRODUCT(($BF$2:$BF$793="Fruits a coque")*($BG$2:$BG$793="EXCL")*(COUNTIF($N80,"*"&amp;$BH$2:$BH$793&amp;"*")&gt;0)*1))</f>
        <v>0</v>
      </c>
      <c r="AF80" s="76">
        <f t="shared" ref="AF80:AF143" si="82">IF($B80="",0,SUMPRODUCT(($BF$2:$BF$793="Fruits a coque")*($BG$2:$BG$793="ALERTE")*(COUNTIF($N80,"*"&amp;$BH$2:$BH$793&amp;"*")&gt;0)*1))</f>
        <v>0</v>
      </c>
      <c r="AG80" s="76">
        <f t="shared" ref="AG80:AG143" si="83">IF($B80="",0,SUMPRODUCT(($BF$2:$BF$793="Celeri")*($BG$2:$BG$793="ALERTE")*(COUNTIF($N80,"*"&amp;$BH$2:$BH$793&amp;"*")&gt;0)*1))</f>
        <v>0</v>
      </c>
      <c r="AH80" s="76">
        <f t="shared" ref="AH80:AH143" si="84">IF($B80="",0,SUMPRODUCT(($BF$2:$BF$793="Moutarde")*($BG$2:$BG$793="ALERTE")*(COUNTIF($N80,"*"&amp;$BH$2:$BH$793&amp;"*")&gt;0)*1))</f>
        <v>0</v>
      </c>
      <c r="AI80" s="76">
        <f t="shared" ref="AI80:AI143" si="85">IF($B80="",0,SUMPRODUCT(($BF$2:$BF$793="Sesame")*($BG$2:$BG$793="ALERTE")*(COUNTIF($N80,"*"&amp;$BH$2:$BH$793&amp;"*")&gt;0)*1))</f>
        <v>0</v>
      </c>
      <c r="AJ80" s="76">
        <f t="shared" ref="AJ80:AJ143" si="86">IF($B80="",0,SUMPRODUCT(($BF$2:$BF$793="Sulfites")*($BG$2:$BG$793="ALERTE")*(COUNTIF($N80,"*"&amp;$BH$2:$BH$793&amp;"*")&gt;0)*1))</f>
        <v>0</v>
      </c>
      <c r="AK80" s="76">
        <f t="shared" ref="AK80:AK143" si="87">IF($B80="",0,SUMPRODUCT(($BF$2:$BF$793="Lupin")*($BG$2:$BG$793="ALERTE")*(COUNTIF($N80,"*"&amp;$BH$2:$BH$793&amp;"*")&gt;0)*1))</f>
        <v>0</v>
      </c>
      <c r="AL80" s="76">
        <f t="shared" ref="AL80:AL143" si="88">IF($B80="",0,SUMPRODUCT(($BF$2:$BF$793="Mollusques")*($BG$2:$BG$793="EXCL")*(COUNTIF($N80,"*"&amp;$BH$2:$BH$793&amp;"*")&gt;0)*1))</f>
        <v>0</v>
      </c>
      <c r="AM80" s="76">
        <f t="shared" ref="AM80:AM143" si="89">IF($B80="",0,SUMPRODUCT(($BF$2:$BF$793="Mollusques")*($BG$2:$BG$793="ALERTE")*(COUNTIF($N80,"*"&amp;$BH$2:$BH$793&amp;"*")&gt;0)*1))</f>
        <v>0</v>
      </c>
      <c r="AN80" s="76" t="str">
        <f t="shared" ref="AN80:AN143" si="90">IF(B80="","",IF(O80&gt;0,"info Gluten",IF(AND(Q80&gt;0,P80=0),"⚠ Gluten","")))</f>
        <v/>
      </c>
      <c r="AO80" s="76" t="str">
        <f t="shared" ref="AO80:AO143" si="91">IF(B80="","",IF(AND(AN80="",R80&gt;0,P80=0),"suspicion Gluten",""))</f>
        <v/>
      </c>
      <c r="AP80" s="76" t="str">
        <f t="shared" ref="AP80:AP143" si="92">IF(B80="","",IF(S80&gt;0,"⚠ Crustaces",""))</f>
        <v/>
      </c>
      <c r="AQ80" s="76" t="str">
        <f t="shared" ref="AQ80:AQ143" si="93">IF(B80="","",IF(T80&gt;0,"⚠ Oeufs",""))</f>
        <v/>
      </c>
      <c r="AR80" s="76" t="str">
        <f t="shared" ref="AR80:AR143" si="94">IF(B80="","",IF(U80&gt;0,"info Poissons",IF(AND(W80&gt;0,V80=0),"⚠ Poissons","")))</f>
        <v/>
      </c>
      <c r="AS80" s="76" t="str">
        <f t="shared" ref="AS80:AS143" si="95">IF(B80="","",IF(X80&gt;0,"⚠ Arachides",""))</f>
        <v/>
      </c>
      <c r="AT80" s="76" t="str">
        <f t="shared" ref="AT80:AT143" si="96">IF(B80="","",IF(Y80&gt;0,"info Soja",IF(Z80&gt;0,"⚠ Soja","")))</f>
        <v/>
      </c>
      <c r="AU80" s="76" t="str">
        <f t="shared" ref="AU80:AU143" si="97">IF(B80="","",IF(AA80&gt;0,"info Lait",IF(AND(AC80&gt;0,AB80=0),"⚠ Lait","")))</f>
        <v/>
      </c>
      <c r="AV80" s="76" t="str">
        <f t="shared" ref="AV80:AV143" si="98">IF(B80="","",IF(AND(AU80="",AD80&gt;0,AB80=0),"suspicion Lait",""))</f>
        <v/>
      </c>
      <c r="AW80" s="76" t="str">
        <f t="shared" ref="AW80:AW143" si="99">IF(B80="","",IF(AND(AF80&gt;0,AE80=0),"⚠ Fruits a coque",""))</f>
        <v/>
      </c>
      <c r="AX80" s="76" t="str">
        <f t="shared" ref="AX80:AX143" si="100">IF(B80="","",IF(AG80&gt;0,"⚠ Celeri",""))</f>
        <v/>
      </c>
      <c r="AY80" s="76" t="str">
        <f t="shared" ref="AY80:AY143" si="101">IF(B80="","",IF(AH80&gt;0,"⚠ Moutarde",""))</f>
        <v/>
      </c>
      <c r="AZ80" s="76" t="str">
        <f t="shared" ref="AZ80:AZ143" si="102">IF(B80="","",IF(AI80&gt;0,"⚠ Sesame",""))</f>
        <v/>
      </c>
      <c r="BA80" s="76" t="str">
        <f t="shared" ref="BA80:BA143" si="103">IF(B80="","",IF(AJ80&gt;0,"⚠ Sulfites",""))</f>
        <v/>
      </c>
      <c r="BB80" s="76" t="str">
        <f t="shared" ref="BB80:BB143" si="104">IF(B80="","",IF(AK80&gt;0,"⚠ Lupin",""))</f>
        <v/>
      </c>
      <c r="BC80" s="76" t="str">
        <f t="shared" ref="BC80:BC143" si="105">IF(B80="","",IF(AND(AM80&gt;0,AL80=0),"⚠ Mollusques",""))</f>
        <v/>
      </c>
      <c r="BF80" s="67" t="s">
        <v>8</v>
      </c>
      <c r="BG80" s="547" t="s">
        <v>20</v>
      </c>
      <c r="BH80" s="67" t="s">
        <v>2018</v>
      </c>
      <c r="BI80" s="67" t="s">
        <v>470</v>
      </c>
    </row>
    <row r="81" spans="1:61" ht="30" customHeight="1">
      <c r="A81" s="556" t="str">
        <f t="shared" si="53"/>
        <v/>
      </c>
      <c r="B81" s="557"/>
      <c r="C81" s="556" t="s">
        <v>1456</v>
      </c>
      <c r="D81" s="558" t="str">
        <f t="shared" si="54"/>
        <v/>
      </c>
      <c r="E81" s="559" t="str">
        <f t="shared" si="55"/>
        <v/>
      </c>
      <c r="F81" s="560" t="str">
        <f t="shared" si="56"/>
        <v/>
      </c>
      <c r="G81" s="561" t="str">
        <f t="shared" si="57"/>
        <v/>
      </c>
      <c r="H81" s="556" t="str">
        <f t="shared" si="58"/>
        <v/>
      </c>
      <c r="I81" s="556" t="str">
        <f t="shared" si="59"/>
        <v/>
      </c>
      <c r="J81" s="561" t="str">
        <f t="shared" si="60"/>
        <v/>
      </c>
      <c r="K81" s="76" t="str">
        <f t="shared" si="61"/>
        <v/>
      </c>
      <c r="L81" s="76" t="str">
        <f t="shared" si="62"/>
        <v/>
      </c>
      <c r="M81" s="76" t="str">
        <f t="shared" si="63"/>
        <v/>
      </c>
      <c r="N81" s="76" t="str">
        <f t="shared" si="64"/>
        <v/>
      </c>
      <c r="O81" s="76">
        <f t="shared" si="65"/>
        <v>0</v>
      </c>
      <c r="P81" s="76">
        <f t="shared" si="66"/>
        <v>0</v>
      </c>
      <c r="Q81" s="76">
        <f t="shared" si="67"/>
        <v>0</v>
      </c>
      <c r="R81" s="76">
        <f t="shared" si="68"/>
        <v>0</v>
      </c>
      <c r="S81" s="76">
        <f t="shared" si="69"/>
        <v>0</v>
      </c>
      <c r="T81" s="76">
        <f t="shared" si="70"/>
        <v>0</v>
      </c>
      <c r="U81" s="76">
        <f t="shared" si="71"/>
        <v>0</v>
      </c>
      <c r="V81" s="76">
        <f t="shared" si="72"/>
        <v>0</v>
      </c>
      <c r="W81" s="76">
        <f t="shared" si="73"/>
        <v>0</v>
      </c>
      <c r="X81" s="76">
        <f t="shared" si="74"/>
        <v>0</v>
      </c>
      <c r="Y81" s="76">
        <f t="shared" si="75"/>
        <v>0</v>
      </c>
      <c r="Z81" s="76">
        <f t="shared" si="76"/>
        <v>0</v>
      </c>
      <c r="AA81" s="76">
        <f t="shared" si="77"/>
        <v>0</v>
      </c>
      <c r="AB81" s="76">
        <f t="shared" si="78"/>
        <v>0</v>
      </c>
      <c r="AC81" s="76">
        <f t="shared" si="79"/>
        <v>0</v>
      </c>
      <c r="AD81" s="76">
        <f t="shared" si="80"/>
        <v>0</v>
      </c>
      <c r="AE81" s="76">
        <f t="shared" si="81"/>
        <v>0</v>
      </c>
      <c r="AF81" s="76">
        <f t="shared" si="82"/>
        <v>0</v>
      </c>
      <c r="AG81" s="76">
        <f t="shared" si="83"/>
        <v>0</v>
      </c>
      <c r="AH81" s="76">
        <f t="shared" si="84"/>
        <v>0</v>
      </c>
      <c r="AI81" s="76">
        <f t="shared" si="85"/>
        <v>0</v>
      </c>
      <c r="AJ81" s="76">
        <f t="shared" si="86"/>
        <v>0</v>
      </c>
      <c r="AK81" s="76">
        <f t="shared" si="87"/>
        <v>0</v>
      </c>
      <c r="AL81" s="76">
        <f t="shared" si="88"/>
        <v>0</v>
      </c>
      <c r="AM81" s="76">
        <f t="shared" si="89"/>
        <v>0</v>
      </c>
      <c r="AN81" s="76" t="str">
        <f t="shared" si="90"/>
        <v/>
      </c>
      <c r="AO81" s="76" t="str">
        <f t="shared" si="91"/>
        <v/>
      </c>
      <c r="AP81" s="76" t="str">
        <f t="shared" si="92"/>
        <v/>
      </c>
      <c r="AQ81" s="76" t="str">
        <f t="shared" si="93"/>
        <v/>
      </c>
      <c r="AR81" s="76" t="str">
        <f t="shared" si="94"/>
        <v/>
      </c>
      <c r="AS81" s="76" t="str">
        <f t="shared" si="95"/>
        <v/>
      </c>
      <c r="AT81" s="76" t="str">
        <f t="shared" si="96"/>
        <v/>
      </c>
      <c r="AU81" s="76" t="str">
        <f t="shared" si="97"/>
        <v/>
      </c>
      <c r="AV81" s="76" t="str">
        <f t="shared" si="98"/>
        <v/>
      </c>
      <c r="AW81" s="76" t="str">
        <f t="shared" si="99"/>
        <v/>
      </c>
      <c r="AX81" s="76" t="str">
        <f t="shared" si="100"/>
        <v/>
      </c>
      <c r="AY81" s="76" t="str">
        <f t="shared" si="101"/>
        <v/>
      </c>
      <c r="AZ81" s="76" t="str">
        <f t="shared" si="102"/>
        <v/>
      </c>
      <c r="BA81" s="76" t="str">
        <f t="shared" si="103"/>
        <v/>
      </c>
      <c r="BB81" s="76" t="str">
        <f t="shared" si="104"/>
        <v/>
      </c>
      <c r="BC81" s="76" t="str">
        <f t="shared" si="105"/>
        <v/>
      </c>
      <c r="BF81" s="67" t="s">
        <v>8</v>
      </c>
      <c r="BG81" s="547" t="s">
        <v>20</v>
      </c>
      <c r="BH81" s="67" t="s">
        <v>2017</v>
      </c>
      <c r="BI81" s="67" t="s">
        <v>471</v>
      </c>
    </row>
    <row r="82" spans="1:61" ht="30" customHeight="1">
      <c r="A82" s="556" t="str">
        <f t="shared" si="53"/>
        <v/>
      </c>
      <c r="B82" s="557"/>
      <c r="C82" s="556" t="s">
        <v>1456</v>
      </c>
      <c r="D82" s="558" t="str">
        <f t="shared" si="54"/>
        <v/>
      </c>
      <c r="E82" s="559" t="str">
        <f t="shared" si="55"/>
        <v/>
      </c>
      <c r="F82" s="560" t="str">
        <f t="shared" si="56"/>
        <v/>
      </c>
      <c r="G82" s="561" t="str">
        <f t="shared" si="57"/>
        <v/>
      </c>
      <c r="H82" s="556" t="str">
        <f t="shared" si="58"/>
        <v/>
      </c>
      <c r="I82" s="556" t="str">
        <f t="shared" si="59"/>
        <v/>
      </c>
      <c r="J82" s="561" t="str">
        <f t="shared" si="60"/>
        <v/>
      </c>
      <c r="K82" s="76" t="str">
        <f t="shared" si="61"/>
        <v/>
      </c>
      <c r="L82" s="76" t="str">
        <f t="shared" si="62"/>
        <v/>
      </c>
      <c r="M82" s="76" t="str">
        <f t="shared" si="63"/>
        <v/>
      </c>
      <c r="N82" s="76" t="str">
        <f t="shared" si="64"/>
        <v/>
      </c>
      <c r="O82" s="76">
        <f t="shared" si="65"/>
        <v>0</v>
      </c>
      <c r="P82" s="76">
        <f t="shared" si="66"/>
        <v>0</v>
      </c>
      <c r="Q82" s="76">
        <f t="shared" si="67"/>
        <v>0</v>
      </c>
      <c r="R82" s="76">
        <f t="shared" si="68"/>
        <v>0</v>
      </c>
      <c r="S82" s="76">
        <f t="shared" si="69"/>
        <v>0</v>
      </c>
      <c r="T82" s="76">
        <f t="shared" si="70"/>
        <v>0</v>
      </c>
      <c r="U82" s="76">
        <f t="shared" si="71"/>
        <v>0</v>
      </c>
      <c r="V82" s="76">
        <f t="shared" si="72"/>
        <v>0</v>
      </c>
      <c r="W82" s="76">
        <f t="shared" si="73"/>
        <v>0</v>
      </c>
      <c r="X82" s="76">
        <f t="shared" si="74"/>
        <v>0</v>
      </c>
      <c r="Y82" s="76">
        <f t="shared" si="75"/>
        <v>0</v>
      </c>
      <c r="Z82" s="76">
        <f t="shared" si="76"/>
        <v>0</v>
      </c>
      <c r="AA82" s="76">
        <f t="shared" si="77"/>
        <v>0</v>
      </c>
      <c r="AB82" s="76">
        <f t="shared" si="78"/>
        <v>0</v>
      </c>
      <c r="AC82" s="76">
        <f t="shared" si="79"/>
        <v>0</v>
      </c>
      <c r="AD82" s="76">
        <f t="shared" si="80"/>
        <v>0</v>
      </c>
      <c r="AE82" s="76">
        <f t="shared" si="81"/>
        <v>0</v>
      </c>
      <c r="AF82" s="76">
        <f t="shared" si="82"/>
        <v>0</v>
      </c>
      <c r="AG82" s="76">
        <f t="shared" si="83"/>
        <v>0</v>
      </c>
      <c r="AH82" s="76">
        <f t="shared" si="84"/>
        <v>0</v>
      </c>
      <c r="AI82" s="76">
        <f t="shared" si="85"/>
        <v>0</v>
      </c>
      <c r="AJ82" s="76">
        <f t="shared" si="86"/>
        <v>0</v>
      </c>
      <c r="AK82" s="76">
        <f t="shared" si="87"/>
        <v>0</v>
      </c>
      <c r="AL82" s="76">
        <f t="shared" si="88"/>
        <v>0</v>
      </c>
      <c r="AM82" s="76">
        <f t="shared" si="89"/>
        <v>0</v>
      </c>
      <c r="AN82" s="76" t="str">
        <f t="shared" si="90"/>
        <v/>
      </c>
      <c r="AO82" s="76" t="str">
        <f t="shared" si="91"/>
        <v/>
      </c>
      <c r="AP82" s="76" t="str">
        <f t="shared" si="92"/>
        <v/>
      </c>
      <c r="AQ82" s="76" t="str">
        <f t="shared" si="93"/>
        <v/>
      </c>
      <c r="AR82" s="76" t="str">
        <f t="shared" si="94"/>
        <v/>
      </c>
      <c r="AS82" s="76" t="str">
        <f t="shared" si="95"/>
        <v/>
      </c>
      <c r="AT82" s="76" t="str">
        <f t="shared" si="96"/>
        <v/>
      </c>
      <c r="AU82" s="76" t="str">
        <f t="shared" si="97"/>
        <v/>
      </c>
      <c r="AV82" s="76" t="str">
        <f t="shared" si="98"/>
        <v/>
      </c>
      <c r="AW82" s="76" t="str">
        <f t="shared" si="99"/>
        <v/>
      </c>
      <c r="AX82" s="76" t="str">
        <f t="shared" si="100"/>
        <v/>
      </c>
      <c r="AY82" s="76" t="str">
        <f t="shared" si="101"/>
        <v/>
      </c>
      <c r="AZ82" s="76" t="str">
        <f t="shared" si="102"/>
        <v/>
      </c>
      <c r="BA82" s="76" t="str">
        <f t="shared" si="103"/>
        <v/>
      </c>
      <c r="BB82" s="76" t="str">
        <f t="shared" si="104"/>
        <v/>
      </c>
      <c r="BC82" s="76" t="str">
        <f t="shared" si="105"/>
        <v/>
      </c>
      <c r="BF82" s="67" t="s">
        <v>8</v>
      </c>
      <c r="BG82" s="547" t="s">
        <v>20</v>
      </c>
      <c r="BH82" s="67" t="s">
        <v>2016</v>
      </c>
      <c r="BI82" s="67" t="s">
        <v>472</v>
      </c>
    </row>
    <row r="83" spans="1:61" ht="30" customHeight="1">
      <c r="A83" s="556" t="str">
        <f t="shared" si="53"/>
        <v/>
      </c>
      <c r="B83" s="557"/>
      <c r="C83" s="556" t="s">
        <v>1456</v>
      </c>
      <c r="D83" s="558" t="str">
        <f t="shared" si="54"/>
        <v/>
      </c>
      <c r="E83" s="559" t="str">
        <f t="shared" si="55"/>
        <v/>
      </c>
      <c r="F83" s="560" t="str">
        <f t="shared" si="56"/>
        <v/>
      </c>
      <c r="G83" s="561" t="str">
        <f t="shared" si="57"/>
        <v/>
      </c>
      <c r="H83" s="556" t="str">
        <f t="shared" si="58"/>
        <v/>
      </c>
      <c r="I83" s="556" t="str">
        <f t="shared" si="59"/>
        <v/>
      </c>
      <c r="J83" s="561" t="str">
        <f t="shared" si="60"/>
        <v/>
      </c>
      <c r="K83" s="76" t="str">
        <f t="shared" si="61"/>
        <v/>
      </c>
      <c r="L83" s="76" t="str">
        <f t="shared" si="62"/>
        <v/>
      </c>
      <c r="M83" s="76" t="str">
        <f t="shared" si="63"/>
        <v/>
      </c>
      <c r="N83" s="76" t="str">
        <f t="shared" si="64"/>
        <v/>
      </c>
      <c r="O83" s="76">
        <f t="shared" si="65"/>
        <v>0</v>
      </c>
      <c r="P83" s="76">
        <f t="shared" si="66"/>
        <v>0</v>
      </c>
      <c r="Q83" s="76">
        <f t="shared" si="67"/>
        <v>0</v>
      </c>
      <c r="R83" s="76">
        <f t="shared" si="68"/>
        <v>0</v>
      </c>
      <c r="S83" s="76">
        <f t="shared" si="69"/>
        <v>0</v>
      </c>
      <c r="T83" s="76">
        <f t="shared" si="70"/>
        <v>0</v>
      </c>
      <c r="U83" s="76">
        <f t="shared" si="71"/>
        <v>0</v>
      </c>
      <c r="V83" s="76">
        <f t="shared" si="72"/>
        <v>0</v>
      </c>
      <c r="W83" s="76">
        <f t="shared" si="73"/>
        <v>0</v>
      </c>
      <c r="X83" s="76">
        <f t="shared" si="74"/>
        <v>0</v>
      </c>
      <c r="Y83" s="76">
        <f t="shared" si="75"/>
        <v>0</v>
      </c>
      <c r="Z83" s="76">
        <f t="shared" si="76"/>
        <v>0</v>
      </c>
      <c r="AA83" s="76">
        <f t="shared" si="77"/>
        <v>0</v>
      </c>
      <c r="AB83" s="76">
        <f t="shared" si="78"/>
        <v>0</v>
      </c>
      <c r="AC83" s="76">
        <f t="shared" si="79"/>
        <v>0</v>
      </c>
      <c r="AD83" s="76">
        <f t="shared" si="80"/>
        <v>0</v>
      </c>
      <c r="AE83" s="76">
        <f t="shared" si="81"/>
        <v>0</v>
      </c>
      <c r="AF83" s="76">
        <f t="shared" si="82"/>
        <v>0</v>
      </c>
      <c r="AG83" s="76">
        <f t="shared" si="83"/>
        <v>0</v>
      </c>
      <c r="AH83" s="76">
        <f t="shared" si="84"/>
        <v>0</v>
      </c>
      <c r="AI83" s="76">
        <f t="shared" si="85"/>
        <v>0</v>
      </c>
      <c r="AJ83" s="76">
        <f t="shared" si="86"/>
        <v>0</v>
      </c>
      <c r="AK83" s="76">
        <f t="shared" si="87"/>
        <v>0</v>
      </c>
      <c r="AL83" s="76">
        <f t="shared" si="88"/>
        <v>0</v>
      </c>
      <c r="AM83" s="76">
        <f t="shared" si="89"/>
        <v>0</v>
      </c>
      <c r="AN83" s="76" t="str">
        <f t="shared" si="90"/>
        <v/>
      </c>
      <c r="AO83" s="76" t="str">
        <f t="shared" si="91"/>
        <v/>
      </c>
      <c r="AP83" s="76" t="str">
        <f t="shared" si="92"/>
        <v/>
      </c>
      <c r="AQ83" s="76" t="str">
        <f t="shared" si="93"/>
        <v/>
      </c>
      <c r="AR83" s="76" t="str">
        <f t="shared" si="94"/>
        <v/>
      </c>
      <c r="AS83" s="76" t="str">
        <f t="shared" si="95"/>
        <v/>
      </c>
      <c r="AT83" s="76" t="str">
        <f t="shared" si="96"/>
        <v/>
      </c>
      <c r="AU83" s="76" t="str">
        <f t="shared" si="97"/>
        <v/>
      </c>
      <c r="AV83" s="76" t="str">
        <f t="shared" si="98"/>
        <v/>
      </c>
      <c r="AW83" s="76" t="str">
        <f t="shared" si="99"/>
        <v/>
      </c>
      <c r="AX83" s="76" t="str">
        <f t="shared" si="100"/>
        <v/>
      </c>
      <c r="AY83" s="76" t="str">
        <f t="shared" si="101"/>
        <v/>
      </c>
      <c r="AZ83" s="76" t="str">
        <f t="shared" si="102"/>
        <v/>
      </c>
      <c r="BA83" s="76" t="str">
        <f t="shared" si="103"/>
        <v/>
      </c>
      <c r="BB83" s="76" t="str">
        <f t="shared" si="104"/>
        <v/>
      </c>
      <c r="BC83" s="76" t="str">
        <f t="shared" si="105"/>
        <v/>
      </c>
      <c r="BF83" s="67" t="s">
        <v>8</v>
      </c>
      <c r="BG83" s="547" t="s">
        <v>20</v>
      </c>
      <c r="BH83" s="67" t="s">
        <v>2015</v>
      </c>
      <c r="BI83" s="67" t="s">
        <v>473</v>
      </c>
    </row>
    <row r="84" spans="1:61" ht="30" customHeight="1">
      <c r="A84" s="556" t="str">
        <f t="shared" si="53"/>
        <v/>
      </c>
      <c r="B84" s="557"/>
      <c r="C84" s="556" t="s">
        <v>1456</v>
      </c>
      <c r="D84" s="558" t="str">
        <f t="shared" si="54"/>
        <v/>
      </c>
      <c r="E84" s="559" t="str">
        <f t="shared" si="55"/>
        <v/>
      </c>
      <c r="F84" s="560" t="str">
        <f t="shared" si="56"/>
        <v/>
      </c>
      <c r="G84" s="561" t="str">
        <f t="shared" si="57"/>
        <v/>
      </c>
      <c r="H84" s="556" t="str">
        <f t="shared" si="58"/>
        <v/>
      </c>
      <c r="I84" s="556" t="str">
        <f t="shared" si="59"/>
        <v/>
      </c>
      <c r="J84" s="561" t="str">
        <f t="shared" si="60"/>
        <v/>
      </c>
      <c r="K84" s="76" t="str">
        <f t="shared" si="61"/>
        <v/>
      </c>
      <c r="L84" s="76" t="str">
        <f t="shared" si="62"/>
        <v/>
      </c>
      <c r="M84" s="76" t="str">
        <f t="shared" si="63"/>
        <v/>
      </c>
      <c r="N84" s="76" t="str">
        <f t="shared" si="64"/>
        <v/>
      </c>
      <c r="O84" s="76">
        <f t="shared" si="65"/>
        <v>0</v>
      </c>
      <c r="P84" s="76">
        <f t="shared" si="66"/>
        <v>0</v>
      </c>
      <c r="Q84" s="76">
        <f t="shared" si="67"/>
        <v>0</v>
      </c>
      <c r="R84" s="76">
        <f t="shared" si="68"/>
        <v>0</v>
      </c>
      <c r="S84" s="76">
        <f t="shared" si="69"/>
        <v>0</v>
      </c>
      <c r="T84" s="76">
        <f t="shared" si="70"/>
        <v>0</v>
      </c>
      <c r="U84" s="76">
        <f t="shared" si="71"/>
        <v>0</v>
      </c>
      <c r="V84" s="76">
        <f t="shared" si="72"/>
        <v>0</v>
      </c>
      <c r="W84" s="76">
        <f t="shared" si="73"/>
        <v>0</v>
      </c>
      <c r="X84" s="76">
        <f t="shared" si="74"/>
        <v>0</v>
      </c>
      <c r="Y84" s="76">
        <f t="shared" si="75"/>
        <v>0</v>
      </c>
      <c r="Z84" s="76">
        <f t="shared" si="76"/>
        <v>0</v>
      </c>
      <c r="AA84" s="76">
        <f t="shared" si="77"/>
        <v>0</v>
      </c>
      <c r="AB84" s="76">
        <f t="shared" si="78"/>
        <v>0</v>
      </c>
      <c r="AC84" s="76">
        <f t="shared" si="79"/>
        <v>0</v>
      </c>
      <c r="AD84" s="76">
        <f t="shared" si="80"/>
        <v>0</v>
      </c>
      <c r="AE84" s="76">
        <f t="shared" si="81"/>
        <v>0</v>
      </c>
      <c r="AF84" s="76">
        <f t="shared" si="82"/>
        <v>0</v>
      </c>
      <c r="AG84" s="76">
        <f t="shared" si="83"/>
        <v>0</v>
      </c>
      <c r="AH84" s="76">
        <f t="shared" si="84"/>
        <v>0</v>
      </c>
      <c r="AI84" s="76">
        <f t="shared" si="85"/>
        <v>0</v>
      </c>
      <c r="AJ84" s="76">
        <f t="shared" si="86"/>
        <v>0</v>
      </c>
      <c r="AK84" s="76">
        <f t="shared" si="87"/>
        <v>0</v>
      </c>
      <c r="AL84" s="76">
        <f t="shared" si="88"/>
        <v>0</v>
      </c>
      <c r="AM84" s="76">
        <f t="shared" si="89"/>
        <v>0</v>
      </c>
      <c r="AN84" s="76" t="str">
        <f t="shared" si="90"/>
        <v/>
      </c>
      <c r="AO84" s="76" t="str">
        <f t="shared" si="91"/>
        <v/>
      </c>
      <c r="AP84" s="76" t="str">
        <f t="shared" si="92"/>
        <v/>
      </c>
      <c r="AQ84" s="76" t="str">
        <f t="shared" si="93"/>
        <v/>
      </c>
      <c r="AR84" s="76" t="str">
        <f t="shared" si="94"/>
        <v/>
      </c>
      <c r="AS84" s="76" t="str">
        <f t="shared" si="95"/>
        <v/>
      </c>
      <c r="AT84" s="76" t="str">
        <f t="shared" si="96"/>
        <v/>
      </c>
      <c r="AU84" s="76" t="str">
        <f t="shared" si="97"/>
        <v/>
      </c>
      <c r="AV84" s="76" t="str">
        <f t="shared" si="98"/>
        <v/>
      </c>
      <c r="AW84" s="76" t="str">
        <f t="shared" si="99"/>
        <v/>
      </c>
      <c r="AX84" s="76" t="str">
        <f t="shared" si="100"/>
        <v/>
      </c>
      <c r="AY84" s="76" t="str">
        <f t="shared" si="101"/>
        <v/>
      </c>
      <c r="AZ84" s="76" t="str">
        <f t="shared" si="102"/>
        <v/>
      </c>
      <c r="BA84" s="76" t="str">
        <f t="shared" si="103"/>
        <v/>
      </c>
      <c r="BB84" s="76" t="str">
        <f t="shared" si="104"/>
        <v/>
      </c>
      <c r="BC84" s="76" t="str">
        <f t="shared" si="105"/>
        <v/>
      </c>
      <c r="BF84" s="67" t="s">
        <v>9</v>
      </c>
      <c r="BG84" s="547" t="s">
        <v>20</v>
      </c>
      <c r="BH84" s="67" t="s">
        <v>67</v>
      </c>
      <c r="BI84" s="67" t="s">
        <v>474</v>
      </c>
    </row>
    <row r="85" spans="1:61" ht="30" customHeight="1">
      <c r="A85" s="556" t="str">
        <f t="shared" si="53"/>
        <v/>
      </c>
      <c r="B85" s="557"/>
      <c r="C85" s="556" t="s">
        <v>1456</v>
      </c>
      <c r="D85" s="558" t="str">
        <f t="shared" si="54"/>
        <v/>
      </c>
      <c r="E85" s="559" t="str">
        <f t="shared" si="55"/>
        <v/>
      </c>
      <c r="F85" s="560" t="str">
        <f t="shared" si="56"/>
        <v/>
      </c>
      <c r="G85" s="561" t="str">
        <f t="shared" si="57"/>
        <v/>
      </c>
      <c r="H85" s="556" t="str">
        <f t="shared" si="58"/>
        <v/>
      </c>
      <c r="I85" s="556" t="str">
        <f t="shared" si="59"/>
        <v/>
      </c>
      <c r="J85" s="561" t="str">
        <f t="shared" si="60"/>
        <v/>
      </c>
      <c r="K85" s="76" t="str">
        <f t="shared" si="61"/>
        <v/>
      </c>
      <c r="L85" s="76" t="str">
        <f t="shared" si="62"/>
        <v/>
      </c>
      <c r="M85" s="76" t="str">
        <f t="shared" si="63"/>
        <v/>
      </c>
      <c r="N85" s="76" t="str">
        <f t="shared" si="64"/>
        <v/>
      </c>
      <c r="O85" s="76">
        <f t="shared" si="65"/>
        <v>0</v>
      </c>
      <c r="P85" s="76">
        <f t="shared" si="66"/>
        <v>0</v>
      </c>
      <c r="Q85" s="76">
        <f t="shared" si="67"/>
        <v>0</v>
      </c>
      <c r="R85" s="76">
        <f t="shared" si="68"/>
        <v>0</v>
      </c>
      <c r="S85" s="76">
        <f t="shared" si="69"/>
        <v>0</v>
      </c>
      <c r="T85" s="76">
        <f t="shared" si="70"/>
        <v>0</v>
      </c>
      <c r="U85" s="76">
        <f t="shared" si="71"/>
        <v>0</v>
      </c>
      <c r="V85" s="76">
        <f t="shared" si="72"/>
        <v>0</v>
      </c>
      <c r="W85" s="76">
        <f t="shared" si="73"/>
        <v>0</v>
      </c>
      <c r="X85" s="76">
        <f t="shared" si="74"/>
        <v>0</v>
      </c>
      <c r="Y85" s="76">
        <f t="shared" si="75"/>
        <v>0</v>
      </c>
      <c r="Z85" s="76">
        <f t="shared" si="76"/>
        <v>0</v>
      </c>
      <c r="AA85" s="76">
        <f t="shared" si="77"/>
        <v>0</v>
      </c>
      <c r="AB85" s="76">
        <f t="shared" si="78"/>
        <v>0</v>
      </c>
      <c r="AC85" s="76">
        <f t="shared" si="79"/>
        <v>0</v>
      </c>
      <c r="AD85" s="76">
        <f t="shared" si="80"/>
        <v>0</v>
      </c>
      <c r="AE85" s="76">
        <f t="shared" si="81"/>
        <v>0</v>
      </c>
      <c r="AF85" s="76">
        <f t="shared" si="82"/>
        <v>0</v>
      </c>
      <c r="AG85" s="76">
        <f t="shared" si="83"/>
        <v>0</v>
      </c>
      <c r="AH85" s="76">
        <f t="shared" si="84"/>
        <v>0</v>
      </c>
      <c r="AI85" s="76">
        <f t="shared" si="85"/>
        <v>0</v>
      </c>
      <c r="AJ85" s="76">
        <f t="shared" si="86"/>
        <v>0</v>
      </c>
      <c r="AK85" s="76">
        <f t="shared" si="87"/>
        <v>0</v>
      </c>
      <c r="AL85" s="76">
        <f t="shared" si="88"/>
        <v>0</v>
      </c>
      <c r="AM85" s="76">
        <f t="shared" si="89"/>
        <v>0</v>
      </c>
      <c r="AN85" s="76" t="str">
        <f t="shared" si="90"/>
        <v/>
      </c>
      <c r="AO85" s="76" t="str">
        <f t="shared" si="91"/>
        <v/>
      </c>
      <c r="AP85" s="76" t="str">
        <f t="shared" si="92"/>
        <v/>
      </c>
      <c r="AQ85" s="76" t="str">
        <f t="shared" si="93"/>
        <v/>
      </c>
      <c r="AR85" s="76" t="str">
        <f t="shared" si="94"/>
        <v/>
      </c>
      <c r="AS85" s="76" t="str">
        <f t="shared" si="95"/>
        <v/>
      </c>
      <c r="AT85" s="76" t="str">
        <f t="shared" si="96"/>
        <v/>
      </c>
      <c r="AU85" s="76" t="str">
        <f t="shared" si="97"/>
        <v/>
      </c>
      <c r="AV85" s="76" t="str">
        <f t="shared" si="98"/>
        <v/>
      </c>
      <c r="AW85" s="76" t="str">
        <f t="shared" si="99"/>
        <v/>
      </c>
      <c r="AX85" s="76" t="str">
        <f t="shared" si="100"/>
        <v/>
      </c>
      <c r="AY85" s="76" t="str">
        <f t="shared" si="101"/>
        <v/>
      </c>
      <c r="AZ85" s="76" t="str">
        <f t="shared" si="102"/>
        <v/>
      </c>
      <c r="BA85" s="76" t="str">
        <f t="shared" si="103"/>
        <v/>
      </c>
      <c r="BB85" s="76" t="str">
        <f t="shared" si="104"/>
        <v/>
      </c>
      <c r="BC85" s="76" t="str">
        <f t="shared" si="105"/>
        <v/>
      </c>
      <c r="BF85" s="67" t="s">
        <v>9</v>
      </c>
      <c r="BG85" s="547" t="s">
        <v>20</v>
      </c>
      <c r="BH85" s="67" t="s">
        <v>68</v>
      </c>
      <c r="BI85" s="67" t="s">
        <v>475</v>
      </c>
    </row>
    <row r="86" spans="1:61" ht="30" customHeight="1">
      <c r="A86" s="556" t="str">
        <f t="shared" si="53"/>
        <v/>
      </c>
      <c r="B86" s="557"/>
      <c r="C86" s="556" t="s">
        <v>1456</v>
      </c>
      <c r="D86" s="558" t="str">
        <f t="shared" si="54"/>
        <v/>
      </c>
      <c r="E86" s="559" t="str">
        <f t="shared" si="55"/>
        <v/>
      </c>
      <c r="F86" s="560" t="str">
        <f t="shared" si="56"/>
        <v/>
      </c>
      <c r="G86" s="561" t="str">
        <f t="shared" si="57"/>
        <v/>
      </c>
      <c r="H86" s="556" t="str">
        <f t="shared" si="58"/>
        <v/>
      </c>
      <c r="I86" s="556" t="str">
        <f t="shared" si="59"/>
        <v/>
      </c>
      <c r="J86" s="561" t="str">
        <f t="shared" si="60"/>
        <v/>
      </c>
      <c r="K86" s="76" t="str">
        <f t="shared" si="61"/>
        <v/>
      </c>
      <c r="L86" s="76" t="str">
        <f t="shared" si="62"/>
        <v/>
      </c>
      <c r="M86" s="76" t="str">
        <f t="shared" si="63"/>
        <v/>
      </c>
      <c r="N86" s="76" t="str">
        <f t="shared" si="64"/>
        <v/>
      </c>
      <c r="O86" s="76">
        <f t="shared" si="65"/>
        <v>0</v>
      </c>
      <c r="P86" s="76">
        <f t="shared" si="66"/>
        <v>0</v>
      </c>
      <c r="Q86" s="76">
        <f t="shared" si="67"/>
        <v>0</v>
      </c>
      <c r="R86" s="76">
        <f t="shared" si="68"/>
        <v>0</v>
      </c>
      <c r="S86" s="76">
        <f t="shared" si="69"/>
        <v>0</v>
      </c>
      <c r="T86" s="76">
        <f t="shared" si="70"/>
        <v>0</v>
      </c>
      <c r="U86" s="76">
        <f t="shared" si="71"/>
        <v>0</v>
      </c>
      <c r="V86" s="76">
        <f t="shared" si="72"/>
        <v>0</v>
      </c>
      <c r="W86" s="76">
        <f t="shared" si="73"/>
        <v>0</v>
      </c>
      <c r="X86" s="76">
        <f t="shared" si="74"/>
        <v>0</v>
      </c>
      <c r="Y86" s="76">
        <f t="shared" si="75"/>
        <v>0</v>
      </c>
      <c r="Z86" s="76">
        <f t="shared" si="76"/>
        <v>0</v>
      </c>
      <c r="AA86" s="76">
        <f t="shared" si="77"/>
        <v>0</v>
      </c>
      <c r="AB86" s="76">
        <f t="shared" si="78"/>
        <v>0</v>
      </c>
      <c r="AC86" s="76">
        <f t="shared" si="79"/>
        <v>0</v>
      </c>
      <c r="AD86" s="76">
        <f t="shared" si="80"/>
        <v>0</v>
      </c>
      <c r="AE86" s="76">
        <f t="shared" si="81"/>
        <v>0</v>
      </c>
      <c r="AF86" s="76">
        <f t="shared" si="82"/>
        <v>0</v>
      </c>
      <c r="AG86" s="76">
        <f t="shared" si="83"/>
        <v>0</v>
      </c>
      <c r="AH86" s="76">
        <f t="shared" si="84"/>
        <v>0</v>
      </c>
      <c r="AI86" s="76">
        <f t="shared" si="85"/>
        <v>0</v>
      </c>
      <c r="AJ86" s="76">
        <f t="shared" si="86"/>
        <v>0</v>
      </c>
      <c r="AK86" s="76">
        <f t="shared" si="87"/>
        <v>0</v>
      </c>
      <c r="AL86" s="76">
        <f t="shared" si="88"/>
        <v>0</v>
      </c>
      <c r="AM86" s="76">
        <f t="shared" si="89"/>
        <v>0</v>
      </c>
      <c r="AN86" s="76" t="str">
        <f t="shared" si="90"/>
        <v/>
      </c>
      <c r="AO86" s="76" t="str">
        <f t="shared" si="91"/>
        <v/>
      </c>
      <c r="AP86" s="76" t="str">
        <f t="shared" si="92"/>
        <v/>
      </c>
      <c r="AQ86" s="76" t="str">
        <f t="shared" si="93"/>
        <v/>
      </c>
      <c r="AR86" s="76" t="str">
        <f t="shared" si="94"/>
        <v/>
      </c>
      <c r="AS86" s="76" t="str">
        <f t="shared" si="95"/>
        <v/>
      </c>
      <c r="AT86" s="76" t="str">
        <f t="shared" si="96"/>
        <v/>
      </c>
      <c r="AU86" s="76" t="str">
        <f t="shared" si="97"/>
        <v/>
      </c>
      <c r="AV86" s="76" t="str">
        <f t="shared" si="98"/>
        <v/>
      </c>
      <c r="AW86" s="76" t="str">
        <f t="shared" si="99"/>
        <v/>
      </c>
      <c r="AX86" s="76" t="str">
        <f t="shared" si="100"/>
        <v/>
      </c>
      <c r="AY86" s="76" t="str">
        <f t="shared" si="101"/>
        <v/>
      </c>
      <c r="AZ86" s="76" t="str">
        <f t="shared" si="102"/>
        <v/>
      </c>
      <c r="BA86" s="76" t="str">
        <f t="shared" si="103"/>
        <v/>
      </c>
      <c r="BB86" s="76" t="str">
        <f t="shared" si="104"/>
        <v/>
      </c>
      <c r="BC86" s="76" t="str">
        <f t="shared" si="105"/>
        <v/>
      </c>
      <c r="BF86" s="67" t="s">
        <v>9</v>
      </c>
      <c r="BG86" s="547" t="s">
        <v>20</v>
      </c>
      <c r="BH86" s="67" t="s">
        <v>27</v>
      </c>
      <c r="BI86" s="67" t="s">
        <v>476</v>
      </c>
    </row>
    <row r="87" spans="1:61" ht="30" customHeight="1">
      <c r="A87" s="556" t="str">
        <f t="shared" si="53"/>
        <v/>
      </c>
      <c r="B87" s="557"/>
      <c r="C87" s="556" t="s">
        <v>1456</v>
      </c>
      <c r="D87" s="558" t="str">
        <f t="shared" si="54"/>
        <v/>
      </c>
      <c r="E87" s="559" t="str">
        <f t="shared" si="55"/>
        <v/>
      </c>
      <c r="F87" s="560" t="str">
        <f t="shared" si="56"/>
        <v/>
      </c>
      <c r="G87" s="561" t="str">
        <f t="shared" si="57"/>
        <v/>
      </c>
      <c r="H87" s="556" t="str">
        <f t="shared" si="58"/>
        <v/>
      </c>
      <c r="I87" s="556" t="str">
        <f t="shared" si="59"/>
        <v/>
      </c>
      <c r="J87" s="561" t="str">
        <f t="shared" si="60"/>
        <v/>
      </c>
      <c r="K87" s="76" t="str">
        <f t="shared" si="61"/>
        <v/>
      </c>
      <c r="L87" s="76" t="str">
        <f t="shared" si="62"/>
        <v/>
      </c>
      <c r="M87" s="76" t="str">
        <f t="shared" si="63"/>
        <v/>
      </c>
      <c r="N87" s="76" t="str">
        <f t="shared" si="64"/>
        <v/>
      </c>
      <c r="O87" s="76">
        <f t="shared" si="65"/>
        <v>0</v>
      </c>
      <c r="P87" s="76">
        <f t="shared" si="66"/>
        <v>0</v>
      </c>
      <c r="Q87" s="76">
        <f t="shared" si="67"/>
        <v>0</v>
      </c>
      <c r="R87" s="76">
        <f t="shared" si="68"/>
        <v>0</v>
      </c>
      <c r="S87" s="76">
        <f t="shared" si="69"/>
        <v>0</v>
      </c>
      <c r="T87" s="76">
        <f t="shared" si="70"/>
        <v>0</v>
      </c>
      <c r="U87" s="76">
        <f t="shared" si="71"/>
        <v>0</v>
      </c>
      <c r="V87" s="76">
        <f t="shared" si="72"/>
        <v>0</v>
      </c>
      <c r="W87" s="76">
        <f t="shared" si="73"/>
        <v>0</v>
      </c>
      <c r="X87" s="76">
        <f t="shared" si="74"/>
        <v>0</v>
      </c>
      <c r="Y87" s="76">
        <f t="shared" si="75"/>
        <v>0</v>
      </c>
      <c r="Z87" s="76">
        <f t="shared" si="76"/>
        <v>0</v>
      </c>
      <c r="AA87" s="76">
        <f t="shared" si="77"/>
        <v>0</v>
      </c>
      <c r="AB87" s="76">
        <f t="shared" si="78"/>
        <v>0</v>
      </c>
      <c r="AC87" s="76">
        <f t="shared" si="79"/>
        <v>0</v>
      </c>
      <c r="AD87" s="76">
        <f t="shared" si="80"/>
        <v>0</v>
      </c>
      <c r="AE87" s="76">
        <f t="shared" si="81"/>
        <v>0</v>
      </c>
      <c r="AF87" s="76">
        <f t="shared" si="82"/>
        <v>0</v>
      </c>
      <c r="AG87" s="76">
        <f t="shared" si="83"/>
        <v>0</v>
      </c>
      <c r="AH87" s="76">
        <f t="shared" si="84"/>
        <v>0</v>
      </c>
      <c r="AI87" s="76">
        <f t="shared" si="85"/>
        <v>0</v>
      </c>
      <c r="AJ87" s="76">
        <f t="shared" si="86"/>
        <v>0</v>
      </c>
      <c r="AK87" s="76">
        <f t="shared" si="87"/>
        <v>0</v>
      </c>
      <c r="AL87" s="76">
        <f t="shared" si="88"/>
        <v>0</v>
      </c>
      <c r="AM87" s="76">
        <f t="shared" si="89"/>
        <v>0</v>
      </c>
      <c r="AN87" s="76" t="str">
        <f t="shared" si="90"/>
        <v/>
      </c>
      <c r="AO87" s="76" t="str">
        <f t="shared" si="91"/>
        <v/>
      </c>
      <c r="AP87" s="76" t="str">
        <f t="shared" si="92"/>
        <v/>
      </c>
      <c r="AQ87" s="76" t="str">
        <f t="shared" si="93"/>
        <v/>
      </c>
      <c r="AR87" s="76" t="str">
        <f t="shared" si="94"/>
        <v/>
      </c>
      <c r="AS87" s="76" t="str">
        <f t="shared" si="95"/>
        <v/>
      </c>
      <c r="AT87" s="76" t="str">
        <f t="shared" si="96"/>
        <v/>
      </c>
      <c r="AU87" s="76" t="str">
        <f t="shared" si="97"/>
        <v/>
      </c>
      <c r="AV87" s="76" t="str">
        <f t="shared" si="98"/>
        <v/>
      </c>
      <c r="AW87" s="76" t="str">
        <f t="shared" si="99"/>
        <v/>
      </c>
      <c r="AX87" s="76" t="str">
        <f t="shared" si="100"/>
        <v/>
      </c>
      <c r="AY87" s="76" t="str">
        <f t="shared" si="101"/>
        <v/>
      </c>
      <c r="AZ87" s="76" t="str">
        <f t="shared" si="102"/>
        <v/>
      </c>
      <c r="BA87" s="76" t="str">
        <f t="shared" si="103"/>
        <v/>
      </c>
      <c r="BB87" s="76" t="str">
        <f t="shared" si="104"/>
        <v/>
      </c>
      <c r="BC87" s="76" t="str">
        <f t="shared" si="105"/>
        <v/>
      </c>
      <c r="BF87" s="67" t="s">
        <v>9</v>
      </c>
      <c r="BG87" s="547" t="s">
        <v>20</v>
      </c>
      <c r="BH87" s="67" t="s">
        <v>69</v>
      </c>
      <c r="BI87" s="67" t="s">
        <v>477</v>
      </c>
    </row>
    <row r="88" spans="1:61" ht="30" customHeight="1">
      <c r="A88" s="556" t="str">
        <f t="shared" si="53"/>
        <v/>
      </c>
      <c r="B88" s="557"/>
      <c r="C88" s="556" t="s">
        <v>1456</v>
      </c>
      <c r="D88" s="558" t="str">
        <f t="shared" si="54"/>
        <v/>
      </c>
      <c r="E88" s="559" t="str">
        <f t="shared" si="55"/>
        <v/>
      </c>
      <c r="F88" s="560" t="str">
        <f t="shared" si="56"/>
        <v/>
      </c>
      <c r="G88" s="561" t="str">
        <f t="shared" si="57"/>
        <v/>
      </c>
      <c r="H88" s="556" t="str">
        <f t="shared" si="58"/>
        <v/>
      </c>
      <c r="I88" s="556" t="str">
        <f t="shared" si="59"/>
        <v/>
      </c>
      <c r="J88" s="561" t="str">
        <f t="shared" si="60"/>
        <v/>
      </c>
      <c r="K88" s="76" t="str">
        <f t="shared" si="61"/>
        <v/>
      </c>
      <c r="L88" s="76" t="str">
        <f t="shared" si="62"/>
        <v/>
      </c>
      <c r="M88" s="76" t="str">
        <f t="shared" si="63"/>
        <v/>
      </c>
      <c r="N88" s="76" t="str">
        <f t="shared" si="64"/>
        <v/>
      </c>
      <c r="O88" s="76">
        <f t="shared" si="65"/>
        <v>0</v>
      </c>
      <c r="P88" s="76">
        <f t="shared" si="66"/>
        <v>0</v>
      </c>
      <c r="Q88" s="76">
        <f t="shared" si="67"/>
        <v>0</v>
      </c>
      <c r="R88" s="76">
        <f t="shared" si="68"/>
        <v>0</v>
      </c>
      <c r="S88" s="76">
        <f t="shared" si="69"/>
        <v>0</v>
      </c>
      <c r="T88" s="76">
        <f t="shared" si="70"/>
        <v>0</v>
      </c>
      <c r="U88" s="76">
        <f t="shared" si="71"/>
        <v>0</v>
      </c>
      <c r="V88" s="76">
        <f t="shared" si="72"/>
        <v>0</v>
      </c>
      <c r="W88" s="76">
        <f t="shared" si="73"/>
        <v>0</v>
      </c>
      <c r="X88" s="76">
        <f t="shared" si="74"/>
        <v>0</v>
      </c>
      <c r="Y88" s="76">
        <f t="shared" si="75"/>
        <v>0</v>
      </c>
      <c r="Z88" s="76">
        <f t="shared" si="76"/>
        <v>0</v>
      </c>
      <c r="AA88" s="76">
        <f t="shared" si="77"/>
        <v>0</v>
      </c>
      <c r="AB88" s="76">
        <f t="shared" si="78"/>
        <v>0</v>
      </c>
      <c r="AC88" s="76">
        <f t="shared" si="79"/>
        <v>0</v>
      </c>
      <c r="AD88" s="76">
        <f t="shared" si="80"/>
        <v>0</v>
      </c>
      <c r="AE88" s="76">
        <f t="shared" si="81"/>
        <v>0</v>
      </c>
      <c r="AF88" s="76">
        <f t="shared" si="82"/>
        <v>0</v>
      </c>
      <c r="AG88" s="76">
        <f t="shared" si="83"/>
        <v>0</v>
      </c>
      <c r="AH88" s="76">
        <f t="shared" si="84"/>
        <v>0</v>
      </c>
      <c r="AI88" s="76">
        <f t="shared" si="85"/>
        <v>0</v>
      </c>
      <c r="AJ88" s="76">
        <f t="shared" si="86"/>
        <v>0</v>
      </c>
      <c r="AK88" s="76">
        <f t="shared" si="87"/>
        <v>0</v>
      </c>
      <c r="AL88" s="76">
        <f t="shared" si="88"/>
        <v>0</v>
      </c>
      <c r="AM88" s="76">
        <f t="shared" si="89"/>
        <v>0</v>
      </c>
      <c r="AN88" s="76" t="str">
        <f t="shared" si="90"/>
        <v/>
      </c>
      <c r="AO88" s="76" t="str">
        <f t="shared" si="91"/>
        <v/>
      </c>
      <c r="AP88" s="76" t="str">
        <f t="shared" si="92"/>
        <v/>
      </c>
      <c r="AQ88" s="76" t="str">
        <f t="shared" si="93"/>
        <v/>
      </c>
      <c r="AR88" s="76" t="str">
        <f t="shared" si="94"/>
        <v/>
      </c>
      <c r="AS88" s="76" t="str">
        <f t="shared" si="95"/>
        <v/>
      </c>
      <c r="AT88" s="76" t="str">
        <f t="shared" si="96"/>
        <v/>
      </c>
      <c r="AU88" s="76" t="str">
        <f t="shared" si="97"/>
        <v/>
      </c>
      <c r="AV88" s="76" t="str">
        <f t="shared" si="98"/>
        <v/>
      </c>
      <c r="AW88" s="76" t="str">
        <f t="shared" si="99"/>
        <v/>
      </c>
      <c r="AX88" s="76" t="str">
        <f t="shared" si="100"/>
        <v/>
      </c>
      <c r="AY88" s="76" t="str">
        <f t="shared" si="101"/>
        <v/>
      </c>
      <c r="AZ88" s="76" t="str">
        <f t="shared" si="102"/>
        <v/>
      </c>
      <c r="BA88" s="76" t="str">
        <f t="shared" si="103"/>
        <v/>
      </c>
      <c r="BB88" s="76" t="str">
        <f t="shared" si="104"/>
        <v/>
      </c>
      <c r="BC88" s="76" t="str">
        <f t="shared" si="105"/>
        <v/>
      </c>
      <c r="BF88" s="67" t="s">
        <v>9</v>
      </c>
      <c r="BG88" s="547" t="s">
        <v>20</v>
      </c>
      <c r="BH88" s="67" t="s">
        <v>70</v>
      </c>
      <c r="BI88" s="67" t="s">
        <v>478</v>
      </c>
    </row>
    <row r="89" spans="1:61" ht="30" customHeight="1">
      <c r="A89" s="556" t="str">
        <f t="shared" si="53"/>
        <v/>
      </c>
      <c r="B89" s="557"/>
      <c r="C89" s="556" t="s">
        <v>1456</v>
      </c>
      <c r="D89" s="558" t="str">
        <f t="shared" si="54"/>
        <v/>
      </c>
      <c r="E89" s="559" t="str">
        <f t="shared" si="55"/>
        <v/>
      </c>
      <c r="F89" s="560" t="str">
        <f t="shared" si="56"/>
        <v/>
      </c>
      <c r="G89" s="561" t="str">
        <f t="shared" si="57"/>
        <v/>
      </c>
      <c r="H89" s="556" t="str">
        <f t="shared" si="58"/>
        <v/>
      </c>
      <c r="I89" s="556" t="str">
        <f t="shared" si="59"/>
        <v/>
      </c>
      <c r="J89" s="561" t="str">
        <f t="shared" si="60"/>
        <v/>
      </c>
      <c r="K89" s="76" t="str">
        <f t="shared" si="61"/>
        <v/>
      </c>
      <c r="L89" s="76" t="str">
        <f t="shared" si="62"/>
        <v/>
      </c>
      <c r="M89" s="76" t="str">
        <f t="shared" si="63"/>
        <v/>
      </c>
      <c r="N89" s="76" t="str">
        <f t="shared" si="64"/>
        <v/>
      </c>
      <c r="O89" s="76">
        <f t="shared" si="65"/>
        <v>0</v>
      </c>
      <c r="P89" s="76">
        <f t="shared" si="66"/>
        <v>0</v>
      </c>
      <c r="Q89" s="76">
        <f t="shared" si="67"/>
        <v>0</v>
      </c>
      <c r="R89" s="76">
        <f t="shared" si="68"/>
        <v>0</v>
      </c>
      <c r="S89" s="76">
        <f t="shared" si="69"/>
        <v>0</v>
      </c>
      <c r="T89" s="76">
        <f t="shared" si="70"/>
        <v>0</v>
      </c>
      <c r="U89" s="76">
        <f t="shared" si="71"/>
        <v>0</v>
      </c>
      <c r="V89" s="76">
        <f t="shared" si="72"/>
        <v>0</v>
      </c>
      <c r="W89" s="76">
        <f t="shared" si="73"/>
        <v>0</v>
      </c>
      <c r="X89" s="76">
        <f t="shared" si="74"/>
        <v>0</v>
      </c>
      <c r="Y89" s="76">
        <f t="shared" si="75"/>
        <v>0</v>
      </c>
      <c r="Z89" s="76">
        <f t="shared" si="76"/>
        <v>0</v>
      </c>
      <c r="AA89" s="76">
        <f t="shared" si="77"/>
        <v>0</v>
      </c>
      <c r="AB89" s="76">
        <f t="shared" si="78"/>
        <v>0</v>
      </c>
      <c r="AC89" s="76">
        <f t="shared" si="79"/>
        <v>0</v>
      </c>
      <c r="AD89" s="76">
        <f t="shared" si="80"/>
        <v>0</v>
      </c>
      <c r="AE89" s="76">
        <f t="shared" si="81"/>
        <v>0</v>
      </c>
      <c r="AF89" s="76">
        <f t="shared" si="82"/>
        <v>0</v>
      </c>
      <c r="AG89" s="76">
        <f t="shared" si="83"/>
        <v>0</v>
      </c>
      <c r="AH89" s="76">
        <f t="shared" si="84"/>
        <v>0</v>
      </c>
      <c r="AI89" s="76">
        <f t="shared" si="85"/>
        <v>0</v>
      </c>
      <c r="AJ89" s="76">
        <f t="shared" si="86"/>
        <v>0</v>
      </c>
      <c r="AK89" s="76">
        <f t="shared" si="87"/>
        <v>0</v>
      </c>
      <c r="AL89" s="76">
        <f t="shared" si="88"/>
        <v>0</v>
      </c>
      <c r="AM89" s="76">
        <f t="shared" si="89"/>
        <v>0</v>
      </c>
      <c r="AN89" s="76" t="str">
        <f t="shared" si="90"/>
        <v/>
      </c>
      <c r="AO89" s="76" t="str">
        <f t="shared" si="91"/>
        <v/>
      </c>
      <c r="AP89" s="76" t="str">
        <f t="shared" si="92"/>
        <v/>
      </c>
      <c r="AQ89" s="76" t="str">
        <f t="shared" si="93"/>
        <v/>
      </c>
      <c r="AR89" s="76" t="str">
        <f t="shared" si="94"/>
        <v/>
      </c>
      <c r="AS89" s="76" t="str">
        <f t="shared" si="95"/>
        <v/>
      </c>
      <c r="AT89" s="76" t="str">
        <f t="shared" si="96"/>
        <v/>
      </c>
      <c r="AU89" s="76" t="str">
        <f t="shared" si="97"/>
        <v/>
      </c>
      <c r="AV89" s="76" t="str">
        <f t="shared" si="98"/>
        <v/>
      </c>
      <c r="AW89" s="76" t="str">
        <f t="shared" si="99"/>
        <v/>
      </c>
      <c r="AX89" s="76" t="str">
        <f t="shared" si="100"/>
        <v/>
      </c>
      <c r="AY89" s="76" t="str">
        <f t="shared" si="101"/>
        <v/>
      </c>
      <c r="AZ89" s="76" t="str">
        <f t="shared" si="102"/>
        <v/>
      </c>
      <c r="BA89" s="76" t="str">
        <f t="shared" si="103"/>
        <v/>
      </c>
      <c r="BB89" s="76" t="str">
        <f t="shared" si="104"/>
        <v/>
      </c>
      <c r="BC89" s="76" t="str">
        <f t="shared" si="105"/>
        <v/>
      </c>
      <c r="BF89" s="67" t="s">
        <v>9</v>
      </c>
      <c r="BG89" s="547" t="s">
        <v>20</v>
      </c>
      <c r="BH89" s="67" t="s">
        <v>2014</v>
      </c>
      <c r="BI89" s="67" t="s">
        <v>479</v>
      </c>
    </row>
    <row r="90" spans="1:61" ht="30" customHeight="1">
      <c r="A90" s="556" t="str">
        <f t="shared" si="53"/>
        <v/>
      </c>
      <c r="B90" s="557"/>
      <c r="C90" s="556" t="s">
        <v>1456</v>
      </c>
      <c r="D90" s="558" t="str">
        <f t="shared" si="54"/>
        <v/>
      </c>
      <c r="E90" s="559" t="str">
        <f t="shared" si="55"/>
        <v/>
      </c>
      <c r="F90" s="560" t="str">
        <f t="shared" si="56"/>
        <v/>
      </c>
      <c r="G90" s="561" t="str">
        <f t="shared" si="57"/>
        <v/>
      </c>
      <c r="H90" s="556" t="str">
        <f t="shared" si="58"/>
        <v/>
      </c>
      <c r="I90" s="556" t="str">
        <f t="shared" si="59"/>
        <v/>
      </c>
      <c r="J90" s="561" t="str">
        <f t="shared" si="60"/>
        <v/>
      </c>
      <c r="K90" s="76" t="str">
        <f t="shared" si="61"/>
        <v/>
      </c>
      <c r="L90" s="76" t="str">
        <f t="shared" si="62"/>
        <v/>
      </c>
      <c r="M90" s="76" t="str">
        <f t="shared" si="63"/>
        <v/>
      </c>
      <c r="N90" s="76" t="str">
        <f t="shared" si="64"/>
        <v/>
      </c>
      <c r="O90" s="76">
        <f t="shared" si="65"/>
        <v>0</v>
      </c>
      <c r="P90" s="76">
        <f t="shared" si="66"/>
        <v>0</v>
      </c>
      <c r="Q90" s="76">
        <f t="shared" si="67"/>
        <v>0</v>
      </c>
      <c r="R90" s="76">
        <f t="shared" si="68"/>
        <v>0</v>
      </c>
      <c r="S90" s="76">
        <f t="shared" si="69"/>
        <v>0</v>
      </c>
      <c r="T90" s="76">
        <f t="shared" si="70"/>
        <v>0</v>
      </c>
      <c r="U90" s="76">
        <f t="shared" si="71"/>
        <v>0</v>
      </c>
      <c r="V90" s="76">
        <f t="shared" si="72"/>
        <v>0</v>
      </c>
      <c r="W90" s="76">
        <f t="shared" si="73"/>
        <v>0</v>
      </c>
      <c r="X90" s="76">
        <f t="shared" si="74"/>
        <v>0</v>
      </c>
      <c r="Y90" s="76">
        <f t="shared" si="75"/>
        <v>0</v>
      </c>
      <c r="Z90" s="76">
        <f t="shared" si="76"/>
        <v>0</v>
      </c>
      <c r="AA90" s="76">
        <f t="shared" si="77"/>
        <v>0</v>
      </c>
      <c r="AB90" s="76">
        <f t="shared" si="78"/>
        <v>0</v>
      </c>
      <c r="AC90" s="76">
        <f t="shared" si="79"/>
        <v>0</v>
      </c>
      <c r="AD90" s="76">
        <f t="shared" si="80"/>
        <v>0</v>
      </c>
      <c r="AE90" s="76">
        <f t="shared" si="81"/>
        <v>0</v>
      </c>
      <c r="AF90" s="76">
        <f t="shared" si="82"/>
        <v>0</v>
      </c>
      <c r="AG90" s="76">
        <f t="shared" si="83"/>
        <v>0</v>
      </c>
      <c r="AH90" s="76">
        <f t="shared" si="84"/>
        <v>0</v>
      </c>
      <c r="AI90" s="76">
        <f t="shared" si="85"/>
        <v>0</v>
      </c>
      <c r="AJ90" s="76">
        <f t="shared" si="86"/>
        <v>0</v>
      </c>
      <c r="AK90" s="76">
        <f t="shared" si="87"/>
        <v>0</v>
      </c>
      <c r="AL90" s="76">
        <f t="shared" si="88"/>
        <v>0</v>
      </c>
      <c r="AM90" s="76">
        <f t="shared" si="89"/>
        <v>0</v>
      </c>
      <c r="AN90" s="76" t="str">
        <f t="shared" si="90"/>
        <v/>
      </c>
      <c r="AO90" s="76" t="str">
        <f t="shared" si="91"/>
        <v/>
      </c>
      <c r="AP90" s="76" t="str">
        <f t="shared" si="92"/>
        <v/>
      </c>
      <c r="AQ90" s="76" t="str">
        <f t="shared" si="93"/>
        <v/>
      </c>
      <c r="AR90" s="76" t="str">
        <f t="shared" si="94"/>
        <v/>
      </c>
      <c r="AS90" s="76" t="str">
        <f t="shared" si="95"/>
        <v/>
      </c>
      <c r="AT90" s="76" t="str">
        <f t="shared" si="96"/>
        <v/>
      </c>
      <c r="AU90" s="76" t="str">
        <f t="shared" si="97"/>
        <v/>
      </c>
      <c r="AV90" s="76" t="str">
        <f t="shared" si="98"/>
        <v/>
      </c>
      <c r="AW90" s="76" t="str">
        <f t="shared" si="99"/>
        <v/>
      </c>
      <c r="AX90" s="76" t="str">
        <f t="shared" si="100"/>
        <v/>
      </c>
      <c r="AY90" s="76" t="str">
        <f t="shared" si="101"/>
        <v/>
      </c>
      <c r="AZ90" s="76" t="str">
        <f t="shared" si="102"/>
        <v/>
      </c>
      <c r="BA90" s="76" t="str">
        <f t="shared" si="103"/>
        <v/>
      </c>
      <c r="BB90" s="76" t="str">
        <f t="shared" si="104"/>
        <v/>
      </c>
      <c r="BC90" s="76" t="str">
        <f t="shared" si="105"/>
        <v/>
      </c>
      <c r="BF90" s="67" t="s">
        <v>9</v>
      </c>
      <c r="BG90" s="547" t="s">
        <v>20</v>
      </c>
      <c r="BH90" s="67" t="s">
        <v>71</v>
      </c>
      <c r="BI90" s="67" t="s">
        <v>480</v>
      </c>
    </row>
    <row r="91" spans="1:61" ht="30" customHeight="1">
      <c r="A91" s="556" t="str">
        <f t="shared" si="53"/>
        <v/>
      </c>
      <c r="B91" s="557"/>
      <c r="C91" s="556" t="s">
        <v>1456</v>
      </c>
      <c r="D91" s="558" t="str">
        <f t="shared" si="54"/>
        <v/>
      </c>
      <c r="E91" s="559" t="str">
        <f t="shared" si="55"/>
        <v/>
      </c>
      <c r="F91" s="560" t="str">
        <f t="shared" si="56"/>
        <v/>
      </c>
      <c r="G91" s="561" t="str">
        <f t="shared" si="57"/>
        <v/>
      </c>
      <c r="H91" s="556" t="str">
        <f t="shared" si="58"/>
        <v/>
      </c>
      <c r="I91" s="556" t="str">
        <f t="shared" si="59"/>
        <v/>
      </c>
      <c r="J91" s="561" t="str">
        <f t="shared" si="60"/>
        <v/>
      </c>
      <c r="K91" s="76" t="str">
        <f t="shared" si="61"/>
        <v/>
      </c>
      <c r="L91" s="76" t="str">
        <f t="shared" si="62"/>
        <v/>
      </c>
      <c r="M91" s="76" t="str">
        <f t="shared" si="63"/>
        <v/>
      </c>
      <c r="N91" s="76" t="str">
        <f t="shared" si="64"/>
        <v/>
      </c>
      <c r="O91" s="76">
        <f t="shared" si="65"/>
        <v>0</v>
      </c>
      <c r="P91" s="76">
        <f t="shared" si="66"/>
        <v>0</v>
      </c>
      <c r="Q91" s="76">
        <f t="shared" si="67"/>
        <v>0</v>
      </c>
      <c r="R91" s="76">
        <f t="shared" si="68"/>
        <v>0</v>
      </c>
      <c r="S91" s="76">
        <f t="shared" si="69"/>
        <v>0</v>
      </c>
      <c r="T91" s="76">
        <f t="shared" si="70"/>
        <v>0</v>
      </c>
      <c r="U91" s="76">
        <f t="shared" si="71"/>
        <v>0</v>
      </c>
      <c r="V91" s="76">
        <f t="shared" si="72"/>
        <v>0</v>
      </c>
      <c r="W91" s="76">
        <f t="shared" si="73"/>
        <v>0</v>
      </c>
      <c r="X91" s="76">
        <f t="shared" si="74"/>
        <v>0</v>
      </c>
      <c r="Y91" s="76">
        <f t="shared" si="75"/>
        <v>0</v>
      </c>
      <c r="Z91" s="76">
        <f t="shared" si="76"/>
        <v>0</v>
      </c>
      <c r="AA91" s="76">
        <f t="shared" si="77"/>
        <v>0</v>
      </c>
      <c r="AB91" s="76">
        <f t="shared" si="78"/>
        <v>0</v>
      </c>
      <c r="AC91" s="76">
        <f t="shared" si="79"/>
        <v>0</v>
      </c>
      <c r="AD91" s="76">
        <f t="shared" si="80"/>
        <v>0</v>
      </c>
      <c r="AE91" s="76">
        <f t="shared" si="81"/>
        <v>0</v>
      </c>
      <c r="AF91" s="76">
        <f t="shared" si="82"/>
        <v>0</v>
      </c>
      <c r="AG91" s="76">
        <f t="shared" si="83"/>
        <v>0</v>
      </c>
      <c r="AH91" s="76">
        <f t="shared" si="84"/>
        <v>0</v>
      </c>
      <c r="AI91" s="76">
        <f t="shared" si="85"/>
        <v>0</v>
      </c>
      <c r="AJ91" s="76">
        <f t="shared" si="86"/>
        <v>0</v>
      </c>
      <c r="AK91" s="76">
        <f t="shared" si="87"/>
        <v>0</v>
      </c>
      <c r="AL91" s="76">
        <f t="shared" si="88"/>
        <v>0</v>
      </c>
      <c r="AM91" s="76">
        <f t="shared" si="89"/>
        <v>0</v>
      </c>
      <c r="AN91" s="76" t="str">
        <f t="shared" si="90"/>
        <v/>
      </c>
      <c r="AO91" s="76" t="str">
        <f t="shared" si="91"/>
        <v/>
      </c>
      <c r="AP91" s="76" t="str">
        <f t="shared" si="92"/>
        <v/>
      </c>
      <c r="AQ91" s="76" t="str">
        <f t="shared" si="93"/>
        <v/>
      </c>
      <c r="AR91" s="76" t="str">
        <f t="shared" si="94"/>
        <v/>
      </c>
      <c r="AS91" s="76" t="str">
        <f t="shared" si="95"/>
        <v/>
      </c>
      <c r="AT91" s="76" t="str">
        <f t="shared" si="96"/>
        <v/>
      </c>
      <c r="AU91" s="76" t="str">
        <f t="shared" si="97"/>
        <v/>
      </c>
      <c r="AV91" s="76" t="str">
        <f t="shared" si="98"/>
        <v/>
      </c>
      <c r="AW91" s="76" t="str">
        <f t="shared" si="99"/>
        <v/>
      </c>
      <c r="AX91" s="76" t="str">
        <f t="shared" si="100"/>
        <v/>
      </c>
      <c r="AY91" s="76" t="str">
        <f t="shared" si="101"/>
        <v/>
      </c>
      <c r="AZ91" s="76" t="str">
        <f t="shared" si="102"/>
        <v/>
      </c>
      <c r="BA91" s="76" t="str">
        <f t="shared" si="103"/>
        <v/>
      </c>
      <c r="BB91" s="76" t="str">
        <f t="shared" si="104"/>
        <v/>
      </c>
      <c r="BC91" s="76" t="str">
        <f t="shared" si="105"/>
        <v/>
      </c>
      <c r="BF91" s="67" t="s">
        <v>9</v>
      </c>
      <c r="BG91" s="547" t="s">
        <v>20</v>
      </c>
      <c r="BH91" s="67" t="s">
        <v>72</v>
      </c>
      <c r="BI91" s="67" t="s">
        <v>481</v>
      </c>
    </row>
    <row r="92" spans="1:61" ht="30" customHeight="1">
      <c r="A92" s="556" t="str">
        <f t="shared" si="53"/>
        <v/>
      </c>
      <c r="B92" s="557"/>
      <c r="C92" s="556" t="s">
        <v>1456</v>
      </c>
      <c r="D92" s="558" t="str">
        <f t="shared" si="54"/>
        <v/>
      </c>
      <c r="E92" s="559" t="str">
        <f t="shared" si="55"/>
        <v/>
      </c>
      <c r="F92" s="560" t="str">
        <f t="shared" si="56"/>
        <v/>
      </c>
      <c r="G92" s="561" t="str">
        <f t="shared" si="57"/>
        <v/>
      </c>
      <c r="H92" s="556" t="str">
        <f t="shared" si="58"/>
        <v/>
      </c>
      <c r="I92" s="556" t="str">
        <f t="shared" si="59"/>
        <v/>
      </c>
      <c r="J92" s="561" t="str">
        <f t="shared" si="60"/>
        <v/>
      </c>
      <c r="K92" s="76" t="str">
        <f t="shared" si="61"/>
        <v/>
      </c>
      <c r="L92" s="76" t="str">
        <f t="shared" si="62"/>
        <v/>
      </c>
      <c r="M92" s="76" t="str">
        <f t="shared" si="63"/>
        <v/>
      </c>
      <c r="N92" s="76" t="str">
        <f t="shared" si="64"/>
        <v/>
      </c>
      <c r="O92" s="76">
        <f t="shared" si="65"/>
        <v>0</v>
      </c>
      <c r="P92" s="76">
        <f t="shared" si="66"/>
        <v>0</v>
      </c>
      <c r="Q92" s="76">
        <f t="shared" si="67"/>
        <v>0</v>
      </c>
      <c r="R92" s="76">
        <f t="shared" si="68"/>
        <v>0</v>
      </c>
      <c r="S92" s="76">
        <f t="shared" si="69"/>
        <v>0</v>
      </c>
      <c r="T92" s="76">
        <f t="shared" si="70"/>
        <v>0</v>
      </c>
      <c r="U92" s="76">
        <f t="shared" si="71"/>
        <v>0</v>
      </c>
      <c r="V92" s="76">
        <f t="shared" si="72"/>
        <v>0</v>
      </c>
      <c r="W92" s="76">
        <f t="shared" si="73"/>
        <v>0</v>
      </c>
      <c r="X92" s="76">
        <f t="shared" si="74"/>
        <v>0</v>
      </c>
      <c r="Y92" s="76">
        <f t="shared" si="75"/>
        <v>0</v>
      </c>
      <c r="Z92" s="76">
        <f t="shared" si="76"/>
        <v>0</v>
      </c>
      <c r="AA92" s="76">
        <f t="shared" si="77"/>
        <v>0</v>
      </c>
      <c r="AB92" s="76">
        <f t="shared" si="78"/>
        <v>0</v>
      </c>
      <c r="AC92" s="76">
        <f t="shared" si="79"/>
        <v>0</v>
      </c>
      <c r="AD92" s="76">
        <f t="shared" si="80"/>
        <v>0</v>
      </c>
      <c r="AE92" s="76">
        <f t="shared" si="81"/>
        <v>0</v>
      </c>
      <c r="AF92" s="76">
        <f t="shared" si="82"/>
        <v>0</v>
      </c>
      <c r="AG92" s="76">
        <f t="shared" si="83"/>
        <v>0</v>
      </c>
      <c r="AH92" s="76">
        <f t="shared" si="84"/>
        <v>0</v>
      </c>
      <c r="AI92" s="76">
        <f t="shared" si="85"/>
        <v>0</v>
      </c>
      <c r="AJ92" s="76">
        <f t="shared" si="86"/>
        <v>0</v>
      </c>
      <c r="AK92" s="76">
        <f t="shared" si="87"/>
        <v>0</v>
      </c>
      <c r="AL92" s="76">
        <f t="shared" si="88"/>
        <v>0</v>
      </c>
      <c r="AM92" s="76">
        <f t="shared" si="89"/>
        <v>0</v>
      </c>
      <c r="AN92" s="76" t="str">
        <f t="shared" si="90"/>
        <v/>
      </c>
      <c r="AO92" s="76" t="str">
        <f t="shared" si="91"/>
        <v/>
      </c>
      <c r="AP92" s="76" t="str">
        <f t="shared" si="92"/>
        <v/>
      </c>
      <c r="AQ92" s="76" t="str">
        <f t="shared" si="93"/>
        <v/>
      </c>
      <c r="AR92" s="76" t="str">
        <f t="shared" si="94"/>
        <v/>
      </c>
      <c r="AS92" s="76" t="str">
        <f t="shared" si="95"/>
        <v/>
      </c>
      <c r="AT92" s="76" t="str">
        <f t="shared" si="96"/>
        <v/>
      </c>
      <c r="AU92" s="76" t="str">
        <f t="shared" si="97"/>
        <v/>
      </c>
      <c r="AV92" s="76" t="str">
        <f t="shared" si="98"/>
        <v/>
      </c>
      <c r="AW92" s="76" t="str">
        <f t="shared" si="99"/>
        <v/>
      </c>
      <c r="AX92" s="76" t="str">
        <f t="shared" si="100"/>
        <v/>
      </c>
      <c r="AY92" s="76" t="str">
        <f t="shared" si="101"/>
        <v/>
      </c>
      <c r="AZ92" s="76" t="str">
        <f t="shared" si="102"/>
        <v/>
      </c>
      <c r="BA92" s="76" t="str">
        <f t="shared" si="103"/>
        <v/>
      </c>
      <c r="BB92" s="76" t="str">
        <f t="shared" si="104"/>
        <v/>
      </c>
      <c r="BC92" s="76" t="str">
        <f t="shared" si="105"/>
        <v/>
      </c>
      <c r="BF92" s="67" t="s">
        <v>9</v>
      </c>
      <c r="BG92" s="547" t="s">
        <v>20</v>
      </c>
      <c r="BH92" s="67" t="s">
        <v>73</v>
      </c>
      <c r="BI92" s="67" t="s">
        <v>482</v>
      </c>
    </row>
    <row r="93" spans="1:61" ht="30" customHeight="1">
      <c r="A93" s="556" t="str">
        <f t="shared" si="53"/>
        <v/>
      </c>
      <c r="B93" s="557"/>
      <c r="C93" s="556" t="s">
        <v>1456</v>
      </c>
      <c r="D93" s="558" t="str">
        <f t="shared" si="54"/>
        <v/>
      </c>
      <c r="E93" s="559" t="str">
        <f t="shared" si="55"/>
        <v/>
      </c>
      <c r="F93" s="560" t="str">
        <f t="shared" si="56"/>
        <v/>
      </c>
      <c r="G93" s="561" t="str">
        <f t="shared" si="57"/>
        <v/>
      </c>
      <c r="H93" s="556" t="str">
        <f t="shared" si="58"/>
        <v/>
      </c>
      <c r="I93" s="556" t="str">
        <f t="shared" si="59"/>
        <v/>
      </c>
      <c r="J93" s="561" t="str">
        <f t="shared" si="60"/>
        <v/>
      </c>
      <c r="K93" s="76" t="str">
        <f t="shared" si="61"/>
        <v/>
      </c>
      <c r="L93" s="76" t="str">
        <f t="shared" si="62"/>
        <v/>
      </c>
      <c r="M93" s="76" t="str">
        <f t="shared" si="63"/>
        <v/>
      </c>
      <c r="N93" s="76" t="str">
        <f t="shared" si="64"/>
        <v/>
      </c>
      <c r="O93" s="76">
        <f t="shared" si="65"/>
        <v>0</v>
      </c>
      <c r="P93" s="76">
        <f t="shared" si="66"/>
        <v>0</v>
      </c>
      <c r="Q93" s="76">
        <f t="shared" si="67"/>
        <v>0</v>
      </c>
      <c r="R93" s="76">
        <f t="shared" si="68"/>
        <v>0</v>
      </c>
      <c r="S93" s="76">
        <f t="shared" si="69"/>
        <v>0</v>
      </c>
      <c r="T93" s="76">
        <f t="shared" si="70"/>
        <v>0</v>
      </c>
      <c r="U93" s="76">
        <f t="shared" si="71"/>
        <v>0</v>
      </c>
      <c r="V93" s="76">
        <f t="shared" si="72"/>
        <v>0</v>
      </c>
      <c r="W93" s="76">
        <f t="shared" si="73"/>
        <v>0</v>
      </c>
      <c r="X93" s="76">
        <f t="shared" si="74"/>
        <v>0</v>
      </c>
      <c r="Y93" s="76">
        <f t="shared" si="75"/>
        <v>0</v>
      </c>
      <c r="Z93" s="76">
        <f t="shared" si="76"/>
        <v>0</v>
      </c>
      <c r="AA93" s="76">
        <f t="shared" si="77"/>
        <v>0</v>
      </c>
      <c r="AB93" s="76">
        <f t="shared" si="78"/>
        <v>0</v>
      </c>
      <c r="AC93" s="76">
        <f t="shared" si="79"/>
        <v>0</v>
      </c>
      <c r="AD93" s="76">
        <f t="shared" si="80"/>
        <v>0</v>
      </c>
      <c r="AE93" s="76">
        <f t="shared" si="81"/>
        <v>0</v>
      </c>
      <c r="AF93" s="76">
        <f t="shared" si="82"/>
        <v>0</v>
      </c>
      <c r="AG93" s="76">
        <f t="shared" si="83"/>
        <v>0</v>
      </c>
      <c r="AH93" s="76">
        <f t="shared" si="84"/>
        <v>0</v>
      </c>
      <c r="AI93" s="76">
        <f t="shared" si="85"/>
        <v>0</v>
      </c>
      <c r="AJ93" s="76">
        <f t="shared" si="86"/>
        <v>0</v>
      </c>
      <c r="AK93" s="76">
        <f t="shared" si="87"/>
        <v>0</v>
      </c>
      <c r="AL93" s="76">
        <f t="shared" si="88"/>
        <v>0</v>
      </c>
      <c r="AM93" s="76">
        <f t="shared" si="89"/>
        <v>0</v>
      </c>
      <c r="AN93" s="76" t="str">
        <f t="shared" si="90"/>
        <v/>
      </c>
      <c r="AO93" s="76" t="str">
        <f t="shared" si="91"/>
        <v/>
      </c>
      <c r="AP93" s="76" t="str">
        <f t="shared" si="92"/>
        <v/>
      </c>
      <c r="AQ93" s="76" t="str">
        <f t="shared" si="93"/>
        <v/>
      </c>
      <c r="AR93" s="76" t="str">
        <f t="shared" si="94"/>
        <v/>
      </c>
      <c r="AS93" s="76" t="str">
        <f t="shared" si="95"/>
        <v/>
      </c>
      <c r="AT93" s="76" t="str">
        <f t="shared" si="96"/>
        <v/>
      </c>
      <c r="AU93" s="76" t="str">
        <f t="shared" si="97"/>
        <v/>
      </c>
      <c r="AV93" s="76" t="str">
        <f t="shared" si="98"/>
        <v/>
      </c>
      <c r="AW93" s="76" t="str">
        <f t="shared" si="99"/>
        <v/>
      </c>
      <c r="AX93" s="76" t="str">
        <f t="shared" si="100"/>
        <v/>
      </c>
      <c r="AY93" s="76" t="str">
        <f t="shared" si="101"/>
        <v/>
      </c>
      <c r="AZ93" s="76" t="str">
        <f t="shared" si="102"/>
        <v/>
      </c>
      <c r="BA93" s="76" t="str">
        <f t="shared" si="103"/>
        <v/>
      </c>
      <c r="BB93" s="76" t="str">
        <f t="shared" si="104"/>
        <v/>
      </c>
      <c r="BC93" s="76" t="str">
        <f t="shared" si="105"/>
        <v/>
      </c>
      <c r="BF93" s="67" t="s">
        <v>9</v>
      </c>
      <c r="BG93" s="547" t="s">
        <v>20</v>
      </c>
      <c r="BH93" s="67" t="s">
        <v>74</v>
      </c>
      <c r="BI93" s="67" t="s">
        <v>483</v>
      </c>
    </row>
    <row r="94" spans="1:61" ht="30" customHeight="1">
      <c r="A94" s="556" t="str">
        <f t="shared" si="53"/>
        <v/>
      </c>
      <c r="B94" s="557"/>
      <c r="C94" s="556" t="s">
        <v>1456</v>
      </c>
      <c r="D94" s="558" t="str">
        <f t="shared" si="54"/>
        <v/>
      </c>
      <c r="E94" s="559" t="str">
        <f t="shared" si="55"/>
        <v/>
      </c>
      <c r="F94" s="560" t="str">
        <f t="shared" si="56"/>
        <v/>
      </c>
      <c r="G94" s="561" t="str">
        <f t="shared" si="57"/>
        <v/>
      </c>
      <c r="H94" s="556" t="str">
        <f t="shared" si="58"/>
        <v/>
      </c>
      <c r="I94" s="556" t="str">
        <f t="shared" si="59"/>
        <v/>
      </c>
      <c r="J94" s="561" t="str">
        <f t="shared" si="60"/>
        <v/>
      </c>
      <c r="K94" s="76" t="str">
        <f t="shared" si="61"/>
        <v/>
      </c>
      <c r="L94" s="76" t="str">
        <f t="shared" si="62"/>
        <v/>
      </c>
      <c r="M94" s="76" t="str">
        <f t="shared" si="63"/>
        <v/>
      </c>
      <c r="N94" s="76" t="str">
        <f t="shared" si="64"/>
        <v/>
      </c>
      <c r="O94" s="76">
        <f t="shared" si="65"/>
        <v>0</v>
      </c>
      <c r="P94" s="76">
        <f t="shared" si="66"/>
        <v>0</v>
      </c>
      <c r="Q94" s="76">
        <f t="shared" si="67"/>
        <v>0</v>
      </c>
      <c r="R94" s="76">
        <f t="shared" si="68"/>
        <v>0</v>
      </c>
      <c r="S94" s="76">
        <f t="shared" si="69"/>
        <v>0</v>
      </c>
      <c r="T94" s="76">
        <f t="shared" si="70"/>
        <v>0</v>
      </c>
      <c r="U94" s="76">
        <f t="shared" si="71"/>
        <v>0</v>
      </c>
      <c r="V94" s="76">
        <f t="shared" si="72"/>
        <v>0</v>
      </c>
      <c r="W94" s="76">
        <f t="shared" si="73"/>
        <v>0</v>
      </c>
      <c r="X94" s="76">
        <f t="shared" si="74"/>
        <v>0</v>
      </c>
      <c r="Y94" s="76">
        <f t="shared" si="75"/>
        <v>0</v>
      </c>
      <c r="Z94" s="76">
        <f t="shared" si="76"/>
        <v>0</v>
      </c>
      <c r="AA94" s="76">
        <f t="shared" si="77"/>
        <v>0</v>
      </c>
      <c r="AB94" s="76">
        <f t="shared" si="78"/>
        <v>0</v>
      </c>
      <c r="AC94" s="76">
        <f t="shared" si="79"/>
        <v>0</v>
      </c>
      <c r="AD94" s="76">
        <f t="shared" si="80"/>
        <v>0</v>
      </c>
      <c r="AE94" s="76">
        <f t="shared" si="81"/>
        <v>0</v>
      </c>
      <c r="AF94" s="76">
        <f t="shared" si="82"/>
        <v>0</v>
      </c>
      <c r="AG94" s="76">
        <f t="shared" si="83"/>
        <v>0</v>
      </c>
      <c r="AH94" s="76">
        <f t="shared" si="84"/>
        <v>0</v>
      </c>
      <c r="AI94" s="76">
        <f t="shared" si="85"/>
        <v>0</v>
      </c>
      <c r="AJ94" s="76">
        <f t="shared" si="86"/>
        <v>0</v>
      </c>
      <c r="AK94" s="76">
        <f t="shared" si="87"/>
        <v>0</v>
      </c>
      <c r="AL94" s="76">
        <f t="shared" si="88"/>
        <v>0</v>
      </c>
      <c r="AM94" s="76">
        <f t="shared" si="89"/>
        <v>0</v>
      </c>
      <c r="AN94" s="76" t="str">
        <f t="shared" si="90"/>
        <v/>
      </c>
      <c r="AO94" s="76" t="str">
        <f t="shared" si="91"/>
        <v/>
      </c>
      <c r="AP94" s="76" t="str">
        <f t="shared" si="92"/>
        <v/>
      </c>
      <c r="AQ94" s="76" t="str">
        <f t="shared" si="93"/>
        <v/>
      </c>
      <c r="AR94" s="76" t="str">
        <f t="shared" si="94"/>
        <v/>
      </c>
      <c r="AS94" s="76" t="str">
        <f t="shared" si="95"/>
        <v/>
      </c>
      <c r="AT94" s="76" t="str">
        <f t="shared" si="96"/>
        <v/>
      </c>
      <c r="AU94" s="76" t="str">
        <f t="shared" si="97"/>
        <v/>
      </c>
      <c r="AV94" s="76" t="str">
        <f t="shared" si="98"/>
        <v/>
      </c>
      <c r="AW94" s="76" t="str">
        <f t="shared" si="99"/>
        <v/>
      </c>
      <c r="AX94" s="76" t="str">
        <f t="shared" si="100"/>
        <v/>
      </c>
      <c r="AY94" s="76" t="str">
        <f t="shared" si="101"/>
        <v/>
      </c>
      <c r="AZ94" s="76" t="str">
        <f t="shared" si="102"/>
        <v/>
      </c>
      <c r="BA94" s="76" t="str">
        <f t="shared" si="103"/>
        <v/>
      </c>
      <c r="BB94" s="76" t="str">
        <f t="shared" si="104"/>
        <v/>
      </c>
      <c r="BC94" s="76" t="str">
        <f t="shared" si="105"/>
        <v/>
      </c>
      <c r="BF94" s="67" t="s">
        <v>9</v>
      </c>
      <c r="BG94" s="547" t="s">
        <v>20</v>
      </c>
      <c r="BH94" s="67" t="s">
        <v>75</v>
      </c>
      <c r="BI94" s="67" t="s">
        <v>484</v>
      </c>
    </row>
    <row r="95" spans="1:61" ht="30" customHeight="1">
      <c r="A95" s="556" t="str">
        <f t="shared" si="53"/>
        <v/>
      </c>
      <c r="B95" s="557"/>
      <c r="C95" s="556" t="s">
        <v>1456</v>
      </c>
      <c r="D95" s="558" t="str">
        <f t="shared" si="54"/>
        <v/>
      </c>
      <c r="E95" s="559" t="str">
        <f t="shared" si="55"/>
        <v/>
      </c>
      <c r="F95" s="560" t="str">
        <f t="shared" si="56"/>
        <v/>
      </c>
      <c r="G95" s="561" t="str">
        <f t="shared" si="57"/>
        <v/>
      </c>
      <c r="H95" s="556" t="str">
        <f t="shared" si="58"/>
        <v/>
      </c>
      <c r="I95" s="556" t="str">
        <f t="shared" si="59"/>
        <v/>
      </c>
      <c r="J95" s="561" t="str">
        <f t="shared" si="60"/>
        <v/>
      </c>
      <c r="K95" s="76" t="str">
        <f t="shared" si="61"/>
        <v/>
      </c>
      <c r="L95" s="76" t="str">
        <f t="shared" si="62"/>
        <v/>
      </c>
      <c r="M95" s="76" t="str">
        <f t="shared" si="63"/>
        <v/>
      </c>
      <c r="N95" s="76" t="str">
        <f t="shared" si="64"/>
        <v/>
      </c>
      <c r="O95" s="76">
        <f t="shared" si="65"/>
        <v>0</v>
      </c>
      <c r="P95" s="76">
        <f t="shared" si="66"/>
        <v>0</v>
      </c>
      <c r="Q95" s="76">
        <f t="shared" si="67"/>
        <v>0</v>
      </c>
      <c r="R95" s="76">
        <f t="shared" si="68"/>
        <v>0</v>
      </c>
      <c r="S95" s="76">
        <f t="shared" si="69"/>
        <v>0</v>
      </c>
      <c r="T95" s="76">
        <f t="shared" si="70"/>
        <v>0</v>
      </c>
      <c r="U95" s="76">
        <f t="shared" si="71"/>
        <v>0</v>
      </c>
      <c r="V95" s="76">
        <f t="shared" si="72"/>
        <v>0</v>
      </c>
      <c r="W95" s="76">
        <f t="shared" si="73"/>
        <v>0</v>
      </c>
      <c r="X95" s="76">
        <f t="shared" si="74"/>
        <v>0</v>
      </c>
      <c r="Y95" s="76">
        <f t="shared" si="75"/>
        <v>0</v>
      </c>
      <c r="Z95" s="76">
        <f t="shared" si="76"/>
        <v>0</v>
      </c>
      <c r="AA95" s="76">
        <f t="shared" si="77"/>
        <v>0</v>
      </c>
      <c r="AB95" s="76">
        <f t="shared" si="78"/>
        <v>0</v>
      </c>
      <c r="AC95" s="76">
        <f t="shared" si="79"/>
        <v>0</v>
      </c>
      <c r="AD95" s="76">
        <f t="shared" si="80"/>
        <v>0</v>
      </c>
      <c r="AE95" s="76">
        <f t="shared" si="81"/>
        <v>0</v>
      </c>
      <c r="AF95" s="76">
        <f t="shared" si="82"/>
        <v>0</v>
      </c>
      <c r="AG95" s="76">
        <f t="shared" si="83"/>
        <v>0</v>
      </c>
      <c r="AH95" s="76">
        <f t="shared" si="84"/>
        <v>0</v>
      </c>
      <c r="AI95" s="76">
        <f t="shared" si="85"/>
        <v>0</v>
      </c>
      <c r="AJ95" s="76">
        <f t="shared" si="86"/>
        <v>0</v>
      </c>
      <c r="AK95" s="76">
        <f t="shared" si="87"/>
        <v>0</v>
      </c>
      <c r="AL95" s="76">
        <f t="shared" si="88"/>
        <v>0</v>
      </c>
      <c r="AM95" s="76">
        <f t="shared" si="89"/>
        <v>0</v>
      </c>
      <c r="AN95" s="76" t="str">
        <f t="shared" si="90"/>
        <v/>
      </c>
      <c r="AO95" s="76" t="str">
        <f t="shared" si="91"/>
        <v/>
      </c>
      <c r="AP95" s="76" t="str">
        <f t="shared" si="92"/>
        <v/>
      </c>
      <c r="AQ95" s="76" t="str">
        <f t="shared" si="93"/>
        <v/>
      </c>
      <c r="AR95" s="76" t="str">
        <f t="shared" si="94"/>
        <v/>
      </c>
      <c r="AS95" s="76" t="str">
        <f t="shared" si="95"/>
        <v/>
      </c>
      <c r="AT95" s="76" t="str">
        <f t="shared" si="96"/>
        <v/>
      </c>
      <c r="AU95" s="76" t="str">
        <f t="shared" si="97"/>
        <v/>
      </c>
      <c r="AV95" s="76" t="str">
        <f t="shared" si="98"/>
        <v/>
      </c>
      <c r="AW95" s="76" t="str">
        <f t="shared" si="99"/>
        <v/>
      </c>
      <c r="AX95" s="76" t="str">
        <f t="shared" si="100"/>
        <v/>
      </c>
      <c r="AY95" s="76" t="str">
        <f t="shared" si="101"/>
        <v/>
      </c>
      <c r="AZ95" s="76" t="str">
        <f t="shared" si="102"/>
        <v/>
      </c>
      <c r="BA95" s="76" t="str">
        <f t="shared" si="103"/>
        <v/>
      </c>
      <c r="BB95" s="76" t="str">
        <f t="shared" si="104"/>
        <v/>
      </c>
      <c r="BC95" s="76" t="str">
        <f t="shared" si="105"/>
        <v/>
      </c>
      <c r="BF95" s="67" t="s">
        <v>9</v>
      </c>
      <c r="BG95" s="547" t="s">
        <v>20</v>
      </c>
      <c r="BH95" s="67" t="s">
        <v>76</v>
      </c>
      <c r="BI95" s="67" t="s">
        <v>485</v>
      </c>
    </row>
    <row r="96" spans="1:61" ht="30" customHeight="1">
      <c r="A96" s="556" t="str">
        <f t="shared" si="53"/>
        <v/>
      </c>
      <c r="B96" s="557"/>
      <c r="C96" s="556" t="s">
        <v>1456</v>
      </c>
      <c r="D96" s="558" t="str">
        <f t="shared" si="54"/>
        <v/>
      </c>
      <c r="E96" s="559" t="str">
        <f t="shared" si="55"/>
        <v/>
      </c>
      <c r="F96" s="560" t="str">
        <f t="shared" si="56"/>
        <v/>
      </c>
      <c r="G96" s="561" t="str">
        <f t="shared" si="57"/>
        <v/>
      </c>
      <c r="H96" s="556" t="str">
        <f t="shared" si="58"/>
        <v/>
      </c>
      <c r="I96" s="556" t="str">
        <f t="shared" si="59"/>
        <v/>
      </c>
      <c r="J96" s="561" t="str">
        <f t="shared" si="60"/>
        <v/>
      </c>
      <c r="K96" s="76" t="str">
        <f t="shared" si="61"/>
        <v/>
      </c>
      <c r="L96" s="76" t="str">
        <f t="shared" si="62"/>
        <v/>
      </c>
      <c r="M96" s="76" t="str">
        <f t="shared" si="63"/>
        <v/>
      </c>
      <c r="N96" s="76" t="str">
        <f t="shared" si="64"/>
        <v/>
      </c>
      <c r="O96" s="76">
        <f t="shared" si="65"/>
        <v>0</v>
      </c>
      <c r="P96" s="76">
        <f t="shared" si="66"/>
        <v>0</v>
      </c>
      <c r="Q96" s="76">
        <f t="shared" si="67"/>
        <v>0</v>
      </c>
      <c r="R96" s="76">
        <f t="shared" si="68"/>
        <v>0</v>
      </c>
      <c r="S96" s="76">
        <f t="shared" si="69"/>
        <v>0</v>
      </c>
      <c r="T96" s="76">
        <f t="shared" si="70"/>
        <v>0</v>
      </c>
      <c r="U96" s="76">
        <f t="shared" si="71"/>
        <v>0</v>
      </c>
      <c r="V96" s="76">
        <f t="shared" si="72"/>
        <v>0</v>
      </c>
      <c r="W96" s="76">
        <f t="shared" si="73"/>
        <v>0</v>
      </c>
      <c r="X96" s="76">
        <f t="shared" si="74"/>
        <v>0</v>
      </c>
      <c r="Y96" s="76">
        <f t="shared" si="75"/>
        <v>0</v>
      </c>
      <c r="Z96" s="76">
        <f t="shared" si="76"/>
        <v>0</v>
      </c>
      <c r="AA96" s="76">
        <f t="shared" si="77"/>
        <v>0</v>
      </c>
      <c r="AB96" s="76">
        <f t="shared" si="78"/>
        <v>0</v>
      </c>
      <c r="AC96" s="76">
        <f t="shared" si="79"/>
        <v>0</v>
      </c>
      <c r="AD96" s="76">
        <f t="shared" si="80"/>
        <v>0</v>
      </c>
      <c r="AE96" s="76">
        <f t="shared" si="81"/>
        <v>0</v>
      </c>
      <c r="AF96" s="76">
        <f t="shared" si="82"/>
        <v>0</v>
      </c>
      <c r="AG96" s="76">
        <f t="shared" si="83"/>
        <v>0</v>
      </c>
      <c r="AH96" s="76">
        <f t="shared" si="84"/>
        <v>0</v>
      </c>
      <c r="AI96" s="76">
        <f t="shared" si="85"/>
        <v>0</v>
      </c>
      <c r="AJ96" s="76">
        <f t="shared" si="86"/>
        <v>0</v>
      </c>
      <c r="AK96" s="76">
        <f t="shared" si="87"/>
        <v>0</v>
      </c>
      <c r="AL96" s="76">
        <f t="shared" si="88"/>
        <v>0</v>
      </c>
      <c r="AM96" s="76">
        <f t="shared" si="89"/>
        <v>0</v>
      </c>
      <c r="AN96" s="76" t="str">
        <f t="shared" si="90"/>
        <v/>
      </c>
      <c r="AO96" s="76" t="str">
        <f t="shared" si="91"/>
        <v/>
      </c>
      <c r="AP96" s="76" t="str">
        <f t="shared" si="92"/>
        <v/>
      </c>
      <c r="AQ96" s="76" t="str">
        <f t="shared" si="93"/>
        <v/>
      </c>
      <c r="AR96" s="76" t="str">
        <f t="shared" si="94"/>
        <v/>
      </c>
      <c r="AS96" s="76" t="str">
        <f t="shared" si="95"/>
        <v/>
      </c>
      <c r="AT96" s="76" t="str">
        <f t="shared" si="96"/>
        <v/>
      </c>
      <c r="AU96" s="76" t="str">
        <f t="shared" si="97"/>
        <v/>
      </c>
      <c r="AV96" s="76" t="str">
        <f t="shared" si="98"/>
        <v/>
      </c>
      <c r="AW96" s="76" t="str">
        <f t="shared" si="99"/>
        <v/>
      </c>
      <c r="AX96" s="76" t="str">
        <f t="shared" si="100"/>
        <v/>
      </c>
      <c r="AY96" s="76" t="str">
        <f t="shared" si="101"/>
        <v/>
      </c>
      <c r="AZ96" s="76" t="str">
        <f t="shared" si="102"/>
        <v/>
      </c>
      <c r="BA96" s="76" t="str">
        <f t="shared" si="103"/>
        <v/>
      </c>
      <c r="BB96" s="76" t="str">
        <f t="shared" si="104"/>
        <v/>
      </c>
      <c r="BC96" s="76" t="str">
        <f t="shared" si="105"/>
        <v/>
      </c>
      <c r="BF96" s="67" t="s">
        <v>9</v>
      </c>
      <c r="BG96" s="547" t="s">
        <v>20</v>
      </c>
      <c r="BH96" s="67" t="s">
        <v>77</v>
      </c>
      <c r="BI96" s="67" t="s">
        <v>486</v>
      </c>
    </row>
    <row r="97" spans="1:61" ht="30" customHeight="1">
      <c r="A97" s="556" t="str">
        <f t="shared" si="53"/>
        <v/>
      </c>
      <c r="B97" s="557"/>
      <c r="C97" s="556" t="s">
        <v>1456</v>
      </c>
      <c r="D97" s="558" t="str">
        <f t="shared" si="54"/>
        <v/>
      </c>
      <c r="E97" s="559" t="str">
        <f t="shared" si="55"/>
        <v/>
      </c>
      <c r="F97" s="560" t="str">
        <f t="shared" si="56"/>
        <v/>
      </c>
      <c r="G97" s="561" t="str">
        <f t="shared" si="57"/>
        <v/>
      </c>
      <c r="H97" s="556" t="str">
        <f t="shared" si="58"/>
        <v/>
      </c>
      <c r="I97" s="556" t="str">
        <f t="shared" si="59"/>
        <v/>
      </c>
      <c r="J97" s="561" t="str">
        <f t="shared" si="60"/>
        <v/>
      </c>
      <c r="K97" s="76" t="str">
        <f t="shared" si="61"/>
        <v/>
      </c>
      <c r="L97" s="76" t="str">
        <f t="shared" si="62"/>
        <v/>
      </c>
      <c r="M97" s="76" t="str">
        <f t="shared" si="63"/>
        <v/>
      </c>
      <c r="N97" s="76" t="str">
        <f t="shared" si="64"/>
        <v/>
      </c>
      <c r="O97" s="76">
        <f t="shared" si="65"/>
        <v>0</v>
      </c>
      <c r="P97" s="76">
        <f t="shared" si="66"/>
        <v>0</v>
      </c>
      <c r="Q97" s="76">
        <f t="shared" si="67"/>
        <v>0</v>
      </c>
      <c r="R97" s="76">
        <f t="shared" si="68"/>
        <v>0</v>
      </c>
      <c r="S97" s="76">
        <f t="shared" si="69"/>
        <v>0</v>
      </c>
      <c r="T97" s="76">
        <f t="shared" si="70"/>
        <v>0</v>
      </c>
      <c r="U97" s="76">
        <f t="shared" si="71"/>
        <v>0</v>
      </c>
      <c r="V97" s="76">
        <f t="shared" si="72"/>
        <v>0</v>
      </c>
      <c r="W97" s="76">
        <f t="shared" si="73"/>
        <v>0</v>
      </c>
      <c r="X97" s="76">
        <f t="shared" si="74"/>
        <v>0</v>
      </c>
      <c r="Y97" s="76">
        <f t="shared" si="75"/>
        <v>0</v>
      </c>
      <c r="Z97" s="76">
        <f t="shared" si="76"/>
        <v>0</v>
      </c>
      <c r="AA97" s="76">
        <f t="shared" si="77"/>
        <v>0</v>
      </c>
      <c r="AB97" s="76">
        <f t="shared" si="78"/>
        <v>0</v>
      </c>
      <c r="AC97" s="76">
        <f t="shared" si="79"/>
        <v>0</v>
      </c>
      <c r="AD97" s="76">
        <f t="shared" si="80"/>
        <v>0</v>
      </c>
      <c r="AE97" s="76">
        <f t="shared" si="81"/>
        <v>0</v>
      </c>
      <c r="AF97" s="76">
        <f t="shared" si="82"/>
        <v>0</v>
      </c>
      <c r="AG97" s="76">
        <f t="shared" si="83"/>
        <v>0</v>
      </c>
      <c r="AH97" s="76">
        <f t="shared" si="84"/>
        <v>0</v>
      </c>
      <c r="AI97" s="76">
        <f t="shared" si="85"/>
        <v>0</v>
      </c>
      <c r="AJ97" s="76">
        <f t="shared" si="86"/>
        <v>0</v>
      </c>
      <c r="AK97" s="76">
        <f t="shared" si="87"/>
        <v>0</v>
      </c>
      <c r="AL97" s="76">
        <f t="shared" si="88"/>
        <v>0</v>
      </c>
      <c r="AM97" s="76">
        <f t="shared" si="89"/>
        <v>0</v>
      </c>
      <c r="AN97" s="76" t="str">
        <f t="shared" si="90"/>
        <v/>
      </c>
      <c r="AO97" s="76" t="str">
        <f t="shared" si="91"/>
        <v/>
      </c>
      <c r="AP97" s="76" t="str">
        <f t="shared" si="92"/>
        <v/>
      </c>
      <c r="AQ97" s="76" t="str">
        <f t="shared" si="93"/>
        <v/>
      </c>
      <c r="AR97" s="76" t="str">
        <f t="shared" si="94"/>
        <v/>
      </c>
      <c r="AS97" s="76" t="str">
        <f t="shared" si="95"/>
        <v/>
      </c>
      <c r="AT97" s="76" t="str">
        <f t="shared" si="96"/>
        <v/>
      </c>
      <c r="AU97" s="76" t="str">
        <f t="shared" si="97"/>
        <v/>
      </c>
      <c r="AV97" s="76" t="str">
        <f t="shared" si="98"/>
        <v/>
      </c>
      <c r="AW97" s="76" t="str">
        <f t="shared" si="99"/>
        <v/>
      </c>
      <c r="AX97" s="76" t="str">
        <f t="shared" si="100"/>
        <v/>
      </c>
      <c r="AY97" s="76" t="str">
        <f t="shared" si="101"/>
        <v/>
      </c>
      <c r="AZ97" s="76" t="str">
        <f t="shared" si="102"/>
        <v/>
      </c>
      <c r="BA97" s="76" t="str">
        <f t="shared" si="103"/>
        <v/>
      </c>
      <c r="BB97" s="76" t="str">
        <f t="shared" si="104"/>
        <v/>
      </c>
      <c r="BC97" s="76" t="str">
        <f t="shared" si="105"/>
        <v/>
      </c>
      <c r="BF97" s="67" t="s">
        <v>9</v>
      </c>
      <c r="BG97" s="547" t="s">
        <v>20</v>
      </c>
      <c r="BH97" s="67" t="s">
        <v>78</v>
      </c>
      <c r="BI97" s="67" t="s">
        <v>487</v>
      </c>
    </row>
    <row r="98" spans="1:61" ht="30" customHeight="1">
      <c r="A98" s="556" t="str">
        <f t="shared" si="53"/>
        <v/>
      </c>
      <c r="B98" s="557"/>
      <c r="C98" s="556" t="s">
        <v>1456</v>
      </c>
      <c r="D98" s="558" t="str">
        <f t="shared" si="54"/>
        <v/>
      </c>
      <c r="E98" s="559" t="str">
        <f t="shared" si="55"/>
        <v/>
      </c>
      <c r="F98" s="560" t="str">
        <f t="shared" si="56"/>
        <v/>
      </c>
      <c r="G98" s="561" t="str">
        <f t="shared" si="57"/>
        <v/>
      </c>
      <c r="H98" s="556" t="str">
        <f t="shared" si="58"/>
        <v/>
      </c>
      <c r="I98" s="556" t="str">
        <f t="shared" si="59"/>
        <v/>
      </c>
      <c r="J98" s="561" t="str">
        <f t="shared" si="60"/>
        <v/>
      </c>
      <c r="K98" s="76" t="str">
        <f t="shared" si="61"/>
        <v/>
      </c>
      <c r="L98" s="76" t="str">
        <f t="shared" si="62"/>
        <v/>
      </c>
      <c r="M98" s="76" t="str">
        <f t="shared" si="63"/>
        <v/>
      </c>
      <c r="N98" s="76" t="str">
        <f t="shared" si="64"/>
        <v/>
      </c>
      <c r="O98" s="76">
        <f t="shared" si="65"/>
        <v>0</v>
      </c>
      <c r="P98" s="76">
        <f t="shared" si="66"/>
        <v>0</v>
      </c>
      <c r="Q98" s="76">
        <f t="shared" si="67"/>
        <v>0</v>
      </c>
      <c r="R98" s="76">
        <f t="shared" si="68"/>
        <v>0</v>
      </c>
      <c r="S98" s="76">
        <f t="shared" si="69"/>
        <v>0</v>
      </c>
      <c r="T98" s="76">
        <f t="shared" si="70"/>
        <v>0</v>
      </c>
      <c r="U98" s="76">
        <f t="shared" si="71"/>
        <v>0</v>
      </c>
      <c r="V98" s="76">
        <f t="shared" si="72"/>
        <v>0</v>
      </c>
      <c r="W98" s="76">
        <f t="shared" si="73"/>
        <v>0</v>
      </c>
      <c r="X98" s="76">
        <f t="shared" si="74"/>
        <v>0</v>
      </c>
      <c r="Y98" s="76">
        <f t="shared" si="75"/>
        <v>0</v>
      </c>
      <c r="Z98" s="76">
        <f t="shared" si="76"/>
        <v>0</v>
      </c>
      <c r="AA98" s="76">
        <f t="shared" si="77"/>
        <v>0</v>
      </c>
      <c r="AB98" s="76">
        <f t="shared" si="78"/>
        <v>0</v>
      </c>
      <c r="AC98" s="76">
        <f t="shared" si="79"/>
        <v>0</v>
      </c>
      <c r="AD98" s="76">
        <f t="shared" si="80"/>
        <v>0</v>
      </c>
      <c r="AE98" s="76">
        <f t="shared" si="81"/>
        <v>0</v>
      </c>
      <c r="AF98" s="76">
        <f t="shared" si="82"/>
        <v>0</v>
      </c>
      <c r="AG98" s="76">
        <f t="shared" si="83"/>
        <v>0</v>
      </c>
      <c r="AH98" s="76">
        <f t="shared" si="84"/>
        <v>0</v>
      </c>
      <c r="AI98" s="76">
        <f t="shared" si="85"/>
        <v>0</v>
      </c>
      <c r="AJ98" s="76">
        <f t="shared" si="86"/>
        <v>0</v>
      </c>
      <c r="AK98" s="76">
        <f t="shared" si="87"/>
        <v>0</v>
      </c>
      <c r="AL98" s="76">
        <f t="shared" si="88"/>
        <v>0</v>
      </c>
      <c r="AM98" s="76">
        <f t="shared" si="89"/>
        <v>0</v>
      </c>
      <c r="AN98" s="76" t="str">
        <f t="shared" si="90"/>
        <v/>
      </c>
      <c r="AO98" s="76" t="str">
        <f t="shared" si="91"/>
        <v/>
      </c>
      <c r="AP98" s="76" t="str">
        <f t="shared" si="92"/>
        <v/>
      </c>
      <c r="AQ98" s="76" t="str">
        <f t="shared" si="93"/>
        <v/>
      </c>
      <c r="AR98" s="76" t="str">
        <f t="shared" si="94"/>
        <v/>
      </c>
      <c r="AS98" s="76" t="str">
        <f t="shared" si="95"/>
        <v/>
      </c>
      <c r="AT98" s="76" t="str">
        <f t="shared" si="96"/>
        <v/>
      </c>
      <c r="AU98" s="76" t="str">
        <f t="shared" si="97"/>
        <v/>
      </c>
      <c r="AV98" s="76" t="str">
        <f t="shared" si="98"/>
        <v/>
      </c>
      <c r="AW98" s="76" t="str">
        <f t="shared" si="99"/>
        <v/>
      </c>
      <c r="AX98" s="76" t="str">
        <f t="shared" si="100"/>
        <v/>
      </c>
      <c r="AY98" s="76" t="str">
        <f t="shared" si="101"/>
        <v/>
      </c>
      <c r="AZ98" s="76" t="str">
        <f t="shared" si="102"/>
        <v/>
      </c>
      <c r="BA98" s="76" t="str">
        <f t="shared" si="103"/>
        <v/>
      </c>
      <c r="BB98" s="76" t="str">
        <f t="shared" si="104"/>
        <v/>
      </c>
      <c r="BC98" s="76" t="str">
        <f t="shared" si="105"/>
        <v/>
      </c>
      <c r="BF98" s="67" t="s">
        <v>9</v>
      </c>
      <c r="BG98" s="547" t="s">
        <v>20</v>
      </c>
      <c r="BH98" s="67" t="s">
        <v>79</v>
      </c>
      <c r="BI98" s="67" t="s">
        <v>488</v>
      </c>
    </row>
    <row r="99" spans="1:61" ht="30" customHeight="1">
      <c r="A99" s="556" t="str">
        <f t="shared" si="53"/>
        <v/>
      </c>
      <c r="B99" s="557"/>
      <c r="C99" s="556" t="s">
        <v>1456</v>
      </c>
      <c r="D99" s="558" t="str">
        <f t="shared" si="54"/>
        <v/>
      </c>
      <c r="E99" s="559" t="str">
        <f t="shared" si="55"/>
        <v/>
      </c>
      <c r="F99" s="560" t="str">
        <f t="shared" si="56"/>
        <v/>
      </c>
      <c r="G99" s="561" t="str">
        <f t="shared" si="57"/>
        <v/>
      </c>
      <c r="H99" s="556" t="str">
        <f t="shared" si="58"/>
        <v/>
      </c>
      <c r="I99" s="556" t="str">
        <f t="shared" si="59"/>
        <v/>
      </c>
      <c r="J99" s="561" t="str">
        <f t="shared" si="60"/>
        <v/>
      </c>
      <c r="K99" s="76" t="str">
        <f t="shared" si="61"/>
        <v/>
      </c>
      <c r="L99" s="76" t="str">
        <f t="shared" si="62"/>
        <v/>
      </c>
      <c r="M99" s="76" t="str">
        <f t="shared" si="63"/>
        <v/>
      </c>
      <c r="N99" s="76" t="str">
        <f t="shared" si="64"/>
        <v/>
      </c>
      <c r="O99" s="76">
        <f t="shared" si="65"/>
        <v>0</v>
      </c>
      <c r="P99" s="76">
        <f t="shared" si="66"/>
        <v>0</v>
      </c>
      <c r="Q99" s="76">
        <f t="shared" si="67"/>
        <v>0</v>
      </c>
      <c r="R99" s="76">
        <f t="shared" si="68"/>
        <v>0</v>
      </c>
      <c r="S99" s="76">
        <f t="shared" si="69"/>
        <v>0</v>
      </c>
      <c r="T99" s="76">
        <f t="shared" si="70"/>
        <v>0</v>
      </c>
      <c r="U99" s="76">
        <f t="shared" si="71"/>
        <v>0</v>
      </c>
      <c r="V99" s="76">
        <f t="shared" si="72"/>
        <v>0</v>
      </c>
      <c r="W99" s="76">
        <f t="shared" si="73"/>
        <v>0</v>
      </c>
      <c r="X99" s="76">
        <f t="shared" si="74"/>
        <v>0</v>
      </c>
      <c r="Y99" s="76">
        <f t="shared" si="75"/>
        <v>0</v>
      </c>
      <c r="Z99" s="76">
        <f t="shared" si="76"/>
        <v>0</v>
      </c>
      <c r="AA99" s="76">
        <f t="shared" si="77"/>
        <v>0</v>
      </c>
      <c r="AB99" s="76">
        <f t="shared" si="78"/>
        <v>0</v>
      </c>
      <c r="AC99" s="76">
        <f t="shared" si="79"/>
        <v>0</v>
      </c>
      <c r="AD99" s="76">
        <f t="shared" si="80"/>
        <v>0</v>
      </c>
      <c r="AE99" s="76">
        <f t="shared" si="81"/>
        <v>0</v>
      </c>
      <c r="AF99" s="76">
        <f t="shared" si="82"/>
        <v>0</v>
      </c>
      <c r="AG99" s="76">
        <f t="shared" si="83"/>
        <v>0</v>
      </c>
      <c r="AH99" s="76">
        <f t="shared" si="84"/>
        <v>0</v>
      </c>
      <c r="AI99" s="76">
        <f t="shared" si="85"/>
        <v>0</v>
      </c>
      <c r="AJ99" s="76">
        <f t="shared" si="86"/>
        <v>0</v>
      </c>
      <c r="AK99" s="76">
        <f t="shared" si="87"/>
        <v>0</v>
      </c>
      <c r="AL99" s="76">
        <f t="shared" si="88"/>
        <v>0</v>
      </c>
      <c r="AM99" s="76">
        <f t="shared" si="89"/>
        <v>0</v>
      </c>
      <c r="AN99" s="76" t="str">
        <f t="shared" si="90"/>
        <v/>
      </c>
      <c r="AO99" s="76" t="str">
        <f t="shared" si="91"/>
        <v/>
      </c>
      <c r="AP99" s="76" t="str">
        <f t="shared" si="92"/>
        <v/>
      </c>
      <c r="AQ99" s="76" t="str">
        <f t="shared" si="93"/>
        <v/>
      </c>
      <c r="AR99" s="76" t="str">
        <f t="shared" si="94"/>
        <v/>
      </c>
      <c r="AS99" s="76" t="str">
        <f t="shared" si="95"/>
        <v/>
      </c>
      <c r="AT99" s="76" t="str">
        <f t="shared" si="96"/>
        <v/>
      </c>
      <c r="AU99" s="76" t="str">
        <f t="shared" si="97"/>
        <v/>
      </c>
      <c r="AV99" s="76" t="str">
        <f t="shared" si="98"/>
        <v/>
      </c>
      <c r="AW99" s="76" t="str">
        <f t="shared" si="99"/>
        <v/>
      </c>
      <c r="AX99" s="76" t="str">
        <f t="shared" si="100"/>
        <v/>
      </c>
      <c r="AY99" s="76" t="str">
        <f t="shared" si="101"/>
        <v/>
      </c>
      <c r="AZ99" s="76" t="str">
        <f t="shared" si="102"/>
        <v/>
      </c>
      <c r="BA99" s="76" t="str">
        <f t="shared" si="103"/>
        <v/>
      </c>
      <c r="BB99" s="76" t="str">
        <f t="shared" si="104"/>
        <v/>
      </c>
      <c r="BC99" s="76" t="str">
        <f t="shared" si="105"/>
        <v/>
      </c>
      <c r="BF99" s="67" t="s">
        <v>9</v>
      </c>
      <c r="BG99" s="547" t="s">
        <v>20</v>
      </c>
      <c r="BH99" s="67" t="s">
        <v>2103</v>
      </c>
      <c r="BI99" s="67" t="s">
        <v>489</v>
      </c>
    </row>
    <row r="100" spans="1:61" ht="30" customHeight="1">
      <c r="A100" s="556" t="str">
        <f t="shared" si="53"/>
        <v/>
      </c>
      <c r="B100" s="557"/>
      <c r="C100" s="556" t="s">
        <v>1456</v>
      </c>
      <c r="D100" s="558" t="str">
        <f t="shared" si="54"/>
        <v/>
      </c>
      <c r="E100" s="559" t="str">
        <f t="shared" si="55"/>
        <v/>
      </c>
      <c r="F100" s="560" t="str">
        <f t="shared" si="56"/>
        <v/>
      </c>
      <c r="G100" s="561" t="str">
        <f t="shared" si="57"/>
        <v/>
      </c>
      <c r="H100" s="556" t="str">
        <f t="shared" si="58"/>
        <v/>
      </c>
      <c r="I100" s="556" t="str">
        <f t="shared" si="59"/>
        <v/>
      </c>
      <c r="J100" s="561" t="str">
        <f t="shared" si="60"/>
        <v/>
      </c>
      <c r="K100" s="76" t="str">
        <f t="shared" si="61"/>
        <v/>
      </c>
      <c r="L100" s="76" t="str">
        <f t="shared" si="62"/>
        <v/>
      </c>
      <c r="M100" s="76" t="str">
        <f t="shared" si="63"/>
        <v/>
      </c>
      <c r="N100" s="76" t="str">
        <f t="shared" si="64"/>
        <v/>
      </c>
      <c r="O100" s="76">
        <f t="shared" si="65"/>
        <v>0</v>
      </c>
      <c r="P100" s="76">
        <f t="shared" si="66"/>
        <v>0</v>
      </c>
      <c r="Q100" s="76">
        <f t="shared" si="67"/>
        <v>0</v>
      </c>
      <c r="R100" s="76">
        <f t="shared" si="68"/>
        <v>0</v>
      </c>
      <c r="S100" s="76">
        <f t="shared" si="69"/>
        <v>0</v>
      </c>
      <c r="T100" s="76">
        <f t="shared" si="70"/>
        <v>0</v>
      </c>
      <c r="U100" s="76">
        <f t="shared" si="71"/>
        <v>0</v>
      </c>
      <c r="V100" s="76">
        <f t="shared" si="72"/>
        <v>0</v>
      </c>
      <c r="W100" s="76">
        <f t="shared" si="73"/>
        <v>0</v>
      </c>
      <c r="X100" s="76">
        <f t="shared" si="74"/>
        <v>0</v>
      </c>
      <c r="Y100" s="76">
        <f t="shared" si="75"/>
        <v>0</v>
      </c>
      <c r="Z100" s="76">
        <f t="shared" si="76"/>
        <v>0</v>
      </c>
      <c r="AA100" s="76">
        <f t="shared" si="77"/>
        <v>0</v>
      </c>
      <c r="AB100" s="76">
        <f t="shared" si="78"/>
        <v>0</v>
      </c>
      <c r="AC100" s="76">
        <f t="shared" si="79"/>
        <v>0</v>
      </c>
      <c r="AD100" s="76">
        <f t="shared" si="80"/>
        <v>0</v>
      </c>
      <c r="AE100" s="76">
        <f t="shared" si="81"/>
        <v>0</v>
      </c>
      <c r="AF100" s="76">
        <f t="shared" si="82"/>
        <v>0</v>
      </c>
      <c r="AG100" s="76">
        <f t="shared" si="83"/>
        <v>0</v>
      </c>
      <c r="AH100" s="76">
        <f t="shared" si="84"/>
        <v>0</v>
      </c>
      <c r="AI100" s="76">
        <f t="shared" si="85"/>
        <v>0</v>
      </c>
      <c r="AJ100" s="76">
        <f t="shared" si="86"/>
        <v>0</v>
      </c>
      <c r="AK100" s="76">
        <f t="shared" si="87"/>
        <v>0</v>
      </c>
      <c r="AL100" s="76">
        <f t="shared" si="88"/>
        <v>0</v>
      </c>
      <c r="AM100" s="76">
        <f t="shared" si="89"/>
        <v>0</v>
      </c>
      <c r="AN100" s="76" t="str">
        <f t="shared" si="90"/>
        <v/>
      </c>
      <c r="AO100" s="76" t="str">
        <f t="shared" si="91"/>
        <v/>
      </c>
      <c r="AP100" s="76" t="str">
        <f t="shared" si="92"/>
        <v/>
      </c>
      <c r="AQ100" s="76" t="str">
        <f t="shared" si="93"/>
        <v/>
      </c>
      <c r="AR100" s="76" t="str">
        <f t="shared" si="94"/>
        <v/>
      </c>
      <c r="AS100" s="76" t="str">
        <f t="shared" si="95"/>
        <v/>
      </c>
      <c r="AT100" s="76" t="str">
        <f t="shared" si="96"/>
        <v/>
      </c>
      <c r="AU100" s="76" t="str">
        <f t="shared" si="97"/>
        <v/>
      </c>
      <c r="AV100" s="76" t="str">
        <f t="shared" si="98"/>
        <v/>
      </c>
      <c r="AW100" s="76" t="str">
        <f t="shared" si="99"/>
        <v/>
      </c>
      <c r="AX100" s="76" t="str">
        <f t="shared" si="100"/>
        <v/>
      </c>
      <c r="AY100" s="76" t="str">
        <f t="shared" si="101"/>
        <v/>
      </c>
      <c r="AZ100" s="76" t="str">
        <f t="shared" si="102"/>
        <v/>
      </c>
      <c r="BA100" s="76" t="str">
        <f t="shared" si="103"/>
        <v/>
      </c>
      <c r="BB100" s="76" t="str">
        <f t="shared" si="104"/>
        <v/>
      </c>
      <c r="BC100" s="76" t="str">
        <f t="shared" si="105"/>
        <v/>
      </c>
      <c r="BF100" s="67" t="s">
        <v>9</v>
      </c>
      <c r="BG100" s="547" t="s">
        <v>20</v>
      </c>
      <c r="BH100" s="67" t="s">
        <v>2013</v>
      </c>
      <c r="BI100" s="67" t="s">
        <v>490</v>
      </c>
    </row>
    <row r="101" spans="1:61" ht="30" customHeight="1">
      <c r="A101" s="556" t="str">
        <f t="shared" si="53"/>
        <v/>
      </c>
      <c r="B101" s="557"/>
      <c r="C101" s="556" t="s">
        <v>1456</v>
      </c>
      <c r="D101" s="558" t="str">
        <f t="shared" si="54"/>
        <v/>
      </c>
      <c r="E101" s="559" t="str">
        <f t="shared" si="55"/>
        <v/>
      </c>
      <c r="F101" s="560" t="str">
        <f t="shared" si="56"/>
        <v/>
      </c>
      <c r="G101" s="561" t="str">
        <f t="shared" si="57"/>
        <v/>
      </c>
      <c r="H101" s="556" t="str">
        <f t="shared" si="58"/>
        <v/>
      </c>
      <c r="I101" s="556" t="str">
        <f t="shared" si="59"/>
        <v/>
      </c>
      <c r="J101" s="561" t="str">
        <f t="shared" si="60"/>
        <v/>
      </c>
      <c r="K101" s="76" t="str">
        <f t="shared" si="61"/>
        <v/>
      </c>
      <c r="L101" s="76" t="str">
        <f t="shared" si="62"/>
        <v/>
      </c>
      <c r="M101" s="76" t="str">
        <f t="shared" si="63"/>
        <v/>
      </c>
      <c r="N101" s="76" t="str">
        <f t="shared" si="64"/>
        <v/>
      </c>
      <c r="O101" s="76">
        <f t="shared" si="65"/>
        <v>0</v>
      </c>
      <c r="P101" s="76">
        <f t="shared" si="66"/>
        <v>0</v>
      </c>
      <c r="Q101" s="76">
        <f t="shared" si="67"/>
        <v>0</v>
      </c>
      <c r="R101" s="76">
        <f t="shared" si="68"/>
        <v>0</v>
      </c>
      <c r="S101" s="76">
        <f t="shared" si="69"/>
        <v>0</v>
      </c>
      <c r="T101" s="76">
        <f t="shared" si="70"/>
        <v>0</v>
      </c>
      <c r="U101" s="76">
        <f t="shared" si="71"/>
        <v>0</v>
      </c>
      <c r="V101" s="76">
        <f t="shared" si="72"/>
        <v>0</v>
      </c>
      <c r="W101" s="76">
        <f t="shared" si="73"/>
        <v>0</v>
      </c>
      <c r="X101" s="76">
        <f t="shared" si="74"/>
        <v>0</v>
      </c>
      <c r="Y101" s="76">
        <f t="shared" si="75"/>
        <v>0</v>
      </c>
      <c r="Z101" s="76">
        <f t="shared" si="76"/>
        <v>0</v>
      </c>
      <c r="AA101" s="76">
        <f t="shared" si="77"/>
        <v>0</v>
      </c>
      <c r="AB101" s="76">
        <f t="shared" si="78"/>
        <v>0</v>
      </c>
      <c r="AC101" s="76">
        <f t="shared" si="79"/>
        <v>0</v>
      </c>
      <c r="AD101" s="76">
        <f t="shared" si="80"/>
        <v>0</v>
      </c>
      <c r="AE101" s="76">
        <f t="shared" si="81"/>
        <v>0</v>
      </c>
      <c r="AF101" s="76">
        <f t="shared" si="82"/>
        <v>0</v>
      </c>
      <c r="AG101" s="76">
        <f t="shared" si="83"/>
        <v>0</v>
      </c>
      <c r="AH101" s="76">
        <f t="shared" si="84"/>
        <v>0</v>
      </c>
      <c r="AI101" s="76">
        <f t="shared" si="85"/>
        <v>0</v>
      </c>
      <c r="AJ101" s="76">
        <f t="shared" si="86"/>
        <v>0</v>
      </c>
      <c r="AK101" s="76">
        <f t="shared" si="87"/>
        <v>0</v>
      </c>
      <c r="AL101" s="76">
        <f t="shared" si="88"/>
        <v>0</v>
      </c>
      <c r="AM101" s="76">
        <f t="shared" si="89"/>
        <v>0</v>
      </c>
      <c r="AN101" s="76" t="str">
        <f t="shared" si="90"/>
        <v/>
      </c>
      <c r="AO101" s="76" t="str">
        <f t="shared" si="91"/>
        <v/>
      </c>
      <c r="AP101" s="76" t="str">
        <f t="shared" si="92"/>
        <v/>
      </c>
      <c r="AQ101" s="76" t="str">
        <f t="shared" si="93"/>
        <v/>
      </c>
      <c r="AR101" s="76" t="str">
        <f t="shared" si="94"/>
        <v/>
      </c>
      <c r="AS101" s="76" t="str">
        <f t="shared" si="95"/>
        <v/>
      </c>
      <c r="AT101" s="76" t="str">
        <f t="shared" si="96"/>
        <v/>
      </c>
      <c r="AU101" s="76" t="str">
        <f t="shared" si="97"/>
        <v/>
      </c>
      <c r="AV101" s="76" t="str">
        <f t="shared" si="98"/>
        <v/>
      </c>
      <c r="AW101" s="76" t="str">
        <f t="shared" si="99"/>
        <v/>
      </c>
      <c r="AX101" s="76" t="str">
        <f t="shared" si="100"/>
        <v/>
      </c>
      <c r="AY101" s="76" t="str">
        <f t="shared" si="101"/>
        <v/>
      </c>
      <c r="AZ101" s="76" t="str">
        <f t="shared" si="102"/>
        <v/>
      </c>
      <c r="BA101" s="76" t="str">
        <f t="shared" si="103"/>
        <v/>
      </c>
      <c r="BB101" s="76" t="str">
        <f t="shared" si="104"/>
        <v/>
      </c>
      <c r="BC101" s="76" t="str">
        <f t="shared" si="105"/>
        <v/>
      </c>
      <c r="BF101" s="67" t="s">
        <v>9</v>
      </c>
      <c r="BG101" s="547" t="s">
        <v>20</v>
      </c>
      <c r="BH101" s="67" t="s">
        <v>2012</v>
      </c>
      <c r="BI101" s="67" t="s">
        <v>491</v>
      </c>
    </row>
    <row r="102" spans="1:61" ht="30" customHeight="1">
      <c r="A102" s="556" t="str">
        <f t="shared" si="53"/>
        <v/>
      </c>
      <c r="B102" s="557"/>
      <c r="C102" s="556" t="s">
        <v>1456</v>
      </c>
      <c r="D102" s="558" t="str">
        <f t="shared" si="54"/>
        <v/>
      </c>
      <c r="E102" s="559" t="str">
        <f t="shared" si="55"/>
        <v/>
      </c>
      <c r="F102" s="560" t="str">
        <f t="shared" si="56"/>
        <v/>
      </c>
      <c r="G102" s="561" t="str">
        <f t="shared" si="57"/>
        <v/>
      </c>
      <c r="H102" s="556" t="str">
        <f t="shared" si="58"/>
        <v/>
      </c>
      <c r="I102" s="556" t="str">
        <f t="shared" si="59"/>
        <v/>
      </c>
      <c r="J102" s="561" t="str">
        <f t="shared" si="60"/>
        <v/>
      </c>
      <c r="K102" s="76" t="str">
        <f t="shared" si="61"/>
        <v/>
      </c>
      <c r="L102" s="76" t="str">
        <f t="shared" si="62"/>
        <v/>
      </c>
      <c r="M102" s="76" t="str">
        <f t="shared" si="63"/>
        <v/>
      </c>
      <c r="N102" s="76" t="str">
        <f t="shared" si="64"/>
        <v/>
      </c>
      <c r="O102" s="76">
        <f t="shared" si="65"/>
        <v>0</v>
      </c>
      <c r="P102" s="76">
        <f t="shared" si="66"/>
        <v>0</v>
      </c>
      <c r="Q102" s="76">
        <f t="shared" si="67"/>
        <v>0</v>
      </c>
      <c r="R102" s="76">
        <f t="shared" si="68"/>
        <v>0</v>
      </c>
      <c r="S102" s="76">
        <f t="shared" si="69"/>
        <v>0</v>
      </c>
      <c r="T102" s="76">
        <f t="shared" si="70"/>
        <v>0</v>
      </c>
      <c r="U102" s="76">
        <f t="shared" si="71"/>
        <v>0</v>
      </c>
      <c r="V102" s="76">
        <f t="shared" si="72"/>
        <v>0</v>
      </c>
      <c r="W102" s="76">
        <f t="shared" si="73"/>
        <v>0</v>
      </c>
      <c r="X102" s="76">
        <f t="shared" si="74"/>
        <v>0</v>
      </c>
      <c r="Y102" s="76">
        <f t="shared" si="75"/>
        <v>0</v>
      </c>
      <c r="Z102" s="76">
        <f t="shared" si="76"/>
        <v>0</v>
      </c>
      <c r="AA102" s="76">
        <f t="shared" si="77"/>
        <v>0</v>
      </c>
      <c r="AB102" s="76">
        <f t="shared" si="78"/>
        <v>0</v>
      </c>
      <c r="AC102" s="76">
        <f t="shared" si="79"/>
        <v>0</v>
      </c>
      <c r="AD102" s="76">
        <f t="shared" si="80"/>
        <v>0</v>
      </c>
      <c r="AE102" s="76">
        <f t="shared" si="81"/>
        <v>0</v>
      </c>
      <c r="AF102" s="76">
        <f t="shared" si="82"/>
        <v>0</v>
      </c>
      <c r="AG102" s="76">
        <f t="shared" si="83"/>
        <v>0</v>
      </c>
      <c r="AH102" s="76">
        <f t="shared" si="84"/>
        <v>0</v>
      </c>
      <c r="AI102" s="76">
        <f t="shared" si="85"/>
        <v>0</v>
      </c>
      <c r="AJ102" s="76">
        <f t="shared" si="86"/>
        <v>0</v>
      </c>
      <c r="AK102" s="76">
        <f t="shared" si="87"/>
        <v>0</v>
      </c>
      <c r="AL102" s="76">
        <f t="shared" si="88"/>
        <v>0</v>
      </c>
      <c r="AM102" s="76">
        <f t="shared" si="89"/>
        <v>0</v>
      </c>
      <c r="AN102" s="76" t="str">
        <f t="shared" si="90"/>
        <v/>
      </c>
      <c r="AO102" s="76" t="str">
        <f t="shared" si="91"/>
        <v/>
      </c>
      <c r="AP102" s="76" t="str">
        <f t="shared" si="92"/>
        <v/>
      </c>
      <c r="AQ102" s="76" t="str">
        <f t="shared" si="93"/>
        <v/>
      </c>
      <c r="AR102" s="76" t="str">
        <f t="shared" si="94"/>
        <v/>
      </c>
      <c r="AS102" s="76" t="str">
        <f t="shared" si="95"/>
        <v/>
      </c>
      <c r="AT102" s="76" t="str">
        <f t="shared" si="96"/>
        <v/>
      </c>
      <c r="AU102" s="76" t="str">
        <f t="shared" si="97"/>
        <v/>
      </c>
      <c r="AV102" s="76" t="str">
        <f t="shared" si="98"/>
        <v/>
      </c>
      <c r="AW102" s="76" t="str">
        <f t="shared" si="99"/>
        <v/>
      </c>
      <c r="AX102" s="76" t="str">
        <f t="shared" si="100"/>
        <v/>
      </c>
      <c r="AY102" s="76" t="str">
        <f t="shared" si="101"/>
        <v/>
      </c>
      <c r="AZ102" s="76" t="str">
        <f t="shared" si="102"/>
        <v/>
      </c>
      <c r="BA102" s="76" t="str">
        <f t="shared" si="103"/>
        <v/>
      </c>
      <c r="BB102" s="76" t="str">
        <f t="shared" si="104"/>
        <v/>
      </c>
      <c r="BC102" s="76" t="str">
        <f t="shared" si="105"/>
        <v/>
      </c>
      <c r="BF102" s="67" t="s">
        <v>9</v>
      </c>
      <c r="BG102" s="547" t="s">
        <v>20</v>
      </c>
      <c r="BH102" s="67" t="s">
        <v>2011</v>
      </c>
      <c r="BI102" s="67" t="s">
        <v>492</v>
      </c>
    </row>
    <row r="103" spans="1:61" ht="30" customHeight="1">
      <c r="A103" s="556" t="str">
        <f t="shared" si="53"/>
        <v/>
      </c>
      <c r="B103" s="557"/>
      <c r="C103" s="556" t="s">
        <v>1456</v>
      </c>
      <c r="D103" s="558" t="str">
        <f t="shared" si="54"/>
        <v/>
      </c>
      <c r="E103" s="559" t="str">
        <f t="shared" si="55"/>
        <v/>
      </c>
      <c r="F103" s="560" t="str">
        <f t="shared" si="56"/>
        <v/>
      </c>
      <c r="G103" s="561" t="str">
        <f t="shared" si="57"/>
        <v/>
      </c>
      <c r="H103" s="556" t="str">
        <f t="shared" si="58"/>
        <v/>
      </c>
      <c r="I103" s="556" t="str">
        <f t="shared" si="59"/>
        <v/>
      </c>
      <c r="J103" s="561" t="str">
        <f t="shared" si="60"/>
        <v/>
      </c>
      <c r="K103" s="76" t="str">
        <f t="shared" si="61"/>
        <v/>
      </c>
      <c r="L103" s="76" t="str">
        <f t="shared" si="62"/>
        <v/>
      </c>
      <c r="M103" s="76" t="str">
        <f t="shared" si="63"/>
        <v/>
      </c>
      <c r="N103" s="76" t="str">
        <f t="shared" si="64"/>
        <v/>
      </c>
      <c r="O103" s="76">
        <f t="shared" si="65"/>
        <v>0</v>
      </c>
      <c r="P103" s="76">
        <f t="shared" si="66"/>
        <v>0</v>
      </c>
      <c r="Q103" s="76">
        <f t="shared" si="67"/>
        <v>0</v>
      </c>
      <c r="R103" s="76">
        <f t="shared" si="68"/>
        <v>0</v>
      </c>
      <c r="S103" s="76">
        <f t="shared" si="69"/>
        <v>0</v>
      </c>
      <c r="T103" s="76">
        <f t="shared" si="70"/>
        <v>0</v>
      </c>
      <c r="U103" s="76">
        <f t="shared" si="71"/>
        <v>0</v>
      </c>
      <c r="V103" s="76">
        <f t="shared" si="72"/>
        <v>0</v>
      </c>
      <c r="W103" s="76">
        <f t="shared" si="73"/>
        <v>0</v>
      </c>
      <c r="X103" s="76">
        <f t="shared" si="74"/>
        <v>0</v>
      </c>
      <c r="Y103" s="76">
        <f t="shared" si="75"/>
        <v>0</v>
      </c>
      <c r="Z103" s="76">
        <f t="shared" si="76"/>
        <v>0</v>
      </c>
      <c r="AA103" s="76">
        <f t="shared" si="77"/>
        <v>0</v>
      </c>
      <c r="AB103" s="76">
        <f t="shared" si="78"/>
        <v>0</v>
      </c>
      <c r="AC103" s="76">
        <f t="shared" si="79"/>
        <v>0</v>
      </c>
      <c r="AD103" s="76">
        <f t="shared" si="80"/>
        <v>0</v>
      </c>
      <c r="AE103" s="76">
        <f t="shared" si="81"/>
        <v>0</v>
      </c>
      <c r="AF103" s="76">
        <f t="shared" si="82"/>
        <v>0</v>
      </c>
      <c r="AG103" s="76">
        <f t="shared" si="83"/>
        <v>0</v>
      </c>
      <c r="AH103" s="76">
        <f t="shared" si="84"/>
        <v>0</v>
      </c>
      <c r="AI103" s="76">
        <f t="shared" si="85"/>
        <v>0</v>
      </c>
      <c r="AJ103" s="76">
        <f t="shared" si="86"/>
        <v>0</v>
      </c>
      <c r="AK103" s="76">
        <f t="shared" si="87"/>
        <v>0</v>
      </c>
      <c r="AL103" s="76">
        <f t="shared" si="88"/>
        <v>0</v>
      </c>
      <c r="AM103" s="76">
        <f t="shared" si="89"/>
        <v>0</v>
      </c>
      <c r="AN103" s="76" t="str">
        <f t="shared" si="90"/>
        <v/>
      </c>
      <c r="AO103" s="76" t="str">
        <f t="shared" si="91"/>
        <v/>
      </c>
      <c r="AP103" s="76" t="str">
        <f t="shared" si="92"/>
        <v/>
      </c>
      <c r="AQ103" s="76" t="str">
        <f t="shared" si="93"/>
        <v/>
      </c>
      <c r="AR103" s="76" t="str">
        <f t="shared" si="94"/>
        <v/>
      </c>
      <c r="AS103" s="76" t="str">
        <f t="shared" si="95"/>
        <v/>
      </c>
      <c r="AT103" s="76" t="str">
        <f t="shared" si="96"/>
        <v/>
      </c>
      <c r="AU103" s="76" t="str">
        <f t="shared" si="97"/>
        <v/>
      </c>
      <c r="AV103" s="76" t="str">
        <f t="shared" si="98"/>
        <v/>
      </c>
      <c r="AW103" s="76" t="str">
        <f t="shared" si="99"/>
        <v/>
      </c>
      <c r="AX103" s="76" t="str">
        <f t="shared" si="100"/>
        <v/>
      </c>
      <c r="AY103" s="76" t="str">
        <f t="shared" si="101"/>
        <v/>
      </c>
      <c r="AZ103" s="76" t="str">
        <f t="shared" si="102"/>
        <v/>
      </c>
      <c r="BA103" s="76" t="str">
        <f t="shared" si="103"/>
        <v/>
      </c>
      <c r="BB103" s="76" t="str">
        <f t="shared" si="104"/>
        <v/>
      </c>
      <c r="BC103" s="76" t="str">
        <f t="shared" si="105"/>
        <v/>
      </c>
      <c r="BF103" s="67" t="s">
        <v>9</v>
      </c>
      <c r="BG103" s="547" t="s">
        <v>20</v>
      </c>
      <c r="BH103" s="67" t="s">
        <v>2104</v>
      </c>
      <c r="BI103" s="67" t="s">
        <v>493</v>
      </c>
    </row>
    <row r="104" spans="1:61" ht="30" customHeight="1">
      <c r="A104" s="556" t="str">
        <f t="shared" si="53"/>
        <v/>
      </c>
      <c r="B104" s="557"/>
      <c r="C104" s="556" t="s">
        <v>1456</v>
      </c>
      <c r="D104" s="558" t="str">
        <f t="shared" si="54"/>
        <v/>
      </c>
      <c r="E104" s="559" t="str">
        <f t="shared" si="55"/>
        <v/>
      </c>
      <c r="F104" s="560" t="str">
        <f t="shared" si="56"/>
        <v/>
      </c>
      <c r="G104" s="561" t="str">
        <f t="shared" si="57"/>
        <v/>
      </c>
      <c r="H104" s="556" t="str">
        <f t="shared" si="58"/>
        <v/>
      </c>
      <c r="I104" s="556" t="str">
        <f t="shared" si="59"/>
        <v/>
      </c>
      <c r="J104" s="561" t="str">
        <f t="shared" si="60"/>
        <v/>
      </c>
      <c r="K104" s="76" t="str">
        <f t="shared" si="61"/>
        <v/>
      </c>
      <c r="L104" s="76" t="str">
        <f t="shared" si="62"/>
        <v/>
      </c>
      <c r="M104" s="76" t="str">
        <f t="shared" si="63"/>
        <v/>
      </c>
      <c r="N104" s="76" t="str">
        <f t="shared" si="64"/>
        <v/>
      </c>
      <c r="O104" s="76">
        <f t="shared" si="65"/>
        <v>0</v>
      </c>
      <c r="P104" s="76">
        <f t="shared" si="66"/>
        <v>0</v>
      </c>
      <c r="Q104" s="76">
        <f t="shared" si="67"/>
        <v>0</v>
      </c>
      <c r="R104" s="76">
        <f t="shared" si="68"/>
        <v>0</v>
      </c>
      <c r="S104" s="76">
        <f t="shared" si="69"/>
        <v>0</v>
      </c>
      <c r="T104" s="76">
        <f t="shared" si="70"/>
        <v>0</v>
      </c>
      <c r="U104" s="76">
        <f t="shared" si="71"/>
        <v>0</v>
      </c>
      <c r="V104" s="76">
        <f t="shared" si="72"/>
        <v>0</v>
      </c>
      <c r="W104" s="76">
        <f t="shared" si="73"/>
        <v>0</v>
      </c>
      <c r="X104" s="76">
        <f t="shared" si="74"/>
        <v>0</v>
      </c>
      <c r="Y104" s="76">
        <f t="shared" si="75"/>
        <v>0</v>
      </c>
      <c r="Z104" s="76">
        <f t="shared" si="76"/>
        <v>0</v>
      </c>
      <c r="AA104" s="76">
        <f t="shared" si="77"/>
        <v>0</v>
      </c>
      <c r="AB104" s="76">
        <f t="shared" si="78"/>
        <v>0</v>
      </c>
      <c r="AC104" s="76">
        <f t="shared" si="79"/>
        <v>0</v>
      </c>
      <c r="AD104" s="76">
        <f t="shared" si="80"/>
        <v>0</v>
      </c>
      <c r="AE104" s="76">
        <f t="shared" si="81"/>
        <v>0</v>
      </c>
      <c r="AF104" s="76">
        <f t="shared" si="82"/>
        <v>0</v>
      </c>
      <c r="AG104" s="76">
        <f t="shared" si="83"/>
        <v>0</v>
      </c>
      <c r="AH104" s="76">
        <f t="shared" si="84"/>
        <v>0</v>
      </c>
      <c r="AI104" s="76">
        <f t="shared" si="85"/>
        <v>0</v>
      </c>
      <c r="AJ104" s="76">
        <f t="shared" si="86"/>
        <v>0</v>
      </c>
      <c r="AK104" s="76">
        <f t="shared" si="87"/>
        <v>0</v>
      </c>
      <c r="AL104" s="76">
        <f t="shared" si="88"/>
        <v>0</v>
      </c>
      <c r="AM104" s="76">
        <f t="shared" si="89"/>
        <v>0</v>
      </c>
      <c r="AN104" s="76" t="str">
        <f t="shared" si="90"/>
        <v/>
      </c>
      <c r="AO104" s="76" t="str">
        <f t="shared" si="91"/>
        <v/>
      </c>
      <c r="AP104" s="76" t="str">
        <f t="shared" si="92"/>
        <v/>
      </c>
      <c r="AQ104" s="76" t="str">
        <f t="shared" si="93"/>
        <v/>
      </c>
      <c r="AR104" s="76" t="str">
        <f t="shared" si="94"/>
        <v/>
      </c>
      <c r="AS104" s="76" t="str">
        <f t="shared" si="95"/>
        <v/>
      </c>
      <c r="AT104" s="76" t="str">
        <f t="shared" si="96"/>
        <v/>
      </c>
      <c r="AU104" s="76" t="str">
        <f t="shared" si="97"/>
        <v/>
      </c>
      <c r="AV104" s="76" t="str">
        <f t="shared" si="98"/>
        <v/>
      </c>
      <c r="AW104" s="76" t="str">
        <f t="shared" si="99"/>
        <v/>
      </c>
      <c r="AX104" s="76" t="str">
        <f t="shared" si="100"/>
        <v/>
      </c>
      <c r="AY104" s="76" t="str">
        <f t="shared" si="101"/>
        <v/>
      </c>
      <c r="AZ104" s="76" t="str">
        <f t="shared" si="102"/>
        <v/>
      </c>
      <c r="BA104" s="76" t="str">
        <f t="shared" si="103"/>
        <v/>
      </c>
      <c r="BB104" s="76" t="str">
        <f t="shared" si="104"/>
        <v/>
      </c>
      <c r="BC104" s="76" t="str">
        <f t="shared" si="105"/>
        <v/>
      </c>
      <c r="BF104" s="67" t="s">
        <v>9</v>
      </c>
      <c r="BG104" s="547" t="s">
        <v>20</v>
      </c>
      <c r="BH104" s="67" t="s">
        <v>80</v>
      </c>
      <c r="BI104" s="67" t="s">
        <v>494</v>
      </c>
    </row>
    <row r="105" spans="1:61" ht="30" customHeight="1">
      <c r="A105" s="556" t="str">
        <f t="shared" si="53"/>
        <v/>
      </c>
      <c r="B105" s="557"/>
      <c r="C105" s="556" t="s">
        <v>1456</v>
      </c>
      <c r="D105" s="558" t="str">
        <f t="shared" si="54"/>
        <v/>
      </c>
      <c r="E105" s="559" t="str">
        <f t="shared" si="55"/>
        <v/>
      </c>
      <c r="F105" s="560" t="str">
        <f t="shared" si="56"/>
        <v/>
      </c>
      <c r="G105" s="561" t="str">
        <f t="shared" si="57"/>
        <v/>
      </c>
      <c r="H105" s="556" t="str">
        <f t="shared" si="58"/>
        <v/>
      </c>
      <c r="I105" s="556" t="str">
        <f t="shared" si="59"/>
        <v/>
      </c>
      <c r="J105" s="561" t="str">
        <f t="shared" si="60"/>
        <v/>
      </c>
      <c r="K105" s="76" t="str">
        <f t="shared" si="61"/>
        <v/>
      </c>
      <c r="L105" s="76" t="str">
        <f t="shared" si="62"/>
        <v/>
      </c>
      <c r="M105" s="76" t="str">
        <f t="shared" si="63"/>
        <v/>
      </c>
      <c r="N105" s="76" t="str">
        <f t="shared" si="64"/>
        <v/>
      </c>
      <c r="O105" s="76">
        <f t="shared" si="65"/>
        <v>0</v>
      </c>
      <c r="P105" s="76">
        <f t="shared" si="66"/>
        <v>0</v>
      </c>
      <c r="Q105" s="76">
        <f t="shared" si="67"/>
        <v>0</v>
      </c>
      <c r="R105" s="76">
        <f t="shared" si="68"/>
        <v>0</v>
      </c>
      <c r="S105" s="76">
        <f t="shared" si="69"/>
        <v>0</v>
      </c>
      <c r="T105" s="76">
        <f t="shared" si="70"/>
        <v>0</v>
      </c>
      <c r="U105" s="76">
        <f t="shared" si="71"/>
        <v>0</v>
      </c>
      <c r="V105" s="76">
        <f t="shared" si="72"/>
        <v>0</v>
      </c>
      <c r="W105" s="76">
        <f t="shared" si="73"/>
        <v>0</v>
      </c>
      <c r="X105" s="76">
        <f t="shared" si="74"/>
        <v>0</v>
      </c>
      <c r="Y105" s="76">
        <f t="shared" si="75"/>
        <v>0</v>
      </c>
      <c r="Z105" s="76">
        <f t="shared" si="76"/>
        <v>0</v>
      </c>
      <c r="AA105" s="76">
        <f t="shared" si="77"/>
        <v>0</v>
      </c>
      <c r="AB105" s="76">
        <f t="shared" si="78"/>
        <v>0</v>
      </c>
      <c r="AC105" s="76">
        <f t="shared" si="79"/>
        <v>0</v>
      </c>
      <c r="AD105" s="76">
        <f t="shared" si="80"/>
        <v>0</v>
      </c>
      <c r="AE105" s="76">
        <f t="shared" si="81"/>
        <v>0</v>
      </c>
      <c r="AF105" s="76">
        <f t="shared" si="82"/>
        <v>0</v>
      </c>
      <c r="AG105" s="76">
        <f t="shared" si="83"/>
        <v>0</v>
      </c>
      <c r="AH105" s="76">
        <f t="shared" si="84"/>
        <v>0</v>
      </c>
      <c r="AI105" s="76">
        <f t="shared" si="85"/>
        <v>0</v>
      </c>
      <c r="AJ105" s="76">
        <f t="shared" si="86"/>
        <v>0</v>
      </c>
      <c r="AK105" s="76">
        <f t="shared" si="87"/>
        <v>0</v>
      </c>
      <c r="AL105" s="76">
        <f t="shared" si="88"/>
        <v>0</v>
      </c>
      <c r="AM105" s="76">
        <f t="shared" si="89"/>
        <v>0</v>
      </c>
      <c r="AN105" s="76" t="str">
        <f t="shared" si="90"/>
        <v/>
      </c>
      <c r="AO105" s="76" t="str">
        <f t="shared" si="91"/>
        <v/>
      </c>
      <c r="AP105" s="76" t="str">
        <f t="shared" si="92"/>
        <v/>
      </c>
      <c r="AQ105" s="76" t="str">
        <f t="shared" si="93"/>
        <v/>
      </c>
      <c r="AR105" s="76" t="str">
        <f t="shared" si="94"/>
        <v/>
      </c>
      <c r="AS105" s="76" t="str">
        <f t="shared" si="95"/>
        <v/>
      </c>
      <c r="AT105" s="76" t="str">
        <f t="shared" si="96"/>
        <v/>
      </c>
      <c r="AU105" s="76" t="str">
        <f t="shared" si="97"/>
        <v/>
      </c>
      <c r="AV105" s="76" t="str">
        <f t="shared" si="98"/>
        <v/>
      </c>
      <c r="AW105" s="76" t="str">
        <f t="shared" si="99"/>
        <v/>
      </c>
      <c r="AX105" s="76" t="str">
        <f t="shared" si="100"/>
        <v/>
      </c>
      <c r="AY105" s="76" t="str">
        <f t="shared" si="101"/>
        <v/>
      </c>
      <c r="AZ105" s="76" t="str">
        <f t="shared" si="102"/>
        <v/>
      </c>
      <c r="BA105" s="76" t="str">
        <f t="shared" si="103"/>
        <v/>
      </c>
      <c r="BB105" s="76" t="str">
        <f t="shared" si="104"/>
        <v/>
      </c>
      <c r="BC105" s="76" t="str">
        <f t="shared" si="105"/>
        <v/>
      </c>
      <c r="BF105" s="67" t="s">
        <v>9</v>
      </c>
      <c r="BG105" s="547" t="s">
        <v>20</v>
      </c>
      <c r="BH105" s="67" t="s">
        <v>81</v>
      </c>
      <c r="BI105" s="67" t="s">
        <v>495</v>
      </c>
    </row>
    <row r="106" spans="1:61" ht="30" customHeight="1">
      <c r="A106" s="556" t="str">
        <f t="shared" si="53"/>
        <v/>
      </c>
      <c r="B106" s="557"/>
      <c r="C106" s="556" t="s">
        <v>1456</v>
      </c>
      <c r="D106" s="558" t="str">
        <f t="shared" si="54"/>
        <v/>
      </c>
      <c r="E106" s="559" t="str">
        <f t="shared" si="55"/>
        <v/>
      </c>
      <c r="F106" s="560" t="str">
        <f t="shared" si="56"/>
        <v/>
      </c>
      <c r="G106" s="561" t="str">
        <f t="shared" si="57"/>
        <v/>
      </c>
      <c r="H106" s="556" t="str">
        <f t="shared" si="58"/>
        <v/>
      </c>
      <c r="I106" s="556" t="str">
        <f t="shared" si="59"/>
        <v/>
      </c>
      <c r="J106" s="561" t="str">
        <f t="shared" si="60"/>
        <v/>
      </c>
      <c r="K106" s="76" t="str">
        <f t="shared" si="61"/>
        <v/>
      </c>
      <c r="L106" s="76" t="str">
        <f t="shared" si="62"/>
        <v/>
      </c>
      <c r="M106" s="76" t="str">
        <f t="shared" si="63"/>
        <v/>
      </c>
      <c r="N106" s="76" t="str">
        <f t="shared" si="64"/>
        <v/>
      </c>
      <c r="O106" s="76">
        <f t="shared" si="65"/>
        <v>0</v>
      </c>
      <c r="P106" s="76">
        <f t="shared" si="66"/>
        <v>0</v>
      </c>
      <c r="Q106" s="76">
        <f t="shared" si="67"/>
        <v>0</v>
      </c>
      <c r="R106" s="76">
        <f t="shared" si="68"/>
        <v>0</v>
      </c>
      <c r="S106" s="76">
        <f t="shared" si="69"/>
        <v>0</v>
      </c>
      <c r="T106" s="76">
        <f t="shared" si="70"/>
        <v>0</v>
      </c>
      <c r="U106" s="76">
        <f t="shared" si="71"/>
        <v>0</v>
      </c>
      <c r="V106" s="76">
        <f t="shared" si="72"/>
        <v>0</v>
      </c>
      <c r="W106" s="76">
        <f t="shared" si="73"/>
        <v>0</v>
      </c>
      <c r="X106" s="76">
        <f t="shared" si="74"/>
        <v>0</v>
      </c>
      <c r="Y106" s="76">
        <f t="shared" si="75"/>
        <v>0</v>
      </c>
      <c r="Z106" s="76">
        <f t="shared" si="76"/>
        <v>0</v>
      </c>
      <c r="AA106" s="76">
        <f t="shared" si="77"/>
        <v>0</v>
      </c>
      <c r="AB106" s="76">
        <f t="shared" si="78"/>
        <v>0</v>
      </c>
      <c r="AC106" s="76">
        <f t="shared" si="79"/>
        <v>0</v>
      </c>
      <c r="AD106" s="76">
        <f t="shared" si="80"/>
        <v>0</v>
      </c>
      <c r="AE106" s="76">
        <f t="shared" si="81"/>
        <v>0</v>
      </c>
      <c r="AF106" s="76">
        <f t="shared" si="82"/>
        <v>0</v>
      </c>
      <c r="AG106" s="76">
        <f t="shared" si="83"/>
        <v>0</v>
      </c>
      <c r="AH106" s="76">
        <f t="shared" si="84"/>
        <v>0</v>
      </c>
      <c r="AI106" s="76">
        <f t="shared" si="85"/>
        <v>0</v>
      </c>
      <c r="AJ106" s="76">
        <f t="shared" si="86"/>
        <v>0</v>
      </c>
      <c r="AK106" s="76">
        <f t="shared" si="87"/>
        <v>0</v>
      </c>
      <c r="AL106" s="76">
        <f t="shared" si="88"/>
        <v>0</v>
      </c>
      <c r="AM106" s="76">
        <f t="shared" si="89"/>
        <v>0</v>
      </c>
      <c r="AN106" s="76" t="str">
        <f t="shared" si="90"/>
        <v/>
      </c>
      <c r="AO106" s="76" t="str">
        <f t="shared" si="91"/>
        <v/>
      </c>
      <c r="AP106" s="76" t="str">
        <f t="shared" si="92"/>
        <v/>
      </c>
      <c r="AQ106" s="76" t="str">
        <f t="shared" si="93"/>
        <v/>
      </c>
      <c r="AR106" s="76" t="str">
        <f t="shared" si="94"/>
        <v/>
      </c>
      <c r="AS106" s="76" t="str">
        <f t="shared" si="95"/>
        <v/>
      </c>
      <c r="AT106" s="76" t="str">
        <f t="shared" si="96"/>
        <v/>
      </c>
      <c r="AU106" s="76" t="str">
        <f t="shared" si="97"/>
        <v/>
      </c>
      <c r="AV106" s="76" t="str">
        <f t="shared" si="98"/>
        <v/>
      </c>
      <c r="AW106" s="76" t="str">
        <f t="shared" si="99"/>
        <v/>
      </c>
      <c r="AX106" s="76" t="str">
        <f t="shared" si="100"/>
        <v/>
      </c>
      <c r="AY106" s="76" t="str">
        <f t="shared" si="101"/>
        <v/>
      </c>
      <c r="AZ106" s="76" t="str">
        <f t="shared" si="102"/>
        <v/>
      </c>
      <c r="BA106" s="76" t="str">
        <f t="shared" si="103"/>
        <v/>
      </c>
      <c r="BB106" s="76" t="str">
        <f t="shared" si="104"/>
        <v/>
      </c>
      <c r="BC106" s="76" t="str">
        <f t="shared" si="105"/>
        <v/>
      </c>
      <c r="BF106" s="67" t="s">
        <v>9</v>
      </c>
      <c r="BG106" s="547" t="s">
        <v>20</v>
      </c>
      <c r="BH106" s="67" t="s">
        <v>2105</v>
      </c>
      <c r="BI106" s="67" t="s">
        <v>496</v>
      </c>
    </row>
    <row r="107" spans="1:61" ht="30" customHeight="1">
      <c r="A107" s="556" t="str">
        <f t="shared" si="53"/>
        <v/>
      </c>
      <c r="B107" s="557"/>
      <c r="C107" s="556" t="s">
        <v>1456</v>
      </c>
      <c r="D107" s="558" t="str">
        <f t="shared" si="54"/>
        <v/>
      </c>
      <c r="E107" s="559" t="str">
        <f t="shared" si="55"/>
        <v/>
      </c>
      <c r="F107" s="560" t="str">
        <f t="shared" si="56"/>
        <v/>
      </c>
      <c r="G107" s="561" t="str">
        <f t="shared" si="57"/>
        <v/>
      </c>
      <c r="H107" s="556" t="str">
        <f t="shared" si="58"/>
        <v/>
      </c>
      <c r="I107" s="556" t="str">
        <f t="shared" si="59"/>
        <v/>
      </c>
      <c r="J107" s="561" t="str">
        <f t="shared" si="60"/>
        <v/>
      </c>
      <c r="K107" s="76" t="str">
        <f t="shared" si="61"/>
        <v/>
      </c>
      <c r="L107" s="76" t="str">
        <f t="shared" si="62"/>
        <v/>
      </c>
      <c r="M107" s="76" t="str">
        <f t="shared" si="63"/>
        <v/>
      </c>
      <c r="N107" s="76" t="str">
        <f t="shared" si="64"/>
        <v/>
      </c>
      <c r="O107" s="76">
        <f t="shared" si="65"/>
        <v>0</v>
      </c>
      <c r="P107" s="76">
        <f t="shared" si="66"/>
        <v>0</v>
      </c>
      <c r="Q107" s="76">
        <f t="shared" si="67"/>
        <v>0</v>
      </c>
      <c r="R107" s="76">
        <f t="shared" si="68"/>
        <v>0</v>
      </c>
      <c r="S107" s="76">
        <f t="shared" si="69"/>
        <v>0</v>
      </c>
      <c r="T107" s="76">
        <f t="shared" si="70"/>
        <v>0</v>
      </c>
      <c r="U107" s="76">
        <f t="shared" si="71"/>
        <v>0</v>
      </c>
      <c r="V107" s="76">
        <f t="shared" si="72"/>
        <v>0</v>
      </c>
      <c r="W107" s="76">
        <f t="shared" si="73"/>
        <v>0</v>
      </c>
      <c r="X107" s="76">
        <f t="shared" si="74"/>
        <v>0</v>
      </c>
      <c r="Y107" s="76">
        <f t="shared" si="75"/>
        <v>0</v>
      </c>
      <c r="Z107" s="76">
        <f t="shared" si="76"/>
        <v>0</v>
      </c>
      <c r="AA107" s="76">
        <f t="shared" si="77"/>
        <v>0</v>
      </c>
      <c r="AB107" s="76">
        <f t="shared" si="78"/>
        <v>0</v>
      </c>
      <c r="AC107" s="76">
        <f t="shared" si="79"/>
        <v>0</v>
      </c>
      <c r="AD107" s="76">
        <f t="shared" si="80"/>
        <v>0</v>
      </c>
      <c r="AE107" s="76">
        <f t="shared" si="81"/>
        <v>0</v>
      </c>
      <c r="AF107" s="76">
        <f t="shared" si="82"/>
        <v>0</v>
      </c>
      <c r="AG107" s="76">
        <f t="shared" si="83"/>
        <v>0</v>
      </c>
      <c r="AH107" s="76">
        <f t="shared" si="84"/>
        <v>0</v>
      </c>
      <c r="AI107" s="76">
        <f t="shared" si="85"/>
        <v>0</v>
      </c>
      <c r="AJ107" s="76">
        <f t="shared" si="86"/>
        <v>0</v>
      </c>
      <c r="AK107" s="76">
        <f t="shared" si="87"/>
        <v>0</v>
      </c>
      <c r="AL107" s="76">
        <f t="shared" si="88"/>
        <v>0</v>
      </c>
      <c r="AM107" s="76">
        <f t="shared" si="89"/>
        <v>0</v>
      </c>
      <c r="AN107" s="76" t="str">
        <f t="shared" si="90"/>
        <v/>
      </c>
      <c r="AO107" s="76" t="str">
        <f t="shared" si="91"/>
        <v/>
      </c>
      <c r="AP107" s="76" t="str">
        <f t="shared" si="92"/>
        <v/>
      </c>
      <c r="AQ107" s="76" t="str">
        <f t="shared" si="93"/>
        <v/>
      </c>
      <c r="AR107" s="76" t="str">
        <f t="shared" si="94"/>
        <v/>
      </c>
      <c r="AS107" s="76" t="str">
        <f t="shared" si="95"/>
        <v/>
      </c>
      <c r="AT107" s="76" t="str">
        <f t="shared" si="96"/>
        <v/>
      </c>
      <c r="AU107" s="76" t="str">
        <f t="shared" si="97"/>
        <v/>
      </c>
      <c r="AV107" s="76" t="str">
        <f t="shared" si="98"/>
        <v/>
      </c>
      <c r="AW107" s="76" t="str">
        <f t="shared" si="99"/>
        <v/>
      </c>
      <c r="AX107" s="76" t="str">
        <f t="shared" si="100"/>
        <v/>
      </c>
      <c r="AY107" s="76" t="str">
        <f t="shared" si="101"/>
        <v/>
      </c>
      <c r="AZ107" s="76" t="str">
        <f t="shared" si="102"/>
        <v/>
      </c>
      <c r="BA107" s="76" t="str">
        <f t="shared" si="103"/>
        <v/>
      </c>
      <c r="BB107" s="76" t="str">
        <f t="shared" si="104"/>
        <v/>
      </c>
      <c r="BC107" s="76" t="str">
        <f t="shared" si="105"/>
        <v/>
      </c>
      <c r="BF107" s="67" t="s">
        <v>9</v>
      </c>
      <c r="BG107" s="547" t="s">
        <v>20</v>
      </c>
      <c r="BH107" s="67" t="s">
        <v>2106</v>
      </c>
      <c r="BI107" s="67" t="s">
        <v>497</v>
      </c>
    </row>
    <row r="108" spans="1:61" ht="30" customHeight="1">
      <c r="A108" s="556" t="str">
        <f t="shared" si="53"/>
        <v/>
      </c>
      <c r="B108" s="557"/>
      <c r="C108" s="556" t="s">
        <v>1456</v>
      </c>
      <c r="D108" s="558" t="str">
        <f t="shared" si="54"/>
        <v/>
      </c>
      <c r="E108" s="559" t="str">
        <f t="shared" si="55"/>
        <v/>
      </c>
      <c r="F108" s="560" t="str">
        <f t="shared" si="56"/>
        <v/>
      </c>
      <c r="G108" s="561" t="str">
        <f t="shared" si="57"/>
        <v/>
      </c>
      <c r="H108" s="556" t="str">
        <f t="shared" si="58"/>
        <v/>
      </c>
      <c r="I108" s="556" t="str">
        <f t="shared" si="59"/>
        <v/>
      </c>
      <c r="J108" s="561" t="str">
        <f t="shared" si="60"/>
        <v/>
      </c>
      <c r="K108" s="76" t="str">
        <f t="shared" si="61"/>
        <v/>
      </c>
      <c r="L108" s="76" t="str">
        <f t="shared" si="62"/>
        <v/>
      </c>
      <c r="M108" s="76" t="str">
        <f t="shared" si="63"/>
        <v/>
      </c>
      <c r="N108" s="76" t="str">
        <f t="shared" si="64"/>
        <v/>
      </c>
      <c r="O108" s="76">
        <f t="shared" si="65"/>
        <v>0</v>
      </c>
      <c r="P108" s="76">
        <f t="shared" si="66"/>
        <v>0</v>
      </c>
      <c r="Q108" s="76">
        <f t="shared" si="67"/>
        <v>0</v>
      </c>
      <c r="R108" s="76">
        <f t="shared" si="68"/>
        <v>0</v>
      </c>
      <c r="S108" s="76">
        <f t="shared" si="69"/>
        <v>0</v>
      </c>
      <c r="T108" s="76">
        <f t="shared" si="70"/>
        <v>0</v>
      </c>
      <c r="U108" s="76">
        <f t="shared" si="71"/>
        <v>0</v>
      </c>
      <c r="V108" s="76">
        <f t="shared" si="72"/>
        <v>0</v>
      </c>
      <c r="W108" s="76">
        <f t="shared" si="73"/>
        <v>0</v>
      </c>
      <c r="X108" s="76">
        <f t="shared" si="74"/>
        <v>0</v>
      </c>
      <c r="Y108" s="76">
        <f t="shared" si="75"/>
        <v>0</v>
      </c>
      <c r="Z108" s="76">
        <f t="shared" si="76"/>
        <v>0</v>
      </c>
      <c r="AA108" s="76">
        <f t="shared" si="77"/>
        <v>0</v>
      </c>
      <c r="AB108" s="76">
        <f t="shared" si="78"/>
        <v>0</v>
      </c>
      <c r="AC108" s="76">
        <f t="shared" si="79"/>
        <v>0</v>
      </c>
      <c r="AD108" s="76">
        <f t="shared" si="80"/>
        <v>0</v>
      </c>
      <c r="AE108" s="76">
        <f t="shared" si="81"/>
        <v>0</v>
      </c>
      <c r="AF108" s="76">
        <f t="shared" si="82"/>
        <v>0</v>
      </c>
      <c r="AG108" s="76">
        <f t="shared" si="83"/>
        <v>0</v>
      </c>
      <c r="AH108" s="76">
        <f t="shared" si="84"/>
        <v>0</v>
      </c>
      <c r="AI108" s="76">
        <f t="shared" si="85"/>
        <v>0</v>
      </c>
      <c r="AJ108" s="76">
        <f t="shared" si="86"/>
        <v>0</v>
      </c>
      <c r="AK108" s="76">
        <f t="shared" si="87"/>
        <v>0</v>
      </c>
      <c r="AL108" s="76">
        <f t="shared" si="88"/>
        <v>0</v>
      </c>
      <c r="AM108" s="76">
        <f t="shared" si="89"/>
        <v>0</v>
      </c>
      <c r="AN108" s="76" t="str">
        <f t="shared" si="90"/>
        <v/>
      </c>
      <c r="AO108" s="76" t="str">
        <f t="shared" si="91"/>
        <v/>
      </c>
      <c r="AP108" s="76" t="str">
        <f t="shared" si="92"/>
        <v/>
      </c>
      <c r="AQ108" s="76" t="str">
        <f t="shared" si="93"/>
        <v/>
      </c>
      <c r="AR108" s="76" t="str">
        <f t="shared" si="94"/>
        <v/>
      </c>
      <c r="AS108" s="76" t="str">
        <f t="shared" si="95"/>
        <v/>
      </c>
      <c r="AT108" s="76" t="str">
        <f t="shared" si="96"/>
        <v/>
      </c>
      <c r="AU108" s="76" t="str">
        <f t="shared" si="97"/>
        <v/>
      </c>
      <c r="AV108" s="76" t="str">
        <f t="shared" si="98"/>
        <v/>
      </c>
      <c r="AW108" s="76" t="str">
        <f t="shared" si="99"/>
        <v/>
      </c>
      <c r="AX108" s="76" t="str">
        <f t="shared" si="100"/>
        <v/>
      </c>
      <c r="AY108" s="76" t="str">
        <f t="shared" si="101"/>
        <v/>
      </c>
      <c r="AZ108" s="76" t="str">
        <f t="shared" si="102"/>
        <v/>
      </c>
      <c r="BA108" s="76" t="str">
        <f t="shared" si="103"/>
        <v/>
      </c>
      <c r="BB108" s="76" t="str">
        <f t="shared" si="104"/>
        <v/>
      </c>
      <c r="BC108" s="76" t="str">
        <f t="shared" si="105"/>
        <v/>
      </c>
      <c r="BF108" s="67" t="s">
        <v>9</v>
      </c>
      <c r="BG108" s="547" t="s">
        <v>20</v>
      </c>
      <c r="BH108" s="67" t="s">
        <v>82</v>
      </c>
      <c r="BI108" s="67" t="s">
        <v>498</v>
      </c>
    </row>
    <row r="109" spans="1:61" ht="30" customHeight="1">
      <c r="A109" s="556" t="str">
        <f t="shared" si="53"/>
        <v/>
      </c>
      <c r="B109" s="557"/>
      <c r="C109" s="556" t="s">
        <v>1456</v>
      </c>
      <c r="D109" s="558" t="str">
        <f t="shared" si="54"/>
        <v/>
      </c>
      <c r="E109" s="559" t="str">
        <f t="shared" si="55"/>
        <v/>
      </c>
      <c r="F109" s="560" t="str">
        <f t="shared" si="56"/>
        <v/>
      </c>
      <c r="G109" s="561" t="str">
        <f t="shared" si="57"/>
        <v/>
      </c>
      <c r="H109" s="556" t="str">
        <f t="shared" si="58"/>
        <v/>
      </c>
      <c r="I109" s="556" t="str">
        <f t="shared" si="59"/>
        <v/>
      </c>
      <c r="J109" s="561" t="str">
        <f t="shared" si="60"/>
        <v/>
      </c>
      <c r="K109" s="76" t="str">
        <f t="shared" si="61"/>
        <v/>
      </c>
      <c r="L109" s="76" t="str">
        <f t="shared" si="62"/>
        <v/>
      </c>
      <c r="M109" s="76" t="str">
        <f t="shared" si="63"/>
        <v/>
      </c>
      <c r="N109" s="76" t="str">
        <f t="shared" si="64"/>
        <v/>
      </c>
      <c r="O109" s="76">
        <f t="shared" si="65"/>
        <v>0</v>
      </c>
      <c r="P109" s="76">
        <f t="shared" si="66"/>
        <v>0</v>
      </c>
      <c r="Q109" s="76">
        <f t="shared" si="67"/>
        <v>0</v>
      </c>
      <c r="R109" s="76">
        <f t="shared" si="68"/>
        <v>0</v>
      </c>
      <c r="S109" s="76">
        <f t="shared" si="69"/>
        <v>0</v>
      </c>
      <c r="T109" s="76">
        <f t="shared" si="70"/>
        <v>0</v>
      </c>
      <c r="U109" s="76">
        <f t="shared" si="71"/>
        <v>0</v>
      </c>
      <c r="V109" s="76">
        <f t="shared" si="72"/>
        <v>0</v>
      </c>
      <c r="W109" s="76">
        <f t="shared" si="73"/>
        <v>0</v>
      </c>
      <c r="X109" s="76">
        <f t="shared" si="74"/>
        <v>0</v>
      </c>
      <c r="Y109" s="76">
        <f t="shared" si="75"/>
        <v>0</v>
      </c>
      <c r="Z109" s="76">
        <f t="shared" si="76"/>
        <v>0</v>
      </c>
      <c r="AA109" s="76">
        <f t="shared" si="77"/>
        <v>0</v>
      </c>
      <c r="AB109" s="76">
        <f t="shared" si="78"/>
        <v>0</v>
      </c>
      <c r="AC109" s="76">
        <f t="shared" si="79"/>
        <v>0</v>
      </c>
      <c r="AD109" s="76">
        <f t="shared" si="80"/>
        <v>0</v>
      </c>
      <c r="AE109" s="76">
        <f t="shared" si="81"/>
        <v>0</v>
      </c>
      <c r="AF109" s="76">
        <f t="shared" si="82"/>
        <v>0</v>
      </c>
      <c r="AG109" s="76">
        <f t="shared" si="83"/>
        <v>0</v>
      </c>
      <c r="AH109" s="76">
        <f t="shared" si="84"/>
        <v>0</v>
      </c>
      <c r="AI109" s="76">
        <f t="shared" si="85"/>
        <v>0</v>
      </c>
      <c r="AJ109" s="76">
        <f t="shared" si="86"/>
        <v>0</v>
      </c>
      <c r="AK109" s="76">
        <f t="shared" si="87"/>
        <v>0</v>
      </c>
      <c r="AL109" s="76">
        <f t="shared" si="88"/>
        <v>0</v>
      </c>
      <c r="AM109" s="76">
        <f t="shared" si="89"/>
        <v>0</v>
      </c>
      <c r="AN109" s="76" t="str">
        <f t="shared" si="90"/>
        <v/>
      </c>
      <c r="AO109" s="76" t="str">
        <f t="shared" si="91"/>
        <v/>
      </c>
      <c r="AP109" s="76" t="str">
        <f t="shared" si="92"/>
        <v/>
      </c>
      <c r="AQ109" s="76" t="str">
        <f t="shared" si="93"/>
        <v/>
      </c>
      <c r="AR109" s="76" t="str">
        <f t="shared" si="94"/>
        <v/>
      </c>
      <c r="AS109" s="76" t="str">
        <f t="shared" si="95"/>
        <v/>
      </c>
      <c r="AT109" s="76" t="str">
        <f t="shared" si="96"/>
        <v/>
      </c>
      <c r="AU109" s="76" t="str">
        <f t="shared" si="97"/>
        <v/>
      </c>
      <c r="AV109" s="76" t="str">
        <f t="shared" si="98"/>
        <v/>
      </c>
      <c r="AW109" s="76" t="str">
        <f t="shared" si="99"/>
        <v/>
      </c>
      <c r="AX109" s="76" t="str">
        <f t="shared" si="100"/>
        <v/>
      </c>
      <c r="AY109" s="76" t="str">
        <f t="shared" si="101"/>
        <v/>
      </c>
      <c r="AZ109" s="76" t="str">
        <f t="shared" si="102"/>
        <v/>
      </c>
      <c r="BA109" s="76" t="str">
        <f t="shared" si="103"/>
        <v/>
      </c>
      <c r="BB109" s="76" t="str">
        <f t="shared" si="104"/>
        <v/>
      </c>
      <c r="BC109" s="76" t="str">
        <f t="shared" si="105"/>
        <v/>
      </c>
      <c r="BF109" s="67" t="s">
        <v>9</v>
      </c>
      <c r="BG109" s="547" t="s">
        <v>20</v>
      </c>
      <c r="BH109" s="67" t="s">
        <v>83</v>
      </c>
      <c r="BI109" s="67" t="s">
        <v>499</v>
      </c>
    </row>
    <row r="110" spans="1:61" ht="30" customHeight="1">
      <c r="A110" s="556" t="str">
        <f t="shared" si="53"/>
        <v/>
      </c>
      <c r="B110" s="557"/>
      <c r="C110" s="556" t="s">
        <v>1456</v>
      </c>
      <c r="D110" s="558" t="str">
        <f t="shared" si="54"/>
        <v/>
      </c>
      <c r="E110" s="559" t="str">
        <f t="shared" si="55"/>
        <v/>
      </c>
      <c r="F110" s="560" t="str">
        <f t="shared" si="56"/>
        <v/>
      </c>
      <c r="G110" s="561" t="str">
        <f t="shared" si="57"/>
        <v/>
      </c>
      <c r="H110" s="556" t="str">
        <f t="shared" si="58"/>
        <v/>
      </c>
      <c r="I110" s="556" t="str">
        <f t="shared" si="59"/>
        <v/>
      </c>
      <c r="J110" s="561" t="str">
        <f t="shared" si="60"/>
        <v/>
      </c>
      <c r="K110" s="76" t="str">
        <f t="shared" si="61"/>
        <v/>
      </c>
      <c r="L110" s="76" t="str">
        <f t="shared" si="62"/>
        <v/>
      </c>
      <c r="M110" s="76" t="str">
        <f t="shared" si="63"/>
        <v/>
      </c>
      <c r="N110" s="76" t="str">
        <f t="shared" si="64"/>
        <v/>
      </c>
      <c r="O110" s="76">
        <f t="shared" si="65"/>
        <v>0</v>
      </c>
      <c r="P110" s="76">
        <f t="shared" si="66"/>
        <v>0</v>
      </c>
      <c r="Q110" s="76">
        <f t="shared" si="67"/>
        <v>0</v>
      </c>
      <c r="R110" s="76">
        <f t="shared" si="68"/>
        <v>0</v>
      </c>
      <c r="S110" s="76">
        <f t="shared" si="69"/>
        <v>0</v>
      </c>
      <c r="T110" s="76">
        <f t="shared" si="70"/>
        <v>0</v>
      </c>
      <c r="U110" s="76">
        <f t="shared" si="71"/>
        <v>0</v>
      </c>
      <c r="V110" s="76">
        <f t="shared" si="72"/>
        <v>0</v>
      </c>
      <c r="W110" s="76">
        <f t="shared" si="73"/>
        <v>0</v>
      </c>
      <c r="X110" s="76">
        <f t="shared" si="74"/>
        <v>0</v>
      </c>
      <c r="Y110" s="76">
        <f t="shared" si="75"/>
        <v>0</v>
      </c>
      <c r="Z110" s="76">
        <f t="shared" si="76"/>
        <v>0</v>
      </c>
      <c r="AA110" s="76">
        <f t="shared" si="77"/>
        <v>0</v>
      </c>
      <c r="AB110" s="76">
        <f t="shared" si="78"/>
        <v>0</v>
      </c>
      <c r="AC110" s="76">
        <f t="shared" si="79"/>
        <v>0</v>
      </c>
      <c r="AD110" s="76">
        <f t="shared" si="80"/>
        <v>0</v>
      </c>
      <c r="AE110" s="76">
        <f t="shared" si="81"/>
        <v>0</v>
      </c>
      <c r="AF110" s="76">
        <f t="shared" si="82"/>
        <v>0</v>
      </c>
      <c r="AG110" s="76">
        <f t="shared" si="83"/>
        <v>0</v>
      </c>
      <c r="AH110" s="76">
        <f t="shared" si="84"/>
        <v>0</v>
      </c>
      <c r="AI110" s="76">
        <f t="shared" si="85"/>
        <v>0</v>
      </c>
      <c r="AJ110" s="76">
        <f t="shared" si="86"/>
        <v>0</v>
      </c>
      <c r="AK110" s="76">
        <f t="shared" si="87"/>
        <v>0</v>
      </c>
      <c r="AL110" s="76">
        <f t="shared" si="88"/>
        <v>0</v>
      </c>
      <c r="AM110" s="76">
        <f t="shared" si="89"/>
        <v>0</v>
      </c>
      <c r="AN110" s="76" t="str">
        <f t="shared" si="90"/>
        <v/>
      </c>
      <c r="AO110" s="76" t="str">
        <f t="shared" si="91"/>
        <v/>
      </c>
      <c r="AP110" s="76" t="str">
        <f t="shared" si="92"/>
        <v/>
      </c>
      <c r="AQ110" s="76" t="str">
        <f t="shared" si="93"/>
        <v/>
      </c>
      <c r="AR110" s="76" t="str">
        <f t="shared" si="94"/>
        <v/>
      </c>
      <c r="AS110" s="76" t="str">
        <f t="shared" si="95"/>
        <v/>
      </c>
      <c r="AT110" s="76" t="str">
        <f t="shared" si="96"/>
        <v/>
      </c>
      <c r="AU110" s="76" t="str">
        <f t="shared" si="97"/>
        <v/>
      </c>
      <c r="AV110" s="76" t="str">
        <f t="shared" si="98"/>
        <v/>
      </c>
      <c r="AW110" s="76" t="str">
        <f t="shared" si="99"/>
        <v/>
      </c>
      <c r="AX110" s="76" t="str">
        <f t="shared" si="100"/>
        <v/>
      </c>
      <c r="AY110" s="76" t="str">
        <f t="shared" si="101"/>
        <v/>
      </c>
      <c r="AZ110" s="76" t="str">
        <f t="shared" si="102"/>
        <v/>
      </c>
      <c r="BA110" s="76" t="str">
        <f t="shared" si="103"/>
        <v/>
      </c>
      <c r="BB110" s="76" t="str">
        <f t="shared" si="104"/>
        <v/>
      </c>
      <c r="BC110" s="76" t="str">
        <f t="shared" si="105"/>
        <v/>
      </c>
      <c r="BF110" s="67" t="s">
        <v>9</v>
      </c>
      <c r="BG110" s="547" t="s">
        <v>20</v>
      </c>
      <c r="BH110" s="67" t="s">
        <v>2010</v>
      </c>
      <c r="BI110" s="67" t="s">
        <v>500</v>
      </c>
    </row>
    <row r="111" spans="1:61" ht="30" customHeight="1">
      <c r="A111" s="556" t="str">
        <f t="shared" si="53"/>
        <v/>
      </c>
      <c r="B111" s="557"/>
      <c r="C111" s="556" t="s">
        <v>1456</v>
      </c>
      <c r="D111" s="558" t="str">
        <f t="shared" si="54"/>
        <v/>
      </c>
      <c r="E111" s="559" t="str">
        <f t="shared" si="55"/>
        <v/>
      </c>
      <c r="F111" s="560" t="str">
        <f t="shared" si="56"/>
        <v/>
      </c>
      <c r="G111" s="561" t="str">
        <f t="shared" si="57"/>
        <v/>
      </c>
      <c r="H111" s="556" t="str">
        <f t="shared" si="58"/>
        <v/>
      </c>
      <c r="I111" s="556" t="str">
        <f t="shared" si="59"/>
        <v/>
      </c>
      <c r="J111" s="561" t="str">
        <f t="shared" si="60"/>
        <v/>
      </c>
      <c r="K111" s="76" t="str">
        <f t="shared" si="61"/>
        <v/>
      </c>
      <c r="L111" s="76" t="str">
        <f t="shared" si="62"/>
        <v/>
      </c>
      <c r="M111" s="76" t="str">
        <f t="shared" si="63"/>
        <v/>
      </c>
      <c r="N111" s="76" t="str">
        <f t="shared" si="64"/>
        <v/>
      </c>
      <c r="O111" s="76">
        <f t="shared" si="65"/>
        <v>0</v>
      </c>
      <c r="P111" s="76">
        <f t="shared" si="66"/>
        <v>0</v>
      </c>
      <c r="Q111" s="76">
        <f t="shared" si="67"/>
        <v>0</v>
      </c>
      <c r="R111" s="76">
        <f t="shared" si="68"/>
        <v>0</v>
      </c>
      <c r="S111" s="76">
        <f t="shared" si="69"/>
        <v>0</v>
      </c>
      <c r="T111" s="76">
        <f t="shared" si="70"/>
        <v>0</v>
      </c>
      <c r="U111" s="76">
        <f t="shared" si="71"/>
        <v>0</v>
      </c>
      <c r="V111" s="76">
        <f t="shared" si="72"/>
        <v>0</v>
      </c>
      <c r="W111" s="76">
        <f t="shared" si="73"/>
        <v>0</v>
      </c>
      <c r="X111" s="76">
        <f t="shared" si="74"/>
        <v>0</v>
      </c>
      <c r="Y111" s="76">
        <f t="shared" si="75"/>
        <v>0</v>
      </c>
      <c r="Z111" s="76">
        <f t="shared" si="76"/>
        <v>0</v>
      </c>
      <c r="AA111" s="76">
        <f t="shared" si="77"/>
        <v>0</v>
      </c>
      <c r="AB111" s="76">
        <f t="shared" si="78"/>
        <v>0</v>
      </c>
      <c r="AC111" s="76">
        <f t="shared" si="79"/>
        <v>0</v>
      </c>
      <c r="AD111" s="76">
        <f t="shared" si="80"/>
        <v>0</v>
      </c>
      <c r="AE111" s="76">
        <f t="shared" si="81"/>
        <v>0</v>
      </c>
      <c r="AF111" s="76">
        <f t="shared" si="82"/>
        <v>0</v>
      </c>
      <c r="AG111" s="76">
        <f t="shared" si="83"/>
        <v>0</v>
      </c>
      <c r="AH111" s="76">
        <f t="shared" si="84"/>
        <v>0</v>
      </c>
      <c r="AI111" s="76">
        <f t="shared" si="85"/>
        <v>0</v>
      </c>
      <c r="AJ111" s="76">
        <f t="shared" si="86"/>
        <v>0</v>
      </c>
      <c r="AK111" s="76">
        <f t="shared" si="87"/>
        <v>0</v>
      </c>
      <c r="AL111" s="76">
        <f t="shared" si="88"/>
        <v>0</v>
      </c>
      <c r="AM111" s="76">
        <f t="shared" si="89"/>
        <v>0</v>
      </c>
      <c r="AN111" s="76" t="str">
        <f t="shared" si="90"/>
        <v/>
      </c>
      <c r="AO111" s="76" t="str">
        <f t="shared" si="91"/>
        <v/>
      </c>
      <c r="AP111" s="76" t="str">
        <f t="shared" si="92"/>
        <v/>
      </c>
      <c r="AQ111" s="76" t="str">
        <f t="shared" si="93"/>
        <v/>
      </c>
      <c r="AR111" s="76" t="str">
        <f t="shared" si="94"/>
        <v/>
      </c>
      <c r="AS111" s="76" t="str">
        <f t="shared" si="95"/>
        <v/>
      </c>
      <c r="AT111" s="76" t="str">
        <f t="shared" si="96"/>
        <v/>
      </c>
      <c r="AU111" s="76" t="str">
        <f t="shared" si="97"/>
        <v/>
      </c>
      <c r="AV111" s="76" t="str">
        <f t="shared" si="98"/>
        <v/>
      </c>
      <c r="AW111" s="76" t="str">
        <f t="shared" si="99"/>
        <v/>
      </c>
      <c r="AX111" s="76" t="str">
        <f t="shared" si="100"/>
        <v/>
      </c>
      <c r="AY111" s="76" t="str">
        <f t="shared" si="101"/>
        <v/>
      </c>
      <c r="AZ111" s="76" t="str">
        <f t="shared" si="102"/>
        <v/>
      </c>
      <c r="BA111" s="76" t="str">
        <f t="shared" si="103"/>
        <v/>
      </c>
      <c r="BB111" s="76" t="str">
        <f t="shared" si="104"/>
        <v/>
      </c>
      <c r="BC111" s="76" t="str">
        <f t="shared" si="105"/>
        <v/>
      </c>
      <c r="BF111" s="67" t="s">
        <v>9</v>
      </c>
      <c r="BG111" s="547" t="s">
        <v>20</v>
      </c>
      <c r="BH111" s="67" t="s">
        <v>84</v>
      </c>
      <c r="BI111" s="67" t="s">
        <v>501</v>
      </c>
    </row>
    <row r="112" spans="1:61" ht="30" customHeight="1">
      <c r="A112" s="556" t="str">
        <f t="shared" si="53"/>
        <v/>
      </c>
      <c r="B112" s="557"/>
      <c r="C112" s="556" t="s">
        <v>1456</v>
      </c>
      <c r="D112" s="558" t="str">
        <f t="shared" si="54"/>
        <v/>
      </c>
      <c r="E112" s="559" t="str">
        <f t="shared" si="55"/>
        <v/>
      </c>
      <c r="F112" s="560" t="str">
        <f t="shared" si="56"/>
        <v/>
      </c>
      <c r="G112" s="561" t="str">
        <f t="shared" si="57"/>
        <v/>
      </c>
      <c r="H112" s="556" t="str">
        <f t="shared" si="58"/>
        <v/>
      </c>
      <c r="I112" s="556" t="str">
        <f t="shared" si="59"/>
        <v/>
      </c>
      <c r="J112" s="561" t="str">
        <f t="shared" si="60"/>
        <v/>
      </c>
      <c r="K112" s="76" t="str">
        <f t="shared" si="61"/>
        <v/>
      </c>
      <c r="L112" s="76" t="str">
        <f t="shared" si="62"/>
        <v/>
      </c>
      <c r="M112" s="76" t="str">
        <f t="shared" si="63"/>
        <v/>
      </c>
      <c r="N112" s="76" t="str">
        <f t="shared" si="64"/>
        <v/>
      </c>
      <c r="O112" s="76">
        <f t="shared" si="65"/>
        <v>0</v>
      </c>
      <c r="P112" s="76">
        <f t="shared" si="66"/>
        <v>0</v>
      </c>
      <c r="Q112" s="76">
        <f t="shared" si="67"/>
        <v>0</v>
      </c>
      <c r="R112" s="76">
        <f t="shared" si="68"/>
        <v>0</v>
      </c>
      <c r="S112" s="76">
        <f t="shared" si="69"/>
        <v>0</v>
      </c>
      <c r="T112" s="76">
        <f t="shared" si="70"/>
        <v>0</v>
      </c>
      <c r="U112" s="76">
        <f t="shared" si="71"/>
        <v>0</v>
      </c>
      <c r="V112" s="76">
        <f t="shared" si="72"/>
        <v>0</v>
      </c>
      <c r="W112" s="76">
        <f t="shared" si="73"/>
        <v>0</v>
      </c>
      <c r="X112" s="76">
        <f t="shared" si="74"/>
        <v>0</v>
      </c>
      <c r="Y112" s="76">
        <f t="shared" si="75"/>
        <v>0</v>
      </c>
      <c r="Z112" s="76">
        <f t="shared" si="76"/>
        <v>0</v>
      </c>
      <c r="AA112" s="76">
        <f t="shared" si="77"/>
        <v>0</v>
      </c>
      <c r="AB112" s="76">
        <f t="shared" si="78"/>
        <v>0</v>
      </c>
      <c r="AC112" s="76">
        <f t="shared" si="79"/>
        <v>0</v>
      </c>
      <c r="AD112" s="76">
        <f t="shared" si="80"/>
        <v>0</v>
      </c>
      <c r="AE112" s="76">
        <f t="shared" si="81"/>
        <v>0</v>
      </c>
      <c r="AF112" s="76">
        <f t="shared" si="82"/>
        <v>0</v>
      </c>
      <c r="AG112" s="76">
        <f t="shared" si="83"/>
        <v>0</v>
      </c>
      <c r="AH112" s="76">
        <f t="shared" si="84"/>
        <v>0</v>
      </c>
      <c r="AI112" s="76">
        <f t="shared" si="85"/>
        <v>0</v>
      </c>
      <c r="AJ112" s="76">
        <f t="shared" si="86"/>
        <v>0</v>
      </c>
      <c r="AK112" s="76">
        <f t="shared" si="87"/>
        <v>0</v>
      </c>
      <c r="AL112" s="76">
        <f t="shared" si="88"/>
        <v>0</v>
      </c>
      <c r="AM112" s="76">
        <f t="shared" si="89"/>
        <v>0</v>
      </c>
      <c r="AN112" s="76" t="str">
        <f t="shared" si="90"/>
        <v/>
      </c>
      <c r="AO112" s="76" t="str">
        <f t="shared" si="91"/>
        <v/>
      </c>
      <c r="AP112" s="76" t="str">
        <f t="shared" si="92"/>
        <v/>
      </c>
      <c r="AQ112" s="76" t="str">
        <f t="shared" si="93"/>
        <v/>
      </c>
      <c r="AR112" s="76" t="str">
        <f t="shared" si="94"/>
        <v/>
      </c>
      <c r="AS112" s="76" t="str">
        <f t="shared" si="95"/>
        <v/>
      </c>
      <c r="AT112" s="76" t="str">
        <f t="shared" si="96"/>
        <v/>
      </c>
      <c r="AU112" s="76" t="str">
        <f t="shared" si="97"/>
        <v/>
      </c>
      <c r="AV112" s="76" t="str">
        <f t="shared" si="98"/>
        <v/>
      </c>
      <c r="AW112" s="76" t="str">
        <f t="shared" si="99"/>
        <v/>
      </c>
      <c r="AX112" s="76" t="str">
        <f t="shared" si="100"/>
        <v/>
      </c>
      <c r="AY112" s="76" t="str">
        <f t="shared" si="101"/>
        <v/>
      </c>
      <c r="AZ112" s="76" t="str">
        <f t="shared" si="102"/>
        <v/>
      </c>
      <c r="BA112" s="76" t="str">
        <f t="shared" si="103"/>
        <v/>
      </c>
      <c r="BB112" s="76" t="str">
        <f t="shared" si="104"/>
        <v/>
      </c>
      <c r="BC112" s="76" t="str">
        <f t="shared" si="105"/>
        <v/>
      </c>
      <c r="BF112" s="67" t="s">
        <v>9</v>
      </c>
      <c r="BG112" s="547" t="s">
        <v>20</v>
      </c>
      <c r="BH112" s="67" t="s">
        <v>85</v>
      </c>
      <c r="BI112" s="67" t="s">
        <v>502</v>
      </c>
    </row>
    <row r="113" spans="1:61" ht="30" customHeight="1">
      <c r="A113" s="556" t="str">
        <f t="shared" si="53"/>
        <v/>
      </c>
      <c r="B113" s="557"/>
      <c r="C113" s="556" t="s">
        <v>1456</v>
      </c>
      <c r="D113" s="558" t="str">
        <f t="shared" si="54"/>
        <v/>
      </c>
      <c r="E113" s="559" t="str">
        <f t="shared" si="55"/>
        <v/>
      </c>
      <c r="F113" s="560" t="str">
        <f t="shared" si="56"/>
        <v/>
      </c>
      <c r="G113" s="561" t="str">
        <f t="shared" si="57"/>
        <v/>
      </c>
      <c r="H113" s="556" t="str">
        <f t="shared" si="58"/>
        <v/>
      </c>
      <c r="I113" s="556" t="str">
        <f t="shared" si="59"/>
        <v/>
      </c>
      <c r="J113" s="561" t="str">
        <f t="shared" si="60"/>
        <v/>
      </c>
      <c r="K113" s="76" t="str">
        <f t="shared" si="61"/>
        <v/>
      </c>
      <c r="L113" s="76" t="str">
        <f t="shared" si="62"/>
        <v/>
      </c>
      <c r="M113" s="76" t="str">
        <f t="shared" si="63"/>
        <v/>
      </c>
      <c r="N113" s="76" t="str">
        <f t="shared" si="64"/>
        <v/>
      </c>
      <c r="O113" s="76">
        <f t="shared" si="65"/>
        <v>0</v>
      </c>
      <c r="P113" s="76">
        <f t="shared" si="66"/>
        <v>0</v>
      </c>
      <c r="Q113" s="76">
        <f t="shared" si="67"/>
        <v>0</v>
      </c>
      <c r="R113" s="76">
        <f t="shared" si="68"/>
        <v>0</v>
      </c>
      <c r="S113" s="76">
        <f t="shared" si="69"/>
        <v>0</v>
      </c>
      <c r="T113" s="76">
        <f t="shared" si="70"/>
        <v>0</v>
      </c>
      <c r="U113" s="76">
        <f t="shared" si="71"/>
        <v>0</v>
      </c>
      <c r="V113" s="76">
        <f t="shared" si="72"/>
        <v>0</v>
      </c>
      <c r="W113" s="76">
        <f t="shared" si="73"/>
        <v>0</v>
      </c>
      <c r="X113" s="76">
        <f t="shared" si="74"/>
        <v>0</v>
      </c>
      <c r="Y113" s="76">
        <f t="shared" si="75"/>
        <v>0</v>
      </c>
      <c r="Z113" s="76">
        <f t="shared" si="76"/>
        <v>0</v>
      </c>
      <c r="AA113" s="76">
        <f t="shared" si="77"/>
        <v>0</v>
      </c>
      <c r="AB113" s="76">
        <f t="shared" si="78"/>
        <v>0</v>
      </c>
      <c r="AC113" s="76">
        <f t="shared" si="79"/>
        <v>0</v>
      </c>
      <c r="AD113" s="76">
        <f t="shared" si="80"/>
        <v>0</v>
      </c>
      <c r="AE113" s="76">
        <f t="shared" si="81"/>
        <v>0</v>
      </c>
      <c r="AF113" s="76">
        <f t="shared" si="82"/>
        <v>0</v>
      </c>
      <c r="AG113" s="76">
        <f t="shared" si="83"/>
        <v>0</v>
      </c>
      <c r="AH113" s="76">
        <f t="shared" si="84"/>
        <v>0</v>
      </c>
      <c r="AI113" s="76">
        <f t="shared" si="85"/>
        <v>0</v>
      </c>
      <c r="AJ113" s="76">
        <f t="shared" si="86"/>
        <v>0</v>
      </c>
      <c r="AK113" s="76">
        <f t="shared" si="87"/>
        <v>0</v>
      </c>
      <c r="AL113" s="76">
        <f t="shared" si="88"/>
        <v>0</v>
      </c>
      <c r="AM113" s="76">
        <f t="shared" si="89"/>
        <v>0</v>
      </c>
      <c r="AN113" s="76" t="str">
        <f t="shared" si="90"/>
        <v/>
      </c>
      <c r="AO113" s="76" t="str">
        <f t="shared" si="91"/>
        <v/>
      </c>
      <c r="AP113" s="76" t="str">
        <f t="shared" si="92"/>
        <v/>
      </c>
      <c r="AQ113" s="76" t="str">
        <f t="shared" si="93"/>
        <v/>
      </c>
      <c r="AR113" s="76" t="str">
        <f t="shared" si="94"/>
        <v/>
      </c>
      <c r="AS113" s="76" t="str">
        <f t="shared" si="95"/>
        <v/>
      </c>
      <c r="AT113" s="76" t="str">
        <f t="shared" si="96"/>
        <v/>
      </c>
      <c r="AU113" s="76" t="str">
        <f t="shared" si="97"/>
        <v/>
      </c>
      <c r="AV113" s="76" t="str">
        <f t="shared" si="98"/>
        <v/>
      </c>
      <c r="AW113" s="76" t="str">
        <f t="shared" si="99"/>
        <v/>
      </c>
      <c r="AX113" s="76" t="str">
        <f t="shared" si="100"/>
        <v/>
      </c>
      <c r="AY113" s="76" t="str">
        <f t="shared" si="101"/>
        <v/>
      </c>
      <c r="AZ113" s="76" t="str">
        <f t="shared" si="102"/>
        <v/>
      </c>
      <c r="BA113" s="76" t="str">
        <f t="shared" si="103"/>
        <v/>
      </c>
      <c r="BB113" s="76" t="str">
        <f t="shared" si="104"/>
        <v/>
      </c>
      <c r="BC113" s="76" t="str">
        <f t="shared" si="105"/>
        <v/>
      </c>
      <c r="BF113" s="67" t="s">
        <v>9</v>
      </c>
      <c r="BG113" s="547" t="s">
        <v>20</v>
      </c>
      <c r="BH113" s="67" t="s">
        <v>86</v>
      </c>
      <c r="BI113" s="67" t="s">
        <v>503</v>
      </c>
    </row>
    <row r="114" spans="1:61" ht="30" customHeight="1">
      <c r="A114" s="556" t="str">
        <f t="shared" si="53"/>
        <v/>
      </c>
      <c r="B114" s="557"/>
      <c r="C114" s="556" t="s">
        <v>1456</v>
      </c>
      <c r="D114" s="558" t="str">
        <f t="shared" si="54"/>
        <v/>
      </c>
      <c r="E114" s="559" t="str">
        <f t="shared" si="55"/>
        <v/>
      </c>
      <c r="F114" s="560" t="str">
        <f t="shared" si="56"/>
        <v/>
      </c>
      <c r="G114" s="561" t="str">
        <f t="shared" si="57"/>
        <v/>
      </c>
      <c r="H114" s="556" t="str">
        <f t="shared" si="58"/>
        <v/>
      </c>
      <c r="I114" s="556" t="str">
        <f t="shared" si="59"/>
        <v/>
      </c>
      <c r="J114" s="561" t="str">
        <f t="shared" si="60"/>
        <v/>
      </c>
      <c r="K114" s="76" t="str">
        <f t="shared" si="61"/>
        <v/>
      </c>
      <c r="L114" s="76" t="str">
        <f t="shared" si="62"/>
        <v/>
      </c>
      <c r="M114" s="76" t="str">
        <f t="shared" si="63"/>
        <v/>
      </c>
      <c r="N114" s="76" t="str">
        <f t="shared" si="64"/>
        <v/>
      </c>
      <c r="O114" s="76">
        <f t="shared" si="65"/>
        <v>0</v>
      </c>
      <c r="P114" s="76">
        <f t="shared" si="66"/>
        <v>0</v>
      </c>
      <c r="Q114" s="76">
        <f t="shared" si="67"/>
        <v>0</v>
      </c>
      <c r="R114" s="76">
        <f t="shared" si="68"/>
        <v>0</v>
      </c>
      <c r="S114" s="76">
        <f t="shared" si="69"/>
        <v>0</v>
      </c>
      <c r="T114" s="76">
        <f t="shared" si="70"/>
        <v>0</v>
      </c>
      <c r="U114" s="76">
        <f t="shared" si="71"/>
        <v>0</v>
      </c>
      <c r="V114" s="76">
        <f t="shared" si="72"/>
        <v>0</v>
      </c>
      <c r="W114" s="76">
        <f t="shared" si="73"/>
        <v>0</v>
      </c>
      <c r="X114" s="76">
        <f t="shared" si="74"/>
        <v>0</v>
      </c>
      <c r="Y114" s="76">
        <f t="shared" si="75"/>
        <v>0</v>
      </c>
      <c r="Z114" s="76">
        <f t="shared" si="76"/>
        <v>0</v>
      </c>
      <c r="AA114" s="76">
        <f t="shared" si="77"/>
        <v>0</v>
      </c>
      <c r="AB114" s="76">
        <f t="shared" si="78"/>
        <v>0</v>
      </c>
      <c r="AC114" s="76">
        <f t="shared" si="79"/>
        <v>0</v>
      </c>
      <c r="AD114" s="76">
        <f t="shared" si="80"/>
        <v>0</v>
      </c>
      <c r="AE114" s="76">
        <f t="shared" si="81"/>
        <v>0</v>
      </c>
      <c r="AF114" s="76">
        <f t="shared" si="82"/>
        <v>0</v>
      </c>
      <c r="AG114" s="76">
        <f t="shared" si="83"/>
        <v>0</v>
      </c>
      <c r="AH114" s="76">
        <f t="shared" si="84"/>
        <v>0</v>
      </c>
      <c r="AI114" s="76">
        <f t="shared" si="85"/>
        <v>0</v>
      </c>
      <c r="AJ114" s="76">
        <f t="shared" si="86"/>
        <v>0</v>
      </c>
      <c r="AK114" s="76">
        <f t="shared" si="87"/>
        <v>0</v>
      </c>
      <c r="AL114" s="76">
        <f t="shared" si="88"/>
        <v>0</v>
      </c>
      <c r="AM114" s="76">
        <f t="shared" si="89"/>
        <v>0</v>
      </c>
      <c r="AN114" s="76" t="str">
        <f t="shared" si="90"/>
        <v/>
      </c>
      <c r="AO114" s="76" t="str">
        <f t="shared" si="91"/>
        <v/>
      </c>
      <c r="AP114" s="76" t="str">
        <f t="shared" si="92"/>
        <v/>
      </c>
      <c r="AQ114" s="76" t="str">
        <f t="shared" si="93"/>
        <v/>
      </c>
      <c r="AR114" s="76" t="str">
        <f t="shared" si="94"/>
        <v/>
      </c>
      <c r="AS114" s="76" t="str">
        <f t="shared" si="95"/>
        <v/>
      </c>
      <c r="AT114" s="76" t="str">
        <f t="shared" si="96"/>
        <v/>
      </c>
      <c r="AU114" s="76" t="str">
        <f t="shared" si="97"/>
        <v/>
      </c>
      <c r="AV114" s="76" t="str">
        <f t="shared" si="98"/>
        <v/>
      </c>
      <c r="AW114" s="76" t="str">
        <f t="shared" si="99"/>
        <v/>
      </c>
      <c r="AX114" s="76" t="str">
        <f t="shared" si="100"/>
        <v/>
      </c>
      <c r="AY114" s="76" t="str">
        <f t="shared" si="101"/>
        <v/>
      </c>
      <c r="AZ114" s="76" t="str">
        <f t="shared" si="102"/>
        <v/>
      </c>
      <c r="BA114" s="76" t="str">
        <f t="shared" si="103"/>
        <v/>
      </c>
      <c r="BB114" s="76" t="str">
        <f t="shared" si="104"/>
        <v/>
      </c>
      <c r="BC114" s="76" t="str">
        <f t="shared" si="105"/>
        <v/>
      </c>
      <c r="BF114" s="67" t="s">
        <v>9</v>
      </c>
      <c r="BG114" s="547" t="s">
        <v>20</v>
      </c>
      <c r="BH114" s="67" t="s">
        <v>87</v>
      </c>
      <c r="BI114" s="67" t="s">
        <v>504</v>
      </c>
    </row>
    <row r="115" spans="1:61" ht="30" customHeight="1">
      <c r="A115" s="556" t="str">
        <f t="shared" si="53"/>
        <v/>
      </c>
      <c r="B115" s="557"/>
      <c r="C115" s="556" t="s">
        <v>1456</v>
      </c>
      <c r="D115" s="558" t="str">
        <f t="shared" si="54"/>
        <v/>
      </c>
      <c r="E115" s="559" t="str">
        <f t="shared" si="55"/>
        <v/>
      </c>
      <c r="F115" s="560" t="str">
        <f t="shared" si="56"/>
        <v/>
      </c>
      <c r="G115" s="561" t="str">
        <f t="shared" si="57"/>
        <v/>
      </c>
      <c r="H115" s="556" t="str">
        <f t="shared" si="58"/>
        <v/>
      </c>
      <c r="I115" s="556" t="str">
        <f t="shared" si="59"/>
        <v/>
      </c>
      <c r="J115" s="561" t="str">
        <f t="shared" si="60"/>
        <v/>
      </c>
      <c r="K115" s="76" t="str">
        <f t="shared" si="61"/>
        <v/>
      </c>
      <c r="L115" s="76" t="str">
        <f t="shared" si="62"/>
        <v/>
      </c>
      <c r="M115" s="76" t="str">
        <f t="shared" si="63"/>
        <v/>
      </c>
      <c r="N115" s="76" t="str">
        <f t="shared" si="64"/>
        <v/>
      </c>
      <c r="O115" s="76">
        <f t="shared" si="65"/>
        <v>0</v>
      </c>
      <c r="P115" s="76">
        <f t="shared" si="66"/>
        <v>0</v>
      </c>
      <c r="Q115" s="76">
        <f t="shared" si="67"/>
        <v>0</v>
      </c>
      <c r="R115" s="76">
        <f t="shared" si="68"/>
        <v>0</v>
      </c>
      <c r="S115" s="76">
        <f t="shared" si="69"/>
        <v>0</v>
      </c>
      <c r="T115" s="76">
        <f t="shared" si="70"/>
        <v>0</v>
      </c>
      <c r="U115" s="76">
        <f t="shared" si="71"/>
        <v>0</v>
      </c>
      <c r="V115" s="76">
        <f t="shared" si="72"/>
        <v>0</v>
      </c>
      <c r="W115" s="76">
        <f t="shared" si="73"/>
        <v>0</v>
      </c>
      <c r="X115" s="76">
        <f t="shared" si="74"/>
        <v>0</v>
      </c>
      <c r="Y115" s="76">
        <f t="shared" si="75"/>
        <v>0</v>
      </c>
      <c r="Z115" s="76">
        <f t="shared" si="76"/>
        <v>0</v>
      </c>
      <c r="AA115" s="76">
        <f t="shared" si="77"/>
        <v>0</v>
      </c>
      <c r="AB115" s="76">
        <f t="shared" si="78"/>
        <v>0</v>
      </c>
      <c r="AC115" s="76">
        <f t="shared" si="79"/>
        <v>0</v>
      </c>
      <c r="AD115" s="76">
        <f t="shared" si="80"/>
        <v>0</v>
      </c>
      <c r="AE115" s="76">
        <f t="shared" si="81"/>
        <v>0</v>
      </c>
      <c r="AF115" s="76">
        <f t="shared" si="82"/>
        <v>0</v>
      </c>
      <c r="AG115" s="76">
        <f t="shared" si="83"/>
        <v>0</v>
      </c>
      <c r="AH115" s="76">
        <f t="shared" si="84"/>
        <v>0</v>
      </c>
      <c r="AI115" s="76">
        <f t="shared" si="85"/>
        <v>0</v>
      </c>
      <c r="AJ115" s="76">
        <f t="shared" si="86"/>
        <v>0</v>
      </c>
      <c r="AK115" s="76">
        <f t="shared" si="87"/>
        <v>0</v>
      </c>
      <c r="AL115" s="76">
        <f t="shared" si="88"/>
        <v>0</v>
      </c>
      <c r="AM115" s="76">
        <f t="shared" si="89"/>
        <v>0</v>
      </c>
      <c r="AN115" s="76" t="str">
        <f t="shared" si="90"/>
        <v/>
      </c>
      <c r="AO115" s="76" t="str">
        <f t="shared" si="91"/>
        <v/>
      </c>
      <c r="AP115" s="76" t="str">
        <f t="shared" si="92"/>
        <v/>
      </c>
      <c r="AQ115" s="76" t="str">
        <f t="shared" si="93"/>
        <v/>
      </c>
      <c r="AR115" s="76" t="str">
        <f t="shared" si="94"/>
        <v/>
      </c>
      <c r="AS115" s="76" t="str">
        <f t="shared" si="95"/>
        <v/>
      </c>
      <c r="AT115" s="76" t="str">
        <f t="shared" si="96"/>
        <v/>
      </c>
      <c r="AU115" s="76" t="str">
        <f t="shared" si="97"/>
        <v/>
      </c>
      <c r="AV115" s="76" t="str">
        <f t="shared" si="98"/>
        <v/>
      </c>
      <c r="AW115" s="76" t="str">
        <f t="shared" si="99"/>
        <v/>
      </c>
      <c r="AX115" s="76" t="str">
        <f t="shared" si="100"/>
        <v/>
      </c>
      <c r="AY115" s="76" t="str">
        <f t="shared" si="101"/>
        <v/>
      </c>
      <c r="AZ115" s="76" t="str">
        <f t="shared" si="102"/>
        <v/>
      </c>
      <c r="BA115" s="76" t="str">
        <f t="shared" si="103"/>
        <v/>
      </c>
      <c r="BB115" s="76" t="str">
        <f t="shared" si="104"/>
        <v/>
      </c>
      <c r="BC115" s="76" t="str">
        <f t="shared" si="105"/>
        <v/>
      </c>
      <c r="BF115" s="67" t="s">
        <v>9</v>
      </c>
      <c r="BG115" s="547" t="s">
        <v>20</v>
      </c>
      <c r="BH115" s="67" t="s">
        <v>2107</v>
      </c>
      <c r="BI115" s="67" t="s">
        <v>505</v>
      </c>
    </row>
    <row r="116" spans="1:61" ht="30" customHeight="1">
      <c r="A116" s="556" t="str">
        <f t="shared" si="53"/>
        <v/>
      </c>
      <c r="B116" s="557"/>
      <c r="C116" s="556" t="s">
        <v>1456</v>
      </c>
      <c r="D116" s="558" t="str">
        <f t="shared" si="54"/>
        <v/>
      </c>
      <c r="E116" s="559" t="str">
        <f t="shared" si="55"/>
        <v/>
      </c>
      <c r="F116" s="560" t="str">
        <f t="shared" si="56"/>
        <v/>
      </c>
      <c r="G116" s="561" t="str">
        <f t="shared" si="57"/>
        <v/>
      </c>
      <c r="H116" s="556" t="str">
        <f t="shared" si="58"/>
        <v/>
      </c>
      <c r="I116" s="556" t="str">
        <f t="shared" si="59"/>
        <v/>
      </c>
      <c r="J116" s="561" t="str">
        <f t="shared" si="60"/>
        <v/>
      </c>
      <c r="K116" s="76" t="str">
        <f t="shared" si="61"/>
        <v/>
      </c>
      <c r="L116" s="76" t="str">
        <f t="shared" si="62"/>
        <v/>
      </c>
      <c r="M116" s="76" t="str">
        <f t="shared" si="63"/>
        <v/>
      </c>
      <c r="N116" s="76" t="str">
        <f t="shared" si="64"/>
        <v/>
      </c>
      <c r="O116" s="76">
        <f t="shared" si="65"/>
        <v>0</v>
      </c>
      <c r="P116" s="76">
        <f t="shared" si="66"/>
        <v>0</v>
      </c>
      <c r="Q116" s="76">
        <f t="shared" si="67"/>
        <v>0</v>
      </c>
      <c r="R116" s="76">
        <f t="shared" si="68"/>
        <v>0</v>
      </c>
      <c r="S116" s="76">
        <f t="shared" si="69"/>
        <v>0</v>
      </c>
      <c r="T116" s="76">
        <f t="shared" si="70"/>
        <v>0</v>
      </c>
      <c r="U116" s="76">
        <f t="shared" si="71"/>
        <v>0</v>
      </c>
      <c r="V116" s="76">
        <f t="shared" si="72"/>
        <v>0</v>
      </c>
      <c r="W116" s="76">
        <f t="shared" si="73"/>
        <v>0</v>
      </c>
      <c r="X116" s="76">
        <f t="shared" si="74"/>
        <v>0</v>
      </c>
      <c r="Y116" s="76">
        <f t="shared" si="75"/>
        <v>0</v>
      </c>
      <c r="Z116" s="76">
        <f t="shared" si="76"/>
        <v>0</v>
      </c>
      <c r="AA116" s="76">
        <f t="shared" si="77"/>
        <v>0</v>
      </c>
      <c r="AB116" s="76">
        <f t="shared" si="78"/>
        <v>0</v>
      </c>
      <c r="AC116" s="76">
        <f t="shared" si="79"/>
        <v>0</v>
      </c>
      <c r="AD116" s="76">
        <f t="shared" si="80"/>
        <v>0</v>
      </c>
      <c r="AE116" s="76">
        <f t="shared" si="81"/>
        <v>0</v>
      </c>
      <c r="AF116" s="76">
        <f t="shared" si="82"/>
        <v>0</v>
      </c>
      <c r="AG116" s="76">
        <f t="shared" si="83"/>
        <v>0</v>
      </c>
      <c r="AH116" s="76">
        <f t="shared" si="84"/>
        <v>0</v>
      </c>
      <c r="AI116" s="76">
        <f t="shared" si="85"/>
        <v>0</v>
      </c>
      <c r="AJ116" s="76">
        <f t="shared" si="86"/>
        <v>0</v>
      </c>
      <c r="AK116" s="76">
        <f t="shared" si="87"/>
        <v>0</v>
      </c>
      <c r="AL116" s="76">
        <f t="shared" si="88"/>
        <v>0</v>
      </c>
      <c r="AM116" s="76">
        <f t="shared" si="89"/>
        <v>0</v>
      </c>
      <c r="AN116" s="76" t="str">
        <f t="shared" si="90"/>
        <v/>
      </c>
      <c r="AO116" s="76" t="str">
        <f t="shared" si="91"/>
        <v/>
      </c>
      <c r="AP116" s="76" t="str">
        <f t="shared" si="92"/>
        <v/>
      </c>
      <c r="AQ116" s="76" t="str">
        <f t="shared" si="93"/>
        <v/>
      </c>
      <c r="AR116" s="76" t="str">
        <f t="shared" si="94"/>
        <v/>
      </c>
      <c r="AS116" s="76" t="str">
        <f t="shared" si="95"/>
        <v/>
      </c>
      <c r="AT116" s="76" t="str">
        <f t="shared" si="96"/>
        <v/>
      </c>
      <c r="AU116" s="76" t="str">
        <f t="shared" si="97"/>
        <v/>
      </c>
      <c r="AV116" s="76" t="str">
        <f t="shared" si="98"/>
        <v/>
      </c>
      <c r="AW116" s="76" t="str">
        <f t="shared" si="99"/>
        <v/>
      </c>
      <c r="AX116" s="76" t="str">
        <f t="shared" si="100"/>
        <v/>
      </c>
      <c r="AY116" s="76" t="str">
        <f t="shared" si="101"/>
        <v/>
      </c>
      <c r="AZ116" s="76" t="str">
        <f t="shared" si="102"/>
        <v/>
      </c>
      <c r="BA116" s="76" t="str">
        <f t="shared" si="103"/>
        <v/>
      </c>
      <c r="BB116" s="76" t="str">
        <f t="shared" si="104"/>
        <v/>
      </c>
      <c r="BC116" s="76" t="str">
        <f t="shared" si="105"/>
        <v/>
      </c>
      <c r="BF116" s="67" t="s">
        <v>9</v>
      </c>
      <c r="BG116" s="547" t="s">
        <v>20</v>
      </c>
      <c r="BH116" s="67" t="s">
        <v>88</v>
      </c>
      <c r="BI116" s="67" t="s">
        <v>506</v>
      </c>
    </row>
    <row r="117" spans="1:61" ht="30" customHeight="1">
      <c r="A117" s="556" t="str">
        <f t="shared" si="53"/>
        <v/>
      </c>
      <c r="B117" s="557"/>
      <c r="C117" s="556" t="s">
        <v>1456</v>
      </c>
      <c r="D117" s="558" t="str">
        <f t="shared" si="54"/>
        <v/>
      </c>
      <c r="E117" s="559" t="str">
        <f t="shared" si="55"/>
        <v/>
      </c>
      <c r="F117" s="560" t="str">
        <f t="shared" si="56"/>
        <v/>
      </c>
      <c r="G117" s="561" t="str">
        <f t="shared" si="57"/>
        <v/>
      </c>
      <c r="H117" s="556" t="str">
        <f t="shared" si="58"/>
        <v/>
      </c>
      <c r="I117" s="556" t="str">
        <f t="shared" si="59"/>
        <v/>
      </c>
      <c r="J117" s="561" t="str">
        <f t="shared" si="60"/>
        <v/>
      </c>
      <c r="K117" s="76" t="str">
        <f t="shared" si="61"/>
        <v/>
      </c>
      <c r="L117" s="76" t="str">
        <f t="shared" si="62"/>
        <v/>
      </c>
      <c r="M117" s="76" t="str">
        <f t="shared" si="63"/>
        <v/>
      </c>
      <c r="N117" s="76" t="str">
        <f t="shared" si="64"/>
        <v/>
      </c>
      <c r="O117" s="76">
        <f t="shared" si="65"/>
        <v>0</v>
      </c>
      <c r="P117" s="76">
        <f t="shared" si="66"/>
        <v>0</v>
      </c>
      <c r="Q117" s="76">
        <f t="shared" si="67"/>
        <v>0</v>
      </c>
      <c r="R117" s="76">
        <f t="shared" si="68"/>
        <v>0</v>
      </c>
      <c r="S117" s="76">
        <f t="shared" si="69"/>
        <v>0</v>
      </c>
      <c r="T117" s="76">
        <f t="shared" si="70"/>
        <v>0</v>
      </c>
      <c r="U117" s="76">
        <f t="shared" si="71"/>
        <v>0</v>
      </c>
      <c r="V117" s="76">
        <f t="shared" si="72"/>
        <v>0</v>
      </c>
      <c r="W117" s="76">
        <f t="shared" si="73"/>
        <v>0</v>
      </c>
      <c r="X117" s="76">
        <f t="shared" si="74"/>
        <v>0</v>
      </c>
      <c r="Y117" s="76">
        <f t="shared" si="75"/>
        <v>0</v>
      </c>
      <c r="Z117" s="76">
        <f t="shared" si="76"/>
        <v>0</v>
      </c>
      <c r="AA117" s="76">
        <f t="shared" si="77"/>
        <v>0</v>
      </c>
      <c r="AB117" s="76">
        <f t="shared" si="78"/>
        <v>0</v>
      </c>
      <c r="AC117" s="76">
        <f t="shared" si="79"/>
        <v>0</v>
      </c>
      <c r="AD117" s="76">
        <f t="shared" si="80"/>
        <v>0</v>
      </c>
      <c r="AE117" s="76">
        <f t="shared" si="81"/>
        <v>0</v>
      </c>
      <c r="AF117" s="76">
        <f t="shared" si="82"/>
        <v>0</v>
      </c>
      <c r="AG117" s="76">
        <f t="shared" si="83"/>
        <v>0</v>
      </c>
      <c r="AH117" s="76">
        <f t="shared" si="84"/>
        <v>0</v>
      </c>
      <c r="AI117" s="76">
        <f t="shared" si="85"/>
        <v>0</v>
      </c>
      <c r="AJ117" s="76">
        <f t="shared" si="86"/>
        <v>0</v>
      </c>
      <c r="AK117" s="76">
        <f t="shared" si="87"/>
        <v>0</v>
      </c>
      <c r="AL117" s="76">
        <f t="shared" si="88"/>
        <v>0</v>
      </c>
      <c r="AM117" s="76">
        <f t="shared" si="89"/>
        <v>0</v>
      </c>
      <c r="AN117" s="76" t="str">
        <f t="shared" si="90"/>
        <v/>
      </c>
      <c r="AO117" s="76" t="str">
        <f t="shared" si="91"/>
        <v/>
      </c>
      <c r="AP117" s="76" t="str">
        <f t="shared" si="92"/>
        <v/>
      </c>
      <c r="AQ117" s="76" t="str">
        <f t="shared" si="93"/>
        <v/>
      </c>
      <c r="AR117" s="76" t="str">
        <f t="shared" si="94"/>
        <v/>
      </c>
      <c r="AS117" s="76" t="str">
        <f t="shared" si="95"/>
        <v/>
      </c>
      <c r="AT117" s="76" t="str">
        <f t="shared" si="96"/>
        <v/>
      </c>
      <c r="AU117" s="76" t="str">
        <f t="shared" si="97"/>
        <v/>
      </c>
      <c r="AV117" s="76" t="str">
        <f t="shared" si="98"/>
        <v/>
      </c>
      <c r="AW117" s="76" t="str">
        <f t="shared" si="99"/>
        <v/>
      </c>
      <c r="AX117" s="76" t="str">
        <f t="shared" si="100"/>
        <v/>
      </c>
      <c r="AY117" s="76" t="str">
        <f t="shared" si="101"/>
        <v/>
      </c>
      <c r="AZ117" s="76" t="str">
        <f t="shared" si="102"/>
        <v/>
      </c>
      <c r="BA117" s="76" t="str">
        <f t="shared" si="103"/>
        <v/>
      </c>
      <c r="BB117" s="76" t="str">
        <f t="shared" si="104"/>
        <v/>
      </c>
      <c r="BC117" s="76" t="str">
        <f t="shared" si="105"/>
        <v/>
      </c>
      <c r="BF117" s="67" t="s">
        <v>9</v>
      </c>
      <c r="BG117" s="547" t="s">
        <v>20</v>
      </c>
      <c r="BH117" s="67" t="s">
        <v>89</v>
      </c>
      <c r="BI117" s="67" t="s">
        <v>507</v>
      </c>
    </row>
    <row r="118" spans="1:61" ht="30" customHeight="1">
      <c r="A118" s="556" t="str">
        <f t="shared" si="53"/>
        <v/>
      </c>
      <c r="B118" s="557"/>
      <c r="C118" s="556" t="s">
        <v>1456</v>
      </c>
      <c r="D118" s="558" t="str">
        <f t="shared" si="54"/>
        <v/>
      </c>
      <c r="E118" s="559" t="str">
        <f t="shared" si="55"/>
        <v/>
      </c>
      <c r="F118" s="560" t="str">
        <f t="shared" si="56"/>
        <v/>
      </c>
      <c r="G118" s="561" t="str">
        <f t="shared" si="57"/>
        <v/>
      </c>
      <c r="H118" s="556" t="str">
        <f t="shared" si="58"/>
        <v/>
      </c>
      <c r="I118" s="556" t="str">
        <f t="shared" si="59"/>
        <v/>
      </c>
      <c r="J118" s="561" t="str">
        <f t="shared" si="60"/>
        <v/>
      </c>
      <c r="K118" s="76" t="str">
        <f t="shared" si="61"/>
        <v/>
      </c>
      <c r="L118" s="76" t="str">
        <f t="shared" si="62"/>
        <v/>
      </c>
      <c r="M118" s="76" t="str">
        <f t="shared" si="63"/>
        <v/>
      </c>
      <c r="N118" s="76" t="str">
        <f t="shared" si="64"/>
        <v/>
      </c>
      <c r="O118" s="76">
        <f t="shared" si="65"/>
        <v>0</v>
      </c>
      <c r="P118" s="76">
        <f t="shared" si="66"/>
        <v>0</v>
      </c>
      <c r="Q118" s="76">
        <f t="shared" si="67"/>
        <v>0</v>
      </c>
      <c r="R118" s="76">
        <f t="shared" si="68"/>
        <v>0</v>
      </c>
      <c r="S118" s="76">
        <f t="shared" si="69"/>
        <v>0</v>
      </c>
      <c r="T118" s="76">
        <f t="shared" si="70"/>
        <v>0</v>
      </c>
      <c r="U118" s="76">
        <f t="shared" si="71"/>
        <v>0</v>
      </c>
      <c r="V118" s="76">
        <f t="shared" si="72"/>
        <v>0</v>
      </c>
      <c r="W118" s="76">
        <f t="shared" si="73"/>
        <v>0</v>
      </c>
      <c r="X118" s="76">
        <f t="shared" si="74"/>
        <v>0</v>
      </c>
      <c r="Y118" s="76">
        <f t="shared" si="75"/>
        <v>0</v>
      </c>
      <c r="Z118" s="76">
        <f t="shared" si="76"/>
        <v>0</v>
      </c>
      <c r="AA118" s="76">
        <f t="shared" si="77"/>
        <v>0</v>
      </c>
      <c r="AB118" s="76">
        <f t="shared" si="78"/>
        <v>0</v>
      </c>
      <c r="AC118" s="76">
        <f t="shared" si="79"/>
        <v>0</v>
      </c>
      <c r="AD118" s="76">
        <f t="shared" si="80"/>
        <v>0</v>
      </c>
      <c r="AE118" s="76">
        <f t="shared" si="81"/>
        <v>0</v>
      </c>
      <c r="AF118" s="76">
        <f t="shared" si="82"/>
        <v>0</v>
      </c>
      <c r="AG118" s="76">
        <f t="shared" si="83"/>
        <v>0</v>
      </c>
      <c r="AH118" s="76">
        <f t="shared" si="84"/>
        <v>0</v>
      </c>
      <c r="AI118" s="76">
        <f t="shared" si="85"/>
        <v>0</v>
      </c>
      <c r="AJ118" s="76">
        <f t="shared" si="86"/>
        <v>0</v>
      </c>
      <c r="AK118" s="76">
        <f t="shared" si="87"/>
        <v>0</v>
      </c>
      <c r="AL118" s="76">
        <f t="shared" si="88"/>
        <v>0</v>
      </c>
      <c r="AM118" s="76">
        <f t="shared" si="89"/>
        <v>0</v>
      </c>
      <c r="AN118" s="76" t="str">
        <f t="shared" si="90"/>
        <v/>
      </c>
      <c r="AO118" s="76" t="str">
        <f t="shared" si="91"/>
        <v/>
      </c>
      <c r="AP118" s="76" t="str">
        <f t="shared" si="92"/>
        <v/>
      </c>
      <c r="AQ118" s="76" t="str">
        <f t="shared" si="93"/>
        <v/>
      </c>
      <c r="AR118" s="76" t="str">
        <f t="shared" si="94"/>
        <v/>
      </c>
      <c r="AS118" s="76" t="str">
        <f t="shared" si="95"/>
        <v/>
      </c>
      <c r="AT118" s="76" t="str">
        <f t="shared" si="96"/>
        <v/>
      </c>
      <c r="AU118" s="76" t="str">
        <f t="shared" si="97"/>
        <v/>
      </c>
      <c r="AV118" s="76" t="str">
        <f t="shared" si="98"/>
        <v/>
      </c>
      <c r="AW118" s="76" t="str">
        <f t="shared" si="99"/>
        <v/>
      </c>
      <c r="AX118" s="76" t="str">
        <f t="shared" si="100"/>
        <v/>
      </c>
      <c r="AY118" s="76" t="str">
        <f t="shared" si="101"/>
        <v/>
      </c>
      <c r="AZ118" s="76" t="str">
        <f t="shared" si="102"/>
        <v/>
      </c>
      <c r="BA118" s="76" t="str">
        <f t="shared" si="103"/>
        <v/>
      </c>
      <c r="BB118" s="76" t="str">
        <f t="shared" si="104"/>
        <v/>
      </c>
      <c r="BC118" s="76" t="str">
        <f t="shared" si="105"/>
        <v/>
      </c>
      <c r="BF118" s="67" t="s">
        <v>9</v>
      </c>
      <c r="BG118" s="547" t="s">
        <v>20</v>
      </c>
      <c r="BH118" s="67" t="s">
        <v>2108</v>
      </c>
      <c r="BI118" s="67" t="s">
        <v>508</v>
      </c>
    </row>
    <row r="119" spans="1:61" ht="30" customHeight="1">
      <c r="A119" s="556" t="str">
        <f t="shared" si="53"/>
        <v/>
      </c>
      <c r="B119" s="557"/>
      <c r="C119" s="556" t="s">
        <v>1456</v>
      </c>
      <c r="D119" s="558" t="str">
        <f t="shared" si="54"/>
        <v/>
      </c>
      <c r="E119" s="559" t="str">
        <f t="shared" si="55"/>
        <v/>
      </c>
      <c r="F119" s="560" t="str">
        <f t="shared" si="56"/>
        <v/>
      </c>
      <c r="G119" s="561" t="str">
        <f t="shared" si="57"/>
        <v/>
      </c>
      <c r="H119" s="556" t="str">
        <f t="shared" si="58"/>
        <v/>
      </c>
      <c r="I119" s="556" t="str">
        <f t="shared" si="59"/>
        <v/>
      </c>
      <c r="J119" s="561" t="str">
        <f t="shared" si="60"/>
        <v/>
      </c>
      <c r="K119" s="76" t="str">
        <f t="shared" si="61"/>
        <v/>
      </c>
      <c r="L119" s="76" t="str">
        <f t="shared" si="62"/>
        <v/>
      </c>
      <c r="M119" s="76" t="str">
        <f t="shared" si="63"/>
        <v/>
      </c>
      <c r="N119" s="76" t="str">
        <f t="shared" si="64"/>
        <v/>
      </c>
      <c r="O119" s="76">
        <f t="shared" si="65"/>
        <v>0</v>
      </c>
      <c r="P119" s="76">
        <f t="shared" si="66"/>
        <v>0</v>
      </c>
      <c r="Q119" s="76">
        <f t="shared" si="67"/>
        <v>0</v>
      </c>
      <c r="R119" s="76">
        <f t="shared" si="68"/>
        <v>0</v>
      </c>
      <c r="S119" s="76">
        <f t="shared" si="69"/>
        <v>0</v>
      </c>
      <c r="T119" s="76">
        <f t="shared" si="70"/>
        <v>0</v>
      </c>
      <c r="U119" s="76">
        <f t="shared" si="71"/>
        <v>0</v>
      </c>
      <c r="V119" s="76">
        <f t="shared" si="72"/>
        <v>0</v>
      </c>
      <c r="W119" s="76">
        <f t="shared" si="73"/>
        <v>0</v>
      </c>
      <c r="X119" s="76">
        <f t="shared" si="74"/>
        <v>0</v>
      </c>
      <c r="Y119" s="76">
        <f t="shared" si="75"/>
        <v>0</v>
      </c>
      <c r="Z119" s="76">
        <f t="shared" si="76"/>
        <v>0</v>
      </c>
      <c r="AA119" s="76">
        <f t="shared" si="77"/>
        <v>0</v>
      </c>
      <c r="AB119" s="76">
        <f t="shared" si="78"/>
        <v>0</v>
      </c>
      <c r="AC119" s="76">
        <f t="shared" si="79"/>
        <v>0</v>
      </c>
      <c r="AD119" s="76">
        <f t="shared" si="80"/>
        <v>0</v>
      </c>
      <c r="AE119" s="76">
        <f t="shared" si="81"/>
        <v>0</v>
      </c>
      <c r="AF119" s="76">
        <f t="shared" si="82"/>
        <v>0</v>
      </c>
      <c r="AG119" s="76">
        <f t="shared" si="83"/>
        <v>0</v>
      </c>
      <c r="AH119" s="76">
        <f t="shared" si="84"/>
        <v>0</v>
      </c>
      <c r="AI119" s="76">
        <f t="shared" si="85"/>
        <v>0</v>
      </c>
      <c r="AJ119" s="76">
        <f t="shared" si="86"/>
        <v>0</v>
      </c>
      <c r="AK119" s="76">
        <f t="shared" si="87"/>
        <v>0</v>
      </c>
      <c r="AL119" s="76">
        <f t="shared" si="88"/>
        <v>0</v>
      </c>
      <c r="AM119" s="76">
        <f t="shared" si="89"/>
        <v>0</v>
      </c>
      <c r="AN119" s="76" t="str">
        <f t="shared" si="90"/>
        <v/>
      </c>
      <c r="AO119" s="76" t="str">
        <f t="shared" si="91"/>
        <v/>
      </c>
      <c r="AP119" s="76" t="str">
        <f t="shared" si="92"/>
        <v/>
      </c>
      <c r="AQ119" s="76" t="str">
        <f t="shared" si="93"/>
        <v/>
      </c>
      <c r="AR119" s="76" t="str">
        <f t="shared" si="94"/>
        <v/>
      </c>
      <c r="AS119" s="76" t="str">
        <f t="shared" si="95"/>
        <v/>
      </c>
      <c r="AT119" s="76" t="str">
        <f t="shared" si="96"/>
        <v/>
      </c>
      <c r="AU119" s="76" t="str">
        <f t="shared" si="97"/>
        <v/>
      </c>
      <c r="AV119" s="76" t="str">
        <f t="shared" si="98"/>
        <v/>
      </c>
      <c r="AW119" s="76" t="str">
        <f t="shared" si="99"/>
        <v/>
      </c>
      <c r="AX119" s="76" t="str">
        <f t="shared" si="100"/>
        <v/>
      </c>
      <c r="AY119" s="76" t="str">
        <f t="shared" si="101"/>
        <v/>
      </c>
      <c r="AZ119" s="76" t="str">
        <f t="shared" si="102"/>
        <v/>
      </c>
      <c r="BA119" s="76" t="str">
        <f t="shared" si="103"/>
        <v/>
      </c>
      <c r="BB119" s="76" t="str">
        <f t="shared" si="104"/>
        <v/>
      </c>
      <c r="BC119" s="76" t="str">
        <f t="shared" si="105"/>
        <v/>
      </c>
      <c r="BF119" s="67" t="s">
        <v>9</v>
      </c>
      <c r="BG119" s="547" t="s">
        <v>20</v>
      </c>
      <c r="BH119" s="67" t="s">
        <v>90</v>
      </c>
      <c r="BI119" s="67" t="s">
        <v>509</v>
      </c>
    </row>
    <row r="120" spans="1:61" ht="30" customHeight="1">
      <c r="A120" s="556" t="str">
        <f t="shared" si="53"/>
        <v/>
      </c>
      <c r="B120" s="557"/>
      <c r="C120" s="556" t="s">
        <v>1456</v>
      </c>
      <c r="D120" s="558" t="str">
        <f t="shared" si="54"/>
        <v/>
      </c>
      <c r="E120" s="559" t="str">
        <f t="shared" si="55"/>
        <v/>
      </c>
      <c r="F120" s="560" t="str">
        <f t="shared" si="56"/>
        <v/>
      </c>
      <c r="G120" s="561" t="str">
        <f t="shared" si="57"/>
        <v/>
      </c>
      <c r="H120" s="556" t="str">
        <f t="shared" si="58"/>
        <v/>
      </c>
      <c r="I120" s="556" t="str">
        <f t="shared" si="59"/>
        <v/>
      </c>
      <c r="J120" s="561" t="str">
        <f t="shared" si="60"/>
        <v/>
      </c>
      <c r="K120" s="76" t="str">
        <f t="shared" si="61"/>
        <v/>
      </c>
      <c r="L120" s="76" t="str">
        <f t="shared" si="62"/>
        <v/>
      </c>
      <c r="M120" s="76" t="str">
        <f t="shared" si="63"/>
        <v/>
      </c>
      <c r="N120" s="76" t="str">
        <f t="shared" si="64"/>
        <v/>
      </c>
      <c r="O120" s="76">
        <f t="shared" si="65"/>
        <v>0</v>
      </c>
      <c r="P120" s="76">
        <f t="shared" si="66"/>
        <v>0</v>
      </c>
      <c r="Q120" s="76">
        <f t="shared" si="67"/>
        <v>0</v>
      </c>
      <c r="R120" s="76">
        <f t="shared" si="68"/>
        <v>0</v>
      </c>
      <c r="S120" s="76">
        <f t="shared" si="69"/>
        <v>0</v>
      </c>
      <c r="T120" s="76">
        <f t="shared" si="70"/>
        <v>0</v>
      </c>
      <c r="U120" s="76">
        <f t="shared" si="71"/>
        <v>0</v>
      </c>
      <c r="V120" s="76">
        <f t="shared" si="72"/>
        <v>0</v>
      </c>
      <c r="W120" s="76">
        <f t="shared" si="73"/>
        <v>0</v>
      </c>
      <c r="X120" s="76">
        <f t="shared" si="74"/>
        <v>0</v>
      </c>
      <c r="Y120" s="76">
        <f t="shared" si="75"/>
        <v>0</v>
      </c>
      <c r="Z120" s="76">
        <f t="shared" si="76"/>
        <v>0</v>
      </c>
      <c r="AA120" s="76">
        <f t="shared" si="77"/>
        <v>0</v>
      </c>
      <c r="AB120" s="76">
        <f t="shared" si="78"/>
        <v>0</v>
      </c>
      <c r="AC120" s="76">
        <f t="shared" si="79"/>
        <v>0</v>
      </c>
      <c r="AD120" s="76">
        <f t="shared" si="80"/>
        <v>0</v>
      </c>
      <c r="AE120" s="76">
        <f t="shared" si="81"/>
        <v>0</v>
      </c>
      <c r="AF120" s="76">
        <f t="shared" si="82"/>
        <v>0</v>
      </c>
      <c r="AG120" s="76">
        <f t="shared" si="83"/>
        <v>0</v>
      </c>
      <c r="AH120" s="76">
        <f t="shared" si="84"/>
        <v>0</v>
      </c>
      <c r="AI120" s="76">
        <f t="shared" si="85"/>
        <v>0</v>
      </c>
      <c r="AJ120" s="76">
        <f t="shared" si="86"/>
        <v>0</v>
      </c>
      <c r="AK120" s="76">
        <f t="shared" si="87"/>
        <v>0</v>
      </c>
      <c r="AL120" s="76">
        <f t="shared" si="88"/>
        <v>0</v>
      </c>
      <c r="AM120" s="76">
        <f t="shared" si="89"/>
        <v>0</v>
      </c>
      <c r="AN120" s="76" t="str">
        <f t="shared" si="90"/>
        <v/>
      </c>
      <c r="AO120" s="76" t="str">
        <f t="shared" si="91"/>
        <v/>
      </c>
      <c r="AP120" s="76" t="str">
        <f t="shared" si="92"/>
        <v/>
      </c>
      <c r="AQ120" s="76" t="str">
        <f t="shared" si="93"/>
        <v/>
      </c>
      <c r="AR120" s="76" t="str">
        <f t="shared" si="94"/>
        <v/>
      </c>
      <c r="AS120" s="76" t="str">
        <f t="shared" si="95"/>
        <v/>
      </c>
      <c r="AT120" s="76" t="str">
        <f t="shared" si="96"/>
        <v/>
      </c>
      <c r="AU120" s="76" t="str">
        <f t="shared" si="97"/>
        <v/>
      </c>
      <c r="AV120" s="76" t="str">
        <f t="shared" si="98"/>
        <v/>
      </c>
      <c r="AW120" s="76" t="str">
        <f t="shared" si="99"/>
        <v/>
      </c>
      <c r="AX120" s="76" t="str">
        <f t="shared" si="100"/>
        <v/>
      </c>
      <c r="AY120" s="76" t="str">
        <f t="shared" si="101"/>
        <v/>
      </c>
      <c r="AZ120" s="76" t="str">
        <f t="shared" si="102"/>
        <v/>
      </c>
      <c r="BA120" s="76" t="str">
        <f t="shared" si="103"/>
        <v/>
      </c>
      <c r="BB120" s="76" t="str">
        <f t="shared" si="104"/>
        <v/>
      </c>
      <c r="BC120" s="76" t="str">
        <f t="shared" si="105"/>
        <v/>
      </c>
      <c r="BF120" s="67" t="s">
        <v>9</v>
      </c>
      <c r="BG120" s="547" t="s">
        <v>20</v>
      </c>
      <c r="BH120" s="67" t="s">
        <v>91</v>
      </c>
      <c r="BI120" s="67" t="s">
        <v>510</v>
      </c>
    </row>
    <row r="121" spans="1:61" ht="30" customHeight="1">
      <c r="A121" s="556" t="str">
        <f t="shared" si="53"/>
        <v/>
      </c>
      <c r="B121" s="557"/>
      <c r="C121" s="556" t="s">
        <v>1456</v>
      </c>
      <c r="D121" s="558" t="str">
        <f t="shared" si="54"/>
        <v/>
      </c>
      <c r="E121" s="559" t="str">
        <f t="shared" si="55"/>
        <v/>
      </c>
      <c r="F121" s="560" t="str">
        <f t="shared" si="56"/>
        <v/>
      </c>
      <c r="G121" s="561" t="str">
        <f t="shared" si="57"/>
        <v/>
      </c>
      <c r="H121" s="556" t="str">
        <f t="shared" si="58"/>
        <v/>
      </c>
      <c r="I121" s="556" t="str">
        <f t="shared" si="59"/>
        <v/>
      </c>
      <c r="J121" s="561" t="str">
        <f t="shared" si="60"/>
        <v/>
      </c>
      <c r="K121" s="76" t="str">
        <f t="shared" si="61"/>
        <v/>
      </c>
      <c r="L121" s="76" t="str">
        <f t="shared" si="62"/>
        <v/>
      </c>
      <c r="M121" s="76" t="str">
        <f t="shared" si="63"/>
        <v/>
      </c>
      <c r="N121" s="76" t="str">
        <f t="shared" si="64"/>
        <v/>
      </c>
      <c r="O121" s="76">
        <f t="shared" si="65"/>
        <v>0</v>
      </c>
      <c r="P121" s="76">
        <f t="shared" si="66"/>
        <v>0</v>
      </c>
      <c r="Q121" s="76">
        <f t="shared" si="67"/>
        <v>0</v>
      </c>
      <c r="R121" s="76">
        <f t="shared" si="68"/>
        <v>0</v>
      </c>
      <c r="S121" s="76">
        <f t="shared" si="69"/>
        <v>0</v>
      </c>
      <c r="T121" s="76">
        <f t="shared" si="70"/>
        <v>0</v>
      </c>
      <c r="U121" s="76">
        <f t="shared" si="71"/>
        <v>0</v>
      </c>
      <c r="V121" s="76">
        <f t="shared" si="72"/>
        <v>0</v>
      </c>
      <c r="W121" s="76">
        <f t="shared" si="73"/>
        <v>0</v>
      </c>
      <c r="X121" s="76">
        <f t="shared" si="74"/>
        <v>0</v>
      </c>
      <c r="Y121" s="76">
        <f t="shared" si="75"/>
        <v>0</v>
      </c>
      <c r="Z121" s="76">
        <f t="shared" si="76"/>
        <v>0</v>
      </c>
      <c r="AA121" s="76">
        <f t="shared" si="77"/>
        <v>0</v>
      </c>
      <c r="AB121" s="76">
        <f t="shared" si="78"/>
        <v>0</v>
      </c>
      <c r="AC121" s="76">
        <f t="shared" si="79"/>
        <v>0</v>
      </c>
      <c r="AD121" s="76">
        <f t="shared" si="80"/>
        <v>0</v>
      </c>
      <c r="AE121" s="76">
        <f t="shared" si="81"/>
        <v>0</v>
      </c>
      <c r="AF121" s="76">
        <f t="shared" si="82"/>
        <v>0</v>
      </c>
      <c r="AG121" s="76">
        <f t="shared" si="83"/>
        <v>0</v>
      </c>
      <c r="AH121" s="76">
        <f t="shared" si="84"/>
        <v>0</v>
      </c>
      <c r="AI121" s="76">
        <f t="shared" si="85"/>
        <v>0</v>
      </c>
      <c r="AJ121" s="76">
        <f t="shared" si="86"/>
        <v>0</v>
      </c>
      <c r="AK121" s="76">
        <f t="shared" si="87"/>
        <v>0</v>
      </c>
      <c r="AL121" s="76">
        <f t="shared" si="88"/>
        <v>0</v>
      </c>
      <c r="AM121" s="76">
        <f t="shared" si="89"/>
        <v>0</v>
      </c>
      <c r="AN121" s="76" t="str">
        <f t="shared" si="90"/>
        <v/>
      </c>
      <c r="AO121" s="76" t="str">
        <f t="shared" si="91"/>
        <v/>
      </c>
      <c r="AP121" s="76" t="str">
        <f t="shared" si="92"/>
        <v/>
      </c>
      <c r="AQ121" s="76" t="str">
        <f t="shared" si="93"/>
        <v/>
      </c>
      <c r="AR121" s="76" t="str">
        <f t="shared" si="94"/>
        <v/>
      </c>
      <c r="AS121" s="76" t="str">
        <f t="shared" si="95"/>
        <v/>
      </c>
      <c r="AT121" s="76" t="str">
        <f t="shared" si="96"/>
        <v/>
      </c>
      <c r="AU121" s="76" t="str">
        <f t="shared" si="97"/>
        <v/>
      </c>
      <c r="AV121" s="76" t="str">
        <f t="shared" si="98"/>
        <v/>
      </c>
      <c r="AW121" s="76" t="str">
        <f t="shared" si="99"/>
        <v/>
      </c>
      <c r="AX121" s="76" t="str">
        <f t="shared" si="100"/>
        <v/>
      </c>
      <c r="AY121" s="76" t="str">
        <f t="shared" si="101"/>
        <v/>
      </c>
      <c r="AZ121" s="76" t="str">
        <f t="shared" si="102"/>
        <v/>
      </c>
      <c r="BA121" s="76" t="str">
        <f t="shared" si="103"/>
        <v/>
      </c>
      <c r="BB121" s="76" t="str">
        <f t="shared" si="104"/>
        <v/>
      </c>
      <c r="BC121" s="76" t="str">
        <f t="shared" si="105"/>
        <v/>
      </c>
      <c r="BF121" s="67" t="s">
        <v>9</v>
      </c>
      <c r="BG121" s="547" t="s">
        <v>20</v>
      </c>
      <c r="BH121" s="67" t="s">
        <v>92</v>
      </c>
      <c r="BI121" s="67" t="s">
        <v>511</v>
      </c>
    </row>
    <row r="122" spans="1:61" ht="30" customHeight="1">
      <c r="A122" s="556" t="str">
        <f t="shared" si="53"/>
        <v/>
      </c>
      <c r="B122" s="557"/>
      <c r="C122" s="556" t="s">
        <v>1456</v>
      </c>
      <c r="D122" s="558" t="str">
        <f t="shared" si="54"/>
        <v/>
      </c>
      <c r="E122" s="559" t="str">
        <f t="shared" si="55"/>
        <v/>
      </c>
      <c r="F122" s="560" t="str">
        <f t="shared" si="56"/>
        <v/>
      </c>
      <c r="G122" s="561" t="str">
        <f t="shared" si="57"/>
        <v/>
      </c>
      <c r="H122" s="556" t="str">
        <f t="shared" si="58"/>
        <v/>
      </c>
      <c r="I122" s="556" t="str">
        <f t="shared" si="59"/>
        <v/>
      </c>
      <c r="J122" s="561" t="str">
        <f t="shared" si="60"/>
        <v/>
      </c>
      <c r="K122" s="76" t="str">
        <f t="shared" si="61"/>
        <v/>
      </c>
      <c r="L122" s="76" t="str">
        <f t="shared" si="62"/>
        <v/>
      </c>
      <c r="M122" s="76" t="str">
        <f t="shared" si="63"/>
        <v/>
      </c>
      <c r="N122" s="76" t="str">
        <f t="shared" si="64"/>
        <v/>
      </c>
      <c r="O122" s="76">
        <f t="shared" si="65"/>
        <v>0</v>
      </c>
      <c r="P122" s="76">
        <f t="shared" si="66"/>
        <v>0</v>
      </c>
      <c r="Q122" s="76">
        <f t="shared" si="67"/>
        <v>0</v>
      </c>
      <c r="R122" s="76">
        <f t="shared" si="68"/>
        <v>0</v>
      </c>
      <c r="S122" s="76">
        <f t="shared" si="69"/>
        <v>0</v>
      </c>
      <c r="T122" s="76">
        <f t="shared" si="70"/>
        <v>0</v>
      </c>
      <c r="U122" s="76">
        <f t="shared" si="71"/>
        <v>0</v>
      </c>
      <c r="V122" s="76">
        <f t="shared" si="72"/>
        <v>0</v>
      </c>
      <c r="W122" s="76">
        <f t="shared" si="73"/>
        <v>0</v>
      </c>
      <c r="X122" s="76">
        <f t="shared" si="74"/>
        <v>0</v>
      </c>
      <c r="Y122" s="76">
        <f t="shared" si="75"/>
        <v>0</v>
      </c>
      <c r="Z122" s="76">
        <f t="shared" si="76"/>
        <v>0</v>
      </c>
      <c r="AA122" s="76">
        <f t="shared" si="77"/>
        <v>0</v>
      </c>
      <c r="AB122" s="76">
        <f t="shared" si="78"/>
        <v>0</v>
      </c>
      <c r="AC122" s="76">
        <f t="shared" si="79"/>
        <v>0</v>
      </c>
      <c r="AD122" s="76">
        <f t="shared" si="80"/>
        <v>0</v>
      </c>
      <c r="AE122" s="76">
        <f t="shared" si="81"/>
        <v>0</v>
      </c>
      <c r="AF122" s="76">
        <f t="shared" si="82"/>
        <v>0</v>
      </c>
      <c r="AG122" s="76">
        <f t="shared" si="83"/>
        <v>0</v>
      </c>
      <c r="AH122" s="76">
        <f t="shared" si="84"/>
        <v>0</v>
      </c>
      <c r="AI122" s="76">
        <f t="shared" si="85"/>
        <v>0</v>
      </c>
      <c r="AJ122" s="76">
        <f t="shared" si="86"/>
        <v>0</v>
      </c>
      <c r="AK122" s="76">
        <f t="shared" si="87"/>
        <v>0</v>
      </c>
      <c r="AL122" s="76">
        <f t="shared" si="88"/>
        <v>0</v>
      </c>
      <c r="AM122" s="76">
        <f t="shared" si="89"/>
        <v>0</v>
      </c>
      <c r="AN122" s="76" t="str">
        <f t="shared" si="90"/>
        <v/>
      </c>
      <c r="AO122" s="76" t="str">
        <f t="shared" si="91"/>
        <v/>
      </c>
      <c r="AP122" s="76" t="str">
        <f t="shared" si="92"/>
        <v/>
      </c>
      <c r="AQ122" s="76" t="str">
        <f t="shared" si="93"/>
        <v/>
      </c>
      <c r="AR122" s="76" t="str">
        <f t="shared" si="94"/>
        <v/>
      </c>
      <c r="AS122" s="76" t="str">
        <f t="shared" si="95"/>
        <v/>
      </c>
      <c r="AT122" s="76" t="str">
        <f t="shared" si="96"/>
        <v/>
      </c>
      <c r="AU122" s="76" t="str">
        <f t="shared" si="97"/>
        <v/>
      </c>
      <c r="AV122" s="76" t="str">
        <f t="shared" si="98"/>
        <v/>
      </c>
      <c r="AW122" s="76" t="str">
        <f t="shared" si="99"/>
        <v/>
      </c>
      <c r="AX122" s="76" t="str">
        <f t="shared" si="100"/>
        <v/>
      </c>
      <c r="AY122" s="76" t="str">
        <f t="shared" si="101"/>
        <v/>
      </c>
      <c r="AZ122" s="76" t="str">
        <f t="shared" si="102"/>
        <v/>
      </c>
      <c r="BA122" s="76" t="str">
        <f t="shared" si="103"/>
        <v/>
      </c>
      <c r="BB122" s="76" t="str">
        <f t="shared" si="104"/>
        <v/>
      </c>
      <c r="BC122" s="76" t="str">
        <f t="shared" si="105"/>
        <v/>
      </c>
      <c r="BF122" s="67" t="s">
        <v>9</v>
      </c>
      <c r="BG122" s="547" t="s">
        <v>20</v>
      </c>
      <c r="BH122" s="67" t="s">
        <v>93</v>
      </c>
      <c r="BI122" s="67" t="s">
        <v>512</v>
      </c>
    </row>
    <row r="123" spans="1:61" ht="30" customHeight="1">
      <c r="A123" s="556" t="str">
        <f t="shared" si="53"/>
        <v/>
      </c>
      <c r="B123" s="557"/>
      <c r="C123" s="556" t="s">
        <v>1456</v>
      </c>
      <c r="D123" s="558" t="str">
        <f t="shared" si="54"/>
        <v/>
      </c>
      <c r="E123" s="559" t="str">
        <f t="shared" si="55"/>
        <v/>
      </c>
      <c r="F123" s="560" t="str">
        <f t="shared" si="56"/>
        <v/>
      </c>
      <c r="G123" s="561" t="str">
        <f t="shared" si="57"/>
        <v/>
      </c>
      <c r="H123" s="556" t="str">
        <f t="shared" si="58"/>
        <v/>
      </c>
      <c r="I123" s="556" t="str">
        <f t="shared" si="59"/>
        <v/>
      </c>
      <c r="J123" s="561" t="str">
        <f t="shared" si="60"/>
        <v/>
      </c>
      <c r="K123" s="76" t="str">
        <f t="shared" si="61"/>
        <v/>
      </c>
      <c r="L123" s="76" t="str">
        <f t="shared" si="62"/>
        <v/>
      </c>
      <c r="M123" s="76" t="str">
        <f t="shared" si="63"/>
        <v/>
      </c>
      <c r="N123" s="76" t="str">
        <f t="shared" si="64"/>
        <v/>
      </c>
      <c r="O123" s="76">
        <f t="shared" si="65"/>
        <v>0</v>
      </c>
      <c r="P123" s="76">
        <f t="shared" si="66"/>
        <v>0</v>
      </c>
      <c r="Q123" s="76">
        <f t="shared" si="67"/>
        <v>0</v>
      </c>
      <c r="R123" s="76">
        <f t="shared" si="68"/>
        <v>0</v>
      </c>
      <c r="S123" s="76">
        <f t="shared" si="69"/>
        <v>0</v>
      </c>
      <c r="T123" s="76">
        <f t="shared" si="70"/>
        <v>0</v>
      </c>
      <c r="U123" s="76">
        <f t="shared" si="71"/>
        <v>0</v>
      </c>
      <c r="V123" s="76">
        <f t="shared" si="72"/>
        <v>0</v>
      </c>
      <c r="W123" s="76">
        <f t="shared" si="73"/>
        <v>0</v>
      </c>
      <c r="X123" s="76">
        <f t="shared" si="74"/>
        <v>0</v>
      </c>
      <c r="Y123" s="76">
        <f t="shared" si="75"/>
        <v>0</v>
      </c>
      <c r="Z123" s="76">
        <f t="shared" si="76"/>
        <v>0</v>
      </c>
      <c r="AA123" s="76">
        <f t="shared" si="77"/>
        <v>0</v>
      </c>
      <c r="AB123" s="76">
        <f t="shared" si="78"/>
        <v>0</v>
      </c>
      <c r="AC123" s="76">
        <f t="shared" si="79"/>
        <v>0</v>
      </c>
      <c r="AD123" s="76">
        <f t="shared" si="80"/>
        <v>0</v>
      </c>
      <c r="AE123" s="76">
        <f t="shared" si="81"/>
        <v>0</v>
      </c>
      <c r="AF123" s="76">
        <f t="shared" si="82"/>
        <v>0</v>
      </c>
      <c r="AG123" s="76">
        <f t="shared" si="83"/>
        <v>0</v>
      </c>
      <c r="AH123" s="76">
        <f t="shared" si="84"/>
        <v>0</v>
      </c>
      <c r="AI123" s="76">
        <f t="shared" si="85"/>
        <v>0</v>
      </c>
      <c r="AJ123" s="76">
        <f t="shared" si="86"/>
        <v>0</v>
      </c>
      <c r="AK123" s="76">
        <f t="shared" si="87"/>
        <v>0</v>
      </c>
      <c r="AL123" s="76">
        <f t="shared" si="88"/>
        <v>0</v>
      </c>
      <c r="AM123" s="76">
        <f t="shared" si="89"/>
        <v>0</v>
      </c>
      <c r="AN123" s="76" t="str">
        <f t="shared" si="90"/>
        <v/>
      </c>
      <c r="AO123" s="76" t="str">
        <f t="shared" si="91"/>
        <v/>
      </c>
      <c r="AP123" s="76" t="str">
        <f t="shared" si="92"/>
        <v/>
      </c>
      <c r="AQ123" s="76" t="str">
        <f t="shared" si="93"/>
        <v/>
      </c>
      <c r="AR123" s="76" t="str">
        <f t="shared" si="94"/>
        <v/>
      </c>
      <c r="AS123" s="76" t="str">
        <f t="shared" si="95"/>
        <v/>
      </c>
      <c r="AT123" s="76" t="str">
        <f t="shared" si="96"/>
        <v/>
      </c>
      <c r="AU123" s="76" t="str">
        <f t="shared" si="97"/>
        <v/>
      </c>
      <c r="AV123" s="76" t="str">
        <f t="shared" si="98"/>
        <v/>
      </c>
      <c r="AW123" s="76" t="str">
        <f t="shared" si="99"/>
        <v/>
      </c>
      <c r="AX123" s="76" t="str">
        <f t="shared" si="100"/>
        <v/>
      </c>
      <c r="AY123" s="76" t="str">
        <f t="shared" si="101"/>
        <v/>
      </c>
      <c r="AZ123" s="76" t="str">
        <f t="shared" si="102"/>
        <v/>
      </c>
      <c r="BA123" s="76" t="str">
        <f t="shared" si="103"/>
        <v/>
      </c>
      <c r="BB123" s="76" t="str">
        <f t="shared" si="104"/>
        <v/>
      </c>
      <c r="BC123" s="76" t="str">
        <f t="shared" si="105"/>
        <v/>
      </c>
      <c r="BF123" s="67" t="s">
        <v>9</v>
      </c>
      <c r="BG123" s="547" t="s">
        <v>20</v>
      </c>
      <c r="BH123" s="67" t="s">
        <v>94</v>
      </c>
      <c r="BI123" s="67" t="s">
        <v>513</v>
      </c>
    </row>
    <row r="124" spans="1:61" ht="30" customHeight="1">
      <c r="A124" s="556" t="str">
        <f t="shared" si="53"/>
        <v/>
      </c>
      <c r="B124" s="557"/>
      <c r="C124" s="556" t="s">
        <v>1456</v>
      </c>
      <c r="D124" s="558" t="str">
        <f t="shared" si="54"/>
        <v/>
      </c>
      <c r="E124" s="559" t="str">
        <f t="shared" si="55"/>
        <v/>
      </c>
      <c r="F124" s="560" t="str">
        <f t="shared" si="56"/>
        <v/>
      </c>
      <c r="G124" s="561" t="str">
        <f t="shared" si="57"/>
        <v/>
      </c>
      <c r="H124" s="556" t="str">
        <f t="shared" si="58"/>
        <v/>
      </c>
      <c r="I124" s="556" t="str">
        <f t="shared" si="59"/>
        <v/>
      </c>
      <c r="J124" s="561" t="str">
        <f t="shared" si="60"/>
        <v/>
      </c>
      <c r="K124" s="76" t="str">
        <f t="shared" si="61"/>
        <v/>
      </c>
      <c r="L124" s="76" t="str">
        <f t="shared" si="62"/>
        <v/>
      </c>
      <c r="M124" s="76" t="str">
        <f t="shared" si="63"/>
        <v/>
      </c>
      <c r="N124" s="76" t="str">
        <f t="shared" si="64"/>
        <v/>
      </c>
      <c r="O124" s="76">
        <f t="shared" si="65"/>
        <v>0</v>
      </c>
      <c r="P124" s="76">
        <f t="shared" si="66"/>
        <v>0</v>
      </c>
      <c r="Q124" s="76">
        <f t="shared" si="67"/>
        <v>0</v>
      </c>
      <c r="R124" s="76">
        <f t="shared" si="68"/>
        <v>0</v>
      </c>
      <c r="S124" s="76">
        <f t="shared" si="69"/>
        <v>0</v>
      </c>
      <c r="T124" s="76">
        <f t="shared" si="70"/>
        <v>0</v>
      </c>
      <c r="U124" s="76">
        <f t="shared" si="71"/>
        <v>0</v>
      </c>
      <c r="V124" s="76">
        <f t="shared" si="72"/>
        <v>0</v>
      </c>
      <c r="W124" s="76">
        <f t="shared" si="73"/>
        <v>0</v>
      </c>
      <c r="X124" s="76">
        <f t="shared" si="74"/>
        <v>0</v>
      </c>
      <c r="Y124" s="76">
        <f t="shared" si="75"/>
        <v>0</v>
      </c>
      <c r="Z124" s="76">
        <f t="shared" si="76"/>
        <v>0</v>
      </c>
      <c r="AA124" s="76">
        <f t="shared" si="77"/>
        <v>0</v>
      </c>
      <c r="AB124" s="76">
        <f t="shared" si="78"/>
        <v>0</v>
      </c>
      <c r="AC124" s="76">
        <f t="shared" si="79"/>
        <v>0</v>
      </c>
      <c r="AD124" s="76">
        <f t="shared" si="80"/>
        <v>0</v>
      </c>
      <c r="AE124" s="76">
        <f t="shared" si="81"/>
        <v>0</v>
      </c>
      <c r="AF124" s="76">
        <f t="shared" si="82"/>
        <v>0</v>
      </c>
      <c r="AG124" s="76">
        <f t="shared" si="83"/>
        <v>0</v>
      </c>
      <c r="AH124" s="76">
        <f t="shared" si="84"/>
        <v>0</v>
      </c>
      <c r="AI124" s="76">
        <f t="shared" si="85"/>
        <v>0</v>
      </c>
      <c r="AJ124" s="76">
        <f t="shared" si="86"/>
        <v>0</v>
      </c>
      <c r="AK124" s="76">
        <f t="shared" si="87"/>
        <v>0</v>
      </c>
      <c r="AL124" s="76">
        <f t="shared" si="88"/>
        <v>0</v>
      </c>
      <c r="AM124" s="76">
        <f t="shared" si="89"/>
        <v>0</v>
      </c>
      <c r="AN124" s="76" t="str">
        <f t="shared" si="90"/>
        <v/>
      </c>
      <c r="AO124" s="76" t="str">
        <f t="shared" si="91"/>
        <v/>
      </c>
      <c r="AP124" s="76" t="str">
        <f t="shared" si="92"/>
        <v/>
      </c>
      <c r="AQ124" s="76" t="str">
        <f t="shared" si="93"/>
        <v/>
      </c>
      <c r="AR124" s="76" t="str">
        <f t="shared" si="94"/>
        <v/>
      </c>
      <c r="AS124" s="76" t="str">
        <f t="shared" si="95"/>
        <v/>
      </c>
      <c r="AT124" s="76" t="str">
        <f t="shared" si="96"/>
        <v/>
      </c>
      <c r="AU124" s="76" t="str">
        <f t="shared" si="97"/>
        <v/>
      </c>
      <c r="AV124" s="76" t="str">
        <f t="shared" si="98"/>
        <v/>
      </c>
      <c r="AW124" s="76" t="str">
        <f t="shared" si="99"/>
        <v/>
      </c>
      <c r="AX124" s="76" t="str">
        <f t="shared" si="100"/>
        <v/>
      </c>
      <c r="AY124" s="76" t="str">
        <f t="shared" si="101"/>
        <v/>
      </c>
      <c r="AZ124" s="76" t="str">
        <f t="shared" si="102"/>
        <v/>
      </c>
      <c r="BA124" s="76" t="str">
        <f t="shared" si="103"/>
        <v/>
      </c>
      <c r="BB124" s="76" t="str">
        <f t="shared" si="104"/>
        <v/>
      </c>
      <c r="BC124" s="76" t="str">
        <f t="shared" si="105"/>
        <v/>
      </c>
      <c r="BF124" s="67" t="s">
        <v>9</v>
      </c>
      <c r="BG124" s="547" t="s">
        <v>20</v>
      </c>
      <c r="BH124" s="67" t="s">
        <v>95</v>
      </c>
      <c r="BI124" s="67" t="s">
        <v>514</v>
      </c>
    </row>
    <row r="125" spans="1:61" ht="30" customHeight="1">
      <c r="A125" s="556" t="str">
        <f t="shared" si="53"/>
        <v/>
      </c>
      <c r="B125" s="557"/>
      <c r="C125" s="556" t="s">
        <v>1456</v>
      </c>
      <c r="D125" s="558" t="str">
        <f t="shared" si="54"/>
        <v/>
      </c>
      <c r="E125" s="559" t="str">
        <f t="shared" si="55"/>
        <v/>
      </c>
      <c r="F125" s="560" t="str">
        <f t="shared" si="56"/>
        <v/>
      </c>
      <c r="G125" s="561" t="str">
        <f t="shared" si="57"/>
        <v/>
      </c>
      <c r="H125" s="556" t="str">
        <f t="shared" si="58"/>
        <v/>
      </c>
      <c r="I125" s="556" t="str">
        <f t="shared" si="59"/>
        <v/>
      </c>
      <c r="J125" s="561" t="str">
        <f t="shared" si="60"/>
        <v/>
      </c>
      <c r="K125" s="76" t="str">
        <f t="shared" si="61"/>
        <v/>
      </c>
      <c r="L125" s="76" t="str">
        <f t="shared" si="62"/>
        <v/>
      </c>
      <c r="M125" s="76" t="str">
        <f t="shared" si="63"/>
        <v/>
      </c>
      <c r="N125" s="76" t="str">
        <f t="shared" si="64"/>
        <v/>
      </c>
      <c r="O125" s="76">
        <f t="shared" si="65"/>
        <v>0</v>
      </c>
      <c r="P125" s="76">
        <f t="shared" si="66"/>
        <v>0</v>
      </c>
      <c r="Q125" s="76">
        <f t="shared" si="67"/>
        <v>0</v>
      </c>
      <c r="R125" s="76">
        <f t="shared" si="68"/>
        <v>0</v>
      </c>
      <c r="S125" s="76">
        <f t="shared" si="69"/>
        <v>0</v>
      </c>
      <c r="T125" s="76">
        <f t="shared" si="70"/>
        <v>0</v>
      </c>
      <c r="U125" s="76">
        <f t="shared" si="71"/>
        <v>0</v>
      </c>
      <c r="V125" s="76">
        <f t="shared" si="72"/>
        <v>0</v>
      </c>
      <c r="W125" s="76">
        <f t="shared" si="73"/>
        <v>0</v>
      </c>
      <c r="X125" s="76">
        <f t="shared" si="74"/>
        <v>0</v>
      </c>
      <c r="Y125" s="76">
        <f t="shared" si="75"/>
        <v>0</v>
      </c>
      <c r="Z125" s="76">
        <f t="shared" si="76"/>
        <v>0</v>
      </c>
      <c r="AA125" s="76">
        <f t="shared" si="77"/>
        <v>0</v>
      </c>
      <c r="AB125" s="76">
        <f t="shared" si="78"/>
        <v>0</v>
      </c>
      <c r="AC125" s="76">
        <f t="shared" si="79"/>
        <v>0</v>
      </c>
      <c r="AD125" s="76">
        <f t="shared" si="80"/>
        <v>0</v>
      </c>
      <c r="AE125" s="76">
        <f t="shared" si="81"/>
        <v>0</v>
      </c>
      <c r="AF125" s="76">
        <f t="shared" si="82"/>
        <v>0</v>
      </c>
      <c r="AG125" s="76">
        <f t="shared" si="83"/>
        <v>0</v>
      </c>
      <c r="AH125" s="76">
        <f t="shared" si="84"/>
        <v>0</v>
      </c>
      <c r="AI125" s="76">
        <f t="shared" si="85"/>
        <v>0</v>
      </c>
      <c r="AJ125" s="76">
        <f t="shared" si="86"/>
        <v>0</v>
      </c>
      <c r="AK125" s="76">
        <f t="shared" si="87"/>
        <v>0</v>
      </c>
      <c r="AL125" s="76">
        <f t="shared" si="88"/>
        <v>0</v>
      </c>
      <c r="AM125" s="76">
        <f t="shared" si="89"/>
        <v>0</v>
      </c>
      <c r="AN125" s="76" t="str">
        <f t="shared" si="90"/>
        <v/>
      </c>
      <c r="AO125" s="76" t="str">
        <f t="shared" si="91"/>
        <v/>
      </c>
      <c r="AP125" s="76" t="str">
        <f t="shared" si="92"/>
        <v/>
      </c>
      <c r="AQ125" s="76" t="str">
        <f t="shared" si="93"/>
        <v/>
      </c>
      <c r="AR125" s="76" t="str">
        <f t="shared" si="94"/>
        <v/>
      </c>
      <c r="AS125" s="76" t="str">
        <f t="shared" si="95"/>
        <v/>
      </c>
      <c r="AT125" s="76" t="str">
        <f t="shared" si="96"/>
        <v/>
      </c>
      <c r="AU125" s="76" t="str">
        <f t="shared" si="97"/>
        <v/>
      </c>
      <c r="AV125" s="76" t="str">
        <f t="shared" si="98"/>
        <v/>
      </c>
      <c r="AW125" s="76" t="str">
        <f t="shared" si="99"/>
        <v/>
      </c>
      <c r="AX125" s="76" t="str">
        <f t="shared" si="100"/>
        <v/>
      </c>
      <c r="AY125" s="76" t="str">
        <f t="shared" si="101"/>
        <v/>
      </c>
      <c r="AZ125" s="76" t="str">
        <f t="shared" si="102"/>
        <v/>
      </c>
      <c r="BA125" s="76" t="str">
        <f t="shared" si="103"/>
        <v/>
      </c>
      <c r="BB125" s="76" t="str">
        <f t="shared" si="104"/>
        <v/>
      </c>
      <c r="BC125" s="76" t="str">
        <f t="shared" si="105"/>
        <v/>
      </c>
      <c r="BF125" s="67" t="s">
        <v>9</v>
      </c>
      <c r="BG125" s="547" t="s">
        <v>20</v>
      </c>
      <c r="BH125" s="67" t="s">
        <v>2109</v>
      </c>
      <c r="BI125" s="67" t="s">
        <v>515</v>
      </c>
    </row>
    <row r="126" spans="1:61" ht="30" customHeight="1">
      <c r="A126" s="556" t="str">
        <f t="shared" si="53"/>
        <v/>
      </c>
      <c r="B126" s="557"/>
      <c r="C126" s="556" t="s">
        <v>1456</v>
      </c>
      <c r="D126" s="558" t="str">
        <f t="shared" si="54"/>
        <v/>
      </c>
      <c r="E126" s="559" t="str">
        <f t="shared" si="55"/>
        <v/>
      </c>
      <c r="F126" s="560" t="str">
        <f t="shared" si="56"/>
        <v/>
      </c>
      <c r="G126" s="561" t="str">
        <f t="shared" si="57"/>
        <v/>
      </c>
      <c r="H126" s="556" t="str">
        <f t="shared" si="58"/>
        <v/>
      </c>
      <c r="I126" s="556" t="str">
        <f t="shared" si="59"/>
        <v/>
      </c>
      <c r="J126" s="561" t="str">
        <f t="shared" si="60"/>
        <v/>
      </c>
      <c r="K126" s="76" t="str">
        <f t="shared" si="61"/>
        <v/>
      </c>
      <c r="L126" s="76" t="str">
        <f t="shared" si="62"/>
        <v/>
      </c>
      <c r="M126" s="76" t="str">
        <f t="shared" si="63"/>
        <v/>
      </c>
      <c r="N126" s="76" t="str">
        <f t="shared" si="64"/>
        <v/>
      </c>
      <c r="O126" s="76">
        <f t="shared" si="65"/>
        <v>0</v>
      </c>
      <c r="P126" s="76">
        <f t="shared" si="66"/>
        <v>0</v>
      </c>
      <c r="Q126" s="76">
        <f t="shared" si="67"/>
        <v>0</v>
      </c>
      <c r="R126" s="76">
        <f t="shared" si="68"/>
        <v>0</v>
      </c>
      <c r="S126" s="76">
        <f t="shared" si="69"/>
        <v>0</v>
      </c>
      <c r="T126" s="76">
        <f t="shared" si="70"/>
        <v>0</v>
      </c>
      <c r="U126" s="76">
        <f t="shared" si="71"/>
        <v>0</v>
      </c>
      <c r="V126" s="76">
        <f t="shared" si="72"/>
        <v>0</v>
      </c>
      <c r="W126" s="76">
        <f t="shared" si="73"/>
        <v>0</v>
      </c>
      <c r="X126" s="76">
        <f t="shared" si="74"/>
        <v>0</v>
      </c>
      <c r="Y126" s="76">
        <f t="shared" si="75"/>
        <v>0</v>
      </c>
      <c r="Z126" s="76">
        <f t="shared" si="76"/>
        <v>0</v>
      </c>
      <c r="AA126" s="76">
        <f t="shared" si="77"/>
        <v>0</v>
      </c>
      <c r="AB126" s="76">
        <f t="shared" si="78"/>
        <v>0</v>
      </c>
      <c r="AC126" s="76">
        <f t="shared" si="79"/>
        <v>0</v>
      </c>
      <c r="AD126" s="76">
        <f t="shared" si="80"/>
        <v>0</v>
      </c>
      <c r="AE126" s="76">
        <f t="shared" si="81"/>
        <v>0</v>
      </c>
      <c r="AF126" s="76">
        <f t="shared" si="82"/>
        <v>0</v>
      </c>
      <c r="AG126" s="76">
        <f t="shared" si="83"/>
        <v>0</v>
      </c>
      <c r="AH126" s="76">
        <f t="shared" si="84"/>
        <v>0</v>
      </c>
      <c r="AI126" s="76">
        <f t="shared" si="85"/>
        <v>0</v>
      </c>
      <c r="AJ126" s="76">
        <f t="shared" si="86"/>
        <v>0</v>
      </c>
      <c r="AK126" s="76">
        <f t="shared" si="87"/>
        <v>0</v>
      </c>
      <c r="AL126" s="76">
        <f t="shared" si="88"/>
        <v>0</v>
      </c>
      <c r="AM126" s="76">
        <f t="shared" si="89"/>
        <v>0</v>
      </c>
      <c r="AN126" s="76" t="str">
        <f t="shared" si="90"/>
        <v/>
      </c>
      <c r="AO126" s="76" t="str">
        <f t="shared" si="91"/>
        <v/>
      </c>
      <c r="AP126" s="76" t="str">
        <f t="shared" si="92"/>
        <v/>
      </c>
      <c r="AQ126" s="76" t="str">
        <f t="shared" si="93"/>
        <v/>
      </c>
      <c r="AR126" s="76" t="str">
        <f t="shared" si="94"/>
        <v/>
      </c>
      <c r="AS126" s="76" t="str">
        <f t="shared" si="95"/>
        <v/>
      </c>
      <c r="AT126" s="76" t="str">
        <f t="shared" si="96"/>
        <v/>
      </c>
      <c r="AU126" s="76" t="str">
        <f t="shared" si="97"/>
        <v/>
      </c>
      <c r="AV126" s="76" t="str">
        <f t="shared" si="98"/>
        <v/>
      </c>
      <c r="AW126" s="76" t="str">
        <f t="shared" si="99"/>
        <v/>
      </c>
      <c r="AX126" s="76" t="str">
        <f t="shared" si="100"/>
        <v/>
      </c>
      <c r="AY126" s="76" t="str">
        <f t="shared" si="101"/>
        <v/>
      </c>
      <c r="AZ126" s="76" t="str">
        <f t="shared" si="102"/>
        <v/>
      </c>
      <c r="BA126" s="76" t="str">
        <f t="shared" si="103"/>
        <v/>
      </c>
      <c r="BB126" s="76" t="str">
        <f t="shared" si="104"/>
        <v/>
      </c>
      <c r="BC126" s="76" t="str">
        <f t="shared" si="105"/>
        <v/>
      </c>
      <c r="BF126" s="67" t="s">
        <v>9</v>
      </c>
      <c r="BG126" s="547" t="s">
        <v>20</v>
      </c>
      <c r="BH126" s="67" t="s">
        <v>2110</v>
      </c>
      <c r="BI126" s="67" t="s">
        <v>516</v>
      </c>
    </row>
    <row r="127" spans="1:61" ht="30" customHeight="1">
      <c r="A127" s="556" t="str">
        <f t="shared" si="53"/>
        <v/>
      </c>
      <c r="B127" s="557"/>
      <c r="C127" s="556" t="s">
        <v>1456</v>
      </c>
      <c r="D127" s="558" t="str">
        <f t="shared" si="54"/>
        <v/>
      </c>
      <c r="E127" s="559" t="str">
        <f t="shared" si="55"/>
        <v/>
      </c>
      <c r="F127" s="560" t="str">
        <f t="shared" si="56"/>
        <v/>
      </c>
      <c r="G127" s="561" t="str">
        <f t="shared" si="57"/>
        <v/>
      </c>
      <c r="H127" s="556" t="str">
        <f t="shared" si="58"/>
        <v/>
      </c>
      <c r="I127" s="556" t="str">
        <f t="shared" si="59"/>
        <v/>
      </c>
      <c r="J127" s="561" t="str">
        <f t="shared" si="60"/>
        <v/>
      </c>
      <c r="K127" s="76" t="str">
        <f t="shared" si="61"/>
        <v/>
      </c>
      <c r="L127" s="76" t="str">
        <f t="shared" si="62"/>
        <v/>
      </c>
      <c r="M127" s="76" t="str">
        <f t="shared" si="63"/>
        <v/>
      </c>
      <c r="N127" s="76" t="str">
        <f t="shared" si="64"/>
        <v/>
      </c>
      <c r="O127" s="76">
        <f t="shared" si="65"/>
        <v>0</v>
      </c>
      <c r="P127" s="76">
        <f t="shared" si="66"/>
        <v>0</v>
      </c>
      <c r="Q127" s="76">
        <f t="shared" si="67"/>
        <v>0</v>
      </c>
      <c r="R127" s="76">
        <f t="shared" si="68"/>
        <v>0</v>
      </c>
      <c r="S127" s="76">
        <f t="shared" si="69"/>
        <v>0</v>
      </c>
      <c r="T127" s="76">
        <f t="shared" si="70"/>
        <v>0</v>
      </c>
      <c r="U127" s="76">
        <f t="shared" si="71"/>
        <v>0</v>
      </c>
      <c r="V127" s="76">
        <f t="shared" si="72"/>
        <v>0</v>
      </c>
      <c r="W127" s="76">
        <f t="shared" si="73"/>
        <v>0</v>
      </c>
      <c r="X127" s="76">
        <f t="shared" si="74"/>
        <v>0</v>
      </c>
      <c r="Y127" s="76">
        <f t="shared" si="75"/>
        <v>0</v>
      </c>
      <c r="Z127" s="76">
        <f t="shared" si="76"/>
        <v>0</v>
      </c>
      <c r="AA127" s="76">
        <f t="shared" si="77"/>
        <v>0</v>
      </c>
      <c r="AB127" s="76">
        <f t="shared" si="78"/>
        <v>0</v>
      </c>
      <c r="AC127" s="76">
        <f t="shared" si="79"/>
        <v>0</v>
      </c>
      <c r="AD127" s="76">
        <f t="shared" si="80"/>
        <v>0</v>
      </c>
      <c r="AE127" s="76">
        <f t="shared" si="81"/>
        <v>0</v>
      </c>
      <c r="AF127" s="76">
        <f t="shared" si="82"/>
        <v>0</v>
      </c>
      <c r="AG127" s="76">
        <f t="shared" si="83"/>
        <v>0</v>
      </c>
      <c r="AH127" s="76">
        <f t="shared" si="84"/>
        <v>0</v>
      </c>
      <c r="AI127" s="76">
        <f t="shared" si="85"/>
        <v>0</v>
      </c>
      <c r="AJ127" s="76">
        <f t="shared" si="86"/>
        <v>0</v>
      </c>
      <c r="AK127" s="76">
        <f t="shared" si="87"/>
        <v>0</v>
      </c>
      <c r="AL127" s="76">
        <f t="shared" si="88"/>
        <v>0</v>
      </c>
      <c r="AM127" s="76">
        <f t="shared" si="89"/>
        <v>0</v>
      </c>
      <c r="AN127" s="76" t="str">
        <f t="shared" si="90"/>
        <v/>
      </c>
      <c r="AO127" s="76" t="str">
        <f t="shared" si="91"/>
        <v/>
      </c>
      <c r="AP127" s="76" t="str">
        <f t="shared" si="92"/>
        <v/>
      </c>
      <c r="AQ127" s="76" t="str">
        <f t="shared" si="93"/>
        <v/>
      </c>
      <c r="AR127" s="76" t="str">
        <f t="shared" si="94"/>
        <v/>
      </c>
      <c r="AS127" s="76" t="str">
        <f t="shared" si="95"/>
        <v/>
      </c>
      <c r="AT127" s="76" t="str">
        <f t="shared" si="96"/>
        <v/>
      </c>
      <c r="AU127" s="76" t="str">
        <f t="shared" si="97"/>
        <v/>
      </c>
      <c r="AV127" s="76" t="str">
        <f t="shared" si="98"/>
        <v/>
      </c>
      <c r="AW127" s="76" t="str">
        <f t="shared" si="99"/>
        <v/>
      </c>
      <c r="AX127" s="76" t="str">
        <f t="shared" si="100"/>
        <v/>
      </c>
      <c r="AY127" s="76" t="str">
        <f t="shared" si="101"/>
        <v/>
      </c>
      <c r="AZ127" s="76" t="str">
        <f t="shared" si="102"/>
        <v/>
      </c>
      <c r="BA127" s="76" t="str">
        <f t="shared" si="103"/>
        <v/>
      </c>
      <c r="BB127" s="76" t="str">
        <f t="shared" si="104"/>
        <v/>
      </c>
      <c r="BC127" s="76" t="str">
        <f t="shared" si="105"/>
        <v/>
      </c>
      <c r="BF127" s="67" t="s">
        <v>9</v>
      </c>
      <c r="BG127" s="547" t="s">
        <v>20</v>
      </c>
      <c r="BH127" s="67" t="s">
        <v>96</v>
      </c>
      <c r="BI127" s="67" t="s">
        <v>517</v>
      </c>
    </row>
    <row r="128" spans="1:61" ht="30" customHeight="1">
      <c r="A128" s="556" t="str">
        <f t="shared" si="53"/>
        <v/>
      </c>
      <c r="B128" s="557"/>
      <c r="C128" s="556" t="s">
        <v>1456</v>
      </c>
      <c r="D128" s="558" t="str">
        <f t="shared" si="54"/>
        <v/>
      </c>
      <c r="E128" s="559" t="str">
        <f t="shared" si="55"/>
        <v/>
      </c>
      <c r="F128" s="560" t="str">
        <f t="shared" si="56"/>
        <v/>
      </c>
      <c r="G128" s="561" t="str">
        <f t="shared" si="57"/>
        <v/>
      </c>
      <c r="H128" s="556" t="str">
        <f t="shared" si="58"/>
        <v/>
      </c>
      <c r="I128" s="556" t="str">
        <f t="shared" si="59"/>
        <v/>
      </c>
      <c r="J128" s="561" t="str">
        <f t="shared" si="60"/>
        <v/>
      </c>
      <c r="K128" s="76" t="str">
        <f t="shared" si="61"/>
        <v/>
      </c>
      <c r="L128" s="76" t="str">
        <f t="shared" si="62"/>
        <v/>
      </c>
      <c r="M128" s="76" t="str">
        <f t="shared" si="63"/>
        <v/>
      </c>
      <c r="N128" s="76" t="str">
        <f t="shared" si="64"/>
        <v/>
      </c>
      <c r="O128" s="76">
        <f t="shared" si="65"/>
        <v>0</v>
      </c>
      <c r="P128" s="76">
        <f t="shared" si="66"/>
        <v>0</v>
      </c>
      <c r="Q128" s="76">
        <f t="shared" si="67"/>
        <v>0</v>
      </c>
      <c r="R128" s="76">
        <f t="shared" si="68"/>
        <v>0</v>
      </c>
      <c r="S128" s="76">
        <f t="shared" si="69"/>
        <v>0</v>
      </c>
      <c r="T128" s="76">
        <f t="shared" si="70"/>
        <v>0</v>
      </c>
      <c r="U128" s="76">
        <f t="shared" si="71"/>
        <v>0</v>
      </c>
      <c r="V128" s="76">
        <f t="shared" si="72"/>
        <v>0</v>
      </c>
      <c r="W128" s="76">
        <f t="shared" si="73"/>
        <v>0</v>
      </c>
      <c r="X128" s="76">
        <f t="shared" si="74"/>
        <v>0</v>
      </c>
      <c r="Y128" s="76">
        <f t="shared" si="75"/>
        <v>0</v>
      </c>
      <c r="Z128" s="76">
        <f t="shared" si="76"/>
        <v>0</v>
      </c>
      <c r="AA128" s="76">
        <f t="shared" si="77"/>
        <v>0</v>
      </c>
      <c r="AB128" s="76">
        <f t="shared" si="78"/>
        <v>0</v>
      </c>
      <c r="AC128" s="76">
        <f t="shared" si="79"/>
        <v>0</v>
      </c>
      <c r="AD128" s="76">
        <f t="shared" si="80"/>
        <v>0</v>
      </c>
      <c r="AE128" s="76">
        <f t="shared" si="81"/>
        <v>0</v>
      </c>
      <c r="AF128" s="76">
        <f t="shared" si="82"/>
        <v>0</v>
      </c>
      <c r="AG128" s="76">
        <f t="shared" si="83"/>
        <v>0</v>
      </c>
      <c r="AH128" s="76">
        <f t="shared" si="84"/>
        <v>0</v>
      </c>
      <c r="AI128" s="76">
        <f t="shared" si="85"/>
        <v>0</v>
      </c>
      <c r="AJ128" s="76">
        <f t="shared" si="86"/>
        <v>0</v>
      </c>
      <c r="AK128" s="76">
        <f t="shared" si="87"/>
        <v>0</v>
      </c>
      <c r="AL128" s="76">
        <f t="shared" si="88"/>
        <v>0</v>
      </c>
      <c r="AM128" s="76">
        <f t="shared" si="89"/>
        <v>0</v>
      </c>
      <c r="AN128" s="76" t="str">
        <f t="shared" si="90"/>
        <v/>
      </c>
      <c r="AO128" s="76" t="str">
        <f t="shared" si="91"/>
        <v/>
      </c>
      <c r="AP128" s="76" t="str">
        <f t="shared" si="92"/>
        <v/>
      </c>
      <c r="AQ128" s="76" t="str">
        <f t="shared" si="93"/>
        <v/>
      </c>
      <c r="AR128" s="76" t="str">
        <f t="shared" si="94"/>
        <v/>
      </c>
      <c r="AS128" s="76" t="str">
        <f t="shared" si="95"/>
        <v/>
      </c>
      <c r="AT128" s="76" t="str">
        <f t="shared" si="96"/>
        <v/>
      </c>
      <c r="AU128" s="76" t="str">
        <f t="shared" si="97"/>
        <v/>
      </c>
      <c r="AV128" s="76" t="str">
        <f t="shared" si="98"/>
        <v/>
      </c>
      <c r="AW128" s="76" t="str">
        <f t="shared" si="99"/>
        <v/>
      </c>
      <c r="AX128" s="76" t="str">
        <f t="shared" si="100"/>
        <v/>
      </c>
      <c r="AY128" s="76" t="str">
        <f t="shared" si="101"/>
        <v/>
      </c>
      <c r="AZ128" s="76" t="str">
        <f t="shared" si="102"/>
        <v/>
      </c>
      <c r="BA128" s="76" t="str">
        <f t="shared" si="103"/>
        <v/>
      </c>
      <c r="BB128" s="76" t="str">
        <f t="shared" si="104"/>
        <v/>
      </c>
      <c r="BC128" s="76" t="str">
        <f t="shared" si="105"/>
        <v/>
      </c>
      <c r="BF128" s="67" t="s">
        <v>9</v>
      </c>
      <c r="BG128" s="547" t="s">
        <v>20</v>
      </c>
      <c r="BH128" s="67" t="s">
        <v>97</v>
      </c>
      <c r="BI128" s="67" t="s">
        <v>518</v>
      </c>
    </row>
    <row r="129" spans="1:61" ht="30" customHeight="1">
      <c r="A129" s="556" t="str">
        <f t="shared" si="53"/>
        <v/>
      </c>
      <c r="B129" s="557"/>
      <c r="C129" s="556" t="s">
        <v>1456</v>
      </c>
      <c r="D129" s="558" t="str">
        <f t="shared" si="54"/>
        <v/>
      </c>
      <c r="E129" s="559" t="str">
        <f t="shared" si="55"/>
        <v/>
      </c>
      <c r="F129" s="560" t="str">
        <f t="shared" si="56"/>
        <v/>
      </c>
      <c r="G129" s="561" t="str">
        <f t="shared" si="57"/>
        <v/>
      </c>
      <c r="H129" s="556" t="str">
        <f t="shared" si="58"/>
        <v/>
      </c>
      <c r="I129" s="556" t="str">
        <f t="shared" si="59"/>
        <v/>
      </c>
      <c r="J129" s="561" t="str">
        <f t="shared" si="60"/>
        <v/>
      </c>
      <c r="K129" s="76" t="str">
        <f t="shared" si="61"/>
        <v/>
      </c>
      <c r="L129" s="76" t="str">
        <f t="shared" si="62"/>
        <v/>
      </c>
      <c r="M129" s="76" t="str">
        <f t="shared" si="63"/>
        <v/>
      </c>
      <c r="N129" s="76" t="str">
        <f t="shared" si="64"/>
        <v/>
      </c>
      <c r="O129" s="76">
        <f t="shared" si="65"/>
        <v>0</v>
      </c>
      <c r="P129" s="76">
        <f t="shared" si="66"/>
        <v>0</v>
      </c>
      <c r="Q129" s="76">
        <f t="shared" si="67"/>
        <v>0</v>
      </c>
      <c r="R129" s="76">
        <f t="shared" si="68"/>
        <v>0</v>
      </c>
      <c r="S129" s="76">
        <f t="shared" si="69"/>
        <v>0</v>
      </c>
      <c r="T129" s="76">
        <f t="shared" si="70"/>
        <v>0</v>
      </c>
      <c r="U129" s="76">
        <f t="shared" si="71"/>
        <v>0</v>
      </c>
      <c r="V129" s="76">
        <f t="shared" si="72"/>
        <v>0</v>
      </c>
      <c r="W129" s="76">
        <f t="shared" si="73"/>
        <v>0</v>
      </c>
      <c r="X129" s="76">
        <f t="shared" si="74"/>
        <v>0</v>
      </c>
      <c r="Y129" s="76">
        <f t="shared" si="75"/>
        <v>0</v>
      </c>
      <c r="Z129" s="76">
        <f t="shared" si="76"/>
        <v>0</v>
      </c>
      <c r="AA129" s="76">
        <f t="shared" si="77"/>
        <v>0</v>
      </c>
      <c r="AB129" s="76">
        <f t="shared" si="78"/>
        <v>0</v>
      </c>
      <c r="AC129" s="76">
        <f t="shared" si="79"/>
        <v>0</v>
      </c>
      <c r="AD129" s="76">
        <f t="shared" si="80"/>
        <v>0</v>
      </c>
      <c r="AE129" s="76">
        <f t="shared" si="81"/>
        <v>0</v>
      </c>
      <c r="AF129" s="76">
        <f t="shared" si="82"/>
        <v>0</v>
      </c>
      <c r="AG129" s="76">
        <f t="shared" si="83"/>
        <v>0</v>
      </c>
      <c r="AH129" s="76">
        <f t="shared" si="84"/>
        <v>0</v>
      </c>
      <c r="AI129" s="76">
        <f t="shared" si="85"/>
        <v>0</v>
      </c>
      <c r="AJ129" s="76">
        <f t="shared" si="86"/>
        <v>0</v>
      </c>
      <c r="AK129" s="76">
        <f t="shared" si="87"/>
        <v>0</v>
      </c>
      <c r="AL129" s="76">
        <f t="shared" si="88"/>
        <v>0</v>
      </c>
      <c r="AM129" s="76">
        <f t="shared" si="89"/>
        <v>0</v>
      </c>
      <c r="AN129" s="76" t="str">
        <f t="shared" si="90"/>
        <v/>
      </c>
      <c r="AO129" s="76" t="str">
        <f t="shared" si="91"/>
        <v/>
      </c>
      <c r="AP129" s="76" t="str">
        <f t="shared" si="92"/>
        <v/>
      </c>
      <c r="AQ129" s="76" t="str">
        <f t="shared" si="93"/>
        <v/>
      </c>
      <c r="AR129" s="76" t="str">
        <f t="shared" si="94"/>
        <v/>
      </c>
      <c r="AS129" s="76" t="str">
        <f t="shared" si="95"/>
        <v/>
      </c>
      <c r="AT129" s="76" t="str">
        <f t="shared" si="96"/>
        <v/>
      </c>
      <c r="AU129" s="76" t="str">
        <f t="shared" si="97"/>
        <v/>
      </c>
      <c r="AV129" s="76" t="str">
        <f t="shared" si="98"/>
        <v/>
      </c>
      <c r="AW129" s="76" t="str">
        <f t="shared" si="99"/>
        <v/>
      </c>
      <c r="AX129" s="76" t="str">
        <f t="shared" si="100"/>
        <v/>
      </c>
      <c r="AY129" s="76" t="str">
        <f t="shared" si="101"/>
        <v/>
      </c>
      <c r="AZ129" s="76" t="str">
        <f t="shared" si="102"/>
        <v/>
      </c>
      <c r="BA129" s="76" t="str">
        <f t="shared" si="103"/>
        <v/>
      </c>
      <c r="BB129" s="76" t="str">
        <f t="shared" si="104"/>
        <v/>
      </c>
      <c r="BC129" s="76" t="str">
        <f t="shared" si="105"/>
        <v/>
      </c>
      <c r="BF129" s="67" t="s">
        <v>9</v>
      </c>
      <c r="BG129" s="547" t="s">
        <v>20</v>
      </c>
      <c r="BH129" s="67" t="s">
        <v>98</v>
      </c>
      <c r="BI129" s="67" t="s">
        <v>519</v>
      </c>
    </row>
    <row r="130" spans="1:61" ht="30" customHeight="1">
      <c r="A130" s="556" t="str">
        <f t="shared" si="53"/>
        <v/>
      </c>
      <c r="B130" s="557"/>
      <c r="C130" s="556" t="s">
        <v>1456</v>
      </c>
      <c r="D130" s="558" t="str">
        <f t="shared" si="54"/>
        <v/>
      </c>
      <c r="E130" s="559" t="str">
        <f t="shared" si="55"/>
        <v/>
      </c>
      <c r="F130" s="560" t="str">
        <f t="shared" si="56"/>
        <v/>
      </c>
      <c r="G130" s="561" t="str">
        <f t="shared" si="57"/>
        <v/>
      </c>
      <c r="H130" s="556" t="str">
        <f t="shared" si="58"/>
        <v/>
      </c>
      <c r="I130" s="556" t="str">
        <f t="shared" si="59"/>
        <v/>
      </c>
      <c r="J130" s="561" t="str">
        <f t="shared" si="60"/>
        <v/>
      </c>
      <c r="K130" s="76" t="str">
        <f t="shared" si="61"/>
        <v/>
      </c>
      <c r="L130" s="76" t="str">
        <f t="shared" si="62"/>
        <v/>
      </c>
      <c r="M130" s="76" t="str">
        <f t="shared" si="63"/>
        <v/>
      </c>
      <c r="N130" s="76" t="str">
        <f t="shared" si="64"/>
        <v/>
      </c>
      <c r="O130" s="76">
        <f t="shared" si="65"/>
        <v>0</v>
      </c>
      <c r="P130" s="76">
        <f t="shared" si="66"/>
        <v>0</v>
      </c>
      <c r="Q130" s="76">
        <f t="shared" si="67"/>
        <v>0</v>
      </c>
      <c r="R130" s="76">
        <f t="shared" si="68"/>
        <v>0</v>
      </c>
      <c r="S130" s="76">
        <f t="shared" si="69"/>
        <v>0</v>
      </c>
      <c r="T130" s="76">
        <f t="shared" si="70"/>
        <v>0</v>
      </c>
      <c r="U130" s="76">
        <f t="shared" si="71"/>
        <v>0</v>
      </c>
      <c r="V130" s="76">
        <f t="shared" si="72"/>
        <v>0</v>
      </c>
      <c r="W130" s="76">
        <f t="shared" si="73"/>
        <v>0</v>
      </c>
      <c r="X130" s="76">
        <f t="shared" si="74"/>
        <v>0</v>
      </c>
      <c r="Y130" s="76">
        <f t="shared" si="75"/>
        <v>0</v>
      </c>
      <c r="Z130" s="76">
        <f t="shared" si="76"/>
        <v>0</v>
      </c>
      <c r="AA130" s="76">
        <f t="shared" si="77"/>
        <v>0</v>
      </c>
      <c r="AB130" s="76">
        <f t="shared" si="78"/>
        <v>0</v>
      </c>
      <c r="AC130" s="76">
        <f t="shared" si="79"/>
        <v>0</v>
      </c>
      <c r="AD130" s="76">
        <f t="shared" si="80"/>
        <v>0</v>
      </c>
      <c r="AE130" s="76">
        <f t="shared" si="81"/>
        <v>0</v>
      </c>
      <c r="AF130" s="76">
        <f t="shared" si="82"/>
        <v>0</v>
      </c>
      <c r="AG130" s="76">
        <f t="shared" si="83"/>
        <v>0</v>
      </c>
      <c r="AH130" s="76">
        <f t="shared" si="84"/>
        <v>0</v>
      </c>
      <c r="AI130" s="76">
        <f t="shared" si="85"/>
        <v>0</v>
      </c>
      <c r="AJ130" s="76">
        <f t="shared" si="86"/>
        <v>0</v>
      </c>
      <c r="AK130" s="76">
        <f t="shared" si="87"/>
        <v>0</v>
      </c>
      <c r="AL130" s="76">
        <f t="shared" si="88"/>
        <v>0</v>
      </c>
      <c r="AM130" s="76">
        <f t="shared" si="89"/>
        <v>0</v>
      </c>
      <c r="AN130" s="76" t="str">
        <f t="shared" si="90"/>
        <v/>
      </c>
      <c r="AO130" s="76" t="str">
        <f t="shared" si="91"/>
        <v/>
      </c>
      <c r="AP130" s="76" t="str">
        <f t="shared" si="92"/>
        <v/>
      </c>
      <c r="AQ130" s="76" t="str">
        <f t="shared" si="93"/>
        <v/>
      </c>
      <c r="AR130" s="76" t="str">
        <f t="shared" si="94"/>
        <v/>
      </c>
      <c r="AS130" s="76" t="str">
        <f t="shared" si="95"/>
        <v/>
      </c>
      <c r="AT130" s="76" t="str">
        <f t="shared" si="96"/>
        <v/>
      </c>
      <c r="AU130" s="76" t="str">
        <f t="shared" si="97"/>
        <v/>
      </c>
      <c r="AV130" s="76" t="str">
        <f t="shared" si="98"/>
        <v/>
      </c>
      <c r="AW130" s="76" t="str">
        <f t="shared" si="99"/>
        <v/>
      </c>
      <c r="AX130" s="76" t="str">
        <f t="shared" si="100"/>
        <v/>
      </c>
      <c r="AY130" s="76" t="str">
        <f t="shared" si="101"/>
        <v/>
      </c>
      <c r="AZ130" s="76" t="str">
        <f t="shared" si="102"/>
        <v/>
      </c>
      <c r="BA130" s="76" t="str">
        <f t="shared" si="103"/>
        <v/>
      </c>
      <c r="BB130" s="76" t="str">
        <f t="shared" si="104"/>
        <v/>
      </c>
      <c r="BC130" s="76" t="str">
        <f t="shared" si="105"/>
        <v/>
      </c>
      <c r="BF130" s="67" t="s">
        <v>9</v>
      </c>
      <c r="BG130" s="547" t="s">
        <v>20</v>
      </c>
      <c r="BH130" s="67" t="s">
        <v>99</v>
      </c>
      <c r="BI130" s="67" t="s">
        <v>520</v>
      </c>
    </row>
    <row r="131" spans="1:61" ht="30" customHeight="1">
      <c r="A131" s="556" t="str">
        <f t="shared" si="53"/>
        <v/>
      </c>
      <c r="B131" s="557"/>
      <c r="C131" s="556" t="s">
        <v>1456</v>
      </c>
      <c r="D131" s="558" t="str">
        <f t="shared" si="54"/>
        <v/>
      </c>
      <c r="E131" s="559" t="str">
        <f t="shared" si="55"/>
        <v/>
      </c>
      <c r="F131" s="560" t="str">
        <f t="shared" si="56"/>
        <v/>
      </c>
      <c r="G131" s="561" t="str">
        <f t="shared" si="57"/>
        <v/>
      </c>
      <c r="H131" s="556" t="str">
        <f t="shared" si="58"/>
        <v/>
      </c>
      <c r="I131" s="556" t="str">
        <f t="shared" si="59"/>
        <v/>
      </c>
      <c r="J131" s="561" t="str">
        <f t="shared" si="60"/>
        <v/>
      </c>
      <c r="K131" s="76" t="str">
        <f t="shared" si="61"/>
        <v/>
      </c>
      <c r="L131" s="76" t="str">
        <f t="shared" si="62"/>
        <v/>
      </c>
      <c r="M131" s="76" t="str">
        <f t="shared" si="63"/>
        <v/>
      </c>
      <c r="N131" s="76" t="str">
        <f t="shared" si="64"/>
        <v/>
      </c>
      <c r="O131" s="76">
        <f t="shared" si="65"/>
        <v>0</v>
      </c>
      <c r="P131" s="76">
        <f t="shared" si="66"/>
        <v>0</v>
      </c>
      <c r="Q131" s="76">
        <f t="shared" si="67"/>
        <v>0</v>
      </c>
      <c r="R131" s="76">
        <f t="shared" si="68"/>
        <v>0</v>
      </c>
      <c r="S131" s="76">
        <f t="shared" si="69"/>
        <v>0</v>
      </c>
      <c r="T131" s="76">
        <f t="shared" si="70"/>
        <v>0</v>
      </c>
      <c r="U131" s="76">
        <f t="shared" si="71"/>
        <v>0</v>
      </c>
      <c r="V131" s="76">
        <f t="shared" si="72"/>
        <v>0</v>
      </c>
      <c r="W131" s="76">
        <f t="shared" si="73"/>
        <v>0</v>
      </c>
      <c r="X131" s="76">
        <f t="shared" si="74"/>
        <v>0</v>
      </c>
      <c r="Y131" s="76">
        <f t="shared" si="75"/>
        <v>0</v>
      </c>
      <c r="Z131" s="76">
        <f t="shared" si="76"/>
        <v>0</v>
      </c>
      <c r="AA131" s="76">
        <f t="shared" si="77"/>
        <v>0</v>
      </c>
      <c r="AB131" s="76">
        <f t="shared" si="78"/>
        <v>0</v>
      </c>
      <c r="AC131" s="76">
        <f t="shared" si="79"/>
        <v>0</v>
      </c>
      <c r="AD131" s="76">
        <f t="shared" si="80"/>
        <v>0</v>
      </c>
      <c r="AE131" s="76">
        <f t="shared" si="81"/>
        <v>0</v>
      </c>
      <c r="AF131" s="76">
        <f t="shared" si="82"/>
        <v>0</v>
      </c>
      <c r="AG131" s="76">
        <f t="shared" si="83"/>
        <v>0</v>
      </c>
      <c r="AH131" s="76">
        <f t="shared" si="84"/>
        <v>0</v>
      </c>
      <c r="AI131" s="76">
        <f t="shared" si="85"/>
        <v>0</v>
      </c>
      <c r="AJ131" s="76">
        <f t="shared" si="86"/>
        <v>0</v>
      </c>
      <c r="AK131" s="76">
        <f t="shared" si="87"/>
        <v>0</v>
      </c>
      <c r="AL131" s="76">
        <f t="shared" si="88"/>
        <v>0</v>
      </c>
      <c r="AM131" s="76">
        <f t="shared" si="89"/>
        <v>0</v>
      </c>
      <c r="AN131" s="76" t="str">
        <f t="shared" si="90"/>
        <v/>
      </c>
      <c r="AO131" s="76" t="str">
        <f t="shared" si="91"/>
        <v/>
      </c>
      <c r="AP131" s="76" t="str">
        <f t="shared" si="92"/>
        <v/>
      </c>
      <c r="AQ131" s="76" t="str">
        <f t="shared" si="93"/>
        <v/>
      </c>
      <c r="AR131" s="76" t="str">
        <f t="shared" si="94"/>
        <v/>
      </c>
      <c r="AS131" s="76" t="str">
        <f t="shared" si="95"/>
        <v/>
      </c>
      <c r="AT131" s="76" t="str">
        <f t="shared" si="96"/>
        <v/>
      </c>
      <c r="AU131" s="76" t="str">
        <f t="shared" si="97"/>
        <v/>
      </c>
      <c r="AV131" s="76" t="str">
        <f t="shared" si="98"/>
        <v/>
      </c>
      <c r="AW131" s="76" t="str">
        <f t="shared" si="99"/>
        <v/>
      </c>
      <c r="AX131" s="76" t="str">
        <f t="shared" si="100"/>
        <v/>
      </c>
      <c r="AY131" s="76" t="str">
        <f t="shared" si="101"/>
        <v/>
      </c>
      <c r="AZ131" s="76" t="str">
        <f t="shared" si="102"/>
        <v/>
      </c>
      <c r="BA131" s="76" t="str">
        <f t="shared" si="103"/>
        <v/>
      </c>
      <c r="BB131" s="76" t="str">
        <f t="shared" si="104"/>
        <v/>
      </c>
      <c r="BC131" s="76" t="str">
        <f t="shared" si="105"/>
        <v/>
      </c>
      <c r="BF131" s="67" t="s">
        <v>9</v>
      </c>
      <c r="BG131" s="547" t="s">
        <v>20</v>
      </c>
      <c r="BH131" s="67" t="s">
        <v>100</v>
      </c>
      <c r="BI131" s="67" t="s">
        <v>521</v>
      </c>
    </row>
    <row r="132" spans="1:61" ht="30" customHeight="1">
      <c r="A132" s="556" t="str">
        <f t="shared" si="53"/>
        <v/>
      </c>
      <c r="B132" s="557"/>
      <c r="C132" s="556" t="s">
        <v>1456</v>
      </c>
      <c r="D132" s="558" t="str">
        <f t="shared" si="54"/>
        <v/>
      </c>
      <c r="E132" s="559" t="str">
        <f t="shared" si="55"/>
        <v/>
      </c>
      <c r="F132" s="560" t="str">
        <f t="shared" si="56"/>
        <v/>
      </c>
      <c r="G132" s="561" t="str">
        <f t="shared" si="57"/>
        <v/>
      </c>
      <c r="H132" s="556" t="str">
        <f t="shared" si="58"/>
        <v/>
      </c>
      <c r="I132" s="556" t="str">
        <f t="shared" si="59"/>
        <v/>
      </c>
      <c r="J132" s="561" t="str">
        <f t="shared" si="60"/>
        <v/>
      </c>
      <c r="K132" s="76" t="str">
        <f t="shared" si="61"/>
        <v/>
      </c>
      <c r="L132" s="76" t="str">
        <f t="shared" si="62"/>
        <v/>
      </c>
      <c r="M132" s="76" t="str">
        <f t="shared" si="63"/>
        <v/>
      </c>
      <c r="N132" s="76" t="str">
        <f t="shared" si="64"/>
        <v/>
      </c>
      <c r="O132" s="76">
        <f t="shared" si="65"/>
        <v>0</v>
      </c>
      <c r="P132" s="76">
        <f t="shared" si="66"/>
        <v>0</v>
      </c>
      <c r="Q132" s="76">
        <f t="shared" si="67"/>
        <v>0</v>
      </c>
      <c r="R132" s="76">
        <f t="shared" si="68"/>
        <v>0</v>
      </c>
      <c r="S132" s="76">
        <f t="shared" si="69"/>
        <v>0</v>
      </c>
      <c r="T132" s="76">
        <f t="shared" si="70"/>
        <v>0</v>
      </c>
      <c r="U132" s="76">
        <f t="shared" si="71"/>
        <v>0</v>
      </c>
      <c r="V132" s="76">
        <f t="shared" si="72"/>
        <v>0</v>
      </c>
      <c r="W132" s="76">
        <f t="shared" si="73"/>
        <v>0</v>
      </c>
      <c r="X132" s="76">
        <f t="shared" si="74"/>
        <v>0</v>
      </c>
      <c r="Y132" s="76">
        <f t="shared" si="75"/>
        <v>0</v>
      </c>
      <c r="Z132" s="76">
        <f t="shared" si="76"/>
        <v>0</v>
      </c>
      <c r="AA132" s="76">
        <f t="shared" si="77"/>
        <v>0</v>
      </c>
      <c r="AB132" s="76">
        <f t="shared" si="78"/>
        <v>0</v>
      </c>
      <c r="AC132" s="76">
        <f t="shared" si="79"/>
        <v>0</v>
      </c>
      <c r="AD132" s="76">
        <f t="shared" si="80"/>
        <v>0</v>
      </c>
      <c r="AE132" s="76">
        <f t="shared" si="81"/>
        <v>0</v>
      </c>
      <c r="AF132" s="76">
        <f t="shared" si="82"/>
        <v>0</v>
      </c>
      <c r="AG132" s="76">
        <f t="shared" si="83"/>
        <v>0</v>
      </c>
      <c r="AH132" s="76">
        <f t="shared" si="84"/>
        <v>0</v>
      </c>
      <c r="AI132" s="76">
        <f t="shared" si="85"/>
        <v>0</v>
      </c>
      <c r="AJ132" s="76">
        <f t="shared" si="86"/>
        <v>0</v>
      </c>
      <c r="AK132" s="76">
        <f t="shared" si="87"/>
        <v>0</v>
      </c>
      <c r="AL132" s="76">
        <f t="shared" si="88"/>
        <v>0</v>
      </c>
      <c r="AM132" s="76">
        <f t="shared" si="89"/>
        <v>0</v>
      </c>
      <c r="AN132" s="76" t="str">
        <f t="shared" si="90"/>
        <v/>
      </c>
      <c r="AO132" s="76" t="str">
        <f t="shared" si="91"/>
        <v/>
      </c>
      <c r="AP132" s="76" t="str">
        <f t="shared" si="92"/>
        <v/>
      </c>
      <c r="AQ132" s="76" t="str">
        <f t="shared" si="93"/>
        <v/>
      </c>
      <c r="AR132" s="76" t="str">
        <f t="shared" si="94"/>
        <v/>
      </c>
      <c r="AS132" s="76" t="str">
        <f t="shared" si="95"/>
        <v/>
      </c>
      <c r="AT132" s="76" t="str">
        <f t="shared" si="96"/>
        <v/>
      </c>
      <c r="AU132" s="76" t="str">
        <f t="shared" si="97"/>
        <v/>
      </c>
      <c r="AV132" s="76" t="str">
        <f t="shared" si="98"/>
        <v/>
      </c>
      <c r="AW132" s="76" t="str">
        <f t="shared" si="99"/>
        <v/>
      </c>
      <c r="AX132" s="76" t="str">
        <f t="shared" si="100"/>
        <v/>
      </c>
      <c r="AY132" s="76" t="str">
        <f t="shared" si="101"/>
        <v/>
      </c>
      <c r="AZ132" s="76" t="str">
        <f t="shared" si="102"/>
        <v/>
      </c>
      <c r="BA132" s="76" t="str">
        <f t="shared" si="103"/>
        <v/>
      </c>
      <c r="BB132" s="76" t="str">
        <f t="shared" si="104"/>
        <v/>
      </c>
      <c r="BC132" s="76" t="str">
        <f t="shared" si="105"/>
        <v/>
      </c>
      <c r="BF132" s="67" t="s">
        <v>9</v>
      </c>
      <c r="BG132" s="547" t="s">
        <v>20</v>
      </c>
      <c r="BH132" s="67" t="s">
        <v>2111</v>
      </c>
      <c r="BI132" s="67" t="s">
        <v>522</v>
      </c>
    </row>
    <row r="133" spans="1:61" ht="30" customHeight="1">
      <c r="A133" s="556" t="str">
        <f t="shared" si="53"/>
        <v/>
      </c>
      <c r="B133" s="557"/>
      <c r="C133" s="556" t="s">
        <v>1456</v>
      </c>
      <c r="D133" s="558" t="str">
        <f t="shared" si="54"/>
        <v/>
      </c>
      <c r="E133" s="559" t="str">
        <f t="shared" si="55"/>
        <v/>
      </c>
      <c r="F133" s="560" t="str">
        <f t="shared" si="56"/>
        <v/>
      </c>
      <c r="G133" s="561" t="str">
        <f t="shared" si="57"/>
        <v/>
      </c>
      <c r="H133" s="556" t="str">
        <f t="shared" si="58"/>
        <v/>
      </c>
      <c r="I133" s="556" t="str">
        <f t="shared" si="59"/>
        <v/>
      </c>
      <c r="J133" s="561" t="str">
        <f t="shared" si="60"/>
        <v/>
      </c>
      <c r="K133" s="76" t="str">
        <f t="shared" si="61"/>
        <v/>
      </c>
      <c r="L133" s="76" t="str">
        <f t="shared" si="62"/>
        <v/>
      </c>
      <c r="M133" s="76" t="str">
        <f t="shared" si="63"/>
        <v/>
      </c>
      <c r="N133" s="76" t="str">
        <f t="shared" si="64"/>
        <v/>
      </c>
      <c r="O133" s="76">
        <f t="shared" si="65"/>
        <v>0</v>
      </c>
      <c r="P133" s="76">
        <f t="shared" si="66"/>
        <v>0</v>
      </c>
      <c r="Q133" s="76">
        <f t="shared" si="67"/>
        <v>0</v>
      </c>
      <c r="R133" s="76">
        <f t="shared" si="68"/>
        <v>0</v>
      </c>
      <c r="S133" s="76">
        <f t="shared" si="69"/>
        <v>0</v>
      </c>
      <c r="T133" s="76">
        <f t="shared" si="70"/>
        <v>0</v>
      </c>
      <c r="U133" s="76">
        <f t="shared" si="71"/>
        <v>0</v>
      </c>
      <c r="V133" s="76">
        <f t="shared" si="72"/>
        <v>0</v>
      </c>
      <c r="W133" s="76">
        <f t="shared" si="73"/>
        <v>0</v>
      </c>
      <c r="X133" s="76">
        <f t="shared" si="74"/>
        <v>0</v>
      </c>
      <c r="Y133" s="76">
        <f t="shared" si="75"/>
        <v>0</v>
      </c>
      <c r="Z133" s="76">
        <f t="shared" si="76"/>
        <v>0</v>
      </c>
      <c r="AA133" s="76">
        <f t="shared" si="77"/>
        <v>0</v>
      </c>
      <c r="AB133" s="76">
        <f t="shared" si="78"/>
        <v>0</v>
      </c>
      <c r="AC133" s="76">
        <f t="shared" si="79"/>
        <v>0</v>
      </c>
      <c r="AD133" s="76">
        <f t="shared" si="80"/>
        <v>0</v>
      </c>
      <c r="AE133" s="76">
        <f t="shared" si="81"/>
        <v>0</v>
      </c>
      <c r="AF133" s="76">
        <f t="shared" si="82"/>
        <v>0</v>
      </c>
      <c r="AG133" s="76">
        <f t="shared" si="83"/>
        <v>0</v>
      </c>
      <c r="AH133" s="76">
        <f t="shared" si="84"/>
        <v>0</v>
      </c>
      <c r="AI133" s="76">
        <f t="shared" si="85"/>
        <v>0</v>
      </c>
      <c r="AJ133" s="76">
        <f t="shared" si="86"/>
        <v>0</v>
      </c>
      <c r="AK133" s="76">
        <f t="shared" si="87"/>
        <v>0</v>
      </c>
      <c r="AL133" s="76">
        <f t="shared" si="88"/>
        <v>0</v>
      </c>
      <c r="AM133" s="76">
        <f t="shared" si="89"/>
        <v>0</v>
      </c>
      <c r="AN133" s="76" t="str">
        <f t="shared" si="90"/>
        <v/>
      </c>
      <c r="AO133" s="76" t="str">
        <f t="shared" si="91"/>
        <v/>
      </c>
      <c r="AP133" s="76" t="str">
        <f t="shared" si="92"/>
        <v/>
      </c>
      <c r="AQ133" s="76" t="str">
        <f t="shared" si="93"/>
        <v/>
      </c>
      <c r="AR133" s="76" t="str">
        <f t="shared" si="94"/>
        <v/>
      </c>
      <c r="AS133" s="76" t="str">
        <f t="shared" si="95"/>
        <v/>
      </c>
      <c r="AT133" s="76" t="str">
        <f t="shared" si="96"/>
        <v/>
      </c>
      <c r="AU133" s="76" t="str">
        <f t="shared" si="97"/>
        <v/>
      </c>
      <c r="AV133" s="76" t="str">
        <f t="shared" si="98"/>
        <v/>
      </c>
      <c r="AW133" s="76" t="str">
        <f t="shared" si="99"/>
        <v/>
      </c>
      <c r="AX133" s="76" t="str">
        <f t="shared" si="100"/>
        <v/>
      </c>
      <c r="AY133" s="76" t="str">
        <f t="shared" si="101"/>
        <v/>
      </c>
      <c r="AZ133" s="76" t="str">
        <f t="shared" si="102"/>
        <v/>
      </c>
      <c r="BA133" s="76" t="str">
        <f t="shared" si="103"/>
        <v/>
      </c>
      <c r="BB133" s="76" t="str">
        <f t="shared" si="104"/>
        <v/>
      </c>
      <c r="BC133" s="76" t="str">
        <f t="shared" si="105"/>
        <v/>
      </c>
      <c r="BF133" s="67" t="s">
        <v>9</v>
      </c>
      <c r="BG133" s="547" t="s">
        <v>20</v>
      </c>
      <c r="BH133" s="67" t="s">
        <v>101</v>
      </c>
      <c r="BI133" s="67" t="s">
        <v>523</v>
      </c>
    </row>
    <row r="134" spans="1:61" ht="30" customHeight="1">
      <c r="A134" s="556" t="str">
        <f t="shared" si="53"/>
        <v/>
      </c>
      <c r="B134" s="557"/>
      <c r="C134" s="556" t="s">
        <v>1456</v>
      </c>
      <c r="D134" s="558" t="str">
        <f t="shared" si="54"/>
        <v/>
      </c>
      <c r="E134" s="559" t="str">
        <f t="shared" si="55"/>
        <v/>
      </c>
      <c r="F134" s="560" t="str">
        <f t="shared" si="56"/>
        <v/>
      </c>
      <c r="G134" s="561" t="str">
        <f t="shared" si="57"/>
        <v/>
      </c>
      <c r="H134" s="556" t="str">
        <f t="shared" si="58"/>
        <v/>
      </c>
      <c r="I134" s="556" t="str">
        <f t="shared" si="59"/>
        <v/>
      </c>
      <c r="J134" s="561" t="str">
        <f t="shared" si="60"/>
        <v/>
      </c>
      <c r="K134" s="76" t="str">
        <f t="shared" si="61"/>
        <v/>
      </c>
      <c r="L134" s="76" t="str">
        <f t="shared" si="62"/>
        <v/>
      </c>
      <c r="M134" s="76" t="str">
        <f t="shared" si="63"/>
        <v/>
      </c>
      <c r="N134" s="76" t="str">
        <f t="shared" si="64"/>
        <v/>
      </c>
      <c r="O134" s="76">
        <f t="shared" si="65"/>
        <v>0</v>
      </c>
      <c r="P134" s="76">
        <f t="shared" si="66"/>
        <v>0</v>
      </c>
      <c r="Q134" s="76">
        <f t="shared" si="67"/>
        <v>0</v>
      </c>
      <c r="R134" s="76">
        <f t="shared" si="68"/>
        <v>0</v>
      </c>
      <c r="S134" s="76">
        <f t="shared" si="69"/>
        <v>0</v>
      </c>
      <c r="T134" s="76">
        <f t="shared" si="70"/>
        <v>0</v>
      </c>
      <c r="U134" s="76">
        <f t="shared" si="71"/>
        <v>0</v>
      </c>
      <c r="V134" s="76">
        <f t="shared" si="72"/>
        <v>0</v>
      </c>
      <c r="W134" s="76">
        <f t="shared" si="73"/>
        <v>0</v>
      </c>
      <c r="X134" s="76">
        <f t="shared" si="74"/>
        <v>0</v>
      </c>
      <c r="Y134" s="76">
        <f t="shared" si="75"/>
        <v>0</v>
      </c>
      <c r="Z134" s="76">
        <f t="shared" si="76"/>
        <v>0</v>
      </c>
      <c r="AA134" s="76">
        <f t="shared" si="77"/>
        <v>0</v>
      </c>
      <c r="AB134" s="76">
        <f t="shared" si="78"/>
        <v>0</v>
      </c>
      <c r="AC134" s="76">
        <f t="shared" si="79"/>
        <v>0</v>
      </c>
      <c r="AD134" s="76">
        <f t="shared" si="80"/>
        <v>0</v>
      </c>
      <c r="AE134" s="76">
        <f t="shared" si="81"/>
        <v>0</v>
      </c>
      <c r="AF134" s="76">
        <f t="shared" si="82"/>
        <v>0</v>
      </c>
      <c r="AG134" s="76">
        <f t="shared" si="83"/>
        <v>0</v>
      </c>
      <c r="AH134" s="76">
        <f t="shared" si="84"/>
        <v>0</v>
      </c>
      <c r="AI134" s="76">
        <f t="shared" si="85"/>
        <v>0</v>
      </c>
      <c r="AJ134" s="76">
        <f t="shared" si="86"/>
        <v>0</v>
      </c>
      <c r="AK134" s="76">
        <f t="shared" si="87"/>
        <v>0</v>
      </c>
      <c r="AL134" s="76">
        <f t="shared" si="88"/>
        <v>0</v>
      </c>
      <c r="AM134" s="76">
        <f t="shared" si="89"/>
        <v>0</v>
      </c>
      <c r="AN134" s="76" t="str">
        <f t="shared" si="90"/>
        <v/>
      </c>
      <c r="AO134" s="76" t="str">
        <f t="shared" si="91"/>
        <v/>
      </c>
      <c r="AP134" s="76" t="str">
        <f t="shared" si="92"/>
        <v/>
      </c>
      <c r="AQ134" s="76" t="str">
        <f t="shared" si="93"/>
        <v/>
      </c>
      <c r="AR134" s="76" t="str">
        <f t="shared" si="94"/>
        <v/>
      </c>
      <c r="AS134" s="76" t="str">
        <f t="shared" si="95"/>
        <v/>
      </c>
      <c r="AT134" s="76" t="str">
        <f t="shared" si="96"/>
        <v/>
      </c>
      <c r="AU134" s="76" t="str">
        <f t="shared" si="97"/>
        <v/>
      </c>
      <c r="AV134" s="76" t="str">
        <f t="shared" si="98"/>
        <v/>
      </c>
      <c r="AW134" s="76" t="str">
        <f t="shared" si="99"/>
        <v/>
      </c>
      <c r="AX134" s="76" t="str">
        <f t="shared" si="100"/>
        <v/>
      </c>
      <c r="AY134" s="76" t="str">
        <f t="shared" si="101"/>
        <v/>
      </c>
      <c r="AZ134" s="76" t="str">
        <f t="shared" si="102"/>
        <v/>
      </c>
      <c r="BA134" s="76" t="str">
        <f t="shared" si="103"/>
        <v/>
      </c>
      <c r="BB134" s="76" t="str">
        <f t="shared" si="104"/>
        <v/>
      </c>
      <c r="BC134" s="76" t="str">
        <f t="shared" si="105"/>
        <v/>
      </c>
      <c r="BF134" s="67" t="s">
        <v>9</v>
      </c>
      <c r="BG134" s="547" t="s">
        <v>20</v>
      </c>
      <c r="BH134" s="67" t="s">
        <v>2112</v>
      </c>
      <c r="BI134" s="67" t="s">
        <v>524</v>
      </c>
    </row>
    <row r="135" spans="1:61" ht="30" customHeight="1">
      <c r="A135" s="556" t="str">
        <f t="shared" si="53"/>
        <v/>
      </c>
      <c r="B135" s="557"/>
      <c r="C135" s="556" t="s">
        <v>1456</v>
      </c>
      <c r="D135" s="558" t="str">
        <f t="shared" si="54"/>
        <v/>
      </c>
      <c r="E135" s="559" t="str">
        <f t="shared" si="55"/>
        <v/>
      </c>
      <c r="F135" s="560" t="str">
        <f t="shared" si="56"/>
        <v/>
      </c>
      <c r="G135" s="561" t="str">
        <f t="shared" si="57"/>
        <v/>
      </c>
      <c r="H135" s="556" t="str">
        <f t="shared" si="58"/>
        <v/>
      </c>
      <c r="I135" s="556" t="str">
        <f t="shared" si="59"/>
        <v/>
      </c>
      <c r="J135" s="561" t="str">
        <f t="shared" si="60"/>
        <v/>
      </c>
      <c r="K135" s="76" t="str">
        <f t="shared" si="61"/>
        <v/>
      </c>
      <c r="L135" s="76" t="str">
        <f t="shared" si="62"/>
        <v/>
      </c>
      <c r="M135" s="76" t="str">
        <f t="shared" si="63"/>
        <v/>
      </c>
      <c r="N135" s="76" t="str">
        <f t="shared" si="64"/>
        <v/>
      </c>
      <c r="O135" s="76">
        <f t="shared" si="65"/>
        <v>0</v>
      </c>
      <c r="P135" s="76">
        <f t="shared" si="66"/>
        <v>0</v>
      </c>
      <c r="Q135" s="76">
        <f t="shared" si="67"/>
        <v>0</v>
      </c>
      <c r="R135" s="76">
        <f t="shared" si="68"/>
        <v>0</v>
      </c>
      <c r="S135" s="76">
        <f t="shared" si="69"/>
        <v>0</v>
      </c>
      <c r="T135" s="76">
        <f t="shared" si="70"/>
        <v>0</v>
      </c>
      <c r="U135" s="76">
        <f t="shared" si="71"/>
        <v>0</v>
      </c>
      <c r="V135" s="76">
        <f t="shared" si="72"/>
        <v>0</v>
      </c>
      <c r="W135" s="76">
        <f t="shared" si="73"/>
        <v>0</v>
      </c>
      <c r="X135" s="76">
        <f t="shared" si="74"/>
        <v>0</v>
      </c>
      <c r="Y135" s="76">
        <f t="shared" si="75"/>
        <v>0</v>
      </c>
      <c r="Z135" s="76">
        <f t="shared" si="76"/>
        <v>0</v>
      </c>
      <c r="AA135" s="76">
        <f t="shared" si="77"/>
        <v>0</v>
      </c>
      <c r="AB135" s="76">
        <f t="shared" si="78"/>
        <v>0</v>
      </c>
      <c r="AC135" s="76">
        <f t="shared" si="79"/>
        <v>0</v>
      </c>
      <c r="AD135" s="76">
        <f t="shared" si="80"/>
        <v>0</v>
      </c>
      <c r="AE135" s="76">
        <f t="shared" si="81"/>
        <v>0</v>
      </c>
      <c r="AF135" s="76">
        <f t="shared" si="82"/>
        <v>0</v>
      </c>
      <c r="AG135" s="76">
        <f t="shared" si="83"/>
        <v>0</v>
      </c>
      <c r="AH135" s="76">
        <f t="shared" si="84"/>
        <v>0</v>
      </c>
      <c r="AI135" s="76">
        <f t="shared" si="85"/>
        <v>0</v>
      </c>
      <c r="AJ135" s="76">
        <f t="shared" si="86"/>
        <v>0</v>
      </c>
      <c r="AK135" s="76">
        <f t="shared" si="87"/>
        <v>0</v>
      </c>
      <c r="AL135" s="76">
        <f t="shared" si="88"/>
        <v>0</v>
      </c>
      <c r="AM135" s="76">
        <f t="shared" si="89"/>
        <v>0</v>
      </c>
      <c r="AN135" s="76" t="str">
        <f t="shared" si="90"/>
        <v/>
      </c>
      <c r="AO135" s="76" t="str">
        <f t="shared" si="91"/>
        <v/>
      </c>
      <c r="AP135" s="76" t="str">
        <f t="shared" si="92"/>
        <v/>
      </c>
      <c r="AQ135" s="76" t="str">
        <f t="shared" si="93"/>
        <v/>
      </c>
      <c r="AR135" s="76" t="str">
        <f t="shared" si="94"/>
        <v/>
      </c>
      <c r="AS135" s="76" t="str">
        <f t="shared" si="95"/>
        <v/>
      </c>
      <c r="AT135" s="76" t="str">
        <f t="shared" si="96"/>
        <v/>
      </c>
      <c r="AU135" s="76" t="str">
        <f t="shared" si="97"/>
        <v/>
      </c>
      <c r="AV135" s="76" t="str">
        <f t="shared" si="98"/>
        <v/>
      </c>
      <c r="AW135" s="76" t="str">
        <f t="shared" si="99"/>
        <v/>
      </c>
      <c r="AX135" s="76" t="str">
        <f t="shared" si="100"/>
        <v/>
      </c>
      <c r="AY135" s="76" t="str">
        <f t="shared" si="101"/>
        <v/>
      </c>
      <c r="AZ135" s="76" t="str">
        <f t="shared" si="102"/>
        <v/>
      </c>
      <c r="BA135" s="76" t="str">
        <f t="shared" si="103"/>
        <v/>
      </c>
      <c r="BB135" s="76" t="str">
        <f t="shared" si="104"/>
        <v/>
      </c>
      <c r="BC135" s="76" t="str">
        <f t="shared" si="105"/>
        <v/>
      </c>
      <c r="BF135" s="67" t="s">
        <v>9</v>
      </c>
      <c r="BG135" s="547" t="s">
        <v>20</v>
      </c>
      <c r="BH135" s="67" t="s">
        <v>102</v>
      </c>
      <c r="BI135" s="67" t="s">
        <v>525</v>
      </c>
    </row>
    <row r="136" spans="1:61" ht="30" customHeight="1">
      <c r="A136" s="556" t="str">
        <f t="shared" si="53"/>
        <v/>
      </c>
      <c r="B136" s="557"/>
      <c r="C136" s="556" t="s">
        <v>1456</v>
      </c>
      <c r="D136" s="558" t="str">
        <f t="shared" si="54"/>
        <v/>
      </c>
      <c r="E136" s="559" t="str">
        <f t="shared" si="55"/>
        <v/>
      </c>
      <c r="F136" s="560" t="str">
        <f t="shared" si="56"/>
        <v/>
      </c>
      <c r="G136" s="561" t="str">
        <f t="shared" si="57"/>
        <v/>
      </c>
      <c r="H136" s="556" t="str">
        <f t="shared" si="58"/>
        <v/>
      </c>
      <c r="I136" s="556" t="str">
        <f t="shared" si="59"/>
        <v/>
      </c>
      <c r="J136" s="561" t="str">
        <f t="shared" si="60"/>
        <v/>
      </c>
      <c r="K136" s="76" t="str">
        <f t="shared" si="61"/>
        <v/>
      </c>
      <c r="L136" s="76" t="str">
        <f t="shared" si="62"/>
        <v/>
      </c>
      <c r="M136" s="76" t="str">
        <f t="shared" si="63"/>
        <v/>
      </c>
      <c r="N136" s="76" t="str">
        <f t="shared" si="64"/>
        <v/>
      </c>
      <c r="O136" s="76">
        <f t="shared" si="65"/>
        <v>0</v>
      </c>
      <c r="P136" s="76">
        <f t="shared" si="66"/>
        <v>0</v>
      </c>
      <c r="Q136" s="76">
        <f t="shared" si="67"/>
        <v>0</v>
      </c>
      <c r="R136" s="76">
        <f t="shared" si="68"/>
        <v>0</v>
      </c>
      <c r="S136" s="76">
        <f t="shared" si="69"/>
        <v>0</v>
      </c>
      <c r="T136" s="76">
        <f t="shared" si="70"/>
        <v>0</v>
      </c>
      <c r="U136" s="76">
        <f t="shared" si="71"/>
        <v>0</v>
      </c>
      <c r="V136" s="76">
        <f t="shared" si="72"/>
        <v>0</v>
      </c>
      <c r="W136" s="76">
        <f t="shared" si="73"/>
        <v>0</v>
      </c>
      <c r="X136" s="76">
        <f t="shared" si="74"/>
        <v>0</v>
      </c>
      <c r="Y136" s="76">
        <f t="shared" si="75"/>
        <v>0</v>
      </c>
      <c r="Z136" s="76">
        <f t="shared" si="76"/>
        <v>0</v>
      </c>
      <c r="AA136" s="76">
        <f t="shared" si="77"/>
        <v>0</v>
      </c>
      <c r="AB136" s="76">
        <f t="shared" si="78"/>
        <v>0</v>
      </c>
      <c r="AC136" s="76">
        <f t="shared" si="79"/>
        <v>0</v>
      </c>
      <c r="AD136" s="76">
        <f t="shared" si="80"/>
        <v>0</v>
      </c>
      <c r="AE136" s="76">
        <f t="shared" si="81"/>
        <v>0</v>
      </c>
      <c r="AF136" s="76">
        <f t="shared" si="82"/>
        <v>0</v>
      </c>
      <c r="AG136" s="76">
        <f t="shared" si="83"/>
        <v>0</v>
      </c>
      <c r="AH136" s="76">
        <f t="shared" si="84"/>
        <v>0</v>
      </c>
      <c r="AI136" s="76">
        <f t="shared" si="85"/>
        <v>0</v>
      </c>
      <c r="AJ136" s="76">
        <f t="shared" si="86"/>
        <v>0</v>
      </c>
      <c r="AK136" s="76">
        <f t="shared" si="87"/>
        <v>0</v>
      </c>
      <c r="AL136" s="76">
        <f t="shared" si="88"/>
        <v>0</v>
      </c>
      <c r="AM136" s="76">
        <f t="shared" si="89"/>
        <v>0</v>
      </c>
      <c r="AN136" s="76" t="str">
        <f t="shared" si="90"/>
        <v/>
      </c>
      <c r="AO136" s="76" t="str">
        <f t="shared" si="91"/>
        <v/>
      </c>
      <c r="AP136" s="76" t="str">
        <f t="shared" si="92"/>
        <v/>
      </c>
      <c r="AQ136" s="76" t="str">
        <f t="shared" si="93"/>
        <v/>
      </c>
      <c r="AR136" s="76" t="str">
        <f t="shared" si="94"/>
        <v/>
      </c>
      <c r="AS136" s="76" t="str">
        <f t="shared" si="95"/>
        <v/>
      </c>
      <c r="AT136" s="76" t="str">
        <f t="shared" si="96"/>
        <v/>
      </c>
      <c r="AU136" s="76" t="str">
        <f t="shared" si="97"/>
        <v/>
      </c>
      <c r="AV136" s="76" t="str">
        <f t="shared" si="98"/>
        <v/>
      </c>
      <c r="AW136" s="76" t="str">
        <f t="shared" si="99"/>
        <v/>
      </c>
      <c r="AX136" s="76" t="str">
        <f t="shared" si="100"/>
        <v/>
      </c>
      <c r="AY136" s="76" t="str">
        <f t="shared" si="101"/>
        <v/>
      </c>
      <c r="AZ136" s="76" t="str">
        <f t="shared" si="102"/>
        <v/>
      </c>
      <c r="BA136" s="76" t="str">
        <f t="shared" si="103"/>
        <v/>
      </c>
      <c r="BB136" s="76" t="str">
        <f t="shared" si="104"/>
        <v/>
      </c>
      <c r="BC136" s="76" t="str">
        <f t="shared" si="105"/>
        <v/>
      </c>
      <c r="BF136" s="67" t="s">
        <v>9</v>
      </c>
      <c r="BG136" s="547" t="s">
        <v>20</v>
      </c>
      <c r="BH136" s="67" t="s">
        <v>103</v>
      </c>
      <c r="BI136" s="67" t="s">
        <v>526</v>
      </c>
    </row>
    <row r="137" spans="1:61" ht="30" customHeight="1">
      <c r="A137" s="556" t="str">
        <f t="shared" si="53"/>
        <v/>
      </c>
      <c r="B137" s="557"/>
      <c r="C137" s="556" t="s">
        <v>1456</v>
      </c>
      <c r="D137" s="558" t="str">
        <f t="shared" si="54"/>
        <v/>
      </c>
      <c r="E137" s="559" t="str">
        <f t="shared" si="55"/>
        <v/>
      </c>
      <c r="F137" s="560" t="str">
        <f t="shared" si="56"/>
        <v/>
      </c>
      <c r="G137" s="561" t="str">
        <f t="shared" si="57"/>
        <v/>
      </c>
      <c r="H137" s="556" t="str">
        <f t="shared" si="58"/>
        <v/>
      </c>
      <c r="I137" s="556" t="str">
        <f t="shared" si="59"/>
        <v/>
      </c>
      <c r="J137" s="561" t="str">
        <f t="shared" si="60"/>
        <v/>
      </c>
      <c r="K137" s="76" t="str">
        <f t="shared" si="61"/>
        <v/>
      </c>
      <c r="L137" s="76" t="str">
        <f t="shared" si="62"/>
        <v/>
      </c>
      <c r="M137" s="76" t="str">
        <f t="shared" si="63"/>
        <v/>
      </c>
      <c r="N137" s="76" t="str">
        <f t="shared" si="64"/>
        <v/>
      </c>
      <c r="O137" s="76">
        <f t="shared" si="65"/>
        <v>0</v>
      </c>
      <c r="P137" s="76">
        <f t="shared" si="66"/>
        <v>0</v>
      </c>
      <c r="Q137" s="76">
        <f t="shared" si="67"/>
        <v>0</v>
      </c>
      <c r="R137" s="76">
        <f t="shared" si="68"/>
        <v>0</v>
      </c>
      <c r="S137" s="76">
        <f t="shared" si="69"/>
        <v>0</v>
      </c>
      <c r="T137" s="76">
        <f t="shared" si="70"/>
        <v>0</v>
      </c>
      <c r="U137" s="76">
        <f t="shared" si="71"/>
        <v>0</v>
      </c>
      <c r="V137" s="76">
        <f t="shared" si="72"/>
        <v>0</v>
      </c>
      <c r="W137" s="76">
        <f t="shared" si="73"/>
        <v>0</v>
      </c>
      <c r="X137" s="76">
        <f t="shared" si="74"/>
        <v>0</v>
      </c>
      <c r="Y137" s="76">
        <f t="shared" si="75"/>
        <v>0</v>
      </c>
      <c r="Z137" s="76">
        <f t="shared" si="76"/>
        <v>0</v>
      </c>
      <c r="AA137" s="76">
        <f t="shared" si="77"/>
        <v>0</v>
      </c>
      <c r="AB137" s="76">
        <f t="shared" si="78"/>
        <v>0</v>
      </c>
      <c r="AC137" s="76">
        <f t="shared" si="79"/>
        <v>0</v>
      </c>
      <c r="AD137" s="76">
        <f t="shared" si="80"/>
        <v>0</v>
      </c>
      <c r="AE137" s="76">
        <f t="shared" si="81"/>
        <v>0</v>
      </c>
      <c r="AF137" s="76">
        <f t="shared" si="82"/>
        <v>0</v>
      </c>
      <c r="AG137" s="76">
        <f t="shared" si="83"/>
        <v>0</v>
      </c>
      <c r="AH137" s="76">
        <f t="shared" si="84"/>
        <v>0</v>
      </c>
      <c r="AI137" s="76">
        <f t="shared" si="85"/>
        <v>0</v>
      </c>
      <c r="AJ137" s="76">
        <f t="shared" si="86"/>
        <v>0</v>
      </c>
      <c r="AK137" s="76">
        <f t="shared" si="87"/>
        <v>0</v>
      </c>
      <c r="AL137" s="76">
        <f t="shared" si="88"/>
        <v>0</v>
      </c>
      <c r="AM137" s="76">
        <f t="shared" si="89"/>
        <v>0</v>
      </c>
      <c r="AN137" s="76" t="str">
        <f t="shared" si="90"/>
        <v/>
      </c>
      <c r="AO137" s="76" t="str">
        <f t="shared" si="91"/>
        <v/>
      </c>
      <c r="AP137" s="76" t="str">
        <f t="shared" si="92"/>
        <v/>
      </c>
      <c r="AQ137" s="76" t="str">
        <f t="shared" si="93"/>
        <v/>
      </c>
      <c r="AR137" s="76" t="str">
        <f t="shared" si="94"/>
        <v/>
      </c>
      <c r="AS137" s="76" t="str">
        <f t="shared" si="95"/>
        <v/>
      </c>
      <c r="AT137" s="76" t="str">
        <f t="shared" si="96"/>
        <v/>
      </c>
      <c r="AU137" s="76" t="str">
        <f t="shared" si="97"/>
        <v/>
      </c>
      <c r="AV137" s="76" t="str">
        <f t="shared" si="98"/>
        <v/>
      </c>
      <c r="AW137" s="76" t="str">
        <f t="shared" si="99"/>
        <v/>
      </c>
      <c r="AX137" s="76" t="str">
        <f t="shared" si="100"/>
        <v/>
      </c>
      <c r="AY137" s="76" t="str">
        <f t="shared" si="101"/>
        <v/>
      </c>
      <c r="AZ137" s="76" t="str">
        <f t="shared" si="102"/>
        <v/>
      </c>
      <c r="BA137" s="76" t="str">
        <f t="shared" si="103"/>
        <v/>
      </c>
      <c r="BB137" s="76" t="str">
        <f t="shared" si="104"/>
        <v/>
      </c>
      <c r="BC137" s="76" t="str">
        <f t="shared" si="105"/>
        <v/>
      </c>
      <c r="BF137" s="67" t="s">
        <v>9</v>
      </c>
      <c r="BG137" s="547" t="s">
        <v>20</v>
      </c>
      <c r="BH137" s="67" t="s">
        <v>2009</v>
      </c>
      <c r="BI137" s="67" t="s">
        <v>527</v>
      </c>
    </row>
    <row r="138" spans="1:61" ht="30" customHeight="1">
      <c r="A138" s="556" t="str">
        <f t="shared" si="53"/>
        <v/>
      </c>
      <c r="B138" s="557"/>
      <c r="C138" s="556" t="s">
        <v>1456</v>
      </c>
      <c r="D138" s="558" t="str">
        <f t="shared" si="54"/>
        <v/>
      </c>
      <c r="E138" s="559" t="str">
        <f t="shared" si="55"/>
        <v/>
      </c>
      <c r="F138" s="560" t="str">
        <f t="shared" si="56"/>
        <v/>
      </c>
      <c r="G138" s="561" t="str">
        <f t="shared" si="57"/>
        <v/>
      </c>
      <c r="H138" s="556" t="str">
        <f t="shared" si="58"/>
        <v/>
      </c>
      <c r="I138" s="556" t="str">
        <f t="shared" si="59"/>
        <v/>
      </c>
      <c r="J138" s="561" t="str">
        <f t="shared" si="60"/>
        <v/>
      </c>
      <c r="K138" s="76" t="str">
        <f t="shared" si="61"/>
        <v/>
      </c>
      <c r="L138" s="76" t="str">
        <f t="shared" si="62"/>
        <v/>
      </c>
      <c r="M138" s="76" t="str">
        <f t="shared" si="63"/>
        <v/>
      </c>
      <c r="N138" s="76" t="str">
        <f t="shared" si="64"/>
        <v/>
      </c>
      <c r="O138" s="76">
        <f t="shared" si="65"/>
        <v>0</v>
      </c>
      <c r="P138" s="76">
        <f t="shared" si="66"/>
        <v>0</v>
      </c>
      <c r="Q138" s="76">
        <f t="shared" si="67"/>
        <v>0</v>
      </c>
      <c r="R138" s="76">
        <f t="shared" si="68"/>
        <v>0</v>
      </c>
      <c r="S138" s="76">
        <f t="shared" si="69"/>
        <v>0</v>
      </c>
      <c r="T138" s="76">
        <f t="shared" si="70"/>
        <v>0</v>
      </c>
      <c r="U138" s="76">
        <f t="shared" si="71"/>
        <v>0</v>
      </c>
      <c r="V138" s="76">
        <f t="shared" si="72"/>
        <v>0</v>
      </c>
      <c r="W138" s="76">
        <f t="shared" si="73"/>
        <v>0</v>
      </c>
      <c r="X138" s="76">
        <f t="shared" si="74"/>
        <v>0</v>
      </c>
      <c r="Y138" s="76">
        <f t="shared" si="75"/>
        <v>0</v>
      </c>
      <c r="Z138" s="76">
        <f t="shared" si="76"/>
        <v>0</v>
      </c>
      <c r="AA138" s="76">
        <f t="shared" si="77"/>
        <v>0</v>
      </c>
      <c r="AB138" s="76">
        <f t="shared" si="78"/>
        <v>0</v>
      </c>
      <c r="AC138" s="76">
        <f t="shared" si="79"/>
        <v>0</v>
      </c>
      <c r="AD138" s="76">
        <f t="shared" si="80"/>
        <v>0</v>
      </c>
      <c r="AE138" s="76">
        <f t="shared" si="81"/>
        <v>0</v>
      </c>
      <c r="AF138" s="76">
        <f t="shared" si="82"/>
        <v>0</v>
      </c>
      <c r="AG138" s="76">
        <f t="shared" si="83"/>
        <v>0</v>
      </c>
      <c r="AH138" s="76">
        <f t="shared" si="84"/>
        <v>0</v>
      </c>
      <c r="AI138" s="76">
        <f t="shared" si="85"/>
        <v>0</v>
      </c>
      <c r="AJ138" s="76">
        <f t="shared" si="86"/>
        <v>0</v>
      </c>
      <c r="AK138" s="76">
        <f t="shared" si="87"/>
        <v>0</v>
      </c>
      <c r="AL138" s="76">
        <f t="shared" si="88"/>
        <v>0</v>
      </c>
      <c r="AM138" s="76">
        <f t="shared" si="89"/>
        <v>0</v>
      </c>
      <c r="AN138" s="76" t="str">
        <f t="shared" si="90"/>
        <v/>
      </c>
      <c r="AO138" s="76" t="str">
        <f t="shared" si="91"/>
        <v/>
      </c>
      <c r="AP138" s="76" t="str">
        <f t="shared" si="92"/>
        <v/>
      </c>
      <c r="AQ138" s="76" t="str">
        <f t="shared" si="93"/>
        <v/>
      </c>
      <c r="AR138" s="76" t="str">
        <f t="shared" si="94"/>
        <v/>
      </c>
      <c r="AS138" s="76" t="str">
        <f t="shared" si="95"/>
        <v/>
      </c>
      <c r="AT138" s="76" t="str">
        <f t="shared" si="96"/>
        <v/>
      </c>
      <c r="AU138" s="76" t="str">
        <f t="shared" si="97"/>
        <v/>
      </c>
      <c r="AV138" s="76" t="str">
        <f t="shared" si="98"/>
        <v/>
      </c>
      <c r="AW138" s="76" t="str">
        <f t="shared" si="99"/>
        <v/>
      </c>
      <c r="AX138" s="76" t="str">
        <f t="shared" si="100"/>
        <v/>
      </c>
      <c r="AY138" s="76" t="str">
        <f t="shared" si="101"/>
        <v/>
      </c>
      <c r="AZ138" s="76" t="str">
        <f t="shared" si="102"/>
        <v/>
      </c>
      <c r="BA138" s="76" t="str">
        <f t="shared" si="103"/>
        <v/>
      </c>
      <c r="BB138" s="76" t="str">
        <f t="shared" si="104"/>
        <v/>
      </c>
      <c r="BC138" s="76" t="str">
        <f t="shared" si="105"/>
        <v/>
      </c>
      <c r="BF138" s="67" t="s">
        <v>9</v>
      </c>
      <c r="BG138" s="547" t="s">
        <v>20</v>
      </c>
      <c r="BH138" s="67" t="s">
        <v>2113</v>
      </c>
      <c r="BI138" s="67" t="s">
        <v>528</v>
      </c>
    </row>
    <row r="139" spans="1:61" ht="30" customHeight="1">
      <c r="A139" s="556" t="str">
        <f t="shared" si="53"/>
        <v/>
      </c>
      <c r="B139" s="557"/>
      <c r="C139" s="556" t="s">
        <v>1456</v>
      </c>
      <c r="D139" s="558" t="str">
        <f t="shared" si="54"/>
        <v/>
      </c>
      <c r="E139" s="559" t="str">
        <f t="shared" si="55"/>
        <v/>
      </c>
      <c r="F139" s="560" t="str">
        <f t="shared" si="56"/>
        <v/>
      </c>
      <c r="G139" s="561" t="str">
        <f t="shared" si="57"/>
        <v/>
      </c>
      <c r="H139" s="556" t="str">
        <f t="shared" si="58"/>
        <v/>
      </c>
      <c r="I139" s="556" t="str">
        <f t="shared" si="59"/>
        <v/>
      </c>
      <c r="J139" s="561" t="str">
        <f t="shared" si="60"/>
        <v/>
      </c>
      <c r="K139" s="76" t="str">
        <f t="shared" si="61"/>
        <v/>
      </c>
      <c r="L139" s="76" t="str">
        <f t="shared" si="62"/>
        <v/>
      </c>
      <c r="M139" s="76" t="str">
        <f t="shared" si="63"/>
        <v/>
      </c>
      <c r="N139" s="76" t="str">
        <f t="shared" si="64"/>
        <v/>
      </c>
      <c r="O139" s="76">
        <f t="shared" si="65"/>
        <v>0</v>
      </c>
      <c r="P139" s="76">
        <f t="shared" si="66"/>
        <v>0</v>
      </c>
      <c r="Q139" s="76">
        <f t="shared" si="67"/>
        <v>0</v>
      </c>
      <c r="R139" s="76">
        <f t="shared" si="68"/>
        <v>0</v>
      </c>
      <c r="S139" s="76">
        <f t="shared" si="69"/>
        <v>0</v>
      </c>
      <c r="T139" s="76">
        <f t="shared" si="70"/>
        <v>0</v>
      </c>
      <c r="U139" s="76">
        <f t="shared" si="71"/>
        <v>0</v>
      </c>
      <c r="V139" s="76">
        <f t="shared" si="72"/>
        <v>0</v>
      </c>
      <c r="W139" s="76">
        <f t="shared" si="73"/>
        <v>0</v>
      </c>
      <c r="X139" s="76">
        <f t="shared" si="74"/>
        <v>0</v>
      </c>
      <c r="Y139" s="76">
        <f t="shared" si="75"/>
        <v>0</v>
      </c>
      <c r="Z139" s="76">
        <f t="shared" si="76"/>
        <v>0</v>
      </c>
      <c r="AA139" s="76">
        <f t="shared" si="77"/>
        <v>0</v>
      </c>
      <c r="AB139" s="76">
        <f t="shared" si="78"/>
        <v>0</v>
      </c>
      <c r="AC139" s="76">
        <f t="shared" si="79"/>
        <v>0</v>
      </c>
      <c r="AD139" s="76">
        <f t="shared" si="80"/>
        <v>0</v>
      </c>
      <c r="AE139" s="76">
        <f t="shared" si="81"/>
        <v>0</v>
      </c>
      <c r="AF139" s="76">
        <f t="shared" si="82"/>
        <v>0</v>
      </c>
      <c r="AG139" s="76">
        <f t="shared" si="83"/>
        <v>0</v>
      </c>
      <c r="AH139" s="76">
        <f t="shared" si="84"/>
        <v>0</v>
      </c>
      <c r="AI139" s="76">
        <f t="shared" si="85"/>
        <v>0</v>
      </c>
      <c r="AJ139" s="76">
        <f t="shared" si="86"/>
        <v>0</v>
      </c>
      <c r="AK139" s="76">
        <f t="shared" si="87"/>
        <v>0</v>
      </c>
      <c r="AL139" s="76">
        <f t="shared" si="88"/>
        <v>0</v>
      </c>
      <c r="AM139" s="76">
        <f t="shared" si="89"/>
        <v>0</v>
      </c>
      <c r="AN139" s="76" t="str">
        <f t="shared" si="90"/>
        <v/>
      </c>
      <c r="AO139" s="76" t="str">
        <f t="shared" si="91"/>
        <v/>
      </c>
      <c r="AP139" s="76" t="str">
        <f t="shared" si="92"/>
        <v/>
      </c>
      <c r="AQ139" s="76" t="str">
        <f t="shared" si="93"/>
        <v/>
      </c>
      <c r="AR139" s="76" t="str">
        <f t="shared" si="94"/>
        <v/>
      </c>
      <c r="AS139" s="76" t="str">
        <f t="shared" si="95"/>
        <v/>
      </c>
      <c r="AT139" s="76" t="str">
        <f t="shared" si="96"/>
        <v/>
      </c>
      <c r="AU139" s="76" t="str">
        <f t="shared" si="97"/>
        <v/>
      </c>
      <c r="AV139" s="76" t="str">
        <f t="shared" si="98"/>
        <v/>
      </c>
      <c r="AW139" s="76" t="str">
        <f t="shared" si="99"/>
        <v/>
      </c>
      <c r="AX139" s="76" t="str">
        <f t="shared" si="100"/>
        <v/>
      </c>
      <c r="AY139" s="76" t="str">
        <f t="shared" si="101"/>
        <v/>
      </c>
      <c r="AZ139" s="76" t="str">
        <f t="shared" si="102"/>
        <v/>
      </c>
      <c r="BA139" s="76" t="str">
        <f t="shared" si="103"/>
        <v/>
      </c>
      <c r="BB139" s="76" t="str">
        <f t="shared" si="104"/>
        <v/>
      </c>
      <c r="BC139" s="76" t="str">
        <f t="shared" si="105"/>
        <v/>
      </c>
      <c r="BF139" s="67" t="s">
        <v>9</v>
      </c>
      <c r="BG139" s="547" t="s">
        <v>20</v>
      </c>
      <c r="BH139" s="67" t="s">
        <v>2114</v>
      </c>
      <c r="BI139" s="67" t="s">
        <v>529</v>
      </c>
    </row>
    <row r="140" spans="1:61" ht="30" customHeight="1">
      <c r="A140" s="556" t="str">
        <f t="shared" si="53"/>
        <v/>
      </c>
      <c r="B140" s="557"/>
      <c r="C140" s="556" t="s">
        <v>1456</v>
      </c>
      <c r="D140" s="558" t="str">
        <f t="shared" si="54"/>
        <v/>
      </c>
      <c r="E140" s="559" t="str">
        <f t="shared" si="55"/>
        <v/>
      </c>
      <c r="F140" s="560" t="str">
        <f t="shared" si="56"/>
        <v/>
      </c>
      <c r="G140" s="561" t="str">
        <f t="shared" si="57"/>
        <v/>
      </c>
      <c r="H140" s="556" t="str">
        <f t="shared" si="58"/>
        <v/>
      </c>
      <c r="I140" s="556" t="str">
        <f t="shared" si="59"/>
        <v/>
      </c>
      <c r="J140" s="561" t="str">
        <f t="shared" si="60"/>
        <v/>
      </c>
      <c r="K140" s="76" t="str">
        <f t="shared" si="61"/>
        <v/>
      </c>
      <c r="L140" s="76" t="str">
        <f t="shared" si="62"/>
        <v/>
      </c>
      <c r="M140" s="76" t="str">
        <f t="shared" si="63"/>
        <v/>
      </c>
      <c r="N140" s="76" t="str">
        <f t="shared" si="64"/>
        <v/>
      </c>
      <c r="O140" s="76">
        <f t="shared" si="65"/>
        <v>0</v>
      </c>
      <c r="P140" s="76">
        <f t="shared" si="66"/>
        <v>0</v>
      </c>
      <c r="Q140" s="76">
        <f t="shared" si="67"/>
        <v>0</v>
      </c>
      <c r="R140" s="76">
        <f t="shared" si="68"/>
        <v>0</v>
      </c>
      <c r="S140" s="76">
        <f t="shared" si="69"/>
        <v>0</v>
      </c>
      <c r="T140" s="76">
        <f t="shared" si="70"/>
        <v>0</v>
      </c>
      <c r="U140" s="76">
        <f t="shared" si="71"/>
        <v>0</v>
      </c>
      <c r="V140" s="76">
        <f t="shared" si="72"/>
        <v>0</v>
      </c>
      <c r="W140" s="76">
        <f t="shared" si="73"/>
        <v>0</v>
      </c>
      <c r="X140" s="76">
        <f t="shared" si="74"/>
        <v>0</v>
      </c>
      <c r="Y140" s="76">
        <f t="shared" si="75"/>
        <v>0</v>
      </c>
      <c r="Z140" s="76">
        <f t="shared" si="76"/>
        <v>0</v>
      </c>
      <c r="AA140" s="76">
        <f t="shared" si="77"/>
        <v>0</v>
      </c>
      <c r="AB140" s="76">
        <f t="shared" si="78"/>
        <v>0</v>
      </c>
      <c r="AC140" s="76">
        <f t="shared" si="79"/>
        <v>0</v>
      </c>
      <c r="AD140" s="76">
        <f t="shared" si="80"/>
        <v>0</v>
      </c>
      <c r="AE140" s="76">
        <f t="shared" si="81"/>
        <v>0</v>
      </c>
      <c r="AF140" s="76">
        <f t="shared" si="82"/>
        <v>0</v>
      </c>
      <c r="AG140" s="76">
        <f t="shared" si="83"/>
        <v>0</v>
      </c>
      <c r="AH140" s="76">
        <f t="shared" si="84"/>
        <v>0</v>
      </c>
      <c r="AI140" s="76">
        <f t="shared" si="85"/>
        <v>0</v>
      </c>
      <c r="AJ140" s="76">
        <f t="shared" si="86"/>
        <v>0</v>
      </c>
      <c r="AK140" s="76">
        <f t="shared" si="87"/>
        <v>0</v>
      </c>
      <c r="AL140" s="76">
        <f t="shared" si="88"/>
        <v>0</v>
      </c>
      <c r="AM140" s="76">
        <f t="shared" si="89"/>
        <v>0</v>
      </c>
      <c r="AN140" s="76" t="str">
        <f t="shared" si="90"/>
        <v/>
      </c>
      <c r="AO140" s="76" t="str">
        <f t="shared" si="91"/>
        <v/>
      </c>
      <c r="AP140" s="76" t="str">
        <f t="shared" si="92"/>
        <v/>
      </c>
      <c r="AQ140" s="76" t="str">
        <f t="shared" si="93"/>
        <v/>
      </c>
      <c r="AR140" s="76" t="str">
        <f t="shared" si="94"/>
        <v/>
      </c>
      <c r="AS140" s="76" t="str">
        <f t="shared" si="95"/>
        <v/>
      </c>
      <c r="AT140" s="76" t="str">
        <f t="shared" si="96"/>
        <v/>
      </c>
      <c r="AU140" s="76" t="str">
        <f t="shared" si="97"/>
        <v/>
      </c>
      <c r="AV140" s="76" t="str">
        <f t="shared" si="98"/>
        <v/>
      </c>
      <c r="AW140" s="76" t="str">
        <f t="shared" si="99"/>
        <v/>
      </c>
      <c r="AX140" s="76" t="str">
        <f t="shared" si="100"/>
        <v/>
      </c>
      <c r="AY140" s="76" t="str">
        <f t="shared" si="101"/>
        <v/>
      </c>
      <c r="AZ140" s="76" t="str">
        <f t="shared" si="102"/>
        <v/>
      </c>
      <c r="BA140" s="76" t="str">
        <f t="shared" si="103"/>
        <v/>
      </c>
      <c r="BB140" s="76" t="str">
        <f t="shared" si="104"/>
        <v/>
      </c>
      <c r="BC140" s="76" t="str">
        <f t="shared" si="105"/>
        <v/>
      </c>
      <c r="BF140" s="67" t="s">
        <v>9</v>
      </c>
      <c r="BG140" s="547" t="s">
        <v>20</v>
      </c>
      <c r="BH140" s="67" t="s">
        <v>2115</v>
      </c>
      <c r="BI140" s="67" t="s">
        <v>530</v>
      </c>
    </row>
    <row r="141" spans="1:61" ht="30" customHeight="1">
      <c r="A141" s="556" t="str">
        <f t="shared" si="53"/>
        <v/>
      </c>
      <c r="B141" s="557"/>
      <c r="C141" s="556" t="s">
        <v>1456</v>
      </c>
      <c r="D141" s="558" t="str">
        <f t="shared" si="54"/>
        <v/>
      </c>
      <c r="E141" s="559" t="str">
        <f t="shared" si="55"/>
        <v/>
      </c>
      <c r="F141" s="560" t="str">
        <f t="shared" si="56"/>
        <v/>
      </c>
      <c r="G141" s="561" t="str">
        <f t="shared" si="57"/>
        <v/>
      </c>
      <c r="H141" s="556" t="str">
        <f t="shared" si="58"/>
        <v/>
      </c>
      <c r="I141" s="556" t="str">
        <f t="shared" si="59"/>
        <v/>
      </c>
      <c r="J141" s="561" t="str">
        <f t="shared" si="60"/>
        <v/>
      </c>
      <c r="K141" s="76" t="str">
        <f t="shared" si="61"/>
        <v/>
      </c>
      <c r="L141" s="76" t="str">
        <f t="shared" si="62"/>
        <v/>
      </c>
      <c r="M141" s="76" t="str">
        <f t="shared" si="63"/>
        <v/>
      </c>
      <c r="N141" s="76" t="str">
        <f t="shared" si="64"/>
        <v/>
      </c>
      <c r="O141" s="76">
        <f t="shared" si="65"/>
        <v>0</v>
      </c>
      <c r="P141" s="76">
        <f t="shared" si="66"/>
        <v>0</v>
      </c>
      <c r="Q141" s="76">
        <f t="shared" si="67"/>
        <v>0</v>
      </c>
      <c r="R141" s="76">
        <f t="shared" si="68"/>
        <v>0</v>
      </c>
      <c r="S141" s="76">
        <f t="shared" si="69"/>
        <v>0</v>
      </c>
      <c r="T141" s="76">
        <f t="shared" si="70"/>
        <v>0</v>
      </c>
      <c r="U141" s="76">
        <f t="shared" si="71"/>
        <v>0</v>
      </c>
      <c r="V141" s="76">
        <f t="shared" si="72"/>
        <v>0</v>
      </c>
      <c r="W141" s="76">
        <f t="shared" si="73"/>
        <v>0</v>
      </c>
      <c r="X141" s="76">
        <f t="shared" si="74"/>
        <v>0</v>
      </c>
      <c r="Y141" s="76">
        <f t="shared" si="75"/>
        <v>0</v>
      </c>
      <c r="Z141" s="76">
        <f t="shared" si="76"/>
        <v>0</v>
      </c>
      <c r="AA141" s="76">
        <f t="shared" si="77"/>
        <v>0</v>
      </c>
      <c r="AB141" s="76">
        <f t="shared" si="78"/>
        <v>0</v>
      </c>
      <c r="AC141" s="76">
        <f t="shared" si="79"/>
        <v>0</v>
      </c>
      <c r="AD141" s="76">
        <f t="shared" si="80"/>
        <v>0</v>
      </c>
      <c r="AE141" s="76">
        <f t="shared" si="81"/>
        <v>0</v>
      </c>
      <c r="AF141" s="76">
        <f t="shared" si="82"/>
        <v>0</v>
      </c>
      <c r="AG141" s="76">
        <f t="shared" si="83"/>
        <v>0</v>
      </c>
      <c r="AH141" s="76">
        <f t="shared" si="84"/>
        <v>0</v>
      </c>
      <c r="AI141" s="76">
        <f t="shared" si="85"/>
        <v>0</v>
      </c>
      <c r="AJ141" s="76">
        <f t="shared" si="86"/>
        <v>0</v>
      </c>
      <c r="AK141" s="76">
        <f t="shared" si="87"/>
        <v>0</v>
      </c>
      <c r="AL141" s="76">
        <f t="shared" si="88"/>
        <v>0</v>
      </c>
      <c r="AM141" s="76">
        <f t="shared" si="89"/>
        <v>0</v>
      </c>
      <c r="AN141" s="76" t="str">
        <f t="shared" si="90"/>
        <v/>
      </c>
      <c r="AO141" s="76" t="str">
        <f t="shared" si="91"/>
        <v/>
      </c>
      <c r="AP141" s="76" t="str">
        <f t="shared" si="92"/>
        <v/>
      </c>
      <c r="AQ141" s="76" t="str">
        <f t="shared" si="93"/>
        <v/>
      </c>
      <c r="AR141" s="76" t="str">
        <f t="shared" si="94"/>
        <v/>
      </c>
      <c r="AS141" s="76" t="str">
        <f t="shared" si="95"/>
        <v/>
      </c>
      <c r="AT141" s="76" t="str">
        <f t="shared" si="96"/>
        <v/>
      </c>
      <c r="AU141" s="76" t="str">
        <f t="shared" si="97"/>
        <v/>
      </c>
      <c r="AV141" s="76" t="str">
        <f t="shared" si="98"/>
        <v/>
      </c>
      <c r="AW141" s="76" t="str">
        <f t="shared" si="99"/>
        <v/>
      </c>
      <c r="AX141" s="76" t="str">
        <f t="shared" si="100"/>
        <v/>
      </c>
      <c r="AY141" s="76" t="str">
        <f t="shared" si="101"/>
        <v/>
      </c>
      <c r="AZ141" s="76" t="str">
        <f t="shared" si="102"/>
        <v/>
      </c>
      <c r="BA141" s="76" t="str">
        <f t="shared" si="103"/>
        <v/>
      </c>
      <c r="BB141" s="76" t="str">
        <f t="shared" si="104"/>
        <v/>
      </c>
      <c r="BC141" s="76" t="str">
        <f t="shared" si="105"/>
        <v/>
      </c>
      <c r="BF141" s="67" t="s">
        <v>9</v>
      </c>
      <c r="BG141" s="547" t="s">
        <v>20</v>
      </c>
      <c r="BH141" s="67" t="s">
        <v>2116</v>
      </c>
      <c r="BI141" s="67" t="s">
        <v>531</v>
      </c>
    </row>
    <row r="142" spans="1:61" ht="30" customHeight="1">
      <c r="A142" s="556" t="str">
        <f t="shared" si="53"/>
        <v/>
      </c>
      <c r="B142" s="557"/>
      <c r="C142" s="556" t="s">
        <v>1456</v>
      </c>
      <c r="D142" s="558" t="str">
        <f t="shared" si="54"/>
        <v/>
      </c>
      <c r="E142" s="559" t="str">
        <f t="shared" si="55"/>
        <v/>
      </c>
      <c r="F142" s="560" t="str">
        <f t="shared" si="56"/>
        <v/>
      </c>
      <c r="G142" s="561" t="str">
        <f t="shared" si="57"/>
        <v/>
      </c>
      <c r="H142" s="556" t="str">
        <f t="shared" si="58"/>
        <v/>
      </c>
      <c r="I142" s="556" t="str">
        <f t="shared" si="59"/>
        <v/>
      </c>
      <c r="J142" s="561" t="str">
        <f t="shared" si="60"/>
        <v/>
      </c>
      <c r="K142" s="76" t="str">
        <f t="shared" si="61"/>
        <v/>
      </c>
      <c r="L142" s="76" t="str">
        <f t="shared" si="62"/>
        <v/>
      </c>
      <c r="M142" s="76" t="str">
        <f t="shared" si="63"/>
        <v/>
      </c>
      <c r="N142" s="76" t="str">
        <f t="shared" si="64"/>
        <v/>
      </c>
      <c r="O142" s="76">
        <f t="shared" si="65"/>
        <v>0</v>
      </c>
      <c r="P142" s="76">
        <f t="shared" si="66"/>
        <v>0</v>
      </c>
      <c r="Q142" s="76">
        <f t="shared" si="67"/>
        <v>0</v>
      </c>
      <c r="R142" s="76">
        <f t="shared" si="68"/>
        <v>0</v>
      </c>
      <c r="S142" s="76">
        <f t="shared" si="69"/>
        <v>0</v>
      </c>
      <c r="T142" s="76">
        <f t="shared" si="70"/>
        <v>0</v>
      </c>
      <c r="U142" s="76">
        <f t="shared" si="71"/>
        <v>0</v>
      </c>
      <c r="V142" s="76">
        <f t="shared" si="72"/>
        <v>0</v>
      </c>
      <c r="W142" s="76">
        <f t="shared" si="73"/>
        <v>0</v>
      </c>
      <c r="X142" s="76">
        <f t="shared" si="74"/>
        <v>0</v>
      </c>
      <c r="Y142" s="76">
        <f t="shared" si="75"/>
        <v>0</v>
      </c>
      <c r="Z142" s="76">
        <f t="shared" si="76"/>
        <v>0</v>
      </c>
      <c r="AA142" s="76">
        <f t="shared" si="77"/>
        <v>0</v>
      </c>
      <c r="AB142" s="76">
        <f t="shared" si="78"/>
        <v>0</v>
      </c>
      <c r="AC142" s="76">
        <f t="shared" si="79"/>
        <v>0</v>
      </c>
      <c r="AD142" s="76">
        <f t="shared" si="80"/>
        <v>0</v>
      </c>
      <c r="AE142" s="76">
        <f t="shared" si="81"/>
        <v>0</v>
      </c>
      <c r="AF142" s="76">
        <f t="shared" si="82"/>
        <v>0</v>
      </c>
      <c r="AG142" s="76">
        <f t="shared" si="83"/>
        <v>0</v>
      </c>
      <c r="AH142" s="76">
        <f t="shared" si="84"/>
        <v>0</v>
      </c>
      <c r="AI142" s="76">
        <f t="shared" si="85"/>
        <v>0</v>
      </c>
      <c r="AJ142" s="76">
        <f t="shared" si="86"/>
        <v>0</v>
      </c>
      <c r="AK142" s="76">
        <f t="shared" si="87"/>
        <v>0</v>
      </c>
      <c r="AL142" s="76">
        <f t="shared" si="88"/>
        <v>0</v>
      </c>
      <c r="AM142" s="76">
        <f t="shared" si="89"/>
        <v>0</v>
      </c>
      <c r="AN142" s="76" t="str">
        <f t="shared" si="90"/>
        <v/>
      </c>
      <c r="AO142" s="76" t="str">
        <f t="shared" si="91"/>
        <v/>
      </c>
      <c r="AP142" s="76" t="str">
        <f t="shared" si="92"/>
        <v/>
      </c>
      <c r="AQ142" s="76" t="str">
        <f t="shared" si="93"/>
        <v/>
      </c>
      <c r="AR142" s="76" t="str">
        <f t="shared" si="94"/>
        <v/>
      </c>
      <c r="AS142" s="76" t="str">
        <f t="shared" si="95"/>
        <v/>
      </c>
      <c r="AT142" s="76" t="str">
        <f t="shared" si="96"/>
        <v/>
      </c>
      <c r="AU142" s="76" t="str">
        <f t="shared" si="97"/>
        <v/>
      </c>
      <c r="AV142" s="76" t="str">
        <f t="shared" si="98"/>
        <v/>
      </c>
      <c r="AW142" s="76" t="str">
        <f t="shared" si="99"/>
        <v/>
      </c>
      <c r="AX142" s="76" t="str">
        <f t="shared" si="100"/>
        <v/>
      </c>
      <c r="AY142" s="76" t="str">
        <f t="shared" si="101"/>
        <v/>
      </c>
      <c r="AZ142" s="76" t="str">
        <f t="shared" si="102"/>
        <v/>
      </c>
      <c r="BA142" s="76" t="str">
        <f t="shared" si="103"/>
        <v/>
      </c>
      <c r="BB142" s="76" t="str">
        <f t="shared" si="104"/>
        <v/>
      </c>
      <c r="BC142" s="76" t="str">
        <f t="shared" si="105"/>
        <v/>
      </c>
      <c r="BF142" s="67" t="s">
        <v>9</v>
      </c>
      <c r="BG142" s="547" t="s">
        <v>20</v>
      </c>
      <c r="BH142" s="67" t="s">
        <v>2008</v>
      </c>
      <c r="BI142" s="67" t="s">
        <v>532</v>
      </c>
    </row>
    <row r="143" spans="1:61" ht="30" customHeight="1">
      <c r="A143" s="556" t="str">
        <f t="shared" si="53"/>
        <v/>
      </c>
      <c r="B143" s="557"/>
      <c r="C143" s="556" t="s">
        <v>1456</v>
      </c>
      <c r="D143" s="558" t="str">
        <f t="shared" si="54"/>
        <v/>
      </c>
      <c r="E143" s="559" t="str">
        <f t="shared" si="55"/>
        <v/>
      </c>
      <c r="F143" s="560" t="str">
        <f t="shared" si="56"/>
        <v/>
      </c>
      <c r="G143" s="561" t="str">
        <f t="shared" si="57"/>
        <v/>
      </c>
      <c r="H143" s="556" t="str">
        <f t="shared" si="58"/>
        <v/>
      </c>
      <c r="I143" s="556" t="str">
        <f t="shared" si="59"/>
        <v/>
      </c>
      <c r="J143" s="561" t="str">
        <f t="shared" si="60"/>
        <v/>
      </c>
      <c r="K143" s="76" t="str">
        <f t="shared" si="61"/>
        <v/>
      </c>
      <c r="L143" s="76" t="str">
        <f t="shared" si="62"/>
        <v/>
      </c>
      <c r="M143" s="76" t="str">
        <f t="shared" si="63"/>
        <v/>
      </c>
      <c r="N143" s="76" t="str">
        <f t="shared" si="64"/>
        <v/>
      </c>
      <c r="O143" s="76">
        <f t="shared" si="65"/>
        <v>0</v>
      </c>
      <c r="P143" s="76">
        <f t="shared" si="66"/>
        <v>0</v>
      </c>
      <c r="Q143" s="76">
        <f t="shared" si="67"/>
        <v>0</v>
      </c>
      <c r="R143" s="76">
        <f t="shared" si="68"/>
        <v>0</v>
      </c>
      <c r="S143" s="76">
        <f t="shared" si="69"/>
        <v>0</v>
      </c>
      <c r="T143" s="76">
        <f t="shared" si="70"/>
        <v>0</v>
      </c>
      <c r="U143" s="76">
        <f t="shared" si="71"/>
        <v>0</v>
      </c>
      <c r="V143" s="76">
        <f t="shared" si="72"/>
        <v>0</v>
      </c>
      <c r="W143" s="76">
        <f t="shared" si="73"/>
        <v>0</v>
      </c>
      <c r="X143" s="76">
        <f t="shared" si="74"/>
        <v>0</v>
      </c>
      <c r="Y143" s="76">
        <f t="shared" si="75"/>
        <v>0</v>
      </c>
      <c r="Z143" s="76">
        <f t="shared" si="76"/>
        <v>0</v>
      </c>
      <c r="AA143" s="76">
        <f t="shared" si="77"/>
        <v>0</v>
      </c>
      <c r="AB143" s="76">
        <f t="shared" si="78"/>
        <v>0</v>
      </c>
      <c r="AC143" s="76">
        <f t="shared" si="79"/>
        <v>0</v>
      </c>
      <c r="AD143" s="76">
        <f t="shared" si="80"/>
        <v>0</v>
      </c>
      <c r="AE143" s="76">
        <f t="shared" si="81"/>
        <v>0</v>
      </c>
      <c r="AF143" s="76">
        <f t="shared" si="82"/>
        <v>0</v>
      </c>
      <c r="AG143" s="76">
        <f t="shared" si="83"/>
        <v>0</v>
      </c>
      <c r="AH143" s="76">
        <f t="shared" si="84"/>
        <v>0</v>
      </c>
      <c r="AI143" s="76">
        <f t="shared" si="85"/>
        <v>0</v>
      </c>
      <c r="AJ143" s="76">
        <f t="shared" si="86"/>
        <v>0</v>
      </c>
      <c r="AK143" s="76">
        <f t="shared" si="87"/>
        <v>0</v>
      </c>
      <c r="AL143" s="76">
        <f t="shared" si="88"/>
        <v>0</v>
      </c>
      <c r="AM143" s="76">
        <f t="shared" si="89"/>
        <v>0</v>
      </c>
      <c r="AN143" s="76" t="str">
        <f t="shared" si="90"/>
        <v/>
      </c>
      <c r="AO143" s="76" t="str">
        <f t="shared" si="91"/>
        <v/>
      </c>
      <c r="AP143" s="76" t="str">
        <f t="shared" si="92"/>
        <v/>
      </c>
      <c r="AQ143" s="76" t="str">
        <f t="shared" si="93"/>
        <v/>
      </c>
      <c r="AR143" s="76" t="str">
        <f t="shared" si="94"/>
        <v/>
      </c>
      <c r="AS143" s="76" t="str">
        <f t="shared" si="95"/>
        <v/>
      </c>
      <c r="AT143" s="76" t="str">
        <f t="shared" si="96"/>
        <v/>
      </c>
      <c r="AU143" s="76" t="str">
        <f t="shared" si="97"/>
        <v/>
      </c>
      <c r="AV143" s="76" t="str">
        <f t="shared" si="98"/>
        <v/>
      </c>
      <c r="AW143" s="76" t="str">
        <f t="shared" si="99"/>
        <v/>
      </c>
      <c r="AX143" s="76" t="str">
        <f t="shared" si="100"/>
        <v/>
      </c>
      <c r="AY143" s="76" t="str">
        <f t="shared" si="101"/>
        <v/>
      </c>
      <c r="AZ143" s="76" t="str">
        <f t="shared" si="102"/>
        <v/>
      </c>
      <c r="BA143" s="76" t="str">
        <f t="shared" si="103"/>
        <v/>
      </c>
      <c r="BB143" s="76" t="str">
        <f t="shared" si="104"/>
        <v/>
      </c>
      <c r="BC143" s="76" t="str">
        <f t="shared" si="105"/>
        <v/>
      </c>
      <c r="BF143" s="67" t="s">
        <v>9</v>
      </c>
      <c r="BG143" s="547" t="s">
        <v>20</v>
      </c>
      <c r="BH143" s="67" t="s">
        <v>2007</v>
      </c>
      <c r="BI143" s="67" t="s">
        <v>533</v>
      </c>
    </row>
    <row r="144" spans="1:61" ht="30" customHeight="1">
      <c r="A144" s="556" t="str">
        <f t="shared" ref="A144:A200" si="106">IF(B144="","",ROW())</f>
        <v/>
      </c>
      <c r="B144" s="557"/>
      <c r="C144" s="556" t="s">
        <v>1456</v>
      </c>
      <c r="D144" s="558" t="str">
        <f t="shared" ref="D144:D200" si="107">IF(B144="","",TRIM(SUBSTITUTE(B144,"*",""))&amp;IF(COUNTIF(E144,"*⚠*")&gt;0," *",""))</f>
        <v/>
      </c>
      <c r="E144" s="559" t="str">
        <f t="shared" ref="E144:E200" si="108">IF(B144="","",MID(IF(AN144&lt;&gt;""," • "&amp;AN144,"")&amp;IF(AP144&lt;&gt;""," • "&amp;AP144,"")&amp;IF(AQ144&lt;&gt;""," • "&amp;AQ144,"")&amp;IF(AR144&lt;&gt;""," • "&amp;AR144,"")&amp;IF(AS144&lt;&gt;""," • "&amp;AS144,"")&amp;IF(AT144&lt;&gt;""," • "&amp;AT144,"")&amp;IF(AU144&lt;&gt;""," • "&amp;AU144,"")&amp;IF(AW144&lt;&gt;""," • "&amp;AW144,"")&amp;IF(AX144&lt;&gt;""," • "&amp;AX144,"")&amp;IF(AY144&lt;&gt;""," • "&amp;AY144,"")&amp;IF(AZ144&lt;&gt;""," • "&amp;AZ144,"")&amp;IF(BA144&lt;&gt;""," • "&amp;BA144,"")&amp;IF(BB144&lt;&gt;""," • "&amp;BB144,"")&amp;IF(BC144&lt;&gt;""," • "&amp;BC144,""),4,32767))</f>
        <v/>
      </c>
      <c r="F144" s="560" t="str">
        <f t="shared" ref="F144:F200" si="109">IF(B144="","",TRIM(B144)&amp;IF(H144&gt;0," *",""))</f>
        <v/>
      </c>
      <c r="G144" s="561" t="str">
        <f t="shared" ref="G144:G200" si="110">IF(B144="","",MID(IF(AO144&lt;&gt;""," • "&amp;AO144,"")&amp;IF(AV144&lt;&gt;""," • "&amp;AV144,""),4,32767))</f>
        <v/>
      </c>
      <c r="H144" s="556" t="str">
        <f t="shared" ref="H144:H200" si="111">IF(B144="","",--(AN144&lt;&gt;"")+--(AP144&lt;&gt;"")+--(AQ144&lt;&gt;"")+--(AR144&lt;&gt;"")+--(AS144&lt;&gt;"")+--(AT144&lt;&gt;"")+--(AU144&lt;&gt;"")+--(AW144&lt;&gt;"")+--(AX144&lt;&gt;"")+--(AY144&lt;&gt;"")+--(AZ144&lt;&gt;"")+--(BA144&lt;&gt;"")+--(BB144&lt;&gt;"")+--(BC144&lt;&gt;""))</f>
        <v/>
      </c>
      <c r="I144" s="556" t="str">
        <f t="shared" ref="I144:I200" si="112">IF(B144="","",--(AO144&lt;&gt;"")+--(AV144&lt;&gt;""))</f>
        <v/>
      </c>
      <c r="J144" s="561" t="str">
        <f t="shared" ref="J144:J200" si="113">IF(B144="","",IF(E144&lt;&gt;"",E144,IF(G144&lt;&gt;"",G144,"aucun match")))</f>
        <v/>
      </c>
      <c r="K144" s="76" t="str">
        <f t="shared" ref="K144:K200" si="114">IF(B144="","",LOWER(B144))</f>
        <v/>
      </c>
      <c r="L144" s="76" t="str">
        <f t="shared" ref="L144:L200" si="115">IF(K144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144,"œ","oe"),"æ","ae"),"à","a"),"á","a"),"â","a"),"ä","a"),"ã","a"),"å","a"),"ç","c"),"è","e"),"é","e"),"ê","e"),"ë","e"),"ì","i"),"í","i"),"î","i"),"ï","i"),"ñ","n"),"ò","o"),"ó","o"),"ô","o"),"ö","o"),"õ","o"),"ù","u"),"ú","u"),"û","u"),"ü","u"),"ý","y"),"ÿ","y"))</f>
        <v/>
      </c>
      <c r="M144" s="76" t="str">
        <f t="shared" ref="M144:M200" si="116">IF(L144="","",SUBSTITUTE(SUBSTITUTE(SUBSTITUTE(SUBSTITUTE(SUBSTITUTE(SUBSTITUTE(SUBSTITUTE(SUBSTITUTE(SUBSTITUTE(SUBSTITUTE(SUBSTITUTE(SUBSTITUTE(SUBSTITUTE(SUBSTITUTE(SUBSTITUTE(SUBSTITUTE(SUBSTITUTE(L144,CHAR(10)," "),CHAR(13)," "),","," "),"."," "),":"," "),"/"," "),"-"," "),"_"," "),CHAR(34)," "),CHAR(40)," "),CHAR(41)," "),CHAR(39)," "),"?"," "),"!"," "),"+"," "),"*"," "),"&amp;"," "))</f>
        <v/>
      </c>
      <c r="N144" s="76" t="str">
        <f t="shared" ref="N144:N200" si="117">IF(M144="",""," "&amp;TRIM(SUBSTITUTE(SUBSTITUTE(SUBSTITUTE(M144,"  "," "),"  "," "),"  "," "))&amp;" ")</f>
        <v/>
      </c>
      <c r="O144" s="76">
        <f t="shared" ref="O144:O200" si="118">IF($B144="",0,SUMPRODUCT(($BF$2:$BF$793="Gluten")*($BG$2:$BG$793="INFO")*(COUNTIF($N144,"*"&amp;$BH$2:$BH$793&amp;"*")&gt;0)*1))</f>
        <v>0</v>
      </c>
      <c r="P144" s="76">
        <f t="shared" ref="P144:P200" si="119">IF($B144="",0,SUMPRODUCT(($BF$2:$BF$793="Gluten")*($BG$2:$BG$793="EXCL")*(COUNTIF($N144,"*"&amp;$BH$2:$BH$793&amp;"*")&gt;0)*1))</f>
        <v>0</v>
      </c>
      <c r="Q144" s="76">
        <f t="shared" ref="Q144:Q200" si="120">IF($B144="",0,SUMPRODUCT(($BF$2:$BF$793="Gluten")*($BG$2:$BG$793="ALERTE")*(COUNTIF($N144,"*"&amp;$BH$2:$BH$793&amp;"*")&gt;0)*1))</f>
        <v>0</v>
      </c>
      <c r="R144" s="76">
        <f t="shared" ref="R144:R200" si="121">IF($B144="",0,SUMPRODUCT(($BF$2:$BF$793="Gluten")*($BG$2:$BG$793="SUSP")*(COUNTIF($N144,"*"&amp;$BH$2:$BH$793&amp;"*")&gt;0)*1))</f>
        <v>0</v>
      </c>
      <c r="S144" s="76">
        <f t="shared" ref="S144:S200" si="122">IF($B144="",0,SUMPRODUCT(($BF$2:$BF$793="Crustaces")*($BG$2:$BG$793="ALERTE")*(COUNTIF($N144,"*"&amp;$BH$2:$BH$793&amp;"*")&gt;0)*1))</f>
        <v>0</v>
      </c>
      <c r="T144" s="76">
        <f t="shared" ref="T144:T200" si="123">IF($B144="",0,SUMPRODUCT(($BF$2:$BF$793="Oeufs")*($BG$2:$BG$793="ALERTE")*(COUNTIF($N144,"*"&amp;$BH$2:$BH$793&amp;"*")&gt;0)*1))</f>
        <v>0</v>
      </c>
      <c r="U144" s="76">
        <f t="shared" ref="U144:U200" si="124">IF($B144="",0,SUMPRODUCT(($BF$2:$BF$793="Poissons")*($BG$2:$BG$793="INFO")*(COUNTIF($N144,"*"&amp;$BH$2:$BH$793&amp;"*")&gt;0)*1))</f>
        <v>0</v>
      </c>
      <c r="V144" s="76">
        <f t="shared" ref="V144:V200" si="125">IF($B144="",0,SUMPRODUCT(($BF$2:$BF$793="Poissons")*($BG$2:$BG$793="EXCL")*(COUNTIF($N144,"*"&amp;$BH$2:$BH$793&amp;"*")&gt;0)*1))</f>
        <v>0</v>
      </c>
      <c r="W144" s="76">
        <f t="shared" ref="W144:W200" si="126">IF($B144="",0,SUMPRODUCT(($BF$2:$BF$793="Poissons")*($BG$2:$BG$793="ALERTE")*(COUNTIF($N144,"*"&amp;$BH$2:$BH$793&amp;"*")&gt;0)*1))</f>
        <v>0</v>
      </c>
      <c r="X144" s="76">
        <f t="shared" ref="X144:X200" si="127">IF($B144="",0,SUMPRODUCT(($BF$2:$BF$793="Arachides")*($BG$2:$BG$793="ALERTE")*(COUNTIF($N144,"*"&amp;$BH$2:$BH$793&amp;"*")&gt;0)*1))</f>
        <v>0</v>
      </c>
      <c r="Y144" s="76">
        <f t="shared" ref="Y144:Y200" si="128">IF($B144="",0,SUMPRODUCT(($BF$2:$BF$793="Soja")*($BG$2:$BG$793="INFO")*(COUNTIF($N144,"*"&amp;$BH$2:$BH$793&amp;"*")&gt;0)*1))</f>
        <v>0</v>
      </c>
      <c r="Z144" s="76">
        <f t="shared" ref="Z144:Z200" si="129">IF($B144="",0,SUMPRODUCT(($BF$2:$BF$793="Soja")*($BG$2:$BG$793="ALERTE")*(COUNTIF($N144,"*"&amp;$BH$2:$BH$793&amp;"*")&gt;0)*1))</f>
        <v>0</v>
      </c>
      <c r="AA144" s="76">
        <f t="shared" ref="AA144:AA200" si="130">IF($B144="",0,SUMPRODUCT(($BF$2:$BF$793="Lait")*($BG$2:$BG$793="INFO")*(COUNTIF($N144,"*"&amp;$BH$2:$BH$793&amp;"*")&gt;0)*1))</f>
        <v>0</v>
      </c>
      <c r="AB144" s="76">
        <f t="shared" ref="AB144:AB200" si="131">IF($B144="",0,SUMPRODUCT(($BF$2:$BF$793="Lait")*($BG$2:$BG$793="EXCL")*(COUNTIF($N144,"*"&amp;$BH$2:$BH$793&amp;"*")&gt;0)*1))</f>
        <v>0</v>
      </c>
      <c r="AC144" s="76">
        <f t="shared" ref="AC144:AC200" si="132">IF($B144="",0,SUMPRODUCT(($BF$2:$BF$793="Lait")*($BG$2:$BG$793="ALERTE")*(COUNTIF($N144,"*"&amp;$BH$2:$BH$793&amp;"*")&gt;0)*1))</f>
        <v>0</v>
      </c>
      <c r="AD144" s="76">
        <f t="shared" ref="AD144:AD200" si="133">IF($B144="",0,SUMPRODUCT(($BF$2:$BF$793="Lait")*($BG$2:$BG$793="SUSP")*(COUNTIF($N144,"*"&amp;$BH$2:$BH$793&amp;"*")&gt;0)*1))</f>
        <v>0</v>
      </c>
      <c r="AE144" s="76">
        <f t="shared" ref="AE144:AE200" si="134">IF($B144="",0,SUMPRODUCT(($BF$2:$BF$793="Fruits a coque")*($BG$2:$BG$793="EXCL")*(COUNTIF($N144,"*"&amp;$BH$2:$BH$793&amp;"*")&gt;0)*1))</f>
        <v>0</v>
      </c>
      <c r="AF144" s="76">
        <f t="shared" ref="AF144:AF200" si="135">IF($B144="",0,SUMPRODUCT(($BF$2:$BF$793="Fruits a coque")*($BG$2:$BG$793="ALERTE")*(COUNTIF($N144,"*"&amp;$BH$2:$BH$793&amp;"*")&gt;0)*1))</f>
        <v>0</v>
      </c>
      <c r="AG144" s="76">
        <f t="shared" ref="AG144:AG200" si="136">IF($B144="",0,SUMPRODUCT(($BF$2:$BF$793="Celeri")*($BG$2:$BG$793="ALERTE")*(COUNTIF($N144,"*"&amp;$BH$2:$BH$793&amp;"*")&gt;0)*1))</f>
        <v>0</v>
      </c>
      <c r="AH144" s="76">
        <f t="shared" ref="AH144:AH200" si="137">IF($B144="",0,SUMPRODUCT(($BF$2:$BF$793="Moutarde")*($BG$2:$BG$793="ALERTE")*(COUNTIF($N144,"*"&amp;$BH$2:$BH$793&amp;"*")&gt;0)*1))</f>
        <v>0</v>
      </c>
      <c r="AI144" s="76">
        <f t="shared" ref="AI144:AI200" si="138">IF($B144="",0,SUMPRODUCT(($BF$2:$BF$793="Sesame")*($BG$2:$BG$793="ALERTE")*(COUNTIF($N144,"*"&amp;$BH$2:$BH$793&amp;"*")&gt;0)*1))</f>
        <v>0</v>
      </c>
      <c r="AJ144" s="76">
        <f t="shared" ref="AJ144:AJ200" si="139">IF($B144="",0,SUMPRODUCT(($BF$2:$BF$793="Sulfites")*($BG$2:$BG$793="ALERTE")*(COUNTIF($N144,"*"&amp;$BH$2:$BH$793&amp;"*")&gt;0)*1))</f>
        <v>0</v>
      </c>
      <c r="AK144" s="76">
        <f t="shared" ref="AK144:AK200" si="140">IF($B144="",0,SUMPRODUCT(($BF$2:$BF$793="Lupin")*($BG$2:$BG$793="ALERTE")*(COUNTIF($N144,"*"&amp;$BH$2:$BH$793&amp;"*")&gt;0)*1))</f>
        <v>0</v>
      </c>
      <c r="AL144" s="76">
        <f t="shared" ref="AL144:AL200" si="141">IF($B144="",0,SUMPRODUCT(($BF$2:$BF$793="Mollusques")*($BG$2:$BG$793="EXCL")*(COUNTIF($N144,"*"&amp;$BH$2:$BH$793&amp;"*")&gt;0)*1))</f>
        <v>0</v>
      </c>
      <c r="AM144" s="76">
        <f t="shared" ref="AM144:AM200" si="142">IF($B144="",0,SUMPRODUCT(($BF$2:$BF$793="Mollusques")*($BG$2:$BG$793="ALERTE")*(COUNTIF($N144,"*"&amp;$BH$2:$BH$793&amp;"*")&gt;0)*1))</f>
        <v>0</v>
      </c>
      <c r="AN144" s="76" t="str">
        <f t="shared" ref="AN144:AN200" si="143">IF(B144="","",IF(O144&gt;0,"info Gluten",IF(AND(Q144&gt;0,P144=0),"⚠ Gluten","")))</f>
        <v/>
      </c>
      <c r="AO144" s="76" t="str">
        <f t="shared" ref="AO144:AO200" si="144">IF(B144="","",IF(AND(AN144="",R144&gt;0,P144=0),"suspicion Gluten",""))</f>
        <v/>
      </c>
      <c r="AP144" s="76" t="str">
        <f t="shared" ref="AP144:AP200" si="145">IF(B144="","",IF(S144&gt;0,"⚠ Crustaces",""))</f>
        <v/>
      </c>
      <c r="AQ144" s="76" t="str">
        <f t="shared" ref="AQ144:AQ200" si="146">IF(B144="","",IF(T144&gt;0,"⚠ Oeufs",""))</f>
        <v/>
      </c>
      <c r="AR144" s="76" t="str">
        <f t="shared" ref="AR144:AR200" si="147">IF(B144="","",IF(U144&gt;0,"info Poissons",IF(AND(W144&gt;0,V144=0),"⚠ Poissons","")))</f>
        <v/>
      </c>
      <c r="AS144" s="76" t="str">
        <f t="shared" ref="AS144:AS200" si="148">IF(B144="","",IF(X144&gt;0,"⚠ Arachides",""))</f>
        <v/>
      </c>
      <c r="AT144" s="76" t="str">
        <f t="shared" ref="AT144:AT200" si="149">IF(B144="","",IF(Y144&gt;0,"info Soja",IF(Z144&gt;0,"⚠ Soja","")))</f>
        <v/>
      </c>
      <c r="AU144" s="76" t="str">
        <f t="shared" ref="AU144:AU200" si="150">IF(B144="","",IF(AA144&gt;0,"info Lait",IF(AND(AC144&gt;0,AB144=0),"⚠ Lait","")))</f>
        <v/>
      </c>
      <c r="AV144" s="76" t="str">
        <f t="shared" ref="AV144:AV200" si="151">IF(B144="","",IF(AND(AU144="",AD144&gt;0,AB144=0),"suspicion Lait",""))</f>
        <v/>
      </c>
      <c r="AW144" s="76" t="str">
        <f t="shared" ref="AW144:AW200" si="152">IF(B144="","",IF(AND(AF144&gt;0,AE144=0),"⚠ Fruits a coque",""))</f>
        <v/>
      </c>
      <c r="AX144" s="76" t="str">
        <f t="shared" ref="AX144:AX200" si="153">IF(B144="","",IF(AG144&gt;0,"⚠ Celeri",""))</f>
        <v/>
      </c>
      <c r="AY144" s="76" t="str">
        <f t="shared" ref="AY144:AY200" si="154">IF(B144="","",IF(AH144&gt;0,"⚠ Moutarde",""))</f>
        <v/>
      </c>
      <c r="AZ144" s="76" t="str">
        <f t="shared" ref="AZ144:AZ200" si="155">IF(B144="","",IF(AI144&gt;0,"⚠ Sesame",""))</f>
        <v/>
      </c>
      <c r="BA144" s="76" t="str">
        <f t="shared" ref="BA144:BA200" si="156">IF(B144="","",IF(AJ144&gt;0,"⚠ Sulfites",""))</f>
        <v/>
      </c>
      <c r="BB144" s="76" t="str">
        <f t="shared" ref="BB144:BB200" si="157">IF(B144="","",IF(AK144&gt;0,"⚠ Lupin",""))</f>
        <v/>
      </c>
      <c r="BC144" s="76" t="str">
        <f t="shared" ref="BC144:BC200" si="158">IF(B144="","",IF(AND(AM144&gt;0,AL144=0),"⚠ Mollusques",""))</f>
        <v/>
      </c>
      <c r="BF144" s="67" t="s">
        <v>9</v>
      </c>
      <c r="BG144" s="547" t="s">
        <v>20</v>
      </c>
      <c r="BH144" s="67" t="s">
        <v>2006</v>
      </c>
      <c r="BI144" s="67" t="s">
        <v>534</v>
      </c>
    </row>
    <row r="145" spans="1:61" ht="30" customHeight="1">
      <c r="A145" s="556" t="str">
        <f t="shared" si="106"/>
        <v/>
      </c>
      <c r="B145" s="557"/>
      <c r="C145" s="556" t="s">
        <v>1456</v>
      </c>
      <c r="D145" s="558" t="str">
        <f t="shared" si="107"/>
        <v/>
      </c>
      <c r="E145" s="559" t="str">
        <f t="shared" si="108"/>
        <v/>
      </c>
      <c r="F145" s="560" t="str">
        <f t="shared" si="109"/>
        <v/>
      </c>
      <c r="G145" s="561" t="str">
        <f t="shared" si="110"/>
        <v/>
      </c>
      <c r="H145" s="556" t="str">
        <f t="shared" si="111"/>
        <v/>
      </c>
      <c r="I145" s="556" t="str">
        <f t="shared" si="112"/>
        <v/>
      </c>
      <c r="J145" s="561" t="str">
        <f t="shared" si="113"/>
        <v/>
      </c>
      <c r="K145" s="76" t="str">
        <f t="shared" si="114"/>
        <v/>
      </c>
      <c r="L145" s="76" t="str">
        <f t="shared" si="115"/>
        <v/>
      </c>
      <c r="M145" s="76" t="str">
        <f t="shared" si="116"/>
        <v/>
      </c>
      <c r="N145" s="76" t="str">
        <f t="shared" si="117"/>
        <v/>
      </c>
      <c r="O145" s="76">
        <f t="shared" si="118"/>
        <v>0</v>
      </c>
      <c r="P145" s="76">
        <f t="shared" si="119"/>
        <v>0</v>
      </c>
      <c r="Q145" s="76">
        <f t="shared" si="120"/>
        <v>0</v>
      </c>
      <c r="R145" s="76">
        <f t="shared" si="121"/>
        <v>0</v>
      </c>
      <c r="S145" s="76">
        <f t="shared" si="122"/>
        <v>0</v>
      </c>
      <c r="T145" s="76">
        <f t="shared" si="123"/>
        <v>0</v>
      </c>
      <c r="U145" s="76">
        <f t="shared" si="124"/>
        <v>0</v>
      </c>
      <c r="V145" s="76">
        <f t="shared" si="125"/>
        <v>0</v>
      </c>
      <c r="W145" s="76">
        <f t="shared" si="126"/>
        <v>0</v>
      </c>
      <c r="X145" s="76">
        <f t="shared" si="127"/>
        <v>0</v>
      </c>
      <c r="Y145" s="76">
        <f t="shared" si="128"/>
        <v>0</v>
      </c>
      <c r="Z145" s="76">
        <f t="shared" si="129"/>
        <v>0</v>
      </c>
      <c r="AA145" s="76">
        <f t="shared" si="130"/>
        <v>0</v>
      </c>
      <c r="AB145" s="76">
        <f t="shared" si="131"/>
        <v>0</v>
      </c>
      <c r="AC145" s="76">
        <f t="shared" si="132"/>
        <v>0</v>
      </c>
      <c r="AD145" s="76">
        <f t="shared" si="133"/>
        <v>0</v>
      </c>
      <c r="AE145" s="76">
        <f t="shared" si="134"/>
        <v>0</v>
      </c>
      <c r="AF145" s="76">
        <f t="shared" si="135"/>
        <v>0</v>
      </c>
      <c r="AG145" s="76">
        <f t="shared" si="136"/>
        <v>0</v>
      </c>
      <c r="AH145" s="76">
        <f t="shared" si="137"/>
        <v>0</v>
      </c>
      <c r="AI145" s="76">
        <f t="shared" si="138"/>
        <v>0</v>
      </c>
      <c r="AJ145" s="76">
        <f t="shared" si="139"/>
        <v>0</v>
      </c>
      <c r="AK145" s="76">
        <f t="shared" si="140"/>
        <v>0</v>
      </c>
      <c r="AL145" s="76">
        <f t="shared" si="141"/>
        <v>0</v>
      </c>
      <c r="AM145" s="76">
        <f t="shared" si="142"/>
        <v>0</v>
      </c>
      <c r="AN145" s="76" t="str">
        <f t="shared" si="143"/>
        <v/>
      </c>
      <c r="AO145" s="76" t="str">
        <f t="shared" si="144"/>
        <v/>
      </c>
      <c r="AP145" s="76" t="str">
        <f t="shared" si="145"/>
        <v/>
      </c>
      <c r="AQ145" s="76" t="str">
        <f t="shared" si="146"/>
        <v/>
      </c>
      <c r="AR145" s="76" t="str">
        <f t="shared" si="147"/>
        <v/>
      </c>
      <c r="AS145" s="76" t="str">
        <f t="shared" si="148"/>
        <v/>
      </c>
      <c r="AT145" s="76" t="str">
        <f t="shared" si="149"/>
        <v/>
      </c>
      <c r="AU145" s="76" t="str">
        <f t="shared" si="150"/>
        <v/>
      </c>
      <c r="AV145" s="76" t="str">
        <f t="shared" si="151"/>
        <v/>
      </c>
      <c r="AW145" s="76" t="str">
        <f t="shared" si="152"/>
        <v/>
      </c>
      <c r="AX145" s="76" t="str">
        <f t="shared" si="153"/>
        <v/>
      </c>
      <c r="AY145" s="76" t="str">
        <f t="shared" si="154"/>
        <v/>
      </c>
      <c r="AZ145" s="76" t="str">
        <f t="shared" si="155"/>
        <v/>
      </c>
      <c r="BA145" s="76" t="str">
        <f t="shared" si="156"/>
        <v/>
      </c>
      <c r="BB145" s="76" t="str">
        <f t="shared" si="157"/>
        <v/>
      </c>
      <c r="BC145" s="76" t="str">
        <f t="shared" si="158"/>
        <v/>
      </c>
      <c r="BF145" s="67" t="s">
        <v>9</v>
      </c>
      <c r="BG145" s="547" t="s">
        <v>20</v>
      </c>
      <c r="BH145" s="67" t="s">
        <v>2005</v>
      </c>
      <c r="BI145" s="67" t="s">
        <v>535</v>
      </c>
    </row>
    <row r="146" spans="1:61" ht="30" customHeight="1">
      <c r="A146" s="556" t="str">
        <f t="shared" si="106"/>
        <v/>
      </c>
      <c r="B146" s="557"/>
      <c r="C146" s="556" t="s">
        <v>1456</v>
      </c>
      <c r="D146" s="558" t="str">
        <f t="shared" si="107"/>
        <v/>
      </c>
      <c r="E146" s="559" t="str">
        <f t="shared" si="108"/>
        <v/>
      </c>
      <c r="F146" s="560" t="str">
        <f t="shared" si="109"/>
        <v/>
      </c>
      <c r="G146" s="561" t="str">
        <f t="shared" si="110"/>
        <v/>
      </c>
      <c r="H146" s="556" t="str">
        <f t="shared" si="111"/>
        <v/>
      </c>
      <c r="I146" s="556" t="str">
        <f t="shared" si="112"/>
        <v/>
      </c>
      <c r="J146" s="561" t="str">
        <f t="shared" si="113"/>
        <v/>
      </c>
      <c r="K146" s="76" t="str">
        <f t="shared" si="114"/>
        <v/>
      </c>
      <c r="L146" s="76" t="str">
        <f t="shared" si="115"/>
        <v/>
      </c>
      <c r="M146" s="76" t="str">
        <f t="shared" si="116"/>
        <v/>
      </c>
      <c r="N146" s="76" t="str">
        <f t="shared" si="117"/>
        <v/>
      </c>
      <c r="O146" s="76">
        <f t="shared" si="118"/>
        <v>0</v>
      </c>
      <c r="P146" s="76">
        <f t="shared" si="119"/>
        <v>0</v>
      </c>
      <c r="Q146" s="76">
        <f t="shared" si="120"/>
        <v>0</v>
      </c>
      <c r="R146" s="76">
        <f t="shared" si="121"/>
        <v>0</v>
      </c>
      <c r="S146" s="76">
        <f t="shared" si="122"/>
        <v>0</v>
      </c>
      <c r="T146" s="76">
        <f t="shared" si="123"/>
        <v>0</v>
      </c>
      <c r="U146" s="76">
        <f t="shared" si="124"/>
        <v>0</v>
      </c>
      <c r="V146" s="76">
        <f t="shared" si="125"/>
        <v>0</v>
      </c>
      <c r="W146" s="76">
        <f t="shared" si="126"/>
        <v>0</v>
      </c>
      <c r="X146" s="76">
        <f t="shared" si="127"/>
        <v>0</v>
      </c>
      <c r="Y146" s="76">
        <f t="shared" si="128"/>
        <v>0</v>
      </c>
      <c r="Z146" s="76">
        <f t="shared" si="129"/>
        <v>0</v>
      </c>
      <c r="AA146" s="76">
        <f t="shared" si="130"/>
        <v>0</v>
      </c>
      <c r="AB146" s="76">
        <f t="shared" si="131"/>
        <v>0</v>
      </c>
      <c r="AC146" s="76">
        <f t="shared" si="132"/>
        <v>0</v>
      </c>
      <c r="AD146" s="76">
        <f t="shared" si="133"/>
        <v>0</v>
      </c>
      <c r="AE146" s="76">
        <f t="shared" si="134"/>
        <v>0</v>
      </c>
      <c r="AF146" s="76">
        <f t="shared" si="135"/>
        <v>0</v>
      </c>
      <c r="AG146" s="76">
        <f t="shared" si="136"/>
        <v>0</v>
      </c>
      <c r="AH146" s="76">
        <f t="shared" si="137"/>
        <v>0</v>
      </c>
      <c r="AI146" s="76">
        <f t="shared" si="138"/>
        <v>0</v>
      </c>
      <c r="AJ146" s="76">
        <f t="shared" si="139"/>
        <v>0</v>
      </c>
      <c r="AK146" s="76">
        <f t="shared" si="140"/>
        <v>0</v>
      </c>
      <c r="AL146" s="76">
        <f t="shared" si="141"/>
        <v>0</v>
      </c>
      <c r="AM146" s="76">
        <f t="shared" si="142"/>
        <v>0</v>
      </c>
      <c r="AN146" s="76" t="str">
        <f t="shared" si="143"/>
        <v/>
      </c>
      <c r="AO146" s="76" t="str">
        <f t="shared" si="144"/>
        <v/>
      </c>
      <c r="AP146" s="76" t="str">
        <f t="shared" si="145"/>
        <v/>
      </c>
      <c r="AQ146" s="76" t="str">
        <f t="shared" si="146"/>
        <v/>
      </c>
      <c r="AR146" s="76" t="str">
        <f t="shared" si="147"/>
        <v/>
      </c>
      <c r="AS146" s="76" t="str">
        <f t="shared" si="148"/>
        <v/>
      </c>
      <c r="AT146" s="76" t="str">
        <f t="shared" si="149"/>
        <v/>
      </c>
      <c r="AU146" s="76" t="str">
        <f t="shared" si="150"/>
        <v/>
      </c>
      <c r="AV146" s="76" t="str">
        <f t="shared" si="151"/>
        <v/>
      </c>
      <c r="AW146" s="76" t="str">
        <f t="shared" si="152"/>
        <v/>
      </c>
      <c r="AX146" s="76" t="str">
        <f t="shared" si="153"/>
        <v/>
      </c>
      <c r="AY146" s="76" t="str">
        <f t="shared" si="154"/>
        <v/>
      </c>
      <c r="AZ146" s="76" t="str">
        <f t="shared" si="155"/>
        <v/>
      </c>
      <c r="BA146" s="76" t="str">
        <f t="shared" si="156"/>
        <v/>
      </c>
      <c r="BB146" s="76" t="str">
        <f t="shared" si="157"/>
        <v/>
      </c>
      <c r="BC146" s="76" t="str">
        <f t="shared" si="158"/>
        <v/>
      </c>
      <c r="BF146" s="67" t="s">
        <v>9</v>
      </c>
      <c r="BG146" s="547" t="s">
        <v>20</v>
      </c>
      <c r="BH146" s="67" t="s">
        <v>2004</v>
      </c>
      <c r="BI146" s="67" t="s">
        <v>536</v>
      </c>
    </row>
    <row r="147" spans="1:61" ht="30" customHeight="1">
      <c r="A147" s="556" t="str">
        <f t="shared" si="106"/>
        <v/>
      </c>
      <c r="B147" s="557"/>
      <c r="C147" s="556" t="s">
        <v>1456</v>
      </c>
      <c r="D147" s="558" t="str">
        <f t="shared" si="107"/>
        <v/>
      </c>
      <c r="E147" s="559" t="str">
        <f t="shared" si="108"/>
        <v/>
      </c>
      <c r="F147" s="560" t="str">
        <f t="shared" si="109"/>
        <v/>
      </c>
      <c r="G147" s="561" t="str">
        <f t="shared" si="110"/>
        <v/>
      </c>
      <c r="H147" s="556" t="str">
        <f t="shared" si="111"/>
        <v/>
      </c>
      <c r="I147" s="556" t="str">
        <f t="shared" si="112"/>
        <v/>
      </c>
      <c r="J147" s="561" t="str">
        <f t="shared" si="113"/>
        <v/>
      </c>
      <c r="K147" s="76" t="str">
        <f t="shared" si="114"/>
        <v/>
      </c>
      <c r="L147" s="76" t="str">
        <f t="shared" si="115"/>
        <v/>
      </c>
      <c r="M147" s="76" t="str">
        <f t="shared" si="116"/>
        <v/>
      </c>
      <c r="N147" s="76" t="str">
        <f t="shared" si="117"/>
        <v/>
      </c>
      <c r="O147" s="76">
        <f t="shared" si="118"/>
        <v>0</v>
      </c>
      <c r="P147" s="76">
        <f t="shared" si="119"/>
        <v>0</v>
      </c>
      <c r="Q147" s="76">
        <f t="shared" si="120"/>
        <v>0</v>
      </c>
      <c r="R147" s="76">
        <f t="shared" si="121"/>
        <v>0</v>
      </c>
      <c r="S147" s="76">
        <f t="shared" si="122"/>
        <v>0</v>
      </c>
      <c r="T147" s="76">
        <f t="shared" si="123"/>
        <v>0</v>
      </c>
      <c r="U147" s="76">
        <f t="shared" si="124"/>
        <v>0</v>
      </c>
      <c r="V147" s="76">
        <f t="shared" si="125"/>
        <v>0</v>
      </c>
      <c r="W147" s="76">
        <f t="shared" si="126"/>
        <v>0</v>
      </c>
      <c r="X147" s="76">
        <f t="shared" si="127"/>
        <v>0</v>
      </c>
      <c r="Y147" s="76">
        <f t="shared" si="128"/>
        <v>0</v>
      </c>
      <c r="Z147" s="76">
        <f t="shared" si="129"/>
        <v>0</v>
      </c>
      <c r="AA147" s="76">
        <f t="shared" si="130"/>
        <v>0</v>
      </c>
      <c r="AB147" s="76">
        <f t="shared" si="131"/>
        <v>0</v>
      </c>
      <c r="AC147" s="76">
        <f t="shared" si="132"/>
        <v>0</v>
      </c>
      <c r="AD147" s="76">
        <f t="shared" si="133"/>
        <v>0</v>
      </c>
      <c r="AE147" s="76">
        <f t="shared" si="134"/>
        <v>0</v>
      </c>
      <c r="AF147" s="76">
        <f t="shared" si="135"/>
        <v>0</v>
      </c>
      <c r="AG147" s="76">
        <f t="shared" si="136"/>
        <v>0</v>
      </c>
      <c r="AH147" s="76">
        <f t="shared" si="137"/>
        <v>0</v>
      </c>
      <c r="AI147" s="76">
        <f t="shared" si="138"/>
        <v>0</v>
      </c>
      <c r="AJ147" s="76">
        <f t="shared" si="139"/>
        <v>0</v>
      </c>
      <c r="AK147" s="76">
        <f t="shared" si="140"/>
        <v>0</v>
      </c>
      <c r="AL147" s="76">
        <f t="shared" si="141"/>
        <v>0</v>
      </c>
      <c r="AM147" s="76">
        <f t="shared" si="142"/>
        <v>0</v>
      </c>
      <c r="AN147" s="76" t="str">
        <f t="shared" si="143"/>
        <v/>
      </c>
      <c r="AO147" s="76" t="str">
        <f t="shared" si="144"/>
        <v/>
      </c>
      <c r="AP147" s="76" t="str">
        <f t="shared" si="145"/>
        <v/>
      </c>
      <c r="AQ147" s="76" t="str">
        <f t="shared" si="146"/>
        <v/>
      </c>
      <c r="AR147" s="76" t="str">
        <f t="shared" si="147"/>
        <v/>
      </c>
      <c r="AS147" s="76" t="str">
        <f t="shared" si="148"/>
        <v/>
      </c>
      <c r="AT147" s="76" t="str">
        <f t="shared" si="149"/>
        <v/>
      </c>
      <c r="AU147" s="76" t="str">
        <f t="shared" si="150"/>
        <v/>
      </c>
      <c r="AV147" s="76" t="str">
        <f t="shared" si="151"/>
        <v/>
      </c>
      <c r="AW147" s="76" t="str">
        <f t="shared" si="152"/>
        <v/>
      </c>
      <c r="AX147" s="76" t="str">
        <f t="shared" si="153"/>
        <v/>
      </c>
      <c r="AY147" s="76" t="str">
        <f t="shared" si="154"/>
        <v/>
      </c>
      <c r="AZ147" s="76" t="str">
        <f t="shared" si="155"/>
        <v/>
      </c>
      <c r="BA147" s="76" t="str">
        <f t="shared" si="156"/>
        <v/>
      </c>
      <c r="BB147" s="76" t="str">
        <f t="shared" si="157"/>
        <v/>
      </c>
      <c r="BC147" s="76" t="str">
        <f t="shared" si="158"/>
        <v/>
      </c>
      <c r="BF147" s="67" t="s">
        <v>9</v>
      </c>
      <c r="BG147" s="547" t="s">
        <v>20</v>
      </c>
      <c r="BH147" s="67" t="s">
        <v>2003</v>
      </c>
      <c r="BI147" s="67" t="s">
        <v>537</v>
      </c>
    </row>
    <row r="148" spans="1:61" ht="30" customHeight="1">
      <c r="A148" s="556" t="str">
        <f t="shared" si="106"/>
        <v/>
      </c>
      <c r="B148" s="557"/>
      <c r="C148" s="556" t="s">
        <v>1456</v>
      </c>
      <c r="D148" s="558" t="str">
        <f t="shared" si="107"/>
        <v/>
      </c>
      <c r="E148" s="559" t="str">
        <f t="shared" si="108"/>
        <v/>
      </c>
      <c r="F148" s="560" t="str">
        <f t="shared" si="109"/>
        <v/>
      </c>
      <c r="G148" s="561" t="str">
        <f t="shared" si="110"/>
        <v/>
      </c>
      <c r="H148" s="556" t="str">
        <f t="shared" si="111"/>
        <v/>
      </c>
      <c r="I148" s="556" t="str">
        <f t="shared" si="112"/>
        <v/>
      </c>
      <c r="J148" s="561" t="str">
        <f t="shared" si="113"/>
        <v/>
      </c>
      <c r="K148" s="76" t="str">
        <f t="shared" si="114"/>
        <v/>
      </c>
      <c r="L148" s="76" t="str">
        <f t="shared" si="115"/>
        <v/>
      </c>
      <c r="M148" s="76" t="str">
        <f t="shared" si="116"/>
        <v/>
      </c>
      <c r="N148" s="76" t="str">
        <f t="shared" si="117"/>
        <v/>
      </c>
      <c r="O148" s="76">
        <f t="shared" si="118"/>
        <v>0</v>
      </c>
      <c r="P148" s="76">
        <f t="shared" si="119"/>
        <v>0</v>
      </c>
      <c r="Q148" s="76">
        <f t="shared" si="120"/>
        <v>0</v>
      </c>
      <c r="R148" s="76">
        <f t="shared" si="121"/>
        <v>0</v>
      </c>
      <c r="S148" s="76">
        <f t="shared" si="122"/>
        <v>0</v>
      </c>
      <c r="T148" s="76">
        <f t="shared" si="123"/>
        <v>0</v>
      </c>
      <c r="U148" s="76">
        <f t="shared" si="124"/>
        <v>0</v>
      </c>
      <c r="V148" s="76">
        <f t="shared" si="125"/>
        <v>0</v>
      </c>
      <c r="W148" s="76">
        <f t="shared" si="126"/>
        <v>0</v>
      </c>
      <c r="X148" s="76">
        <f t="shared" si="127"/>
        <v>0</v>
      </c>
      <c r="Y148" s="76">
        <f t="shared" si="128"/>
        <v>0</v>
      </c>
      <c r="Z148" s="76">
        <f t="shared" si="129"/>
        <v>0</v>
      </c>
      <c r="AA148" s="76">
        <f t="shared" si="130"/>
        <v>0</v>
      </c>
      <c r="AB148" s="76">
        <f t="shared" si="131"/>
        <v>0</v>
      </c>
      <c r="AC148" s="76">
        <f t="shared" si="132"/>
        <v>0</v>
      </c>
      <c r="AD148" s="76">
        <f t="shared" si="133"/>
        <v>0</v>
      </c>
      <c r="AE148" s="76">
        <f t="shared" si="134"/>
        <v>0</v>
      </c>
      <c r="AF148" s="76">
        <f t="shared" si="135"/>
        <v>0</v>
      </c>
      <c r="AG148" s="76">
        <f t="shared" si="136"/>
        <v>0</v>
      </c>
      <c r="AH148" s="76">
        <f t="shared" si="137"/>
        <v>0</v>
      </c>
      <c r="AI148" s="76">
        <f t="shared" si="138"/>
        <v>0</v>
      </c>
      <c r="AJ148" s="76">
        <f t="shared" si="139"/>
        <v>0</v>
      </c>
      <c r="AK148" s="76">
        <f t="shared" si="140"/>
        <v>0</v>
      </c>
      <c r="AL148" s="76">
        <f t="shared" si="141"/>
        <v>0</v>
      </c>
      <c r="AM148" s="76">
        <f t="shared" si="142"/>
        <v>0</v>
      </c>
      <c r="AN148" s="76" t="str">
        <f t="shared" si="143"/>
        <v/>
      </c>
      <c r="AO148" s="76" t="str">
        <f t="shared" si="144"/>
        <v/>
      </c>
      <c r="AP148" s="76" t="str">
        <f t="shared" si="145"/>
        <v/>
      </c>
      <c r="AQ148" s="76" t="str">
        <f t="shared" si="146"/>
        <v/>
      </c>
      <c r="AR148" s="76" t="str">
        <f t="shared" si="147"/>
        <v/>
      </c>
      <c r="AS148" s="76" t="str">
        <f t="shared" si="148"/>
        <v/>
      </c>
      <c r="AT148" s="76" t="str">
        <f t="shared" si="149"/>
        <v/>
      </c>
      <c r="AU148" s="76" t="str">
        <f t="shared" si="150"/>
        <v/>
      </c>
      <c r="AV148" s="76" t="str">
        <f t="shared" si="151"/>
        <v/>
      </c>
      <c r="AW148" s="76" t="str">
        <f t="shared" si="152"/>
        <v/>
      </c>
      <c r="AX148" s="76" t="str">
        <f t="shared" si="153"/>
        <v/>
      </c>
      <c r="AY148" s="76" t="str">
        <f t="shared" si="154"/>
        <v/>
      </c>
      <c r="AZ148" s="76" t="str">
        <f t="shared" si="155"/>
        <v/>
      </c>
      <c r="BA148" s="76" t="str">
        <f t="shared" si="156"/>
        <v/>
      </c>
      <c r="BB148" s="76" t="str">
        <f t="shared" si="157"/>
        <v/>
      </c>
      <c r="BC148" s="76" t="str">
        <f t="shared" si="158"/>
        <v/>
      </c>
      <c r="BF148" s="67" t="s">
        <v>10</v>
      </c>
      <c r="BG148" s="547" t="s">
        <v>20</v>
      </c>
      <c r="BH148" s="67" t="s">
        <v>2002</v>
      </c>
      <c r="BI148" s="67" t="s">
        <v>538</v>
      </c>
    </row>
    <row r="149" spans="1:61" ht="30" customHeight="1">
      <c r="A149" s="556" t="str">
        <f t="shared" si="106"/>
        <v/>
      </c>
      <c r="B149" s="557"/>
      <c r="C149" s="556" t="s">
        <v>1456</v>
      </c>
      <c r="D149" s="558" t="str">
        <f t="shared" si="107"/>
        <v/>
      </c>
      <c r="E149" s="559" t="str">
        <f t="shared" si="108"/>
        <v/>
      </c>
      <c r="F149" s="560" t="str">
        <f t="shared" si="109"/>
        <v/>
      </c>
      <c r="G149" s="561" t="str">
        <f t="shared" si="110"/>
        <v/>
      </c>
      <c r="H149" s="556" t="str">
        <f t="shared" si="111"/>
        <v/>
      </c>
      <c r="I149" s="556" t="str">
        <f t="shared" si="112"/>
        <v/>
      </c>
      <c r="J149" s="561" t="str">
        <f t="shared" si="113"/>
        <v/>
      </c>
      <c r="K149" s="76" t="str">
        <f t="shared" si="114"/>
        <v/>
      </c>
      <c r="L149" s="76" t="str">
        <f t="shared" si="115"/>
        <v/>
      </c>
      <c r="M149" s="76" t="str">
        <f t="shared" si="116"/>
        <v/>
      </c>
      <c r="N149" s="76" t="str">
        <f t="shared" si="117"/>
        <v/>
      </c>
      <c r="O149" s="76">
        <f t="shared" si="118"/>
        <v>0</v>
      </c>
      <c r="P149" s="76">
        <f t="shared" si="119"/>
        <v>0</v>
      </c>
      <c r="Q149" s="76">
        <f t="shared" si="120"/>
        <v>0</v>
      </c>
      <c r="R149" s="76">
        <f t="shared" si="121"/>
        <v>0</v>
      </c>
      <c r="S149" s="76">
        <f t="shared" si="122"/>
        <v>0</v>
      </c>
      <c r="T149" s="76">
        <f t="shared" si="123"/>
        <v>0</v>
      </c>
      <c r="U149" s="76">
        <f t="shared" si="124"/>
        <v>0</v>
      </c>
      <c r="V149" s="76">
        <f t="shared" si="125"/>
        <v>0</v>
      </c>
      <c r="W149" s="76">
        <f t="shared" si="126"/>
        <v>0</v>
      </c>
      <c r="X149" s="76">
        <f t="shared" si="127"/>
        <v>0</v>
      </c>
      <c r="Y149" s="76">
        <f t="shared" si="128"/>
        <v>0</v>
      </c>
      <c r="Z149" s="76">
        <f t="shared" si="129"/>
        <v>0</v>
      </c>
      <c r="AA149" s="76">
        <f t="shared" si="130"/>
        <v>0</v>
      </c>
      <c r="AB149" s="76">
        <f t="shared" si="131"/>
        <v>0</v>
      </c>
      <c r="AC149" s="76">
        <f t="shared" si="132"/>
        <v>0</v>
      </c>
      <c r="AD149" s="76">
        <f t="shared" si="133"/>
        <v>0</v>
      </c>
      <c r="AE149" s="76">
        <f t="shared" si="134"/>
        <v>0</v>
      </c>
      <c r="AF149" s="76">
        <f t="shared" si="135"/>
        <v>0</v>
      </c>
      <c r="AG149" s="76">
        <f t="shared" si="136"/>
        <v>0</v>
      </c>
      <c r="AH149" s="76">
        <f t="shared" si="137"/>
        <v>0</v>
      </c>
      <c r="AI149" s="76">
        <f t="shared" si="138"/>
        <v>0</v>
      </c>
      <c r="AJ149" s="76">
        <f t="shared" si="139"/>
        <v>0</v>
      </c>
      <c r="AK149" s="76">
        <f t="shared" si="140"/>
        <v>0</v>
      </c>
      <c r="AL149" s="76">
        <f t="shared" si="141"/>
        <v>0</v>
      </c>
      <c r="AM149" s="76">
        <f t="shared" si="142"/>
        <v>0</v>
      </c>
      <c r="AN149" s="76" t="str">
        <f t="shared" si="143"/>
        <v/>
      </c>
      <c r="AO149" s="76" t="str">
        <f t="shared" si="144"/>
        <v/>
      </c>
      <c r="AP149" s="76" t="str">
        <f t="shared" si="145"/>
        <v/>
      </c>
      <c r="AQ149" s="76" t="str">
        <f t="shared" si="146"/>
        <v/>
      </c>
      <c r="AR149" s="76" t="str">
        <f t="shared" si="147"/>
        <v/>
      </c>
      <c r="AS149" s="76" t="str">
        <f t="shared" si="148"/>
        <v/>
      </c>
      <c r="AT149" s="76" t="str">
        <f t="shared" si="149"/>
        <v/>
      </c>
      <c r="AU149" s="76" t="str">
        <f t="shared" si="150"/>
        <v/>
      </c>
      <c r="AV149" s="76" t="str">
        <f t="shared" si="151"/>
        <v/>
      </c>
      <c r="AW149" s="76" t="str">
        <f t="shared" si="152"/>
        <v/>
      </c>
      <c r="AX149" s="76" t="str">
        <f t="shared" si="153"/>
        <v/>
      </c>
      <c r="AY149" s="76" t="str">
        <f t="shared" si="154"/>
        <v/>
      </c>
      <c r="AZ149" s="76" t="str">
        <f t="shared" si="155"/>
        <v/>
      </c>
      <c r="BA149" s="76" t="str">
        <f t="shared" si="156"/>
        <v/>
      </c>
      <c r="BB149" s="76" t="str">
        <f t="shared" si="157"/>
        <v/>
      </c>
      <c r="BC149" s="76" t="str">
        <f t="shared" si="158"/>
        <v/>
      </c>
      <c r="BF149" s="67" t="s">
        <v>10</v>
      </c>
      <c r="BG149" s="547" t="s">
        <v>20</v>
      </c>
      <c r="BH149" s="67" t="s">
        <v>2001</v>
      </c>
      <c r="BI149" s="67" t="s">
        <v>539</v>
      </c>
    </row>
    <row r="150" spans="1:61" ht="30" customHeight="1">
      <c r="A150" s="556" t="str">
        <f t="shared" si="106"/>
        <v/>
      </c>
      <c r="B150" s="557"/>
      <c r="C150" s="556" t="s">
        <v>1456</v>
      </c>
      <c r="D150" s="558" t="str">
        <f t="shared" si="107"/>
        <v/>
      </c>
      <c r="E150" s="559" t="str">
        <f t="shared" si="108"/>
        <v/>
      </c>
      <c r="F150" s="560" t="str">
        <f t="shared" si="109"/>
        <v/>
      </c>
      <c r="G150" s="561" t="str">
        <f t="shared" si="110"/>
        <v/>
      </c>
      <c r="H150" s="556" t="str">
        <f t="shared" si="111"/>
        <v/>
      </c>
      <c r="I150" s="556" t="str">
        <f t="shared" si="112"/>
        <v/>
      </c>
      <c r="J150" s="561" t="str">
        <f t="shared" si="113"/>
        <v/>
      </c>
      <c r="K150" s="76" t="str">
        <f t="shared" si="114"/>
        <v/>
      </c>
      <c r="L150" s="76" t="str">
        <f t="shared" si="115"/>
        <v/>
      </c>
      <c r="M150" s="76" t="str">
        <f t="shared" si="116"/>
        <v/>
      </c>
      <c r="N150" s="76" t="str">
        <f t="shared" si="117"/>
        <v/>
      </c>
      <c r="O150" s="76">
        <f t="shared" si="118"/>
        <v>0</v>
      </c>
      <c r="P150" s="76">
        <f t="shared" si="119"/>
        <v>0</v>
      </c>
      <c r="Q150" s="76">
        <f t="shared" si="120"/>
        <v>0</v>
      </c>
      <c r="R150" s="76">
        <f t="shared" si="121"/>
        <v>0</v>
      </c>
      <c r="S150" s="76">
        <f t="shared" si="122"/>
        <v>0</v>
      </c>
      <c r="T150" s="76">
        <f t="shared" si="123"/>
        <v>0</v>
      </c>
      <c r="U150" s="76">
        <f t="shared" si="124"/>
        <v>0</v>
      </c>
      <c r="V150" s="76">
        <f t="shared" si="125"/>
        <v>0</v>
      </c>
      <c r="W150" s="76">
        <f t="shared" si="126"/>
        <v>0</v>
      </c>
      <c r="X150" s="76">
        <f t="shared" si="127"/>
        <v>0</v>
      </c>
      <c r="Y150" s="76">
        <f t="shared" si="128"/>
        <v>0</v>
      </c>
      <c r="Z150" s="76">
        <f t="shared" si="129"/>
        <v>0</v>
      </c>
      <c r="AA150" s="76">
        <f t="shared" si="130"/>
        <v>0</v>
      </c>
      <c r="AB150" s="76">
        <f t="shared" si="131"/>
        <v>0</v>
      </c>
      <c r="AC150" s="76">
        <f t="shared" si="132"/>
        <v>0</v>
      </c>
      <c r="AD150" s="76">
        <f t="shared" si="133"/>
        <v>0</v>
      </c>
      <c r="AE150" s="76">
        <f t="shared" si="134"/>
        <v>0</v>
      </c>
      <c r="AF150" s="76">
        <f t="shared" si="135"/>
        <v>0</v>
      </c>
      <c r="AG150" s="76">
        <f t="shared" si="136"/>
        <v>0</v>
      </c>
      <c r="AH150" s="76">
        <f t="shared" si="137"/>
        <v>0</v>
      </c>
      <c r="AI150" s="76">
        <f t="shared" si="138"/>
        <v>0</v>
      </c>
      <c r="AJ150" s="76">
        <f t="shared" si="139"/>
        <v>0</v>
      </c>
      <c r="AK150" s="76">
        <f t="shared" si="140"/>
        <v>0</v>
      </c>
      <c r="AL150" s="76">
        <f t="shared" si="141"/>
        <v>0</v>
      </c>
      <c r="AM150" s="76">
        <f t="shared" si="142"/>
        <v>0</v>
      </c>
      <c r="AN150" s="76" t="str">
        <f t="shared" si="143"/>
        <v/>
      </c>
      <c r="AO150" s="76" t="str">
        <f t="shared" si="144"/>
        <v/>
      </c>
      <c r="AP150" s="76" t="str">
        <f t="shared" si="145"/>
        <v/>
      </c>
      <c r="AQ150" s="76" t="str">
        <f t="shared" si="146"/>
        <v/>
      </c>
      <c r="AR150" s="76" t="str">
        <f t="shared" si="147"/>
        <v/>
      </c>
      <c r="AS150" s="76" t="str">
        <f t="shared" si="148"/>
        <v/>
      </c>
      <c r="AT150" s="76" t="str">
        <f t="shared" si="149"/>
        <v/>
      </c>
      <c r="AU150" s="76" t="str">
        <f t="shared" si="150"/>
        <v/>
      </c>
      <c r="AV150" s="76" t="str">
        <f t="shared" si="151"/>
        <v/>
      </c>
      <c r="AW150" s="76" t="str">
        <f t="shared" si="152"/>
        <v/>
      </c>
      <c r="AX150" s="76" t="str">
        <f t="shared" si="153"/>
        <v/>
      </c>
      <c r="AY150" s="76" t="str">
        <f t="shared" si="154"/>
        <v/>
      </c>
      <c r="AZ150" s="76" t="str">
        <f t="shared" si="155"/>
        <v/>
      </c>
      <c r="BA150" s="76" t="str">
        <f t="shared" si="156"/>
        <v/>
      </c>
      <c r="BB150" s="76" t="str">
        <f t="shared" si="157"/>
        <v/>
      </c>
      <c r="BC150" s="76" t="str">
        <f t="shared" si="158"/>
        <v/>
      </c>
      <c r="BF150" s="67" t="s">
        <v>10</v>
      </c>
      <c r="BG150" s="547" t="s">
        <v>20</v>
      </c>
      <c r="BH150" s="67" t="s">
        <v>2000</v>
      </c>
      <c r="BI150" s="67" t="s">
        <v>540</v>
      </c>
    </row>
    <row r="151" spans="1:61" ht="30" customHeight="1">
      <c r="A151" s="556" t="str">
        <f t="shared" si="106"/>
        <v/>
      </c>
      <c r="B151" s="557"/>
      <c r="C151" s="556" t="s">
        <v>1456</v>
      </c>
      <c r="D151" s="558" t="str">
        <f t="shared" si="107"/>
        <v/>
      </c>
      <c r="E151" s="559" t="str">
        <f t="shared" si="108"/>
        <v/>
      </c>
      <c r="F151" s="560" t="str">
        <f t="shared" si="109"/>
        <v/>
      </c>
      <c r="G151" s="561" t="str">
        <f t="shared" si="110"/>
        <v/>
      </c>
      <c r="H151" s="556" t="str">
        <f t="shared" si="111"/>
        <v/>
      </c>
      <c r="I151" s="556" t="str">
        <f t="shared" si="112"/>
        <v/>
      </c>
      <c r="J151" s="561" t="str">
        <f t="shared" si="113"/>
        <v/>
      </c>
      <c r="K151" s="76" t="str">
        <f t="shared" si="114"/>
        <v/>
      </c>
      <c r="L151" s="76" t="str">
        <f t="shared" si="115"/>
        <v/>
      </c>
      <c r="M151" s="76" t="str">
        <f t="shared" si="116"/>
        <v/>
      </c>
      <c r="N151" s="76" t="str">
        <f t="shared" si="117"/>
        <v/>
      </c>
      <c r="O151" s="76">
        <f t="shared" si="118"/>
        <v>0</v>
      </c>
      <c r="P151" s="76">
        <f t="shared" si="119"/>
        <v>0</v>
      </c>
      <c r="Q151" s="76">
        <f t="shared" si="120"/>
        <v>0</v>
      </c>
      <c r="R151" s="76">
        <f t="shared" si="121"/>
        <v>0</v>
      </c>
      <c r="S151" s="76">
        <f t="shared" si="122"/>
        <v>0</v>
      </c>
      <c r="T151" s="76">
        <f t="shared" si="123"/>
        <v>0</v>
      </c>
      <c r="U151" s="76">
        <f t="shared" si="124"/>
        <v>0</v>
      </c>
      <c r="V151" s="76">
        <f t="shared" si="125"/>
        <v>0</v>
      </c>
      <c r="W151" s="76">
        <f t="shared" si="126"/>
        <v>0</v>
      </c>
      <c r="X151" s="76">
        <f t="shared" si="127"/>
        <v>0</v>
      </c>
      <c r="Y151" s="76">
        <f t="shared" si="128"/>
        <v>0</v>
      </c>
      <c r="Z151" s="76">
        <f t="shared" si="129"/>
        <v>0</v>
      </c>
      <c r="AA151" s="76">
        <f t="shared" si="130"/>
        <v>0</v>
      </c>
      <c r="AB151" s="76">
        <f t="shared" si="131"/>
        <v>0</v>
      </c>
      <c r="AC151" s="76">
        <f t="shared" si="132"/>
        <v>0</v>
      </c>
      <c r="AD151" s="76">
        <f t="shared" si="133"/>
        <v>0</v>
      </c>
      <c r="AE151" s="76">
        <f t="shared" si="134"/>
        <v>0</v>
      </c>
      <c r="AF151" s="76">
        <f t="shared" si="135"/>
        <v>0</v>
      </c>
      <c r="AG151" s="76">
        <f t="shared" si="136"/>
        <v>0</v>
      </c>
      <c r="AH151" s="76">
        <f t="shared" si="137"/>
        <v>0</v>
      </c>
      <c r="AI151" s="76">
        <f t="shared" si="138"/>
        <v>0</v>
      </c>
      <c r="AJ151" s="76">
        <f t="shared" si="139"/>
        <v>0</v>
      </c>
      <c r="AK151" s="76">
        <f t="shared" si="140"/>
        <v>0</v>
      </c>
      <c r="AL151" s="76">
        <f t="shared" si="141"/>
        <v>0</v>
      </c>
      <c r="AM151" s="76">
        <f t="shared" si="142"/>
        <v>0</v>
      </c>
      <c r="AN151" s="76" t="str">
        <f t="shared" si="143"/>
        <v/>
      </c>
      <c r="AO151" s="76" t="str">
        <f t="shared" si="144"/>
        <v/>
      </c>
      <c r="AP151" s="76" t="str">
        <f t="shared" si="145"/>
        <v/>
      </c>
      <c r="AQ151" s="76" t="str">
        <f t="shared" si="146"/>
        <v/>
      </c>
      <c r="AR151" s="76" t="str">
        <f t="shared" si="147"/>
        <v/>
      </c>
      <c r="AS151" s="76" t="str">
        <f t="shared" si="148"/>
        <v/>
      </c>
      <c r="AT151" s="76" t="str">
        <f t="shared" si="149"/>
        <v/>
      </c>
      <c r="AU151" s="76" t="str">
        <f t="shared" si="150"/>
        <v/>
      </c>
      <c r="AV151" s="76" t="str">
        <f t="shared" si="151"/>
        <v/>
      </c>
      <c r="AW151" s="76" t="str">
        <f t="shared" si="152"/>
        <v/>
      </c>
      <c r="AX151" s="76" t="str">
        <f t="shared" si="153"/>
        <v/>
      </c>
      <c r="AY151" s="76" t="str">
        <f t="shared" si="154"/>
        <v/>
      </c>
      <c r="AZ151" s="76" t="str">
        <f t="shared" si="155"/>
        <v/>
      </c>
      <c r="BA151" s="76" t="str">
        <f t="shared" si="156"/>
        <v/>
      </c>
      <c r="BB151" s="76" t="str">
        <f t="shared" si="157"/>
        <v/>
      </c>
      <c r="BC151" s="76" t="str">
        <f t="shared" si="158"/>
        <v/>
      </c>
      <c r="BF151" s="67" t="s">
        <v>10</v>
      </c>
      <c r="BG151" s="547" t="s">
        <v>20</v>
      </c>
      <c r="BH151" s="67" t="s">
        <v>104</v>
      </c>
      <c r="BI151" s="67" t="s">
        <v>541</v>
      </c>
    </row>
    <row r="152" spans="1:61" ht="30" customHeight="1">
      <c r="A152" s="556" t="str">
        <f t="shared" si="106"/>
        <v/>
      </c>
      <c r="B152" s="557"/>
      <c r="C152" s="556" t="s">
        <v>1456</v>
      </c>
      <c r="D152" s="558" t="str">
        <f t="shared" si="107"/>
        <v/>
      </c>
      <c r="E152" s="559" t="str">
        <f t="shared" si="108"/>
        <v/>
      </c>
      <c r="F152" s="560" t="str">
        <f t="shared" si="109"/>
        <v/>
      </c>
      <c r="G152" s="561" t="str">
        <f t="shared" si="110"/>
        <v/>
      </c>
      <c r="H152" s="556" t="str">
        <f t="shared" si="111"/>
        <v/>
      </c>
      <c r="I152" s="556" t="str">
        <f t="shared" si="112"/>
        <v/>
      </c>
      <c r="J152" s="561" t="str">
        <f t="shared" si="113"/>
        <v/>
      </c>
      <c r="K152" s="76" t="str">
        <f t="shared" si="114"/>
        <v/>
      </c>
      <c r="L152" s="76" t="str">
        <f t="shared" si="115"/>
        <v/>
      </c>
      <c r="M152" s="76" t="str">
        <f t="shared" si="116"/>
        <v/>
      </c>
      <c r="N152" s="76" t="str">
        <f t="shared" si="117"/>
        <v/>
      </c>
      <c r="O152" s="76">
        <f t="shared" si="118"/>
        <v>0</v>
      </c>
      <c r="P152" s="76">
        <f t="shared" si="119"/>
        <v>0</v>
      </c>
      <c r="Q152" s="76">
        <f t="shared" si="120"/>
        <v>0</v>
      </c>
      <c r="R152" s="76">
        <f t="shared" si="121"/>
        <v>0</v>
      </c>
      <c r="S152" s="76">
        <f t="shared" si="122"/>
        <v>0</v>
      </c>
      <c r="T152" s="76">
        <f t="shared" si="123"/>
        <v>0</v>
      </c>
      <c r="U152" s="76">
        <f t="shared" si="124"/>
        <v>0</v>
      </c>
      <c r="V152" s="76">
        <f t="shared" si="125"/>
        <v>0</v>
      </c>
      <c r="W152" s="76">
        <f t="shared" si="126"/>
        <v>0</v>
      </c>
      <c r="X152" s="76">
        <f t="shared" si="127"/>
        <v>0</v>
      </c>
      <c r="Y152" s="76">
        <f t="shared" si="128"/>
        <v>0</v>
      </c>
      <c r="Z152" s="76">
        <f t="shared" si="129"/>
        <v>0</v>
      </c>
      <c r="AA152" s="76">
        <f t="shared" si="130"/>
        <v>0</v>
      </c>
      <c r="AB152" s="76">
        <f t="shared" si="131"/>
        <v>0</v>
      </c>
      <c r="AC152" s="76">
        <f t="shared" si="132"/>
        <v>0</v>
      </c>
      <c r="AD152" s="76">
        <f t="shared" si="133"/>
        <v>0</v>
      </c>
      <c r="AE152" s="76">
        <f t="shared" si="134"/>
        <v>0</v>
      </c>
      <c r="AF152" s="76">
        <f t="shared" si="135"/>
        <v>0</v>
      </c>
      <c r="AG152" s="76">
        <f t="shared" si="136"/>
        <v>0</v>
      </c>
      <c r="AH152" s="76">
        <f t="shared" si="137"/>
        <v>0</v>
      </c>
      <c r="AI152" s="76">
        <f t="shared" si="138"/>
        <v>0</v>
      </c>
      <c r="AJ152" s="76">
        <f t="shared" si="139"/>
        <v>0</v>
      </c>
      <c r="AK152" s="76">
        <f t="shared" si="140"/>
        <v>0</v>
      </c>
      <c r="AL152" s="76">
        <f t="shared" si="141"/>
        <v>0</v>
      </c>
      <c r="AM152" s="76">
        <f t="shared" si="142"/>
        <v>0</v>
      </c>
      <c r="AN152" s="76" t="str">
        <f t="shared" si="143"/>
        <v/>
      </c>
      <c r="AO152" s="76" t="str">
        <f t="shared" si="144"/>
        <v/>
      </c>
      <c r="AP152" s="76" t="str">
        <f t="shared" si="145"/>
        <v/>
      </c>
      <c r="AQ152" s="76" t="str">
        <f t="shared" si="146"/>
        <v/>
      </c>
      <c r="AR152" s="76" t="str">
        <f t="shared" si="147"/>
        <v/>
      </c>
      <c r="AS152" s="76" t="str">
        <f t="shared" si="148"/>
        <v/>
      </c>
      <c r="AT152" s="76" t="str">
        <f t="shared" si="149"/>
        <v/>
      </c>
      <c r="AU152" s="76" t="str">
        <f t="shared" si="150"/>
        <v/>
      </c>
      <c r="AV152" s="76" t="str">
        <f t="shared" si="151"/>
        <v/>
      </c>
      <c r="AW152" s="76" t="str">
        <f t="shared" si="152"/>
        <v/>
      </c>
      <c r="AX152" s="76" t="str">
        <f t="shared" si="153"/>
        <v/>
      </c>
      <c r="AY152" s="76" t="str">
        <f t="shared" si="154"/>
        <v/>
      </c>
      <c r="AZ152" s="76" t="str">
        <f t="shared" si="155"/>
        <v/>
      </c>
      <c r="BA152" s="76" t="str">
        <f t="shared" si="156"/>
        <v/>
      </c>
      <c r="BB152" s="76" t="str">
        <f t="shared" si="157"/>
        <v/>
      </c>
      <c r="BC152" s="76" t="str">
        <f t="shared" si="158"/>
        <v/>
      </c>
      <c r="BF152" s="67" t="s">
        <v>10</v>
      </c>
      <c r="BG152" s="547" t="s">
        <v>20</v>
      </c>
      <c r="BH152" s="67" t="s">
        <v>1999</v>
      </c>
      <c r="BI152" s="67" t="s">
        <v>542</v>
      </c>
    </row>
    <row r="153" spans="1:61" ht="30" customHeight="1">
      <c r="A153" s="556" t="str">
        <f t="shared" si="106"/>
        <v/>
      </c>
      <c r="B153" s="557"/>
      <c r="C153" s="556" t="s">
        <v>1456</v>
      </c>
      <c r="D153" s="558" t="str">
        <f t="shared" si="107"/>
        <v/>
      </c>
      <c r="E153" s="559" t="str">
        <f t="shared" si="108"/>
        <v/>
      </c>
      <c r="F153" s="560" t="str">
        <f t="shared" si="109"/>
        <v/>
      </c>
      <c r="G153" s="561" t="str">
        <f t="shared" si="110"/>
        <v/>
      </c>
      <c r="H153" s="556" t="str">
        <f t="shared" si="111"/>
        <v/>
      </c>
      <c r="I153" s="556" t="str">
        <f t="shared" si="112"/>
        <v/>
      </c>
      <c r="J153" s="561" t="str">
        <f t="shared" si="113"/>
        <v/>
      </c>
      <c r="K153" s="76" t="str">
        <f t="shared" si="114"/>
        <v/>
      </c>
      <c r="L153" s="76" t="str">
        <f t="shared" si="115"/>
        <v/>
      </c>
      <c r="M153" s="76" t="str">
        <f t="shared" si="116"/>
        <v/>
      </c>
      <c r="N153" s="76" t="str">
        <f t="shared" si="117"/>
        <v/>
      </c>
      <c r="O153" s="76">
        <f t="shared" si="118"/>
        <v>0</v>
      </c>
      <c r="P153" s="76">
        <f t="shared" si="119"/>
        <v>0</v>
      </c>
      <c r="Q153" s="76">
        <f t="shared" si="120"/>
        <v>0</v>
      </c>
      <c r="R153" s="76">
        <f t="shared" si="121"/>
        <v>0</v>
      </c>
      <c r="S153" s="76">
        <f t="shared" si="122"/>
        <v>0</v>
      </c>
      <c r="T153" s="76">
        <f t="shared" si="123"/>
        <v>0</v>
      </c>
      <c r="U153" s="76">
        <f t="shared" si="124"/>
        <v>0</v>
      </c>
      <c r="V153" s="76">
        <f t="shared" si="125"/>
        <v>0</v>
      </c>
      <c r="W153" s="76">
        <f t="shared" si="126"/>
        <v>0</v>
      </c>
      <c r="X153" s="76">
        <f t="shared" si="127"/>
        <v>0</v>
      </c>
      <c r="Y153" s="76">
        <f t="shared" si="128"/>
        <v>0</v>
      </c>
      <c r="Z153" s="76">
        <f t="shared" si="129"/>
        <v>0</v>
      </c>
      <c r="AA153" s="76">
        <f t="shared" si="130"/>
        <v>0</v>
      </c>
      <c r="AB153" s="76">
        <f t="shared" si="131"/>
        <v>0</v>
      </c>
      <c r="AC153" s="76">
        <f t="shared" si="132"/>
        <v>0</v>
      </c>
      <c r="AD153" s="76">
        <f t="shared" si="133"/>
        <v>0</v>
      </c>
      <c r="AE153" s="76">
        <f t="shared" si="134"/>
        <v>0</v>
      </c>
      <c r="AF153" s="76">
        <f t="shared" si="135"/>
        <v>0</v>
      </c>
      <c r="AG153" s="76">
        <f t="shared" si="136"/>
        <v>0</v>
      </c>
      <c r="AH153" s="76">
        <f t="shared" si="137"/>
        <v>0</v>
      </c>
      <c r="AI153" s="76">
        <f t="shared" si="138"/>
        <v>0</v>
      </c>
      <c r="AJ153" s="76">
        <f t="shared" si="139"/>
        <v>0</v>
      </c>
      <c r="AK153" s="76">
        <f t="shared" si="140"/>
        <v>0</v>
      </c>
      <c r="AL153" s="76">
        <f t="shared" si="141"/>
        <v>0</v>
      </c>
      <c r="AM153" s="76">
        <f t="shared" si="142"/>
        <v>0</v>
      </c>
      <c r="AN153" s="76" t="str">
        <f t="shared" si="143"/>
        <v/>
      </c>
      <c r="AO153" s="76" t="str">
        <f t="shared" si="144"/>
        <v/>
      </c>
      <c r="AP153" s="76" t="str">
        <f t="shared" si="145"/>
        <v/>
      </c>
      <c r="AQ153" s="76" t="str">
        <f t="shared" si="146"/>
        <v/>
      </c>
      <c r="AR153" s="76" t="str">
        <f t="shared" si="147"/>
        <v/>
      </c>
      <c r="AS153" s="76" t="str">
        <f t="shared" si="148"/>
        <v/>
      </c>
      <c r="AT153" s="76" t="str">
        <f t="shared" si="149"/>
        <v/>
      </c>
      <c r="AU153" s="76" t="str">
        <f t="shared" si="150"/>
        <v/>
      </c>
      <c r="AV153" s="76" t="str">
        <f t="shared" si="151"/>
        <v/>
      </c>
      <c r="AW153" s="76" t="str">
        <f t="shared" si="152"/>
        <v/>
      </c>
      <c r="AX153" s="76" t="str">
        <f t="shared" si="153"/>
        <v/>
      </c>
      <c r="AY153" s="76" t="str">
        <f t="shared" si="154"/>
        <v/>
      </c>
      <c r="AZ153" s="76" t="str">
        <f t="shared" si="155"/>
        <v/>
      </c>
      <c r="BA153" s="76" t="str">
        <f t="shared" si="156"/>
        <v/>
      </c>
      <c r="BB153" s="76" t="str">
        <f t="shared" si="157"/>
        <v/>
      </c>
      <c r="BC153" s="76" t="str">
        <f t="shared" si="158"/>
        <v/>
      </c>
      <c r="BF153" s="67" t="s">
        <v>10</v>
      </c>
      <c r="BG153" s="547" t="s">
        <v>20</v>
      </c>
      <c r="BH153" s="67" t="s">
        <v>383</v>
      </c>
      <c r="BI153" s="67" t="s">
        <v>543</v>
      </c>
    </row>
    <row r="154" spans="1:61" ht="30" customHeight="1">
      <c r="A154" s="556" t="str">
        <f t="shared" si="106"/>
        <v/>
      </c>
      <c r="B154" s="557"/>
      <c r="C154" s="556" t="s">
        <v>1456</v>
      </c>
      <c r="D154" s="558" t="str">
        <f t="shared" si="107"/>
        <v/>
      </c>
      <c r="E154" s="559" t="str">
        <f t="shared" si="108"/>
        <v/>
      </c>
      <c r="F154" s="560" t="str">
        <f t="shared" si="109"/>
        <v/>
      </c>
      <c r="G154" s="561" t="str">
        <f t="shared" si="110"/>
        <v/>
      </c>
      <c r="H154" s="556" t="str">
        <f t="shared" si="111"/>
        <v/>
      </c>
      <c r="I154" s="556" t="str">
        <f t="shared" si="112"/>
        <v/>
      </c>
      <c r="J154" s="561" t="str">
        <f t="shared" si="113"/>
        <v/>
      </c>
      <c r="K154" s="76" t="str">
        <f t="shared" si="114"/>
        <v/>
      </c>
      <c r="L154" s="76" t="str">
        <f t="shared" si="115"/>
        <v/>
      </c>
      <c r="M154" s="76" t="str">
        <f t="shared" si="116"/>
        <v/>
      </c>
      <c r="N154" s="76" t="str">
        <f t="shared" si="117"/>
        <v/>
      </c>
      <c r="O154" s="76">
        <f t="shared" si="118"/>
        <v>0</v>
      </c>
      <c r="P154" s="76">
        <f t="shared" si="119"/>
        <v>0</v>
      </c>
      <c r="Q154" s="76">
        <f t="shared" si="120"/>
        <v>0</v>
      </c>
      <c r="R154" s="76">
        <f t="shared" si="121"/>
        <v>0</v>
      </c>
      <c r="S154" s="76">
        <f t="shared" si="122"/>
        <v>0</v>
      </c>
      <c r="T154" s="76">
        <f t="shared" si="123"/>
        <v>0</v>
      </c>
      <c r="U154" s="76">
        <f t="shared" si="124"/>
        <v>0</v>
      </c>
      <c r="V154" s="76">
        <f t="shared" si="125"/>
        <v>0</v>
      </c>
      <c r="W154" s="76">
        <f t="shared" si="126"/>
        <v>0</v>
      </c>
      <c r="X154" s="76">
        <f t="shared" si="127"/>
        <v>0</v>
      </c>
      <c r="Y154" s="76">
        <f t="shared" si="128"/>
        <v>0</v>
      </c>
      <c r="Z154" s="76">
        <f t="shared" si="129"/>
        <v>0</v>
      </c>
      <c r="AA154" s="76">
        <f t="shared" si="130"/>
        <v>0</v>
      </c>
      <c r="AB154" s="76">
        <f t="shared" si="131"/>
        <v>0</v>
      </c>
      <c r="AC154" s="76">
        <f t="shared" si="132"/>
        <v>0</v>
      </c>
      <c r="AD154" s="76">
        <f t="shared" si="133"/>
        <v>0</v>
      </c>
      <c r="AE154" s="76">
        <f t="shared" si="134"/>
        <v>0</v>
      </c>
      <c r="AF154" s="76">
        <f t="shared" si="135"/>
        <v>0</v>
      </c>
      <c r="AG154" s="76">
        <f t="shared" si="136"/>
        <v>0</v>
      </c>
      <c r="AH154" s="76">
        <f t="shared" si="137"/>
        <v>0</v>
      </c>
      <c r="AI154" s="76">
        <f t="shared" si="138"/>
        <v>0</v>
      </c>
      <c r="AJ154" s="76">
        <f t="shared" si="139"/>
        <v>0</v>
      </c>
      <c r="AK154" s="76">
        <f t="shared" si="140"/>
        <v>0</v>
      </c>
      <c r="AL154" s="76">
        <f t="shared" si="141"/>
        <v>0</v>
      </c>
      <c r="AM154" s="76">
        <f t="shared" si="142"/>
        <v>0</v>
      </c>
      <c r="AN154" s="76" t="str">
        <f t="shared" si="143"/>
        <v/>
      </c>
      <c r="AO154" s="76" t="str">
        <f t="shared" si="144"/>
        <v/>
      </c>
      <c r="AP154" s="76" t="str">
        <f t="shared" si="145"/>
        <v/>
      </c>
      <c r="AQ154" s="76" t="str">
        <f t="shared" si="146"/>
        <v/>
      </c>
      <c r="AR154" s="76" t="str">
        <f t="shared" si="147"/>
        <v/>
      </c>
      <c r="AS154" s="76" t="str">
        <f t="shared" si="148"/>
        <v/>
      </c>
      <c r="AT154" s="76" t="str">
        <f t="shared" si="149"/>
        <v/>
      </c>
      <c r="AU154" s="76" t="str">
        <f t="shared" si="150"/>
        <v/>
      </c>
      <c r="AV154" s="76" t="str">
        <f t="shared" si="151"/>
        <v/>
      </c>
      <c r="AW154" s="76" t="str">
        <f t="shared" si="152"/>
        <v/>
      </c>
      <c r="AX154" s="76" t="str">
        <f t="shared" si="153"/>
        <v/>
      </c>
      <c r="AY154" s="76" t="str">
        <f t="shared" si="154"/>
        <v/>
      </c>
      <c r="AZ154" s="76" t="str">
        <f t="shared" si="155"/>
        <v/>
      </c>
      <c r="BA154" s="76" t="str">
        <f t="shared" si="156"/>
        <v/>
      </c>
      <c r="BB154" s="76" t="str">
        <f t="shared" si="157"/>
        <v/>
      </c>
      <c r="BC154" s="76" t="str">
        <f t="shared" si="158"/>
        <v/>
      </c>
      <c r="BF154" s="67" t="s">
        <v>10</v>
      </c>
      <c r="BG154" s="547" t="s">
        <v>20</v>
      </c>
      <c r="BH154" s="67" t="s">
        <v>2117</v>
      </c>
      <c r="BI154" s="67" t="s">
        <v>544</v>
      </c>
    </row>
    <row r="155" spans="1:61" ht="30" customHeight="1">
      <c r="A155" s="556" t="str">
        <f t="shared" si="106"/>
        <v/>
      </c>
      <c r="B155" s="557"/>
      <c r="C155" s="556" t="s">
        <v>1456</v>
      </c>
      <c r="D155" s="558" t="str">
        <f t="shared" si="107"/>
        <v/>
      </c>
      <c r="E155" s="559" t="str">
        <f t="shared" si="108"/>
        <v/>
      </c>
      <c r="F155" s="560" t="str">
        <f t="shared" si="109"/>
        <v/>
      </c>
      <c r="G155" s="561" t="str">
        <f t="shared" si="110"/>
        <v/>
      </c>
      <c r="H155" s="556" t="str">
        <f t="shared" si="111"/>
        <v/>
      </c>
      <c r="I155" s="556" t="str">
        <f t="shared" si="112"/>
        <v/>
      </c>
      <c r="J155" s="561" t="str">
        <f t="shared" si="113"/>
        <v/>
      </c>
      <c r="K155" s="76" t="str">
        <f t="shared" si="114"/>
        <v/>
      </c>
      <c r="L155" s="76" t="str">
        <f t="shared" si="115"/>
        <v/>
      </c>
      <c r="M155" s="76" t="str">
        <f t="shared" si="116"/>
        <v/>
      </c>
      <c r="N155" s="76" t="str">
        <f t="shared" si="117"/>
        <v/>
      </c>
      <c r="O155" s="76">
        <f t="shared" si="118"/>
        <v>0</v>
      </c>
      <c r="P155" s="76">
        <f t="shared" si="119"/>
        <v>0</v>
      </c>
      <c r="Q155" s="76">
        <f t="shared" si="120"/>
        <v>0</v>
      </c>
      <c r="R155" s="76">
        <f t="shared" si="121"/>
        <v>0</v>
      </c>
      <c r="S155" s="76">
        <f t="shared" si="122"/>
        <v>0</v>
      </c>
      <c r="T155" s="76">
        <f t="shared" si="123"/>
        <v>0</v>
      </c>
      <c r="U155" s="76">
        <f t="shared" si="124"/>
        <v>0</v>
      </c>
      <c r="V155" s="76">
        <f t="shared" si="125"/>
        <v>0</v>
      </c>
      <c r="W155" s="76">
        <f t="shared" si="126"/>
        <v>0</v>
      </c>
      <c r="X155" s="76">
        <f t="shared" si="127"/>
        <v>0</v>
      </c>
      <c r="Y155" s="76">
        <f t="shared" si="128"/>
        <v>0</v>
      </c>
      <c r="Z155" s="76">
        <f t="shared" si="129"/>
        <v>0</v>
      </c>
      <c r="AA155" s="76">
        <f t="shared" si="130"/>
        <v>0</v>
      </c>
      <c r="AB155" s="76">
        <f t="shared" si="131"/>
        <v>0</v>
      </c>
      <c r="AC155" s="76">
        <f t="shared" si="132"/>
        <v>0</v>
      </c>
      <c r="AD155" s="76">
        <f t="shared" si="133"/>
        <v>0</v>
      </c>
      <c r="AE155" s="76">
        <f t="shared" si="134"/>
        <v>0</v>
      </c>
      <c r="AF155" s="76">
        <f t="shared" si="135"/>
        <v>0</v>
      </c>
      <c r="AG155" s="76">
        <f t="shared" si="136"/>
        <v>0</v>
      </c>
      <c r="AH155" s="76">
        <f t="shared" si="137"/>
        <v>0</v>
      </c>
      <c r="AI155" s="76">
        <f t="shared" si="138"/>
        <v>0</v>
      </c>
      <c r="AJ155" s="76">
        <f t="shared" si="139"/>
        <v>0</v>
      </c>
      <c r="AK155" s="76">
        <f t="shared" si="140"/>
        <v>0</v>
      </c>
      <c r="AL155" s="76">
        <f t="shared" si="141"/>
        <v>0</v>
      </c>
      <c r="AM155" s="76">
        <f t="shared" si="142"/>
        <v>0</v>
      </c>
      <c r="AN155" s="76" t="str">
        <f t="shared" si="143"/>
        <v/>
      </c>
      <c r="AO155" s="76" t="str">
        <f t="shared" si="144"/>
        <v/>
      </c>
      <c r="AP155" s="76" t="str">
        <f t="shared" si="145"/>
        <v/>
      </c>
      <c r="AQ155" s="76" t="str">
        <f t="shared" si="146"/>
        <v/>
      </c>
      <c r="AR155" s="76" t="str">
        <f t="shared" si="147"/>
        <v/>
      </c>
      <c r="AS155" s="76" t="str">
        <f t="shared" si="148"/>
        <v/>
      </c>
      <c r="AT155" s="76" t="str">
        <f t="shared" si="149"/>
        <v/>
      </c>
      <c r="AU155" s="76" t="str">
        <f t="shared" si="150"/>
        <v/>
      </c>
      <c r="AV155" s="76" t="str">
        <f t="shared" si="151"/>
        <v/>
      </c>
      <c r="AW155" s="76" t="str">
        <f t="shared" si="152"/>
        <v/>
      </c>
      <c r="AX155" s="76" t="str">
        <f t="shared" si="153"/>
        <v/>
      </c>
      <c r="AY155" s="76" t="str">
        <f t="shared" si="154"/>
        <v/>
      </c>
      <c r="AZ155" s="76" t="str">
        <f t="shared" si="155"/>
        <v/>
      </c>
      <c r="BA155" s="76" t="str">
        <f t="shared" si="156"/>
        <v/>
      </c>
      <c r="BB155" s="76" t="str">
        <f t="shared" si="157"/>
        <v/>
      </c>
      <c r="BC155" s="76" t="str">
        <f t="shared" si="158"/>
        <v/>
      </c>
      <c r="BF155" s="67" t="s">
        <v>10</v>
      </c>
      <c r="BG155" s="547" t="s">
        <v>20</v>
      </c>
      <c r="BH155" s="67" t="s">
        <v>2118</v>
      </c>
      <c r="BI155" s="67" t="s">
        <v>545</v>
      </c>
    </row>
    <row r="156" spans="1:61" ht="30" customHeight="1">
      <c r="A156" s="556" t="str">
        <f t="shared" si="106"/>
        <v/>
      </c>
      <c r="B156" s="557"/>
      <c r="C156" s="556" t="s">
        <v>1456</v>
      </c>
      <c r="D156" s="558" t="str">
        <f t="shared" si="107"/>
        <v/>
      </c>
      <c r="E156" s="559" t="str">
        <f t="shared" si="108"/>
        <v/>
      </c>
      <c r="F156" s="560" t="str">
        <f t="shared" si="109"/>
        <v/>
      </c>
      <c r="G156" s="561" t="str">
        <f t="shared" si="110"/>
        <v/>
      </c>
      <c r="H156" s="556" t="str">
        <f t="shared" si="111"/>
        <v/>
      </c>
      <c r="I156" s="556" t="str">
        <f t="shared" si="112"/>
        <v/>
      </c>
      <c r="J156" s="561" t="str">
        <f t="shared" si="113"/>
        <v/>
      </c>
      <c r="K156" s="76" t="str">
        <f t="shared" si="114"/>
        <v/>
      </c>
      <c r="L156" s="76" t="str">
        <f t="shared" si="115"/>
        <v/>
      </c>
      <c r="M156" s="76" t="str">
        <f t="shared" si="116"/>
        <v/>
      </c>
      <c r="N156" s="76" t="str">
        <f t="shared" si="117"/>
        <v/>
      </c>
      <c r="O156" s="76">
        <f t="shared" si="118"/>
        <v>0</v>
      </c>
      <c r="P156" s="76">
        <f t="shared" si="119"/>
        <v>0</v>
      </c>
      <c r="Q156" s="76">
        <f t="shared" si="120"/>
        <v>0</v>
      </c>
      <c r="R156" s="76">
        <f t="shared" si="121"/>
        <v>0</v>
      </c>
      <c r="S156" s="76">
        <f t="shared" si="122"/>
        <v>0</v>
      </c>
      <c r="T156" s="76">
        <f t="shared" si="123"/>
        <v>0</v>
      </c>
      <c r="U156" s="76">
        <f t="shared" si="124"/>
        <v>0</v>
      </c>
      <c r="V156" s="76">
        <f t="shared" si="125"/>
        <v>0</v>
      </c>
      <c r="W156" s="76">
        <f t="shared" si="126"/>
        <v>0</v>
      </c>
      <c r="X156" s="76">
        <f t="shared" si="127"/>
        <v>0</v>
      </c>
      <c r="Y156" s="76">
        <f t="shared" si="128"/>
        <v>0</v>
      </c>
      <c r="Z156" s="76">
        <f t="shared" si="129"/>
        <v>0</v>
      </c>
      <c r="AA156" s="76">
        <f t="shared" si="130"/>
        <v>0</v>
      </c>
      <c r="AB156" s="76">
        <f t="shared" si="131"/>
        <v>0</v>
      </c>
      <c r="AC156" s="76">
        <f t="shared" si="132"/>
        <v>0</v>
      </c>
      <c r="AD156" s="76">
        <f t="shared" si="133"/>
        <v>0</v>
      </c>
      <c r="AE156" s="76">
        <f t="shared" si="134"/>
        <v>0</v>
      </c>
      <c r="AF156" s="76">
        <f t="shared" si="135"/>
        <v>0</v>
      </c>
      <c r="AG156" s="76">
        <f t="shared" si="136"/>
        <v>0</v>
      </c>
      <c r="AH156" s="76">
        <f t="shared" si="137"/>
        <v>0</v>
      </c>
      <c r="AI156" s="76">
        <f t="shared" si="138"/>
        <v>0</v>
      </c>
      <c r="AJ156" s="76">
        <f t="shared" si="139"/>
        <v>0</v>
      </c>
      <c r="AK156" s="76">
        <f t="shared" si="140"/>
        <v>0</v>
      </c>
      <c r="AL156" s="76">
        <f t="shared" si="141"/>
        <v>0</v>
      </c>
      <c r="AM156" s="76">
        <f t="shared" si="142"/>
        <v>0</v>
      </c>
      <c r="AN156" s="76" t="str">
        <f t="shared" si="143"/>
        <v/>
      </c>
      <c r="AO156" s="76" t="str">
        <f t="shared" si="144"/>
        <v/>
      </c>
      <c r="AP156" s="76" t="str">
        <f t="shared" si="145"/>
        <v/>
      </c>
      <c r="AQ156" s="76" t="str">
        <f t="shared" si="146"/>
        <v/>
      </c>
      <c r="AR156" s="76" t="str">
        <f t="shared" si="147"/>
        <v/>
      </c>
      <c r="AS156" s="76" t="str">
        <f t="shared" si="148"/>
        <v/>
      </c>
      <c r="AT156" s="76" t="str">
        <f t="shared" si="149"/>
        <v/>
      </c>
      <c r="AU156" s="76" t="str">
        <f t="shared" si="150"/>
        <v/>
      </c>
      <c r="AV156" s="76" t="str">
        <f t="shared" si="151"/>
        <v/>
      </c>
      <c r="AW156" s="76" t="str">
        <f t="shared" si="152"/>
        <v/>
      </c>
      <c r="AX156" s="76" t="str">
        <f t="shared" si="153"/>
        <v/>
      </c>
      <c r="AY156" s="76" t="str">
        <f t="shared" si="154"/>
        <v/>
      </c>
      <c r="AZ156" s="76" t="str">
        <f t="shared" si="155"/>
        <v/>
      </c>
      <c r="BA156" s="76" t="str">
        <f t="shared" si="156"/>
        <v/>
      </c>
      <c r="BB156" s="76" t="str">
        <f t="shared" si="157"/>
        <v/>
      </c>
      <c r="BC156" s="76" t="str">
        <f t="shared" si="158"/>
        <v/>
      </c>
      <c r="BF156" s="67" t="s">
        <v>10</v>
      </c>
      <c r="BG156" s="547" t="s">
        <v>20</v>
      </c>
      <c r="BH156" s="67" t="s">
        <v>105</v>
      </c>
      <c r="BI156" s="67" t="s">
        <v>546</v>
      </c>
    </row>
    <row r="157" spans="1:61" ht="30" customHeight="1">
      <c r="A157" s="556" t="str">
        <f t="shared" si="106"/>
        <v/>
      </c>
      <c r="B157" s="557"/>
      <c r="C157" s="556" t="s">
        <v>1456</v>
      </c>
      <c r="D157" s="558" t="str">
        <f t="shared" si="107"/>
        <v/>
      </c>
      <c r="E157" s="559" t="str">
        <f t="shared" si="108"/>
        <v/>
      </c>
      <c r="F157" s="560" t="str">
        <f t="shared" si="109"/>
        <v/>
      </c>
      <c r="G157" s="561" t="str">
        <f t="shared" si="110"/>
        <v/>
      </c>
      <c r="H157" s="556" t="str">
        <f t="shared" si="111"/>
        <v/>
      </c>
      <c r="I157" s="556" t="str">
        <f t="shared" si="112"/>
        <v/>
      </c>
      <c r="J157" s="561" t="str">
        <f t="shared" si="113"/>
        <v/>
      </c>
      <c r="K157" s="76" t="str">
        <f t="shared" si="114"/>
        <v/>
      </c>
      <c r="L157" s="76" t="str">
        <f t="shared" si="115"/>
        <v/>
      </c>
      <c r="M157" s="76" t="str">
        <f t="shared" si="116"/>
        <v/>
      </c>
      <c r="N157" s="76" t="str">
        <f t="shared" si="117"/>
        <v/>
      </c>
      <c r="O157" s="76">
        <f t="shared" si="118"/>
        <v>0</v>
      </c>
      <c r="P157" s="76">
        <f t="shared" si="119"/>
        <v>0</v>
      </c>
      <c r="Q157" s="76">
        <f t="shared" si="120"/>
        <v>0</v>
      </c>
      <c r="R157" s="76">
        <f t="shared" si="121"/>
        <v>0</v>
      </c>
      <c r="S157" s="76">
        <f t="shared" si="122"/>
        <v>0</v>
      </c>
      <c r="T157" s="76">
        <f t="shared" si="123"/>
        <v>0</v>
      </c>
      <c r="U157" s="76">
        <f t="shared" si="124"/>
        <v>0</v>
      </c>
      <c r="V157" s="76">
        <f t="shared" si="125"/>
        <v>0</v>
      </c>
      <c r="W157" s="76">
        <f t="shared" si="126"/>
        <v>0</v>
      </c>
      <c r="X157" s="76">
        <f t="shared" si="127"/>
        <v>0</v>
      </c>
      <c r="Y157" s="76">
        <f t="shared" si="128"/>
        <v>0</v>
      </c>
      <c r="Z157" s="76">
        <f t="shared" si="129"/>
        <v>0</v>
      </c>
      <c r="AA157" s="76">
        <f t="shared" si="130"/>
        <v>0</v>
      </c>
      <c r="AB157" s="76">
        <f t="shared" si="131"/>
        <v>0</v>
      </c>
      <c r="AC157" s="76">
        <f t="shared" si="132"/>
        <v>0</v>
      </c>
      <c r="AD157" s="76">
        <f t="shared" si="133"/>
        <v>0</v>
      </c>
      <c r="AE157" s="76">
        <f t="shared" si="134"/>
        <v>0</v>
      </c>
      <c r="AF157" s="76">
        <f t="shared" si="135"/>
        <v>0</v>
      </c>
      <c r="AG157" s="76">
        <f t="shared" si="136"/>
        <v>0</v>
      </c>
      <c r="AH157" s="76">
        <f t="shared" si="137"/>
        <v>0</v>
      </c>
      <c r="AI157" s="76">
        <f t="shared" si="138"/>
        <v>0</v>
      </c>
      <c r="AJ157" s="76">
        <f t="shared" si="139"/>
        <v>0</v>
      </c>
      <c r="AK157" s="76">
        <f t="shared" si="140"/>
        <v>0</v>
      </c>
      <c r="AL157" s="76">
        <f t="shared" si="141"/>
        <v>0</v>
      </c>
      <c r="AM157" s="76">
        <f t="shared" si="142"/>
        <v>0</v>
      </c>
      <c r="AN157" s="76" t="str">
        <f t="shared" si="143"/>
        <v/>
      </c>
      <c r="AO157" s="76" t="str">
        <f t="shared" si="144"/>
        <v/>
      </c>
      <c r="AP157" s="76" t="str">
        <f t="shared" si="145"/>
        <v/>
      </c>
      <c r="AQ157" s="76" t="str">
        <f t="shared" si="146"/>
        <v/>
      </c>
      <c r="AR157" s="76" t="str">
        <f t="shared" si="147"/>
        <v/>
      </c>
      <c r="AS157" s="76" t="str">
        <f t="shared" si="148"/>
        <v/>
      </c>
      <c r="AT157" s="76" t="str">
        <f t="shared" si="149"/>
        <v/>
      </c>
      <c r="AU157" s="76" t="str">
        <f t="shared" si="150"/>
        <v/>
      </c>
      <c r="AV157" s="76" t="str">
        <f t="shared" si="151"/>
        <v/>
      </c>
      <c r="AW157" s="76" t="str">
        <f t="shared" si="152"/>
        <v/>
      </c>
      <c r="AX157" s="76" t="str">
        <f t="shared" si="153"/>
        <v/>
      </c>
      <c r="AY157" s="76" t="str">
        <f t="shared" si="154"/>
        <v/>
      </c>
      <c r="AZ157" s="76" t="str">
        <f t="shared" si="155"/>
        <v/>
      </c>
      <c r="BA157" s="76" t="str">
        <f t="shared" si="156"/>
        <v/>
      </c>
      <c r="BB157" s="76" t="str">
        <f t="shared" si="157"/>
        <v/>
      </c>
      <c r="BC157" s="76" t="str">
        <f t="shared" si="158"/>
        <v/>
      </c>
      <c r="BF157" s="67" t="s">
        <v>10</v>
      </c>
      <c r="BG157" s="547" t="s">
        <v>20</v>
      </c>
      <c r="BH157" s="67" t="s">
        <v>106</v>
      </c>
      <c r="BI157" s="67" t="s">
        <v>547</v>
      </c>
    </row>
    <row r="158" spans="1:61" ht="30" customHeight="1">
      <c r="A158" s="556" t="str">
        <f t="shared" si="106"/>
        <v/>
      </c>
      <c r="B158" s="557"/>
      <c r="C158" s="556" t="s">
        <v>1456</v>
      </c>
      <c r="D158" s="558" t="str">
        <f t="shared" si="107"/>
        <v/>
      </c>
      <c r="E158" s="559" t="str">
        <f t="shared" si="108"/>
        <v/>
      </c>
      <c r="F158" s="560" t="str">
        <f t="shared" si="109"/>
        <v/>
      </c>
      <c r="G158" s="561" t="str">
        <f t="shared" si="110"/>
        <v/>
      </c>
      <c r="H158" s="556" t="str">
        <f t="shared" si="111"/>
        <v/>
      </c>
      <c r="I158" s="556" t="str">
        <f t="shared" si="112"/>
        <v/>
      </c>
      <c r="J158" s="561" t="str">
        <f t="shared" si="113"/>
        <v/>
      </c>
      <c r="K158" s="76" t="str">
        <f t="shared" si="114"/>
        <v/>
      </c>
      <c r="L158" s="76" t="str">
        <f t="shared" si="115"/>
        <v/>
      </c>
      <c r="M158" s="76" t="str">
        <f t="shared" si="116"/>
        <v/>
      </c>
      <c r="N158" s="76" t="str">
        <f t="shared" si="117"/>
        <v/>
      </c>
      <c r="O158" s="76">
        <f t="shared" si="118"/>
        <v>0</v>
      </c>
      <c r="P158" s="76">
        <f t="shared" si="119"/>
        <v>0</v>
      </c>
      <c r="Q158" s="76">
        <f t="shared" si="120"/>
        <v>0</v>
      </c>
      <c r="R158" s="76">
        <f t="shared" si="121"/>
        <v>0</v>
      </c>
      <c r="S158" s="76">
        <f t="shared" si="122"/>
        <v>0</v>
      </c>
      <c r="T158" s="76">
        <f t="shared" si="123"/>
        <v>0</v>
      </c>
      <c r="U158" s="76">
        <f t="shared" si="124"/>
        <v>0</v>
      </c>
      <c r="V158" s="76">
        <f t="shared" si="125"/>
        <v>0</v>
      </c>
      <c r="W158" s="76">
        <f t="shared" si="126"/>
        <v>0</v>
      </c>
      <c r="X158" s="76">
        <f t="shared" si="127"/>
        <v>0</v>
      </c>
      <c r="Y158" s="76">
        <f t="shared" si="128"/>
        <v>0</v>
      </c>
      <c r="Z158" s="76">
        <f t="shared" si="129"/>
        <v>0</v>
      </c>
      <c r="AA158" s="76">
        <f t="shared" si="130"/>
        <v>0</v>
      </c>
      <c r="AB158" s="76">
        <f t="shared" si="131"/>
        <v>0</v>
      </c>
      <c r="AC158" s="76">
        <f t="shared" si="132"/>
        <v>0</v>
      </c>
      <c r="AD158" s="76">
        <f t="shared" si="133"/>
        <v>0</v>
      </c>
      <c r="AE158" s="76">
        <f t="shared" si="134"/>
        <v>0</v>
      </c>
      <c r="AF158" s="76">
        <f t="shared" si="135"/>
        <v>0</v>
      </c>
      <c r="AG158" s="76">
        <f t="shared" si="136"/>
        <v>0</v>
      </c>
      <c r="AH158" s="76">
        <f t="shared" si="137"/>
        <v>0</v>
      </c>
      <c r="AI158" s="76">
        <f t="shared" si="138"/>
        <v>0</v>
      </c>
      <c r="AJ158" s="76">
        <f t="shared" si="139"/>
        <v>0</v>
      </c>
      <c r="AK158" s="76">
        <f t="shared" si="140"/>
        <v>0</v>
      </c>
      <c r="AL158" s="76">
        <f t="shared" si="141"/>
        <v>0</v>
      </c>
      <c r="AM158" s="76">
        <f t="shared" si="142"/>
        <v>0</v>
      </c>
      <c r="AN158" s="76" t="str">
        <f t="shared" si="143"/>
        <v/>
      </c>
      <c r="AO158" s="76" t="str">
        <f t="shared" si="144"/>
        <v/>
      </c>
      <c r="AP158" s="76" t="str">
        <f t="shared" si="145"/>
        <v/>
      </c>
      <c r="AQ158" s="76" t="str">
        <f t="shared" si="146"/>
        <v/>
      </c>
      <c r="AR158" s="76" t="str">
        <f t="shared" si="147"/>
        <v/>
      </c>
      <c r="AS158" s="76" t="str">
        <f t="shared" si="148"/>
        <v/>
      </c>
      <c r="AT158" s="76" t="str">
        <f t="shared" si="149"/>
        <v/>
      </c>
      <c r="AU158" s="76" t="str">
        <f t="shared" si="150"/>
        <v/>
      </c>
      <c r="AV158" s="76" t="str">
        <f t="shared" si="151"/>
        <v/>
      </c>
      <c r="AW158" s="76" t="str">
        <f t="shared" si="152"/>
        <v/>
      </c>
      <c r="AX158" s="76" t="str">
        <f t="shared" si="153"/>
        <v/>
      </c>
      <c r="AY158" s="76" t="str">
        <f t="shared" si="154"/>
        <v/>
      </c>
      <c r="AZ158" s="76" t="str">
        <f t="shared" si="155"/>
        <v/>
      </c>
      <c r="BA158" s="76" t="str">
        <f t="shared" si="156"/>
        <v/>
      </c>
      <c r="BB158" s="76" t="str">
        <f t="shared" si="157"/>
        <v/>
      </c>
      <c r="BC158" s="76" t="str">
        <f t="shared" si="158"/>
        <v/>
      </c>
      <c r="BF158" s="67" t="s">
        <v>10</v>
      </c>
      <c r="BG158" s="547" t="s">
        <v>20</v>
      </c>
      <c r="BH158" s="67" t="s">
        <v>107</v>
      </c>
      <c r="BI158" s="67" t="s">
        <v>548</v>
      </c>
    </row>
    <row r="159" spans="1:61" ht="30" customHeight="1">
      <c r="A159" s="556" t="str">
        <f t="shared" si="106"/>
        <v/>
      </c>
      <c r="B159" s="557"/>
      <c r="C159" s="556" t="s">
        <v>1456</v>
      </c>
      <c r="D159" s="558" t="str">
        <f t="shared" si="107"/>
        <v/>
      </c>
      <c r="E159" s="559" t="str">
        <f t="shared" si="108"/>
        <v/>
      </c>
      <c r="F159" s="560" t="str">
        <f t="shared" si="109"/>
        <v/>
      </c>
      <c r="G159" s="561" t="str">
        <f t="shared" si="110"/>
        <v/>
      </c>
      <c r="H159" s="556" t="str">
        <f t="shared" si="111"/>
        <v/>
      </c>
      <c r="I159" s="556" t="str">
        <f t="shared" si="112"/>
        <v/>
      </c>
      <c r="J159" s="561" t="str">
        <f t="shared" si="113"/>
        <v/>
      </c>
      <c r="K159" s="76" t="str">
        <f t="shared" si="114"/>
        <v/>
      </c>
      <c r="L159" s="76" t="str">
        <f t="shared" si="115"/>
        <v/>
      </c>
      <c r="M159" s="76" t="str">
        <f t="shared" si="116"/>
        <v/>
      </c>
      <c r="N159" s="76" t="str">
        <f t="shared" si="117"/>
        <v/>
      </c>
      <c r="O159" s="76">
        <f t="shared" si="118"/>
        <v>0</v>
      </c>
      <c r="P159" s="76">
        <f t="shared" si="119"/>
        <v>0</v>
      </c>
      <c r="Q159" s="76">
        <f t="shared" si="120"/>
        <v>0</v>
      </c>
      <c r="R159" s="76">
        <f t="shared" si="121"/>
        <v>0</v>
      </c>
      <c r="S159" s="76">
        <f t="shared" si="122"/>
        <v>0</v>
      </c>
      <c r="T159" s="76">
        <f t="shared" si="123"/>
        <v>0</v>
      </c>
      <c r="U159" s="76">
        <f t="shared" si="124"/>
        <v>0</v>
      </c>
      <c r="V159" s="76">
        <f t="shared" si="125"/>
        <v>0</v>
      </c>
      <c r="W159" s="76">
        <f t="shared" si="126"/>
        <v>0</v>
      </c>
      <c r="X159" s="76">
        <f t="shared" si="127"/>
        <v>0</v>
      </c>
      <c r="Y159" s="76">
        <f t="shared" si="128"/>
        <v>0</v>
      </c>
      <c r="Z159" s="76">
        <f t="shared" si="129"/>
        <v>0</v>
      </c>
      <c r="AA159" s="76">
        <f t="shared" si="130"/>
        <v>0</v>
      </c>
      <c r="AB159" s="76">
        <f t="shared" si="131"/>
        <v>0</v>
      </c>
      <c r="AC159" s="76">
        <f t="shared" si="132"/>
        <v>0</v>
      </c>
      <c r="AD159" s="76">
        <f t="shared" si="133"/>
        <v>0</v>
      </c>
      <c r="AE159" s="76">
        <f t="shared" si="134"/>
        <v>0</v>
      </c>
      <c r="AF159" s="76">
        <f t="shared" si="135"/>
        <v>0</v>
      </c>
      <c r="AG159" s="76">
        <f t="shared" si="136"/>
        <v>0</v>
      </c>
      <c r="AH159" s="76">
        <f t="shared" si="137"/>
        <v>0</v>
      </c>
      <c r="AI159" s="76">
        <f t="shared" si="138"/>
        <v>0</v>
      </c>
      <c r="AJ159" s="76">
        <f t="shared" si="139"/>
        <v>0</v>
      </c>
      <c r="AK159" s="76">
        <f t="shared" si="140"/>
        <v>0</v>
      </c>
      <c r="AL159" s="76">
        <f t="shared" si="141"/>
        <v>0</v>
      </c>
      <c r="AM159" s="76">
        <f t="shared" si="142"/>
        <v>0</v>
      </c>
      <c r="AN159" s="76" t="str">
        <f t="shared" si="143"/>
        <v/>
      </c>
      <c r="AO159" s="76" t="str">
        <f t="shared" si="144"/>
        <v/>
      </c>
      <c r="AP159" s="76" t="str">
        <f t="shared" si="145"/>
        <v/>
      </c>
      <c r="AQ159" s="76" t="str">
        <f t="shared" si="146"/>
        <v/>
      </c>
      <c r="AR159" s="76" t="str">
        <f t="shared" si="147"/>
        <v/>
      </c>
      <c r="AS159" s="76" t="str">
        <f t="shared" si="148"/>
        <v/>
      </c>
      <c r="AT159" s="76" t="str">
        <f t="shared" si="149"/>
        <v/>
      </c>
      <c r="AU159" s="76" t="str">
        <f t="shared" si="150"/>
        <v/>
      </c>
      <c r="AV159" s="76" t="str">
        <f t="shared" si="151"/>
        <v/>
      </c>
      <c r="AW159" s="76" t="str">
        <f t="shared" si="152"/>
        <v/>
      </c>
      <c r="AX159" s="76" t="str">
        <f t="shared" si="153"/>
        <v/>
      </c>
      <c r="AY159" s="76" t="str">
        <f t="shared" si="154"/>
        <v/>
      </c>
      <c r="AZ159" s="76" t="str">
        <f t="shared" si="155"/>
        <v/>
      </c>
      <c r="BA159" s="76" t="str">
        <f t="shared" si="156"/>
        <v/>
      </c>
      <c r="BB159" s="76" t="str">
        <f t="shared" si="157"/>
        <v/>
      </c>
      <c r="BC159" s="76" t="str">
        <f t="shared" si="158"/>
        <v/>
      </c>
      <c r="BF159" s="67" t="s">
        <v>10</v>
      </c>
      <c r="BG159" s="547" t="s">
        <v>20</v>
      </c>
      <c r="BH159" s="67" t="s">
        <v>108</v>
      </c>
      <c r="BI159" s="67" t="s">
        <v>549</v>
      </c>
    </row>
    <row r="160" spans="1:61" ht="30" customHeight="1">
      <c r="A160" s="556" t="str">
        <f t="shared" si="106"/>
        <v/>
      </c>
      <c r="B160" s="557"/>
      <c r="C160" s="556" t="s">
        <v>1456</v>
      </c>
      <c r="D160" s="558" t="str">
        <f t="shared" si="107"/>
        <v/>
      </c>
      <c r="E160" s="559" t="str">
        <f t="shared" si="108"/>
        <v/>
      </c>
      <c r="F160" s="560" t="str">
        <f t="shared" si="109"/>
        <v/>
      </c>
      <c r="G160" s="561" t="str">
        <f t="shared" si="110"/>
        <v/>
      </c>
      <c r="H160" s="556" t="str">
        <f t="shared" si="111"/>
        <v/>
      </c>
      <c r="I160" s="556" t="str">
        <f t="shared" si="112"/>
        <v/>
      </c>
      <c r="J160" s="561" t="str">
        <f t="shared" si="113"/>
        <v/>
      </c>
      <c r="K160" s="76" t="str">
        <f t="shared" si="114"/>
        <v/>
      </c>
      <c r="L160" s="76" t="str">
        <f t="shared" si="115"/>
        <v/>
      </c>
      <c r="M160" s="76" t="str">
        <f t="shared" si="116"/>
        <v/>
      </c>
      <c r="N160" s="76" t="str">
        <f t="shared" si="117"/>
        <v/>
      </c>
      <c r="O160" s="76">
        <f t="shared" si="118"/>
        <v>0</v>
      </c>
      <c r="P160" s="76">
        <f t="shared" si="119"/>
        <v>0</v>
      </c>
      <c r="Q160" s="76">
        <f t="shared" si="120"/>
        <v>0</v>
      </c>
      <c r="R160" s="76">
        <f t="shared" si="121"/>
        <v>0</v>
      </c>
      <c r="S160" s="76">
        <f t="shared" si="122"/>
        <v>0</v>
      </c>
      <c r="T160" s="76">
        <f t="shared" si="123"/>
        <v>0</v>
      </c>
      <c r="U160" s="76">
        <f t="shared" si="124"/>
        <v>0</v>
      </c>
      <c r="V160" s="76">
        <f t="shared" si="125"/>
        <v>0</v>
      </c>
      <c r="W160" s="76">
        <f t="shared" si="126"/>
        <v>0</v>
      </c>
      <c r="X160" s="76">
        <f t="shared" si="127"/>
        <v>0</v>
      </c>
      <c r="Y160" s="76">
        <f t="shared" si="128"/>
        <v>0</v>
      </c>
      <c r="Z160" s="76">
        <f t="shared" si="129"/>
        <v>0</v>
      </c>
      <c r="AA160" s="76">
        <f t="shared" si="130"/>
        <v>0</v>
      </c>
      <c r="AB160" s="76">
        <f t="shared" si="131"/>
        <v>0</v>
      </c>
      <c r="AC160" s="76">
        <f t="shared" si="132"/>
        <v>0</v>
      </c>
      <c r="AD160" s="76">
        <f t="shared" si="133"/>
        <v>0</v>
      </c>
      <c r="AE160" s="76">
        <f t="shared" si="134"/>
        <v>0</v>
      </c>
      <c r="AF160" s="76">
        <f t="shared" si="135"/>
        <v>0</v>
      </c>
      <c r="AG160" s="76">
        <f t="shared" si="136"/>
        <v>0</v>
      </c>
      <c r="AH160" s="76">
        <f t="shared" si="137"/>
        <v>0</v>
      </c>
      <c r="AI160" s="76">
        <f t="shared" si="138"/>
        <v>0</v>
      </c>
      <c r="AJ160" s="76">
        <f t="shared" si="139"/>
        <v>0</v>
      </c>
      <c r="AK160" s="76">
        <f t="shared" si="140"/>
        <v>0</v>
      </c>
      <c r="AL160" s="76">
        <f t="shared" si="141"/>
        <v>0</v>
      </c>
      <c r="AM160" s="76">
        <f t="shared" si="142"/>
        <v>0</v>
      </c>
      <c r="AN160" s="76" t="str">
        <f t="shared" si="143"/>
        <v/>
      </c>
      <c r="AO160" s="76" t="str">
        <f t="shared" si="144"/>
        <v/>
      </c>
      <c r="AP160" s="76" t="str">
        <f t="shared" si="145"/>
        <v/>
      </c>
      <c r="AQ160" s="76" t="str">
        <f t="shared" si="146"/>
        <v/>
      </c>
      <c r="AR160" s="76" t="str">
        <f t="shared" si="147"/>
        <v/>
      </c>
      <c r="AS160" s="76" t="str">
        <f t="shared" si="148"/>
        <v/>
      </c>
      <c r="AT160" s="76" t="str">
        <f t="shared" si="149"/>
        <v/>
      </c>
      <c r="AU160" s="76" t="str">
        <f t="shared" si="150"/>
        <v/>
      </c>
      <c r="AV160" s="76" t="str">
        <f t="shared" si="151"/>
        <v/>
      </c>
      <c r="AW160" s="76" t="str">
        <f t="shared" si="152"/>
        <v/>
      </c>
      <c r="AX160" s="76" t="str">
        <f t="shared" si="153"/>
        <v/>
      </c>
      <c r="AY160" s="76" t="str">
        <f t="shared" si="154"/>
        <v/>
      </c>
      <c r="AZ160" s="76" t="str">
        <f t="shared" si="155"/>
        <v/>
      </c>
      <c r="BA160" s="76" t="str">
        <f t="shared" si="156"/>
        <v/>
      </c>
      <c r="BB160" s="76" t="str">
        <f t="shared" si="157"/>
        <v/>
      </c>
      <c r="BC160" s="76" t="str">
        <f t="shared" si="158"/>
        <v/>
      </c>
      <c r="BF160" s="67" t="s">
        <v>10</v>
      </c>
      <c r="BG160" s="547" t="s">
        <v>20</v>
      </c>
      <c r="BH160" s="67" t="s">
        <v>109</v>
      </c>
      <c r="BI160" s="67" t="s">
        <v>550</v>
      </c>
    </row>
    <row r="161" spans="1:61" ht="30" customHeight="1">
      <c r="A161" s="556" t="str">
        <f t="shared" si="106"/>
        <v/>
      </c>
      <c r="B161" s="557"/>
      <c r="C161" s="556" t="s">
        <v>1456</v>
      </c>
      <c r="D161" s="558" t="str">
        <f t="shared" si="107"/>
        <v/>
      </c>
      <c r="E161" s="559" t="str">
        <f t="shared" si="108"/>
        <v/>
      </c>
      <c r="F161" s="560" t="str">
        <f t="shared" si="109"/>
        <v/>
      </c>
      <c r="G161" s="561" t="str">
        <f t="shared" si="110"/>
        <v/>
      </c>
      <c r="H161" s="556" t="str">
        <f t="shared" si="111"/>
        <v/>
      </c>
      <c r="I161" s="556" t="str">
        <f t="shared" si="112"/>
        <v/>
      </c>
      <c r="J161" s="561" t="str">
        <f t="shared" si="113"/>
        <v/>
      </c>
      <c r="K161" s="76" t="str">
        <f t="shared" si="114"/>
        <v/>
      </c>
      <c r="L161" s="76" t="str">
        <f t="shared" si="115"/>
        <v/>
      </c>
      <c r="M161" s="76" t="str">
        <f t="shared" si="116"/>
        <v/>
      </c>
      <c r="N161" s="76" t="str">
        <f t="shared" si="117"/>
        <v/>
      </c>
      <c r="O161" s="76">
        <f t="shared" si="118"/>
        <v>0</v>
      </c>
      <c r="P161" s="76">
        <f t="shared" si="119"/>
        <v>0</v>
      </c>
      <c r="Q161" s="76">
        <f t="shared" si="120"/>
        <v>0</v>
      </c>
      <c r="R161" s="76">
        <f t="shared" si="121"/>
        <v>0</v>
      </c>
      <c r="S161" s="76">
        <f t="shared" si="122"/>
        <v>0</v>
      </c>
      <c r="T161" s="76">
        <f t="shared" si="123"/>
        <v>0</v>
      </c>
      <c r="U161" s="76">
        <f t="shared" si="124"/>
        <v>0</v>
      </c>
      <c r="V161" s="76">
        <f t="shared" si="125"/>
        <v>0</v>
      </c>
      <c r="W161" s="76">
        <f t="shared" si="126"/>
        <v>0</v>
      </c>
      <c r="X161" s="76">
        <f t="shared" si="127"/>
        <v>0</v>
      </c>
      <c r="Y161" s="76">
        <f t="shared" si="128"/>
        <v>0</v>
      </c>
      <c r="Z161" s="76">
        <f t="shared" si="129"/>
        <v>0</v>
      </c>
      <c r="AA161" s="76">
        <f t="shared" si="130"/>
        <v>0</v>
      </c>
      <c r="AB161" s="76">
        <f t="shared" si="131"/>
        <v>0</v>
      </c>
      <c r="AC161" s="76">
        <f t="shared" si="132"/>
        <v>0</v>
      </c>
      <c r="AD161" s="76">
        <f t="shared" si="133"/>
        <v>0</v>
      </c>
      <c r="AE161" s="76">
        <f t="shared" si="134"/>
        <v>0</v>
      </c>
      <c r="AF161" s="76">
        <f t="shared" si="135"/>
        <v>0</v>
      </c>
      <c r="AG161" s="76">
        <f t="shared" si="136"/>
        <v>0</v>
      </c>
      <c r="AH161" s="76">
        <f t="shared" si="137"/>
        <v>0</v>
      </c>
      <c r="AI161" s="76">
        <f t="shared" si="138"/>
        <v>0</v>
      </c>
      <c r="AJ161" s="76">
        <f t="shared" si="139"/>
        <v>0</v>
      </c>
      <c r="AK161" s="76">
        <f t="shared" si="140"/>
        <v>0</v>
      </c>
      <c r="AL161" s="76">
        <f t="shared" si="141"/>
        <v>0</v>
      </c>
      <c r="AM161" s="76">
        <f t="shared" si="142"/>
        <v>0</v>
      </c>
      <c r="AN161" s="76" t="str">
        <f t="shared" si="143"/>
        <v/>
      </c>
      <c r="AO161" s="76" t="str">
        <f t="shared" si="144"/>
        <v/>
      </c>
      <c r="AP161" s="76" t="str">
        <f t="shared" si="145"/>
        <v/>
      </c>
      <c r="AQ161" s="76" t="str">
        <f t="shared" si="146"/>
        <v/>
      </c>
      <c r="AR161" s="76" t="str">
        <f t="shared" si="147"/>
        <v/>
      </c>
      <c r="AS161" s="76" t="str">
        <f t="shared" si="148"/>
        <v/>
      </c>
      <c r="AT161" s="76" t="str">
        <f t="shared" si="149"/>
        <v/>
      </c>
      <c r="AU161" s="76" t="str">
        <f t="shared" si="150"/>
        <v/>
      </c>
      <c r="AV161" s="76" t="str">
        <f t="shared" si="151"/>
        <v/>
      </c>
      <c r="AW161" s="76" t="str">
        <f t="shared" si="152"/>
        <v/>
      </c>
      <c r="AX161" s="76" t="str">
        <f t="shared" si="153"/>
        <v/>
      </c>
      <c r="AY161" s="76" t="str">
        <f t="shared" si="154"/>
        <v/>
      </c>
      <c r="AZ161" s="76" t="str">
        <f t="shared" si="155"/>
        <v/>
      </c>
      <c r="BA161" s="76" t="str">
        <f t="shared" si="156"/>
        <v/>
      </c>
      <c r="BB161" s="76" t="str">
        <f t="shared" si="157"/>
        <v/>
      </c>
      <c r="BC161" s="76" t="str">
        <f t="shared" si="158"/>
        <v/>
      </c>
      <c r="BF161" s="67" t="s">
        <v>10</v>
      </c>
      <c r="BG161" s="547" t="s">
        <v>20</v>
      </c>
      <c r="BH161" s="67" t="s">
        <v>110</v>
      </c>
      <c r="BI161" s="67" t="s">
        <v>551</v>
      </c>
    </row>
    <row r="162" spans="1:61" ht="30" customHeight="1">
      <c r="A162" s="556" t="str">
        <f t="shared" si="106"/>
        <v/>
      </c>
      <c r="B162" s="557"/>
      <c r="C162" s="556" t="s">
        <v>1456</v>
      </c>
      <c r="D162" s="558" t="str">
        <f t="shared" si="107"/>
        <v/>
      </c>
      <c r="E162" s="559" t="str">
        <f t="shared" si="108"/>
        <v/>
      </c>
      <c r="F162" s="560" t="str">
        <f t="shared" si="109"/>
        <v/>
      </c>
      <c r="G162" s="561" t="str">
        <f t="shared" si="110"/>
        <v/>
      </c>
      <c r="H162" s="556" t="str">
        <f t="shared" si="111"/>
        <v/>
      </c>
      <c r="I162" s="556" t="str">
        <f t="shared" si="112"/>
        <v/>
      </c>
      <c r="J162" s="561" t="str">
        <f t="shared" si="113"/>
        <v/>
      </c>
      <c r="K162" s="76" t="str">
        <f t="shared" si="114"/>
        <v/>
      </c>
      <c r="L162" s="76" t="str">
        <f t="shared" si="115"/>
        <v/>
      </c>
      <c r="M162" s="76" t="str">
        <f t="shared" si="116"/>
        <v/>
      </c>
      <c r="N162" s="76" t="str">
        <f t="shared" si="117"/>
        <v/>
      </c>
      <c r="O162" s="76">
        <f t="shared" si="118"/>
        <v>0</v>
      </c>
      <c r="P162" s="76">
        <f t="shared" si="119"/>
        <v>0</v>
      </c>
      <c r="Q162" s="76">
        <f t="shared" si="120"/>
        <v>0</v>
      </c>
      <c r="R162" s="76">
        <f t="shared" si="121"/>
        <v>0</v>
      </c>
      <c r="S162" s="76">
        <f t="shared" si="122"/>
        <v>0</v>
      </c>
      <c r="T162" s="76">
        <f t="shared" si="123"/>
        <v>0</v>
      </c>
      <c r="U162" s="76">
        <f t="shared" si="124"/>
        <v>0</v>
      </c>
      <c r="V162" s="76">
        <f t="shared" si="125"/>
        <v>0</v>
      </c>
      <c r="W162" s="76">
        <f t="shared" si="126"/>
        <v>0</v>
      </c>
      <c r="X162" s="76">
        <f t="shared" si="127"/>
        <v>0</v>
      </c>
      <c r="Y162" s="76">
        <f t="shared" si="128"/>
        <v>0</v>
      </c>
      <c r="Z162" s="76">
        <f t="shared" si="129"/>
        <v>0</v>
      </c>
      <c r="AA162" s="76">
        <f t="shared" si="130"/>
        <v>0</v>
      </c>
      <c r="AB162" s="76">
        <f t="shared" si="131"/>
        <v>0</v>
      </c>
      <c r="AC162" s="76">
        <f t="shared" si="132"/>
        <v>0</v>
      </c>
      <c r="AD162" s="76">
        <f t="shared" si="133"/>
        <v>0</v>
      </c>
      <c r="AE162" s="76">
        <f t="shared" si="134"/>
        <v>0</v>
      </c>
      <c r="AF162" s="76">
        <f t="shared" si="135"/>
        <v>0</v>
      </c>
      <c r="AG162" s="76">
        <f t="shared" si="136"/>
        <v>0</v>
      </c>
      <c r="AH162" s="76">
        <f t="shared" si="137"/>
        <v>0</v>
      </c>
      <c r="AI162" s="76">
        <f t="shared" si="138"/>
        <v>0</v>
      </c>
      <c r="AJ162" s="76">
        <f t="shared" si="139"/>
        <v>0</v>
      </c>
      <c r="AK162" s="76">
        <f t="shared" si="140"/>
        <v>0</v>
      </c>
      <c r="AL162" s="76">
        <f t="shared" si="141"/>
        <v>0</v>
      </c>
      <c r="AM162" s="76">
        <f t="shared" si="142"/>
        <v>0</v>
      </c>
      <c r="AN162" s="76" t="str">
        <f t="shared" si="143"/>
        <v/>
      </c>
      <c r="AO162" s="76" t="str">
        <f t="shared" si="144"/>
        <v/>
      </c>
      <c r="AP162" s="76" t="str">
        <f t="shared" si="145"/>
        <v/>
      </c>
      <c r="AQ162" s="76" t="str">
        <f t="shared" si="146"/>
        <v/>
      </c>
      <c r="AR162" s="76" t="str">
        <f t="shared" si="147"/>
        <v/>
      </c>
      <c r="AS162" s="76" t="str">
        <f t="shared" si="148"/>
        <v/>
      </c>
      <c r="AT162" s="76" t="str">
        <f t="shared" si="149"/>
        <v/>
      </c>
      <c r="AU162" s="76" t="str">
        <f t="shared" si="150"/>
        <v/>
      </c>
      <c r="AV162" s="76" t="str">
        <f t="shared" si="151"/>
        <v/>
      </c>
      <c r="AW162" s="76" t="str">
        <f t="shared" si="152"/>
        <v/>
      </c>
      <c r="AX162" s="76" t="str">
        <f t="shared" si="153"/>
        <v/>
      </c>
      <c r="AY162" s="76" t="str">
        <f t="shared" si="154"/>
        <v/>
      </c>
      <c r="AZ162" s="76" t="str">
        <f t="shared" si="155"/>
        <v/>
      </c>
      <c r="BA162" s="76" t="str">
        <f t="shared" si="156"/>
        <v/>
      </c>
      <c r="BB162" s="76" t="str">
        <f t="shared" si="157"/>
        <v/>
      </c>
      <c r="BC162" s="76" t="str">
        <f t="shared" si="158"/>
        <v/>
      </c>
      <c r="BF162" s="67" t="s">
        <v>10</v>
      </c>
      <c r="BG162" s="547" t="s">
        <v>20</v>
      </c>
      <c r="BH162" s="67" t="s">
        <v>2119</v>
      </c>
      <c r="BI162" s="67" t="s">
        <v>552</v>
      </c>
    </row>
    <row r="163" spans="1:61" ht="30" customHeight="1">
      <c r="A163" s="556" t="str">
        <f t="shared" si="106"/>
        <v/>
      </c>
      <c r="B163" s="557"/>
      <c r="C163" s="556" t="s">
        <v>1456</v>
      </c>
      <c r="D163" s="558" t="str">
        <f t="shared" si="107"/>
        <v/>
      </c>
      <c r="E163" s="559" t="str">
        <f t="shared" si="108"/>
        <v/>
      </c>
      <c r="F163" s="560" t="str">
        <f t="shared" si="109"/>
        <v/>
      </c>
      <c r="G163" s="561" t="str">
        <f t="shared" si="110"/>
        <v/>
      </c>
      <c r="H163" s="556" t="str">
        <f t="shared" si="111"/>
        <v/>
      </c>
      <c r="I163" s="556" t="str">
        <f t="shared" si="112"/>
        <v/>
      </c>
      <c r="J163" s="561" t="str">
        <f t="shared" si="113"/>
        <v/>
      </c>
      <c r="K163" s="76" t="str">
        <f t="shared" si="114"/>
        <v/>
      </c>
      <c r="L163" s="76" t="str">
        <f t="shared" si="115"/>
        <v/>
      </c>
      <c r="M163" s="76" t="str">
        <f t="shared" si="116"/>
        <v/>
      </c>
      <c r="N163" s="76" t="str">
        <f t="shared" si="117"/>
        <v/>
      </c>
      <c r="O163" s="76">
        <f t="shared" si="118"/>
        <v>0</v>
      </c>
      <c r="P163" s="76">
        <f t="shared" si="119"/>
        <v>0</v>
      </c>
      <c r="Q163" s="76">
        <f t="shared" si="120"/>
        <v>0</v>
      </c>
      <c r="R163" s="76">
        <f t="shared" si="121"/>
        <v>0</v>
      </c>
      <c r="S163" s="76">
        <f t="shared" si="122"/>
        <v>0</v>
      </c>
      <c r="T163" s="76">
        <f t="shared" si="123"/>
        <v>0</v>
      </c>
      <c r="U163" s="76">
        <f t="shared" si="124"/>
        <v>0</v>
      </c>
      <c r="V163" s="76">
        <f t="shared" si="125"/>
        <v>0</v>
      </c>
      <c r="W163" s="76">
        <f t="shared" si="126"/>
        <v>0</v>
      </c>
      <c r="X163" s="76">
        <f t="shared" si="127"/>
        <v>0</v>
      </c>
      <c r="Y163" s="76">
        <f t="shared" si="128"/>
        <v>0</v>
      </c>
      <c r="Z163" s="76">
        <f t="shared" si="129"/>
        <v>0</v>
      </c>
      <c r="AA163" s="76">
        <f t="shared" si="130"/>
        <v>0</v>
      </c>
      <c r="AB163" s="76">
        <f t="shared" si="131"/>
        <v>0</v>
      </c>
      <c r="AC163" s="76">
        <f t="shared" si="132"/>
        <v>0</v>
      </c>
      <c r="AD163" s="76">
        <f t="shared" si="133"/>
        <v>0</v>
      </c>
      <c r="AE163" s="76">
        <f t="shared" si="134"/>
        <v>0</v>
      </c>
      <c r="AF163" s="76">
        <f t="shared" si="135"/>
        <v>0</v>
      </c>
      <c r="AG163" s="76">
        <f t="shared" si="136"/>
        <v>0</v>
      </c>
      <c r="AH163" s="76">
        <f t="shared" si="137"/>
        <v>0</v>
      </c>
      <c r="AI163" s="76">
        <f t="shared" si="138"/>
        <v>0</v>
      </c>
      <c r="AJ163" s="76">
        <f t="shared" si="139"/>
        <v>0</v>
      </c>
      <c r="AK163" s="76">
        <f t="shared" si="140"/>
        <v>0</v>
      </c>
      <c r="AL163" s="76">
        <f t="shared" si="141"/>
        <v>0</v>
      </c>
      <c r="AM163" s="76">
        <f t="shared" si="142"/>
        <v>0</v>
      </c>
      <c r="AN163" s="76" t="str">
        <f t="shared" si="143"/>
        <v/>
      </c>
      <c r="AO163" s="76" t="str">
        <f t="shared" si="144"/>
        <v/>
      </c>
      <c r="AP163" s="76" t="str">
        <f t="shared" si="145"/>
        <v/>
      </c>
      <c r="AQ163" s="76" t="str">
        <f t="shared" si="146"/>
        <v/>
      </c>
      <c r="AR163" s="76" t="str">
        <f t="shared" si="147"/>
        <v/>
      </c>
      <c r="AS163" s="76" t="str">
        <f t="shared" si="148"/>
        <v/>
      </c>
      <c r="AT163" s="76" t="str">
        <f t="shared" si="149"/>
        <v/>
      </c>
      <c r="AU163" s="76" t="str">
        <f t="shared" si="150"/>
        <v/>
      </c>
      <c r="AV163" s="76" t="str">
        <f t="shared" si="151"/>
        <v/>
      </c>
      <c r="AW163" s="76" t="str">
        <f t="shared" si="152"/>
        <v/>
      </c>
      <c r="AX163" s="76" t="str">
        <f t="shared" si="153"/>
        <v/>
      </c>
      <c r="AY163" s="76" t="str">
        <f t="shared" si="154"/>
        <v/>
      </c>
      <c r="AZ163" s="76" t="str">
        <f t="shared" si="155"/>
        <v/>
      </c>
      <c r="BA163" s="76" t="str">
        <f t="shared" si="156"/>
        <v/>
      </c>
      <c r="BB163" s="76" t="str">
        <f t="shared" si="157"/>
        <v/>
      </c>
      <c r="BC163" s="76" t="str">
        <f t="shared" si="158"/>
        <v/>
      </c>
      <c r="BF163" s="67" t="s">
        <v>10</v>
      </c>
      <c r="BG163" s="547" t="s">
        <v>20</v>
      </c>
      <c r="BH163" s="67" t="s">
        <v>111</v>
      </c>
      <c r="BI163" s="67" t="s">
        <v>553</v>
      </c>
    </row>
    <row r="164" spans="1:61" ht="30" customHeight="1">
      <c r="A164" s="556" t="str">
        <f t="shared" si="106"/>
        <v/>
      </c>
      <c r="B164" s="557"/>
      <c r="C164" s="556" t="s">
        <v>1456</v>
      </c>
      <c r="D164" s="558" t="str">
        <f t="shared" si="107"/>
        <v/>
      </c>
      <c r="E164" s="559" t="str">
        <f t="shared" si="108"/>
        <v/>
      </c>
      <c r="F164" s="560" t="str">
        <f t="shared" si="109"/>
        <v/>
      </c>
      <c r="G164" s="561" t="str">
        <f t="shared" si="110"/>
        <v/>
      </c>
      <c r="H164" s="556" t="str">
        <f t="shared" si="111"/>
        <v/>
      </c>
      <c r="I164" s="556" t="str">
        <f t="shared" si="112"/>
        <v/>
      </c>
      <c r="J164" s="561" t="str">
        <f t="shared" si="113"/>
        <v/>
      </c>
      <c r="K164" s="76" t="str">
        <f t="shared" si="114"/>
        <v/>
      </c>
      <c r="L164" s="76" t="str">
        <f t="shared" si="115"/>
        <v/>
      </c>
      <c r="M164" s="76" t="str">
        <f t="shared" si="116"/>
        <v/>
      </c>
      <c r="N164" s="76" t="str">
        <f t="shared" si="117"/>
        <v/>
      </c>
      <c r="O164" s="76">
        <f t="shared" si="118"/>
        <v>0</v>
      </c>
      <c r="P164" s="76">
        <f t="shared" si="119"/>
        <v>0</v>
      </c>
      <c r="Q164" s="76">
        <f t="shared" si="120"/>
        <v>0</v>
      </c>
      <c r="R164" s="76">
        <f t="shared" si="121"/>
        <v>0</v>
      </c>
      <c r="S164" s="76">
        <f t="shared" si="122"/>
        <v>0</v>
      </c>
      <c r="T164" s="76">
        <f t="shared" si="123"/>
        <v>0</v>
      </c>
      <c r="U164" s="76">
        <f t="shared" si="124"/>
        <v>0</v>
      </c>
      <c r="V164" s="76">
        <f t="shared" si="125"/>
        <v>0</v>
      </c>
      <c r="W164" s="76">
        <f t="shared" si="126"/>
        <v>0</v>
      </c>
      <c r="X164" s="76">
        <f t="shared" si="127"/>
        <v>0</v>
      </c>
      <c r="Y164" s="76">
        <f t="shared" si="128"/>
        <v>0</v>
      </c>
      <c r="Z164" s="76">
        <f t="shared" si="129"/>
        <v>0</v>
      </c>
      <c r="AA164" s="76">
        <f t="shared" si="130"/>
        <v>0</v>
      </c>
      <c r="AB164" s="76">
        <f t="shared" si="131"/>
        <v>0</v>
      </c>
      <c r="AC164" s="76">
        <f t="shared" si="132"/>
        <v>0</v>
      </c>
      <c r="AD164" s="76">
        <f t="shared" si="133"/>
        <v>0</v>
      </c>
      <c r="AE164" s="76">
        <f t="shared" si="134"/>
        <v>0</v>
      </c>
      <c r="AF164" s="76">
        <f t="shared" si="135"/>
        <v>0</v>
      </c>
      <c r="AG164" s="76">
        <f t="shared" si="136"/>
        <v>0</v>
      </c>
      <c r="AH164" s="76">
        <f t="shared" si="137"/>
        <v>0</v>
      </c>
      <c r="AI164" s="76">
        <f t="shared" si="138"/>
        <v>0</v>
      </c>
      <c r="AJ164" s="76">
        <f t="shared" si="139"/>
        <v>0</v>
      </c>
      <c r="AK164" s="76">
        <f t="shared" si="140"/>
        <v>0</v>
      </c>
      <c r="AL164" s="76">
        <f t="shared" si="141"/>
        <v>0</v>
      </c>
      <c r="AM164" s="76">
        <f t="shared" si="142"/>
        <v>0</v>
      </c>
      <c r="AN164" s="76" t="str">
        <f t="shared" si="143"/>
        <v/>
      </c>
      <c r="AO164" s="76" t="str">
        <f t="shared" si="144"/>
        <v/>
      </c>
      <c r="AP164" s="76" t="str">
        <f t="shared" si="145"/>
        <v/>
      </c>
      <c r="AQ164" s="76" t="str">
        <f t="shared" si="146"/>
        <v/>
      </c>
      <c r="AR164" s="76" t="str">
        <f t="shared" si="147"/>
        <v/>
      </c>
      <c r="AS164" s="76" t="str">
        <f t="shared" si="148"/>
        <v/>
      </c>
      <c r="AT164" s="76" t="str">
        <f t="shared" si="149"/>
        <v/>
      </c>
      <c r="AU164" s="76" t="str">
        <f t="shared" si="150"/>
        <v/>
      </c>
      <c r="AV164" s="76" t="str">
        <f t="shared" si="151"/>
        <v/>
      </c>
      <c r="AW164" s="76" t="str">
        <f t="shared" si="152"/>
        <v/>
      </c>
      <c r="AX164" s="76" t="str">
        <f t="shared" si="153"/>
        <v/>
      </c>
      <c r="AY164" s="76" t="str">
        <f t="shared" si="154"/>
        <v/>
      </c>
      <c r="AZ164" s="76" t="str">
        <f t="shared" si="155"/>
        <v/>
      </c>
      <c r="BA164" s="76" t="str">
        <f t="shared" si="156"/>
        <v/>
      </c>
      <c r="BB164" s="76" t="str">
        <f t="shared" si="157"/>
        <v/>
      </c>
      <c r="BC164" s="76" t="str">
        <f t="shared" si="158"/>
        <v/>
      </c>
      <c r="BF164" s="67" t="s">
        <v>10</v>
      </c>
      <c r="BG164" s="547" t="s">
        <v>20</v>
      </c>
      <c r="BH164" s="67" t="s">
        <v>2120</v>
      </c>
      <c r="BI164" s="67" t="s">
        <v>554</v>
      </c>
    </row>
    <row r="165" spans="1:61" ht="30" customHeight="1">
      <c r="A165" s="556" t="str">
        <f t="shared" si="106"/>
        <v/>
      </c>
      <c r="B165" s="557"/>
      <c r="C165" s="556" t="s">
        <v>1456</v>
      </c>
      <c r="D165" s="558" t="str">
        <f t="shared" si="107"/>
        <v/>
      </c>
      <c r="E165" s="559" t="str">
        <f t="shared" si="108"/>
        <v/>
      </c>
      <c r="F165" s="560" t="str">
        <f t="shared" si="109"/>
        <v/>
      </c>
      <c r="G165" s="561" t="str">
        <f t="shared" si="110"/>
        <v/>
      </c>
      <c r="H165" s="556" t="str">
        <f t="shared" si="111"/>
        <v/>
      </c>
      <c r="I165" s="556" t="str">
        <f t="shared" si="112"/>
        <v/>
      </c>
      <c r="J165" s="561" t="str">
        <f t="shared" si="113"/>
        <v/>
      </c>
      <c r="K165" s="76" t="str">
        <f t="shared" si="114"/>
        <v/>
      </c>
      <c r="L165" s="76" t="str">
        <f t="shared" si="115"/>
        <v/>
      </c>
      <c r="M165" s="76" t="str">
        <f t="shared" si="116"/>
        <v/>
      </c>
      <c r="N165" s="76" t="str">
        <f t="shared" si="117"/>
        <v/>
      </c>
      <c r="O165" s="76">
        <f t="shared" si="118"/>
        <v>0</v>
      </c>
      <c r="P165" s="76">
        <f t="shared" si="119"/>
        <v>0</v>
      </c>
      <c r="Q165" s="76">
        <f t="shared" si="120"/>
        <v>0</v>
      </c>
      <c r="R165" s="76">
        <f t="shared" si="121"/>
        <v>0</v>
      </c>
      <c r="S165" s="76">
        <f t="shared" si="122"/>
        <v>0</v>
      </c>
      <c r="T165" s="76">
        <f t="shared" si="123"/>
        <v>0</v>
      </c>
      <c r="U165" s="76">
        <f t="shared" si="124"/>
        <v>0</v>
      </c>
      <c r="V165" s="76">
        <f t="shared" si="125"/>
        <v>0</v>
      </c>
      <c r="W165" s="76">
        <f t="shared" si="126"/>
        <v>0</v>
      </c>
      <c r="X165" s="76">
        <f t="shared" si="127"/>
        <v>0</v>
      </c>
      <c r="Y165" s="76">
        <f t="shared" si="128"/>
        <v>0</v>
      </c>
      <c r="Z165" s="76">
        <f t="shared" si="129"/>
        <v>0</v>
      </c>
      <c r="AA165" s="76">
        <f t="shared" si="130"/>
        <v>0</v>
      </c>
      <c r="AB165" s="76">
        <f t="shared" si="131"/>
        <v>0</v>
      </c>
      <c r="AC165" s="76">
        <f t="shared" si="132"/>
        <v>0</v>
      </c>
      <c r="AD165" s="76">
        <f t="shared" si="133"/>
        <v>0</v>
      </c>
      <c r="AE165" s="76">
        <f t="shared" si="134"/>
        <v>0</v>
      </c>
      <c r="AF165" s="76">
        <f t="shared" si="135"/>
        <v>0</v>
      </c>
      <c r="AG165" s="76">
        <f t="shared" si="136"/>
        <v>0</v>
      </c>
      <c r="AH165" s="76">
        <f t="shared" si="137"/>
        <v>0</v>
      </c>
      <c r="AI165" s="76">
        <f t="shared" si="138"/>
        <v>0</v>
      </c>
      <c r="AJ165" s="76">
        <f t="shared" si="139"/>
        <v>0</v>
      </c>
      <c r="AK165" s="76">
        <f t="shared" si="140"/>
        <v>0</v>
      </c>
      <c r="AL165" s="76">
        <f t="shared" si="141"/>
        <v>0</v>
      </c>
      <c r="AM165" s="76">
        <f t="shared" si="142"/>
        <v>0</v>
      </c>
      <c r="AN165" s="76" t="str">
        <f t="shared" si="143"/>
        <v/>
      </c>
      <c r="AO165" s="76" t="str">
        <f t="shared" si="144"/>
        <v/>
      </c>
      <c r="AP165" s="76" t="str">
        <f t="shared" si="145"/>
        <v/>
      </c>
      <c r="AQ165" s="76" t="str">
        <f t="shared" si="146"/>
        <v/>
      </c>
      <c r="AR165" s="76" t="str">
        <f t="shared" si="147"/>
        <v/>
      </c>
      <c r="AS165" s="76" t="str">
        <f t="shared" si="148"/>
        <v/>
      </c>
      <c r="AT165" s="76" t="str">
        <f t="shared" si="149"/>
        <v/>
      </c>
      <c r="AU165" s="76" t="str">
        <f t="shared" si="150"/>
        <v/>
      </c>
      <c r="AV165" s="76" t="str">
        <f t="shared" si="151"/>
        <v/>
      </c>
      <c r="AW165" s="76" t="str">
        <f t="shared" si="152"/>
        <v/>
      </c>
      <c r="AX165" s="76" t="str">
        <f t="shared" si="153"/>
        <v/>
      </c>
      <c r="AY165" s="76" t="str">
        <f t="shared" si="154"/>
        <v/>
      </c>
      <c r="AZ165" s="76" t="str">
        <f t="shared" si="155"/>
        <v/>
      </c>
      <c r="BA165" s="76" t="str">
        <f t="shared" si="156"/>
        <v/>
      </c>
      <c r="BB165" s="76" t="str">
        <f t="shared" si="157"/>
        <v/>
      </c>
      <c r="BC165" s="76" t="str">
        <f t="shared" si="158"/>
        <v/>
      </c>
      <c r="BF165" s="67" t="s">
        <v>10</v>
      </c>
      <c r="BG165" s="547" t="s">
        <v>20</v>
      </c>
      <c r="BH165" s="67" t="s">
        <v>2121</v>
      </c>
      <c r="BI165" s="67" t="s">
        <v>555</v>
      </c>
    </row>
    <row r="166" spans="1:61" ht="30" customHeight="1">
      <c r="A166" s="556" t="str">
        <f t="shared" si="106"/>
        <v/>
      </c>
      <c r="B166" s="557"/>
      <c r="C166" s="556" t="s">
        <v>1456</v>
      </c>
      <c r="D166" s="558" t="str">
        <f t="shared" si="107"/>
        <v/>
      </c>
      <c r="E166" s="559" t="str">
        <f t="shared" si="108"/>
        <v/>
      </c>
      <c r="F166" s="560" t="str">
        <f t="shared" si="109"/>
        <v/>
      </c>
      <c r="G166" s="561" t="str">
        <f t="shared" si="110"/>
        <v/>
      </c>
      <c r="H166" s="556" t="str">
        <f t="shared" si="111"/>
        <v/>
      </c>
      <c r="I166" s="556" t="str">
        <f t="shared" si="112"/>
        <v/>
      </c>
      <c r="J166" s="561" t="str">
        <f t="shared" si="113"/>
        <v/>
      </c>
      <c r="K166" s="76" t="str">
        <f t="shared" si="114"/>
        <v/>
      </c>
      <c r="L166" s="76" t="str">
        <f t="shared" si="115"/>
        <v/>
      </c>
      <c r="M166" s="76" t="str">
        <f t="shared" si="116"/>
        <v/>
      </c>
      <c r="N166" s="76" t="str">
        <f t="shared" si="117"/>
        <v/>
      </c>
      <c r="O166" s="76">
        <f t="shared" si="118"/>
        <v>0</v>
      </c>
      <c r="P166" s="76">
        <f t="shared" si="119"/>
        <v>0</v>
      </c>
      <c r="Q166" s="76">
        <f t="shared" si="120"/>
        <v>0</v>
      </c>
      <c r="R166" s="76">
        <f t="shared" si="121"/>
        <v>0</v>
      </c>
      <c r="S166" s="76">
        <f t="shared" si="122"/>
        <v>0</v>
      </c>
      <c r="T166" s="76">
        <f t="shared" si="123"/>
        <v>0</v>
      </c>
      <c r="U166" s="76">
        <f t="shared" si="124"/>
        <v>0</v>
      </c>
      <c r="V166" s="76">
        <f t="shared" si="125"/>
        <v>0</v>
      </c>
      <c r="W166" s="76">
        <f t="shared" si="126"/>
        <v>0</v>
      </c>
      <c r="X166" s="76">
        <f t="shared" si="127"/>
        <v>0</v>
      </c>
      <c r="Y166" s="76">
        <f t="shared" si="128"/>
        <v>0</v>
      </c>
      <c r="Z166" s="76">
        <f t="shared" si="129"/>
        <v>0</v>
      </c>
      <c r="AA166" s="76">
        <f t="shared" si="130"/>
        <v>0</v>
      </c>
      <c r="AB166" s="76">
        <f t="shared" si="131"/>
        <v>0</v>
      </c>
      <c r="AC166" s="76">
        <f t="shared" si="132"/>
        <v>0</v>
      </c>
      <c r="AD166" s="76">
        <f t="shared" si="133"/>
        <v>0</v>
      </c>
      <c r="AE166" s="76">
        <f t="shared" si="134"/>
        <v>0</v>
      </c>
      <c r="AF166" s="76">
        <f t="shared" si="135"/>
        <v>0</v>
      </c>
      <c r="AG166" s="76">
        <f t="shared" si="136"/>
        <v>0</v>
      </c>
      <c r="AH166" s="76">
        <f t="shared" si="137"/>
        <v>0</v>
      </c>
      <c r="AI166" s="76">
        <f t="shared" si="138"/>
        <v>0</v>
      </c>
      <c r="AJ166" s="76">
        <f t="shared" si="139"/>
        <v>0</v>
      </c>
      <c r="AK166" s="76">
        <f t="shared" si="140"/>
        <v>0</v>
      </c>
      <c r="AL166" s="76">
        <f t="shared" si="141"/>
        <v>0</v>
      </c>
      <c r="AM166" s="76">
        <f t="shared" si="142"/>
        <v>0</v>
      </c>
      <c r="AN166" s="76" t="str">
        <f t="shared" si="143"/>
        <v/>
      </c>
      <c r="AO166" s="76" t="str">
        <f t="shared" si="144"/>
        <v/>
      </c>
      <c r="AP166" s="76" t="str">
        <f t="shared" si="145"/>
        <v/>
      </c>
      <c r="AQ166" s="76" t="str">
        <f t="shared" si="146"/>
        <v/>
      </c>
      <c r="AR166" s="76" t="str">
        <f t="shared" si="147"/>
        <v/>
      </c>
      <c r="AS166" s="76" t="str">
        <f t="shared" si="148"/>
        <v/>
      </c>
      <c r="AT166" s="76" t="str">
        <f t="shared" si="149"/>
        <v/>
      </c>
      <c r="AU166" s="76" t="str">
        <f t="shared" si="150"/>
        <v/>
      </c>
      <c r="AV166" s="76" t="str">
        <f t="shared" si="151"/>
        <v/>
      </c>
      <c r="AW166" s="76" t="str">
        <f t="shared" si="152"/>
        <v/>
      </c>
      <c r="AX166" s="76" t="str">
        <f t="shared" si="153"/>
        <v/>
      </c>
      <c r="AY166" s="76" t="str">
        <f t="shared" si="154"/>
        <v/>
      </c>
      <c r="AZ166" s="76" t="str">
        <f t="shared" si="155"/>
        <v/>
      </c>
      <c r="BA166" s="76" t="str">
        <f t="shared" si="156"/>
        <v/>
      </c>
      <c r="BB166" s="76" t="str">
        <f t="shared" si="157"/>
        <v/>
      </c>
      <c r="BC166" s="76" t="str">
        <f t="shared" si="158"/>
        <v/>
      </c>
      <c r="BF166" s="67" t="s">
        <v>10</v>
      </c>
      <c r="BG166" s="547" t="s">
        <v>20</v>
      </c>
      <c r="BH166" s="67" t="s">
        <v>112</v>
      </c>
      <c r="BI166" s="67" t="s">
        <v>556</v>
      </c>
    </row>
    <row r="167" spans="1:61" ht="30" customHeight="1">
      <c r="A167" s="556" t="str">
        <f t="shared" si="106"/>
        <v/>
      </c>
      <c r="B167" s="557"/>
      <c r="C167" s="556" t="s">
        <v>1456</v>
      </c>
      <c r="D167" s="558" t="str">
        <f t="shared" si="107"/>
        <v/>
      </c>
      <c r="E167" s="559" t="str">
        <f t="shared" si="108"/>
        <v/>
      </c>
      <c r="F167" s="560" t="str">
        <f t="shared" si="109"/>
        <v/>
      </c>
      <c r="G167" s="561" t="str">
        <f t="shared" si="110"/>
        <v/>
      </c>
      <c r="H167" s="556" t="str">
        <f t="shared" si="111"/>
        <v/>
      </c>
      <c r="I167" s="556" t="str">
        <f t="shared" si="112"/>
        <v/>
      </c>
      <c r="J167" s="561" t="str">
        <f t="shared" si="113"/>
        <v/>
      </c>
      <c r="K167" s="76" t="str">
        <f t="shared" si="114"/>
        <v/>
      </c>
      <c r="L167" s="76" t="str">
        <f t="shared" si="115"/>
        <v/>
      </c>
      <c r="M167" s="76" t="str">
        <f t="shared" si="116"/>
        <v/>
      </c>
      <c r="N167" s="76" t="str">
        <f t="shared" si="117"/>
        <v/>
      </c>
      <c r="O167" s="76">
        <f t="shared" si="118"/>
        <v>0</v>
      </c>
      <c r="P167" s="76">
        <f t="shared" si="119"/>
        <v>0</v>
      </c>
      <c r="Q167" s="76">
        <f t="shared" si="120"/>
        <v>0</v>
      </c>
      <c r="R167" s="76">
        <f t="shared" si="121"/>
        <v>0</v>
      </c>
      <c r="S167" s="76">
        <f t="shared" si="122"/>
        <v>0</v>
      </c>
      <c r="T167" s="76">
        <f t="shared" si="123"/>
        <v>0</v>
      </c>
      <c r="U167" s="76">
        <f t="shared" si="124"/>
        <v>0</v>
      </c>
      <c r="V167" s="76">
        <f t="shared" si="125"/>
        <v>0</v>
      </c>
      <c r="W167" s="76">
        <f t="shared" si="126"/>
        <v>0</v>
      </c>
      <c r="X167" s="76">
        <f t="shared" si="127"/>
        <v>0</v>
      </c>
      <c r="Y167" s="76">
        <f t="shared" si="128"/>
        <v>0</v>
      </c>
      <c r="Z167" s="76">
        <f t="shared" si="129"/>
        <v>0</v>
      </c>
      <c r="AA167" s="76">
        <f t="shared" si="130"/>
        <v>0</v>
      </c>
      <c r="AB167" s="76">
        <f t="shared" si="131"/>
        <v>0</v>
      </c>
      <c r="AC167" s="76">
        <f t="shared" si="132"/>
        <v>0</v>
      </c>
      <c r="AD167" s="76">
        <f t="shared" si="133"/>
        <v>0</v>
      </c>
      <c r="AE167" s="76">
        <f t="shared" si="134"/>
        <v>0</v>
      </c>
      <c r="AF167" s="76">
        <f t="shared" si="135"/>
        <v>0</v>
      </c>
      <c r="AG167" s="76">
        <f t="shared" si="136"/>
        <v>0</v>
      </c>
      <c r="AH167" s="76">
        <f t="shared" si="137"/>
        <v>0</v>
      </c>
      <c r="AI167" s="76">
        <f t="shared" si="138"/>
        <v>0</v>
      </c>
      <c r="AJ167" s="76">
        <f t="shared" si="139"/>
        <v>0</v>
      </c>
      <c r="AK167" s="76">
        <f t="shared" si="140"/>
        <v>0</v>
      </c>
      <c r="AL167" s="76">
        <f t="shared" si="141"/>
        <v>0</v>
      </c>
      <c r="AM167" s="76">
        <f t="shared" si="142"/>
        <v>0</v>
      </c>
      <c r="AN167" s="76" t="str">
        <f t="shared" si="143"/>
        <v/>
      </c>
      <c r="AO167" s="76" t="str">
        <f t="shared" si="144"/>
        <v/>
      </c>
      <c r="AP167" s="76" t="str">
        <f t="shared" si="145"/>
        <v/>
      </c>
      <c r="AQ167" s="76" t="str">
        <f t="shared" si="146"/>
        <v/>
      </c>
      <c r="AR167" s="76" t="str">
        <f t="shared" si="147"/>
        <v/>
      </c>
      <c r="AS167" s="76" t="str">
        <f t="shared" si="148"/>
        <v/>
      </c>
      <c r="AT167" s="76" t="str">
        <f t="shared" si="149"/>
        <v/>
      </c>
      <c r="AU167" s="76" t="str">
        <f t="shared" si="150"/>
        <v/>
      </c>
      <c r="AV167" s="76" t="str">
        <f t="shared" si="151"/>
        <v/>
      </c>
      <c r="AW167" s="76" t="str">
        <f t="shared" si="152"/>
        <v/>
      </c>
      <c r="AX167" s="76" t="str">
        <f t="shared" si="153"/>
        <v/>
      </c>
      <c r="AY167" s="76" t="str">
        <f t="shared" si="154"/>
        <v/>
      </c>
      <c r="AZ167" s="76" t="str">
        <f t="shared" si="155"/>
        <v/>
      </c>
      <c r="BA167" s="76" t="str">
        <f t="shared" si="156"/>
        <v/>
      </c>
      <c r="BB167" s="76" t="str">
        <f t="shared" si="157"/>
        <v/>
      </c>
      <c r="BC167" s="76" t="str">
        <f t="shared" si="158"/>
        <v/>
      </c>
      <c r="BF167" s="67" t="s">
        <v>10</v>
      </c>
      <c r="BG167" s="547" t="s">
        <v>20</v>
      </c>
      <c r="BH167" s="67" t="s">
        <v>2122</v>
      </c>
      <c r="BI167" s="67" t="s">
        <v>557</v>
      </c>
    </row>
    <row r="168" spans="1:61" ht="30" customHeight="1">
      <c r="A168" s="556" t="str">
        <f t="shared" si="106"/>
        <v/>
      </c>
      <c r="B168" s="557"/>
      <c r="C168" s="556" t="s">
        <v>1456</v>
      </c>
      <c r="D168" s="558" t="str">
        <f t="shared" si="107"/>
        <v/>
      </c>
      <c r="E168" s="559" t="str">
        <f t="shared" si="108"/>
        <v/>
      </c>
      <c r="F168" s="560" t="str">
        <f t="shared" si="109"/>
        <v/>
      </c>
      <c r="G168" s="561" t="str">
        <f t="shared" si="110"/>
        <v/>
      </c>
      <c r="H168" s="556" t="str">
        <f t="shared" si="111"/>
        <v/>
      </c>
      <c r="I168" s="556" t="str">
        <f t="shared" si="112"/>
        <v/>
      </c>
      <c r="J168" s="561" t="str">
        <f t="shared" si="113"/>
        <v/>
      </c>
      <c r="K168" s="76" t="str">
        <f t="shared" si="114"/>
        <v/>
      </c>
      <c r="L168" s="76" t="str">
        <f t="shared" si="115"/>
        <v/>
      </c>
      <c r="M168" s="76" t="str">
        <f t="shared" si="116"/>
        <v/>
      </c>
      <c r="N168" s="76" t="str">
        <f t="shared" si="117"/>
        <v/>
      </c>
      <c r="O168" s="76">
        <f t="shared" si="118"/>
        <v>0</v>
      </c>
      <c r="P168" s="76">
        <f t="shared" si="119"/>
        <v>0</v>
      </c>
      <c r="Q168" s="76">
        <f t="shared" si="120"/>
        <v>0</v>
      </c>
      <c r="R168" s="76">
        <f t="shared" si="121"/>
        <v>0</v>
      </c>
      <c r="S168" s="76">
        <f t="shared" si="122"/>
        <v>0</v>
      </c>
      <c r="T168" s="76">
        <f t="shared" si="123"/>
        <v>0</v>
      </c>
      <c r="U168" s="76">
        <f t="shared" si="124"/>
        <v>0</v>
      </c>
      <c r="V168" s="76">
        <f t="shared" si="125"/>
        <v>0</v>
      </c>
      <c r="W168" s="76">
        <f t="shared" si="126"/>
        <v>0</v>
      </c>
      <c r="X168" s="76">
        <f t="shared" si="127"/>
        <v>0</v>
      </c>
      <c r="Y168" s="76">
        <f t="shared" si="128"/>
        <v>0</v>
      </c>
      <c r="Z168" s="76">
        <f t="shared" si="129"/>
        <v>0</v>
      </c>
      <c r="AA168" s="76">
        <f t="shared" si="130"/>
        <v>0</v>
      </c>
      <c r="AB168" s="76">
        <f t="shared" si="131"/>
        <v>0</v>
      </c>
      <c r="AC168" s="76">
        <f t="shared" si="132"/>
        <v>0</v>
      </c>
      <c r="AD168" s="76">
        <f t="shared" si="133"/>
        <v>0</v>
      </c>
      <c r="AE168" s="76">
        <f t="shared" si="134"/>
        <v>0</v>
      </c>
      <c r="AF168" s="76">
        <f t="shared" si="135"/>
        <v>0</v>
      </c>
      <c r="AG168" s="76">
        <f t="shared" si="136"/>
        <v>0</v>
      </c>
      <c r="AH168" s="76">
        <f t="shared" si="137"/>
        <v>0</v>
      </c>
      <c r="AI168" s="76">
        <f t="shared" si="138"/>
        <v>0</v>
      </c>
      <c r="AJ168" s="76">
        <f t="shared" si="139"/>
        <v>0</v>
      </c>
      <c r="AK168" s="76">
        <f t="shared" si="140"/>
        <v>0</v>
      </c>
      <c r="AL168" s="76">
        <f t="shared" si="141"/>
        <v>0</v>
      </c>
      <c r="AM168" s="76">
        <f t="shared" si="142"/>
        <v>0</v>
      </c>
      <c r="AN168" s="76" t="str">
        <f t="shared" si="143"/>
        <v/>
      </c>
      <c r="AO168" s="76" t="str">
        <f t="shared" si="144"/>
        <v/>
      </c>
      <c r="AP168" s="76" t="str">
        <f t="shared" si="145"/>
        <v/>
      </c>
      <c r="AQ168" s="76" t="str">
        <f t="shared" si="146"/>
        <v/>
      </c>
      <c r="AR168" s="76" t="str">
        <f t="shared" si="147"/>
        <v/>
      </c>
      <c r="AS168" s="76" t="str">
        <f t="shared" si="148"/>
        <v/>
      </c>
      <c r="AT168" s="76" t="str">
        <f t="shared" si="149"/>
        <v/>
      </c>
      <c r="AU168" s="76" t="str">
        <f t="shared" si="150"/>
        <v/>
      </c>
      <c r="AV168" s="76" t="str">
        <f t="shared" si="151"/>
        <v/>
      </c>
      <c r="AW168" s="76" t="str">
        <f t="shared" si="152"/>
        <v/>
      </c>
      <c r="AX168" s="76" t="str">
        <f t="shared" si="153"/>
        <v/>
      </c>
      <c r="AY168" s="76" t="str">
        <f t="shared" si="154"/>
        <v/>
      </c>
      <c r="AZ168" s="76" t="str">
        <f t="shared" si="155"/>
        <v/>
      </c>
      <c r="BA168" s="76" t="str">
        <f t="shared" si="156"/>
        <v/>
      </c>
      <c r="BB168" s="76" t="str">
        <f t="shared" si="157"/>
        <v/>
      </c>
      <c r="BC168" s="76" t="str">
        <f t="shared" si="158"/>
        <v/>
      </c>
      <c r="BF168" s="67" t="s">
        <v>10</v>
      </c>
      <c r="BG168" s="547" t="s">
        <v>20</v>
      </c>
      <c r="BH168" s="67" t="s">
        <v>113</v>
      </c>
      <c r="BI168" s="67" t="s">
        <v>558</v>
      </c>
    </row>
    <row r="169" spans="1:61" ht="30" customHeight="1">
      <c r="A169" s="556" t="str">
        <f t="shared" si="106"/>
        <v/>
      </c>
      <c r="B169" s="557"/>
      <c r="C169" s="556" t="s">
        <v>1456</v>
      </c>
      <c r="D169" s="558" t="str">
        <f t="shared" si="107"/>
        <v/>
      </c>
      <c r="E169" s="559" t="str">
        <f t="shared" si="108"/>
        <v/>
      </c>
      <c r="F169" s="560" t="str">
        <f t="shared" si="109"/>
        <v/>
      </c>
      <c r="G169" s="561" t="str">
        <f t="shared" si="110"/>
        <v/>
      </c>
      <c r="H169" s="556" t="str">
        <f t="shared" si="111"/>
        <v/>
      </c>
      <c r="I169" s="556" t="str">
        <f t="shared" si="112"/>
        <v/>
      </c>
      <c r="J169" s="561" t="str">
        <f t="shared" si="113"/>
        <v/>
      </c>
      <c r="K169" s="76" t="str">
        <f t="shared" si="114"/>
        <v/>
      </c>
      <c r="L169" s="76" t="str">
        <f t="shared" si="115"/>
        <v/>
      </c>
      <c r="M169" s="76" t="str">
        <f t="shared" si="116"/>
        <v/>
      </c>
      <c r="N169" s="76" t="str">
        <f t="shared" si="117"/>
        <v/>
      </c>
      <c r="O169" s="76">
        <f t="shared" si="118"/>
        <v>0</v>
      </c>
      <c r="P169" s="76">
        <f t="shared" si="119"/>
        <v>0</v>
      </c>
      <c r="Q169" s="76">
        <f t="shared" si="120"/>
        <v>0</v>
      </c>
      <c r="R169" s="76">
        <f t="shared" si="121"/>
        <v>0</v>
      </c>
      <c r="S169" s="76">
        <f t="shared" si="122"/>
        <v>0</v>
      </c>
      <c r="T169" s="76">
        <f t="shared" si="123"/>
        <v>0</v>
      </c>
      <c r="U169" s="76">
        <f t="shared" si="124"/>
        <v>0</v>
      </c>
      <c r="V169" s="76">
        <f t="shared" si="125"/>
        <v>0</v>
      </c>
      <c r="W169" s="76">
        <f t="shared" si="126"/>
        <v>0</v>
      </c>
      <c r="X169" s="76">
        <f t="shared" si="127"/>
        <v>0</v>
      </c>
      <c r="Y169" s="76">
        <f t="shared" si="128"/>
        <v>0</v>
      </c>
      <c r="Z169" s="76">
        <f t="shared" si="129"/>
        <v>0</v>
      </c>
      <c r="AA169" s="76">
        <f t="shared" si="130"/>
        <v>0</v>
      </c>
      <c r="AB169" s="76">
        <f t="shared" si="131"/>
        <v>0</v>
      </c>
      <c r="AC169" s="76">
        <f t="shared" si="132"/>
        <v>0</v>
      </c>
      <c r="AD169" s="76">
        <f t="shared" si="133"/>
        <v>0</v>
      </c>
      <c r="AE169" s="76">
        <f t="shared" si="134"/>
        <v>0</v>
      </c>
      <c r="AF169" s="76">
        <f t="shared" si="135"/>
        <v>0</v>
      </c>
      <c r="AG169" s="76">
        <f t="shared" si="136"/>
        <v>0</v>
      </c>
      <c r="AH169" s="76">
        <f t="shared" si="137"/>
        <v>0</v>
      </c>
      <c r="AI169" s="76">
        <f t="shared" si="138"/>
        <v>0</v>
      </c>
      <c r="AJ169" s="76">
        <f t="shared" si="139"/>
        <v>0</v>
      </c>
      <c r="AK169" s="76">
        <f t="shared" si="140"/>
        <v>0</v>
      </c>
      <c r="AL169" s="76">
        <f t="shared" si="141"/>
        <v>0</v>
      </c>
      <c r="AM169" s="76">
        <f t="shared" si="142"/>
        <v>0</v>
      </c>
      <c r="AN169" s="76" t="str">
        <f t="shared" si="143"/>
        <v/>
      </c>
      <c r="AO169" s="76" t="str">
        <f t="shared" si="144"/>
        <v/>
      </c>
      <c r="AP169" s="76" t="str">
        <f t="shared" si="145"/>
        <v/>
      </c>
      <c r="AQ169" s="76" t="str">
        <f t="shared" si="146"/>
        <v/>
      </c>
      <c r="AR169" s="76" t="str">
        <f t="shared" si="147"/>
        <v/>
      </c>
      <c r="AS169" s="76" t="str">
        <f t="shared" si="148"/>
        <v/>
      </c>
      <c r="AT169" s="76" t="str">
        <f t="shared" si="149"/>
        <v/>
      </c>
      <c r="AU169" s="76" t="str">
        <f t="shared" si="150"/>
        <v/>
      </c>
      <c r="AV169" s="76" t="str">
        <f t="shared" si="151"/>
        <v/>
      </c>
      <c r="AW169" s="76" t="str">
        <f t="shared" si="152"/>
        <v/>
      </c>
      <c r="AX169" s="76" t="str">
        <f t="shared" si="153"/>
        <v/>
      </c>
      <c r="AY169" s="76" t="str">
        <f t="shared" si="154"/>
        <v/>
      </c>
      <c r="AZ169" s="76" t="str">
        <f t="shared" si="155"/>
        <v/>
      </c>
      <c r="BA169" s="76" t="str">
        <f t="shared" si="156"/>
        <v/>
      </c>
      <c r="BB169" s="76" t="str">
        <f t="shared" si="157"/>
        <v/>
      </c>
      <c r="BC169" s="76" t="str">
        <f t="shared" si="158"/>
        <v/>
      </c>
      <c r="BF169" s="67" t="s">
        <v>10</v>
      </c>
      <c r="BG169" s="547" t="s">
        <v>20</v>
      </c>
      <c r="BH169" s="67" t="s">
        <v>114</v>
      </c>
      <c r="BI169" s="67" t="s">
        <v>559</v>
      </c>
    </row>
    <row r="170" spans="1:61" ht="30" customHeight="1">
      <c r="A170" s="556" t="str">
        <f t="shared" si="106"/>
        <v/>
      </c>
      <c r="B170" s="557"/>
      <c r="C170" s="556" t="s">
        <v>1456</v>
      </c>
      <c r="D170" s="558" t="str">
        <f t="shared" si="107"/>
        <v/>
      </c>
      <c r="E170" s="559" t="str">
        <f t="shared" si="108"/>
        <v/>
      </c>
      <c r="F170" s="560" t="str">
        <f t="shared" si="109"/>
        <v/>
      </c>
      <c r="G170" s="561" t="str">
        <f t="shared" si="110"/>
        <v/>
      </c>
      <c r="H170" s="556" t="str">
        <f t="shared" si="111"/>
        <v/>
      </c>
      <c r="I170" s="556" t="str">
        <f t="shared" si="112"/>
        <v/>
      </c>
      <c r="J170" s="561" t="str">
        <f t="shared" si="113"/>
        <v/>
      </c>
      <c r="K170" s="76" t="str">
        <f t="shared" si="114"/>
        <v/>
      </c>
      <c r="L170" s="76" t="str">
        <f t="shared" si="115"/>
        <v/>
      </c>
      <c r="M170" s="76" t="str">
        <f t="shared" si="116"/>
        <v/>
      </c>
      <c r="N170" s="76" t="str">
        <f t="shared" si="117"/>
        <v/>
      </c>
      <c r="O170" s="76">
        <f t="shared" si="118"/>
        <v>0</v>
      </c>
      <c r="P170" s="76">
        <f t="shared" si="119"/>
        <v>0</v>
      </c>
      <c r="Q170" s="76">
        <f t="shared" si="120"/>
        <v>0</v>
      </c>
      <c r="R170" s="76">
        <f t="shared" si="121"/>
        <v>0</v>
      </c>
      <c r="S170" s="76">
        <f t="shared" si="122"/>
        <v>0</v>
      </c>
      <c r="T170" s="76">
        <f t="shared" si="123"/>
        <v>0</v>
      </c>
      <c r="U170" s="76">
        <f t="shared" si="124"/>
        <v>0</v>
      </c>
      <c r="V170" s="76">
        <f t="shared" si="125"/>
        <v>0</v>
      </c>
      <c r="W170" s="76">
        <f t="shared" si="126"/>
        <v>0</v>
      </c>
      <c r="X170" s="76">
        <f t="shared" si="127"/>
        <v>0</v>
      </c>
      <c r="Y170" s="76">
        <f t="shared" si="128"/>
        <v>0</v>
      </c>
      <c r="Z170" s="76">
        <f t="shared" si="129"/>
        <v>0</v>
      </c>
      <c r="AA170" s="76">
        <f t="shared" si="130"/>
        <v>0</v>
      </c>
      <c r="AB170" s="76">
        <f t="shared" si="131"/>
        <v>0</v>
      </c>
      <c r="AC170" s="76">
        <f t="shared" si="132"/>
        <v>0</v>
      </c>
      <c r="AD170" s="76">
        <f t="shared" si="133"/>
        <v>0</v>
      </c>
      <c r="AE170" s="76">
        <f t="shared" si="134"/>
        <v>0</v>
      </c>
      <c r="AF170" s="76">
        <f t="shared" si="135"/>
        <v>0</v>
      </c>
      <c r="AG170" s="76">
        <f t="shared" si="136"/>
        <v>0</v>
      </c>
      <c r="AH170" s="76">
        <f t="shared" si="137"/>
        <v>0</v>
      </c>
      <c r="AI170" s="76">
        <f t="shared" si="138"/>
        <v>0</v>
      </c>
      <c r="AJ170" s="76">
        <f t="shared" si="139"/>
        <v>0</v>
      </c>
      <c r="AK170" s="76">
        <f t="shared" si="140"/>
        <v>0</v>
      </c>
      <c r="AL170" s="76">
        <f t="shared" si="141"/>
        <v>0</v>
      </c>
      <c r="AM170" s="76">
        <f t="shared" si="142"/>
        <v>0</v>
      </c>
      <c r="AN170" s="76" t="str">
        <f t="shared" si="143"/>
        <v/>
      </c>
      <c r="AO170" s="76" t="str">
        <f t="shared" si="144"/>
        <v/>
      </c>
      <c r="AP170" s="76" t="str">
        <f t="shared" si="145"/>
        <v/>
      </c>
      <c r="AQ170" s="76" t="str">
        <f t="shared" si="146"/>
        <v/>
      </c>
      <c r="AR170" s="76" t="str">
        <f t="shared" si="147"/>
        <v/>
      </c>
      <c r="AS170" s="76" t="str">
        <f t="shared" si="148"/>
        <v/>
      </c>
      <c r="AT170" s="76" t="str">
        <f t="shared" si="149"/>
        <v/>
      </c>
      <c r="AU170" s="76" t="str">
        <f t="shared" si="150"/>
        <v/>
      </c>
      <c r="AV170" s="76" t="str">
        <f t="shared" si="151"/>
        <v/>
      </c>
      <c r="AW170" s="76" t="str">
        <f t="shared" si="152"/>
        <v/>
      </c>
      <c r="AX170" s="76" t="str">
        <f t="shared" si="153"/>
        <v/>
      </c>
      <c r="AY170" s="76" t="str">
        <f t="shared" si="154"/>
        <v/>
      </c>
      <c r="AZ170" s="76" t="str">
        <f t="shared" si="155"/>
        <v/>
      </c>
      <c r="BA170" s="76" t="str">
        <f t="shared" si="156"/>
        <v/>
      </c>
      <c r="BB170" s="76" t="str">
        <f t="shared" si="157"/>
        <v/>
      </c>
      <c r="BC170" s="76" t="str">
        <f t="shared" si="158"/>
        <v/>
      </c>
      <c r="BF170" s="67" t="s">
        <v>10</v>
      </c>
      <c r="BG170" s="547" t="s">
        <v>20</v>
      </c>
      <c r="BH170" s="67" t="s">
        <v>115</v>
      </c>
      <c r="BI170" s="67" t="s">
        <v>560</v>
      </c>
    </row>
    <row r="171" spans="1:61" ht="30" customHeight="1">
      <c r="A171" s="556" t="str">
        <f t="shared" si="106"/>
        <v/>
      </c>
      <c r="B171" s="557"/>
      <c r="C171" s="556" t="s">
        <v>1456</v>
      </c>
      <c r="D171" s="558" t="str">
        <f t="shared" si="107"/>
        <v/>
      </c>
      <c r="E171" s="559" t="str">
        <f t="shared" si="108"/>
        <v/>
      </c>
      <c r="F171" s="560" t="str">
        <f t="shared" si="109"/>
        <v/>
      </c>
      <c r="G171" s="561" t="str">
        <f t="shared" si="110"/>
        <v/>
      </c>
      <c r="H171" s="556" t="str">
        <f t="shared" si="111"/>
        <v/>
      </c>
      <c r="I171" s="556" t="str">
        <f t="shared" si="112"/>
        <v/>
      </c>
      <c r="J171" s="561" t="str">
        <f t="shared" si="113"/>
        <v/>
      </c>
      <c r="K171" s="76" t="str">
        <f t="shared" si="114"/>
        <v/>
      </c>
      <c r="L171" s="76" t="str">
        <f t="shared" si="115"/>
        <v/>
      </c>
      <c r="M171" s="76" t="str">
        <f t="shared" si="116"/>
        <v/>
      </c>
      <c r="N171" s="76" t="str">
        <f t="shared" si="117"/>
        <v/>
      </c>
      <c r="O171" s="76">
        <f t="shared" si="118"/>
        <v>0</v>
      </c>
      <c r="P171" s="76">
        <f t="shared" si="119"/>
        <v>0</v>
      </c>
      <c r="Q171" s="76">
        <f t="shared" si="120"/>
        <v>0</v>
      </c>
      <c r="R171" s="76">
        <f t="shared" si="121"/>
        <v>0</v>
      </c>
      <c r="S171" s="76">
        <f t="shared" si="122"/>
        <v>0</v>
      </c>
      <c r="T171" s="76">
        <f t="shared" si="123"/>
        <v>0</v>
      </c>
      <c r="U171" s="76">
        <f t="shared" si="124"/>
        <v>0</v>
      </c>
      <c r="V171" s="76">
        <f t="shared" si="125"/>
        <v>0</v>
      </c>
      <c r="W171" s="76">
        <f t="shared" si="126"/>
        <v>0</v>
      </c>
      <c r="X171" s="76">
        <f t="shared" si="127"/>
        <v>0</v>
      </c>
      <c r="Y171" s="76">
        <f t="shared" si="128"/>
        <v>0</v>
      </c>
      <c r="Z171" s="76">
        <f t="shared" si="129"/>
        <v>0</v>
      </c>
      <c r="AA171" s="76">
        <f t="shared" si="130"/>
        <v>0</v>
      </c>
      <c r="AB171" s="76">
        <f t="shared" si="131"/>
        <v>0</v>
      </c>
      <c r="AC171" s="76">
        <f t="shared" si="132"/>
        <v>0</v>
      </c>
      <c r="AD171" s="76">
        <f t="shared" si="133"/>
        <v>0</v>
      </c>
      <c r="AE171" s="76">
        <f t="shared" si="134"/>
        <v>0</v>
      </c>
      <c r="AF171" s="76">
        <f t="shared" si="135"/>
        <v>0</v>
      </c>
      <c r="AG171" s="76">
        <f t="shared" si="136"/>
        <v>0</v>
      </c>
      <c r="AH171" s="76">
        <f t="shared" si="137"/>
        <v>0</v>
      </c>
      <c r="AI171" s="76">
        <f t="shared" si="138"/>
        <v>0</v>
      </c>
      <c r="AJ171" s="76">
        <f t="shared" si="139"/>
        <v>0</v>
      </c>
      <c r="AK171" s="76">
        <f t="shared" si="140"/>
        <v>0</v>
      </c>
      <c r="AL171" s="76">
        <f t="shared" si="141"/>
        <v>0</v>
      </c>
      <c r="AM171" s="76">
        <f t="shared" si="142"/>
        <v>0</v>
      </c>
      <c r="AN171" s="76" t="str">
        <f t="shared" si="143"/>
        <v/>
      </c>
      <c r="AO171" s="76" t="str">
        <f t="shared" si="144"/>
        <v/>
      </c>
      <c r="AP171" s="76" t="str">
        <f t="shared" si="145"/>
        <v/>
      </c>
      <c r="AQ171" s="76" t="str">
        <f t="shared" si="146"/>
        <v/>
      </c>
      <c r="AR171" s="76" t="str">
        <f t="shared" si="147"/>
        <v/>
      </c>
      <c r="AS171" s="76" t="str">
        <f t="shared" si="148"/>
        <v/>
      </c>
      <c r="AT171" s="76" t="str">
        <f t="shared" si="149"/>
        <v/>
      </c>
      <c r="AU171" s="76" t="str">
        <f t="shared" si="150"/>
        <v/>
      </c>
      <c r="AV171" s="76" t="str">
        <f t="shared" si="151"/>
        <v/>
      </c>
      <c r="AW171" s="76" t="str">
        <f t="shared" si="152"/>
        <v/>
      </c>
      <c r="AX171" s="76" t="str">
        <f t="shared" si="153"/>
        <v/>
      </c>
      <c r="AY171" s="76" t="str">
        <f t="shared" si="154"/>
        <v/>
      </c>
      <c r="AZ171" s="76" t="str">
        <f t="shared" si="155"/>
        <v/>
      </c>
      <c r="BA171" s="76" t="str">
        <f t="shared" si="156"/>
        <v/>
      </c>
      <c r="BB171" s="76" t="str">
        <f t="shared" si="157"/>
        <v/>
      </c>
      <c r="BC171" s="76" t="str">
        <f t="shared" si="158"/>
        <v/>
      </c>
      <c r="BF171" s="67" t="s">
        <v>10</v>
      </c>
      <c r="BG171" s="547" t="s">
        <v>20</v>
      </c>
      <c r="BH171" s="67" t="s">
        <v>1998</v>
      </c>
      <c r="BI171" s="67" t="s">
        <v>561</v>
      </c>
    </row>
    <row r="172" spans="1:61" ht="30" customHeight="1">
      <c r="A172" s="556" t="str">
        <f t="shared" si="106"/>
        <v/>
      </c>
      <c r="B172" s="557"/>
      <c r="C172" s="556" t="s">
        <v>1456</v>
      </c>
      <c r="D172" s="558" t="str">
        <f t="shared" si="107"/>
        <v/>
      </c>
      <c r="E172" s="559" t="str">
        <f t="shared" si="108"/>
        <v/>
      </c>
      <c r="F172" s="560" t="str">
        <f t="shared" si="109"/>
        <v/>
      </c>
      <c r="G172" s="561" t="str">
        <f t="shared" si="110"/>
        <v/>
      </c>
      <c r="H172" s="556" t="str">
        <f t="shared" si="111"/>
        <v/>
      </c>
      <c r="I172" s="556" t="str">
        <f t="shared" si="112"/>
        <v/>
      </c>
      <c r="J172" s="561" t="str">
        <f t="shared" si="113"/>
        <v/>
      </c>
      <c r="K172" s="76" t="str">
        <f t="shared" si="114"/>
        <v/>
      </c>
      <c r="L172" s="76" t="str">
        <f t="shared" si="115"/>
        <v/>
      </c>
      <c r="M172" s="76" t="str">
        <f t="shared" si="116"/>
        <v/>
      </c>
      <c r="N172" s="76" t="str">
        <f t="shared" si="117"/>
        <v/>
      </c>
      <c r="O172" s="76">
        <f t="shared" si="118"/>
        <v>0</v>
      </c>
      <c r="P172" s="76">
        <f t="shared" si="119"/>
        <v>0</v>
      </c>
      <c r="Q172" s="76">
        <f t="shared" si="120"/>
        <v>0</v>
      </c>
      <c r="R172" s="76">
        <f t="shared" si="121"/>
        <v>0</v>
      </c>
      <c r="S172" s="76">
        <f t="shared" si="122"/>
        <v>0</v>
      </c>
      <c r="T172" s="76">
        <f t="shared" si="123"/>
        <v>0</v>
      </c>
      <c r="U172" s="76">
        <f t="shared" si="124"/>
        <v>0</v>
      </c>
      <c r="V172" s="76">
        <f t="shared" si="125"/>
        <v>0</v>
      </c>
      <c r="W172" s="76">
        <f t="shared" si="126"/>
        <v>0</v>
      </c>
      <c r="X172" s="76">
        <f t="shared" si="127"/>
        <v>0</v>
      </c>
      <c r="Y172" s="76">
        <f t="shared" si="128"/>
        <v>0</v>
      </c>
      <c r="Z172" s="76">
        <f t="shared" si="129"/>
        <v>0</v>
      </c>
      <c r="AA172" s="76">
        <f t="shared" si="130"/>
        <v>0</v>
      </c>
      <c r="AB172" s="76">
        <f t="shared" si="131"/>
        <v>0</v>
      </c>
      <c r="AC172" s="76">
        <f t="shared" si="132"/>
        <v>0</v>
      </c>
      <c r="AD172" s="76">
        <f t="shared" si="133"/>
        <v>0</v>
      </c>
      <c r="AE172" s="76">
        <f t="shared" si="134"/>
        <v>0</v>
      </c>
      <c r="AF172" s="76">
        <f t="shared" si="135"/>
        <v>0</v>
      </c>
      <c r="AG172" s="76">
        <f t="shared" si="136"/>
        <v>0</v>
      </c>
      <c r="AH172" s="76">
        <f t="shared" si="137"/>
        <v>0</v>
      </c>
      <c r="AI172" s="76">
        <f t="shared" si="138"/>
        <v>0</v>
      </c>
      <c r="AJ172" s="76">
        <f t="shared" si="139"/>
        <v>0</v>
      </c>
      <c r="AK172" s="76">
        <f t="shared" si="140"/>
        <v>0</v>
      </c>
      <c r="AL172" s="76">
        <f t="shared" si="141"/>
        <v>0</v>
      </c>
      <c r="AM172" s="76">
        <f t="shared" si="142"/>
        <v>0</v>
      </c>
      <c r="AN172" s="76" t="str">
        <f t="shared" si="143"/>
        <v/>
      </c>
      <c r="AO172" s="76" t="str">
        <f t="shared" si="144"/>
        <v/>
      </c>
      <c r="AP172" s="76" t="str">
        <f t="shared" si="145"/>
        <v/>
      </c>
      <c r="AQ172" s="76" t="str">
        <f t="shared" si="146"/>
        <v/>
      </c>
      <c r="AR172" s="76" t="str">
        <f t="shared" si="147"/>
        <v/>
      </c>
      <c r="AS172" s="76" t="str">
        <f t="shared" si="148"/>
        <v/>
      </c>
      <c r="AT172" s="76" t="str">
        <f t="shared" si="149"/>
        <v/>
      </c>
      <c r="AU172" s="76" t="str">
        <f t="shared" si="150"/>
        <v/>
      </c>
      <c r="AV172" s="76" t="str">
        <f t="shared" si="151"/>
        <v/>
      </c>
      <c r="AW172" s="76" t="str">
        <f t="shared" si="152"/>
        <v/>
      </c>
      <c r="AX172" s="76" t="str">
        <f t="shared" si="153"/>
        <v/>
      </c>
      <c r="AY172" s="76" t="str">
        <f t="shared" si="154"/>
        <v/>
      </c>
      <c r="AZ172" s="76" t="str">
        <f t="shared" si="155"/>
        <v/>
      </c>
      <c r="BA172" s="76" t="str">
        <f t="shared" si="156"/>
        <v/>
      </c>
      <c r="BB172" s="76" t="str">
        <f t="shared" si="157"/>
        <v/>
      </c>
      <c r="BC172" s="76" t="str">
        <f t="shared" si="158"/>
        <v/>
      </c>
      <c r="BF172" s="67" t="s">
        <v>10</v>
      </c>
      <c r="BG172" s="547" t="s">
        <v>20</v>
      </c>
      <c r="BH172" s="67" t="s">
        <v>1997</v>
      </c>
      <c r="BI172" s="67" t="s">
        <v>562</v>
      </c>
    </row>
    <row r="173" spans="1:61" ht="30" customHeight="1">
      <c r="A173" s="556" t="str">
        <f t="shared" si="106"/>
        <v/>
      </c>
      <c r="B173" s="557"/>
      <c r="C173" s="556" t="s">
        <v>1456</v>
      </c>
      <c r="D173" s="558" t="str">
        <f t="shared" si="107"/>
        <v/>
      </c>
      <c r="E173" s="559" t="str">
        <f t="shared" si="108"/>
        <v/>
      </c>
      <c r="F173" s="560" t="str">
        <f t="shared" si="109"/>
        <v/>
      </c>
      <c r="G173" s="561" t="str">
        <f t="shared" si="110"/>
        <v/>
      </c>
      <c r="H173" s="556" t="str">
        <f t="shared" si="111"/>
        <v/>
      </c>
      <c r="I173" s="556" t="str">
        <f t="shared" si="112"/>
        <v/>
      </c>
      <c r="J173" s="561" t="str">
        <f t="shared" si="113"/>
        <v/>
      </c>
      <c r="K173" s="76" t="str">
        <f t="shared" si="114"/>
        <v/>
      </c>
      <c r="L173" s="76" t="str">
        <f t="shared" si="115"/>
        <v/>
      </c>
      <c r="M173" s="76" t="str">
        <f t="shared" si="116"/>
        <v/>
      </c>
      <c r="N173" s="76" t="str">
        <f t="shared" si="117"/>
        <v/>
      </c>
      <c r="O173" s="76">
        <f t="shared" si="118"/>
        <v>0</v>
      </c>
      <c r="P173" s="76">
        <f t="shared" si="119"/>
        <v>0</v>
      </c>
      <c r="Q173" s="76">
        <f t="shared" si="120"/>
        <v>0</v>
      </c>
      <c r="R173" s="76">
        <f t="shared" si="121"/>
        <v>0</v>
      </c>
      <c r="S173" s="76">
        <f t="shared" si="122"/>
        <v>0</v>
      </c>
      <c r="T173" s="76">
        <f t="shared" si="123"/>
        <v>0</v>
      </c>
      <c r="U173" s="76">
        <f t="shared" si="124"/>
        <v>0</v>
      </c>
      <c r="V173" s="76">
        <f t="shared" si="125"/>
        <v>0</v>
      </c>
      <c r="W173" s="76">
        <f t="shared" si="126"/>
        <v>0</v>
      </c>
      <c r="X173" s="76">
        <f t="shared" si="127"/>
        <v>0</v>
      </c>
      <c r="Y173" s="76">
        <f t="shared" si="128"/>
        <v>0</v>
      </c>
      <c r="Z173" s="76">
        <f t="shared" si="129"/>
        <v>0</v>
      </c>
      <c r="AA173" s="76">
        <f t="shared" si="130"/>
        <v>0</v>
      </c>
      <c r="AB173" s="76">
        <f t="shared" si="131"/>
        <v>0</v>
      </c>
      <c r="AC173" s="76">
        <f t="shared" si="132"/>
        <v>0</v>
      </c>
      <c r="AD173" s="76">
        <f t="shared" si="133"/>
        <v>0</v>
      </c>
      <c r="AE173" s="76">
        <f t="shared" si="134"/>
        <v>0</v>
      </c>
      <c r="AF173" s="76">
        <f t="shared" si="135"/>
        <v>0</v>
      </c>
      <c r="AG173" s="76">
        <f t="shared" si="136"/>
        <v>0</v>
      </c>
      <c r="AH173" s="76">
        <f t="shared" si="137"/>
        <v>0</v>
      </c>
      <c r="AI173" s="76">
        <f t="shared" si="138"/>
        <v>0</v>
      </c>
      <c r="AJ173" s="76">
        <f t="shared" si="139"/>
        <v>0</v>
      </c>
      <c r="AK173" s="76">
        <f t="shared" si="140"/>
        <v>0</v>
      </c>
      <c r="AL173" s="76">
        <f t="shared" si="141"/>
        <v>0</v>
      </c>
      <c r="AM173" s="76">
        <f t="shared" si="142"/>
        <v>0</v>
      </c>
      <c r="AN173" s="76" t="str">
        <f t="shared" si="143"/>
        <v/>
      </c>
      <c r="AO173" s="76" t="str">
        <f t="shared" si="144"/>
        <v/>
      </c>
      <c r="AP173" s="76" t="str">
        <f t="shared" si="145"/>
        <v/>
      </c>
      <c r="AQ173" s="76" t="str">
        <f t="shared" si="146"/>
        <v/>
      </c>
      <c r="AR173" s="76" t="str">
        <f t="shared" si="147"/>
        <v/>
      </c>
      <c r="AS173" s="76" t="str">
        <f t="shared" si="148"/>
        <v/>
      </c>
      <c r="AT173" s="76" t="str">
        <f t="shared" si="149"/>
        <v/>
      </c>
      <c r="AU173" s="76" t="str">
        <f t="shared" si="150"/>
        <v/>
      </c>
      <c r="AV173" s="76" t="str">
        <f t="shared" si="151"/>
        <v/>
      </c>
      <c r="AW173" s="76" t="str">
        <f t="shared" si="152"/>
        <v/>
      </c>
      <c r="AX173" s="76" t="str">
        <f t="shared" si="153"/>
        <v/>
      </c>
      <c r="AY173" s="76" t="str">
        <f t="shared" si="154"/>
        <v/>
      </c>
      <c r="AZ173" s="76" t="str">
        <f t="shared" si="155"/>
        <v/>
      </c>
      <c r="BA173" s="76" t="str">
        <f t="shared" si="156"/>
        <v/>
      </c>
      <c r="BB173" s="76" t="str">
        <f t="shared" si="157"/>
        <v/>
      </c>
      <c r="BC173" s="76" t="str">
        <f t="shared" si="158"/>
        <v/>
      </c>
      <c r="BF173" s="67" t="s">
        <v>10</v>
      </c>
      <c r="BG173" s="547" t="s">
        <v>20</v>
      </c>
      <c r="BH173" s="67" t="s">
        <v>1996</v>
      </c>
      <c r="BI173" s="67" t="s">
        <v>563</v>
      </c>
    </row>
    <row r="174" spans="1:61" ht="30" customHeight="1">
      <c r="A174" s="556" t="str">
        <f t="shared" si="106"/>
        <v/>
      </c>
      <c r="B174" s="557"/>
      <c r="C174" s="556" t="s">
        <v>1456</v>
      </c>
      <c r="D174" s="558" t="str">
        <f t="shared" si="107"/>
        <v/>
      </c>
      <c r="E174" s="559" t="str">
        <f t="shared" si="108"/>
        <v/>
      </c>
      <c r="F174" s="560" t="str">
        <f t="shared" si="109"/>
        <v/>
      </c>
      <c r="G174" s="561" t="str">
        <f t="shared" si="110"/>
        <v/>
      </c>
      <c r="H174" s="556" t="str">
        <f t="shared" si="111"/>
        <v/>
      </c>
      <c r="I174" s="556" t="str">
        <f t="shared" si="112"/>
        <v/>
      </c>
      <c r="J174" s="561" t="str">
        <f t="shared" si="113"/>
        <v/>
      </c>
      <c r="K174" s="76" t="str">
        <f t="shared" si="114"/>
        <v/>
      </c>
      <c r="L174" s="76" t="str">
        <f t="shared" si="115"/>
        <v/>
      </c>
      <c r="M174" s="76" t="str">
        <f t="shared" si="116"/>
        <v/>
      </c>
      <c r="N174" s="76" t="str">
        <f t="shared" si="117"/>
        <v/>
      </c>
      <c r="O174" s="76">
        <f t="shared" si="118"/>
        <v>0</v>
      </c>
      <c r="P174" s="76">
        <f t="shared" si="119"/>
        <v>0</v>
      </c>
      <c r="Q174" s="76">
        <f t="shared" si="120"/>
        <v>0</v>
      </c>
      <c r="R174" s="76">
        <f t="shared" si="121"/>
        <v>0</v>
      </c>
      <c r="S174" s="76">
        <f t="shared" si="122"/>
        <v>0</v>
      </c>
      <c r="T174" s="76">
        <f t="shared" si="123"/>
        <v>0</v>
      </c>
      <c r="U174" s="76">
        <f t="shared" si="124"/>
        <v>0</v>
      </c>
      <c r="V174" s="76">
        <f t="shared" si="125"/>
        <v>0</v>
      </c>
      <c r="W174" s="76">
        <f t="shared" si="126"/>
        <v>0</v>
      </c>
      <c r="X174" s="76">
        <f t="shared" si="127"/>
        <v>0</v>
      </c>
      <c r="Y174" s="76">
        <f t="shared" si="128"/>
        <v>0</v>
      </c>
      <c r="Z174" s="76">
        <f t="shared" si="129"/>
        <v>0</v>
      </c>
      <c r="AA174" s="76">
        <f t="shared" si="130"/>
        <v>0</v>
      </c>
      <c r="AB174" s="76">
        <f t="shared" si="131"/>
        <v>0</v>
      </c>
      <c r="AC174" s="76">
        <f t="shared" si="132"/>
        <v>0</v>
      </c>
      <c r="AD174" s="76">
        <f t="shared" si="133"/>
        <v>0</v>
      </c>
      <c r="AE174" s="76">
        <f t="shared" si="134"/>
        <v>0</v>
      </c>
      <c r="AF174" s="76">
        <f t="shared" si="135"/>
        <v>0</v>
      </c>
      <c r="AG174" s="76">
        <f t="shared" si="136"/>
        <v>0</v>
      </c>
      <c r="AH174" s="76">
        <f t="shared" si="137"/>
        <v>0</v>
      </c>
      <c r="AI174" s="76">
        <f t="shared" si="138"/>
        <v>0</v>
      </c>
      <c r="AJ174" s="76">
        <f t="shared" si="139"/>
        <v>0</v>
      </c>
      <c r="AK174" s="76">
        <f t="shared" si="140"/>
        <v>0</v>
      </c>
      <c r="AL174" s="76">
        <f t="shared" si="141"/>
        <v>0</v>
      </c>
      <c r="AM174" s="76">
        <f t="shared" si="142"/>
        <v>0</v>
      </c>
      <c r="AN174" s="76" t="str">
        <f t="shared" si="143"/>
        <v/>
      </c>
      <c r="AO174" s="76" t="str">
        <f t="shared" si="144"/>
        <v/>
      </c>
      <c r="AP174" s="76" t="str">
        <f t="shared" si="145"/>
        <v/>
      </c>
      <c r="AQ174" s="76" t="str">
        <f t="shared" si="146"/>
        <v/>
      </c>
      <c r="AR174" s="76" t="str">
        <f t="shared" si="147"/>
        <v/>
      </c>
      <c r="AS174" s="76" t="str">
        <f t="shared" si="148"/>
        <v/>
      </c>
      <c r="AT174" s="76" t="str">
        <f t="shared" si="149"/>
        <v/>
      </c>
      <c r="AU174" s="76" t="str">
        <f t="shared" si="150"/>
        <v/>
      </c>
      <c r="AV174" s="76" t="str">
        <f t="shared" si="151"/>
        <v/>
      </c>
      <c r="AW174" s="76" t="str">
        <f t="shared" si="152"/>
        <v/>
      </c>
      <c r="AX174" s="76" t="str">
        <f t="shared" si="153"/>
        <v/>
      </c>
      <c r="AY174" s="76" t="str">
        <f t="shared" si="154"/>
        <v/>
      </c>
      <c r="AZ174" s="76" t="str">
        <f t="shared" si="155"/>
        <v/>
      </c>
      <c r="BA174" s="76" t="str">
        <f t="shared" si="156"/>
        <v/>
      </c>
      <c r="BB174" s="76" t="str">
        <f t="shared" si="157"/>
        <v/>
      </c>
      <c r="BC174" s="76" t="str">
        <f t="shared" si="158"/>
        <v/>
      </c>
      <c r="BF174" s="67" t="s">
        <v>10</v>
      </c>
      <c r="BG174" s="547" t="s">
        <v>20</v>
      </c>
      <c r="BH174" s="67" t="s">
        <v>116</v>
      </c>
      <c r="BI174" s="67" t="s">
        <v>564</v>
      </c>
    </row>
    <row r="175" spans="1:61" ht="30" customHeight="1">
      <c r="A175" s="556" t="str">
        <f t="shared" si="106"/>
        <v/>
      </c>
      <c r="B175" s="557"/>
      <c r="C175" s="556" t="s">
        <v>1456</v>
      </c>
      <c r="D175" s="558" t="str">
        <f t="shared" si="107"/>
        <v/>
      </c>
      <c r="E175" s="559" t="str">
        <f t="shared" si="108"/>
        <v/>
      </c>
      <c r="F175" s="560" t="str">
        <f t="shared" si="109"/>
        <v/>
      </c>
      <c r="G175" s="561" t="str">
        <f t="shared" si="110"/>
        <v/>
      </c>
      <c r="H175" s="556" t="str">
        <f t="shared" si="111"/>
        <v/>
      </c>
      <c r="I175" s="556" t="str">
        <f t="shared" si="112"/>
        <v/>
      </c>
      <c r="J175" s="561" t="str">
        <f t="shared" si="113"/>
        <v/>
      </c>
      <c r="K175" s="76" t="str">
        <f t="shared" si="114"/>
        <v/>
      </c>
      <c r="L175" s="76" t="str">
        <f t="shared" si="115"/>
        <v/>
      </c>
      <c r="M175" s="76" t="str">
        <f t="shared" si="116"/>
        <v/>
      </c>
      <c r="N175" s="76" t="str">
        <f t="shared" si="117"/>
        <v/>
      </c>
      <c r="O175" s="76">
        <f t="shared" si="118"/>
        <v>0</v>
      </c>
      <c r="P175" s="76">
        <f t="shared" si="119"/>
        <v>0</v>
      </c>
      <c r="Q175" s="76">
        <f t="shared" si="120"/>
        <v>0</v>
      </c>
      <c r="R175" s="76">
        <f t="shared" si="121"/>
        <v>0</v>
      </c>
      <c r="S175" s="76">
        <f t="shared" si="122"/>
        <v>0</v>
      </c>
      <c r="T175" s="76">
        <f t="shared" si="123"/>
        <v>0</v>
      </c>
      <c r="U175" s="76">
        <f t="shared" si="124"/>
        <v>0</v>
      </c>
      <c r="V175" s="76">
        <f t="shared" si="125"/>
        <v>0</v>
      </c>
      <c r="W175" s="76">
        <f t="shared" si="126"/>
        <v>0</v>
      </c>
      <c r="X175" s="76">
        <f t="shared" si="127"/>
        <v>0</v>
      </c>
      <c r="Y175" s="76">
        <f t="shared" si="128"/>
        <v>0</v>
      </c>
      <c r="Z175" s="76">
        <f t="shared" si="129"/>
        <v>0</v>
      </c>
      <c r="AA175" s="76">
        <f t="shared" si="130"/>
        <v>0</v>
      </c>
      <c r="AB175" s="76">
        <f t="shared" si="131"/>
        <v>0</v>
      </c>
      <c r="AC175" s="76">
        <f t="shared" si="132"/>
        <v>0</v>
      </c>
      <c r="AD175" s="76">
        <f t="shared" si="133"/>
        <v>0</v>
      </c>
      <c r="AE175" s="76">
        <f t="shared" si="134"/>
        <v>0</v>
      </c>
      <c r="AF175" s="76">
        <f t="shared" si="135"/>
        <v>0</v>
      </c>
      <c r="AG175" s="76">
        <f t="shared" si="136"/>
        <v>0</v>
      </c>
      <c r="AH175" s="76">
        <f t="shared" si="137"/>
        <v>0</v>
      </c>
      <c r="AI175" s="76">
        <f t="shared" si="138"/>
        <v>0</v>
      </c>
      <c r="AJ175" s="76">
        <f t="shared" si="139"/>
        <v>0</v>
      </c>
      <c r="AK175" s="76">
        <f t="shared" si="140"/>
        <v>0</v>
      </c>
      <c r="AL175" s="76">
        <f t="shared" si="141"/>
        <v>0</v>
      </c>
      <c r="AM175" s="76">
        <f t="shared" si="142"/>
        <v>0</v>
      </c>
      <c r="AN175" s="76" t="str">
        <f t="shared" si="143"/>
        <v/>
      </c>
      <c r="AO175" s="76" t="str">
        <f t="shared" si="144"/>
        <v/>
      </c>
      <c r="AP175" s="76" t="str">
        <f t="shared" si="145"/>
        <v/>
      </c>
      <c r="AQ175" s="76" t="str">
        <f t="shared" si="146"/>
        <v/>
      </c>
      <c r="AR175" s="76" t="str">
        <f t="shared" si="147"/>
        <v/>
      </c>
      <c r="AS175" s="76" t="str">
        <f t="shared" si="148"/>
        <v/>
      </c>
      <c r="AT175" s="76" t="str">
        <f t="shared" si="149"/>
        <v/>
      </c>
      <c r="AU175" s="76" t="str">
        <f t="shared" si="150"/>
        <v/>
      </c>
      <c r="AV175" s="76" t="str">
        <f t="shared" si="151"/>
        <v/>
      </c>
      <c r="AW175" s="76" t="str">
        <f t="shared" si="152"/>
        <v/>
      </c>
      <c r="AX175" s="76" t="str">
        <f t="shared" si="153"/>
        <v/>
      </c>
      <c r="AY175" s="76" t="str">
        <f t="shared" si="154"/>
        <v/>
      </c>
      <c r="AZ175" s="76" t="str">
        <f t="shared" si="155"/>
        <v/>
      </c>
      <c r="BA175" s="76" t="str">
        <f t="shared" si="156"/>
        <v/>
      </c>
      <c r="BB175" s="76" t="str">
        <f t="shared" si="157"/>
        <v/>
      </c>
      <c r="BC175" s="76" t="str">
        <f t="shared" si="158"/>
        <v/>
      </c>
      <c r="BF175" s="67" t="s">
        <v>10</v>
      </c>
      <c r="BG175" s="547" t="s">
        <v>20</v>
      </c>
      <c r="BH175" s="67" t="s">
        <v>1995</v>
      </c>
      <c r="BI175" s="67" t="s">
        <v>565</v>
      </c>
    </row>
    <row r="176" spans="1:61" ht="30" customHeight="1">
      <c r="A176" s="556" t="str">
        <f t="shared" si="106"/>
        <v/>
      </c>
      <c r="B176" s="557"/>
      <c r="C176" s="556" t="s">
        <v>1456</v>
      </c>
      <c r="D176" s="558" t="str">
        <f t="shared" si="107"/>
        <v/>
      </c>
      <c r="E176" s="559" t="str">
        <f t="shared" si="108"/>
        <v/>
      </c>
      <c r="F176" s="560" t="str">
        <f t="shared" si="109"/>
        <v/>
      </c>
      <c r="G176" s="561" t="str">
        <f t="shared" si="110"/>
        <v/>
      </c>
      <c r="H176" s="556" t="str">
        <f t="shared" si="111"/>
        <v/>
      </c>
      <c r="I176" s="556" t="str">
        <f t="shared" si="112"/>
        <v/>
      </c>
      <c r="J176" s="561" t="str">
        <f t="shared" si="113"/>
        <v/>
      </c>
      <c r="K176" s="76" t="str">
        <f t="shared" si="114"/>
        <v/>
      </c>
      <c r="L176" s="76" t="str">
        <f t="shared" si="115"/>
        <v/>
      </c>
      <c r="M176" s="76" t="str">
        <f t="shared" si="116"/>
        <v/>
      </c>
      <c r="N176" s="76" t="str">
        <f t="shared" si="117"/>
        <v/>
      </c>
      <c r="O176" s="76">
        <f t="shared" si="118"/>
        <v>0</v>
      </c>
      <c r="P176" s="76">
        <f t="shared" si="119"/>
        <v>0</v>
      </c>
      <c r="Q176" s="76">
        <f t="shared" si="120"/>
        <v>0</v>
      </c>
      <c r="R176" s="76">
        <f t="shared" si="121"/>
        <v>0</v>
      </c>
      <c r="S176" s="76">
        <f t="shared" si="122"/>
        <v>0</v>
      </c>
      <c r="T176" s="76">
        <f t="shared" si="123"/>
        <v>0</v>
      </c>
      <c r="U176" s="76">
        <f t="shared" si="124"/>
        <v>0</v>
      </c>
      <c r="V176" s="76">
        <f t="shared" si="125"/>
        <v>0</v>
      </c>
      <c r="W176" s="76">
        <f t="shared" si="126"/>
        <v>0</v>
      </c>
      <c r="X176" s="76">
        <f t="shared" si="127"/>
        <v>0</v>
      </c>
      <c r="Y176" s="76">
        <f t="shared" si="128"/>
        <v>0</v>
      </c>
      <c r="Z176" s="76">
        <f t="shared" si="129"/>
        <v>0</v>
      </c>
      <c r="AA176" s="76">
        <f t="shared" si="130"/>
        <v>0</v>
      </c>
      <c r="AB176" s="76">
        <f t="shared" si="131"/>
        <v>0</v>
      </c>
      <c r="AC176" s="76">
        <f t="shared" si="132"/>
        <v>0</v>
      </c>
      <c r="AD176" s="76">
        <f t="shared" si="133"/>
        <v>0</v>
      </c>
      <c r="AE176" s="76">
        <f t="shared" si="134"/>
        <v>0</v>
      </c>
      <c r="AF176" s="76">
        <f t="shared" si="135"/>
        <v>0</v>
      </c>
      <c r="AG176" s="76">
        <f t="shared" si="136"/>
        <v>0</v>
      </c>
      <c r="AH176" s="76">
        <f t="shared" si="137"/>
        <v>0</v>
      </c>
      <c r="AI176" s="76">
        <f t="shared" si="138"/>
        <v>0</v>
      </c>
      <c r="AJ176" s="76">
        <f t="shared" si="139"/>
        <v>0</v>
      </c>
      <c r="AK176" s="76">
        <f t="shared" si="140"/>
        <v>0</v>
      </c>
      <c r="AL176" s="76">
        <f t="shared" si="141"/>
        <v>0</v>
      </c>
      <c r="AM176" s="76">
        <f t="shared" si="142"/>
        <v>0</v>
      </c>
      <c r="AN176" s="76" t="str">
        <f t="shared" si="143"/>
        <v/>
      </c>
      <c r="AO176" s="76" t="str">
        <f t="shared" si="144"/>
        <v/>
      </c>
      <c r="AP176" s="76" t="str">
        <f t="shared" si="145"/>
        <v/>
      </c>
      <c r="AQ176" s="76" t="str">
        <f t="shared" si="146"/>
        <v/>
      </c>
      <c r="AR176" s="76" t="str">
        <f t="shared" si="147"/>
        <v/>
      </c>
      <c r="AS176" s="76" t="str">
        <f t="shared" si="148"/>
        <v/>
      </c>
      <c r="AT176" s="76" t="str">
        <f t="shared" si="149"/>
        <v/>
      </c>
      <c r="AU176" s="76" t="str">
        <f t="shared" si="150"/>
        <v/>
      </c>
      <c r="AV176" s="76" t="str">
        <f t="shared" si="151"/>
        <v/>
      </c>
      <c r="AW176" s="76" t="str">
        <f t="shared" si="152"/>
        <v/>
      </c>
      <c r="AX176" s="76" t="str">
        <f t="shared" si="153"/>
        <v/>
      </c>
      <c r="AY176" s="76" t="str">
        <f t="shared" si="154"/>
        <v/>
      </c>
      <c r="AZ176" s="76" t="str">
        <f t="shared" si="155"/>
        <v/>
      </c>
      <c r="BA176" s="76" t="str">
        <f t="shared" si="156"/>
        <v/>
      </c>
      <c r="BB176" s="76" t="str">
        <f t="shared" si="157"/>
        <v/>
      </c>
      <c r="BC176" s="76" t="str">
        <f t="shared" si="158"/>
        <v/>
      </c>
      <c r="BF176" s="67" t="s">
        <v>10</v>
      </c>
      <c r="BG176" s="547" t="s">
        <v>20</v>
      </c>
      <c r="BH176" s="67" t="s">
        <v>117</v>
      </c>
      <c r="BI176" s="67" t="s">
        <v>566</v>
      </c>
    </row>
    <row r="177" spans="1:61" ht="30" customHeight="1">
      <c r="A177" s="556" t="str">
        <f t="shared" si="106"/>
        <v/>
      </c>
      <c r="B177" s="557"/>
      <c r="C177" s="556" t="s">
        <v>1456</v>
      </c>
      <c r="D177" s="558" t="str">
        <f t="shared" si="107"/>
        <v/>
      </c>
      <c r="E177" s="559" t="str">
        <f t="shared" si="108"/>
        <v/>
      </c>
      <c r="F177" s="560" t="str">
        <f t="shared" si="109"/>
        <v/>
      </c>
      <c r="G177" s="561" t="str">
        <f t="shared" si="110"/>
        <v/>
      </c>
      <c r="H177" s="556" t="str">
        <f t="shared" si="111"/>
        <v/>
      </c>
      <c r="I177" s="556" t="str">
        <f t="shared" si="112"/>
        <v/>
      </c>
      <c r="J177" s="561" t="str">
        <f t="shared" si="113"/>
        <v/>
      </c>
      <c r="K177" s="76" t="str">
        <f t="shared" si="114"/>
        <v/>
      </c>
      <c r="L177" s="76" t="str">
        <f t="shared" si="115"/>
        <v/>
      </c>
      <c r="M177" s="76" t="str">
        <f t="shared" si="116"/>
        <v/>
      </c>
      <c r="N177" s="76" t="str">
        <f t="shared" si="117"/>
        <v/>
      </c>
      <c r="O177" s="76">
        <f t="shared" si="118"/>
        <v>0</v>
      </c>
      <c r="P177" s="76">
        <f t="shared" si="119"/>
        <v>0</v>
      </c>
      <c r="Q177" s="76">
        <f t="shared" si="120"/>
        <v>0</v>
      </c>
      <c r="R177" s="76">
        <f t="shared" si="121"/>
        <v>0</v>
      </c>
      <c r="S177" s="76">
        <f t="shared" si="122"/>
        <v>0</v>
      </c>
      <c r="T177" s="76">
        <f t="shared" si="123"/>
        <v>0</v>
      </c>
      <c r="U177" s="76">
        <f t="shared" si="124"/>
        <v>0</v>
      </c>
      <c r="V177" s="76">
        <f t="shared" si="125"/>
        <v>0</v>
      </c>
      <c r="W177" s="76">
        <f t="shared" si="126"/>
        <v>0</v>
      </c>
      <c r="X177" s="76">
        <f t="shared" si="127"/>
        <v>0</v>
      </c>
      <c r="Y177" s="76">
        <f t="shared" si="128"/>
        <v>0</v>
      </c>
      <c r="Z177" s="76">
        <f t="shared" si="129"/>
        <v>0</v>
      </c>
      <c r="AA177" s="76">
        <f t="shared" si="130"/>
        <v>0</v>
      </c>
      <c r="AB177" s="76">
        <f t="shared" si="131"/>
        <v>0</v>
      </c>
      <c r="AC177" s="76">
        <f t="shared" si="132"/>
        <v>0</v>
      </c>
      <c r="AD177" s="76">
        <f t="shared" si="133"/>
        <v>0</v>
      </c>
      <c r="AE177" s="76">
        <f t="shared" si="134"/>
        <v>0</v>
      </c>
      <c r="AF177" s="76">
        <f t="shared" si="135"/>
        <v>0</v>
      </c>
      <c r="AG177" s="76">
        <f t="shared" si="136"/>
        <v>0</v>
      </c>
      <c r="AH177" s="76">
        <f t="shared" si="137"/>
        <v>0</v>
      </c>
      <c r="AI177" s="76">
        <f t="shared" si="138"/>
        <v>0</v>
      </c>
      <c r="AJ177" s="76">
        <f t="shared" si="139"/>
        <v>0</v>
      </c>
      <c r="AK177" s="76">
        <f t="shared" si="140"/>
        <v>0</v>
      </c>
      <c r="AL177" s="76">
        <f t="shared" si="141"/>
        <v>0</v>
      </c>
      <c r="AM177" s="76">
        <f t="shared" si="142"/>
        <v>0</v>
      </c>
      <c r="AN177" s="76" t="str">
        <f t="shared" si="143"/>
        <v/>
      </c>
      <c r="AO177" s="76" t="str">
        <f t="shared" si="144"/>
        <v/>
      </c>
      <c r="AP177" s="76" t="str">
        <f t="shared" si="145"/>
        <v/>
      </c>
      <c r="AQ177" s="76" t="str">
        <f t="shared" si="146"/>
        <v/>
      </c>
      <c r="AR177" s="76" t="str">
        <f t="shared" si="147"/>
        <v/>
      </c>
      <c r="AS177" s="76" t="str">
        <f t="shared" si="148"/>
        <v/>
      </c>
      <c r="AT177" s="76" t="str">
        <f t="shared" si="149"/>
        <v/>
      </c>
      <c r="AU177" s="76" t="str">
        <f t="shared" si="150"/>
        <v/>
      </c>
      <c r="AV177" s="76" t="str">
        <f t="shared" si="151"/>
        <v/>
      </c>
      <c r="AW177" s="76" t="str">
        <f t="shared" si="152"/>
        <v/>
      </c>
      <c r="AX177" s="76" t="str">
        <f t="shared" si="153"/>
        <v/>
      </c>
      <c r="AY177" s="76" t="str">
        <f t="shared" si="154"/>
        <v/>
      </c>
      <c r="AZ177" s="76" t="str">
        <f t="shared" si="155"/>
        <v/>
      </c>
      <c r="BA177" s="76" t="str">
        <f t="shared" si="156"/>
        <v/>
      </c>
      <c r="BB177" s="76" t="str">
        <f t="shared" si="157"/>
        <v/>
      </c>
      <c r="BC177" s="76" t="str">
        <f t="shared" si="158"/>
        <v/>
      </c>
      <c r="BF177" s="67" t="s">
        <v>10</v>
      </c>
      <c r="BG177" s="547" t="s">
        <v>20</v>
      </c>
      <c r="BH177" s="67" t="s">
        <v>1994</v>
      </c>
      <c r="BI177" s="67" t="s">
        <v>567</v>
      </c>
    </row>
    <row r="178" spans="1:61" ht="30" customHeight="1">
      <c r="A178" s="556" t="str">
        <f t="shared" si="106"/>
        <v/>
      </c>
      <c r="B178" s="557"/>
      <c r="C178" s="556" t="s">
        <v>1456</v>
      </c>
      <c r="D178" s="558" t="str">
        <f t="shared" si="107"/>
        <v/>
      </c>
      <c r="E178" s="559" t="str">
        <f t="shared" si="108"/>
        <v/>
      </c>
      <c r="F178" s="560" t="str">
        <f t="shared" si="109"/>
        <v/>
      </c>
      <c r="G178" s="561" t="str">
        <f t="shared" si="110"/>
        <v/>
      </c>
      <c r="H178" s="556" t="str">
        <f t="shared" si="111"/>
        <v/>
      </c>
      <c r="I178" s="556" t="str">
        <f t="shared" si="112"/>
        <v/>
      </c>
      <c r="J178" s="561" t="str">
        <f t="shared" si="113"/>
        <v/>
      </c>
      <c r="K178" s="76" t="str">
        <f t="shared" si="114"/>
        <v/>
      </c>
      <c r="L178" s="76" t="str">
        <f t="shared" si="115"/>
        <v/>
      </c>
      <c r="M178" s="76" t="str">
        <f t="shared" si="116"/>
        <v/>
      </c>
      <c r="N178" s="76" t="str">
        <f t="shared" si="117"/>
        <v/>
      </c>
      <c r="O178" s="76">
        <f t="shared" si="118"/>
        <v>0</v>
      </c>
      <c r="P178" s="76">
        <f t="shared" si="119"/>
        <v>0</v>
      </c>
      <c r="Q178" s="76">
        <f t="shared" si="120"/>
        <v>0</v>
      </c>
      <c r="R178" s="76">
        <f t="shared" si="121"/>
        <v>0</v>
      </c>
      <c r="S178" s="76">
        <f t="shared" si="122"/>
        <v>0</v>
      </c>
      <c r="T178" s="76">
        <f t="shared" si="123"/>
        <v>0</v>
      </c>
      <c r="U178" s="76">
        <f t="shared" si="124"/>
        <v>0</v>
      </c>
      <c r="V178" s="76">
        <f t="shared" si="125"/>
        <v>0</v>
      </c>
      <c r="W178" s="76">
        <f t="shared" si="126"/>
        <v>0</v>
      </c>
      <c r="X178" s="76">
        <f t="shared" si="127"/>
        <v>0</v>
      </c>
      <c r="Y178" s="76">
        <f t="shared" si="128"/>
        <v>0</v>
      </c>
      <c r="Z178" s="76">
        <f t="shared" si="129"/>
        <v>0</v>
      </c>
      <c r="AA178" s="76">
        <f t="shared" si="130"/>
        <v>0</v>
      </c>
      <c r="AB178" s="76">
        <f t="shared" si="131"/>
        <v>0</v>
      </c>
      <c r="AC178" s="76">
        <f t="shared" si="132"/>
        <v>0</v>
      </c>
      <c r="AD178" s="76">
        <f t="shared" si="133"/>
        <v>0</v>
      </c>
      <c r="AE178" s="76">
        <f t="shared" si="134"/>
        <v>0</v>
      </c>
      <c r="AF178" s="76">
        <f t="shared" si="135"/>
        <v>0</v>
      </c>
      <c r="AG178" s="76">
        <f t="shared" si="136"/>
        <v>0</v>
      </c>
      <c r="AH178" s="76">
        <f t="shared" si="137"/>
        <v>0</v>
      </c>
      <c r="AI178" s="76">
        <f t="shared" si="138"/>
        <v>0</v>
      </c>
      <c r="AJ178" s="76">
        <f t="shared" si="139"/>
        <v>0</v>
      </c>
      <c r="AK178" s="76">
        <f t="shared" si="140"/>
        <v>0</v>
      </c>
      <c r="AL178" s="76">
        <f t="shared" si="141"/>
        <v>0</v>
      </c>
      <c r="AM178" s="76">
        <f t="shared" si="142"/>
        <v>0</v>
      </c>
      <c r="AN178" s="76" t="str">
        <f t="shared" si="143"/>
        <v/>
      </c>
      <c r="AO178" s="76" t="str">
        <f t="shared" si="144"/>
        <v/>
      </c>
      <c r="AP178" s="76" t="str">
        <f t="shared" si="145"/>
        <v/>
      </c>
      <c r="AQ178" s="76" t="str">
        <f t="shared" si="146"/>
        <v/>
      </c>
      <c r="AR178" s="76" t="str">
        <f t="shared" si="147"/>
        <v/>
      </c>
      <c r="AS178" s="76" t="str">
        <f t="shared" si="148"/>
        <v/>
      </c>
      <c r="AT178" s="76" t="str">
        <f t="shared" si="149"/>
        <v/>
      </c>
      <c r="AU178" s="76" t="str">
        <f t="shared" si="150"/>
        <v/>
      </c>
      <c r="AV178" s="76" t="str">
        <f t="shared" si="151"/>
        <v/>
      </c>
      <c r="AW178" s="76" t="str">
        <f t="shared" si="152"/>
        <v/>
      </c>
      <c r="AX178" s="76" t="str">
        <f t="shared" si="153"/>
        <v/>
      </c>
      <c r="AY178" s="76" t="str">
        <f t="shared" si="154"/>
        <v/>
      </c>
      <c r="AZ178" s="76" t="str">
        <f t="shared" si="155"/>
        <v/>
      </c>
      <c r="BA178" s="76" t="str">
        <f t="shared" si="156"/>
        <v/>
      </c>
      <c r="BB178" s="76" t="str">
        <f t="shared" si="157"/>
        <v/>
      </c>
      <c r="BC178" s="76" t="str">
        <f t="shared" si="158"/>
        <v/>
      </c>
      <c r="BF178" s="67" t="s">
        <v>10</v>
      </c>
      <c r="BG178" s="547" t="s">
        <v>20</v>
      </c>
      <c r="BH178" s="67" t="s">
        <v>118</v>
      </c>
      <c r="BI178" s="67" t="s">
        <v>568</v>
      </c>
    </row>
    <row r="179" spans="1:61" ht="30" customHeight="1">
      <c r="A179" s="556" t="str">
        <f t="shared" si="106"/>
        <v/>
      </c>
      <c r="B179" s="557"/>
      <c r="C179" s="556" t="s">
        <v>1456</v>
      </c>
      <c r="D179" s="558" t="str">
        <f t="shared" si="107"/>
        <v/>
      </c>
      <c r="E179" s="559" t="str">
        <f t="shared" si="108"/>
        <v/>
      </c>
      <c r="F179" s="560" t="str">
        <f t="shared" si="109"/>
        <v/>
      </c>
      <c r="G179" s="561" t="str">
        <f t="shared" si="110"/>
        <v/>
      </c>
      <c r="H179" s="556" t="str">
        <f t="shared" si="111"/>
        <v/>
      </c>
      <c r="I179" s="556" t="str">
        <f t="shared" si="112"/>
        <v/>
      </c>
      <c r="J179" s="561" t="str">
        <f t="shared" si="113"/>
        <v/>
      </c>
      <c r="K179" s="76" t="str">
        <f t="shared" si="114"/>
        <v/>
      </c>
      <c r="L179" s="76" t="str">
        <f t="shared" si="115"/>
        <v/>
      </c>
      <c r="M179" s="76" t="str">
        <f t="shared" si="116"/>
        <v/>
      </c>
      <c r="N179" s="76" t="str">
        <f t="shared" si="117"/>
        <v/>
      </c>
      <c r="O179" s="76">
        <f t="shared" si="118"/>
        <v>0</v>
      </c>
      <c r="P179" s="76">
        <f t="shared" si="119"/>
        <v>0</v>
      </c>
      <c r="Q179" s="76">
        <f t="shared" si="120"/>
        <v>0</v>
      </c>
      <c r="R179" s="76">
        <f t="shared" si="121"/>
        <v>0</v>
      </c>
      <c r="S179" s="76">
        <f t="shared" si="122"/>
        <v>0</v>
      </c>
      <c r="T179" s="76">
        <f t="shared" si="123"/>
        <v>0</v>
      </c>
      <c r="U179" s="76">
        <f t="shared" si="124"/>
        <v>0</v>
      </c>
      <c r="V179" s="76">
        <f t="shared" si="125"/>
        <v>0</v>
      </c>
      <c r="W179" s="76">
        <f t="shared" si="126"/>
        <v>0</v>
      </c>
      <c r="X179" s="76">
        <f t="shared" si="127"/>
        <v>0</v>
      </c>
      <c r="Y179" s="76">
        <f t="shared" si="128"/>
        <v>0</v>
      </c>
      <c r="Z179" s="76">
        <f t="shared" si="129"/>
        <v>0</v>
      </c>
      <c r="AA179" s="76">
        <f t="shared" si="130"/>
        <v>0</v>
      </c>
      <c r="AB179" s="76">
        <f t="shared" si="131"/>
        <v>0</v>
      </c>
      <c r="AC179" s="76">
        <f t="shared" si="132"/>
        <v>0</v>
      </c>
      <c r="AD179" s="76">
        <f t="shared" si="133"/>
        <v>0</v>
      </c>
      <c r="AE179" s="76">
        <f t="shared" si="134"/>
        <v>0</v>
      </c>
      <c r="AF179" s="76">
        <f t="shared" si="135"/>
        <v>0</v>
      </c>
      <c r="AG179" s="76">
        <f t="shared" si="136"/>
        <v>0</v>
      </c>
      <c r="AH179" s="76">
        <f t="shared" si="137"/>
        <v>0</v>
      </c>
      <c r="AI179" s="76">
        <f t="shared" si="138"/>
        <v>0</v>
      </c>
      <c r="AJ179" s="76">
        <f t="shared" si="139"/>
        <v>0</v>
      </c>
      <c r="AK179" s="76">
        <f t="shared" si="140"/>
        <v>0</v>
      </c>
      <c r="AL179" s="76">
        <f t="shared" si="141"/>
        <v>0</v>
      </c>
      <c r="AM179" s="76">
        <f t="shared" si="142"/>
        <v>0</v>
      </c>
      <c r="AN179" s="76" t="str">
        <f t="shared" si="143"/>
        <v/>
      </c>
      <c r="AO179" s="76" t="str">
        <f t="shared" si="144"/>
        <v/>
      </c>
      <c r="AP179" s="76" t="str">
        <f t="shared" si="145"/>
        <v/>
      </c>
      <c r="AQ179" s="76" t="str">
        <f t="shared" si="146"/>
        <v/>
      </c>
      <c r="AR179" s="76" t="str">
        <f t="shared" si="147"/>
        <v/>
      </c>
      <c r="AS179" s="76" t="str">
        <f t="shared" si="148"/>
        <v/>
      </c>
      <c r="AT179" s="76" t="str">
        <f t="shared" si="149"/>
        <v/>
      </c>
      <c r="AU179" s="76" t="str">
        <f t="shared" si="150"/>
        <v/>
      </c>
      <c r="AV179" s="76" t="str">
        <f t="shared" si="151"/>
        <v/>
      </c>
      <c r="AW179" s="76" t="str">
        <f t="shared" si="152"/>
        <v/>
      </c>
      <c r="AX179" s="76" t="str">
        <f t="shared" si="153"/>
        <v/>
      </c>
      <c r="AY179" s="76" t="str">
        <f t="shared" si="154"/>
        <v/>
      </c>
      <c r="AZ179" s="76" t="str">
        <f t="shared" si="155"/>
        <v/>
      </c>
      <c r="BA179" s="76" t="str">
        <f t="shared" si="156"/>
        <v/>
      </c>
      <c r="BB179" s="76" t="str">
        <f t="shared" si="157"/>
        <v/>
      </c>
      <c r="BC179" s="76" t="str">
        <f t="shared" si="158"/>
        <v/>
      </c>
      <c r="BF179" s="67" t="s">
        <v>10</v>
      </c>
      <c r="BG179" s="547" t="s">
        <v>20</v>
      </c>
      <c r="BH179" s="67" t="s">
        <v>1993</v>
      </c>
      <c r="BI179" s="67" t="s">
        <v>569</v>
      </c>
    </row>
    <row r="180" spans="1:61" ht="30" customHeight="1">
      <c r="A180" s="556" t="str">
        <f t="shared" si="106"/>
        <v/>
      </c>
      <c r="B180" s="557"/>
      <c r="C180" s="556" t="s">
        <v>1456</v>
      </c>
      <c r="D180" s="558" t="str">
        <f t="shared" si="107"/>
        <v/>
      </c>
      <c r="E180" s="559" t="str">
        <f t="shared" si="108"/>
        <v/>
      </c>
      <c r="F180" s="560" t="str">
        <f t="shared" si="109"/>
        <v/>
      </c>
      <c r="G180" s="561" t="str">
        <f t="shared" si="110"/>
        <v/>
      </c>
      <c r="H180" s="556" t="str">
        <f t="shared" si="111"/>
        <v/>
      </c>
      <c r="I180" s="556" t="str">
        <f t="shared" si="112"/>
        <v/>
      </c>
      <c r="J180" s="561" t="str">
        <f t="shared" si="113"/>
        <v/>
      </c>
      <c r="K180" s="76" t="str">
        <f t="shared" si="114"/>
        <v/>
      </c>
      <c r="L180" s="76" t="str">
        <f t="shared" si="115"/>
        <v/>
      </c>
      <c r="M180" s="76" t="str">
        <f t="shared" si="116"/>
        <v/>
      </c>
      <c r="N180" s="76" t="str">
        <f t="shared" si="117"/>
        <v/>
      </c>
      <c r="O180" s="76">
        <f t="shared" si="118"/>
        <v>0</v>
      </c>
      <c r="P180" s="76">
        <f t="shared" si="119"/>
        <v>0</v>
      </c>
      <c r="Q180" s="76">
        <f t="shared" si="120"/>
        <v>0</v>
      </c>
      <c r="R180" s="76">
        <f t="shared" si="121"/>
        <v>0</v>
      </c>
      <c r="S180" s="76">
        <f t="shared" si="122"/>
        <v>0</v>
      </c>
      <c r="T180" s="76">
        <f t="shared" si="123"/>
        <v>0</v>
      </c>
      <c r="U180" s="76">
        <f t="shared" si="124"/>
        <v>0</v>
      </c>
      <c r="V180" s="76">
        <f t="shared" si="125"/>
        <v>0</v>
      </c>
      <c r="W180" s="76">
        <f t="shared" si="126"/>
        <v>0</v>
      </c>
      <c r="X180" s="76">
        <f t="shared" si="127"/>
        <v>0</v>
      </c>
      <c r="Y180" s="76">
        <f t="shared" si="128"/>
        <v>0</v>
      </c>
      <c r="Z180" s="76">
        <f t="shared" si="129"/>
        <v>0</v>
      </c>
      <c r="AA180" s="76">
        <f t="shared" si="130"/>
        <v>0</v>
      </c>
      <c r="AB180" s="76">
        <f t="shared" si="131"/>
        <v>0</v>
      </c>
      <c r="AC180" s="76">
        <f t="shared" si="132"/>
        <v>0</v>
      </c>
      <c r="AD180" s="76">
        <f t="shared" si="133"/>
        <v>0</v>
      </c>
      <c r="AE180" s="76">
        <f t="shared" si="134"/>
        <v>0</v>
      </c>
      <c r="AF180" s="76">
        <f t="shared" si="135"/>
        <v>0</v>
      </c>
      <c r="AG180" s="76">
        <f t="shared" si="136"/>
        <v>0</v>
      </c>
      <c r="AH180" s="76">
        <f t="shared" si="137"/>
        <v>0</v>
      </c>
      <c r="AI180" s="76">
        <f t="shared" si="138"/>
        <v>0</v>
      </c>
      <c r="AJ180" s="76">
        <f t="shared" si="139"/>
        <v>0</v>
      </c>
      <c r="AK180" s="76">
        <f t="shared" si="140"/>
        <v>0</v>
      </c>
      <c r="AL180" s="76">
        <f t="shared" si="141"/>
        <v>0</v>
      </c>
      <c r="AM180" s="76">
        <f t="shared" si="142"/>
        <v>0</v>
      </c>
      <c r="AN180" s="76" t="str">
        <f t="shared" si="143"/>
        <v/>
      </c>
      <c r="AO180" s="76" t="str">
        <f t="shared" si="144"/>
        <v/>
      </c>
      <c r="AP180" s="76" t="str">
        <f t="shared" si="145"/>
        <v/>
      </c>
      <c r="AQ180" s="76" t="str">
        <f t="shared" si="146"/>
        <v/>
      </c>
      <c r="AR180" s="76" t="str">
        <f t="shared" si="147"/>
        <v/>
      </c>
      <c r="AS180" s="76" t="str">
        <f t="shared" si="148"/>
        <v/>
      </c>
      <c r="AT180" s="76" t="str">
        <f t="shared" si="149"/>
        <v/>
      </c>
      <c r="AU180" s="76" t="str">
        <f t="shared" si="150"/>
        <v/>
      </c>
      <c r="AV180" s="76" t="str">
        <f t="shared" si="151"/>
        <v/>
      </c>
      <c r="AW180" s="76" t="str">
        <f t="shared" si="152"/>
        <v/>
      </c>
      <c r="AX180" s="76" t="str">
        <f t="shared" si="153"/>
        <v/>
      </c>
      <c r="AY180" s="76" t="str">
        <f t="shared" si="154"/>
        <v/>
      </c>
      <c r="AZ180" s="76" t="str">
        <f t="shared" si="155"/>
        <v/>
      </c>
      <c r="BA180" s="76" t="str">
        <f t="shared" si="156"/>
        <v/>
      </c>
      <c r="BB180" s="76" t="str">
        <f t="shared" si="157"/>
        <v/>
      </c>
      <c r="BC180" s="76" t="str">
        <f t="shared" si="158"/>
        <v/>
      </c>
      <c r="BF180" s="67" t="s">
        <v>10</v>
      </c>
      <c r="BG180" s="547" t="s">
        <v>20</v>
      </c>
      <c r="BH180" s="67" t="s">
        <v>1992</v>
      </c>
      <c r="BI180" s="67" t="s">
        <v>570</v>
      </c>
    </row>
    <row r="181" spans="1:61" ht="30" customHeight="1">
      <c r="A181" s="556" t="str">
        <f t="shared" si="106"/>
        <v/>
      </c>
      <c r="B181" s="557"/>
      <c r="C181" s="556" t="s">
        <v>1456</v>
      </c>
      <c r="D181" s="558" t="str">
        <f t="shared" si="107"/>
        <v/>
      </c>
      <c r="E181" s="559" t="str">
        <f t="shared" si="108"/>
        <v/>
      </c>
      <c r="F181" s="560" t="str">
        <f t="shared" si="109"/>
        <v/>
      </c>
      <c r="G181" s="561" t="str">
        <f t="shared" si="110"/>
        <v/>
      </c>
      <c r="H181" s="556" t="str">
        <f t="shared" si="111"/>
        <v/>
      </c>
      <c r="I181" s="556" t="str">
        <f t="shared" si="112"/>
        <v/>
      </c>
      <c r="J181" s="561" t="str">
        <f t="shared" si="113"/>
        <v/>
      </c>
      <c r="K181" s="76" t="str">
        <f t="shared" si="114"/>
        <v/>
      </c>
      <c r="L181" s="76" t="str">
        <f t="shared" si="115"/>
        <v/>
      </c>
      <c r="M181" s="76" t="str">
        <f t="shared" si="116"/>
        <v/>
      </c>
      <c r="N181" s="76" t="str">
        <f t="shared" si="117"/>
        <v/>
      </c>
      <c r="O181" s="76">
        <f t="shared" si="118"/>
        <v>0</v>
      </c>
      <c r="P181" s="76">
        <f t="shared" si="119"/>
        <v>0</v>
      </c>
      <c r="Q181" s="76">
        <f t="shared" si="120"/>
        <v>0</v>
      </c>
      <c r="R181" s="76">
        <f t="shared" si="121"/>
        <v>0</v>
      </c>
      <c r="S181" s="76">
        <f t="shared" si="122"/>
        <v>0</v>
      </c>
      <c r="T181" s="76">
        <f t="shared" si="123"/>
        <v>0</v>
      </c>
      <c r="U181" s="76">
        <f t="shared" si="124"/>
        <v>0</v>
      </c>
      <c r="V181" s="76">
        <f t="shared" si="125"/>
        <v>0</v>
      </c>
      <c r="W181" s="76">
        <f t="shared" si="126"/>
        <v>0</v>
      </c>
      <c r="X181" s="76">
        <f t="shared" si="127"/>
        <v>0</v>
      </c>
      <c r="Y181" s="76">
        <f t="shared" si="128"/>
        <v>0</v>
      </c>
      <c r="Z181" s="76">
        <f t="shared" si="129"/>
        <v>0</v>
      </c>
      <c r="AA181" s="76">
        <f t="shared" si="130"/>
        <v>0</v>
      </c>
      <c r="AB181" s="76">
        <f t="shared" si="131"/>
        <v>0</v>
      </c>
      <c r="AC181" s="76">
        <f t="shared" si="132"/>
        <v>0</v>
      </c>
      <c r="AD181" s="76">
        <f t="shared" si="133"/>
        <v>0</v>
      </c>
      <c r="AE181" s="76">
        <f t="shared" si="134"/>
        <v>0</v>
      </c>
      <c r="AF181" s="76">
        <f t="shared" si="135"/>
        <v>0</v>
      </c>
      <c r="AG181" s="76">
        <f t="shared" si="136"/>
        <v>0</v>
      </c>
      <c r="AH181" s="76">
        <f t="shared" si="137"/>
        <v>0</v>
      </c>
      <c r="AI181" s="76">
        <f t="shared" si="138"/>
        <v>0</v>
      </c>
      <c r="AJ181" s="76">
        <f t="shared" si="139"/>
        <v>0</v>
      </c>
      <c r="AK181" s="76">
        <f t="shared" si="140"/>
        <v>0</v>
      </c>
      <c r="AL181" s="76">
        <f t="shared" si="141"/>
        <v>0</v>
      </c>
      <c r="AM181" s="76">
        <f t="shared" si="142"/>
        <v>0</v>
      </c>
      <c r="AN181" s="76" t="str">
        <f t="shared" si="143"/>
        <v/>
      </c>
      <c r="AO181" s="76" t="str">
        <f t="shared" si="144"/>
        <v/>
      </c>
      <c r="AP181" s="76" t="str">
        <f t="shared" si="145"/>
        <v/>
      </c>
      <c r="AQ181" s="76" t="str">
        <f t="shared" si="146"/>
        <v/>
      </c>
      <c r="AR181" s="76" t="str">
        <f t="shared" si="147"/>
        <v/>
      </c>
      <c r="AS181" s="76" t="str">
        <f t="shared" si="148"/>
        <v/>
      </c>
      <c r="AT181" s="76" t="str">
        <f t="shared" si="149"/>
        <v/>
      </c>
      <c r="AU181" s="76" t="str">
        <f t="shared" si="150"/>
        <v/>
      </c>
      <c r="AV181" s="76" t="str">
        <f t="shared" si="151"/>
        <v/>
      </c>
      <c r="AW181" s="76" t="str">
        <f t="shared" si="152"/>
        <v/>
      </c>
      <c r="AX181" s="76" t="str">
        <f t="shared" si="153"/>
        <v/>
      </c>
      <c r="AY181" s="76" t="str">
        <f t="shared" si="154"/>
        <v/>
      </c>
      <c r="AZ181" s="76" t="str">
        <f t="shared" si="155"/>
        <v/>
      </c>
      <c r="BA181" s="76" t="str">
        <f t="shared" si="156"/>
        <v/>
      </c>
      <c r="BB181" s="76" t="str">
        <f t="shared" si="157"/>
        <v/>
      </c>
      <c r="BC181" s="76" t="str">
        <f t="shared" si="158"/>
        <v/>
      </c>
      <c r="BF181" s="67" t="s">
        <v>10</v>
      </c>
      <c r="BG181" s="547" t="s">
        <v>20</v>
      </c>
      <c r="BH181" s="67" t="s">
        <v>1991</v>
      </c>
      <c r="BI181" s="67" t="s">
        <v>571</v>
      </c>
    </row>
    <row r="182" spans="1:61" ht="30" customHeight="1">
      <c r="A182" s="556" t="str">
        <f t="shared" si="106"/>
        <v/>
      </c>
      <c r="B182" s="557"/>
      <c r="C182" s="556" t="s">
        <v>1456</v>
      </c>
      <c r="D182" s="558" t="str">
        <f t="shared" si="107"/>
        <v/>
      </c>
      <c r="E182" s="559" t="str">
        <f t="shared" si="108"/>
        <v/>
      </c>
      <c r="F182" s="560" t="str">
        <f t="shared" si="109"/>
        <v/>
      </c>
      <c r="G182" s="561" t="str">
        <f t="shared" si="110"/>
        <v/>
      </c>
      <c r="H182" s="556" t="str">
        <f t="shared" si="111"/>
        <v/>
      </c>
      <c r="I182" s="556" t="str">
        <f t="shared" si="112"/>
        <v/>
      </c>
      <c r="J182" s="561" t="str">
        <f t="shared" si="113"/>
        <v/>
      </c>
      <c r="K182" s="76" t="str">
        <f t="shared" si="114"/>
        <v/>
      </c>
      <c r="L182" s="76" t="str">
        <f t="shared" si="115"/>
        <v/>
      </c>
      <c r="M182" s="76" t="str">
        <f t="shared" si="116"/>
        <v/>
      </c>
      <c r="N182" s="76" t="str">
        <f t="shared" si="117"/>
        <v/>
      </c>
      <c r="O182" s="76">
        <f t="shared" si="118"/>
        <v>0</v>
      </c>
      <c r="P182" s="76">
        <f t="shared" si="119"/>
        <v>0</v>
      </c>
      <c r="Q182" s="76">
        <f t="shared" si="120"/>
        <v>0</v>
      </c>
      <c r="R182" s="76">
        <f t="shared" si="121"/>
        <v>0</v>
      </c>
      <c r="S182" s="76">
        <f t="shared" si="122"/>
        <v>0</v>
      </c>
      <c r="T182" s="76">
        <f t="shared" si="123"/>
        <v>0</v>
      </c>
      <c r="U182" s="76">
        <f t="shared" si="124"/>
        <v>0</v>
      </c>
      <c r="V182" s="76">
        <f t="shared" si="125"/>
        <v>0</v>
      </c>
      <c r="W182" s="76">
        <f t="shared" si="126"/>
        <v>0</v>
      </c>
      <c r="X182" s="76">
        <f t="shared" si="127"/>
        <v>0</v>
      </c>
      <c r="Y182" s="76">
        <f t="shared" si="128"/>
        <v>0</v>
      </c>
      <c r="Z182" s="76">
        <f t="shared" si="129"/>
        <v>0</v>
      </c>
      <c r="AA182" s="76">
        <f t="shared" si="130"/>
        <v>0</v>
      </c>
      <c r="AB182" s="76">
        <f t="shared" si="131"/>
        <v>0</v>
      </c>
      <c r="AC182" s="76">
        <f t="shared" si="132"/>
        <v>0</v>
      </c>
      <c r="AD182" s="76">
        <f t="shared" si="133"/>
        <v>0</v>
      </c>
      <c r="AE182" s="76">
        <f t="shared" si="134"/>
        <v>0</v>
      </c>
      <c r="AF182" s="76">
        <f t="shared" si="135"/>
        <v>0</v>
      </c>
      <c r="AG182" s="76">
        <f t="shared" si="136"/>
        <v>0</v>
      </c>
      <c r="AH182" s="76">
        <f t="shared" si="137"/>
        <v>0</v>
      </c>
      <c r="AI182" s="76">
        <f t="shared" si="138"/>
        <v>0</v>
      </c>
      <c r="AJ182" s="76">
        <f t="shared" si="139"/>
        <v>0</v>
      </c>
      <c r="AK182" s="76">
        <f t="shared" si="140"/>
        <v>0</v>
      </c>
      <c r="AL182" s="76">
        <f t="shared" si="141"/>
        <v>0</v>
      </c>
      <c r="AM182" s="76">
        <f t="shared" si="142"/>
        <v>0</v>
      </c>
      <c r="AN182" s="76" t="str">
        <f t="shared" si="143"/>
        <v/>
      </c>
      <c r="AO182" s="76" t="str">
        <f t="shared" si="144"/>
        <v/>
      </c>
      <c r="AP182" s="76" t="str">
        <f t="shared" si="145"/>
        <v/>
      </c>
      <c r="AQ182" s="76" t="str">
        <f t="shared" si="146"/>
        <v/>
      </c>
      <c r="AR182" s="76" t="str">
        <f t="shared" si="147"/>
        <v/>
      </c>
      <c r="AS182" s="76" t="str">
        <f t="shared" si="148"/>
        <v/>
      </c>
      <c r="AT182" s="76" t="str">
        <f t="shared" si="149"/>
        <v/>
      </c>
      <c r="AU182" s="76" t="str">
        <f t="shared" si="150"/>
        <v/>
      </c>
      <c r="AV182" s="76" t="str">
        <f t="shared" si="151"/>
        <v/>
      </c>
      <c r="AW182" s="76" t="str">
        <f t="shared" si="152"/>
        <v/>
      </c>
      <c r="AX182" s="76" t="str">
        <f t="shared" si="153"/>
        <v/>
      </c>
      <c r="AY182" s="76" t="str">
        <f t="shared" si="154"/>
        <v/>
      </c>
      <c r="AZ182" s="76" t="str">
        <f t="shared" si="155"/>
        <v/>
      </c>
      <c r="BA182" s="76" t="str">
        <f t="shared" si="156"/>
        <v/>
      </c>
      <c r="BB182" s="76" t="str">
        <f t="shared" si="157"/>
        <v/>
      </c>
      <c r="BC182" s="76" t="str">
        <f t="shared" si="158"/>
        <v/>
      </c>
      <c r="BF182" s="67" t="s">
        <v>10</v>
      </c>
      <c r="BG182" s="547" t="s">
        <v>20</v>
      </c>
      <c r="BH182" s="67" t="s">
        <v>119</v>
      </c>
      <c r="BI182" s="67" t="s">
        <v>572</v>
      </c>
    </row>
    <row r="183" spans="1:61" ht="30" customHeight="1">
      <c r="A183" s="556" t="str">
        <f t="shared" si="106"/>
        <v/>
      </c>
      <c r="B183" s="557"/>
      <c r="C183" s="556" t="s">
        <v>1456</v>
      </c>
      <c r="D183" s="558" t="str">
        <f t="shared" si="107"/>
        <v/>
      </c>
      <c r="E183" s="559" t="str">
        <f t="shared" si="108"/>
        <v/>
      </c>
      <c r="F183" s="560" t="str">
        <f t="shared" si="109"/>
        <v/>
      </c>
      <c r="G183" s="561" t="str">
        <f t="shared" si="110"/>
        <v/>
      </c>
      <c r="H183" s="556" t="str">
        <f t="shared" si="111"/>
        <v/>
      </c>
      <c r="I183" s="556" t="str">
        <f t="shared" si="112"/>
        <v/>
      </c>
      <c r="J183" s="561" t="str">
        <f t="shared" si="113"/>
        <v/>
      </c>
      <c r="K183" s="76" t="str">
        <f t="shared" si="114"/>
        <v/>
      </c>
      <c r="L183" s="76" t="str">
        <f t="shared" si="115"/>
        <v/>
      </c>
      <c r="M183" s="76" t="str">
        <f t="shared" si="116"/>
        <v/>
      </c>
      <c r="N183" s="76" t="str">
        <f t="shared" si="117"/>
        <v/>
      </c>
      <c r="O183" s="76">
        <f t="shared" si="118"/>
        <v>0</v>
      </c>
      <c r="P183" s="76">
        <f t="shared" si="119"/>
        <v>0</v>
      </c>
      <c r="Q183" s="76">
        <f t="shared" si="120"/>
        <v>0</v>
      </c>
      <c r="R183" s="76">
        <f t="shared" si="121"/>
        <v>0</v>
      </c>
      <c r="S183" s="76">
        <f t="shared" si="122"/>
        <v>0</v>
      </c>
      <c r="T183" s="76">
        <f t="shared" si="123"/>
        <v>0</v>
      </c>
      <c r="U183" s="76">
        <f t="shared" si="124"/>
        <v>0</v>
      </c>
      <c r="V183" s="76">
        <f t="shared" si="125"/>
        <v>0</v>
      </c>
      <c r="W183" s="76">
        <f t="shared" si="126"/>
        <v>0</v>
      </c>
      <c r="X183" s="76">
        <f t="shared" si="127"/>
        <v>0</v>
      </c>
      <c r="Y183" s="76">
        <f t="shared" si="128"/>
        <v>0</v>
      </c>
      <c r="Z183" s="76">
        <f t="shared" si="129"/>
        <v>0</v>
      </c>
      <c r="AA183" s="76">
        <f t="shared" si="130"/>
        <v>0</v>
      </c>
      <c r="AB183" s="76">
        <f t="shared" si="131"/>
        <v>0</v>
      </c>
      <c r="AC183" s="76">
        <f t="shared" si="132"/>
        <v>0</v>
      </c>
      <c r="AD183" s="76">
        <f t="shared" si="133"/>
        <v>0</v>
      </c>
      <c r="AE183" s="76">
        <f t="shared" si="134"/>
        <v>0</v>
      </c>
      <c r="AF183" s="76">
        <f t="shared" si="135"/>
        <v>0</v>
      </c>
      <c r="AG183" s="76">
        <f t="shared" si="136"/>
        <v>0</v>
      </c>
      <c r="AH183" s="76">
        <f t="shared" si="137"/>
        <v>0</v>
      </c>
      <c r="AI183" s="76">
        <f t="shared" si="138"/>
        <v>0</v>
      </c>
      <c r="AJ183" s="76">
        <f t="shared" si="139"/>
        <v>0</v>
      </c>
      <c r="AK183" s="76">
        <f t="shared" si="140"/>
        <v>0</v>
      </c>
      <c r="AL183" s="76">
        <f t="shared" si="141"/>
        <v>0</v>
      </c>
      <c r="AM183" s="76">
        <f t="shared" si="142"/>
        <v>0</v>
      </c>
      <c r="AN183" s="76" t="str">
        <f t="shared" si="143"/>
        <v/>
      </c>
      <c r="AO183" s="76" t="str">
        <f t="shared" si="144"/>
        <v/>
      </c>
      <c r="AP183" s="76" t="str">
        <f t="shared" si="145"/>
        <v/>
      </c>
      <c r="AQ183" s="76" t="str">
        <f t="shared" si="146"/>
        <v/>
      </c>
      <c r="AR183" s="76" t="str">
        <f t="shared" si="147"/>
        <v/>
      </c>
      <c r="AS183" s="76" t="str">
        <f t="shared" si="148"/>
        <v/>
      </c>
      <c r="AT183" s="76" t="str">
        <f t="shared" si="149"/>
        <v/>
      </c>
      <c r="AU183" s="76" t="str">
        <f t="shared" si="150"/>
        <v/>
      </c>
      <c r="AV183" s="76" t="str">
        <f t="shared" si="151"/>
        <v/>
      </c>
      <c r="AW183" s="76" t="str">
        <f t="shared" si="152"/>
        <v/>
      </c>
      <c r="AX183" s="76" t="str">
        <f t="shared" si="153"/>
        <v/>
      </c>
      <c r="AY183" s="76" t="str">
        <f t="shared" si="154"/>
        <v/>
      </c>
      <c r="AZ183" s="76" t="str">
        <f t="shared" si="155"/>
        <v/>
      </c>
      <c r="BA183" s="76" t="str">
        <f t="shared" si="156"/>
        <v/>
      </c>
      <c r="BB183" s="76" t="str">
        <f t="shared" si="157"/>
        <v/>
      </c>
      <c r="BC183" s="76" t="str">
        <f t="shared" si="158"/>
        <v/>
      </c>
      <c r="BF183" s="67" t="s">
        <v>10</v>
      </c>
      <c r="BG183" s="547" t="s">
        <v>20</v>
      </c>
      <c r="BH183" s="67" t="s">
        <v>2123</v>
      </c>
      <c r="BI183" s="67" t="s">
        <v>573</v>
      </c>
    </row>
    <row r="184" spans="1:61" ht="30" customHeight="1">
      <c r="A184" s="556" t="str">
        <f t="shared" si="106"/>
        <v/>
      </c>
      <c r="B184" s="557"/>
      <c r="C184" s="556" t="s">
        <v>1456</v>
      </c>
      <c r="D184" s="558" t="str">
        <f t="shared" si="107"/>
        <v/>
      </c>
      <c r="E184" s="559" t="str">
        <f t="shared" si="108"/>
        <v/>
      </c>
      <c r="F184" s="560" t="str">
        <f t="shared" si="109"/>
        <v/>
      </c>
      <c r="G184" s="561" t="str">
        <f t="shared" si="110"/>
        <v/>
      </c>
      <c r="H184" s="556" t="str">
        <f t="shared" si="111"/>
        <v/>
      </c>
      <c r="I184" s="556" t="str">
        <f t="shared" si="112"/>
        <v/>
      </c>
      <c r="J184" s="561" t="str">
        <f t="shared" si="113"/>
        <v/>
      </c>
      <c r="K184" s="76" t="str">
        <f t="shared" si="114"/>
        <v/>
      </c>
      <c r="L184" s="76" t="str">
        <f t="shared" si="115"/>
        <v/>
      </c>
      <c r="M184" s="76" t="str">
        <f t="shared" si="116"/>
        <v/>
      </c>
      <c r="N184" s="76" t="str">
        <f t="shared" si="117"/>
        <v/>
      </c>
      <c r="O184" s="76">
        <f t="shared" si="118"/>
        <v>0</v>
      </c>
      <c r="P184" s="76">
        <f t="shared" si="119"/>
        <v>0</v>
      </c>
      <c r="Q184" s="76">
        <f t="shared" si="120"/>
        <v>0</v>
      </c>
      <c r="R184" s="76">
        <f t="shared" si="121"/>
        <v>0</v>
      </c>
      <c r="S184" s="76">
        <f t="shared" si="122"/>
        <v>0</v>
      </c>
      <c r="T184" s="76">
        <f t="shared" si="123"/>
        <v>0</v>
      </c>
      <c r="U184" s="76">
        <f t="shared" si="124"/>
        <v>0</v>
      </c>
      <c r="V184" s="76">
        <f t="shared" si="125"/>
        <v>0</v>
      </c>
      <c r="W184" s="76">
        <f t="shared" si="126"/>
        <v>0</v>
      </c>
      <c r="X184" s="76">
        <f t="shared" si="127"/>
        <v>0</v>
      </c>
      <c r="Y184" s="76">
        <f t="shared" si="128"/>
        <v>0</v>
      </c>
      <c r="Z184" s="76">
        <f t="shared" si="129"/>
        <v>0</v>
      </c>
      <c r="AA184" s="76">
        <f t="shared" si="130"/>
        <v>0</v>
      </c>
      <c r="AB184" s="76">
        <f t="shared" si="131"/>
        <v>0</v>
      </c>
      <c r="AC184" s="76">
        <f t="shared" si="132"/>
        <v>0</v>
      </c>
      <c r="AD184" s="76">
        <f t="shared" si="133"/>
        <v>0</v>
      </c>
      <c r="AE184" s="76">
        <f t="shared" si="134"/>
        <v>0</v>
      </c>
      <c r="AF184" s="76">
        <f t="shared" si="135"/>
        <v>0</v>
      </c>
      <c r="AG184" s="76">
        <f t="shared" si="136"/>
        <v>0</v>
      </c>
      <c r="AH184" s="76">
        <f t="shared" si="137"/>
        <v>0</v>
      </c>
      <c r="AI184" s="76">
        <f t="shared" si="138"/>
        <v>0</v>
      </c>
      <c r="AJ184" s="76">
        <f t="shared" si="139"/>
        <v>0</v>
      </c>
      <c r="AK184" s="76">
        <f t="shared" si="140"/>
        <v>0</v>
      </c>
      <c r="AL184" s="76">
        <f t="shared" si="141"/>
        <v>0</v>
      </c>
      <c r="AM184" s="76">
        <f t="shared" si="142"/>
        <v>0</v>
      </c>
      <c r="AN184" s="76" t="str">
        <f t="shared" si="143"/>
        <v/>
      </c>
      <c r="AO184" s="76" t="str">
        <f t="shared" si="144"/>
        <v/>
      </c>
      <c r="AP184" s="76" t="str">
        <f t="shared" si="145"/>
        <v/>
      </c>
      <c r="AQ184" s="76" t="str">
        <f t="shared" si="146"/>
        <v/>
      </c>
      <c r="AR184" s="76" t="str">
        <f t="shared" si="147"/>
        <v/>
      </c>
      <c r="AS184" s="76" t="str">
        <f t="shared" si="148"/>
        <v/>
      </c>
      <c r="AT184" s="76" t="str">
        <f t="shared" si="149"/>
        <v/>
      </c>
      <c r="AU184" s="76" t="str">
        <f t="shared" si="150"/>
        <v/>
      </c>
      <c r="AV184" s="76" t="str">
        <f t="shared" si="151"/>
        <v/>
      </c>
      <c r="AW184" s="76" t="str">
        <f t="shared" si="152"/>
        <v/>
      </c>
      <c r="AX184" s="76" t="str">
        <f t="shared" si="153"/>
        <v/>
      </c>
      <c r="AY184" s="76" t="str">
        <f t="shared" si="154"/>
        <v/>
      </c>
      <c r="AZ184" s="76" t="str">
        <f t="shared" si="155"/>
        <v/>
      </c>
      <c r="BA184" s="76" t="str">
        <f t="shared" si="156"/>
        <v/>
      </c>
      <c r="BB184" s="76" t="str">
        <f t="shared" si="157"/>
        <v/>
      </c>
      <c r="BC184" s="76" t="str">
        <f t="shared" si="158"/>
        <v/>
      </c>
      <c r="BF184" s="67" t="s">
        <v>10</v>
      </c>
      <c r="BG184" s="547" t="s">
        <v>20</v>
      </c>
      <c r="BH184" s="67" t="s">
        <v>120</v>
      </c>
      <c r="BI184" s="67" t="s">
        <v>574</v>
      </c>
    </row>
    <row r="185" spans="1:61" ht="30" customHeight="1">
      <c r="A185" s="556" t="str">
        <f t="shared" si="106"/>
        <v/>
      </c>
      <c r="B185" s="557"/>
      <c r="C185" s="556" t="s">
        <v>1456</v>
      </c>
      <c r="D185" s="558" t="str">
        <f t="shared" si="107"/>
        <v/>
      </c>
      <c r="E185" s="559" t="str">
        <f t="shared" si="108"/>
        <v/>
      </c>
      <c r="F185" s="560" t="str">
        <f t="shared" si="109"/>
        <v/>
      </c>
      <c r="G185" s="561" t="str">
        <f t="shared" si="110"/>
        <v/>
      </c>
      <c r="H185" s="556" t="str">
        <f t="shared" si="111"/>
        <v/>
      </c>
      <c r="I185" s="556" t="str">
        <f t="shared" si="112"/>
        <v/>
      </c>
      <c r="J185" s="561" t="str">
        <f t="shared" si="113"/>
        <v/>
      </c>
      <c r="K185" s="76" t="str">
        <f t="shared" si="114"/>
        <v/>
      </c>
      <c r="L185" s="76" t="str">
        <f t="shared" si="115"/>
        <v/>
      </c>
      <c r="M185" s="76" t="str">
        <f t="shared" si="116"/>
        <v/>
      </c>
      <c r="N185" s="76" t="str">
        <f t="shared" si="117"/>
        <v/>
      </c>
      <c r="O185" s="76">
        <f t="shared" si="118"/>
        <v>0</v>
      </c>
      <c r="P185" s="76">
        <f t="shared" si="119"/>
        <v>0</v>
      </c>
      <c r="Q185" s="76">
        <f t="shared" si="120"/>
        <v>0</v>
      </c>
      <c r="R185" s="76">
        <f t="shared" si="121"/>
        <v>0</v>
      </c>
      <c r="S185" s="76">
        <f t="shared" si="122"/>
        <v>0</v>
      </c>
      <c r="T185" s="76">
        <f t="shared" si="123"/>
        <v>0</v>
      </c>
      <c r="U185" s="76">
        <f t="shared" si="124"/>
        <v>0</v>
      </c>
      <c r="V185" s="76">
        <f t="shared" si="125"/>
        <v>0</v>
      </c>
      <c r="W185" s="76">
        <f t="shared" si="126"/>
        <v>0</v>
      </c>
      <c r="X185" s="76">
        <f t="shared" si="127"/>
        <v>0</v>
      </c>
      <c r="Y185" s="76">
        <f t="shared" si="128"/>
        <v>0</v>
      </c>
      <c r="Z185" s="76">
        <f t="shared" si="129"/>
        <v>0</v>
      </c>
      <c r="AA185" s="76">
        <f t="shared" si="130"/>
        <v>0</v>
      </c>
      <c r="AB185" s="76">
        <f t="shared" si="131"/>
        <v>0</v>
      </c>
      <c r="AC185" s="76">
        <f t="shared" si="132"/>
        <v>0</v>
      </c>
      <c r="AD185" s="76">
        <f t="shared" si="133"/>
        <v>0</v>
      </c>
      <c r="AE185" s="76">
        <f t="shared" si="134"/>
        <v>0</v>
      </c>
      <c r="AF185" s="76">
        <f t="shared" si="135"/>
        <v>0</v>
      </c>
      <c r="AG185" s="76">
        <f t="shared" si="136"/>
        <v>0</v>
      </c>
      <c r="AH185" s="76">
        <f t="shared" si="137"/>
        <v>0</v>
      </c>
      <c r="AI185" s="76">
        <f t="shared" si="138"/>
        <v>0</v>
      </c>
      <c r="AJ185" s="76">
        <f t="shared" si="139"/>
        <v>0</v>
      </c>
      <c r="AK185" s="76">
        <f t="shared" si="140"/>
        <v>0</v>
      </c>
      <c r="AL185" s="76">
        <f t="shared" si="141"/>
        <v>0</v>
      </c>
      <c r="AM185" s="76">
        <f t="shared" si="142"/>
        <v>0</v>
      </c>
      <c r="AN185" s="76" t="str">
        <f t="shared" si="143"/>
        <v/>
      </c>
      <c r="AO185" s="76" t="str">
        <f t="shared" si="144"/>
        <v/>
      </c>
      <c r="AP185" s="76" t="str">
        <f t="shared" si="145"/>
        <v/>
      </c>
      <c r="AQ185" s="76" t="str">
        <f t="shared" si="146"/>
        <v/>
      </c>
      <c r="AR185" s="76" t="str">
        <f t="shared" si="147"/>
        <v/>
      </c>
      <c r="AS185" s="76" t="str">
        <f t="shared" si="148"/>
        <v/>
      </c>
      <c r="AT185" s="76" t="str">
        <f t="shared" si="149"/>
        <v/>
      </c>
      <c r="AU185" s="76" t="str">
        <f t="shared" si="150"/>
        <v/>
      </c>
      <c r="AV185" s="76" t="str">
        <f t="shared" si="151"/>
        <v/>
      </c>
      <c r="AW185" s="76" t="str">
        <f t="shared" si="152"/>
        <v/>
      </c>
      <c r="AX185" s="76" t="str">
        <f t="shared" si="153"/>
        <v/>
      </c>
      <c r="AY185" s="76" t="str">
        <f t="shared" si="154"/>
        <v/>
      </c>
      <c r="AZ185" s="76" t="str">
        <f t="shared" si="155"/>
        <v/>
      </c>
      <c r="BA185" s="76" t="str">
        <f t="shared" si="156"/>
        <v/>
      </c>
      <c r="BB185" s="76" t="str">
        <f t="shared" si="157"/>
        <v/>
      </c>
      <c r="BC185" s="76" t="str">
        <f t="shared" si="158"/>
        <v/>
      </c>
      <c r="BF185" s="67" t="s">
        <v>10</v>
      </c>
      <c r="BG185" s="547" t="s">
        <v>20</v>
      </c>
      <c r="BH185" s="67" t="s">
        <v>121</v>
      </c>
      <c r="BI185" s="67" t="s">
        <v>575</v>
      </c>
    </row>
    <row r="186" spans="1:61" ht="30" customHeight="1">
      <c r="A186" s="556" t="str">
        <f t="shared" si="106"/>
        <v/>
      </c>
      <c r="B186" s="557"/>
      <c r="C186" s="556" t="s">
        <v>1456</v>
      </c>
      <c r="D186" s="558" t="str">
        <f t="shared" si="107"/>
        <v/>
      </c>
      <c r="E186" s="559" t="str">
        <f t="shared" si="108"/>
        <v/>
      </c>
      <c r="F186" s="560" t="str">
        <f t="shared" si="109"/>
        <v/>
      </c>
      <c r="G186" s="561" t="str">
        <f t="shared" si="110"/>
        <v/>
      </c>
      <c r="H186" s="556" t="str">
        <f t="shared" si="111"/>
        <v/>
      </c>
      <c r="I186" s="556" t="str">
        <f t="shared" si="112"/>
        <v/>
      </c>
      <c r="J186" s="561" t="str">
        <f t="shared" si="113"/>
        <v/>
      </c>
      <c r="K186" s="76" t="str">
        <f t="shared" si="114"/>
        <v/>
      </c>
      <c r="L186" s="76" t="str">
        <f t="shared" si="115"/>
        <v/>
      </c>
      <c r="M186" s="76" t="str">
        <f t="shared" si="116"/>
        <v/>
      </c>
      <c r="N186" s="76" t="str">
        <f t="shared" si="117"/>
        <v/>
      </c>
      <c r="O186" s="76">
        <f t="shared" si="118"/>
        <v>0</v>
      </c>
      <c r="P186" s="76">
        <f t="shared" si="119"/>
        <v>0</v>
      </c>
      <c r="Q186" s="76">
        <f t="shared" si="120"/>
        <v>0</v>
      </c>
      <c r="R186" s="76">
        <f t="shared" si="121"/>
        <v>0</v>
      </c>
      <c r="S186" s="76">
        <f t="shared" si="122"/>
        <v>0</v>
      </c>
      <c r="T186" s="76">
        <f t="shared" si="123"/>
        <v>0</v>
      </c>
      <c r="U186" s="76">
        <f t="shared" si="124"/>
        <v>0</v>
      </c>
      <c r="V186" s="76">
        <f t="shared" si="125"/>
        <v>0</v>
      </c>
      <c r="W186" s="76">
        <f t="shared" si="126"/>
        <v>0</v>
      </c>
      <c r="X186" s="76">
        <f t="shared" si="127"/>
        <v>0</v>
      </c>
      <c r="Y186" s="76">
        <f t="shared" si="128"/>
        <v>0</v>
      </c>
      <c r="Z186" s="76">
        <f t="shared" si="129"/>
        <v>0</v>
      </c>
      <c r="AA186" s="76">
        <f t="shared" si="130"/>
        <v>0</v>
      </c>
      <c r="AB186" s="76">
        <f t="shared" si="131"/>
        <v>0</v>
      </c>
      <c r="AC186" s="76">
        <f t="shared" si="132"/>
        <v>0</v>
      </c>
      <c r="AD186" s="76">
        <f t="shared" si="133"/>
        <v>0</v>
      </c>
      <c r="AE186" s="76">
        <f t="shared" si="134"/>
        <v>0</v>
      </c>
      <c r="AF186" s="76">
        <f t="shared" si="135"/>
        <v>0</v>
      </c>
      <c r="AG186" s="76">
        <f t="shared" si="136"/>
        <v>0</v>
      </c>
      <c r="AH186" s="76">
        <f t="shared" si="137"/>
        <v>0</v>
      </c>
      <c r="AI186" s="76">
        <f t="shared" si="138"/>
        <v>0</v>
      </c>
      <c r="AJ186" s="76">
        <f t="shared" si="139"/>
        <v>0</v>
      </c>
      <c r="AK186" s="76">
        <f t="shared" si="140"/>
        <v>0</v>
      </c>
      <c r="AL186" s="76">
        <f t="shared" si="141"/>
        <v>0</v>
      </c>
      <c r="AM186" s="76">
        <f t="shared" si="142"/>
        <v>0</v>
      </c>
      <c r="AN186" s="76" t="str">
        <f t="shared" si="143"/>
        <v/>
      </c>
      <c r="AO186" s="76" t="str">
        <f t="shared" si="144"/>
        <v/>
      </c>
      <c r="AP186" s="76" t="str">
        <f t="shared" si="145"/>
        <v/>
      </c>
      <c r="AQ186" s="76" t="str">
        <f t="shared" si="146"/>
        <v/>
      </c>
      <c r="AR186" s="76" t="str">
        <f t="shared" si="147"/>
        <v/>
      </c>
      <c r="AS186" s="76" t="str">
        <f t="shared" si="148"/>
        <v/>
      </c>
      <c r="AT186" s="76" t="str">
        <f t="shared" si="149"/>
        <v/>
      </c>
      <c r="AU186" s="76" t="str">
        <f t="shared" si="150"/>
        <v/>
      </c>
      <c r="AV186" s="76" t="str">
        <f t="shared" si="151"/>
        <v/>
      </c>
      <c r="AW186" s="76" t="str">
        <f t="shared" si="152"/>
        <v/>
      </c>
      <c r="AX186" s="76" t="str">
        <f t="shared" si="153"/>
        <v/>
      </c>
      <c r="AY186" s="76" t="str">
        <f t="shared" si="154"/>
        <v/>
      </c>
      <c r="AZ186" s="76" t="str">
        <f t="shared" si="155"/>
        <v/>
      </c>
      <c r="BA186" s="76" t="str">
        <f t="shared" si="156"/>
        <v/>
      </c>
      <c r="BB186" s="76" t="str">
        <f t="shared" si="157"/>
        <v/>
      </c>
      <c r="BC186" s="76" t="str">
        <f t="shared" si="158"/>
        <v/>
      </c>
      <c r="BF186" s="67" t="s">
        <v>10</v>
      </c>
      <c r="BG186" s="547" t="s">
        <v>20</v>
      </c>
      <c r="BH186" s="67" t="s">
        <v>122</v>
      </c>
      <c r="BI186" s="67" t="s">
        <v>576</v>
      </c>
    </row>
    <row r="187" spans="1:61" ht="30" customHeight="1">
      <c r="A187" s="556" t="str">
        <f t="shared" si="106"/>
        <v/>
      </c>
      <c r="B187" s="557"/>
      <c r="C187" s="556" t="s">
        <v>1456</v>
      </c>
      <c r="D187" s="558" t="str">
        <f t="shared" si="107"/>
        <v/>
      </c>
      <c r="E187" s="559" t="str">
        <f t="shared" si="108"/>
        <v/>
      </c>
      <c r="F187" s="560" t="str">
        <f t="shared" si="109"/>
        <v/>
      </c>
      <c r="G187" s="561" t="str">
        <f t="shared" si="110"/>
        <v/>
      </c>
      <c r="H187" s="556" t="str">
        <f t="shared" si="111"/>
        <v/>
      </c>
      <c r="I187" s="556" t="str">
        <f t="shared" si="112"/>
        <v/>
      </c>
      <c r="J187" s="561" t="str">
        <f t="shared" si="113"/>
        <v/>
      </c>
      <c r="K187" s="76" t="str">
        <f t="shared" si="114"/>
        <v/>
      </c>
      <c r="L187" s="76" t="str">
        <f t="shared" si="115"/>
        <v/>
      </c>
      <c r="M187" s="76" t="str">
        <f t="shared" si="116"/>
        <v/>
      </c>
      <c r="N187" s="76" t="str">
        <f t="shared" si="117"/>
        <v/>
      </c>
      <c r="O187" s="76">
        <f t="shared" si="118"/>
        <v>0</v>
      </c>
      <c r="P187" s="76">
        <f t="shared" si="119"/>
        <v>0</v>
      </c>
      <c r="Q187" s="76">
        <f t="shared" si="120"/>
        <v>0</v>
      </c>
      <c r="R187" s="76">
        <f t="shared" si="121"/>
        <v>0</v>
      </c>
      <c r="S187" s="76">
        <f t="shared" si="122"/>
        <v>0</v>
      </c>
      <c r="T187" s="76">
        <f t="shared" si="123"/>
        <v>0</v>
      </c>
      <c r="U187" s="76">
        <f t="shared" si="124"/>
        <v>0</v>
      </c>
      <c r="V187" s="76">
        <f t="shared" si="125"/>
        <v>0</v>
      </c>
      <c r="W187" s="76">
        <f t="shared" si="126"/>
        <v>0</v>
      </c>
      <c r="X187" s="76">
        <f t="shared" si="127"/>
        <v>0</v>
      </c>
      <c r="Y187" s="76">
        <f t="shared" si="128"/>
        <v>0</v>
      </c>
      <c r="Z187" s="76">
        <f t="shared" si="129"/>
        <v>0</v>
      </c>
      <c r="AA187" s="76">
        <f t="shared" si="130"/>
        <v>0</v>
      </c>
      <c r="AB187" s="76">
        <f t="shared" si="131"/>
        <v>0</v>
      </c>
      <c r="AC187" s="76">
        <f t="shared" si="132"/>
        <v>0</v>
      </c>
      <c r="AD187" s="76">
        <f t="shared" si="133"/>
        <v>0</v>
      </c>
      <c r="AE187" s="76">
        <f t="shared" si="134"/>
        <v>0</v>
      </c>
      <c r="AF187" s="76">
        <f t="shared" si="135"/>
        <v>0</v>
      </c>
      <c r="AG187" s="76">
        <f t="shared" si="136"/>
        <v>0</v>
      </c>
      <c r="AH187" s="76">
        <f t="shared" si="137"/>
        <v>0</v>
      </c>
      <c r="AI187" s="76">
        <f t="shared" si="138"/>
        <v>0</v>
      </c>
      <c r="AJ187" s="76">
        <f t="shared" si="139"/>
        <v>0</v>
      </c>
      <c r="AK187" s="76">
        <f t="shared" si="140"/>
        <v>0</v>
      </c>
      <c r="AL187" s="76">
        <f t="shared" si="141"/>
        <v>0</v>
      </c>
      <c r="AM187" s="76">
        <f t="shared" si="142"/>
        <v>0</v>
      </c>
      <c r="AN187" s="76" t="str">
        <f t="shared" si="143"/>
        <v/>
      </c>
      <c r="AO187" s="76" t="str">
        <f t="shared" si="144"/>
        <v/>
      </c>
      <c r="AP187" s="76" t="str">
        <f t="shared" si="145"/>
        <v/>
      </c>
      <c r="AQ187" s="76" t="str">
        <f t="shared" si="146"/>
        <v/>
      </c>
      <c r="AR187" s="76" t="str">
        <f t="shared" si="147"/>
        <v/>
      </c>
      <c r="AS187" s="76" t="str">
        <f t="shared" si="148"/>
        <v/>
      </c>
      <c r="AT187" s="76" t="str">
        <f t="shared" si="149"/>
        <v/>
      </c>
      <c r="AU187" s="76" t="str">
        <f t="shared" si="150"/>
        <v/>
      </c>
      <c r="AV187" s="76" t="str">
        <f t="shared" si="151"/>
        <v/>
      </c>
      <c r="AW187" s="76" t="str">
        <f t="shared" si="152"/>
        <v/>
      </c>
      <c r="AX187" s="76" t="str">
        <f t="shared" si="153"/>
        <v/>
      </c>
      <c r="AY187" s="76" t="str">
        <f t="shared" si="154"/>
        <v/>
      </c>
      <c r="AZ187" s="76" t="str">
        <f t="shared" si="155"/>
        <v/>
      </c>
      <c r="BA187" s="76" t="str">
        <f t="shared" si="156"/>
        <v/>
      </c>
      <c r="BB187" s="76" t="str">
        <f t="shared" si="157"/>
        <v/>
      </c>
      <c r="BC187" s="76" t="str">
        <f t="shared" si="158"/>
        <v/>
      </c>
      <c r="BF187" s="67" t="s">
        <v>10</v>
      </c>
      <c r="BG187" s="547" t="s">
        <v>20</v>
      </c>
      <c r="BH187" s="67" t="s">
        <v>123</v>
      </c>
      <c r="BI187" s="67" t="s">
        <v>577</v>
      </c>
    </row>
    <row r="188" spans="1:61" ht="30" customHeight="1">
      <c r="A188" s="556" t="str">
        <f t="shared" si="106"/>
        <v/>
      </c>
      <c r="B188" s="557"/>
      <c r="C188" s="556" t="s">
        <v>1456</v>
      </c>
      <c r="D188" s="558" t="str">
        <f t="shared" si="107"/>
        <v/>
      </c>
      <c r="E188" s="559" t="str">
        <f t="shared" si="108"/>
        <v/>
      </c>
      <c r="F188" s="560" t="str">
        <f t="shared" si="109"/>
        <v/>
      </c>
      <c r="G188" s="561" t="str">
        <f t="shared" si="110"/>
        <v/>
      </c>
      <c r="H188" s="556" t="str">
        <f t="shared" si="111"/>
        <v/>
      </c>
      <c r="I188" s="556" t="str">
        <f t="shared" si="112"/>
        <v/>
      </c>
      <c r="J188" s="561" t="str">
        <f t="shared" si="113"/>
        <v/>
      </c>
      <c r="K188" s="76" t="str">
        <f t="shared" si="114"/>
        <v/>
      </c>
      <c r="L188" s="76" t="str">
        <f t="shared" si="115"/>
        <v/>
      </c>
      <c r="M188" s="76" t="str">
        <f t="shared" si="116"/>
        <v/>
      </c>
      <c r="N188" s="76" t="str">
        <f t="shared" si="117"/>
        <v/>
      </c>
      <c r="O188" s="76">
        <f t="shared" si="118"/>
        <v>0</v>
      </c>
      <c r="P188" s="76">
        <f t="shared" si="119"/>
        <v>0</v>
      </c>
      <c r="Q188" s="76">
        <f t="shared" si="120"/>
        <v>0</v>
      </c>
      <c r="R188" s="76">
        <f t="shared" si="121"/>
        <v>0</v>
      </c>
      <c r="S188" s="76">
        <f t="shared" si="122"/>
        <v>0</v>
      </c>
      <c r="T188" s="76">
        <f t="shared" si="123"/>
        <v>0</v>
      </c>
      <c r="U188" s="76">
        <f t="shared" si="124"/>
        <v>0</v>
      </c>
      <c r="V188" s="76">
        <f t="shared" si="125"/>
        <v>0</v>
      </c>
      <c r="W188" s="76">
        <f t="shared" si="126"/>
        <v>0</v>
      </c>
      <c r="X188" s="76">
        <f t="shared" si="127"/>
        <v>0</v>
      </c>
      <c r="Y188" s="76">
        <f t="shared" si="128"/>
        <v>0</v>
      </c>
      <c r="Z188" s="76">
        <f t="shared" si="129"/>
        <v>0</v>
      </c>
      <c r="AA188" s="76">
        <f t="shared" si="130"/>
        <v>0</v>
      </c>
      <c r="AB188" s="76">
        <f t="shared" si="131"/>
        <v>0</v>
      </c>
      <c r="AC188" s="76">
        <f t="shared" si="132"/>
        <v>0</v>
      </c>
      <c r="AD188" s="76">
        <f t="shared" si="133"/>
        <v>0</v>
      </c>
      <c r="AE188" s="76">
        <f t="shared" si="134"/>
        <v>0</v>
      </c>
      <c r="AF188" s="76">
        <f t="shared" si="135"/>
        <v>0</v>
      </c>
      <c r="AG188" s="76">
        <f t="shared" si="136"/>
        <v>0</v>
      </c>
      <c r="AH188" s="76">
        <f t="shared" si="137"/>
        <v>0</v>
      </c>
      <c r="AI188" s="76">
        <f t="shared" si="138"/>
        <v>0</v>
      </c>
      <c r="AJ188" s="76">
        <f t="shared" si="139"/>
        <v>0</v>
      </c>
      <c r="AK188" s="76">
        <f t="shared" si="140"/>
        <v>0</v>
      </c>
      <c r="AL188" s="76">
        <f t="shared" si="141"/>
        <v>0</v>
      </c>
      <c r="AM188" s="76">
        <f t="shared" si="142"/>
        <v>0</v>
      </c>
      <c r="AN188" s="76" t="str">
        <f t="shared" si="143"/>
        <v/>
      </c>
      <c r="AO188" s="76" t="str">
        <f t="shared" si="144"/>
        <v/>
      </c>
      <c r="AP188" s="76" t="str">
        <f t="shared" si="145"/>
        <v/>
      </c>
      <c r="AQ188" s="76" t="str">
        <f t="shared" si="146"/>
        <v/>
      </c>
      <c r="AR188" s="76" t="str">
        <f t="shared" si="147"/>
        <v/>
      </c>
      <c r="AS188" s="76" t="str">
        <f t="shared" si="148"/>
        <v/>
      </c>
      <c r="AT188" s="76" t="str">
        <f t="shared" si="149"/>
        <v/>
      </c>
      <c r="AU188" s="76" t="str">
        <f t="shared" si="150"/>
        <v/>
      </c>
      <c r="AV188" s="76" t="str">
        <f t="shared" si="151"/>
        <v/>
      </c>
      <c r="AW188" s="76" t="str">
        <f t="shared" si="152"/>
        <v/>
      </c>
      <c r="AX188" s="76" t="str">
        <f t="shared" si="153"/>
        <v/>
      </c>
      <c r="AY188" s="76" t="str">
        <f t="shared" si="154"/>
        <v/>
      </c>
      <c r="AZ188" s="76" t="str">
        <f t="shared" si="155"/>
        <v/>
      </c>
      <c r="BA188" s="76" t="str">
        <f t="shared" si="156"/>
        <v/>
      </c>
      <c r="BB188" s="76" t="str">
        <f t="shared" si="157"/>
        <v/>
      </c>
      <c r="BC188" s="76" t="str">
        <f t="shared" si="158"/>
        <v/>
      </c>
      <c r="BF188" s="67" t="s">
        <v>10</v>
      </c>
      <c r="BG188" s="547" t="s">
        <v>20</v>
      </c>
      <c r="BH188" s="67" t="s">
        <v>124</v>
      </c>
      <c r="BI188" s="67" t="s">
        <v>578</v>
      </c>
    </row>
    <row r="189" spans="1:61" ht="30" customHeight="1">
      <c r="A189" s="556" t="str">
        <f t="shared" si="106"/>
        <v/>
      </c>
      <c r="B189" s="557"/>
      <c r="C189" s="556" t="s">
        <v>1456</v>
      </c>
      <c r="D189" s="558" t="str">
        <f t="shared" si="107"/>
        <v/>
      </c>
      <c r="E189" s="559" t="str">
        <f t="shared" si="108"/>
        <v/>
      </c>
      <c r="F189" s="560" t="str">
        <f t="shared" si="109"/>
        <v/>
      </c>
      <c r="G189" s="561" t="str">
        <f t="shared" si="110"/>
        <v/>
      </c>
      <c r="H189" s="556" t="str">
        <f t="shared" si="111"/>
        <v/>
      </c>
      <c r="I189" s="556" t="str">
        <f t="shared" si="112"/>
        <v/>
      </c>
      <c r="J189" s="561" t="str">
        <f t="shared" si="113"/>
        <v/>
      </c>
      <c r="K189" s="76" t="str">
        <f t="shared" si="114"/>
        <v/>
      </c>
      <c r="L189" s="76" t="str">
        <f t="shared" si="115"/>
        <v/>
      </c>
      <c r="M189" s="76" t="str">
        <f t="shared" si="116"/>
        <v/>
      </c>
      <c r="N189" s="76" t="str">
        <f t="shared" si="117"/>
        <v/>
      </c>
      <c r="O189" s="76">
        <f t="shared" si="118"/>
        <v>0</v>
      </c>
      <c r="P189" s="76">
        <f t="shared" si="119"/>
        <v>0</v>
      </c>
      <c r="Q189" s="76">
        <f t="shared" si="120"/>
        <v>0</v>
      </c>
      <c r="R189" s="76">
        <f t="shared" si="121"/>
        <v>0</v>
      </c>
      <c r="S189" s="76">
        <f t="shared" si="122"/>
        <v>0</v>
      </c>
      <c r="T189" s="76">
        <f t="shared" si="123"/>
        <v>0</v>
      </c>
      <c r="U189" s="76">
        <f t="shared" si="124"/>
        <v>0</v>
      </c>
      <c r="V189" s="76">
        <f t="shared" si="125"/>
        <v>0</v>
      </c>
      <c r="W189" s="76">
        <f t="shared" si="126"/>
        <v>0</v>
      </c>
      <c r="X189" s="76">
        <f t="shared" si="127"/>
        <v>0</v>
      </c>
      <c r="Y189" s="76">
        <f t="shared" si="128"/>
        <v>0</v>
      </c>
      <c r="Z189" s="76">
        <f t="shared" si="129"/>
        <v>0</v>
      </c>
      <c r="AA189" s="76">
        <f t="shared" si="130"/>
        <v>0</v>
      </c>
      <c r="AB189" s="76">
        <f t="shared" si="131"/>
        <v>0</v>
      </c>
      <c r="AC189" s="76">
        <f t="shared" si="132"/>
        <v>0</v>
      </c>
      <c r="AD189" s="76">
        <f t="shared" si="133"/>
        <v>0</v>
      </c>
      <c r="AE189" s="76">
        <f t="shared" si="134"/>
        <v>0</v>
      </c>
      <c r="AF189" s="76">
        <f t="shared" si="135"/>
        <v>0</v>
      </c>
      <c r="AG189" s="76">
        <f t="shared" si="136"/>
        <v>0</v>
      </c>
      <c r="AH189" s="76">
        <f t="shared" si="137"/>
        <v>0</v>
      </c>
      <c r="AI189" s="76">
        <f t="shared" si="138"/>
        <v>0</v>
      </c>
      <c r="AJ189" s="76">
        <f t="shared" si="139"/>
        <v>0</v>
      </c>
      <c r="AK189" s="76">
        <f t="shared" si="140"/>
        <v>0</v>
      </c>
      <c r="AL189" s="76">
        <f t="shared" si="141"/>
        <v>0</v>
      </c>
      <c r="AM189" s="76">
        <f t="shared" si="142"/>
        <v>0</v>
      </c>
      <c r="AN189" s="76" t="str">
        <f t="shared" si="143"/>
        <v/>
      </c>
      <c r="AO189" s="76" t="str">
        <f t="shared" si="144"/>
        <v/>
      </c>
      <c r="AP189" s="76" t="str">
        <f t="shared" si="145"/>
        <v/>
      </c>
      <c r="AQ189" s="76" t="str">
        <f t="shared" si="146"/>
        <v/>
      </c>
      <c r="AR189" s="76" t="str">
        <f t="shared" si="147"/>
        <v/>
      </c>
      <c r="AS189" s="76" t="str">
        <f t="shared" si="148"/>
        <v/>
      </c>
      <c r="AT189" s="76" t="str">
        <f t="shared" si="149"/>
        <v/>
      </c>
      <c r="AU189" s="76" t="str">
        <f t="shared" si="150"/>
        <v/>
      </c>
      <c r="AV189" s="76" t="str">
        <f t="shared" si="151"/>
        <v/>
      </c>
      <c r="AW189" s="76" t="str">
        <f t="shared" si="152"/>
        <v/>
      </c>
      <c r="AX189" s="76" t="str">
        <f t="shared" si="153"/>
        <v/>
      </c>
      <c r="AY189" s="76" t="str">
        <f t="shared" si="154"/>
        <v/>
      </c>
      <c r="AZ189" s="76" t="str">
        <f t="shared" si="155"/>
        <v/>
      </c>
      <c r="BA189" s="76" t="str">
        <f t="shared" si="156"/>
        <v/>
      </c>
      <c r="BB189" s="76" t="str">
        <f t="shared" si="157"/>
        <v/>
      </c>
      <c r="BC189" s="76" t="str">
        <f t="shared" si="158"/>
        <v/>
      </c>
      <c r="BF189" s="67" t="s">
        <v>10</v>
      </c>
      <c r="BG189" s="547" t="s">
        <v>20</v>
      </c>
      <c r="BH189" s="67" t="s">
        <v>125</v>
      </c>
      <c r="BI189" s="67" t="s">
        <v>579</v>
      </c>
    </row>
    <row r="190" spans="1:61" ht="30" customHeight="1">
      <c r="A190" s="556" t="str">
        <f t="shared" si="106"/>
        <v/>
      </c>
      <c r="B190" s="557"/>
      <c r="C190" s="556" t="s">
        <v>1456</v>
      </c>
      <c r="D190" s="558" t="str">
        <f t="shared" si="107"/>
        <v/>
      </c>
      <c r="E190" s="559" t="str">
        <f t="shared" si="108"/>
        <v/>
      </c>
      <c r="F190" s="560" t="str">
        <f t="shared" si="109"/>
        <v/>
      </c>
      <c r="G190" s="561" t="str">
        <f t="shared" si="110"/>
        <v/>
      </c>
      <c r="H190" s="556" t="str">
        <f t="shared" si="111"/>
        <v/>
      </c>
      <c r="I190" s="556" t="str">
        <f t="shared" si="112"/>
        <v/>
      </c>
      <c r="J190" s="561" t="str">
        <f t="shared" si="113"/>
        <v/>
      </c>
      <c r="K190" s="76" t="str">
        <f t="shared" si="114"/>
        <v/>
      </c>
      <c r="L190" s="76" t="str">
        <f t="shared" si="115"/>
        <v/>
      </c>
      <c r="M190" s="76" t="str">
        <f t="shared" si="116"/>
        <v/>
      </c>
      <c r="N190" s="76" t="str">
        <f t="shared" si="117"/>
        <v/>
      </c>
      <c r="O190" s="76">
        <f t="shared" si="118"/>
        <v>0</v>
      </c>
      <c r="P190" s="76">
        <f t="shared" si="119"/>
        <v>0</v>
      </c>
      <c r="Q190" s="76">
        <f t="shared" si="120"/>
        <v>0</v>
      </c>
      <c r="R190" s="76">
        <f t="shared" si="121"/>
        <v>0</v>
      </c>
      <c r="S190" s="76">
        <f t="shared" si="122"/>
        <v>0</v>
      </c>
      <c r="T190" s="76">
        <f t="shared" si="123"/>
        <v>0</v>
      </c>
      <c r="U190" s="76">
        <f t="shared" si="124"/>
        <v>0</v>
      </c>
      <c r="V190" s="76">
        <f t="shared" si="125"/>
        <v>0</v>
      </c>
      <c r="W190" s="76">
        <f t="shared" si="126"/>
        <v>0</v>
      </c>
      <c r="X190" s="76">
        <f t="shared" si="127"/>
        <v>0</v>
      </c>
      <c r="Y190" s="76">
        <f t="shared" si="128"/>
        <v>0</v>
      </c>
      <c r="Z190" s="76">
        <f t="shared" si="129"/>
        <v>0</v>
      </c>
      <c r="AA190" s="76">
        <f t="shared" si="130"/>
        <v>0</v>
      </c>
      <c r="AB190" s="76">
        <f t="shared" si="131"/>
        <v>0</v>
      </c>
      <c r="AC190" s="76">
        <f t="shared" si="132"/>
        <v>0</v>
      </c>
      <c r="AD190" s="76">
        <f t="shared" si="133"/>
        <v>0</v>
      </c>
      <c r="AE190" s="76">
        <f t="shared" si="134"/>
        <v>0</v>
      </c>
      <c r="AF190" s="76">
        <f t="shared" si="135"/>
        <v>0</v>
      </c>
      <c r="AG190" s="76">
        <f t="shared" si="136"/>
        <v>0</v>
      </c>
      <c r="AH190" s="76">
        <f t="shared" si="137"/>
        <v>0</v>
      </c>
      <c r="AI190" s="76">
        <f t="shared" si="138"/>
        <v>0</v>
      </c>
      <c r="AJ190" s="76">
        <f t="shared" si="139"/>
        <v>0</v>
      </c>
      <c r="AK190" s="76">
        <f t="shared" si="140"/>
        <v>0</v>
      </c>
      <c r="AL190" s="76">
        <f t="shared" si="141"/>
        <v>0</v>
      </c>
      <c r="AM190" s="76">
        <f t="shared" si="142"/>
        <v>0</v>
      </c>
      <c r="AN190" s="76" t="str">
        <f t="shared" si="143"/>
        <v/>
      </c>
      <c r="AO190" s="76" t="str">
        <f t="shared" si="144"/>
        <v/>
      </c>
      <c r="AP190" s="76" t="str">
        <f t="shared" si="145"/>
        <v/>
      </c>
      <c r="AQ190" s="76" t="str">
        <f t="shared" si="146"/>
        <v/>
      </c>
      <c r="AR190" s="76" t="str">
        <f t="shared" si="147"/>
        <v/>
      </c>
      <c r="AS190" s="76" t="str">
        <f t="shared" si="148"/>
        <v/>
      </c>
      <c r="AT190" s="76" t="str">
        <f t="shared" si="149"/>
        <v/>
      </c>
      <c r="AU190" s="76" t="str">
        <f t="shared" si="150"/>
        <v/>
      </c>
      <c r="AV190" s="76" t="str">
        <f t="shared" si="151"/>
        <v/>
      </c>
      <c r="AW190" s="76" t="str">
        <f t="shared" si="152"/>
        <v/>
      </c>
      <c r="AX190" s="76" t="str">
        <f t="shared" si="153"/>
        <v/>
      </c>
      <c r="AY190" s="76" t="str">
        <f t="shared" si="154"/>
        <v/>
      </c>
      <c r="AZ190" s="76" t="str">
        <f t="shared" si="155"/>
        <v/>
      </c>
      <c r="BA190" s="76" t="str">
        <f t="shared" si="156"/>
        <v/>
      </c>
      <c r="BB190" s="76" t="str">
        <f t="shared" si="157"/>
        <v/>
      </c>
      <c r="BC190" s="76" t="str">
        <f t="shared" si="158"/>
        <v/>
      </c>
      <c r="BF190" s="67" t="s">
        <v>10</v>
      </c>
      <c r="BG190" s="547" t="s">
        <v>20</v>
      </c>
      <c r="BH190" s="67" t="s">
        <v>2124</v>
      </c>
      <c r="BI190" s="67" t="s">
        <v>580</v>
      </c>
    </row>
    <row r="191" spans="1:61" ht="30" customHeight="1">
      <c r="A191" s="556" t="str">
        <f t="shared" si="106"/>
        <v/>
      </c>
      <c r="B191" s="557"/>
      <c r="C191" s="556" t="s">
        <v>1456</v>
      </c>
      <c r="D191" s="558" t="str">
        <f t="shared" si="107"/>
        <v/>
      </c>
      <c r="E191" s="559" t="str">
        <f t="shared" si="108"/>
        <v/>
      </c>
      <c r="F191" s="560" t="str">
        <f t="shared" si="109"/>
        <v/>
      </c>
      <c r="G191" s="561" t="str">
        <f t="shared" si="110"/>
        <v/>
      </c>
      <c r="H191" s="556" t="str">
        <f t="shared" si="111"/>
        <v/>
      </c>
      <c r="I191" s="556" t="str">
        <f t="shared" si="112"/>
        <v/>
      </c>
      <c r="J191" s="561" t="str">
        <f t="shared" si="113"/>
        <v/>
      </c>
      <c r="K191" s="76" t="str">
        <f t="shared" si="114"/>
        <v/>
      </c>
      <c r="L191" s="76" t="str">
        <f t="shared" si="115"/>
        <v/>
      </c>
      <c r="M191" s="76" t="str">
        <f t="shared" si="116"/>
        <v/>
      </c>
      <c r="N191" s="76" t="str">
        <f t="shared" si="117"/>
        <v/>
      </c>
      <c r="O191" s="76">
        <f t="shared" si="118"/>
        <v>0</v>
      </c>
      <c r="P191" s="76">
        <f t="shared" si="119"/>
        <v>0</v>
      </c>
      <c r="Q191" s="76">
        <f t="shared" si="120"/>
        <v>0</v>
      </c>
      <c r="R191" s="76">
        <f t="shared" si="121"/>
        <v>0</v>
      </c>
      <c r="S191" s="76">
        <f t="shared" si="122"/>
        <v>0</v>
      </c>
      <c r="T191" s="76">
        <f t="shared" si="123"/>
        <v>0</v>
      </c>
      <c r="U191" s="76">
        <f t="shared" si="124"/>
        <v>0</v>
      </c>
      <c r="V191" s="76">
        <f t="shared" si="125"/>
        <v>0</v>
      </c>
      <c r="W191" s="76">
        <f t="shared" si="126"/>
        <v>0</v>
      </c>
      <c r="X191" s="76">
        <f t="shared" si="127"/>
        <v>0</v>
      </c>
      <c r="Y191" s="76">
        <f t="shared" si="128"/>
        <v>0</v>
      </c>
      <c r="Z191" s="76">
        <f t="shared" si="129"/>
        <v>0</v>
      </c>
      <c r="AA191" s="76">
        <f t="shared" si="130"/>
        <v>0</v>
      </c>
      <c r="AB191" s="76">
        <f t="shared" si="131"/>
        <v>0</v>
      </c>
      <c r="AC191" s="76">
        <f t="shared" si="132"/>
        <v>0</v>
      </c>
      <c r="AD191" s="76">
        <f t="shared" si="133"/>
        <v>0</v>
      </c>
      <c r="AE191" s="76">
        <f t="shared" si="134"/>
        <v>0</v>
      </c>
      <c r="AF191" s="76">
        <f t="shared" si="135"/>
        <v>0</v>
      </c>
      <c r="AG191" s="76">
        <f t="shared" si="136"/>
        <v>0</v>
      </c>
      <c r="AH191" s="76">
        <f t="shared" si="137"/>
        <v>0</v>
      </c>
      <c r="AI191" s="76">
        <f t="shared" si="138"/>
        <v>0</v>
      </c>
      <c r="AJ191" s="76">
        <f t="shared" si="139"/>
        <v>0</v>
      </c>
      <c r="AK191" s="76">
        <f t="shared" si="140"/>
        <v>0</v>
      </c>
      <c r="AL191" s="76">
        <f t="shared" si="141"/>
        <v>0</v>
      </c>
      <c r="AM191" s="76">
        <f t="shared" si="142"/>
        <v>0</v>
      </c>
      <c r="AN191" s="76" t="str">
        <f t="shared" si="143"/>
        <v/>
      </c>
      <c r="AO191" s="76" t="str">
        <f t="shared" si="144"/>
        <v/>
      </c>
      <c r="AP191" s="76" t="str">
        <f t="shared" si="145"/>
        <v/>
      </c>
      <c r="AQ191" s="76" t="str">
        <f t="shared" si="146"/>
        <v/>
      </c>
      <c r="AR191" s="76" t="str">
        <f t="shared" si="147"/>
        <v/>
      </c>
      <c r="AS191" s="76" t="str">
        <f t="shared" si="148"/>
        <v/>
      </c>
      <c r="AT191" s="76" t="str">
        <f t="shared" si="149"/>
        <v/>
      </c>
      <c r="AU191" s="76" t="str">
        <f t="shared" si="150"/>
        <v/>
      </c>
      <c r="AV191" s="76" t="str">
        <f t="shared" si="151"/>
        <v/>
      </c>
      <c r="AW191" s="76" t="str">
        <f t="shared" si="152"/>
        <v/>
      </c>
      <c r="AX191" s="76" t="str">
        <f t="shared" si="153"/>
        <v/>
      </c>
      <c r="AY191" s="76" t="str">
        <f t="shared" si="154"/>
        <v/>
      </c>
      <c r="AZ191" s="76" t="str">
        <f t="shared" si="155"/>
        <v/>
      </c>
      <c r="BA191" s="76" t="str">
        <f t="shared" si="156"/>
        <v/>
      </c>
      <c r="BB191" s="76" t="str">
        <f t="shared" si="157"/>
        <v/>
      </c>
      <c r="BC191" s="76" t="str">
        <f t="shared" si="158"/>
        <v/>
      </c>
      <c r="BF191" s="67" t="s">
        <v>10</v>
      </c>
      <c r="BG191" s="547" t="s">
        <v>20</v>
      </c>
      <c r="BH191" s="67" t="s">
        <v>388</v>
      </c>
      <c r="BI191" s="67" t="s">
        <v>581</v>
      </c>
    </row>
    <row r="192" spans="1:61" ht="30" customHeight="1">
      <c r="A192" s="556" t="str">
        <f t="shared" si="106"/>
        <v/>
      </c>
      <c r="B192" s="557"/>
      <c r="C192" s="556" t="s">
        <v>1456</v>
      </c>
      <c r="D192" s="558" t="str">
        <f t="shared" si="107"/>
        <v/>
      </c>
      <c r="E192" s="559" t="str">
        <f t="shared" si="108"/>
        <v/>
      </c>
      <c r="F192" s="560" t="str">
        <f t="shared" si="109"/>
        <v/>
      </c>
      <c r="G192" s="561" t="str">
        <f t="shared" si="110"/>
        <v/>
      </c>
      <c r="H192" s="556" t="str">
        <f t="shared" si="111"/>
        <v/>
      </c>
      <c r="I192" s="556" t="str">
        <f t="shared" si="112"/>
        <v/>
      </c>
      <c r="J192" s="561" t="str">
        <f t="shared" si="113"/>
        <v/>
      </c>
      <c r="K192" s="76" t="str">
        <f t="shared" si="114"/>
        <v/>
      </c>
      <c r="L192" s="76" t="str">
        <f t="shared" si="115"/>
        <v/>
      </c>
      <c r="M192" s="76" t="str">
        <f t="shared" si="116"/>
        <v/>
      </c>
      <c r="N192" s="76" t="str">
        <f t="shared" si="117"/>
        <v/>
      </c>
      <c r="O192" s="76">
        <f t="shared" si="118"/>
        <v>0</v>
      </c>
      <c r="P192" s="76">
        <f t="shared" si="119"/>
        <v>0</v>
      </c>
      <c r="Q192" s="76">
        <f t="shared" si="120"/>
        <v>0</v>
      </c>
      <c r="R192" s="76">
        <f t="shared" si="121"/>
        <v>0</v>
      </c>
      <c r="S192" s="76">
        <f t="shared" si="122"/>
        <v>0</v>
      </c>
      <c r="T192" s="76">
        <f t="shared" si="123"/>
        <v>0</v>
      </c>
      <c r="U192" s="76">
        <f t="shared" si="124"/>
        <v>0</v>
      </c>
      <c r="V192" s="76">
        <f t="shared" si="125"/>
        <v>0</v>
      </c>
      <c r="W192" s="76">
        <f t="shared" si="126"/>
        <v>0</v>
      </c>
      <c r="X192" s="76">
        <f t="shared" si="127"/>
        <v>0</v>
      </c>
      <c r="Y192" s="76">
        <f t="shared" si="128"/>
        <v>0</v>
      </c>
      <c r="Z192" s="76">
        <f t="shared" si="129"/>
        <v>0</v>
      </c>
      <c r="AA192" s="76">
        <f t="shared" si="130"/>
        <v>0</v>
      </c>
      <c r="AB192" s="76">
        <f t="shared" si="131"/>
        <v>0</v>
      </c>
      <c r="AC192" s="76">
        <f t="shared" si="132"/>
        <v>0</v>
      </c>
      <c r="AD192" s="76">
        <f t="shared" si="133"/>
        <v>0</v>
      </c>
      <c r="AE192" s="76">
        <f t="shared" si="134"/>
        <v>0</v>
      </c>
      <c r="AF192" s="76">
        <f t="shared" si="135"/>
        <v>0</v>
      </c>
      <c r="AG192" s="76">
        <f t="shared" si="136"/>
        <v>0</v>
      </c>
      <c r="AH192" s="76">
        <f t="shared" si="137"/>
        <v>0</v>
      </c>
      <c r="AI192" s="76">
        <f t="shared" si="138"/>
        <v>0</v>
      </c>
      <c r="AJ192" s="76">
        <f t="shared" si="139"/>
        <v>0</v>
      </c>
      <c r="AK192" s="76">
        <f t="shared" si="140"/>
        <v>0</v>
      </c>
      <c r="AL192" s="76">
        <f t="shared" si="141"/>
        <v>0</v>
      </c>
      <c r="AM192" s="76">
        <f t="shared" si="142"/>
        <v>0</v>
      </c>
      <c r="AN192" s="76" t="str">
        <f t="shared" si="143"/>
        <v/>
      </c>
      <c r="AO192" s="76" t="str">
        <f t="shared" si="144"/>
        <v/>
      </c>
      <c r="AP192" s="76" t="str">
        <f t="shared" si="145"/>
        <v/>
      </c>
      <c r="AQ192" s="76" t="str">
        <f t="shared" si="146"/>
        <v/>
      </c>
      <c r="AR192" s="76" t="str">
        <f t="shared" si="147"/>
        <v/>
      </c>
      <c r="AS192" s="76" t="str">
        <f t="shared" si="148"/>
        <v/>
      </c>
      <c r="AT192" s="76" t="str">
        <f t="shared" si="149"/>
        <v/>
      </c>
      <c r="AU192" s="76" t="str">
        <f t="shared" si="150"/>
        <v/>
      </c>
      <c r="AV192" s="76" t="str">
        <f t="shared" si="151"/>
        <v/>
      </c>
      <c r="AW192" s="76" t="str">
        <f t="shared" si="152"/>
        <v/>
      </c>
      <c r="AX192" s="76" t="str">
        <f t="shared" si="153"/>
        <v/>
      </c>
      <c r="AY192" s="76" t="str">
        <f t="shared" si="154"/>
        <v/>
      </c>
      <c r="AZ192" s="76" t="str">
        <f t="shared" si="155"/>
        <v/>
      </c>
      <c r="BA192" s="76" t="str">
        <f t="shared" si="156"/>
        <v/>
      </c>
      <c r="BB192" s="76" t="str">
        <f t="shared" si="157"/>
        <v/>
      </c>
      <c r="BC192" s="76" t="str">
        <f t="shared" si="158"/>
        <v/>
      </c>
      <c r="BF192" s="67" t="s">
        <v>10</v>
      </c>
      <c r="BG192" s="547" t="s">
        <v>20</v>
      </c>
      <c r="BH192" s="67" t="s">
        <v>126</v>
      </c>
      <c r="BI192" s="67" t="s">
        <v>582</v>
      </c>
    </row>
    <row r="193" spans="1:61" ht="30" customHeight="1">
      <c r="A193" s="556" t="str">
        <f t="shared" si="106"/>
        <v/>
      </c>
      <c r="B193" s="557"/>
      <c r="C193" s="556" t="s">
        <v>1456</v>
      </c>
      <c r="D193" s="558" t="str">
        <f t="shared" si="107"/>
        <v/>
      </c>
      <c r="E193" s="559" t="str">
        <f t="shared" si="108"/>
        <v/>
      </c>
      <c r="F193" s="560" t="str">
        <f t="shared" si="109"/>
        <v/>
      </c>
      <c r="G193" s="561" t="str">
        <f t="shared" si="110"/>
        <v/>
      </c>
      <c r="H193" s="556" t="str">
        <f t="shared" si="111"/>
        <v/>
      </c>
      <c r="I193" s="556" t="str">
        <f t="shared" si="112"/>
        <v/>
      </c>
      <c r="J193" s="561" t="str">
        <f t="shared" si="113"/>
        <v/>
      </c>
      <c r="K193" s="76" t="str">
        <f t="shared" si="114"/>
        <v/>
      </c>
      <c r="L193" s="76" t="str">
        <f t="shared" si="115"/>
        <v/>
      </c>
      <c r="M193" s="76" t="str">
        <f t="shared" si="116"/>
        <v/>
      </c>
      <c r="N193" s="76" t="str">
        <f t="shared" si="117"/>
        <v/>
      </c>
      <c r="O193" s="76">
        <f t="shared" si="118"/>
        <v>0</v>
      </c>
      <c r="P193" s="76">
        <f t="shared" si="119"/>
        <v>0</v>
      </c>
      <c r="Q193" s="76">
        <f t="shared" si="120"/>
        <v>0</v>
      </c>
      <c r="R193" s="76">
        <f t="shared" si="121"/>
        <v>0</v>
      </c>
      <c r="S193" s="76">
        <f t="shared" si="122"/>
        <v>0</v>
      </c>
      <c r="T193" s="76">
        <f t="shared" si="123"/>
        <v>0</v>
      </c>
      <c r="U193" s="76">
        <f t="shared" si="124"/>
        <v>0</v>
      </c>
      <c r="V193" s="76">
        <f t="shared" si="125"/>
        <v>0</v>
      </c>
      <c r="W193" s="76">
        <f t="shared" si="126"/>
        <v>0</v>
      </c>
      <c r="X193" s="76">
        <f t="shared" si="127"/>
        <v>0</v>
      </c>
      <c r="Y193" s="76">
        <f t="shared" si="128"/>
        <v>0</v>
      </c>
      <c r="Z193" s="76">
        <f t="shared" si="129"/>
        <v>0</v>
      </c>
      <c r="AA193" s="76">
        <f t="shared" si="130"/>
        <v>0</v>
      </c>
      <c r="AB193" s="76">
        <f t="shared" si="131"/>
        <v>0</v>
      </c>
      <c r="AC193" s="76">
        <f t="shared" si="132"/>
        <v>0</v>
      </c>
      <c r="AD193" s="76">
        <f t="shared" si="133"/>
        <v>0</v>
      </c>
      <c r="AE193" s="76">
        <f t="shared" si="134"/>
        <v>0</v>
      </c>
      <c r="AF193" s="76">
        <f t="shared" si="135"/>
        <v>0</v>
      </c>
      <c r="AG193" s="76">
        <f t="shared" si="136"/>
        <v>0</v>
      </c>
      <c r="AH193" s="76">
        <f t="shared" si="137"/>
        <v>0</v>
      </c>
      <c r="AI193" s="76">
        <f t="shared" si="138"/>
        <v>0</v>
      </c>
      <c r="AJ193" s="76">
        <f t="shared" si="139"/>
        <v>0</v>
      </c>
      <c r="AK193" s="76">
        <f t="shared" si="140"/>
        <v>0</v>
      </c>
      <c r="AL193" s="76">
        <f t="shared" si="141"/>
        <v>0</v>
      </c>
      <c r="AM193" s="76">
        <f t="shared" si="142"/>
        <v>0</v>
      </c>
      <c r="AN193" s="76" t="str">
        <f t="shared" si="143"/>
        <v/>
      </c>
      <c r="AO193" s="76" t="str">
        <f t="shared" si="144"/>
        <v/>
      </c>
      <c r="AP193" s="76" t="str">
        <f t="shared" si="145"/>
        <v/>
      </c>
      <c r="AQ193" s="76" t="str">
        <f t="shared" si="146"/>
        <v/>
      </c>
      <c r="AR193" s="76" t="str">
        <f t="shared" si="147"/>
        <v/>
      </c>
      <c r="AS193" s="76" t="str">
        <f t="shared" si="148"/>
        <v/>
      </c>
      <c r="AT193" s="76" t="str">
        <f t="shared" si="149"/>
        <v/>
      </c>
      <c r="AU193" s="76" t="str">
        <f t="shared" si="150"/>
        <v/>
      </c>
      <c r="AV193" s="76" t="str">
        <f t="shared" si="151"/>
        <v/>
      </c>
      <c r="AW193" s="76" t="str">
        <f t="shared" si="152"/>
        <v/>
      </c>
      <c r="AX193" s="76" t="str">
        <f t="shared" si="153"/>
        <v/>
      </c>
      <c r="AY193" s="76" t="str">
        <f t="shared" si="154"/>
        <v/>
      </c>
      <c r="AZ193" s="76" t="str">
        <f t="shared" si="155"/>
        <v/>
      </c>
      <c r="BA193" s="76" t="str">
        <f t="shared" si="156"/>
        <v/>
      </c>
      <c r="BB193" s="76" t="str">
        <f t="shared" si="157"/>
        <v/>
      </c>
      <c r="BC193" s="76" t="str">
        <f t="shared" si="158"/>
        <v/>
      </c>
      <c r="BF193" s="67" t="s">
        <v>10</v>
      </c>
      <c r="BG193" s="547" t="s">
        <v>20</v>
      </c>
      <c r="BH193" s="67" t="s">
        <v>2125</v>
      </c>
      <c r="BI193" s="67" t="s">
        <v>583</v>
      </c>
    </row>
    <row r="194" spans="1:61" ht="30" customHeight="1">
      <c r="A194" s="556" t="str">
        <f t="shared" si="106"/>
        <v/>
      </c>
      <c r="B194" s="557"/>
      <c r="C194" s="556" t="s">
        <v>1456</v>
      </c>
      <c r="D194" s="558" t="str">
        <f t="shared" si="107"/>
        <v/>
      </c>
      <c r="E194" s="559" t="str">
        <f t="shared" si="108"/>
        <v/>
      </c>
      <c r="F194" s="560" t="str">
        <f t="shared" si="109"/>
        <v/>
      </c>
      <c r="G194" s="561" t="str">
        <f t="shared" si="110"/>
        <v/>
      </c>
      <c r="H194" s="556" t="str">
        <f t="shared" si="111"/>
        <v/>
      </c>
      <c r="I194" s="556" t="str">
        <f t="shared" si="112"/>
        <v/>
      </c>
      <c r="J194" s="561" t="str">
        <f t="shared" si="113"/>
        <v/>
      </c>
      <c r="K194" s="76" t="str">
        <f t="shared" si="114"/>
        <v/>
      </c>
      <c r="L194" s="76" t="str">
        <f t="shared" si="115"/>
        <v/>
      </c>
      <c r="M194" s="76" t="str">
        <f t="shared" si="116"/>
        <v/>
      </c>
      <c r="N194" s="76" t="str">
        <f t="shared" si="117"/>
        <v/>
      </c>
      <c r="O194" s="76">
        <f t="shared" si="118"/>
        <v>0</v>
      </c>
      <c r="P194" s="76">
        <f t="shared" si="119"/>
        <v>0</v>
      </c>
      <c r="Q194" s="76">
        <f t="shared" si="120"/>
        <v>0</v>
      </c>
      <c r="R194" s="76">
        <f t="shared" si="121"/>
        <v>0</v>
      </c>
      <c r="S194" s="76">
        <f t="shared" si="122"/>
        <v>0</v>
      </c>
      <c r="T194" s="76">
        <f t="shared" si="123"/>
        <v>0</v>
      </c>
      <c r="U194" s="76">
        <f t="shared" si="124"/>
        <v>0</v>
      </c>
      <c r="V194" s="76">
        <f t="shared" si="125"/>
        <v>0</v>
      </c>
      <c r="W194" s="76">
        <f t="shared" si="126"/>
        <v>0</v>
      </c>
      <c r="X194" s="76">
        <f t="shared" si="127"/>
        <v>0</v>
      </c>
      <c r="Y194" s="76">
        <f t="shared" si="128"/>
        <v>0</v>
      </c>
      <c r="Z194" s="76">
        <f t="shared" si="129"/>
        <v>0</v>
      </c>
      <c r="AA194" s="76">
        <f t="shared" si="130"/>
        <v>0</v>
      </c>
      <c r="AB194" s="76">
        <f t="shared" si="131"/>
        <v>0</v>
      </c>
      <c r="AC194" s="76">
        <f t="shared" si="132"/>
        <v>0</v>
      </c>
      <c r="AD194" s="76">
        <f t="shared" si="133"/>
        <v>0</v>
      </c>
      <c r="AE194" s="76">
        <f t="shared" si="134"/>
        <v>0</v>
      </c>
      <c r="AF194" s="76">
        <f t="shared" si="135"/>
        <v>0</v>
      </c>
      <c r="AG194" s="76">
        <f t="shared" si="136"/>
        <v>0</v>
      </c>
      <c r="AH194" s="76">
        <f t="shared" si="137"/>
        <v>0</v>
      </c>
      <c r="AI194" s="76">
        <f t="shared" si="138"/>
        <v>0</v>
      </c>
      <c r="AJ194" s="76">
        <f t="shared" si="139"/>
        <v>0</v>
      </c>
      <c r="AK194" s="76">
        <f t="shared" si="140"/>
        <v>0</v>
      </c>
      <c r="AL194" s="76">
        <f t="shared" si="141"/>
        <v>0</v>
      </c>
      <c r="AM194" s="76">
        <f t="shared" si="142"/>
        <v>0</v>
      </c>
      <c r="AN194" s="76" t="str">
        <f t="shared" si="143"/>
        <v/>
      </c>
      <c r="AO194" s="76" t="str">
        <f t="shared" si="144"/>
        <v/>
      </c>
      <c r="AP194" s="76" t="str">
        <f t="shared" si="145"/>
        <v/>
      </c>
      <c r="AQ194" s="76" t="str">
        <f t="shared" si="146"/>
        <v/>
      </c>
      <c r="AR194" s="76" t="str">
        <f t="shared" si="147"/>
        <v/>
      </c>
      <c r="AS194" s="76" t="str">
        <f t="shared" si="148"/>
        <v/>
      </c>
      <c r="AT194" s="76" t="str">
        <f t="shared" si="149"/>
        <v/>
      </c>
      <c r="AU194" s="76" t="str">
        <f t="shared" si="150"/>
        <v/>
      </c>
      <c r="AV194" s="76" t="str">
        <f t="shared" si="151"/>
        <v/>
      </c>
      <c r="AW194" s="76" t="str">
        <f t="shared" si="152"/>
        <v/>
      </c>
      <c r="AX194" s="76" t="str">
        <f t="shared" si="153"/>
        <v/>
      </c>
      <c r="AY194" s="76" t="str">
        <f t="shared" si="154"/>
        <v/>
      </c>
      <c r="AZ194" s="76" t="str">
        <f t="shared" si="155"/>
        <v/>
      </c>
      <c r="BA194" s="76" t="str">
        <f t="shared" si="156"/>
        <v/>
      </c>
      <c r="BB194" s="76" t="str">
        <f t="shared" si="157"/>
        <v/>
      </c>
      <c r="BC194" s="76" t="str">
        <f t="shared" si="158"/>
        <v/>
      </c>
      <c r="BF194" s="67" t="s">
        <v>10</v>
      </c>
      <c r="BG194" s="547" t="s">
        <v>20</v>
      </c>
      <c r="BH194" s="67" t="s">
        <v>2126</v>
      </c>
      <c r="BI194" s="67" t="s">
        <v>584</v>
      </c>
    </row>
    <row r="195" spans="1:61" ht="30" customHeight="1">
      <c r="A195" s="556" t="str">
        <f t="shared" si="106"/>
        <v/>
      </c>
      <c r="B195" s="557"/>
      <c r="C195" s="556" t="s">
        <v>1456</v>
      </c>
      <c r="D195" s="558" t="str">
        <f t="shared" si="107"/>
        <v/>
      </c>
      <c r="E195" s="559" t="str">
        <f t="shared" si="108"/>
        <v/>
      </c>
      <c r="F195" s="560" t="str">
        <f t="shared" si="109"/>
        <v/>
      </c>
      <c r="G195" s="561" t="str">
        <f t="shared" si="110"/>
        <v/>
      </c>
      <c r="H195" s="556" t="str">
        <f t="shared" si="111"/>
        <v/>
      </c>
      <c r="I195" s="556" t="str">
        <f t="shared" si="112"/>
        <v/>
      </c>
      <c r="J195" s="561" t="str">
        <f t="shared" si="113"/>
        <v/>
      </c>
      <c r="K195" s="76" t="str">
        <f t="shared" si="114"/>
        <v/>
      </c>
      <c r="L195" s="76" t="str">
        <f t="shared" si="115"/>
        <v/>
      </c>
      <c r="M195" s="76" t="str">
        <f t="shared" si="116"/>
        <v/>
      </c>
      <c r="N195" s="76" t="str">
        <f t="shared" si="117"/>
        <v/>
      </c>
      <c r="O195" s="76">
        <f t="shared" si="118"/>
        <v>0</v>
      </c>
      <c r="P195" s="76">
        <f t="shared" si="119"/>
        <v>0</v>
      </c>
      <c r="Q195" s="76">
        <f t="shared" si="120"/>
        <v>0</v>
      </c>
      <c r="R195" s="76">
        <f t="shared" si="121"/>
        <v>0</v>
      </c>
      <c r="S195" s="76">
        <f t="shared" si="122"/>
        <v>0</v>
      </c>
      <c r="T195" s="76">
        <f t="shared" si="123"/>
        <v>0</v>
      </c>
      <c r="U195" s="76">
        <f t="shared" si="124"/>
        <v>0</v>
      </c>
      <c r="V195" s="76">
        <f t="shared" si="125"/>
        <v>0</v>
      </c>
      <c r="W195" s="76">
        <f t="shared" si="126"/>
        <v>0</v>
      </c>
      <c r="X195" s="76">
        <f t="shared" si="127"/>
        <v>0</v>
      </c>
      <c r="Y195" s="76">
        <f t="shared" si="128"/>
        <v>0</v>
      </c>
      <c r="Z195" s="76">
        <f t="shared" si="129"/>
        <v>0</v>
      </c>
      <c r="AA195" s="76">
        <f t="shared" si="130"/>
        <v>0</v>
      </c>
      <c r="AB195" s="76">
        <f t="shared" si="131"/>
        <v>0</v>
      </c>
      <c r="AC195" s="76">
        <f t="shared" si="132"/>
        <v>0</v>
      </c>
      <c r="AD195" s="76">
        <f t="shared" si="133"/>
        <v>0</v>
      </c>
      <c r="AE195" s="76">
        <f t="shared" si="134"/>
        <v>0</v>
      </c>
      <c r="AF195" s="76">
        <f t="shared" si="135"/>
        <v>0</v>
      </c>
      <c r="AG195" s="76">
        <f t="shared" si="136"/>
        <v>0</v>
      </c>
      <c r="AH195" s="76">
        <f t="shared" si="137"/>
        <v>0</v>
      </c>
      <c r="AI195" s="76">
        <f t="shared" si="138"/>
        <v>0</v>
      </c>
      <c r="AJ195" s="76">
        <f t="shared" si="139"/>
        <v>0</v>
      </c>
      <c r="AK195" s="76">
        <f t="shared" si="140"/>
        <v>0</v>
      </c>
      <c r="AL195" s="76">
        <f t="shared" si="141"/>
        <v>0</v>
      </c>
      <c r="AM195" s="76">
        <f t="shared" si="142"/>
        <v>0</v>
      </c>
      <c r="AN195" s="76" t="str">
        <f t="shared" si="143"/>
        <v/>
      </c>
      <c r="AO195" s="76" t="str">
        <f t="shared" si="144"/>
        <v/>
      </c>
      <c r="AP195" s="76" t="str">
        <f t="shared" si="145"/>
        <v/>
      </c>
      <c r="AQ195" s="76" t="str">
        <f t="shared" si="146"/>
        <v/>
      </c>
      <c r="AR195" s="76" t="str">
        <f t="shared" si="147"/>
        <v/>
      </c>
      <c r="AS195" s="76" t="str">
        <f t="shared" si="148"/>
        <v/>
      </c>
      <c r="AT195" s="76" t="str">
        <f t="shared" si="149"/>
        <v/>
      </c>
      <c r="AU195" s="76" t="str">
        <f t="shared" si="150"/>
        <v/>
      </c>
      <c r="AV195" s="76" t="str">
        <f t="shared" si="151"/>
        <v/>
      </c>
      <c r="AW195" s="76" t="str">
        <f t="shared" si="152"/>
        <v/>
      </c>
      <c r="AX195" s="76" t="str">
        <f t="shared" si="153"/>
        <v/>
      </c>
      <c r="AY195" s="76" t="str">
        <f t="shared" si="154"/>
        <v/>
      </c>
      <c r="AZ195" s="76" t="str">
        <f t="shared" si="155"/>
        <v/>
      </c>
      <c r="BA195" s="76" t="str">
        <f t="shared" si="156"/>
        <v/>
      </c>
      <c r="BB195" s="76" t="str">
        <f t="shared" si="157"/>
        <v/>
      </c>
      <c r="BC195" s="76" t="str">
        <f t="shared" si="158"/>
        <v/>
      </c>
      <c r="BF195" s="67" t="s">
        <v>10</v>
      </c>
      <c r="BG195" s="547" t="s">
        <v>20</v>
      </c>
      <c r="BH195" s="67" t="s">
        <v>2127</v>
      </c>
      <c r="BI195" s="67" t="s">
        <v>585</v>
      </c>
    </row>
    <row r="196" spans="1:61" ht="30" customHeight="1">
      <c r="A196" s="556" t="str">
        <f t="shared" si="106"/>
        <v/>
      </c>
      <c r="B196" s="557"/>
      <c r="C196" s="556" t="s">
        <v>1456</v>
      </c>
      <c r="D196" s="558" t="str">
        <f t="shared" si="107"/>
        <v/>
      </c>
      <c r="E196" s="559" t="str">
        <f t="shared" si="108"/>
        <v/>
      </c>
      <c r="F196" s="560" t="str">
        <f t="shared" si="109"/>
        <v/>
      </c>
      <c r="G196" s="561" t="str">
        <f t="shared" si="110"/>
        <v/>
      </c>
      <c r="H196" s="556" t="str">
        <f t="shared" si="111"/>
        <v/>
      </c>
      <c r="I196" s="556" t="str">
        <f t="shared" si="112"/>
        <v/>
      </c>
      <c r="J196" s="561" t="str">
        <f t="shared" si="113"/>
        <v/>
      </c>
      <c r="K196" s="76" t="str">
        <f t="shared" si="114"/>
        <v/>
      </c>
      <c r="L196" s="76" t="str">
        <f t="shared" si="115"/>
        <v/>
      </c>
      <c r="M196" s="76" t="str">
        <f t="shared" si="116"/>
        <v/>
      </c>
      <c r="N196" s="76" t="str">
        <f t="shared" si="117"/>
        <v/>
      </c>
      <c r="O196" s="76">
        <f t="shared" si="118"/>
        <v>0</v>
      </c>
      <c r="P196" s="76">
        <f t="shared" si="119"/>
        <v>0</v>
      </c>
      <c r="Q196" s="76">
        <f t="shared" si="120"/>
        <v>0</v>
      </c>
      <c r="R196" s="76">
        <f t="shared" si="121"/>
        <v>0</v>
      </c>
      <c r="S196" s="76">
        <f t="shared" si="122"/>
        <v>0</v>
      </c>
      <c r="T196" s="76">
        <f t="shared" si="123"/>
        <v>0</v>
      </c>
      <c r="U196" s="76">
        <f t="shared" si="124"/>
        <v>0</v>
      </c>
      <c r="V196" s="76">
        <f t="shared" si="125"/>
        <v>0</v>
      </c>
      <c r="W196" s="76">
        <f t="shared" si="126"/>
        <v>0</v>
      </c>
      <c r="X196" s="76">
        <f t="shared" si="127"/>
        <v>0</v>
      </c>
      <c r="Y196" s="76">
        <f t="shared" si="128"/>
        <v>0</v>
      </c>
      <c r="Z196" s="76">
        <f t="shared" si="129"/>
        <v>0</v>
      </c>
      <c r="AA196" s="76">
        <f t="shared" si="130"/>
        <v>0</v>
      </c>
      <c r="AB196" s="76">
        <f t="shared" si="131"/>
        <v>0</v>
      </c>
      <c r="AC196" s="76">
        <f t="shared" si="132"/>
        <v>0</v>
      </c>
      <c r="AD196" s="76">
        <f t="shared" si="133"/>
        <v>0</v>
      </c>
      <c r="AE196" s="76">
        <f t="shared" si="134"/>
        <v>0</v>
      </c>
      <c r="AF196" s="76">
        <f t="shared" si="135"/>
        <v>0</v>
      </c>
      <c r="AG196" s="76">
        <f t="shared" si="136"/>
        <v>0</v>
      </c>
      <c r="AH196" s="76">
        <f t="shared" si="137"/>
        <v>0</v>
      </c>
      <c r="AI196" s="76">
        <f t="shared" si="138"/>
        <v>0</v>
      </c>
      <c r="AJ196" s="76">
        <f t="shared" si="139"/>
        <v>0</v>
      </c>
      <c r="AK196" s="76">
        <f t="shared" si="140"/>
        <v>0</v>
      </c>
      <c r="AL196" s="76">
        <f t="shared" si="141"/>
        <v>0</v>
      </c>
      <c r="AM196" s="76">
        <f t="shared" si="142"/>
        <v>0</v>
      </c>
      <c r="AN196" s="76" t="str">
        <f t="shared" si="143"/>
        <v/>
      </c>
      <c r="AO196" s="76" t="str">
        <f t="shared" si="144"/>
        <v/>
      </c>
      <c r="AP196" s="76" t="str">
        <f t="shared" si="145"/>
        <v/>
      </c>
      <c r="AQ196" s="76" t="str">
        <f t="shared" si="146"/>
        <v/>
      </c>
      <c r="AR196" s="76" t="str">
        <f t="shared" si="147"/>
        <v/>
      </c>
      <c r="AS196" s="76" t="str">
        <f t="shared" si="148"/>
        <v/>
      </c>
      <c r="AT196" s="76" t="str">
        <f t="shared" si="149"/>
        <v/>
      </c>
      <c r="AU196" s="76" t="str">
        <f t="shared" si="150"/>
        <v/>
      </c>
      <c r="AV196" s="76" t="str">
        <f t="shared" si="151"/>
        <v/>
      </c>
      <c r="AW196" s="76" t="str">
        <f t="shared" si="152"/>
        <v/>
      </c>
      <c r="AX196" s="76" t="str">
        <f t="shared" si="153"/>
        <v/>
      </c>
      <c r="AY196" s="76" t="str">
        <f t="shared" si="154"/>
        <v/>
      </c>
      <c r="AZ196" s="76" t="str">
        <f t="shared" si="155"/>
        <v/>
      </c>
      <c r="BA196" s="76" t="str">
        <f t="shared" si="156"/>
        <v/>
      </c>
      <c r="BB196" s="76" t="str">
        <f t="shared" si="157"/>
        <v/>
      </c>
      <c r="BC196" s="76" t="str">
        <f t="shared" si="158"/>
        <v/>
      </c>
      <c r="BF196" s="67" t="s">
        <v>10</v>
      </c>
      <c r="BG196" s="547" t="s">
        <v>20</v>
      </c>
      <c r="BH196" s="67" t="s">
        <v>127</v>
      </c>
      <c r="BI196" s="67" t="s">
        <v>586</v>
      </c>
    </row>
    <row r="197" spans="1:61" ht="30" customHeight="1">
      <c r="A197" s="556" t="str">
        <f t="shared" si="106"/>
        <v/>
      </c>
      <c r="B197" s="557"/>
      <c r="C197" s="556" t="s">
        <v>1456</v>
      </c>
      <c r="D197" s="558" t="str">
        <f t="shared" si="107"/>
        <v/>
      </c>
      <c r="E197" s="559" t="str">
        <f t="shared" si="108"/>
        <v/>
      </c>
      <c r="F197" s="560" t="str">
        <f t="shared" si="109"/>
        <v/>
      </c>
      <c r="G197" s="561" t="str">
        <f t="shared" si="110"/>
        <v/>
      </c>
      <c r="H197" s="556" t="str">
        <f t="shared" si="111"/>
        <v/>
      </c>
      <c r="I197" s="556" t="str">
        <f t="shared" si="112"/>
        <v/>
      </c>
      <c r="J197" s="561" t="str">
        <f t="shared" si="113"/>
        <v/>
      </c>
      <c r="K197" s="76" t="str">
        <f t="shared" si="114"/>
        <v/>
      </c>
      <c r="L197" s="76" t="str">
        <f t="shared" si="115"/>
        <v/>
      </c>
      <c r="M197" s="76" t="str">
        <f t="shared" si="116"/>
        <v/>
      </c>
      <c r="N197" s="76" t="str">
        <f t="shared" si="117"/>
        <v/>
      </c>
      <c r="O197" s="76">
        <f t="shared" si="118"/>
        <v>0</v>
      </c>
      <c r="P197" s="76">
        <f t="shared" si="119"/>
        <v>0</v>
      </c>
      <c r="Q197" s="76">
        <f t="shared" si="120"/>
        <v>0</v>
      </c>
      <c r="R197" s="76">
        <f t="shared" si="121"/>
        <v>0</v>
      </c>
      <c r="S197" s="76">
        <f t="shared" si="122"/>
        <v>0</v>
      </c>
      <c r="T197" s="76">
        <f t="shared" si="123"/>
        <v>0</v>
      </c>
      <c r="U197" s="76">
        <f t="shared" si="124"/>
        <v>0</v>
      </c>
      <c r="V197" s="76">
        <f t="shared" si="125"/>
        <v>0</v>
      </c>
      <c r="W197" s="76">
        <f t="shared" si="126"/>
        <v>0</v>
      </c>
      <c r="X197" s="76">
        <f t="shared" si="127"/>
        <v>0</v>
      </c>
      <c r="Y197" s="76">
        <f t="shared" si="128"/>
        <v>0</v>
      </c>
      <c r="Z197" s="76">
        <f t="shared" si="129"/>
        <v>0</v>
      </c>
      <c r="AA197" s="76">
        <f t="shared" si="130"/>
        <v>0</v>
      </c>
      <c r="AB197" s="76">
        <f t="shared" si="131"/>
        <v>0</v>
      </c>
      <c r="AC197" s="76">
        <f t="shared" si="132"/>
        <v>0</v>
      </c>
      <c r="AD197" s="76">
        <f t="shared" si="133"/>
        <v>0</v>
      </c>
      <c r="AE197" s="76">
        <f t="shared" si="134"/>
        <v>0</v>
      </c>
      <c r="AF197" s="76">
        <f t="shared" si="135"/>
        <v>0</v>
      </c>
      <c r="AG197" s="76">
        <f t="shared" si="136"/>
        <v>0</v>
      </c>
      <c r="AH197" s="76">
        <f t="shared" si="137"/>
        <v>0</v>
      </c>
      <c r="AI197" s="76">
        <f t="shared" si="138"/>
        <v>0</v>
      </c>
      <c r="AJ197" s="76">
        <f t="shared" si="139"/>
        <v>0</v>
      </c>
      <c r="AK197" s="76">
        <f t="shared" si="140"/>
        <v>0</v>
      </c>
      <c r="AL197" s="76">
        <f t="shared" si="141"/>
        <v>0</v>
      </c>
      <c r="AM197" s="76">
        <f t="shared" si="142"/>
        <v>0</v>
      </c>
      <c r="AN197" s="76" t="str">
        <f t="shared" si="143"/>
        <v/>
      </c>
      <c r="AO197" s="76" t="str">
        <f t="shared" si="144"/>
        <v/>
      </c>
      <c r="AP197" s="76" t="str">
        <f t="shared" si="145"/>
        <v/>
      </c>
      <c r="AQ197" s="76" t="str">
        <f t="shared" si="146"/>
        <v/>
      </c>
      <c r="AR197" s="76" t="str">
        <f t="shared" si="147"/>
        <v/>
      </c>
      <c r="AS197" s="76" t="str">
        <f t="shared" si="148"/>
        <v/>
      </c>
      <c r="AT197" s="76" t="str">
        <f t="shared" si="149"/>
        <v/>
      </c>
      <c r="AU197" s="76" t="str">
        <f t="shared" si="150"/>
        <v/>
      </c>
      <c r="AV197" s="76" t="str">
        <f t="shared" si="151"/>
        <v/>
      </c>
      <c r="AW197" s="76" t="str">
        <f t="shared" si="152"/>
        <v/>
      </c>
      <c r="AX197" s="76" t="str">
        <f t="shared" si="153"/>
        <v/>
      </c>
      <c r="AY197" s="76" t="str">
        <f t="shared" si="154"/>
        <v/>
      </c>
      <c r="AZ197" s="76" t="str">
        <f t="shared" si="155"/>
        <v/>
      </c>
      <c r="BA197" s="76" t="str">
        <f t="shared" si="156"/>
        <v/>
      </c>
      <c r="BB197" s="76" t="str">
        <f t="shared" si="157"/>
        <v/>
      </c>
      <c r="BC197" s="76" t="str">
        <f t="shared" si="158"/>
        <v/>
      </c>
      <c r="BF197" s="67" t="s">
        <v>10</v>
      </c>
      <c r="BG197" s="547" t="s">
        <v>20</v>
      </c>
      <c r="BH197" s="67" t="s">
        <v>2128</v>
      </c>
      <c r="BI197" s="67" t="s">
        <v>587</v>
      </c>
    </row>
    <row r="198" spans="1:61" ht="30" customHeight="1">
      <c r="A198" s="556" t="str">
        <f t="shared" si="106"/>
        <v/>
      </c>
      <c r="B198" s="557"/>
      <c r="C198" s="556" t="s">
        <v>1456</v>
      </c>
      <c r="D198" s="558" t="str">
        <f t="shared" si="107"/>
        <v/>
      </c>
      <c r="E198" s="559" t="str">
        <f t="shared" si="108"/>
        <v/>
      </c>
      <c r="F198" s="560" t="str">
        <f t="shared" si="109"/>
        <v/>
      </c>
      <c r="G198" s="561" t="str">
        <f t="shared" si="110"/>
        <v/>
      </c>
      <c r="H198" s="556" t="str">
        <f t="shared" si="111"/>
        <v/>
      </c>
      <c r="I198" s="556" t="str">
        <f t="shared" si="112"/>
        <v/>
      </c>
      <c r="J198" s="561" t="str">
        <f t="shared" si="113"/>
        <v/>
      </c>
      <c r="K198" s="76" t="str">
        <f t="shared" si="114"/>
        <v/>
      </c>
      <c r="L198" s="76" t="str">
        <f t="shared" si="115"/>
        <v/>
      </c>
      <c r="M198" s="76" t="str">
        <f t="shared" si="116"/>
        <v/>
      </c>
      <c r="N198" s="76" t="str">
        <f t="shared" si="117"/>
        <v/>
      </c>
      <c r="O198" s="76">
        <f t="shared" si="118"/>
        <v>0</v>
      </c>
      <c r="P198" s="76">
        <f t="shared" si="119"/>
        <v>0</v>
      </c>
      <c r="Q198" s="76">
        <f t="shared" si="120"/>
        <v>0</v>
      </c>
      <c r="R198" s="76">
        <f t="shared" si="121"/>
        <v>0</v>
      </c>
      <c r="S198" s="76">
        <f t="shared" si="122"/>
        <v>0</v>
      </c>
      <c r="T198" s="76">
        <f t="shared" si="123"/>
        <v>0</v>
      </c>
      <c r="U198" s="76">
        <f t="shared" si="124"/>
        <v>0</v>
      </c>
      <c r="V198" s="76">
        <f t="shared" si="125"/>
        <v>0</v>
      </c>
      <c r="W198" s="76">
        <f t="shared" si="126"/>
        <v>0</v>
      </c>
      <c r="X198" s="76">
        <f t="shared" si="127"/>
        <v>0</v>
      </c>
      <c r="Y198" s="76">
        <f t="shared" si="128"/>
        <v>0</v>
      </c>
      <c r="Z198" s="76">
        <f t="shared" si="129"/>
        <v>0</v>
      </c>
      <c r="AA198" s="76">
        <f t="shared" si="130"/>
        <v>0</v>
      </c>
      <c r="AB198" s="76">
        <f t="shared" si="131"/>
        <v>0</v>
      </c>
      <c r="AC198" s="76">
        <f t="shared" si="132"/>
        <v>0</v>
      </c>
      <c r="AD198" s="76">
        <f t="shared" si="133"/>
        <v>0</v>
      </c>
      <c r="AE198" s="76">
        <f t="shared" si="134"/>
        <v>0</v>
      </c>
      <c r="AF198" s="76">
        <f t="shared" si="135"/>
        <v>0</v>
      </c>
      <c r="AG198" s="76">
        <f t="shared" si="136"/>
        <v>0</v>
      </c>
      <c r="AH198" s="76">
        <f t="shared" si="137"/>
        <v>0</v>
      </c>
      <c r="AI198" s="76">
        <f t="shared" si="138"/>
        <v>0</v>
      </c>
      <c r="AJ198" s="76">
        <f t="shared" si="139"/>
        <v>0</v>
      </c>
      <c r="AK198" s="76">
        <f t="shared" si="140"/>
        <v>0</v>
      </c>
      <c r="AL198" s="76">
        <f t="shared" si="141"/>
        <v>0</v>
      </c>
      <c r="AM198" s="76">
        <f t="shared" si="142"/>
        <v>0</v>
      </c>
      <c r="AN198" s="76" t="str">
        <f t="shared" si="143"/>
        <v/>
      </c>
      <c r="AO198" s="76" t="str">
        <f t="shared" si="144"/>
        <v/>
      </c>
      <c r="AP198" s="76" t="str">
        <f t="shared" si="145"/>
        <v/>
      </c>
      <c r="AQ198" s="76" t="str">
        <f t="shared" si="146"/>
        <v/>
      </c>
      <c r="AR198" s="76" t="str">
        <f t="shared" si="147"/>
        <v/>
      </c>
      <c r="AS198" s="76" t="str">
        <f t="shared" si="148"/>
        <v/>
      </c>
      <c r="AT198" s="76" t="str">
        <f t="shared" si="149"/>
        <v/>
      </c>
      <c r="AU198" s="76" t="str">
        <f t="shared" si="150"/>
        <v/>
      </c>
      <c r="AV198" s="76" t="str">
        <f t="shared" si="151"/>
        <v/>
      </c>
      <c r="AW198" s="76" t="str">
        <f t="shared" si="152"/>
        <v/>
      </c>
      <c r="AX198" s="76" t="str">
        <f t="shared" si="153"/>
        <v/>
      </c>
      <c r="AY198" s="76" t="str">
        <f t="shared" si="154"/>
        <v/>
      </c>
      <c r="AZ198" s="76" t="str">
        <f t="shared" si="155"/>
        <v/>
      </c>
      <c r="BA198" s="76" t="str">
        <f t="shared" si="156"/>
        <v/>
      </c>
      <c r="BB198" s="76" t="str">
        <f t="shared" si="157"/>
        <v/>
      </c>
      <c r="BC198" s="76" t="str">
        <f t="shared" si="158"/>
        <v/>
      </c>
      <c r="BF198" s="67" t="s">
        <v>10</v>
      </c>
      <c r="BG198" s="547" t="s">
        <v>20</v>
      </c>
      <c r="BH198" s="67" t="s">
        <v>2129</v>
      </c>
      <c r="BI198" s="67" t="s">
        <v>588</v>
      </c>
    </row>
    <row r="199" spans="1:61" ht="30" customHeight="1">
      <c r="A199" s="556" t="str">
        <f t="shared" si="106"/>
        <v/>
      </c>
      <c r="B199" s="557"/>
      <c r="C199" s="556" t="s">
        <v>1456</v>
      </c>
      <c r="D199" s="558" t="str">
        <f t="shared" si="107"/>
        <v/>
      </c>
      <c r="E199" s="559" t="str">
        <f t="shared" si="108"/>
        <v/>
      </c>
      <c r="F199" s="560" t="str">
        <f t="shared" si="109"/>
        <v/>
      </c>
      <c r="G199" s="561" t="str">
        <f t="shared" si="110"/>
        <v/>
      </c>
      <c r="H199" s="556" t="str">
        <f t="shared" si="111"/>
        <v/>
      </c>
      <c r="I199" s="556" t="str">
        <f t="shared" si="112"/>
        <v/>
      </c>
      <c r="J199" s="561" t="str">
        <f t="shared" si="113"/>
        <v/>
      </c>
      <c r="K199" s="76" t="str">
        <f t="shared" si="114"/>
        <v/>
      </c>
      <c r="L199" s="76" t="str">
        <f t="shared" si="115"/>
        <v/>
      </c>
      <c r="M199" s="76" t="str">
        <f t="shared" si="116"/>
        <v/>
      </c>
      <c r="N199" s="76" t="str">
        <f t="shared" si="117"/>
        <v/>
      </c>
      <c r="O199" s="76">
        <f t="shared" si="118"/>
        <v>0</v>
      </c>
      <c r="P199" s="76">
        <f t="shared" si="119"/>
        <v>0</v>
      </c>
      <c r="Q199" s="76">
        <f t="shared" si="120"/>
        <v>0</v>
      </c>
      <c r="R199" s="76">
        <f t="shared" si="121"/>
        <v>0</v>
      </c>
      <c r="S199" s="76">
        <f t="shared" si="122"/>
        <v>0</v>
      </c>
      <c r="T199" s="76">
        <f t="shared" si="123"/>
        <v>0</v>
      </c>
      <c r="U199" s="76">
        <f t="shared" si="124"/>
        <v>0</v>
      </c>
      <c r="V199" s="76">
        <f t="shared" si="125"/>
        <v>0</v>
      </c>
      <c r="W199" s="76">
        <f t="shared" si="126"/>
        <v>0</v>
      </c>
      <c r="X199" s="76">
        <f t="shared" si="127"/>
        <v>0</v>
      </c>
      <c r="Y199" s="76">
        <f t="shared" si="128"/>
        <v>0</v>
      </c>
      <c r="Z199" s="76">
        <f t="shared" si="129"/>
        <v>0</v>
      </c>
      <c r="AA199" s="76">
        <f t="shared" si="130"/>
        <v>0</v>
      </c>
      <c r="AB199" s="76">
        <f t="shared" si="131"/>
        <v>0</v>
      </c>
      <c r="AC199" s="76">
        <f t="shared" si="132"/>
        <v>0</v>
      </c>
      <c r="AD199" s="76">
        <f t="shared" si="133"/>
        <v>0</v>
      </c>
      <c r="AE199" s="76">
        <f t="shared" si="134"/>
        <v>0</v>
      </c>
      <c r="AF199" s="76">
        <f t="shared" si="135"/>
        <v>0</v>
      </c>
      <c r="AG199" s="76">
        <f t="shared" si="136"/>
        <v>0</v>
      </c>
      <c r="AH199" s="76">
        <f t="shared" si="137"/>
        <v>0</v>
      </c>
      <c r="AI199" s="76">
        <f t="shared" si="138"/>
        <v>0</v>
      </c>
      <c r="AJ199" s="76">
        <f t="shared" si="139"/>
        <v>0</v>
      </c>
      <c r="AK199" s="76">
        <f t="shared" si="140"/>
        <v>0</v>
      </c>
      <c r="AL199" s="76">
        <f t="shared" si="141"/>
        <v>0</v>
      </c>
      <c r="AM199" s="76">
        <f t="shared" si="142"/>
        <v>0</v>
      </c>
      <c r="AN199" s="76" t="str">
        <f t="shared" si="143"/>
        <v/>
      </c>
      <c r="AO199" s="76" t="str">
        <f t="shared" si="144"/>
        <v/>
      </c>
      <c r="AP199" s="76" t="str">
        <f t="shared" si="145"/>
        <v/>
      </c>
      <c r="AQ199" s="76" t="str">
        <f t="shared" si="146"/>
        <v/>
      </c>
      <c r="AR199" s="76" t="str">
        <f t="shared" si="147"/>
        <v/>
      </c>
      <c r="AS199" s="76" t="str">
        <f t="shared" si="148"/>
        <v/>
      </c>
      <c r="AT199" s="76" t="str">
        <f t="shared" si="149"/>
        <v/>
      </c>
      <c r="AU199" s="76" t="str">
        <f t="shared" si="150"/>
        <v/>
      </c>
      <c r="AV199" s="76" t="str">
        <f t="shared" si="151"/>
        <v/>
      </c>
      <c r="AW199" s="76" t="str">
        <f t="shared" si="152"/>
        <v/>
      </c>
      <c r="AX199" s="76" t="str">
        <f t="shared" si="153"/>
        <v/>
      </c>
      <c r="AY199" s="76" t="str">
        <f t="shared" si="154"/>
        <v/>
      </c>
      <c r="AZ199" s="76" t="str">
        <f t="shared" si="155"/>
        <v/>
      </c>
      <c r="BA199" s="76" t="str">
        <f t="shared" si="156"/>
        <v/>
      </c>
      <c r="BB199" s="76" t="str">
        <f t="shared" si="157"/>
        <v/>
      </c>
      <c r="BC199" s="76" t="str">
        <f t="shared" si="158"/>
        <v/>
      </c>
      <c r="BF199" s="67" t="s">
        <v>10</v>
      </c>
      <c r="BG199" s="547" t="s">
        <v>20</v>
      </c>
      <c r="BH199" s="67" t="s">
        <v>2130</v>
      </c>
      <c r="BI199" s="67" t="s">
        <v>589</v>
      </c>
    </row>
    <row r="200" spans="1:61" ht="30" customHeight="1">
      <c r="A200" s="556" t="str">
        <f t="shared" si="106"/>
        <v/>
      </c>
      <c r="B200" s="557"/>
      <c r="C200" s="556" t="s">
        <v>1456</v>
      </c>
      <c r="D200" s="558" t="str">
        <f t="shared" si="107"/>
        <v/>
      </c>
      <c r="E200" s="559" t="str">
        <f t="shared" si="108"/>
        <v/>
      </c>
      <c r="F200" s="560" t="str">
        <f t="shared" si="109"/>
        <v/>
      </c>
      <c r="G200" s="561" t="str">
        <f t="shared" si="110"/>
        <v/>
      </c>
      <c r="H200" s="556" t="str">
        <f t="shared" si="111"/>
        <v/>
      </c>
      <c r="I200" s="556" t="str">
        <f t="shared" si="112"/>
        <v/>
      </c>
      <c r="J200" s="561" t="str">
        <f t="shared" si="113"/>
        <v/>
      </c>
      <c r="K200" s="76" t="str">
        <f t="shared" si="114"/>
        <v/>
      </c>
      <c r="L200" s="76" t="str">
        <f t="shared" si="115"/>
        <v/>
      </c>
      <c r="M200" s="76" t="str">
        <f t="shared" si="116"/>
        <v/>
      </c>
      <c r="N200" s="76" t="str">
        <f t="shared" si="117"/>
        <v/>
      </c>
      <c r="O200" s="76">
        <f t="shared" si="118"/>
        <v>0</v>
      </c>
      <c r="P200" s="76">
        <f t="shared" si="119"/>
        <v>0</v>
      </c>
      <c r="Q200" s="76">
        <f t="shared" si="120"/>
        <v>0</v>
      </c>
      <c r="R200" s="76">
        <f t="shared" si="121"/>
        <v>0</v>
      </c>
      <c r="S200" s="76">
        <f t="shared" si="122"/>
        <v>0</v>
      </c>
      <c r="T200" s="76">
        <f t="shared" si="123"/>
        <v>0</v>
      </c>
      <c r="U200" s="76">
        <f t="shared" si="124"/>
        <v>0</v>
      </c>
      <c r="V200" s="76">
        <f t="shared" si="125"/>
        <v>0</v>
      </c>
      <c r="W200" s="76">
        <f t="shared" si="126"/>
        <v>0</v>
      </c>
      <c r="X200" s="76">
        <f t="shared" si="127"/>
        <v>0</v>
      </c>
      <c r="Y200" s="76">
        <f t="shared" si="128"/>
        <v>0</v>
      </c>
      <c r="Z200" s="76">
        <f t="shared" si="129"/>
        <v>0</v>
      </c>
      <c r="AA200" s="76">
        <f t="shared" si="130"/>
        <v>0</v>
      </c>
      <c r="AB200" s="76">
        <f t="shared" si="131"/>
        <v>0</v>
      </c>
      <c r="AC200" s="76">
        <f t="shared" si="132"/>
        <v>0</v>
      </c>
      <c r="AD200" s="76">
        <f t="shared" si="133"/>
        <v>0</v>
      </c>
      <c r="AE200" s="76">
        <f t="shared" si="134"/>
        <v>0</v>
      </c>
      <c r="AF200" s="76">
        <f t="shared" si="135"/>
        <v>0</v>
      </c>
      <c r="AG200" s="76">
        <f t="shared" si="136"/>
        <v>0</v>
      </c>
      <c r="AH200" s="76">
        <f t="shared" si="137"/>
        <v>0</v>
      </c>
      <c r="AI200" s="76">
        <f t="shared" si="138"/>
        <v>0</v>
      </c>
      <c r="AJ200" s="76">
        <f t="shared" si="139"/>
        <v>0</v>
      </c>
      <c r="AK200" s="76">
        <f t="shared" si="140"/>
        <v>0</v>
      </c>
      <c r="AL200" s="76">
        <f t="shared" si="141"/>
        <v>0</v>
      </c>
      <c r="AM200" s="76">
        <f t="shared" si="142"/>
        <v>0</v>
      </c>
      <c r="AN200" s="76" t="str">
        <f t="shared" si="143"/>
        <v/>
      </c>
      <c r="AO200" s="76" t="str">
        <f t="shared" si="144"/>
        <v/>
      </c>
      <c r="AP200" s="76" t="str">
        <f t="shared" si="145"/>
        <v/>
      </c>
      <c r="AQ200" s="76" t="str">
        <f t="shared" si="146"/>
        <v/>
      </c>
      <c r="AR200" s="76" t="str">
        <f t="shared" si="147"/>
        <v/>
      </c>
      <c r="AS200" s="76" t="str">
        <f t="shared" si="148"/>
        <v/>
      </c>
      <c r="AT200" s="76" t="str">
        <f t="shared" si="149"/>
        <v/>
      </c>
      <c r="AU200" s="76" t="str">
        <f t="shared" si="150"/>
        <v/>
      </c>
      <c r="AV200" s="76" t="str">
        <f t="shared" si="151"/>
        <v/>
      </c>
      <c r="AW200" s="76" t="str">
        <f t="shared" si="152"/>
        <v/>
      </c>
      <c r="AX200" s="76" t="str">
        <f t="shared" si="153"/>
        <v/>
      </c>
      <c r="AY200" s="76" t="str">
        <f t="shared" si="154"/>
        <v/>
      </c>
      <c r="AZ200" s="76" t="str">
        <f t="shared" si="155"/>
        <v/>
      </c>
      <c r="BA200" s="76" t="str">
        <f t="shared" si="156"/>
        <v/>
      </c>
      <c r="BB200" s="76" t="str">
        <f t="shared" si="157"/>
        <v/>
      </c>
      <c r="BC200" s="76" t="str">
        <f t="shared" si="158"/>
        <v/>
      </c>
      <c r="BF200" s="67" t="s">
        <v>10</v>
      </c>
      <c r="BG200" s="547" t="s">
        <v>20</v>
      </c>
      <c r="BH200" s="67" t="s">
        <v>2131</v>
      </c>
      <c r="BI200" s="67" t="s">
        <v>590</v>
      </c>
    </row>
    <row r="201" spans="1:61">
      <c r="BF201" s="67" t="s">
        <v>10</v>
      </c>
      <c r="BG201" s="547" t="s">
        <v>20</v>
      </c>
      <c r="BH201" s="67" t="s">
        <v>389</v>
      </c>
      <c r="BI201" s="67" t="s">
        <v>591</v>
      </c>
    </row>
    <row r="202" spans="1:61">
      <c r="BF202" s="67" t="s">
        <v>10</v>
      </c>
      <c r="BG202" s="547" t="s">
        <v>20</v>
      </c>
      <c r="BH202" s="67" t="s">
        <v>2132</v>
      </c>
      <c r="BI202" s="67" t="s">
        <v>592</v>
      </c>
    </row>
    <row r="203" spans="1:61">
      <c r="BF203" s="67" t="s">
        <v>10</v>
      </c>
      <c r="BG203" s="547" t="s">
        <v>20</v>
      </c>
      <c r="BH203" s="67" t="s">
        <v>128</v>
      </c>
      <c r="BI203" s="67" t="s">
        <v>593</v>
      </c>
    </row>
    <row r="204" spans="1:61">
      <c r="BF204" s="67" t="s">
        <v>10</v>
      </c>
      <c r="BG204" s="547" t="s">
        <v>20</v>
      </c>
      <c r="BH204" s="67" t="s">
        <v>1990</v>
      </c>
      <c r="BI204" s="67" t="s">
        <v>594</v>
      </c>
    </row>
    <row r="205" spans="1:61">
      <c r="BF205" s="67" t="s">
        <v>10</v>
      </c>
      <c r="BG205" s="547" t="s">
        <v>20</v>
      </c>
      <c r="BH205" s="67" t="s">
        <v>129</v>
      </c>
      <c r="BI205" s="67" t="s">
        <v>595</v>
      </c>
    </row>
    <row r="206" spans="1:61">
      <c r="BF206" s="67" t="s">
        <v>10</v>
      </c>
      <c r="BG206" s="547" t="s">
        <v>20</v>
      </c>
      <c r="BH206" s="67" t="s">
        <v>130</v>
      </c>
      <c r="BI206" s="67" t="s">
        <v>596</v>
      </c>
    </row>
    <row r="207" spans="1:61">
      <c r="BF207" s="67" t="s">
        <v>10</v>
      </c>
      <c r="BG207" s="547" t="s">
        <v>20</v>
      </c>
      <c r="BH207" s="67" t="s">
        <v>132</v>
      </c>
      <c r="BI207" s="67" t="s">
        <v>597</v>
      </c>
    </row>
    <row r="208" spans="1:61">
      <c r="BF208" s="67" t="s">
        <v>10</v>
      </c>
      <c r="BG208" s="547" t="s">
        <v>20</v>
      </c>
      <c r="BH208" s="67" t="s">
        <v>1989</v>
      </c>
      <c r="BI208" s="67" t="s">
        <v>598</v>
      </c>
    </row>
    <row r="209" spans="58:61">
      <c r="BF209" s="67" t="s">
        <v>10</v>
      </c>
      <c r="BG209" s="547" t="s">
        <v>20</v>
      </c>
      <c r="BH209" s="67" t="s">
        <v>1988</v>
      </c>
      <c r="BI209" s="67" t="s">
        <v>599</v>
      </c>
    </row>
    <row r="210" spans="58:61">
      <c r="BF210" s="67" t="s">
        <v>10</v>
      </c>
      <c r="BG210" s="547" t="s">
        <v>20</v>
      </c>
      <c r="BH210" s="67" t="s">
        <v>1987</v>
      </c>
      <c r="BI210" s="67" t="s">
        <v>600</v>
      </c>
    </row>
    <row r="211" spans="58:61">
      <c r="BF211" s="67" t="s">
        <v>10</v>
      </c>
      <c r="BG211" s="547" t="s">
        <v>20</v>
      </c>
      <c r="BH211" s="67" t="s">
        <v>1986</v>
      </c>
      <c r="BI211" s="67" t="s">
        <v>601</v>
      </c>
    </row>
    <row r="212" spans="58:61">
      <c r="BF212" s="67" t="s">
        <v>10</v>
      </c>
      <c r="BG212" s="547" t="s">
        <v>20</v>
      </c>
      <c r="BH212" s="67" t="s">
        <v>133</v>
      </c>
      <c r="BI212" s="67" t="s">
        <v>602</v>
      </c>
    </row>
    <row r="213" spans="58:61">
      <c r="BF213" s="67" t="s">
        <v>10</v>
      </c>
      <c r="BG213" s="547" t="s">
        <v>20</v>
      </c>
      <c r="BH213" s="67" t="s">
        <v>1985</v>
      </c>
      <c r="BI213" s="67" t="s">
        <v>603</v>
      </c>
    </row>
    <row r="214" spans="58:61">
      <c r="BF214" s="67" t="s">
        <v>10</v>
      </c>
      <c r="BG214" s="547" t="s">
        <v>20</v>
      </c>
      <c r="BH214" s="67" t="s">
        <v>1984</v>
      </c>
      <c r="BI214" s="67" t="s">
        <v>604</v>
      </c>
    </row>
    <row r="215" spans="58:61">
      <c r="BF215" s="67" t="s">
        <v>10</v>
      </c>
      <c r="BG215" s="547" t="s">
        <v>20</v>
      </c>
      <c r="BH215" s="67" t="s">
        <v>134</v>
      </c>
      <c r="BI215" s="67" t="s">
        <v>605</v>
      </c>
    </row>
    <row r="216" spans="58:61">
      <c r="BF216" s="67" t="s">
        <v>10</v>
      </c>
      <c r="BG216" s="547" t="s">
        <v>20</v>
      </c>
      <c r="BH216" s="67" t="s">
        <v>390</v>
      </c>
      <c r="BI216" s="67" t="s">
        <v>606</v>
      </c>
    </row>
    <row r="217" spans="58:61">
      <c r="BF217" s="67" t="s">
        <v>10</v>
      </c>
      <c r="BG217" s="547" t="s">
        <v>20</v>
      </c>
      <c r="BH217" s="67" t="s">
        <v>1983</v>
      </c>
      <c r="BI217" s="67" t="s">
        <v>607</v>
      </c>
    </row>
    <row r="218" spans="58:61">
      <c r="BF218" s="67" t="s">
        <v>10</v>
      </c>
      <c r="BG218" s="547" t="s">
        <v>20</v>
      </c>
      <c r="BH218" s="67" t="s">
        <v>1982</v>
      </c>
      <c r="BI218" s="67" t="s">
        <v>608</v>
      </c>
    </row>
    <row r="219" spans="58:61">
      <c r="BF219" s="67" t="s">
        <v>11</v>
      </c>
      <c r="BG219" s="547" t="s">
        <v>20</v>
      </c>
      <c r="BH219" s="67" t="s">
        <v>135</v>
      </c>
      <c r="BI219" s="67" t="s">
        <v>609</v>
      </c>
    </row>
    <row r="220" spans="58:61">
      <c r="BF220" s="67" t="s">
        <v>11</v>
      </c>
      <c r="BG220" s="547" t="s">
        <v>20</v>
      </c>
      <c r="BH220" s="67" t="s">
        <v>136</v>
      </c>
      <c r="BI220" s="67" t="s">
        <v>610</v>
      </c>
    </row>
    <row r="221" spans="58:61">
      <c r="BF221" s="67" t="s">
        <v>11</v>
      </c>
      <c r="BG221" s="547" t="s">
        <v>20</v>
      </c>
      <c r="BH221" s="67" t="s">
        <v>2133</v>
      </c>
      <c r="BI221" s="67" t="s">
        <v>611</v>
      </c>
    </row>
    <row r="222" spans="58:61">
      <c r="BF222" s="67" t="s">
        <v>11</v>
      </c>
      <c r="BG222" s="547" t="s">
        <v>20</v>
      </c>
      <c r="BH222" s="67" t="s">
        <v>137</v>
      </c>
      <c r="BI222" s="67" t="s">
        <v>612</v>
      </c>
    </row>
    <row r="223" spans="58:61">
      <c r="BF223" s="67" t="s">
        <v>11</v>
      </c>
      <c r="BG223" s="547" t="s">
        <v>20</v>
      </c>
      <c r="BH223" s="67" t="s">
        <v>138</v>
      </c>
      <c r="BI223" s="67" t="s">
        <v>613</v>
      </c>
    </row>
    <row r="224" spans="58:61">
      <c r="BF224" s="67" t="s">
        <v>11</v>
      </c>
      <c r="BG224" s="547" t="s">
        <v>20</v>
      </c>
      <c r="BH224" s="67" t="s">
        <v>139</v>
      </c>
      <c r="BI224" s="67" t="s">
        <v>614</v>
      </c>
    </row>
    <row r="225" spans="58:61">
      <c r="BF225" s="67" t="s">
        <v>11</v>
      </c>
      <c r="BG225" s="547" t="s">
        <v>20</v>
      </c>
      <c r="BH225" s="67" t="s">
        <v>2134</v>
      </c>
      <c r="BI225" s="67" t="s">
        <v>615</v>
      </c>
    </row>
    <row r="226" spans="58:61">
      <c r="BF226" s="67" t="s">
        <v>11</v>
      </c>
      <c r="BG226" s="547" t="s">
        <v>20</v>
      </c>
      <c r="BH226" s="67" t="s">
        <v>140</v>
      </c>
      <c r="BI226" s="67" t="s">
        <v>616</v>
      </c>
    </row>
    <row r="227" spans="58:61">
      <c r="BF227" s="67" t="s">
        <v>11</v>
      </c>
      <c r="BG227" s="547" t="s">
        <v>20</v>
      </c>
      <c r="BH227" s="67" t="s">
        <v>1981</v>
      </c>
      <c r="BI227" s="67" t="s">
        <v>617</v>
      </c>
    </row>
    <row r="228" spans="58:61">
      <c r="BF228" s="67" t="s">
        <v>11</v>
      </c>
      <c r="BG228" s="547" t="s">
        <v>20</v>
      </c>
      <c r="BH228" s="67" t="s">
        <v>1980</v>
      </c>
      <c r="BI228" s="67" t="s">
        <v>618</v>
      </c>
    </row>
    <row r="229" spans="58:61">
      <c r="BF229" s="67" t="s">
        <v>11</v>
      </c>
      <c r="BG229" s="547" t="s">
        <v>20</v>
      </c>
      <c r="BH229" s="67" t="s">
        <v>1979</v>
      </c>
      <c r="BI229" s="67" t="s">
        <v>619</v>
      </c>
    </row>
    <row r="230" spans="58:61">
      <c r="BF230" s="67" t="s">
        <v>11</v>
      </c>
      <c r="BG230" s="547" t="s">
        <v>20</v>
      </c>
      <c r="BH230" s="67" t="s">
        <v>141</v>
      </c>
      <c r="BI230" s="67" t="s">
        <v>620</v>
      </c>
    </row>
    <row r="231" spans="58:61">
      <c r="BF231" s="67" t="s">
        <v>11</v>
      </c>
      <c r="BG231" s="547" t="s">
        <v>20</v>
      </c>
      <c r="BH231" s="67" t="s">
        <v>142</v>
      </c>
      <c r="BI231" s="67" t="s">
        <v>621</v>
      </c>
    </row>
    <row r="232" spans="58:61">
      <c r="BF232" s="67" t="s">
        <v>11</v>
      </c>
      <c r="BG232" s="547" t="s">
        <v>20</v>
      </c>
      <c r="BH232" s="67" t="s">
        <v>1978</v>
      </c>
      <c r="BI232" s="67" t="s">
        <v>622</v>
      </c>
    </row>
    <row r="233" spans="58:61">
      <c r="BF233" s="67" t="s">
        <v>11</v>
      </c>
      <c r="BG233" s="547" t="s">
        <v>20</v>
      </c>
      <c r="BH233" s="67" t="s">
        <v>1977</v>
      </c>
      <c r="BI233" s="67" t="s">
        <v>623</v>
      </c>
    </row>
    <row r="234" spans="58:61">
      <c r="BF234" s="67" t="s">
        <v>11</v>
      </c>
      <c r="BG234" s="547" t="s">
        <v>20</v>
      </c>
      <c r="BH234" s="67" t="s">
        <v>144</v>
      </c>
      <c r="BI234" s="67" t="s">
        <v>624</v>
      </c>
    </row>
    <row r="235" spans="58:61">
      <c r="BF235" s="67" t="s">
        <v>11</v>
      </c>
      <c r="BG235" s="547" t="s">
        <v>20</v>
      </c>
      <c r="BH235" s="67" t="s">
        <v>1976</v>
      </c>
      <c r="BI235" s="67" t="s">
        <v>625</v>
      </c>
    </row>
    <row r="236" spans="58:61">
      <c r="BF236" s="67" t="s">
        <v>11</v>
      </c>
      <c r="BG236" s="547" t="s">
        <v>20</v>
      </c>
      <c r="BH236" s="67" t="s">
        <v>1975</v>
      </c>
      <c r="BI236" s="67" t="s">
        <v>626</v>
      </c>
    </row>
    <row r="237" spans="58:61">
      <c r="BF237" s="67" t="s">
        <v>11</v>
      </c>
      <c r="BG237" s="547" t="s">
        <v>20</v>
      </c>
      <c r="BH237" s="67" t="s">
        <v>2135</v>
      </c>
      <c r="BI237" s="67" t="s">
        <v>627</v>
      </c>
    </row>
    <row r="238" spans="58:61">
      <c r="BF238" s="67" t="s">
        <v>11</v>
      </c>
      <c r="BG238" s="547" t="s">
        <v>20</v>
      </c>
      <c r="BH238" s="67" t="s">
        <v>145</v>
      </c>
      <c r="BI238" s="67" t="s">
        <v>628</v>
      </c>
    </row>
    <row r="239" spans="58:61">
      <c r="BF239" s="67" t="s">
        <v>11</v>
      </c>
      <c r="BG239" s="547" t="s">
        <v>20</v>
      </c>
      <c r="BH239" s="67" t="s">
        <v>146</v>
      </c>
      <c r="BI239" s="67" t="s">
        <v>629</v>
      </c>
    </row>
    <row r="240" spans="58:61">
      <c r="BF240" s="67" t="s">
        <v>11</v>
      </c>
      <c r="BG240" s="547" t="s">
        <v>20</v>
      </c>
      <c r="BH240" s="67" t="s">
        <v>1974</v>
      </c>
      <c r="BI240" s="67" t="s">
        <v>630</v>
      </c>
    </row>
    <row r="241" spans="58:61">
      <c r="BF241" s="67" t="s">
        <v>11</v>
      </c>
      <c r="BG241" s="547" t="s">
        <v>20</v>
      </c>
      <c r="BH241" s="67" t="s">
        <v>1973</v>
      </c>
      <c r="BI241" s="67" t="s">
        <v>631</v>
      </c>
    </row>
    <row r="242" spans="58:61">
      <c r="BF242" s="67" t="s">
        <v>11</v>
      </c>
      <c r="BG242" s="547" t="s">
        <v>20</v>
      </c>
      <c r="BH242" s="67" t="s">
        <v>1972</v>
      </c>
      <c r="BI242" s="67" t="s">
        <v>632</v>
      </c>
    </row>
    <row r="243" spans="58:61">
      <c r="BF243" s="67" t="s">
        <v>11</v>
      </c>
      <c r="BG243" s="547" t="s">
        <v>20</v>
      </c>
      <c r="BH243" s="67" t="s">
        <v>147</v>
      </c>
      <c r="BI243" s="67" t="s">
        <v>633</v>
      </c>
    </row>
    <row r="244" spans="58:61">
      <c r="BF244" s="67" t="s">
        <v>11</v>
      </c>
      <c r="BG244" s="547" t="s">
        <v>20</v>
      </c>
      <c r="BH244" s="67" t="s">
        <v>1971</v>
      </c>
      <c r="BI244" s="67" t="s">
        <v>634</v>
      </c>
    </row>
    <row r="245" spans="58:61">
      <c r="BF245" s="67" t="s">
        <v>11</v>
      </c>
      <c r="BG245" s="547" t="s">
        <v>20</v>
      </c>
      <c r="BH245" s="67" t="s">
        <v>1970</v>
      </c>
      <c r="BI245" s="67" t="s">
        <v>635</v>
      </c>
    </row>
    <row r="246" spans="58:61">
      <c r="BF246" s="67" t="s">
        <v>11</v>
      </c>
      <c r="BG246" s="547" t="s">
        <v>20</v>
      </c>
      <c r="BH246" s="67" t="s">
        <v>1969</v>
      </c>
      <c r="BI246" s="67" t="s">
        <v>636</v>
      </c>
    </row>
    <row r="247" spans="58:61">
      <c r="BF247" s="67" t="s">
        <v>11</v>
      </c>
      <c r="BG247" s="547" t="s">
        <v>20</v>
      </c>
      <c r="BH247" s="67" t="s">
        <v>1968</v>
      </c>
      <c r="BI247" s="67" t="s">
        <v>637</v>
      </c>
    </row>
    <row r="248" spans="58:61">
      <c r="BF248" s="67" t="s">
        <v>11</v>
      </c>
      <c r="BG248" s="547" t="s">
        <v>20</v>
      </c>
      <c r="BH248" s="67" t="s">
        <v>1967</v>
      </c>
      <c r="BI248" s="67" t="s">
        <v>638</v>
      </c>
    </row>
    <row r="249" spans="58:61">
      <c r="BF249" s="67" t="s">
        <v>11</v>
      </c>
      <c r="BG249" s="547" t="s">
        <v>20</v>
      </c>
      <c r="BH249" s="67" t="s">
        <v>1966</v>
      </c>
      <c r="BI249" s="67" t="s">
        <v>639</v>
      </c>
    </row>
    <row r="250" spans="58:61">
      <c r="BF250" s="67" t="s">
        <v>11</v>
      </c>
      <c r="BG250" s="547" t="s">
        <v>20</v>
      </c>
      <c r="BH250" s="67" t="s">
        <v>2136</v>
      </c>
      <c r="BI250" s="67" t="s">
        <v>640</v>
      </c>
    </row>
    <row r="251" spans="58:61">
      <c r="BF251" s="67" t="s">
        <v>11</v>
      </c>
      <c r="BG251" s="547" t="s">
        <v>20</v>
      </c>
      <c r="BH251" s="67" t="s">
        <v>148</v>
      </c>
      <c r="BI251" s="67" t="s">
        <v>641</v>
      </c>
    </row>
    <row r="252" spans="58:61">
      <c r="BF252" s="67" t="s">
        <v>11</v>
      </c>
      <c r="BG252" s="547" t="s">
        <v>20</v>
      </c>
      <c r="BH252" s="67" t="s">
        <v>1965</v>
      </c>
      <c r="BI252" s="67" t="s">
        <v>642</v>
      </c>
    </row>
    <row r="253" spans="58:61">
      <c r="BF253" s="67" t="s">
        <v>11</v>
      </c>
      <c r="BG253" s="547" t="s">
        <v>20</v>
      </c>
      <c r="BH253" s="67" t="s">
        <v>149</v>
      </c>
      <c r="BI253" s="67" t="s">
        <v>643</v>
      </c>
    </row>
    <row r="254" spans="58:61">
      <c r="BF254" s="67" t="s">
        <v>11</v>
      </c>
      <c r="BG254" s="547" t="s">
        <v>20</v>
      </c>
      <c r="BH254" s="67" t="s">
        <v>150</v>
      </c>
      <c r="BI254" s="67" t="s">
        <v>644</v>
      </c>
    </row>
    <row r="255" spans="58:61">
      <c r="BF255" s="67" t="s">
        <v>11</v>
      </c>
      <c r="BG255" s="547" t="s">
        <v>20</v>
      </c>
      <c r="BH255" s="67" t="s">
        <v>151</v>
      </c>
      <c r="BI255" s="67" t="s">
        <v>645</v>
      </c>
    </row>
    <row r="256" spans="58:61">
      <c r="BF256" s="67" t="s">
        <v>11</v>
      </c>
      <c r="BG256" s="547" t="s">
        <v>20</v>
      </c>
      <c r="BH256" s="67" t="s">
        <v>1964</v>
      </c>
      <c r="BI256" s="67" t="s">
        <v>646</v>
      </c>
    </row>
    <row r="257" spans="58:61">
      <c r="BF257" s="67" t="s">
        <v>11</v>
      </c>
      <c r="BG257" s="547" t="s">
        <v>20</v>
      </c>
      <c r="BH257" s="67" t="s">
        <v>1963</v>
      </c>
      <c r="BI257" s="67" t="s">
        <v>647</v>
      </c>
    </row>
    <row r="258" spans="58:61">
      <c r="BF258" s="67" t="s">
        <v>11</v>
      </c>
      <c r="BG258" s="547" t="s">
        <v>20</v>
      </c>
      <c r="BH258" s="67" t="s">
        <v>1962</v>
      </c>
      <c r="BI258" s="67" t="s">
        <v>648</v>
      </c>
    </row>
    <row r="259" spans="58:61">
      <c r="BF259" s="67" t="s">
        <v>11</v>
      </c>
      <c r="BG259" s="547" t="s">
        <v>20</v>
      </c>
      <c r="BH259" s="67" t="s">
        <v>152</v>
      </c>
      <c r="BI259" s="67" t="s">
        <v>649</v>
      </c>
    </row>
    <row r="260" spans="58:61">
      <c r="BF260" s="67" t="s">
        <v>11</v>
      </c>
      <c r="BG260" s="547" t="s">
        <v>20</v>
      </c>
      <c r="BH260" s="67" t="s">
        <v>153</v>
      </c>
      <c r="BI260" s="67" t="s">
        <v>650</v>
      </c>
    </row>
    <row r="261" spans="58:61">
      <c r="BF261" s="67" t="s">
        <v>11</v>
      </c>
      <c r="BG261" s="547" t="s">
        <v>20</v>
      </c>
      <c r="BH261" s="67" t="s">
        <v>154</v>
      </c>
      <c r="BI261" s="67" t="s">
        <v>651</v>
      </c>
    </row>
    <row r="262" spans="58:61">
      <c r="BF262" s="67" t="s">
        <v>11</v>
      </c>
      <c r="BG262" s="547" t="s">
        <v>20</v>
      </c>
      <c r="BH262" s="67" t="s">
        <v>155</v>
      </c>
      <c r="BI262" s="67" t="s">
        <v>652</v>
      </c>
    </row>
    <row r="263" spans="58:61">
      <c r="BF263" s="67" t="s">
        <v>11</v>
      </c>
      <c r="BG263" s="547" t="s">
        <v>20</v>
      </c>
      <c r="BH263" s="67" t="s">
        <v>156</v>
      </c>
      <c r="BI263" s="67" t="s">
        <v>653</v>
      </c>
    </row>
    <row r="264" spans="58:61">
      <c r="BF264" s="67" t="s">
        <v>11</v>
      </c>
      <c r="BG264" s="547" t="s">
        <v>20</v>
      </c>
      <c r="BH264" s="67" t="s">
        <v>1961</v>
      </c>
      <c r="BI264" s="67" t="s">
        <v>654</v>
      </c>
    </row>
    <row r="265" spans="58:61">
      <c r="BF265" s="67" t="s">
        <v>11</v>
      </c>
      <c r="BG265" s="547" t="s">
        <v>20</v>
      </c>
      <c r="BH265" s="67" t="s">
        <v>1960</v>
      </c>
      <c r="BI265" s="67" t="s">
        <v>655</v>
      </c>
    </row>
    <row r="266" spans="58:61">
      <c r="BF266" s="67" t="s">
        <v>11</v>
      </c>
      <c r="BG266" s="547" t="s">
        <v>20</v>
      </c>
      <c r="BH266" s="67" t="s">
        <v>1959</v>
      </c>
      <c r="BI266" s="67" t="s">
        <v>656</v>
      </c>
    </row>
    <row r="267" spans="58:61">
      <c r="BF267" s="67" t="s">
        <v>11</v>
      </c>
      <c r="BG267" s="547" t="s">
        <v>20</v>
      </c>
      <c r="BH267" s="67" t="s">
        <v>1958</v>
      </c>
      <c r="BI267" s="67" t="s">
        <v>657</v>
      </c>
    </row>
    <row r="268" spans="58:61">
      <c r="BF268" s="67" t="s">
        <v>11</v>
      </c>
      <c r="BG268" s="547" t="s">
        <v>20</v>
      </c>
      <c r="BH268" s="67" t="s">
        <v>157</v>
      </c>
      <c r="BI268" s="67" t="s">
        <v>658</v>
      </c>
    </row>
    <row r="269" spans="58:61">
      <c r="BF269" s="67" t="s">
        <v>11</v>
      </c>
      <c r="BG269" s="547" t="s">
        <v>20</v>
      </c>
      <c r="BH269" s="67" t="s">
        <v>1957</v>
      </c>
      <c r="BI269" s="67" t="s">
        <v>659</v>
      </c>
    </row>
    <row r="270" spans="58:61">
      <c r="BF270" s="67" t="s">
        <v>11</v>
      </c>
      <c r="BG270" s="547" t="s">
        <v>20</v>
      </c>
      <c r="BH270" s="67" t="s">
        <v>158</v>
      </c>
      <c r="BI270" s="67" t="s">
        <v>660</v>
      </c>
    </row>
    <row r="271" spans="58:61">
      <c r="BF271" s="67" t="s">
        <v>11</v>
      </c>
      <c r="BG271" s="547" t="s">
        <v>20</v>
      </c>
      <c r="BH271" s="67" t="s">
        <v>2137</v>
      </c>
      <c r="BI271" s="67" t="s">
        <v>661</v>
      </c>
    </row>
    <row r="272" spans="58:61">
      <c r="BF272" s="67" t="s">
        <v>11</v>
      </c>
      <c r="BG272" s="547" t="s">
        <v>20</v>
      </c>
      <c r="BH272" s="67" t="s">
        <v>2138</v>
      </c>
      <c r="BI272" s="67" t="s">
        <v>662</v>
      </c>
    </row>
    <row r="273" spans="58:61">
      <c r="BF273" s="67" t="s">
        <v>11</v>
      </c>
      <c r="BG273" s="547" t="s">
        <v>20</v>
      </c>
      <c r="BH273" s="67" t="s">
        <v>159</v>
      </c>
      <c r="BI273" s="67" t="s">
        <v>663</v>
      </c>
    </row>
    <row r="274" spans="58:61">
      <c r="BF274" s="67" t="s">
        <v>11</v>
      </c>
      <c r="BG274" s="547" t="s">
        <v>20</v>
      </c>
      <c r="BH274" s="67" t="s">
        <v>160</v>
      </c>
      <c r="BI274" s="67" t="s">
        <v>664</v>
      </c>
    </row>
    <row r="275" spans="58:61">
      <c r="BF275" s="67" t="s">
        <v>11</v>
      </c>
      <c r="BG275" s="547" t="s">
        <v>20</v>
      </c>
      <c r="BH275" s="67" t="s">
        <v>1956</v>
      </c>
      <c r="BI275" s="67" t="s">
        <v>665</v>
      </c>
    </row>
    <row r="276" spans="58:61">
      <c r="BF276" s="67" t="s">
        <v>11</v>
      </c>
      <c r="BG276" s="547" t="s">
        <v>20</v>
      </c>
      <c r="BH276" s="67" t="s">
        <v>1955</v>
      </c>
      <c r="BI276" s="67" t="s">
        <v>666</v>
      </c>
    </row>
    <row r="277" spans="58:61">
      <c r="BF277" s="67" t="s">
        <v>11</v>
      </c>
      <c r="BG277" s="547" t="s">
        <v>20</v>
      </c>
      <c r="BH277" s="67" t="s">
        <v>1954</v>
      </c>
      <c r="BI277" s="67" t="s">
        <v>667</v>
      </c>
    </row>
    <row r="278" spans="58:61">
      <c r="BF278" s="67" t="s">
        <v>11</v>
      </c>
      <c r="BG278" s="547" t="s">
        <v>20</v>
      </c>
      <c r="BH278" s="67" t="s">
        <v>1953</v>
      </c>
      <c r="BI278" s="67" t="s">
        <v>668</v>
      </c>
    </row>
    <row r="279" spans="58:61">
      <c r="BF279" s="67" t="s">
        <v>11</v>
      </c>
      <c r="BG279" s="547" t="s">
        <v>20</v>
      </c>
      <c r="BH279" s="67" t="s">
        <v>1952</v>
      </c>
      <c r="BI279" s="67" t="s">
        <v>669</v>
      </c>
    </row>
    <row r="280" spans="58:61">
      <c r="BF280" s="67" t="s">
        <v>11</v>
      </c>
      <c r="BG280" s="547" t="s">
        <v>20</v>
      </c>
      <c r="BH280" s="67" t="s">
        <v>161</v>
      </c>
      <c r="BI280" s="67" t="s">
        <v>670</v>
      </c>
    </row>
    <row r="281" spans="58:61">
      <c r="BF281" s="67" t="s">
        <v>12</v>
      </c>
      <c r="BG281" s="547" t="s">
        <v>20</v>
      </c>
      <c r="BH281" s="67" t="s">
        <v>1951</v>
      </c>
      <c r="BI281" s="67" t="s">
        <v>671</v>
      </c>
    </row>
    <row r="282" spans="58:61">
      <c r="BF282" s="67" t="s">
        <v>12</v>
      </c>
      <c r="BG282" s="547" t="s">
        <v>20</v>
      </c>
      <c r="BH282" s="67" t="s">
        <v>162</v>
      </c>
      <c r="BI282" s="67" t="s">
        <v>672</v>
      </c>
    </row>
    <row r="283" spans="58:61">
      <c r="BF283" s="67" t="s">
        <v>12</v>
      </c>
      <c r="BG283" s="547" t="s">
        <v>20</v>
      </c>
      <c r="BH283" s="67" t="s">
        <v>163</v>
      </c>
      <c r="BI283" s="67" t="s">
        <v>673</v>
      </c>
    </row>
    <row r="284" spans="58:61">
      <c r="BF284" s="67" t="s">
        <v>12</v>
      </c>
      <c r="BG284" s="547" t="s">
        <v>20</v>
      </c>
      <c r="BH284" s="67" t="s">
        <v>164</v>
      </c>
      <c r="BI284" s="67" t="s">
        <v>674</v>
      </c>
    </row>
    <row r="285" spans="58:61">
      <c r="BF285" s="67" t="s">
        <v>12</v>
      </c>
      <c r="BG285" s="547" t="s">
        <v>20</v>
      </c>
      <c r="BH285" s="67" t="s">
        <v>165</v>
      </c>
      <c r="BI285" s="67" t="s">
        <v>675</v>
      </c>
    </row>
    <row r="286" spans="58:61">
      <c r="BF286" s="67" t="s">
        <v>12</v>
      </c>
      <c r="BG286" s="547" t="s">
        <v>20</v>
      </c>
      <c r="BH286" s="67" t="s">
        <v>1950</v>
      </c>
      <c r="BI286" s="67" t="s">
        <v>676</v>
      </c>
    </row>
    <row r="287" spans="58:61">
      <c r="BF287" s="67" t="s">
        <v>12</v>
      </c>
      <c r="BG287" s="547" t="s">
        <v>20</v>
      </c>
      <c r="BH287" s="67" t="s">
        <v>166</v>
      </c>
      <c r="BI287" s="67" t="s">
        <v>677</v>
      </c>
    </row>
    <row r="288" spans="58:61">
      <c r="BF288" s="67" t="s">
        <v>12</v>
      </c>
      <c r="BG288" s="547" t="s">
        <v>20</v>
      </c>
      <c r="BH288" s="67" t="s">
        <v>167</v>
      </c>
      <c r="BI288" s="67" t="s">
        <v>678</v>
      </c>
    </row>
    <row r="289" spans="58:61">
      <c r="BF289" s="67" t="s">
        <v>12</v>
      </c>
      <c r="BG289" s="547" t="s">
        <v>20</v>
      </c>
      <c r="BH289" s="67" t="s">
        <v>168</v>
      </c>
      <c r="BI289" s="67" t="s">
        <v>679</v>
      </c>
    </row>
    <row r="290" spans="58:61">
      <c r="BF290" s="67" t="s">
        <v>12</v>
      </c>
      <c r="BG290" s="547" t="s">
        <v>20</v>
      </c>
      <c r="BH290" s="67" t="s">
        <v>169</v>
      </c>
      <c r="BI290" s="67" t="s">
        <v>680</v>
      </c>
    </row>
    <row r="291" spans="58:61">
      <c r="BF291" s="67" t="s">
        <v>12</v>
      </c>
      <c r="BG291" s="547" t="s">
        <v>20</v>
      </c>
      <c r="BH291" s="67" t="s">
        <v>170</v>
      </c>
      <c r="BI291" s="67" t="s">
        <v>681</v>
      </c>
    </row>
    <row r="292" spans="58:61">
      <c r="BF292" s="67" t="s">
        <v>13</v>
      </c>
      <c r="BG292" s="547" t="s">
        <v>20</v>
      </c>
      <c r="BH292" s="67" t="s">
        <v>171</v>
      </c>
      <c r="BI292" s="67" t="s">
        <v>682</v>
      </c>
    </row>
    <row r="293" spans="58:61">
      <c r="BF293" s="67" t="s">
        <v>13</v>
      </c>
      <c r="BG293" s="547" t="s">
        <v>20</v>
      </c>
      <c r="BH293" s="67" t="s">
        <v>1949</v>
      </c>
      <c r="BI293" s="67" t="s">
        <v>683</v>
      </c>
    </row>
    <row r="294" spans="58:61">
      <c r="BF294" s="67" t="s">
        <v>13</v>
      </c>
      <c r="BG294" s="547" t="s">
        <v>20</v>
      </c>
      <c r="BH294" s="67" t="s">
        <v>1948</v>
      </c>
      <c r="BI294" s="67" t="s">
        <v>684</v>
      </c>
    </row>
    <row r="295" spans="58:61">
      <c r="BF295" s="67" t="s">
        <v>13</v>
      </c>
      <c r="BG295" s="547" t="s">
        <v>20</v>
      </c>
      <c r="BH295" s="67" t="s">
        <v>1947</v>
      </c>
      <c r="BI295" s="67" t="s">
        <v>685</v>
      </c>
    </row>
    <row r="296" spans="58:61">
      <c r="BF296" s="67" t="s">
        <v>13</v>
      </c>
      <c r="BG296" s="547" t="s">
        <v>20</v>
      </c>
      <c r="BH296" s="67" t="s">
        <v>1946</v>
      </c>
      <c r="BI296" s="67" t="s">
        <v>686</v>
      </c>
    </row>
    <row r="297" spans="58:61">
      <c r="BF297" s="67" t="s">
        <v>13</v>
      </c>
      <c r="BG297" s="547" t="s">
        <v>20</v>
      </c>
      <c r="BH297" s="67" t="s">
        <v>172</v>
      </c>
      <c r="BI297" s="67" t="s">
        <v>687</v>
      </c>
    </row>
    <row r="298" spans="58:61">
      <c r="BF298" s="67" t="s">
        <v>13</v>
      </c>
      <c r="BG298" s="547" t="s">
        <v>20</v>
      </c>
      <c r="BH298" s="67" t="s">
        <v>173</v>
      </c>
      <c r="BI298" s="67" t="s">
        <v>688</v>
      </c>
    </row>
    <row r="299" spans="58:61">
      <c r="BF299" s="67" t="s">
        <v>13</v>
      </c>
      <c r="BG299" s="547" t="s">
        <v>20</v>
      </c>
      <c r="BH299" s="67" t="s">
        <v>174</v>
      </c>
      <c r="BI299" s="67" t="s">
        <v>689</v>
      </c>
    </row>
    <row r="300" spans="58:61">
      <c r="BF300" s="67" t="s">
        <v>13</v>
      </c>
      <c r="BG300" s="547" t="s">
        <v>20</v>
      </c>
      <c r="BH300" s="67" t="s">
        <v>175</v>
      </c>
      <c r="BI300" s="67" t="s">
        <v>690</v>
      </c>
    </row>
    <row r="301" spans="58:61">
      <c r="BF301" s="67" t="s">
        <v>13</v>
      </c>
      <c r="BG301" s="547" t="s">
        <v>20</v>
      </c>
      <c r="BH301" s="67" t="s">
        <v>176</v>
      </c>
      <c r="BI301" s="67" t="s">
        <v>691</v>
      </c>
    </row>
    <row r="302" spans="58:61">
      <c r="BF302" s="67" t="s">
        <v>13</v>
      </c>
      <c r="BG302" s="547" t="s">
        <v>20</v>
      </c>
      <c r="BH302" s="67" t="s">
        <v>177</v>
      </c>
      <c r="BI302" s="67" t="s">
        <v>692</v>
      </c>
    </row>
    <row r="303" spans="58:61">
      <c r="BF303" s="67" t="s">
        <v>13</v>
      </c>
      <c r="BG303" s="547" t="s">
        <v>20</v>
      </c>
      <c r="BH303" s="67" t="s">
        <v>178</v>
      </c>
      <c r="BI303" s="67" t="s">
        <v>693</v>
      </c>
    </row>
    <row r="304" spans="58:61">
      <c r="BF304" s="67" t="s">
        <v>13</v>
      </c>
      <c r="BG304" s="547" t="s">
        <v>20</v>
      </c>
      <c r="BH304" s="67" t="s">
        <v>179</v>
      </c>
      <c r="BI304" s="67" t="s">
        <v>694</v>
      </c>
    </row>
    <row r="305" spans="58:61">
      <c r="BF305" s="67" t="s">
        <v>13</v>
      </c>
      <c r="BG305" s="547" t="s">
        <v>20</v>
      </c>
      <c r="BH305" s="67" t="s">
        <v>180</v>
      </c>
      <c r="BI305" s="67" t="s">
        <v>695</v>
      </c>
    </row>
    <row r="306" spans="58:61">
      <c r="BF306" s="67" t="s">
        <v>13</v>
      </c>
      <c r="BG306" s="547" t="s">
        <v>20</v>
      </c>
      <c r="BH306" s="67" t="s">
        <v>181</v>
      </c>
      <c r="BI306" s="67" t="s">
        <v>696</v>
      </c>
    </row>
    <row r="307" spans="58:61">
      <c r="BF307" s="67" t="s">
        <v>13</v>
      </c>
      <c r="BG307" s="547" t="s">
        <v>20</v>
      </c>
      <c r="BH307" s="67" t="s">
        <v>182</v>
      </c>
      <c r="BI307" s="67" t="s">
        <v>697</v>
      </c>
    </row>
    <row r="308" spans="58:61">
      <c r="BF308" s="67" t="s">
        <v>13</v>
      </c>
      <c r="BG308" s="547" t="s">
        <v>20</v>
      </c>
      <c r="BH308" s="67" t="s">
        <v>183</v>
      </c>
      <c r="BI308" s="67" t="s">
        <v>698</v>
      </c>
    </row>
    <row r="309" spans="58:61">
      <c r="BF309" s="67" t="s">
        <v>13</v>
      </c>
      <c r="BG309" s="547" t="s">
        <v>20</v>
      </c>
      <c r="BH309" s="67" t="s">
        <v>184</v>
      </c>
      <c r="BI309" s="67" t="s">
        <v>699</v>
      </c>
    </row>
    <row r="310" spans="58:61">
      <c r="BF310" s="67" t="s">
        <v>13</v>
      </c>
      <c r="BG310" s="547" t="s">
        <v>20</v>
      </c>
      <c r="BH310" s="67" t="s">
        <v>185</v>
      </c>
      <c r="BI310" s="67" t="s">
        <v>700</v>
      </c>
    </row>
    <row r="311" spans="58:61">
      <c r="BF311" s="67" t="s">
        <v>13</v>
      </c>
      <c r="BG311" s="547" t="s">
        <v>20</v>
      </c>
      <c r="BH311" s="67" t="s">
        <v>186</v>
      </c>
      <c r="BI311" s="67" t="s">
        <v>701</v>
      </c>
    </row>
    <row r="312" spans="58:61">
      <c r="BF312" s="67" t="s">
        <v>13</v>
      </c>
      <c r="BG312" s="547" t="s">
        <v>20</v>
      </c>
      <c r="BH312" s="67" t="s">
        <v>187</v>
      </c>
      <c r="BI312" s="67" t="s">
        <v>702</v>
      </c>
    </row>
    <row r="313" spans="58:61">
      <c r="BF313" s="67" t="s">
        <v>13</v>
      </c>
      <c r="BG313" s="547" t="s">
        <v>20</v>
      </c>
      <c r="BH313" s="67" t="s">
        <v>188</v>
      </c>
      <c r="BI313" s="67" t="s">
        <v>703</v>
      </c>
    </row>
    <row r="314" spans="58:61">
      <c r="BF314" s="67" t="s">
        <v>13</v>
      </c>
      <c r="BG314" s="547" t="s">
        <v>20</v>
      </c>
      <c r="BH314" s="67" t="s">
        <v>190</v>
      </c>
      <c r="BI314" s="67" t="s">
        <v>704</v>
      </c>
    </row>
    <row r="315" spans="58:61">
      <c r="BF315" s="67" t="s">
        <v>13</v>
      </c>
      <c r="BG315" s="547" t="s">
        <v>20</v>
      </c>
      <c r="BH315" s="67" t="s">
        <v>191</v>
      </c>
      <c r="BI315" s="67" t="s">
        <v>705</v>
      </c>
    </row>
    <row r="316" spans="58:61">
      <c r="BF316" s="67" t="s">
        <v>13</v>
      </c>
      <c r="BG316" s="547" t="s">
        <v>20</v>
      </c>
      <c r="BH316" s="67" t="s">
        <v>192</v>
      </c>
      <c r="BI316" s="67" t="s">
        <v>706</v>
      </c>
    </row>
    <row r="317" spans="58:61">
      <c r="BF317" s="67" t="s">
        <v>13</v>
      </c>
      <c r="BG317" s="547" t="s">
        <v>20</v>
      </c>
      <c r="BH317" s="67" t="s">
        <v>193</v>
      </c>
      <c r="BI317" s="67" t="s">
        <v>707</v>
      </c>
    </row>
    <row r="318" spans="58:61">
      <c r="BF318" s="67" t="s">
        <v>13</v>
      </c>
      <c r="BG318" s="547" t="s">
        <v>20</v>
      </c>
      <c r="BH318" s="67" t="s">
        <v>1945</v>
      </c>
      <c r="BI318" s="67" t="s">
        <v>708</v>
      </c>
    </row>
    <row r="319" spans="58:61">
      <c r="BF319" s="67" t="s">
        <v>13</v>
      </c>
      <c r="BG319" s="547" t="s">
        <v>20</v>
      </c>
      <c r="BH319" s="67" t="s">
        <v>1944</v>
      </c>
      <c r="BI319" s="67" t="s">
        <v>709</v>
      </c>
    </row>
    <row r="320" spans="58:61">
      <c r="BF320" s="67" t="s">
        <v>13</v>
      </c>
      <c r="BG320" s="547" t="s">
        <v>20</v>
      </c>
      <c r="BH320" s="67" t="s">
        <v>194</v>
      </c>
      <c r="BI320" s="67" t="s">
        <v>710</v>
      </c>
    </row>
    <row r="321" spans="58:61">
      <c r="BF321" s="67" t="s">
        <v>13</v>
      </c>
      <c r="BG321" s="547" t="s">
        <v>20</v>
      </c>
      <c r="BH321" s="67" t="s">
        <v>195</v>
      </c>
      <c r="BI321" s="67" t="s">
        <v>711</v>
      </c>
    </row>
    <row r="322" spans="58:61">
      <c r="BF322" s="67" t="s">
        <v>13</v>
      </c>
      <c r="BG322" s="547" t="s">
        <v>20</v>
      </c>
      <c r="BH322" s="67" t="s">
        <v>196</v>
      </c>
      <c r="BI322" s="67" t="s">
        <v>712</v>
      </c>
    </row>
    <row r="323" spans="58:61">
      <c r="BF323" s="67" t="s">
        <v>13</v>
      </c>
      <c r="BG323" s="547" t="s">
        <v>20</v>
      </c>
      <c r="BH323" s="67" t="s">
        <v>197</v>
      </c>
      <c r="BI323" s="67" t="s">
        <v>713</v>
      </c>
    </row>
    <row r="324" spans="58:61">
      <c r="BF324" s="67" t="s">
        <v>13</v>
      </c>
      <c r="BG324" s="547" t="s">
        <v>20</v>
      </c>
      <c r="BH324" s="67" t="s">
        <v>198</v>
      </c>
      <c r="BI324" s="67" t="s">
        <v>714</v>
      </c>
    </row>
    <row r="325" spans="58:61">
      <c r="BF325" s="67" t="s">
        <v>13</v>
      </c>
      <c r="BG325" s="547" t="s">
        <v>20</v>
      </c>
      <c r="BH325" s="67" t="s">
        <v>199</v>
      </c>
      <c r="BI325" s="67" t="s">
        <v>715</v>
      </c>
    </row>
    <row r="326" spans="58:61">
      <c r="BF326" s="67" t="s">
        <v>13</v>
      </c>
      <c r="BG326" s="547" t="s">
        <v>20</v>
      </c>
      <c r="BH326" s="67" t="s">
        <v>200</v>
      </c>
      <c r="BI326" s="67" t="s">
        <v>716</v>
      </c>
    </row>
    <row r="327" spans="58:61">
      <c r="BF327" s="67" t="s">
        <v>13</v>
      </c>
      <c r="BG327" s="547" t="s">
        <v>20</v>
      </c>
      <c r="BH327" s="67" t="s">
        <v>201</v>
      </c>
      <c r="BI327" s="67" t="s">
        <v>717</v>
      </c>
    </row>
    <row r="328" spans="58:61">
      <c r="BF328" s="67" t="s">
        <v>13</v>
      </c>
      <c r="BG328" s="547" t="s">
        <v>20</v>
      </c>
      <c r="BH328" s="67" t="s">
        <v>202</v>
      </c>
      <c r="BI328" s="67" t="s">
        <v>718</v>
      </c>
    </row>
    <row r="329" spans="58:61">
      <c r="BF329" s="67" t="s">
        <v>13</v>
      </c>
      <c r="BG329" s="547" t="s">
        <v>20</v>
      </c>
      <c r="BH329" s="67" t="s">
        <v>203</v>
      </c>
      <c r="BI329" s="67" t="s">
        <v>719</v>
      </c>
    </row>
    <row r="330" spans="58:61">
      <c r="BF330" s="67" t="s">
        <v>13</v>
      </c>
      <c r="BG330" s="547" t="s">
        <v>20</v>
      </c>
      <c r="BH330" s="67" t="s">
        <v>1943</v>
      </c>
      <c r="BI330" s="67" t="s">
        <v>720</v>
      </c>
    </row>
    <row r="331" spans="58:61">
      <c r="BF331" s="67" t="s">
        <v>13</v>
      </c>
      <c r="BG331" s="547" t="s">
        <v>20</v>
      </c>
      <c r="BH331" s="67" t="s">
        <v>1942</v>
      </c>
      <c r="BI331" s="67" t="s">
        <v>721</v>
      </c>
    </row>
    <row r="332" spans="58:61">
      <c r="BF332" s="67" t="s">
        <v>14</v>
      </c>
      <c r="BG332" s="547" t="s">
        <v>20</v>
      </c>
      <c r="BH332" s="67" t="s">
        <v>1939</v>
      </c>
      <c r="BI332" s="67" t="s">
        <v>722</v>
      </c>
    </row>
    <row r="333" spans="58:61">
      <c r="BF333" s="67" t="s">
        <v>14</v>
      </c>
      <c r="BG333" s="547" t="s">
        <v>20</v>
      </c>
      <c r="BH333" s="67" t="s">
        <v>204</v>
      </c>
      <c r="BI333" s="67" t="s">
        <v>723</v>
      </c>
    </row>
    <row r="334" spans="58:61">
      <c r="BF334" s="67" t="s">
        <v>14</v>
      </c>
      <c r="BG334" s="547" t="s">
        <v>20</v>
      </c>
      <c r="BH334" s="67" t="s">
        <v>205</v>
      </c>
      <c r="BI334" s="67" t="s">
        <v>724</v>
      </c>
    </row>
    <row r="335" spans="58:61">
      <c r="BF335" s="67" t="s">
        <v>14</v>
      </c>
      <c r="BG335" s="547" t="s">
        <v>20</v>
      </c>
      <c r="BH335" s="67" t="s">
        <v>206</v>
      </c>
      <c r="BI335" s="67" t="s">
        <v>725</v>
      </c>
    </row>
    <row r="336" spans="58:61">
      <c r="BF336" s="67" t="s">
        <v>14</v>
      </c>
      <c r="BG336" s="547" t="s">
        <v>20</v>
      </c>
      <c r="BH336" s="67" t="s">
        <v>1936</v>
      </c>
      <c r="BI336" s="67" t="s">
        <v>726</v>
      </c>
    </row>
    <row r="337" spans="58:61">
      <c r="BF337" s="67" t="s">
        <v>14</v>
      </c>
      <c r="BG337" s="547" t="s">
        <v>20</v>
      </c>
      <c r="BH337" s="67" t="s">
        <v>1938</v>
      </c>
      <c r="BI337" s="67" t="s">
        <v>727</v>
      </c>
    </row>
    <row r="338" spans="58:61">
      <c r="BF338" s="67" t="s">
        <v>14</v>
      </c>
      <c r="BG338" s="547" t="s">
        <v>20</v>
      </c>
      <c r="BH338" s="67" t="s">
        <v>1937</v>
      </c>
      <c r="BI338" s="67" t="s">
        <v>728</v>
      </c>
    </row>
    <row r="339" spans="58:61">
      <c r="BF339" s="67" t="s">
        <v>14</v>
      </c>
      <c r="BG339" s="547" t="s">
        <v>20</v>
      </c>
      <c r="BH339" s="67" t="s">
        <v>207</v>
      </c>
      <c r="BI339" s="67" t="s">
        <v>729</v>
      </c>
    </row>
    <row r="340" spans="58:61">
      <c r="BF340" s="67" t="s">
        <v>14</v>
      </c>
      <c r="BG340" s="547" t="s">
        <v>20</v>
      </c>
      <c r="BH340" s="67" t="s">
        <v>208</v>
      </c>
      <c r="BI340" s="67" t="s">
        <v>730</v>
      </c>
    </row>
    <row r="341" spans="58:61">
      <c r="BF341" s="67" t="s">
        <v>14</v>
      </c>
      <c r="BG341" s="547" t="s">
        <v>20</v>
      </c>
      <c r="BH341" s="67" t="s">
        <v>1940</v>
      </c>
      <c r="BI341" s="67" t="s">
        <v>731</v>
      </c>
    </row>
    <row r="342" spans="58:61">
      <c r="BF342" s="67" t="s">
        <v>14</v>
      </c>
      <c r="BG342" s="547" t="s">
        <v>20</v>
      </c>
      <c r="BH342" s="67" t="s">
        <v>1941</v>
      </c>
      <c r="BI342" s="67" t="s">
        <v>732</v>
      </c>
    </row>
    <row r="343" spans="58:61">
      <c r="BF343" s="67" t="s">
        <v>14</v>
      </c>
      <c r="BG343" s="547" t="s">
        <v>20</v>
      </c>
      <c r="BH343" s="67" t="s">
        <v>209</v>
      </c>
      <c r="BI343" s="67" t="s">
        <v>733</v>
      </c>
    </row>
    <row r="344" spans="58:61">
      <c r="BF344" s="67" t="s">
        <v>14</v>
      </c>
      <c r="BG344" s="547" t="s">
        <v>20</v>
      </c>
      <c r="BH344" s="67" t="s">
        <v>2139</v>
      </c>
      <c r="BI344" s="67" t="s">
        <v>734</v>
      </c>
    </row>
    <row r="345" spans="58:61">
      <c r="BF345" s="67" t="s">
        <v>15</v>
      </c>
      <c r="BG345" s="547" t="s">
        <v>20</v>
      </c>
      <c r="BH345" s="67" t="s">
        <v>210</v>
      </c>
      <c r="BI345" s="67" t="s">
        <v>735</v>
      </c>
    </row>
    <row r="346" spans="58:61">
      <c r="BF346" s="67" t="s">
        <v>15</v>
      </c>
      <c r="BG346" s="547" t="s">
        <v>20</v>
      </c>
      <c r="BH346" s="67" t="s">
        <v>1935</v>
      </c>
      <c r="BI346" s="67" t="s">
        <v>736</v>
      </c>
    </row>
    <row r="347" spans="58:61">
      <c r="BF347" s="67" t="s">
        <v>15</v>
      </c>
      <c r="BG347" s="547" t="s">
        <v>20</v>
      </c>
      <c r="BH347" s="67" t="s">
        <v>1934</v>
      </c>
      <c r="BI347" s="67" t="s">
        <v>737</v>
      </c>
    </row>
    <row r="348" spans="58:61">
      <c r="BF348" s="67" t="s">
        <v>15</v>
      </c>
      <c r="BG348" s="547" t="s">
        <v>20</v>
      </c>
      <c r="BH348" s="67" t="s">
        <v>211</v>
      </c>
      <c r="BI348" s="67" t="s">
        <v>738</v>
      </c>
    </row>
    <row r="349" spans="58:61">
      <c r="BF349" s="67" t="s">
        <v>15</v>
      </c>
      <c r="BG349" s="547" t="s">
        <v>20</v>
      </c>
      <c r="BH349" s="67" t="s">
        <v>2140</v>
      </c>
      <c r="BI349" s="67" t="s">
        <v>739</v>
      </c>
    </row>
    <row r="350" spans="58:61">
      <c r="BF350" s="67" t="s">
        <v>15</v>
      </c>
      <c r="BG350" s="547" t="s">
        <v>20</v>
      </c>
      <c r="BH350" s="67" t="s">
        <v>2141</v>
      </c>
      <c r="BI350" s="67" t="s">
        <v>740</v>
      </c>
    </row>
    <row r="351" spans="58:61">
      <c r="BF351" s="67" t="s">
        <v>15</v>
      </c>
      <c r="BG351" s="547" t="s">
        <v>20</v>
      </c>
      <c r="BH351" s="67" t="s">
        <v>2142</v>
      </c>
      <c r="BI351" s="67" t="s">
        <v>741</v>
      </c>
    </row>
    <row r="352" spans="58:61">
      <c r="BF352" s="67" t="s">
        <v>15</v>
      </c>
      <c r="BG352" s="547" t="s">
        <v>20</v>
      </c>
      <c r="BH352" s="67" t="s">
        <v>212</v>
      </c>
      <c r="BI352" s="67" t="s">
        <v>742</v>
      </c>
    </row>
    <row r="353" spans="58:61">
      <c r="BF353" s="67" t="s">
        <v>15</v>
      </c>
      <c r="BG353" s="547" t="s">
        <v>20</v>
      </c>
      <c r="BH353" s="67" t="s">
        <v>2143</v>
      </c>
      <c r="BI353" s="67" t="s">
        <v>743</v>
      </c>
    </row>
    <row r="354" spans="58:61">
      <c r="BF354" s="67" t="s">
        <v>15</v>
      </c>
      <c r="BG354" s="547" t="s">
        <v>20</v>
      </c>
      <c r="BH354" s="67" t="s">
        <v>2144</v>
      </c>
      <c r="BI354" s="67" t="s">
        <v>744</v>
      </c>
    </row>
    <row r="355" spans="58:61">
      <c r="BF355" s="67" t="s">
        <v>15</v>
      </c>
      <c r="BG355" s="547" t="s">
        <v>20</v>
      </c>
      <c r="BH355" s="67" t="s">
        <v>2145</v>
      </c>
      <c r="BI355" s="67" t="s">
        <v>745</v>
      </c>
    </row>
    <row r="356" spans="58:61">
      <c r="BF356" s="67" t="s">
        <v>15</v>
      </c>
      <c r="BG356" s="547" t="s">
        <v>20</v>
      </c>
      <c r="BH356" s="67" t="s">
        <v>2146</v>
      </c>
      <c r="BI356" s="67" t="s">
        <v>746</v>
      </c>
    </row>
    <row r="357" spans="58:61">
      <c r="BF357" s="67" t="s">
        <v>15</v>
      </c>
      <c r="BG357" s="547" t="s">
        <v>20</v>
      </c>
      <c r="BH357" s="67" t="s">
        <v>213</v>
      </c>
      <c r="BI357" s="67" t="s">
        <v>747</v>
      </c>
    </row>
    <row r="358" spans="58:61">
      <c r="BF358" s="67" t="s">
        <v>15</v>
      </c>
      <c r="BG358" s="547" t="s">
        <v>20</v>
      </c>
      <c r="BH358" s="67" t="s">
        <v>2147</v>
      </c>
      <c r="BI358" s="67" t="s">
        <v>748</v>
      </c>
    </row>
    <row r="359" spans="58:61">
      <c r="BF359" s="67" t="s">
        <v>15</v>
      </c>
      <c r="BG359" s="547" t="s">
        <v>20</v>
      </c>
      <c r="BH359" s="67" t="s">
        <v>2148</v>
      </c>
      <c r="BI359" s="67" t="s">
        <v>749</v>
      </c>
    </row>
    <row r="360" spans="58:61">
      <c r="BF360" s="67" t="s">
        <v>15</v>
      </c>
      <c r="BG360" s="547" t="s">
        <v>20</v>
      </c>
      <c r="BH360" s="67" t="s">
        <v>214</v>
      </c>
      <c r="BI360" s="67" t="s">
        <v>750</v>
      </c>
    </row>
    <row r="361" spans="58:61">
      <c r="BF361" s="67" t="s">
        <v>15</v>
      </c>
      <c r="BG361" s="547" t="s">
        <v>20</v>
      </c>
      <c r="BH361" s="67" t="s">
        <v>2149</v>
      </c>
      <c r="BI361" s="67" t="s">
        <v>751</v>
      </c>
    </row>
    <row r="362" spans="58:61">
      <c r="BF362" s="67" t="s">
        <v>15</v>
      </c>
      <c r="BG362" s="547" t="s">
        <v>20</v>
      </c>
      <c r="BH362" s="67" t="s">
        <v>2150</v>
      </c>
      <c r="BI362" s="67" t="s">
        <v>752</v>
      </c>
    </row>
    <row r="363" spans="58:61">
      <c r="BF363" s="67" t="s">
        <v>15</v>
      </c>
      <c r="BG363" s="547" t="s">
        <v>20</v>
      </c>
      <c r="BH363" s="67" t="s">
        <v>1933</v>
      </c>
      <c r="BI363" s="67" t="s">
        <v>753</v>
      </c>
    </row>
    <row r="364" spans="58:61">
      <c r="BF364" s="67" t="s">
        <v>15</v>
      </c>
      <c r="BG364" s="547" t="s">
        <v>20</v>
      </c>
      <c r="BH364" s="67" t="s">
        <v>1932</v>
      </c>
      <c r="BI364" s="67" t="s">
        <v>754</v>
      </c>
    </row>
    <row r="365" spans="58:61">
      <c r="BF365" s="67" t="s">
        <v>15</v>
      </c>
      <c r="BG365" s="547" t="s">
        <v>20</v>
      </c>
      <c r="BH365" s="67" t="s">
        <v>215</v>
      </c>
      <c r="BI365" s="67" t="s">
        <v>755</v>
      </c>
    </row>
    <row r="366" spans="58:61">
      <c r="BF366" s="67" t="s">
        <v>15</v>
      </c>
      <c r="BG366" s="547" t="s">
        <v>20</v>
      </c>
      <c r="BH366" s="67" t="s">
        <v>216</v>
      </c>
      <c r="BI366" s="67" t="s">
        <v>756</v>
      </c>
    </row>
    <row r="367" spans="58:61">
      <c r="BF367" s="67" t="s">
        <v>15</v>
      </c>
      <c r="BG367" s="547" t="s">
        <v>20</v>
      </c>
      <c r="BH367" s="67" t="s">
        <v>2151</v>
      </c>
      <c r="BI367" s="67" t="s">
        <v>757</v>
      </c>
    </row>
    <row r="368" spans="58:61">
      <c r="BF368" s="67" t="s">
        <v>15</v>
      </c>
      <c r="BG368" s="547" t="s">
        <v>20</v>
      </c>
      <c r="BH368" s="67" t="s">
        <v>1931</v>
      </c>
      <c r="BI368" s="67" t="s">
        <v>758</v>
      </c>
    </row>
    <row r="369" spans="58:61">
      <c r="BF369" s="67" t="s">
        <v>15</v>
      </c>
      <c r="BG369" s="547" t="s">
        <v>20</v>
      </c>
      <c r="BH369" s="67" t="s">
        <v>217</v>
      </c>
      <c r="BI369" s="67" t="s">
        <v>759</v>
      </c>
    </row>
    <row r="370" spans="58:61">
      <c r="BF370" s="67" t="s">
        <v>15</v>
      </c>
      <c r="BG370" s="547" t="s">
        <v>20</v>
      </c>
      <c r="BH370" s="67" t="s">
        <v>2152</v>
      </c>
      <c r="BI370" s="67" t="s">
        <v>760</v>
      </c>
    </row>
    <row r="371" spans="58:61">
      <c r="BF371" s="67" t="s">
        <v>15</v>
      </c>
      <c r="BG371" s="547" t="s">
        <v>20</v>
      </c>
      <c r="BH371" s="67" t="s">
        <v>2153</v>
      </c>
      <c r="BI371" s="67" t="s">
        <v>761</v>
      </c>
    </row>
    <row r="372" spans="58:61">
      <c r="BF372" s="67" t="s">
        <v>15</v>
      </c>
      <c r="BG372" s="547" t="s">
        <v>20</v>
      </c>
      <c r="BH372" s="67" t="s">
        <v>1930</v>
      </c>
      <c r="BI372" s="67" t="s">
        <v>762</v>
      </c>
    </row>
    <row r="373" spans="58:61">
      <c r="BF373" s="67" t="s">
        <v>15</v>
      </c>
      <c r="BG373" s="547" t="s">
        <v>20</v>
      </c>
      <c r="BH373" s="67" t="s">
        <v>218</v>
      </c>
      <c r="BI373" s="67" t="s">
        <v>763</v>
      </c>
    </row>
    <row r="374" spans="58:61">
      <c r="BF374" s="67" t="s">
        <v>15</v>
      </c>
      <c r="BG374" s="547" t="s">
        <v>20</v>
      </c>
      <c r="BH374" s="67" t="s">
        <v>1929</v>
      </c>
      <c r="BI374" s="67" t="s">
        <v>764</v>
      </c>
    </row>
    <row r="375" spans="58:61">
      <c r="BF375" s="67" t="s">
        <v>15</v>
      </c>
      <c r="BG375" s="547" t="s">
        <v>20</v>
      </c>
      <c r="BH375" s="67" t="s">
        <v>1928</v>
      </c>
      <c r="BI375" s="67" t="s">
        <v>765</v>
      </c>
    </row>
    <row r="376" spans="58:61">
      <c r="BF376" s="67" t="s">
        <v>15</v>
      </c>
      <c r="BG376" s="547" t="s">
        <v>20</v>
      </c>
      <c r="BH376" s="67" t="s">
        <v>1927</v>
      </c>
      <c r="BI376" s="67" t="s">
        <v>766</v>
      </c>
    </row>
    <row r="377" spans="58:61">
      <c r="BF377" s="67" t="s">
        <v>15</v>
      </c>
      <c r="BG377" s="547" t="s">
        <v>20</v>
      </c>
      <c r="BH377" s="67" t="s">
        <v>219</v>
      </c>
      <c r="BI377" s="67" t="s">
        <v>767</v>
      </c>
    </row>
    <row r="378" spans="58:61">
      <c r="BF378" s="67" t="s">
        <v>15</v>
      </c>
      <c r="BG378" s="547" t="s">
        <v>20</v>
      </c>
      <c r="BH378" s="67" t="s">
        <v>220</v>
      </c>
      <c r="BI378" s="67" t="s">
        <v>768</v>
      </c>
    </row>
    <row r="379" spans="58:61">
      <c r="BF379" s="67" t="s">
        <v>15</v>
      </c>
      <c r="BG379" s="547" t="s">
        <v>20</v>
      </c>
      <c r="BH379" s="67" t="s">
        <v>221</v>
      </c>
      <c r="BI379" s="67" t="s">
        <v>769</v>
      </c>
    </row>
    <row r="380" spans="58:61">
      <c r="BF380" s="67" t="s">
        <v>16</v>
      </c>
      <c r="BG380" s="547" t="s">
        <v>20</v>
      </c>
      <c r="BH380" s="67" t="s">
        <v>222</v>
      </c>
      <c r="BI380" s="67" t="s">
        <v>770</v>
      </c>
    </row>
    <row r="381" spans="58:61">
      <c r="BF381" s="67" t="s">
        <v>16</v>
      </c>
      <c r="BG381" s="547" t="s">
        <v>20</v>
      </c>
      <c r="BH381" s="67" t="s">
        <v>223</v>
      </c>
      <c r="BI381" s="67" t="s">
        <v>771</v>
      </c>
    </row>
    <row r="382" spans="58:61">
      <c r="BF382" s="67" t="s">
        <v>16</v>
      </c>
      <c r="BG382" s="547" t="s">
        <v>20</v>
      </c>
      <c r="BH382" s="67" t="s">
        <v>224</v>
      </c>
      <c r="BI382" s="67" t="s">
        <v>772</v>
      </c>
    </row>
    <row r="383" spans="58:61">
      <c r="BF383" s="67" t="s">
        <v>16</v>
      </c>
      <c r="BG383" s="547" t="s">
        <v>20</v>
      </c>
      <c r="BH383" s="67" t="s">
        <v>1926</v>
      </c>
      <c r="BI383" s="67" t="s">
        <v>773</v>
      </c>
    </row>
    <row r="384" spans="58:61">
      <c r="BF384" s="67" t="s">
        <v>16</v>
      </c>
      <c r="BG384" s="547" t="s">
        <v>20</v>
      </c>
      <c r="BH384" s="67" t="s">
        <v>225</v>
      </c>
      <c r="BI384" s="67" t="s">
        <v>774</v>
      </c>
    </row>
    <row r="385" spans="58:61">
      <c r="BF385" s="67" t="s">
        <v>16</v>
      </c>
      <c r="BG385" s="547" t="s">
        <v>20</v>
      </c>
      <c r="BH385" s="67" t="s">
        <v>1925</v>
      </c>
      <c r="BI385" s="67" t="s">
        <v>775</v>
      </c>
    </row>
    <row r="386" spans="58:61">
      <c r="BF386" s="67" t="s">
        <v>16</v>
      </c>
      <c r="BG386" s="547" t="s">
        <v>20</v>
      </c>
      <c r="BH386" s="67" t="s">
        <v>226</v>
      </c>
      <c r="BI386" s="67" t="s">
        <v>776</v>
      </c>
    </row>
    <row r="387" spans="58:61">
      <c r="BF387" s="67" t="s">
        <v>16</v>
      </c>
      <c r="BG387" s="547" t="s">
        <v>20</v>
      </c>
      <c r="BH387" s="67" t="s">
        <v>1924</v>
      </c>
      <c r="BI387" s="67" t="s">
        <v>777</v>
      </c>
    </row>
    <row r="388" spans="58:61">
      <c r="BF388" s="67" t="s">
        <v>16</v>
      </c>
      <c r="BG388" s="547" t="s">
        <v>20</v>
      </c>
      <c r="BH388" s="67" t="s">
        <v>1923</v>
      </c>
      <c r="BI388" s="67" t="s">
        <v>778</v>
      </c>
    </row>
    <row r="389" spans="58:61">
      <c r="BF389" s="67" t="s">
        <v>16</v>
      </c>
      <c r="BG389" s="547" t="s">
        <v>20</v>
      </c>
      <c r="BH389" s="67" t="s">
        <v>1922</v>
      </c>
      <c r="BI389" s="67" t="s">
        <v>779</v>
      </c>
    </row>
    <row r="390" spans="58:61">
      <c r="BF390" s="67" t="s">
        <v>16</v>
      </c>
      <c r="BG390" s="547" t="s">
        <v>20</v>
      </c>
      <c r="BH390" s="67" t="s">
        <v>2154</v>
      </c>
      <c r="BI390" s="67" t="s">
        <v>780</v>
      </c>
    </row>
    <row r="391" spans="58:61">
      <c r="BF391" s="67" t="s">
        <v>16</v>
      </c>
      <c r="BG391" s="547" t="s">
        <v>20</v>
      </c>
      <c r="BH391" s="67" t="s">
        <v>227</v>
      </c>
      <c r="BI391" s="67" t="s">
        <v>781</v>
      </c>
    </row>
    <row r="392" spans="58:61">
      <c r="BF392" s="67" t="s">
        <v>16</v>
      </c>
      <c r="BG392" s="547" t="s">
        <v>20</v>
      </c>
      <c r="BH392" s="67" t="s">
        <v>228</v>
      </c>
      <c r="BI392" s="67" t="s">
        <v>782</v>
      </c>
    </row>
    <row r="393" spans="58:61">
      <c r="BF393" s="67" t="s">
        <v>16</v>
      </c>
      <c r="BG393" s="547" t="s">
        <v>20</v>
      </c>
      <c r="BH393" s="67" t="s">
        <v>1921</v>
      </c>
      <c r="BI393" s="67" t="s">
        <v>783</v>
      </c>
    </row>
    <row r="394" spans="58:61">
      <c r="BF394" s="67" t="s">
        <v>16</v>
      </c>
      <c r="BG394" s="547" t="s">
        <v>20</v>
      </c>
      <c r="BH394" s="67" t="s">
        <v>1920</v>
      </c>
      <c r="BI394" s="67" t="s">
        <v>784</v>
      </c>
    </row>
    <row r="395" spans="58:61">
      <c r="BF395" s="67" t="s">
        <v>16</v>
      </c>
      <c r="BG395" s="547" t="s">
        <v>20</v>
      </c>
      <c r="BH395" s="67" t="s">
        <v>1919</v>
      </c>
      <c r="BI395" s="67" t="s">
        <v>785</v>
      </c>
    </row>
    <row r="396" spans="58:61">
      <c r="BF396" s="67" t="s">
        <v>16</v>
      </c>
      <c r="BG396" s="547" t="s">
        <v>20</v>
      </c>
      <c r="BH396" s="67" t="s">
        <v>230</v>
      </c>
      <c r="BI396" s="67" t="s">
        <v>786</v>
      </c>
    </row>
    <row r="397" spans="58:61">
      <c r="BF397" s="67" t="s">
        <v>16</v>
      </c>
      <c r="BG397" s="547" t="s">
        <v>20</v>
      </c>
      <c r="BH397" s="67" t="s">
        <v>1918</v>
      </c>
      <c r="BI397" s="67" t="s">
        <v>787</v>
      </c>
    </row>
    <row r="398" spans="58:61">
      <c r="BF398" s="67" t="s">
        <v>16</v>
      </c>
      <c r="BG398" s="547" t="s">
        <v>20</v>
      </c>
      <c r="BH398" s="67" t="s">
        <v>231</v>
      </c>
      <c r="BI398" s="67" t="s">
        <v>788</v>
      </c>
    </row>
    <row r="399" spans="58:61">
      <c r="BF399" s="67" t="s">
        <v>16</v>
      </c>
      <c r="BG399" s="547" t="s">
        <v>20</v>
      </c>
      <c r="BH399" s="67" t="s">
        <v>232</v>
      </c>
      <c r="BI399" s="67" t="s">
        <v>789</v>
      </c>
    </row>
    <row r="400" spans="58:61">
      <c r="BF400" s="67" t="s">
        <v>16</v>
      </c>
      <c r="BG400" s="547" t="s">
        <v>20</v>
      </c>
      <c r="BH400" s="67" t="s">
        <v>2155</v>
      </c>
      <c r="BI400" s="67" t="s">
        <v>790</v>
      </c>
    </row>
    <row r="401" spans="58:61">
      <c r="BF401" s="67" t="s">
        <v>16</v>
      </c>
      <c r="BG401" s="547" t="s">
        <v>20</v>
      </c>
      <c r="BH401" s="67" t="s">
        <v>1917</v>
      </c>
      <c r="BI401" s="67" t="s">
        <v>791</v>
      </c>
    </row>
    <row r="402" spans="58:61">
      <c r="BF402" s="67" t="s">
        <v>16</v>
      </c>
      <c r="BG402" s="547" t="s">
        <v>20</v>
      </c>
      <c r="BH402" s="67" t="s">
        <v>2156</v>
      </c>
      <c r="BI402" s="67" t="s">
        <v>792</v>
      </c>
    </row>
    <row r="403" spans="58:61">
      <c r="BF403" s="67" t="s">
        <v>16</v>
      </c>
      <c r="BG403" s="547" t="s">
        <v>20</v>
      </c>
      <c r="BH403" s="67" t="s">
        <v>233</v>
      </c>
      <c r="BI403" s="67" t="s">
        <v>793</v>
      </c>
    </row>
    <row r="404" spans="58:61">
      <c r="BF404" s="67" t="s">
        <v>16</v>
      </c>
      <c r="BG404" s="547" t="s">
        <v>20</v>
      </c>
      <c r="BH404" s="67" t="s">
        <v>234</v>
      </c>
      <c r="BI404" s="67" t="s">
        <v>794</v>
      </c>
    </row>
    <row r="405" spans="58:61">
      <c r="BF405" s="67" t="s">
        <v>16</v>
      </c>
      <c r="BG405" s="547" t="s">
        <v>20</v>
      </c>
      <c r="BH405" s="67" t="s">
        <v>1916</v>
      </c>
      <c r="BI405" s="67" t="s">
        <v>795</v>
      </c>
    </row>
    <row r="406" spans="58:61">
      <c r="BF406" s="67" t="s">
        <v>16</v>
      </c>
      <c r="BG406" s="547" t="s">
        <v>20</v>
      </c>
      <c r="BH406" s="67" t="s">
        <v>1915</v>
      </c>
      <c r="BI406" s="67" t="s">
        <v>796</v>
      </c>
    </row>
    <row r="407" spans="58:61">
      <c r="BF407" s="67" t="s">
        <v>16</v>
      </c>
      <c r="BG407" s="547" t="s">
        <v>20</v>
      </c>
      <c r="BH407" s="67" t="s">
        <v>235</v>
      </c>
      <c r="BI407" s="67" t="s">
        <v>797</v>
      </c>
    </row>
    <row r="408" spans="58:61">
      <c r="BF408" s="67" t="s">
        <v>16</v>
      </c>
      <c r="BG408" s="547" t="s">
        <v>20</v>
      </c>
      <c r="BH408" s="67" t="s">
        <v>236</v>
      </c>
      <c r="BI408" s="67" t="s">
        <v>798</v>
      </c>
    </row>
    <row r="409" spans="58:61">
      <c r="BF409" s="67" t="s">
        <v>16</v>
      </c>
      <c r="BG409" s="547" t="s">
        <v>20</v>
      </c>
      <c r="BH409" s="67" t="s">
        <v>2157</v>
      </c>
      <c r="BI409" s="67" t="s">
        <v>799</v>
      </c>
    </row>
    <row r="410" spans="58:61">
      <c r="BF410" s="67" t="s">
        <v>16</v>
      </c>
      <c r="BG410" s="547" t="s">
        <v>20</v>
      </c>
      <c r="BH410" s="67" t="s">
        <v>237</v>
      </c>
      <c r="BI410" s="67" t="s">
        <v>800</v>
      </c>
    </row>
    <row r="411" spans="58:61">
      <c r="BF411" s="67" t="s">
        <v>16</v>
      </c>
      <c r="BG411" s="547" t="s">
        <v>20</v>
      </c>
      <c r="BH411" s="67" t="s">
        <v>238</v>
      </c>
      <c r="BI411" s="67" t="s">
        <v>801</v>
      </c>
    </row>
    <row r="412" spans="58:61">
      <c r="BF412" s="67" t="s">
        <v>16</v>
      </c>
      <c r="BG412" s="547" t="s">
        <v>20</v>
      </c>
      <c r="BH412" s="67" t="s">
        <v>239</v>
      </c>
      <c r="BI412" s="67" t="s">
        <v>802</v>
      </c>
    </row>
    <row r="413" spans="58:61">
      <c r="BF413" s="67" t="s">
        <v>16</v>
      </c>
      <c r="BG413" s="547" t="s">
        <v>20</v>
      </c>
      <c r="BH413" s="67" t="s">
        <v>240</v>
      </c>
      <c r="BI413" s="67" t="s">
        <v>803</v>
      </c>
    </row>
    <row r="414" spans="58:61">
      <c r="BF414" s="67" t="s">
        <v>16</v>
      </c>
      <c r="BG414" s="547" t="s">
        <v>20</v>
      </c>
      <c r="BH414" s="67" t="s">
        <v>1914</v>
      </c>
      <c r="BI414" s="67" t="s">
        <v>804</v>
      </c>
    </row>
    <row r="415" spans="58:61">
      <c r="BF415" s="67" t="s">
        <v>16</v>
      </c>
      <c r="BG415" s="547" t="s">
        <v>20</v>
      </c>
      <c r="BH415" s="67" t="s">
        <v>241</v>
      </c>
      <c r="BI415" s="67" t="s">
        <v>805</v>
      </c>
    </row>
    <row r="416" spans="58:61">
      <c r="BF416" s="67" t="s">
        <v>17</v>
      </c>
      <c r="BG416" s="547" t="s">
        <v>20</v>
      </c>
      <c r="BH416" s="67" t="s">
        <v>242</v>
      </c>
      <c r="BI416" s="67" t="s">
        <v>806</v>
      </c>
    </row>
    <row r="417" spans="58:61">
      <c r="BF417" s="67" t="s">
        <v>17</v>
      </c>
      <c r="BG417" s="547" t="s">
        <v>20</v>
      </c>
      <c r="BH417" s="67" t="s">
        <v>243</v>
      </c>
      <c r="BI417" s="67" t="s">
        <v>807</v>
      </c>
    </row>
    <row r="418" spans="58:61">
      <c r="BF418" s="67" t="s">
        <v>17</v>
      </c>
      <c r="BG418" s="547" t="s">
        <v>20</v>
      </c>
      <c r="BH418" s="67" t="s">
        <v>244</v>
      </c>
      <c r="BI418" s="67" t="s">
        <v>808</v>
      </c>
    </row>
    <row r="419" spans="58:61">
      <c r="BF419" s="67" t="s">
        <v>17</v>
      </c>
      <c r="BG419" s="547" t="s">
        <v>20</v>
      </c>
      <c r="BH419" s="67" t="s">
        <v>1913</v>
      </c>
      <c r="BI419" s="67" t="s">
        <v>2181</v>
      </c>
    </row>
    <row r="420" spans="58:61">
      <c r="BF420" s="67" t="s">
        <v>17</v>
      </c>
      <c r="BG420" s="547" t="s">
        <v>20</v>
      </c>
      <c r="BH420" s="67" t="s">
        <v>1912</v>
      </c>
      <c r="BI420" s="67" t="s">
        <v>2182</v>
      </c>
    </row>
    <row r="421" spans="58:61">
      <c r="BF421" s="67" t="s">
        <v>17</v>
      </c>
      <c r="BG421" s="547" t="s">
        <v>20</v>
      </c>
      <c r="BH421" s="67" t="s">
        <v>245</v>
      </c>
      <c r="BI421" s="67" t="s">
        <v>2183</v>
      </c>
    </row>
    <row r="422" spans="58:61">
      <c r="BF422" s="67" t="s">
        <v>17</v>
      </c>
      <c r="BG422" s="547" t="s">
        <v>20</v>
      </c>
      <c r="BH422" s="67" t="s">
        <v>1911</v>
      </c>
      <c r="BI422" s="67" t="s">
        <v>2184</v>
      </c>
    </row>
    <row r="423" spans="58:61">
      <c r="BF423" s="67" t="s">
        <v>17</v>
      </c>
      <c r="BG423" s="547" t="s">
        <v>20</v>
      </c>
      <c r="BH423" s="67" t="s">
        <v>246</v>
      </c>
      <c r="BI423" s="67" t="s">
        <v>2185</v>
      </c>
    </row>
    <row r="424" spans="58:61">
      <c r="BF424" s="67" t="s">
        <v>17</v>
      </c>
      <c r="BG424" s="547" t="s">
        <v>20</v>
      </c>
      <c r="BH424" s="67" t="s">
        <v>247</v>
      </c>
      <c r="BI424" s="67" t="s">
        <v>2186</v>
      </c>
    </row>
    <row r="425" spans="58:61">
      <c r="BF425" s="67" t="s">
        <v>17</v>
      </c>
      <c r="BG425" s="547" t="s">
        <v>20</v>
      </c>
      <c r="BH425" s="67" t="s">
        <v>248</v>
      </c>
      <c r="BI425" s="67" t="s">
        <v>2187</v>
      </c>
    </row>
    <row r="426" spans="58:61">
      <c r="BF426" s="67" t="s">
        <v>17</v>
      </c>
      <c r="BG426" s="547" t="s">
        <v>20</v>
      </c>
      <c r="BH426" s="67" t="s">
        <v>249</v>
      </c>
      <c r="BI426" s="67" t="s">
        <v>2188</v>
      </c>
    </row>
    <row r="427" spans="58:61">
      <c r="BF427" s="67" t="s">
        <v>17</v>
      </c>
      <c r="BG427" s="547" t="s">
        <v>20</v>
      </c>
      <c r="BH427" s="67" t="s">
        <v>250</v>
      </c>
      <c r="BI427" s="67" t="s">
        <v>2189</v>
      </c>
    </row>
    <row r="428" spans="58:61">
      <c r="BF428" s="67" t="s">
        <v>18</v>
      </c>
      <c r="BG428" s="547" t="s">
        <v>20</v>
      </c>
      <c r="BH428" s="67" t="s">
        <v>251</v>
      </c>
      <c r="BI428" s="67" t="s">
        <v>2190</v>
      </c>
    </row>
    <row r="429" spans="58:61">
      <c r="BF429" s="67" t="s">
        <v>18</v>
      </c>
      <c r="BG429" s="547" t="s">
        <v>20</v>
      </c>
      <c r="BH429" s="67" t="s">
        <v>252</v>
      </c>
      <c r="BI429" s="67" t="s">
        <v>2191</v>
      </c>
    </row>
    <row r="430" spans="58:61">
      <c r="BF430" s="67" t="s">
        <v>18</v>
      </c>
      <c r="BG430" s="547" t="s">
        <v>20</v>
      </c>
      <c r="BH430" s="67" t="s">
        <v>253</v>
      </c>
      <c r="BI430" s="67" t="s">
        <v>2192</v>
      </c>
    </row>
    <row r="431" spans="58:61">
      <c r="BF431" s="67" t="s">
        <v>18</v>
      </c>
      <c r="BG431" s="547" t="s">
        <v>20</v>
      </c>
      <c r="BH431" s="67" t="s">
        <v>254</v>
      </c>
      <c r="BI431" s="67" t="s">
        <v>2193</v>
      </c>
    </row>
    <row r="432" spans="58:61">
      <c r="BF432" s="67" t="s">
        <v>18</v>
      </c>
      <c r="BG432" s="547" t="s">
        <v>20</v>
      </c>
      <c r="BH432" s="67" t="s">
        <v>1910</v>
      </c>
      <c r="BI432" s="67" t="s">
        <v>2194</v>
      </c>
    </row>
    <row r="433" spans="58:61">
      <c r="BF433" s="67" t="s">
        <v>18</v>
      </c>
      <c r="BG433" s="547" t="s">
        <v>20</v>
      </c>
      <c r="BH433" s="67" t="s">
        <v>255</v>
      </c>
      <c r="BI433" s="67" t="s">
        <v>2195</v>
      </c>
    </row>
    <row r="434" spans="58:61">
      <c r="BF434" s="67" t="s">
        <v>18</v>
      </c>
      <c r="BG434" s="547" t="s">
        <v>20</v>
      </c>
      <c r="BH434" s="67" t="s">
        <v>256</v>
      </c>
      <c r="BI434" s="67" t="s">
        <v>2196</v>
      </c>
    </row>
    <row r="435" spans="58:61">
      <c r="BF435" s="67" t="s">
        <v>18</v>
      </c>
      <c r="BG435" s="547" t="s">
        <v>20</v>
      </c>
      <c r="BH435" s="67" t="s">
        <v>1809</v>
      </c>
      <c r="BI435" s="67" t="s">
        <v>2197</v>
      </c>
    </row>
    <row r="436" spans="58:61">
      <c r="BF436" s="67" t="s">
        <v>18</v>
      </c>
      <c r="BG436" s="547" t="s">
        <v>20</v>
      </c>
      <c r="BH436" s="67" t="s">
        <v>257</v>
      </c>
      <c r="BI436" s="67" t="s">
        <v>2198</v>
      </c>
    </row>
    <row r="437" spans="58:61">
      <c r="BF437" s="67" t="s">
        <v>18</v>
      </c>
      <c r="BG437" s="547" t="s">
        <v>20</v>
      </c>
      <c r="BH437" s="67" t="s">
        <v>258</v>
      </c>
      <c r="BI437" s="67" t="s">
        <v>2199</v>
      </c>
    </row>
    <row r="438" spans="58:61">
      <c r="BF438" s="67" t="s">
        <v>18</v>
      </c>
      <c r="BG438" s="547" t="s">
        <v>20</v>
      </c>
      <c r="BH438" s="67" t="s">
        <v>259</v>
      </c>
      <c r="BI438" s="67" t="s">
        <v>809</v>
      </c>
    </row>
    <row r="439" spans="58:61">
      <c r="BF439" s="67" t="s">
        <v>18</v>
      </c>
      <c r="BG439" s="547" t="s">
        <v>20</v>
      </c>
      <c r="BH439" s="67" t="s">
        <v>260</v>
      </c>
      <c r="BI439" s="67" t="s">
        <v>810</v>
      </c>
    </row>
    <row r="440" spans="58:61">
      <c r="BF440" s="67" t="s">
        <v>18</v>
      </c>
      <c r="BG440" s="547" t="s">
        <v>20</v>
      </c>
      <c r="BH440" s="67" t="s">
        <v>261</v>
      </c>
      <c r="BI440" s="67" t="s">
        <v>811</v>
      </c>
    </row>
    <row r="441" spans="58:61">
      <c r="BF441" s="67" t="s">
        <v>18</v>
      </c>
      <c r="BG441" s="547" t="s">
        <v>20</v>
      </c>
      <c r="BH441" s="67" t="s">
        <v>1909</v>
      </c>
      <c r="BI441" s="67" t="s">
        <v>812</v>
      </c>
    </row>
    <row r="442" spans="58:61">
      <c r="BF442" s="67" t="s">
        <v>18</v>
      </c>
      <c r="BG442" s="547" t="s">
        <v>20</v>
      </c>
      <c r="BH442" s="67" t="s">
        <v>262</v>
      </c>
      <c r="BI442" s="67" t="s">
        <v>2200</v>
      </c>
    </row>
    <row r="443" spans="58:61">
      <c r="BF443" s="67" t="s">
        <v>18</v>
      </c>
      <c r="BG443" s="547" t="s">
        <v>20</v>
      </c>
      <c r="BH443" s="67" t="s">
        <v>263</v>
      </c>
      <c r="BI443" s="67" t="s">
        <v>2201</v>
      </c>
    </row>
    <row r="444" spans="58:61">
      <c r="BF444" s="67" t="s">
        <v>18</v>
      </c>
      <c r="BG444" s="547" t="s">
        <v>20</v>
      </c>
      <c r="BH444" s="67" t="s">
        <v>264</v>
      </c>
      <c r="BI444" s="67" t="s">
        <v>2202</v>
      </c>
    </row>
    <row r="445" spans="58:61">
      <c r="BF445" s="67" t="s">
        <v>18</v>
      </c>
      <c r="BG445" s="547" t="s">
        <v>20</v>
      </c>
      <c r="BH445" s="67" t="s">
        <v>265</v>
      </c>
      <c r="BI445" s="67" t="s">
        <v>2203</v>
      </c>
    </row>
    <row r="446" spans="58:61">
      <c r="BF446" s="67" t="s">
        <v>18</v>
      </c>
      <c r="BG446" s="547" t="s">
        <v>20</v>
      </c>
      <c r="BH446" s="67" t="s">
        <v>1908</v>
      </c>
      <c r="BI446" s="67" t="s">
        <v>2204</v>
      </c>
    </row>
    <row r="447" spans="58:61">
      <c r="BF447" s="67" t="s">
        <v>18</v>
      </c>
      <c r="BG447" s="547" t="s">
        <v>20</v>
      </c>
      <c r="BH447" s="67" t="s">
        <v>266</v>
      </c>
      <c r="BI447" s="67" t="s">
        <v>2205</v>
      </c>
    </row>
    <row r="448" spans="58:61">
      <c r="BF448" s="67" t="s">
        <v>18</v>
      </c>
      <c r="BG448" s="547" t="s">
        <v>20</v>
      </c>
      <c r="BH448" s="67" t="s">
        <v>267</v>
      </c>
      <c r="BI448" s="67" t="s">
        <v>2206</v>
      </c>
    </row>
    <row r="449" spans="58:61">
      <c r="BF449" s="67" t="s">
        <v>18</v>
      </c>
      <c r="BG449" s="547" t="s">
        <v>20</v>
      </c>
      <c r="BH449" s="67" t="s">
        <v>268</v>
      </c>
      <c r="BI449" s="67" t="s">
        <v>2207</v>
      </c>
    </row>
    <row r="450" spans="58:61">
      <c r="BF450" s="67" t="s">
        <v>18</v>
      </c>
      <c r="BG450" s="547" t="s">
        <v>20</v>
      </c>
      <c r="BH450" s="67" t="s">
        <v>269</v>
      </c>
      <c r="BI450" s="67" t="s">
        <v>2208</v>
      </c>
    </row>
    <row r="451" spans="58:61">
      <c r="BF451" s="67" t="s">
        <v>18</v>
      </c>
      <c r="BG451" s="547" t="s">
        <v>20</v>
      </c>
      <c r="BH451" s="67" t="s">
        <v>270</v>
      </c>
      <c r="BI451" s="67" t="s">
        <v>2209</v>
      </c>
    </row>
    <row r="452" spans="58:61">
      <c r="BF452" s="67" t="s">
        <v>18</v>
      </c>
      <c r="BG452" s="547" t="s">
        <v>20</v>
      </c>
      <c r="BH452" s="67" t="s">
        <v>271</v>
      </c>
      <c r="BI452" s="67" t="s">
        <v>2210</v>
      </c>
    </row>
    <row r="453" spans="58:61">
      <c r="BF453" s="67" t="s">
        <v>18</v>
      </c>
      <c r="BG453" s="547" t="s">
        <v>20</v>
      </c>
      <c r="BH453" s="67" t="s">
        <v>272</v>
      </c>
      <c r="BI453" s="67" t="s">
        <v>2211</v>
      </c>
    </row>
    <row r="454" spans="58:61">
      <c r="BF454" s="67" t="s">
        <v>18</v>
      </c>
      <c r="BG454" s="547" t="s">
        <v>20</v>
      </c>
      <c r="BH454" s="67" t="s">
        <v>1907</v>
      </c>
      <c r="BI454" s="67" t="s">
        <v>2212</v>
      </c>
    </row>
    <row r="455" spans="58:61">
      <c r="BF455" s="67" t="s">
        <v>18</v>
      </c>
      <c r="BG455" s="547" t="s">
        <v>20</v>
      </c>
      <c r="BH455" s="67" t="s">
        <v>273</v>
      </c>
      <c r="BI455" s="67" t="s">
        <v>813</v>
      </c>
    </row>
    <row r="456" spans="58:61">
      <c r="BF456" s="67" t="s">
        <v>18</v>
      </c>
      <c r="BG456" s="547" t="s">
        <v>20</v>
      </c>
      <c r="BH456" s="67" t="s">
        <v>274</v>
      </c>
      <c r="BI456" s="67" t="s">
        <v>814</v>
      </c>
    </row>
    <row r="457" spans="58:61">
      <c r="BF457" s="67" t="s">
        <v>18</v>
      </c>
      <c r="BG457" s="547" t="s">
        <v>20</v>
      </c>
      <c r="BH457" s="67" t="s">
        <v>275</v>
      </c>
      <c r="BI457" s="67" t="s">
        <v>815</v>
      </c>
    </row>
    <row r="458" spans="58:61">
      <c r="BF458" s="67" t="s">
        <v>18</v>
      </c>
      <c r="BG458" s="547" t="s">
        <v>20</v>
      </c>
      <c r="BH458" s="67" t="s">
        <v>1906</v>
      </c>
      <c r="BI458" s="67" t="s">
        <v>816</v>
      </c>
    </row>
    <row r="459" spans="58:61">
      <c r="BF459" s="67" t="s">
        <v>18</v>
      </c>
      <c r="BG459" s="547" t="s">
        <v>20</v>
      </c>
      <c r="BH459" s="67" t="s">
        <v>276</v>
      </c>
      <c r="BI459" s="67" t="s">
        <v>817</v>
      </c>
    </row>
    <row r="460" spans="58:61">
      <c r="BF460" s="67" t="s">
        <v>18</v>
      </c>
      <c r="BG460" s="547" t="s">
        <v>20</v>
      </c>
      <c r="BH460" s="67" t="s">
        <v>1905</v>
      </c>
      <c r="BI460" s="67" t="s">
        <v>818</v>
      </c>
    </row>
    <row r="461" spans="58:61">
      <c r="BF461" s="67" t="s">
        <v>18</v>
      </c>
      <c r="BG461" s="547" t="s">
        <v>20</v>
      </c>
      <c r="BH461" s="67" t="s">
        <v>277</v>
      </c>
      <c r="BI461" s="67" t="s">
        <v>819</v>
      </c>
    </row>
    <row r="462" spans="58:61">
      <c r="BF462" s="67" t="s">
        <v>18</v>
      </c>
      <c r="BG462" s="547" t="s">
        <v>20</v>
      </c>
      <c r="BH462" s="67" t="s">
        <v>278</v>
      </c>
      <c r="BI462" s="67" t="s">
        <v>820</v>
      </c>
    </row>
    <row r="463" spans="58:61">
      <c r="BF463" s="67" t="s">
        <v>18</v>
      </c>
      <c r="BG463" s="547" t="s">
        <v>20</v>
      </c>
      <c r="BH463" s="67" t="s">
        <v>279</v>
      </c>
      <c r="BI463" s="67" t="s">
        <v>821</v>
      </c>
    </row>
    <row r="464" spans="58:61">
      <c r="BF464" s="67" t="s">
        <v>18</v>
      </c>
      <c r="BG464" s="547" t="s">
        <v>20</v>
      </c>
      <c r="BH464" s="67" t="s">
        <v>280</v>
      </c>
      <c r="BI464" s="67" t="s">
        <v>822</v>
      </c>
    </row>
    <row r="465" spans="58:61">
      <c r="BF465" s="67" t="s">
        <v>18</v>
      </c>
      <c r="BG465" s="547" t="s">
        <v>20</v>
      </c>
      <c r="BH465" s="67" t="s">
        <v>1904</v>
      </c>
      <c r="BI465" s="67" t="s">
        <v>823</v>
      </c>
    </row>
    <row r="466" spans="58:61">
      <c r="BF466" s="67" t="s">
        <v>18</v>
      </c>
      <c r="BG466" s="547" t="s">
        <v>20</v>
      </c>
      <c r="BH466" s="67" t="s">
        <v>281</v>
      </c>
      <c r="BI466" s="67" t="s">
        <v>824</v>
      </c>
    </row>
    <row r="467" spans="58:61">
      <c r="BF467" s="67" t="s">
        <v>18</v>
      </c>
      <c r="BG467" s="547" t="s">
        <v>20</v>
      </c>
      <c r="BH467" s="67" t="s">
        <v>282</v>
      </c>
      <c r="BI467" s="67" t="s">
        <v>825</v>
      </c>
    </row>
    <row r="468" spans="58:61">
      <c r="BF468" s="67" t="s">
        <v>18</v>
      </c>
      <c r="BG468" s="547" t="s">
        <v>20</v>
      </c>
      <c r="BH468" s="67" t="s">
        <v>1903</v>
      </c>
      <c r="BI468" s="67" t="s">
        <v>826</v>
      </c>
    </row>
    <row r="469" spans="58:61">
      <c r="BF469" s="67" t="s">
        <v>18</v>
      </c>
      <c r="BG469" s="547" t="s">
        <v>20</v>
      </c>
      <c r="BH469" s="67" t="s">
        <v>1902</v>
      </c>
      <c r="BI469" s="67" t="s">
        <v>827</v>
      </c>
    </row>
    <row r="470" spans="58:61">
      <c r="BF470" s="67" t="s">
        <v>18</v>
      </c>
      <c r="BG470" s="547" t="s">
        <v>20</v>
      </c>
      <c r="BH470" s="67" t="s">
        <v>1828</v>
      </c>
      <c r="BI470" s="67" t="s">
        <v>828</v>
      </c>
    </row>
    <row r="471" spans="58:61">
      <c r="BF471" s="67" t="s">
        <v>19</v>
      </c>
      <c r="BG471" s="547" t="s">
        <v>20</v>
      </c>
      <c r="BH471" s="67" t="s">
        <v>283</v>
      </c>
      <c r="BI471" s="67" t="s">
        <v>829</v>
      </c>
    </row>
    <row r="472" spans="58:61">
      <c r="BF472" s="67" t="s">
        <v>19</v>
      </c>
      <c r="BG472" s="547" t="s">
        <v>20</v>
      </c>
      <c r="BH472" s="67" t="s">
        <v>284</v>
      </c>
      <c r="BI472" s="67" t="s">
        <v>830</v>
      </c>
    </row>
    <row r="473" spans="58:61">
      <c r="BF473" s="67" t="s">
        <v>19</v>
      </c>
      <c r="BG473" s="547" t="s">
        <v>20</v>
      </c>
      <c r="BH473" s="67" t="s">
        <v>285</v>
      </c>
      <c r="BI473" s="67" t="s">
        <v>831</v>
      </c>
    </row>
    <row r="474" spans="58:61">
      <c r="BF474" s="67" t="s">
        <v>19</v>
      </c>
      <c r="BG474" s="547" t="s">
        <v>20</v>
      </c>
      <c r="BH474" s="67" t="s">
        <v>286</v>
      </c>
      <c r="BI474" s="67" t="s">
        <v>832</v>
      </c>
    </row>
    <row r="475" spans="58:61">
      <c r="BF475" s="67" t="s">
        <v>19</v>
      </c>
      <c r="BG475" s="547" t="s">
        <v>20</v>
      </c>
      <c r="BH475" s="67" t="s">
        <v>1901</v>
      </c>
      <c r="BI475" s="67" t="s">
        <v>833</v>
      </c>
    </row>
    <row r="476" spans="58:61">
      <c r="BF476" s="67" t="s">
        <v>19</v>
      </c>
      <c r="BG476" s="547" t="s">
        <v>20</v>
      </c>
      <c r="BH476" s="67" t="s">
        <v>1900</v>
      </c>
      <c r="BI476" s="67" t="s">
        <v>834</v>
      </c>
    </row>
    <row r="477" spans="58:61">
      <c r="BF477" s="67" t="s">
        <v>19</v>
      </c>
      <c r="BG477" s="547" t="s">
        <v>20</v>
      </c>
      <c r="BH477" s="67" t="s">
        <v>1899</v>
      </c>
      <c r="BI477" s="67" t="s">
        <v>835</v>
      </c>
    </row>
    <row r="478" spans="58:61">
      <c r="BF478" s="67" t="s">
        <v>19</v>
      </c>
      <c r="BG478" s="547" t="s">
        <v>20</v>
      </c>
      <c r="BH478" s="67" t="s">
        <v>1898</v>
      </c>
      <c r="BI478" s="67" t="s">
        <v>836</v>
      </c>
    </row>
    <row r="479" spans="58:61">
      <c r="BF479" s="67" t="s">
        <v>19</v>
      </c>
      <c r="BG479" s="547" t="s">
        <v>20</v>
      </c>
      <c r="BH479" s="67" t="s">
        <v>1897</v>
      </c>
      <c r="BI479" s="67" t="s">
        <v>837</v>
      </c>
    </row>
    <row r="480" spans="58:61">
      <c r="BF480" s="67" t="s">
        <v>19</v>
      </c>
      <c r="BG480" s="547" t="s">
        <v>20</v>
      </c>
      <c r="BH480" s="67" t="s">
        <v>1896</v>
      </c>
      <c r="BI480" s="67" t="s">
        <v>838</v>
      </c>
    </row>
    <row r="481" spans="58:61">
      <c r="BF481" s="67" t="s">
        <v>19</v>
      </c>
      <c r="BG481" s="547" t="s">
        <v>20</v>
      </c>
      <c r="BH481" s="67" t="s">
        <v>1895</v>
      </c>
      <c r="BI481" s="67" t="s">
        <v>839</v>
      </c>
    </row>
    <row r="482" spans="58:61">
      <c r="BF482" s="67" t="s">
        <v>19</v>
      </c>
      <c r="BG482" s="547" t="s">
        <v>20</v>
      </c>
      <c r="BH482" s="67" t="s">
        <v>1894</v>
      </c>
      <c r="BI482" s="67" t="s">
        <v>840</v>
      </c>
    </row>
    <row r="483" spans="58:61">
      <c r="BF483" s="67" t="s">
        <v>19</v>
      </c>
      <c r="BG483" s="547" t="s">
        <v>20</v>
      </c>
      <c r="BH483" s="67" t="s">
        <v>287</v>
      </c>
      <c r="BI483" s="67" t="s">
        <v>841</v>
      </c>
    </row>
    <row r="484" spans="58:61">
      <c r="BF484" s="67" t="s">
        <v>19</v>
      </c>
      <c r="BG484" s="547" t="s">
        <v>20</v>
      </c>
      <c r="BH484" s="67" t="s">
        <v>1893</v>
      </c>
      <c r="BI484" s="67" t="s">
        <v>2213</v>
      </c>
    </row>
    <row r="485" spans="58:61">
      <c r="BF485" s="67" t="s">
        <v>19</v>
      </c>
      <c r="BG485" s="547" t="s">
        <v>20</v>
      </c>
      <c r="BH485" s="67" t="s">
        <v>1892</v>
      </c>
      <c r="BI485" s="67" t="s">
        <v>2214</v>
      </c>
    </row>
    <row r="486" spans="58:61">
      <c r="BF486" s="67" t="s">
        <v>19</v>
      </c>
      <c r="BG486" s="547" t="s">
        <v>20</v>
      </c>
      <c r="BH486" s="67" t="s">
        <v>288</v>
      </c>
      <c r="BI486" s="67" t="s">
        <v>2215</v>
      </c>
    </row>
    <row r="487" spans="58:61">
      <c r="BF487" s="67" t="s">
        <v>19</v>
      </c>
      <c r="BG487" s="547" t="s">
        <v>20</v>
      </c>
      <c r="BH487" s="67" t="s">
        <v>289</v>
      </c>
      <c r="BI487" s="67" t="s">
        <v>2216</v>
      </c>
    </row>
    <row r="488" spans="58:61">
      <c r="BF488" s="67" t="s">
        <v>19</v>
      </c>
      <c r="BG488" s="547" t="s">
        <v>20</v>
      </c>
      <c r="BH488" s="67" t="s">
        <v>1891</v>
      </c>
      <c r="BI488" s="67" t="s">
        <v>2217</v>
      </c>
    </row>
    <row r="489" spans="58:61">
      <c r="BF489" s="67" t="s">
        <v>19</v>
      </c>
      <c r="BG489" s="547" t="s">
        <v>20</v>
      </c>
      <c r="BH489" s="67" t="s">
        <v>1890</v>
      </c>
      <c r="BI489" s="67" t="s">
        <v>2218</v>
      </c>
    </row>
    <row r="490" spans="58:61">
      <c r="BF490" s="67" t="s">
        <v>19</v>
      </c>
      <c r="BG490" s="547" t="s">
        <v>20</v>
      </c>
      <c r="BH490" s="67" t="s">
        <v>1889</v>
      </c>
      <c r="BI490" s="67" t="s">
        <v>2219</v>
      </c>
    </row>
    <row r="491" spans="58:61">
      <c r="BF491" s="67" t="s">
        <v>19</v>
      </c>
      <c r="BG491" s="547" t="s">
        <v>20</v>
      </c>
      <c r="BH491" s="67" t="s">
        <v>1888</v>
      </c>
      <c r="BI491" s="67" t="s">
        <v>2220</v>
      </c>
    </row>
    <row r="492" spans="58:61">
      <c r="BF492" s="67" t="s">
        <v>19</v>
      </c>
      <c r="BG492" s="547" t="s">
        <v>20</v>
      </c>
      <c r="BH492" s="67" t="s">
        <v>290</v>
      </c>
      <c r="BI492" s="67" t="s">
        <v>2221</v>
      </c>
    </row>
    <row r="493" spans="58:61">
      <c r="BF493" s="67" t="s">
        <v>19</v>
      </c>
      <c r="BG493" s="547" t="s">
        <v>20</v>
      </c>
      <c r="BH493" s="67" t="s">
        <v>1887</v>
      </c>
      <c r="BI493" s="67" t="s">
        <v>2222</v>
      </c>
    </row>
    <row r="494" spans="58:61">
      <c r="BF494" s="67" t="s">
        <v>19</v>
      </c>
      <c r="BG494" s="547" t="s">
        <v>20</v>
      </c>
      <c r="BH494" s="67" t="s">
        <v>1886</v>
      </c>
      <c r="BI494" s="67" t="s">
        <v>2223</v>
      </c>
    </row>
    <row r="495" spans="58:61">
      <c r="BF495" s="67" t="s">
        <v>9</v>
      </c>
      <c r="BG495" s="534" t="s">
        <v>21</v>
      </c>
      <c r="BH495" s="67" t="s">
        <v>1882</v>
      </c>
      <c r="BI495" s="67" t="s">
        <v>2224</v>
      </c>
    </row>
    <row r="496" spans="58:61">
      <c r="BF496" s="67" t="s">
        <v>9</v>
      </c>
      <c r="BG496" s="534" t="s">
        <v>21</v>
      </c>
      <c r="BH496" s="67" t="s">
        <v>1881</v>
      </c>
      <c r="BI496" s="67" t="s">
        <v>2225</v>
      </c>
    </row>
    <row r="497" spans="58:61">
      <c r="BF497" s="67" t="s">
        <v>9</v>
      </c>
      <c r="BG497" s="534" t="s">
        <v>21</v>
      </c>
      <c r="BH497" s="67" t="s">
        <v>1877</v>
      </c>
      <c r="BI497" s="67" t="s">
        <v>2226</v>
      </c>
    </row>
    <row r="498" spans="58:61">
      <c r="BF498" s="67" t="s">
        <v>9</v>
      </c>
      <c r="BG498" s="534" t="s">
        <v>21</v>
      </c>
      <c r="BH498" s="67" t="s">
        <v>303</v>
      </c>
      <c r="BI498" s="67" t="s">
        <v>2227</v>
      </c>
    </row>
    <row r="499" spans="58:61">
      <c r="BF499" s="67" t="s">
        <v>9</v>
      </c>
      <c r="BG499" s="534" t="s">
        <v>21</v>
      </c>
      <c r="BH499" s="67" t="s">
        <v>304</v>
      </c>
      <c r="BI499" s="67" t="s">
        <v>2228</v>
      </c>
    </row>
    <row r="500" spans="58:61">
      <c r="BF500" s="67" t="s">
        <v>9</v>
      </c>
      <c r="BG500" s="534" t="s">
        <v>21</v>
      </c>
      <c r="BH500" s="67" t="s">
        <v>1874</v>
      </c>
      <c r="BI500" s="67" t="s">
        <v>2229</v>
      </c>
    </row>
    <row r="501" spans="58:61">
      <c r="BF501" s="67" t="s">
        <v>9</v>
      </c>
      <c r="BG501" s="534" t="s">
        <v>21</v>
      </c>
      <c r="BH501" s="67" t="s">
        <v>1875</v>
      </c>
      <c r="BI501" s="67" t="s">
        <v>2230</v>
      </c>
    </row>
    <row r="502" spans="58:61">
      <c r="BF502" s="67" t="s">
        <v>9</v>
      </c>
      <c r="BG502" s="534" t="s">
        <v>21</v>
      </c>
      <c r="BH502" s="67" t="s">
        <v>305</v>
      </c>
      <c r="BI502" s="67" t="s">
        <v>2231</v>
      </c>
    </row>
    <row r="503" spans="58:61">
      <c r="BF503" s="67" t="s">
        <v>9</v>
      </c>
      <c r="BG503" s="534" t="s">
        <v>21</v>
      </c>
      <c r="BH503" s="67" t="s">
        <v>1880</v>
      </c>
      <c r="BI503" s="67" t="s">
        <v>2232</v>
      </c>
    </row>
    <row r="504" spans="58:61">
      <c r="BF504" s="67" t="s">
        <v>9</v>
      </c>
      <c r="BG504" s="534" t="s">
        <v>21</v>
      </c>
      <c r="BH504" s="67" t="s">
        <v>318</v>
      </c>
      <c r="BI504" s="67" t="s">
        <v>2233</v>
      </c>
    </row>
    <row r="505" spans="58:61">
      <c r="BF505" s="67" t="s">
        <v>9</v>
      </c>
      <c r="BG505" s="534" t="s">
        <v>21</v>
      </c>
      <c r="BH505" s="67" t="s">
        <v>306</v>
      </c>
      <c r="BI505" s="67" t="s">
        <v>2234</v>
      </c>
    </row>
    <row r="506" spans="58:61">
      <c r="BF506" s="67" t="s">
        <v>9</v>
      </c>
      <c r="BG506" s="534" t="s">
        <v>21</v>
      </c>
      <c r="BH506" s="67" t="s">
        <v>307</v>
      </c>
      <c r="BI506" s="67" t="s">
        <v>2235</v>
      </c>
    </row>
    <row r="507" spans="58:61">
      <c r="BF507" s="67" t="s">
        <v>9</v>
      </c>
      <c r="BG507" s="534" t="s">
        <v>21</v>
      </c>
      <c r="BH507" s="67" t="s">
        <v>308</v>
      </c>
      <c r="BI507" s="67" t="s">
        <v>2236</v>
      </c>
    </row>
    <row r="508" spans="58:61">
      <c r="BF508" s="67" t="s">
        <v>9</v>
      </c>
      <c r="BG508" s="534" t="s">
        <v>21</v>
      </c>
      <c r="BH508" s="67" t="s">
        <v>309</v>
      </c>
      <c r="BI508" s="67" t="s">
        <v>2237</v>
      </c>
    </row>
    <row r="509" spans="58:61">
      <c r="BF509" s="67" t="s">
        <v>9</v>
      </c>
      <c r="BG509" s="534" t="s">
        <v>21</v>
      </c>
      <c r="BH509" s="67" t="s">
        <v>1884</v>
      </c>
      <c r="BI509" s="67" t="s">
        <v>2238</v>
      </c>
    </row>
    <row r="510" spans="58:61">
      <c r="BF510" s="67" t="s">
        <v>9</v>
      </c>
      <c r="BG510" s="534" t="s">
        <v>21</v>
      </c>
      <c r="BH510" s="67" t="s">
        <v>310</v>
      </c>
      <c r="BI510" s="67" t="s">
        <v>2239</v>
      </c>
    </row>
    <row r="511" spans="58:61">
      <c r="BF511" s="67" t="s">
        <v>9</v>
      </c>
      <c r="BG511" s="534" t="s">
        <v>21</v>
      </c>
      <c r="BH511" s="67" t="s">
        <v>1873</v>
      </c>
      <c r="BI511" s="67" t="s">
        <v>2240</v>
      </c>
    </row>
    <row r="512" spans="58:61">
      <c r="BF512" s="67" t="s">
        <v>9</v>
      </c>
      <c r="BG512" s="534" t="s">
        <v>21</v>
      </c>
      <c r="BH512" s="67" t="s">
        <v>311</v>
      </c>
      <c r="BI512" s="67" t="s">
        <v>2241</v>
      </c>
    </row>
    <row r="513" spans="58:61">
      <c r="BF513" s="67" t="s">
        <v>9</v>
      </c>
      <c r="BG513" s="534" t="s">
        <v>21</v>
      </c>
      <c r="BH513" s="67" t="s">
        <v>1883</v>
      </c>
      <c r="BI513" s="67" t="s">
        <v>2242</v>
      </c>
    </row>
    <row r="514" spans="58:61">
      <c r="BF514" s="67" t="s">
        <v>9</v>
      </c>
      <c r="BG514" s="534" t="s">
        <v>21</v>
      </c>
      <c r="BH514" s="67" t="s">
        <v>1872</v>
      </c>
      <c r="BI514" s="67" t="s">
        <v>2243</v>
      </c>
    </row>
    <row r="515" spans="58:61">
      <c r="BF515" s="67" t="s">
        <v>9</v>
      </c>
      <c r="BG515" s="534" t="s">
        <v>21</v>
      </c>
      <c r="BH515" s="67" t="s">
        <v>191</v>
      </c>
      <c r="BI515" s="67" t="s">
        <v>2244</v>
      </c>
    </row>
    <row r="516" spans="58:61">
      <c r="BF516" s="67" t="s">
        <v>9</v>
      </c>
      <c r="BG516" s="534" t="s">
        <v>21</v>
      </c>
      <c r="BH516" s="67" t="s">
        <v>192</v>
      </c>
      <c r="BI516" s="67" t="s">
        <v>2245</v>
      </c>
    </row>
    <row r="517" spans="58:61">
      <c r="BF517" s="67" t="s">
        <v>9</v>
      </c>
      <c r="BG517" s="534" t="s">
        <v>21</v>
      </c>
      <c r="BH517" s="67" t="s">
        <v>1885</v>
      </c>
      <c r="BI517" s="67" t="s">
        <v>2246</v>
      </c>
    </row>
    <row r="518" spans="58:61">
      <c r="BF518" s="67" t="s">
        <v>9</v>
      </c>
      <c r="BG518" s="534" t="s">
        <v>21</v>
      </c>
      <c r="BH518" s="67" t="s">
        <v>312</v>
      </c>
      <c r="BI518" s="67" t="s">
        <v>2247</v>
      </c>
    </row>
    <row r="519" spans="58:61">
      <c r="BF519" s="67" t="s">
        <v>9</v>
      </c>
      <c r="BG519" s="534" t="s">
        <v>21</v>
      </c>
      <c r="BH519" s="67" t="s">
        <v>313</v>
      </c>
      <c r="BI519" s="67" t="s">
        <v>2248</v>
      </c>
    </row>
    <row r="520" spans="58:61">
      <c r="BF520" s="67" t="s">
        <v>9</v>
      </c>
      <c r="BG520" s="534" t="s">
        <v>21</v>
      </c>
      <c r="BH520" s="67" t="s">
        <v>314</v>
      </c>
      <c r="BI520" s="67" t="s">
        <v>2249</v>
      </c>
    </row>
    <row r="521" spans="58:61">
      <c r="BF521" s="67" t="s">
        <v>9</v>
      </c>
      <c r="BG521" s="534" t="s">
        <v>21</v>
      </c>
      <c r="BH521" s="67" t="s">
        <v>1876</v>
      </c>
      <c r="BI521" s="67" t="s">
        <v>2250</v>
      </c>
    </row>
    <row r="522" spans="58:61">
      <c r="BF522" s="67" t="s">
        <v>9</v>
      </c>
      <c r="BG522" s="534" t="s">
        <v>21</v>
      </c>
      <c r="BH522" s="67" t="s">
        <v>1879</v>
      </c>
      <c r="BI522" s="67" t="s">
        <v>2251</v>
      </c>
    </row>
    <row r="523" spans="58:61">
      <c r="BF523" s="67" t="s">
        <v>9</v>
      </c>
      <c r="BG523" s="534" t="s">
        <v>21</v>
      </c>
      <c r="BH523" s="67" t="s">
        <v>1878</v>
      </c>
      <c r="BI523" s="67" t="s">
        <v>2252</v>
      </c>
    </row>
    <row r="524" spans="58:61">
      <c r="BF524" s="67" t="s">
        <v>10</v>
      </c>
      <c r="BG524" s="534" t="s">
        <v>21</v>
      </c>
      <c r="BH524" s="67" t="s">
        <v>1856</v>
      </c>
      <c r="BI524" s="67" t="s">
        <v>2253</v>
      </c>
    </row>
    <row r="525" spans="58:61">
      <c r="BF525" s="67" t="s">
        <v>10</v>
      </c>
      <c r="BG525" s="534" t="s">
        <v>21</v>
      </c>
      <c r="BH525" s="67" t="s">
        <v>1855</v>
      </c>
      <c r="BI525" s="67" t="s">
        <v>2254</v>
      </c>
    </row>
    <row r="526" spans="58:61">
      <c r="BF526" s="67" t="s">
        <v>10</v>
      </c>
      <c r="BG526" s="534" t="s">
        <v>21</v>
      </c>
      <c r="BH526" s="67" t="s">
        <v>1854</v>
      </c>
      <c r="BI526" s="67" t="s">
        <v>2255</v>
      </c>
    </row>
    <row r="527" spans="58:61">
      <c r="BF527" s="67" t="s">
        <v>10</v>
      </c>
      <c r="BG527" s="534" t="s">
        <v>21</v>
      </c>
      <c r="BH527" s="67" t="s">
        <v>1846</v>
      </c>
      <c r="BI527" s="67" t="s">
        <v>2256</v>
      </c>
    </row>
    <row r="528" spans="58:61">
      <c r="BF528" s="67" t="s">
        <v>10</v>
      </c>
      <c r="BG528" s="534" t="s">
        <v>21</v>
      </c>
      <c r="BH528" s="67" t="s">
        <v>1845</v>
      </c>
      <c r="BI528" s="67" t="s">
        <v>2257</v>
      </c>
    </row>
    <row r="529" spans="58:61">
      <c r="BF529" s="67" t="s">
        <v>10</v>
      </c>
      <c r="BG529" s="534" t="s">
        <v>21</v>
      </c>
      <c r="BH529" s="67" t="s">
        <v>315</v>
      </c>
      <c r="BI529" s="67" t="s">
        <v>2258</v>
      </c>
    </row>
    <row r="530" spans="58:61">
      <c r="BF530" s="67" t="s">
        <v>10</v>
      </c>
      <c r="BG530" s="534" t="s">
        <v>21</v>
      </c>
      <c r="BH530" s="67" t="s">
        <v>316</v>
      </c>
      <c r="BI530" s="67" t="s">
        <v>2259</v>
      </c>
    </row>
    <row r="531" spans="58:61">
      <c r="BF531" s="67" t="s">
        <v>10</v>
      </c>
      <c r="BG531" s="534" t="s">
        <v>21</v>
      </c>
      <c r="BH531" s="67" t="s">
        <v>1861</v>
      </c>
      <c r="BI531" s="67" t="s">
        <v>2260</v>
      </c>
    </row>
    <row r="532" spans="58:61">
      <c r="BF532" s="67" t="s">
        <v>10</v>
      </c>
      <c r="BG532" s="534" t="s">
        <v>21</v>
      </c>
      <c r="BH532" s="67" t="s">
        <v>2158</v>
      </c>
      <c r="BI532" s="67" t="s">
        <v>2261</v>
      </c>
    </row>
    <row r="533" spans="58:61">
      <c r="BF533" s="67" t="s">
        <v>10</v>
      </c>
      <c r="BG533" s="534" t="s">
        <v>21</v>
      </c>
      <c r="BH533" s="67" t="s">
        <v>2159</v>
      </c>
      <c r="BI533" s="67" t="s">
        <v>2262</v>
      </c>
    </row>
    <row r="534" spans="58:61">
      <c r="BF534" s="67" t="s">
        <v>10</v>
      </c>
      <c r="BG534" s="534" t="s">
        <v>21</v>
      </c>
      <c r="BH534" s="67" t="s">
        <v>317</v>
      </c>
      <c r="BI534" s="67" t="s">
        <v>2263</v>
      </c>
    </row>
    <row r="535" spans="58:61">
      <c r="BF535" s="67" t="s">
        <v>10</v>
      </c>
      <c r="BG535" s="534" t="s">
        <v>21</v>
      </c>
      <c r="BH535" s="67" t="s">
        <v>1860</v>
      </c>
      <c r="BI535" s="67" t="s">
        <v>2264</v>
      </c>
    </row>
    <row r="536" spans="58:61">
      <c r="BF536" s="67" t="s">
        <v>10</v>
      </c>
      <c r="BG536" s="534" t="s">
        <v>21</v>
      </c>
      <c r="BH536" s="67" t="s">
        <v>318</v>
      </c>
      <c r="BI536" s="67" t="s">
        <v>2265</v>
      </c>
    </row>
    <row r="537" spans="58:61">
      <c r="BF537" s="67" t="s">
        <v>10</v>
      </c>
      <c r="BG537" s="534" t="s">
        <v>21</v>
      </c>
      <c r="BH537" s="67" t="s">
        <v>2160</v>
      </c>
      <c r="BI537" s="67" t="s">
        <v>2266</v>
      </c>
    </row>
    <row r="538" spans="58:61">
      <c r="BF538" s="67" t="s">
        <v>10</v>
      </c>
      <c r="BG538" s="534" t="s">
        <v>21</v>
      </c>
      <c r="BH538" s="67" t="s">
        <v>1865</v>
      </c>
      <c r="BI538" s="67" t="s">
        <v>2267</v>
      </c>
    </row>
    <row r="539" spans="58:61">
      <c r="BF539" s="67" t="s">
        <v>10</v>
      </c>
      <c r="BG539" s="534" t="s">
        <v>21</v>
      </c>
      <c r="BH539" s="67" t="s">
        <v>1864</v>
      </c>
      <c r="BI539" s="67" t="s">
        <v>2268</v>
      </c>
    </row>
    <row r="540" spans="58:61">
      <c r="BF540" s="67" t="s">
        <v>10</v>
      </c>
      <c r="BG540" s="534" t="s">
        <v>21</v>
      </c>
      <c r="BH540" s="67" t="s">
        <v>162</v>
      </c>
      <c r="BI540" s="67" t="s">
        <v>2269</v>
      </c>
    </row>
    <row r="541" spans="58:61">
      <c r="BF541" s="67" t="s">
        <v>10</v>
      </c>
      <c r="BG541" s="534" t="s">
        <v>21</v>
      </c>
      <c r="BH541" s="67" t="s">
        <v>319</v>
      </c>
      <c r="BI541" s="67" t="s">
        <v>2270</v>
      </c>
    </row>
    <row r="542" spans="58:61">
      <c r="BF542" s="67" t="s">
        <v>10</v>
      </c>
      <c r="BG542" s="534" t="s">
        <v>21</v>
      </c>
      <c r="BH542" s="67" t="s">
        <v>1869</v>
      </c>
      <c r="BI542" s="67" t="s">
        <v>2271</v>
      </c>
    </row>
    <row r="543" spans="58:61">
      <c r="BF543" s="67" t="s">
        <v>10</v>
      </c>
      <c r="BG543" s="534" t="s">
        <v>21</v>
      </c>
      <c r="BH543" s="67" t="s">
        <v>1870</v>
      </c>
      <c r="BI543" s="67" t="s">
        <v>2272</v>
      </c>
    </row>
    <row r="544" spans="58:61">
      <c r="BF544" s="67" t="s">
        <v>10</v>
      </c>
      <c r="BG544" s="534" t="s">
        <v>21</v>
      </c>
      <c r="BH544" s="67" t="s">
        <v>204</v>
      </c>
      <c r="BI544" s="67" t="s">
        <v>2273</v>
      </c>
    </row>
    <row r="545" spans="58:61">
      <c r="BF545" s="67" t="s">
        <v>10</v>
      </c>
      <c r="BG545" s="534" t="s">
        <v>21</v>
      </c>
      <c r="BH545" s="67" t="s">
        <v>320</v>
      </c>
      <c r="BI545" s="67" t="s">
        <v>2274</v>
      </c>
    </row>
    <row r="546" spans="58:61">
      <c r="BF546" s="67" t="s">
        <v>10</v>
      </c>
      <c r="BG546" s="534" t="s">
        <v>21</v>
      </c>
      <c r="BH546" s="67" t="s">
        <v>321</v>
      </c>
      <c r="BI546" s="67" t="s">
        <v>2275</v>
      </c>
    </row>
    <row r="547" spans="58:61">
      <c r="BF547" s="67" t="s">
        <v>10</v>
      </c>
      <c r="BG547" s="534" t="s">
        <v>21</v>
      </c>
      <c r="BH547" s="67" t="s">
        <v>1863</v>
      </c>
      <c r="BI547" s="67" t="s">
        <v>2276</v>
      </c>
    </row>
    <row r="548" spans="58:61">
      <c r="BF548" s="67" t="s">
        <v>10</v>
      </c>
      <c r="BG548" s="534" t="s">
        <v>21</v>
      </c>
      <c r="BH548" s="67" t="s">
        <v>2161</v>
      </c>
      <c r="BI548" s="67" t="s">
        <v>2277</v>
      </c>
    </row>
    <row r="549" spans="58:61">
      <c r="BF549" s="67" t="s">
        <v>10</v>
      </c>
      <c r="BG549" s="534" t="s">
        <v>21</v>
      </c>
      <c r="BH549" s="67" t="s">
        <v>2162</v>
      </c>
      <c r="BI549" s="67" t="s">
        <v>2278</v>
      </c>
    </row>
    <row r="550" spans="58:61">
      <c r="BF550" s="67" t="s">
        <v>10</v>
      </c>
      <c r="BG550" s="534" t="s">
        <v>21</v>
      </c>
      <c r="BH550" s="67" t="s">
        <v>322</v>
      </c>
      <c r="BI550" s="67" t="s">
        <v>2279</v>
      </c>
    </row>
    <row r="551" spans="58:61">
      <c r="BF551" s="67" t="s">
        <v>10</v>
      </c>
      <c r="BG551" s="534" t="s">
        <v>21</v>
      </c>
      <c r="BH551" s="67" t="s">
        <v>1862</v>
      </c>
      <c r="BI551" s="67" t="s">
        <v>2280</v>
      </c>
    </row>
    <row r="552" spans="58:61">
      <c r="BF552" s="67" t="s">
        <v>10</v>
      </c>
      <c r="BG552" s="534" t="s">
        <v>21</v>
      </c>
      <c r="BH552" s="67" t="s">
        <v>1871</v>
      </c>
      <c r="BI552" s="67" t="s">
        <v>2281</v>
      </c>
    </row>
    <row r="553" spans="58:61">
      <c r="BF553" s="67" t="s">
        <v>10</v>
      </c>
      <c r="BG553" s="534" t="s">
        <v>21</v>
      </c>
      <c r="BH553" s="67" t="s">
        <v>323</v>
      </c>
      <c r="BI553" s="67" t="s">
        <v>2282</v>
      </c>
    </row>
    <row r="554" spans="58:61">
      <c r="BF554" s="67" t="s">
        <v>10</v>
      </c>
      <c r="BG554" s="534" t="s">
        <v>21</v>
      </c>
      <c r="BH554" s="67" t="s">
        <v>2163</v>
      </c>
      <c r="BI554" s="67" t="s">
        <v>2283</v>
      </c>
    </row>
    <row r="555" spans="58:61">
      <c r="BF555" s="67" t="s">
        <v>10</v>
      </c>
      <c r="BG555" s="534" t="s">
        <v>21</v>
      </c>
      <c r="BH555" s="67" t="s">
        <v>324</v>
      </c>
      <c r="BI555" s="67" t="s">
        <v>2284</v>
      </c>
    </row>
    <row r="556" spans="58:61">
      <c r="BF556" s="67" t="s">
        <v>10</v>
      </c>
      <c r="BG556" s="534" t="s">
        <v>21</v>
      </c>
      <c r="BH556" s="67" t="s">
        <v>258</v>
      </c>
      <c r="BI556" s="67" t="s">
        <v>2285</v>
      </c>
    </row>
    <row r="557" spans="58:61">
      <c r="BF557" s="67" t="s">
        <v>10</v>
      </c>
      <c r="BG557" s="534" t="s">
        <v>21</v>
      </c>
      <c r="BH557" s="67" t="s">
        <v>1867</v>
      </c>
      <c r="BI557" s="67" t="s">
        <v>2286</v>
      </c>
    </row>
    <row r="558" spans="58:61">
      <c r="BF558" s="67" t="s">
        <v>10</v>
      </c>
      <c r="BG558" s="534" t="s">
        <v>21</v>
      </c>
      <c r="BH558" s="67" t="s">
        <v>2164</v>
      </c>
      <c r="BI558" s="67" t="s">
        <v>2287</v>
      </c>
    </row>
    <row r="559" spans="58:61">
      <c r="BF559" s="67" t="s">
        <v>10</v>
      </c>
      <c r="BG559" s="534" t="s">
        <v>21</v>
      </c>
      <c r="BH559" s="67" t="s">
        <v>1868</v>
      </c>
      <c r="BI559" s="67" t="s">
        <v>2288</v>
      </c>
    </row>
    <row r="560" spans="58:61">
      <c r="BF560" s="67" t="s">
        <v>10</v>
      </c>
      <c r="BG560" s="534" t="s">
        <v>21</v>
      </c>
      <c r="BH560" s="67" t="s">
        <v>1866</v>
      </c>
      <c r="BI560" s="67" t="s">
        <v>2289</v>
      </c>
    </row>
    <row r="561" spans="58:61">
      <c r="BF561" s="67" t="s">
        <v>10</v>
      </c>
      <c r="BG561" s="534" t="s">
        <v>21</v>
      </c>
      <c r="BH561" s="67" t="s">
        <v>163</v>
      </c>
      <c r="BI561" s="67" t="s">
        <v>2290</v>
      </c>
    </row>
    <row r="562" spans="58:61">
      <c r="BF562" s="67" t="s">
        <v>10</v>
      </c>
      <c r="BG562" s="534" t="s">
        <v>21</v>
      </c>
      <c r="BH562" s="67" t="s">
        <v>260</v>
      </c>
      <c r="BI562" s="67" t="s">
        <v>2291</v>
      </c>
    </row>
    <row r="563" spans="58:61">
      <c r="BF563" s="67" t="s">
        <v>10</v>
      </c>
      <c r="BG563" s="534" t="s">
        <v>21</v>
      </c>
      <c r="BH563" s="67" t="s">
        <v>1859</v>
      </c>
      <c r="BI563" s="67" t="s">
        <v>2292</v>
      </c>
    </row>
    <row r="564" spans="58:61">
      <c r="BF564" s="67" t="s">
        <v>10</v>
      </c>
      <c r="BG564" s="534" t="s">
        <v>21</v>
      </c>
      <c r="BH564" s="67" t="s">
        <v>1858</v>
      </c>
      <c r="BI564" s="67" t="s">
        <v>2293</v>
      </c>
    </row>
    <row r="565" spans="58:61">
      <c r="BF565" s="67" t="s">
        <v>10</v>
      </c>
      <c r="BG565" s="534" t="s">
        <v>21</v>
      </c>
      <c r="BH565" s="67" t="s">
        <v>1857</v>
      </c>
      <c r="BI565" s="67" t="s">
        <v>2294</v>
      </c>
    </row>
    <row r="566" spans="58:61">
      <c r="BF566" s="67" t="s">
        <v>10</v>
      </c>
      <c r="BG566" s="534" t="s">
        <v>21</v>
      </c>
      <c r="BH566" s="67" t="s">
        <v>1853</v>
      </c>
      <c r="BI566" s="67" t="s">
        <v>2295</v>
      </c>
    </row>
    <row r="567" spans="58:61">
      <c r="BF567" s="67" t="s">
        <v>10</v>
      </c>
      <c r="BG567" s="534" t="s">
        <v>21</v>
      </c>
      <c r="BH567" s="67" t="s">
        <v>1852</v>
      </c>
      <c r="BI567" s="67" t="s">
        <v>2296</v>
      </c>
    </row>
    <row r="568" spans="58:61">
      <c r="BF568" s="67" t="s">
        <v>10</v>
      </c>
      <c r="BG568" s="534" t="s">
        <v>21</v>
      </c>
      <c r="BH568" s="67" t="s">
        <v>169</v>
      </c>
      <c r="BI568" s="67" t="s">
        <v>2297</v>
      </c>
    </row>
    <row r="569" spans="58:61">
      <c r="BF569" s="67" t="s">
        <v>10</v>
      </c>
      <c r="BG569" s="534" t="s">
        <v>21</v>
      </c>
      <c r="BH569" s="67" t="s">
        <v>325</v>
      </c>
      <c r="BI569" s="67" t="s">
        <v>2298</v>
      </c>
    </row>
    <row r="570" spans="58:61">
      <c r="BF570" s="67" t="s">
        <v>10</v>
      </c>
      <c r="BG570" s="534" t="s">
        <v>21</v>
      </c>
      <c r="BH570" s="67" t="s">
        <v>1850</v>
      </c>
      <c r="BI570" s="67" t="s">
        <v>2299</v>
      </c>
    </row>
    <row r="571" spans="58:61">
      <c r="BF571" s="67" t="s">
        <v>10</v>
      </c>
      <c r="BG571" s="534" t="s">
        <v>21</v>
      </c>
      <c r="BH571" s="67" t="s">
        <v>326</v>
      </c>
      <c r="BI571" s="67" t="s">
        <v>2300</v>
      </c>
    </row>
    <row r="572" spans="58:61">
      <c r="BF572" s="67" t="s">
        <v>10</v>
      </c>
      <c r="BG572" s="534" t="s">
        <v>21</v>
      </c>
      <c r="BH572" s="67" t="s">
        <v>2165</v>
      </c>
      <c r="BI572" s="67" t="s">
        <v>2301</v>
      </c>
    </row>
    <row r="573" spans="58:61">
      <c r="BF573" s="67" t="s">
        <v>10</v>
      </c>
      <c r="BG573" s="534" t="s">
        <v>21</v>
      </c>
      <c r="BH573" s="67" t="s">
        <v>1849</v>
      </c>
      <c r="BI573" s="67" t="s">
        <v>2302</v>
      </c>
    </row>
    <row r="574" spans="58:61">
      <c r="BF574" s="67" t="s">
        <v>10</v>
      </c>
      <c r="BG574" s="534" t="s">
        <v>21</v>
      </c>
      <c r="BH574" s="67" t="s">
        <v>327</v>
      </c>
      <c r="BI574" s="67" t="s">
        <v>2303</v>
      </c>
    </row>
    <row r="575" spans="58:61">
      <c r="BF575" s="67" t="s">
        <v>10</v>
      </c>
      <c r="BG575" s="534" t="s">
        <v>21</v>
      </c>
      <c r="BH575" s="67" t="s">
        <v>1851</v>
      </c>
      <c r="BI575" s="67" t="s">
        <v>2304</v>
      </c>
    </row>
    <row r="576" spans="58:61">
      <c r="BF576" s="67" t="s">
        <v>10</v>
      </c>
      <c r="BG576" s="534" t="s">
        <v>21</v>
      </c>
      <c r="BH576" s="67" t="s">
        <v>1847</v>
      </c>
      <c r="BI576" s="67" t="s">
        <v>2305</v>
      </c>
    </row>
    <row r="577" spans="58:61">
      <c r="BF577" s="67" t="s">
        <v>10</v>
      </c>
      <c r="BG577" s="534" t="s">
        <v>21</v>
      </c>
      <c r="BH577" s="67" t="s">
        <v>1848</v>
      </c>
      <c r="BI577" s="67" t="s">
        <v>2306</v>
      </c>
    </row>
    <row r="578" spans="58:61">
      <c r="BF578" s="67" t="s">
        <v>11</v>
      </c>
      <c r="BG578" s="534" t="s">
        <v>21</v>
      </c>
      <c r="BH578" s="67" t="s">
        <v>291</v>
      </c>
      <c r="BI578" s="67" t="s">
        <v>2307</v>
      </c>
    </row>
    <row r="579" spans="58:61">
      <c r="BF579" s="67" t="s">
        <v>11</v>
      </c>
      <c r="BG579" s="534" t="s">
        <v>21</v>
      </c>
      <c r="BH579" s="67" t="s">
        <v>292</v>
      </c>
      <c r="BI579" s="67" t="s">
        <v>2308</v>
      </c>
    </row>
    <row r="580" spans="58:61">
      <c r="BF580" s="67" t="s">
        <v>11</v>
      </c>
      <c r="BG580" s="534" t="s">
        <v>21</v>
      </c>
      <c r="BH580" s="67" t="s">
        <v>26</v>
      </c>
      <c r="BI580" s="67" t="s">
        <v>2309</v>
      </c>
    </row>
    <row r="581" spans="58:61">
      <c r="BF581" s="67" t="s">
        <v>11</v>
      </c>
      <c r="BG581" s="534" t="s">
        <v>21</v>
      </c>
      <c r="BH581" s="67" t="s">
        <v>329</v>
      </c>
      <c r="BI581" s="67" t="s">
        <v>2310</v>
      </c>
    </row>
    <row r="582" spans="58:61">
      <c r="BF582" s="67" t="s">
        <v>11</v>
      </c>
      <c r="BG582" s="534" t="s">
        <v>21</v>
      </c>
      <c r="BH582" s="67" t="s">
        <v>27</v>
      </c>
      <c r="BI582" s="67" t="s">
        <v>2311</v>
      </c>
    </row>
    <row r="583" spans="58:61">
      <c r="BF583" s="67" t="s">
        <v>11</v>
      </c>
      <c r="BG583" s="534" t="s">
        <v>21</v>
      </c>
      <c r="BH583" s="67" t="s">
        <v>28</v>
      </c>
      <c r="BI583" s="67" t="s">
        <v>2312</v>
      </c>
    </row>
    <row r="584" spans="58:61">
      <c r="BF584" s="67" t="s">
        <v>11</v>
      </c>
      <c r="BG584" s="534" t="s">
        <v>21</v>
      </c>
      <c r="BH584" s="67" t="s">
        <v>293</v>
      </c>
      <c r="BI584" s="67" t="s">
        <v>2313</v>
      </c>
    </row>
    <row r="585" spans="58:61">
      <c r="BF585" s="67" t="s">
        <v>11</v>
      </c>
      <c r="BG585" s="534" t="s">
        <v>21</v>
      </c>
      <c r="BH585" s="67" t="s">
        <v>294</v>
      </c>
      <c r="BI585" s="67" t="s">
        <v>2314</v>
      </c>
    </row>
    <row r="586" spans="58:61">
      <c r="BF586" s="67" t="s">
        <v>11</v>
      </c>
      <c r="BG586" s="534" t="s">
        <v>21</v>
      </c>
      <c r="BH586" s="67" t="s">
        <v>295</v>
      </c>
      <c r="BI586" s="67" t="s">
        <v>2315</v>
      </c>
    </row>
    <row r="587" spans="58:61">
      <c r="BF587" s="67" t="s">
        <v>11</v>
      </c>
      <c r="BG587" s="534" t="s">
        <v>21</v>
      </c>
      <c r="BH587" s="67" t="s">
        <v>296</v>
      </c>
      <c r="BI587" s="67" t="s">
        <v>2316</v>
      </c>
    </row>
    <row r="588" spans="58:61">
      <c r="BF588" s="67" t="s">
        <v>11</v>
      </c>
      <c r="BG588" s="534" t="s">
        <v>21</v>
      </c>
      <c r="BH588" s="67" t="s">
        <v>297</v>
      </c>
      <c r="BI588" s="67" t="s">
        <v>2317</v>
      </c>
    </row>
    <row r="589" spans="58:61">
      <c r="BF589" s="67" t="s">
        <v>11</v>
      </c>
      <c r="BG589" s="534" t="s">
        <v>21</v>
      </c>
      <c r="BH589" s="67" t="s">
        <v>298</v>
      </c>
      <c r="BI589" s="67" t="s">
        <v>2318</v>
      </c>
    </row>
    <row r="590" spans="58:61">
      <c r="BF590" s="67" t="s">
        <v>11</v>
      </c>
      <c r="BG590" s="534" t="s">
        <v>21</v>
      </c>
      <c r="BH590" s="67" t="s">
        <v>299</v>
      </c>
      <c r="BI590" s="67" t="s">
        <v>2319</v>
      </c>
    </row>
    <row r="591" spans="58:61">
      <c r="BF591" s="67" t="s">
        <v>11</v>
      </c>
      <c r="BG591" s="534" t="s">
        <v>21</v>
      </c>
      <c r="BH591" s="67" t="s">
        <v>300</v>
      </c>
      <c r="BI591" s="67" t="s">
        <v>2320</v>
      </c>
    </row>
    <row r="592" spans="58:61">
      <c r="BF592" s="67" t="s">
        <v>11</v>
      </c>
      <c r="BG592" s="534" t="s">
        <v>21</v>
      </c>
      <c r="BH592" s="67" t="s">
        <v>301</v>
      </c>
      <c r="BI592" s="67" t="s">
        <v>2321</v>
      </c>
    </row>
    <row r="593" spans="58:61">
      <c r="BF593" s="67" t="s">
        <v>11</v>
      </c>
      <c r="BG593" s="534" t="s">
        <v>21</v>
      </c>
      <c r="BH593" s="67" t="s">
        <v>302</v>
      </c>
      <c r="BI593" s="67" t="s">
        <v>2322</v>
      </c>
    </row>
    <row r="594" spans="58:61">
      <c r="BF594" s="67" t="s">
        <v>11</v>
      </c>
      <c r="BG594" s="534" t="s">
        <v>21</v>
      </c>
      <c r="BH594" s="67" t="s">
        <v>251</v>
      </c>
      <c r="BI594" s="67" t="s">
        <v>2323</v>
      </c>
    </row>
    <row r="595" spans="58:61">
      <c r="BF595" s="67" t="s">
        <v>11</v>
      </c>
      <c r="BG595" s="534" t="s">
        <v>21</v>
      </c>
      <c r="BH595" s="67" t="s">
        <v>336</v>
      </c>
      <c r="BI595" s="67" t="s">
        <v>2324</v>
      </c>
    </row>
    <row r="596" spans="58:61">
      <c r="BF596" s="67" t="s">
        <v>11</v>
      </c>
      <c r="BG596" s="534" t="s">
        <v>21</v>
      </c>
      <c r="BH596" s="67" t="s">
        <v>69</v>
      </c>
      <c r="BI596" s="67" t="s">
        <v>2325</v>
      </c>
    </row>
    <row r="597" spans="58:61">
      <c r="BF597" s="67" t="s">
        <v>11</v>
      </c>
      <c r="BG597" s="534" t="s">
        <v>21</v>
      </c>
      <c r="BH597" s="67" t="s">
        <v>109</v>
      </c>
      <c r="BI597" s="67" t="s">
        <v>2326</v>
      </c>
    </row>
    <row r="598" spans="58:61">
      <c r="BF598" s="67" t="s">
        <v>11</v>
      </c>
      <c r="BG598" s="534" t="s">
        <v>21</v>
      </c>
      <c r="BH598" s="67" t="s">
        <v>70</v>
      </c>
      <c r="BI598" s="67" t="s">
        <v>2327</v>
      </c>
    </row>
    <row r="599" spans="58:61">
      <c r="BF599" s="67" t="s">
        <v>11</v>
      </c>
      <c r="BG599" s="534" t="s">
        <v>21</v>
      </c>
      <c r="BH599" s="67" t="s">
        <v>1815</v>
      </c>
      <c r="BI599" s="67" t="s">
        <v>2328</v>
      </c>
    </row>
    <row r="600" spans="58:61">
      <c r="BF600" s="67" t="s">
        <v>11</v>
      </c>
      <c r="BG600" s="534" t="s">
        <v>21</v>
      </c>
      <c r="BH600" s="67" t="s">
        <v>337</v>
      </c>
      <c r="BI600" s="67" t="s">
        <v>2329</v>
      </c>
    </row>
    <row r="601" spans="58:61">
      <c r="BF601" s="67" t="s">
        <v>11</v>
      </c>
      <c r="BG601" s="534" t="s">
        <v>21</v>
      </c>
      <c r="BH601" s="67" t="s">
        <v>1814</v>
      </c>
      <c r="BI601" s="67" t="s">
        <v>2330</v>
      </c>
    </row>
    <row r="602" spans="58:61">
      <c r="BF602" s="67" t="s">
        <v>11</v>
      </c>
      <c r="BG602" s="534" t="s">
        <v>21</v>
      </c>
      <c r="BH602" s="67" t="s">
        <v>71</v>
      </c>
      <c r="BI602" s="67" t="s">
        <v>2331</v>
      </c>
    </row>
    <row r="603" spans="58:61">
      <c r="BF603" s="67" t="s">
        <v>11</v>
      </c>
      <c r="BG603" s="534" t="s">
        <v>21</v>
      </c>
      <c r="BH603" s="67" t="s">
        <v>72</v>
      </c>
      <c r="BI603" s="67" t="s">
        <v>2332</v>
      </c>
    </row>
    <row r="604" spans="58:61">
      <c r="BF604" s="67" t="s">
        <v>11</v>
      </c>
      <c r="BG604" s="534" t="s">
        <v>21</v>
      </c>
      <c r="BH604" s="67" t="s">
        <v>1813</v>
      </c>
      <c r="BI604" s="67" t="s">
        <v>2333</v>
      </c>
    </row>
    <row r="605" spans="58:61">
      <c r="BF605" s="67" t="s">
        <v>11</v>
      </c>
      <c r="BG605" s="534" t="s">
        <v>21</v>
      </c>
      <c r="BH605" s="67" t="s">
        <v>338</v>
      </c>
      <c r="BI605" s="67" t="s">
        <v>2334</v>
      </c>
    </row>
    <row r="606" spans="58:61">
      <c r="BF606" s="67" t="s">
        <v>11</v>
      </c>
      <c r="BG606" s="534" t="s">
        <v>21</v>
      </c>
      <c r="BH606" s="67" t="s">
        <v>253</v>
      </c>
      <c r="BI606" s="67" t="s">
        <v>2335</v>
      </c>
    </row>
    <row r="607" spans="58:61">
      <c r="BF607" s="67" t="s">
        <v>11</v>
      </c>
      <c r="BG607" s="534" t="s">
        <v>21</v>
      </c>
      <c r="BH607" s="67" t="s">
        <v>254</v>
      </c>
      <c r="BI607" s="67" t="s">
        <v>2336</v>
      </c>
    </row>
    <row r="608" spans="58:61">
      <c r="BF608" s="67" t="s">
        <v>11</v>
      </c>
      <c r="BG608" s="534" t="s">
        <v>21</v>
      </c>
      <c r="BH608" s="67" t="s">
        <v>339</v>
      </c>
      <c r="BI608" s="67" t="s">
        <v>2337</v>
      </c>
    </row>
    <row r="609" spans="58:61">
      <c r="BF609" s="67" t="s">
        <v>11</v>
      </c>
      <c r="BG609" s="534" t="s">
        <v>21</v>
      </c>
      <c r="BH609" s="67" t="s">
        <v>1841</v>
      </c>
      <c r="BI609" s="67" t="s">
        <v>2338</v>
      </c>
    </row>
    <row r="610" spans="58:61">
      <c r="BF610" s="67" t="s">
        <v>11</v>
      </c>
      <c r="BG610" s="534" t="s">
        <v>21</v>
      </c>
      <c r="BH610" s="67" t="s">
        <v>340</v>
      </c>
      <c r="BI610" s="67" t="s">
        <v>2339</v>
      </c>
    </row>
    <row r="611" spans="58:61">
      <c r="BF611" s="67" t="s">
        <v>11</v>
      </c>
      <c r="BG611" s="534" t="s">
        <v>21</v>
      </c>
      <c r="BH611" s="67" t="s">
        <v>75</v>
      </c>
      <c r="BI611" s="67" t="s">
        <v>2340</v>
      </c>
    </row>
    <row r="612" spans="58:61">
      <c r="BF612" s="67" t="s">
        <v>11</v>
      </c>
      <c r="BG612" s="534" t="s">
        <v>21</v>
      </c>
      <c r="BH612" s="67" t="s">
        <v>76</v>
      </c>
      <c r="BI612" s="67" t="s">
        <v>2341</v>
      </c>
    </row>
    <row r="613" spans="58:61">
      <c r="BF613" s="67" t="s">
        <v>11</v>
      </c>
      <c r="BG613" s="534" t="s">
        <v>21</v>
      </c>
      <c r="BH613" s="67" t="s">
        <v>330</v>
      </c>
      <c r="BI613" s="67" t="s">
        <v>2342</v>
      </c>
    </row>
    <row r="614" spans="58:61">
      <c r="BF614" s="67" t="s">
        <v>11</v>
      </c>
      <c r="BG614" s="534" t="s">
        <v>21</v>
      </c>
      <c r="BH614" s="67" t="s">
        <v>77</v>
      </c>
      <c r="BI614" s="67" t="s">
        <v>2343</v>
      </c>
    </row>
    <row r="615" spans="58:61">
      <c r="BF615" s="67" t="s">
        <v>11</v>
      </c>
      <c r="BG615" s="534" t="s">
        <v>21</v>
      </c>
      <c r="BH615" s="67" t="s">
        <v>1842</v>
      </c>
      <c r="BI615" s="67" t="s">
        <v>2344</v>
      </c>
    </row>
    <row r="616" spans="58:61">
      <c r="BF616" s="67" t="s">
        <v>11</v>
      </c>
      <c r="BG616" s="534" t="s">
        <v>21</v>
      </c>
      <c r="BH616" s="67" t="s">
        <v>1811</v>
      </c>
      <c r="BI616" s="67" t="s">
        <v>2345</v>
      </c>
    </row>
    <row r="617" spans="58:61">
      <c r="BF617" s="67" t="s">
        <v>11</v>
      </c>
      <c r="BG617" s="534" t="s">
        <v>21</v>
      </c>
      <c r="BH617" s="67" t="s">
        <v>305</v>
      </c>
      <c r="BI617" s="67" t="s">
        <v>2346</v>
      </c>
    </row>
    <row r="618" spans="58:61">
      <c r="BF618" s="67" t="s">
        <v>11</v>
      </c>
      <c r="BG618" s="534" t="s">
        <v>21</v>
      </c>
      <c r="BH618" s="67" t="s">
        <v>1844</v>
      </c>
      <c r="BI618" s="67" t="s">
        <v>2347</v>
      </c>
    </row>
    <row r="619" spans="58:61">
      <c r="BF619" s="67" t="s">
        <v>11</v>
      </c>
      <c r="BG619" s="534" t="s">
        <v>21</v>
      </c>
      <c r="BH619" s="67" t="s">
        <v>1843</v>
      </c>
      <c r="BI619" s="67" t="s">
        <v>2348</v>
      </c>
    </row>
    <row r="620" spans="58:61">
      <c r="BF620" s="67" t="s">
        <v>11</v>
      </c>
      <c r="BG620" s="534" t="s">
        <v>21</v>
      </c>
      <c r="BH620" s="67" t="s">
        <v>1812</v>
      </c>
      <c r="BI620" s="67" t="s">
        <v>2349</v>
      </c>
    </row>
    <row r="621" spans="58:61">
      <c r="BF621" s="67" t="s">
        <v>11</v>
      </c>
      <c r="BG621" s="534" t="s">
        <v>21</v>
      </c>
      <c r="BH621" s="67" t="s">
        <v>78</v>
      </c>
      <c r="BI621" s="67" t="s">
        <v>2350</v>
      </c>
    </row>
    <row r="622" spans="58:61">
      <c r="BF622" s="67" t="s">
        <v>11</v>
      </c>
      <c r="BG622" s="534" t="s">
        <v>21</v>
      </c>
      <c r="BH622" s="67" t="s">
        <v>79</v>
      </c>
      <c r="BI622" s="67" t="s">
        <v>2351</v>
      </c>
    </row>
    <row r="623" spans="58:61">
      <c r="BF623" s="67" t="s">
        <v>11</v>
      </c>
      <c r="BG623" s="534" t="s">
        <v>21</v>
      </c>
      <c r="BH623" s="67" t="s">
        <v>341</v>
      </c>
      <c r="BI623" s="67" t="s">
        <v>2352</v>
      </c>
    </row>
    <row r="624" spans="58:61">
      <c r="BF624" s="67" t="s">
        <v>11</v>
      </c>
      <c r="BG624" s="534" t="s">
        <v>21</v>
      </c>
      <c r="BH624" s="67" t="s">
        <v>1810</v>
      </c>
      <c r="BI624" s="67" t="s">
        <v>2353</v>
      </c>
    </row>
    <row r="625" spans="58:61">
      <c r="BF625" s="67" t="s">
        <v>11</v>
      </c>
      <c r="BG625" s="534" t="s">
        <v>21</v>
      </c>
      <c r="BH625" s="67" t="s">
        <v>331</v>
      </c>
      <c r="BI625" s="67" t="s">
        <v>2354</v>
      </c>
    </row>
    <row r="626" spans="58:61">
      <c r="BF626" s="67" t="s">
        <v>11</v>
      </c>
      <c r="BG626" s="534" t="s">
        <v>21</v>
      </c>
      <c r="BH626" s="67" t="s">
        <v>255</v>
      </c>
      <c r="BI626" s="67" t="s">
        <v>2355</v>
      </c>
    </row>
    <row r="627" spans="58:61">
      <c r="BF627" s="67" t="s">
        <v>11</v>
      </c>
      <c r="BG627" s="534" t="s">
        <v>21</v>
      </c>
      <c r="BH627" s="67" t="s">
        <v>256</v>
      </c>
      <c r="BI627" s="67" t="s">
        <v>2356</v>
      </c>
    </row>
    <row r="628" spans="58:61">
      <c r="BF628" s="67" t="s">
        <v>11</v>
      </c>
      <c r="BG628" s="534" t="s">
        <v>21</v>
      </c>
      <c r="BH628" s="67" t="s">
        <v>342</v>
      </c>
      <c r="BI628" s="67" t="s">
        <v>2357</v>
      </c>
    </row>
    <row r="629" spans="58:61">
      <c r="BF629" s="67" t="s">
        <v>11</v>
      </c>
      <c r="BG629" s="534" t="s">
        <v>21</v>
      </c>
      <c r="BH629" s="67" t="s">
        <v>1840</v>
      </c>
      <c r="BI629" s="67" t="s">
        <v>2358</v>
      </c>
    </row>
    <row r="630" spans="58:61">
      <c r="BF630" s="67" t="s">
        <v>11</v>
      </c>
      <c r="BG630" s="534" t="s">
        <v>21</v>
      </c>
      <c r="BH630" s="67" t="s">
        <v>328</v>
      </c>
      <c r="BI630" s="67" t="s">
        <v>2359</v>
      </c>
    </row>
    <row r="631" spans="58:61">
      <c r="BF631" s="67" t="s">
        <v>11</v>
      </c>
      <c r="BG631" s="534" t="s">
        <v>21</v>
      </c>
      <c r="BH631" s="67" t="s">
        <v>1808</v>
      </c>
      <c r="BI631" s="67" t="s">
        <v>2360</v>
      </c>
    </row>
    <row r="632" spans="58:61">
      <c r="BF632" s="67" t="s">
        <v>11</v>
      </c>
      <c r="BG632" s="534" t="s">
        <v>21</v>
      </c>
      <c r="BH632" s="67" t="s">
        <v>1809</v>
      </c>
      <c r="BI632" s="67" t="s">
        <v>2361</v>
      </c>
    </row>
    <row r="633" spans="58:61">
      <c r="BF633" s="67" t="s">
        <v>11</v>
      </c>
      <c r="BG633" s="534" t="s">
        <v>21</v>
      </c>
      <c r="BH633" s="67" t="s">
        <v>1823</v>
      </c>
      <c r="BI633" s="67" t="s">
        <v>2362</v>
      </c>
    </row>
    <row r="634" spans="58:61">
      <c r="BF634" s="67" t="s">
        <v>11</v>
      </c>
      <c r="BG634" s="534" t="s">
        <v>21</v>
      </c>
      <c r="BH634" s="67" t="s">
        <v>1830</v>
      </c>
      <c r="BI634" s="67" t="s">
        <v>2363</v>
      </c>
    </row>
    <row r="635" spans="58:61">
      <c r="BF635" s="67" t="s">
        <v>11</v>
      </c>
      <c r="BG635" s="534" t="s">
        <v>21</v>
      </c>
      <c r="BH635" s="67" t="s">
        <v>1835</v>
      </c>
      <c r="BI635" s="67" t="s">
        <v>2364</v>
      </c>
    </row>
    <row r="636" spans="58:61">
      <c r="BF636" s="67" t="s">
        <v>11</v>
      </c>
      <c r="BG636" s="534" t="s">
        <v>21</v>
      </c>
      <c r="BH636" s="67" t="s">
        <v>1834</v>
      </c>
      <c r="BI636" s="67" t="s">
        <v>2365</v>
      </c>
    </row>
    <row r="637" spans="58:61">
      <c r="BF637" s="67" t="s">
        <v>11</v>
      </c>
      <c r="BG637" s="534" t="s">
        <v>21</v>
      </c>
      <c r="BH637" s="67" t="s">
        <v>1836</v>
      </c>
      <c r="BI637" s="67" t="s">
        <v>2366</v>
      </c>
    </row>
    <row r="638" spans="58:61">
      <c r="BF638" s="67" t="s">
        <v>11</v>
      </c>
      <c r="BG638" s="534" t="s">
        <v>21</v>
      </c>
      <c r="BH638" s="67" t="s">
        <v>1831</v>
      </c>
      <c r="BI638" s="67" t="s">
        <v>2367</v>
      </c>
    </row>
    <row r="639" spans="58:61">
      <c r="BF639" s="67" t="s">
        <v>11</v>
      </c>
      <c r="BG639" s="534" t="s">
        <v>21</v>
      </c>
      <c r="BH639" s="67" t="s">
        <v>1833</v>
      </c>
      <c r="BI639" s="67" t="s">
        <v>2368</v>
      </c>
    </row>
    <row r="640" spans="58:61">
      <c r="BF640" s="67" t="s">
        <v>11</v>
      </c>
      <c r="BG640" s="534" t="s">
        <v>21</v>
      </c>
      <c r="BH640" s="67" t="s">
        <v>1832</v>
      </c>
      <c r="BI640" s="67" t="s">
        <v>2369</v>
      </c>
    </row>
    <row r="641" spans="58:61">
      <c r="BF641" s="67" t="s">
        <v>11</v>
      </c>
      <c r="BG641" s="534" t="s">
        <v>21</v>
      </c>
      <c r="BH641" s="67" t="s">
        <v>1838</v>
      </c>
      <c r="BI641" s="67" t="s">
        <v>2370</v>
      </c>
    </row>
    <row r="642" spans="58:61">
      <c r="BF642" s="67" t="s">
        <v>11</v>
      </c>
      <c r="BG642" s="534" t="s">
        <v>21</v>
      </c>
      <c r="BH642" s="67" t="s">
        <v>1837</v>
      </c>
      <c r="BI642" s="67" t="s">
        <v>2371</v>
      </c>
    </row>
    <row r="643" spans="58:61">
      <c r="BF643" s="67" t="s">
        <v>11</v>
      </c>
      <c r="BG643" s="534" t="s">
        <v>21</v>
      </c>
      <c r="BH643" s="67" t="s">
        <v>1839</v>
      </c>
      <c r="BI643" s="67" t="s">
        <v>2372</v>
      </c>
    </row>
    <row r="644" spans="58:61">
      <c r="BF644" s="67" t="s">
        <v>11</v>
      </c>
      <c r="BG644" s="534" t="s">
        <v>21</v>
      </c>
      <c r="BH644" s="67" t="s">
        <v>343</v>
      </c>
      <c r="BI644" s="67" t="s">
        <v>2373</v>
      </c>
    </row>
    <row r="645" spans="58:61">
      <c r="BF645" s="67" t="s">
        <v>11</v>
      </c>
      <c r="BG645" s="534" t="s">
        <v>21</v>
      </c>
      <c r="BH645" s="67" t="s">
        <v>82</v>
      </c>
      <c r="BI645" s="67" t="s">
        <v>2374</v>
      </c>
    </row>
    <row r="646" spans="58:61">
      <c r="BF646" s="67" t="s">
        <v>11</v>
      </c>
      <c r="BG646" s="534" t="s">
        <v>21</v>
      </c>
      <c r="BH646" s="67" t="s">
        <v>332</v>
      </c>
      <c r="BI646" s="67" t="s">
        <v>2375</v>
      </c>
    </row>
    <row r="647" spans="58:61">
      <c r="BF647" s="67" t="s">
        <v>11</v>
      </c>
      <c r="BG647" s="534" t="s">
        <v>21</v>
      </c>
      <c r="BH647" s="67" t="s">
        <v>123</v>
      </c>
      <c r="BI647" s="67" t="s">
        <v>2376</v>
      </c>
    </row>
    <row r="648" spans="58:61">
      <c r="BF648" s="67" t="s">
        <v>11</v>
      </c>
      <c r="BG648" s="534" t="s">
        <v>21</v>
      </c>
      <c r="BH648" s="67" t="s">
        <v>83</v>
      </c>
      <c r="BI648" s="67" t="s">
        <v>2377</v>
      </c>
    </row>
    <row r="649" spans="58:61">
      <c r="BF649" s="67" t="s">
        <v>11</v>
      </c>
      <c r="BG649" s="534" t="s">
        <v>21</v>
      </c>
      <c r="BH649" s="67" t="s">
        <v>1819</v>
      </c>
      <c r="BI649" s="67" t="s">
        <v>2378</v>
      </c>
    </row>
    <row r="650" spans="58:61">
      <c r="BF650" s="67" t="s">
        <v>11</v>
      </c>
      <c r="BG650" s="534" t="s">
        <v>21</v>
      </c>
      <c r="BH650" s="67" t="s">
        <v>1816</v>
      </c>
      <c r="BI650" s="67" t="s">
        <v>2379</v>
      </c>
    </row>
    <row r="651" spans="58:61">
      <c r="BF651" s="67" t="s">
        <v>11</v>
      </c>
      <c r="BG651" s="534" t="s">
        <v>21</v>
      </c>
      <c r="BH651" s="67" t="s">
        <v>333</v>
      </c>
      <c r="BI651" s="67" t="s">
        <v>2380</v>
      </c>
    </row>
    <row r="652" spans="58:61">
      <c r="BF652" s="67" t="s">
        <v>11</v>
      </c>
      <c r="BG652" s="534" t="s">
        <v>21</v>
      </c>
      <c r="BH652" s="67" t="s">
        <v>1818</v>
      </c>
      <c r="BI652" s="67" t="s">
        <v>2381</v>
      </c>
    </row>
    <row r="653" spans="58:61">
      <c r="BF653" s="67" t="s">
        <v>11</v>
      </c>
      <c r="BG653" s="534" t="s">
        <v>21</v>
      </c>
      <c r="BH653" s="67" t="s">
        <v>84</v>
      </c>
      <c r="BI653" s="67" t="s">
        <v>2382</v>
      </c>
    </row>
    <row r="654" spans="58:61">
      <c r="BF654" s="67" t="s">
        <v>11</v>
      </c>
      <c r="BG654" s="534" t="s">
        <v>21</v>
      </c>
      <c r="BH654" s="67" t="s">
        <v>334</v>
      </c>
      <c r="BI654" s="67" t="s">
        <v>2383</v>
      </c>
    </row>
    <row r="655" spans="58:61">
      <c r="BF655" s="67" t="s">
        <v>11</v>
      </c>
      <c r="BG655" s="534" t="s">
        <v>21</v>
      </c>
      <c r="BH655" s="67" t="s">
        <v>85</v>
      </c>
      <c r="BI655" s="67" t="s">
        <v>2384</v>
      </c>
    </row>
    <row r="656" spans="58:61">
      <c r="BF656" s="67" t="s">
        <v>11</v>
      </c>
      <c r="BG656" s="534" t="s">
        <v>21</v>
      </c>
      <c r="BH656" s="67" t="s">
        <v>1817</v>
      </c>
      <c r="BI656" s="67" t="s">
        <v>2385</v>
      </c>
    </row>
    <row r="657" spans="58:61">
      <c r="BF657" s="67" t="s">
        <v>11</v>
      </c>
      <c r="BG657" s="534" t="s">
        <v>21</v>
      </c>
      <c r="BH657" s="67" t="s">
        <v>335</v>
      </c>
      <c r="BI657" s="67" t="s">
        <v>2386</v>
      </c>
    </row>
    <row r="658" spans="58:61">
      <c r="BF658" s="67" t="s">
        <v>11</v>
      </c>
      <c r="BG658" s="534" t="s">
        <v>21</v>
      </c>
      <c r="BH658" s="67" t="s">
        <v>266</v>
      </c>
      <c r="BI658" s="67" t="s">
        <v>2387</v>
      </c>
    </row>
    <row r="659" spans="58:61">
      <c r="BF659" s="67" t="s">
        <v>11</v>
      </c>
      <c r="BG659" s="534" t="s">
        <v>21</v>
      </c>
      <c r="BH659" s="67" t="s">
        <v>267</v>
      </c>
      <c r="BI659" s="67" t="s">
        <v>2388</v>
      </c>
    </row>
    <row r="660" spans="58:61">
      <c r="BF660" s="67" t="s">
        <v>11</v>
      </c>
      <c r="BG660" s="534" t="s">
        <v>21</v>
      </c>
      <c r="BH660" s="67" t="s">
        <v>1822</v>
      </c>
      <c r="BI660" s="67" t="s">
        <v>2389</v>
      </c>
    </row>
    <row r="661" spans="58:61">
      <c r="BF661" s="67" t="s">
        <v>11</v>
      </c>
      <c r="BG661" s="534" t="s">
        <v>21</v>
      </c>
      <c r="BH661" s="67" t="s">
        <v>1821</v>
      </c>
      <c r="BI661" s="67" t="s">
        <v>2390</v>
      </c>
    </row>
    <row r="662" spans="58:61">
      <c r="BF662" s="67" t="s">
        <v>11</v>
      </c>
      <c r="BG662" s="534" t="s">
        <v>21</v>
      </c>
      <c r="BH662" s="67" t="s">
        <v>1820</v>
      </c>
      <c r="BI662" s="67" t="s">
        <v>2391</v>
      </c>
    </row>
    <row r="663" spans="58:61">
      <c r="BF663" s="67" t="s">
        <v>11</v>
      </c>
      <c r="BG663" s="534" t="s">
        <v>21</v>
      </c>
      <c r="BH663" s="67" t="s">
        <v>1824</v>
      </c>
      <c r="BI663" s="67" t="s">
        <v>2392</v>
      </c>
    </row>
    <row r="664" spans="58:61">
      <c r="BF664" s="67" t="s">
        <v>11</v>
      </c>
      <c r="BG664" s="534" t="s">
        <v>21</v>
      </c>
      <c r="BH664" s="67" t="s">
        <v>1825</v>
      </c>
      <c r="BI664" s="67" t="s">
        <v>2393</v>
      </c>
    </row>
    <row r="665" spans="58:61">
      <c r="BF665" s="67" t="s">
        <v>11</v>
      </c>
      <c r="BG665" s="534" t="s">
        <v>21</v>
      </c>
      <c r="BH665" s="67" t="s">
        <v>1826</v>
      </c>
      <c r="BI665" s="67" t="s">
        <v>2394</v>
      </c>
    </row>
    <row r="666" spans="58:61">
      <c r="BF666" s="67" t="s">
        <v>11</v>
      </c>
      <c r="BG666" s="534" t="s">
        <v>21</v>
      </c>
      <c r="BH666" s="67" t="s">
        <v>1828</v>
      </c>
      <c r="BI666" s="67" t="s">
        <v>2395</v>
      </c>
    </row>
    <row r="667" spans="58:61">
      <c r="BF667" s="67" t="s">
        <v>11</v>
      </c>
      <c r="BG667" s="534" t="s">
        <v>21</v>
      </c>
      <c r="BH667" s="67" t="s">
        <v>1827</v>
      </c>
      <c r="BI667" s="67" t="s">
        <v>2396</v>
      </c>
    </row>
    <row r="668" spans="58:61">
      <c r="BF668" s="67" t="s">
        <v>11</v>
      </c>
      <c r="BG668" s="534" t="s">
        <v>21</v>
      </c>
      <c r="BH668" s="67" t="s">
        <v>1829</v>
      </c>
      <c r="BI668" s="67" t="s">
        <v>2397</v>
      </c>
    </row>
    <row r="669" spans="58:61">
      <c r="BF669" s="67" t="s">
        <v>13</v>
      </c>
      <c r="BG669" s="534" t="s">
        <v>21</v>
      </c>
      <c r="BH669" s="67" t="s">
        <v>349</v>
      </c>
      <c r="BI669" s="67" t="s">
        <v>2398</v>
      </c>
    </row>
    <row r="670" spans="58:61">
      <c r="BF670" s="67" t="s">
        <v>13</v>
      </c>
      <c r="BG670" s="534" t="s">
        <v>21</v>
      </c>
      <c r="BH670" s="67" t="s">
        <v>1791</v>
      </c>
      <c r="BI670" s="67" t="s">
        <v>2399</v>
      </c>
    </row>
    <row r="671" spans="58:61">
      <c r="BF671" s="67" t="s">
        <v>13</v>
      </c>
      <c r="BG671" s="534" t="s">
        <v>21</v>
      </c>
      <c r="BH671" s="67" t="s">
        <v>1790</v>
      </c>
      <c r="BI671" s="67" t="s">
        <v>2400</v>
      </c>
    </row>
    <row r="672" spans="58:61">
      <c r="BF672" s="67" t="s">
        <v>13</v>
      </c>
      <c r="BG672" s="534" t="s">
        <v>21</v>
      </c>
      <c r="BH672" s="67" t="s">
        <v>350</v>
      </c>
      <c r="BI672" s="67" t="s">
        <v>2401</v>
      </c>
    </row>
    <row r="673" spans="58:61">
      <c r="BF673" s="67" t="s">
        <v>13</v>
      </c>
      <c r="BG673" s="534" t="s">
        <v>21</v>
      </c>
      <c r="BH673" s="67" t="s">
        <v>351</v>
      </c>
      <c r="BI673" s="67" t="s">
        <v>2402</v>
      </c>
    </row>
    <row r="674" spans="58:61">
      <c r="BF674" s="67" t="s">
        <v>13</v>
      </c>
      <c r="BG674" s="534" t="s">
        <v>21</v>
      </c>
      <c r="BH674" s="67" t="s">
        <v>352</v>
      </c>
      <c r="BI674" s="67" t="s">
        <v>2403</v>
      </c>
    </row>
    <row r="675" spans="58:61">
      <c r="BF675" s="67" t="s">
        <v>13</v>
      </c>
      <c r="BG675" s="534" t="s">
        <v>21</v>
      </c>
      <c r="BH675" s="67" t="s">
        <v>353</v>
      </c>
      <c r="BI675" s="67" t="s">
        <v>2404</v>
      </c>
    </row>
    <row r="676" spans="58:61">
      <c r="BF676" s="67" t="s">
        <v>13</v>
      </c>
      <c r="BG676" s="534" t="s">
        <v>21</v>
      </c>
      <c r="BH676" s="67" t="s">
        <v>1789</v>
      </c>
      <c r="BI676" s="67" t="s">
        <v>2405</v>
      </c>
    </row>
    <row r="677" spans="58:61">
      <c r="BF677" s="67" t="s">
        <v>13</v>
      </c>
      <c r="BG677" s="534" t="s">
        <v>21</v>
      </c>
      <c r="BH677" s="67" t="s">
        <v>354</v>
      </c>
      <c r="BI677" s="67" t="s">
        <v>2406</v>
      </c>
    </row>
    <row r="678" spans="58:61">
      <c r="BF678" s="67" t="s">
        <v>13</v>
      </c>
      <c r="BG678" s="534" t="s">
        <v>21</v>
      </c>
      <c r="BH678" s="67" t="s">
        <v>344</v>
      </c>
      <c r="BI678" s="67" t="s">
        <v>2407</v>
      </c>
    </row>
    <row r="679" spans="58:61">
      <c r="BF679" s="67" t="s">
        <v>13</v>
      </c>
      <c r="BG679" s="534" t="s">
        <v>21</v>
      </c>
      <c r="BH679" s="67" t="s">
        <v>1796</v>
      </c>
      <c r="BI679" s="67" t="s">
        <v>2408</v>
      </c>
    </row>
    <row r="680" spans="58:61">
      <c r="BF680" s="67" t="s">
        <v>13</v>
      </c>
      <c r="BG680" s="534" t="s">
        <v>21</v>
      </c>
      <c r="BH680" s="67" t="s">
        <v>1807</v>
      </c>
      <c r="BI680" s="67" t="s">
        <v>2409</v>
      </c>
    </row>
    <row r="681" spans="58:61">
      <c r="BF681" s="67" t="s">
        <v>13</v>
      </c>
      <c r="BG681" s="534" t="s">
        <v>21</v>
      </c>
      <c r="BH681" s="67" t="s">
        <v>1798</v>
      </c>
      <c r="BI681" s="67" t="s">
        <v>2410</v>
      </c>
    </row>
    <row r="682" spans="58:61">
      <c r="BF682" s="67" t="s">
        <v>13</v>
      </c>
      <c r="BG682" s="534" t="s">
        <v>21</v>
      </c>
      <c r="BH682" s="67" t="s">
        <v>1797</v>
      </c>
      <c r="BI682" s="67" t="s">
        <v>2411</v>
      </c>
    </row>
    <row r="683" spans="58:61">
      <c r="BF683" s="67" t="s">
        <v>13</v>
      </c>
      <c r="BG683" s="534" t="s">
        <v>21</v>
      </c>
      <c r="BH683" s="67" t="s">
        <v>1804</v>
      </c>
      <c r="BI683" s="67" t="s">
        <v>2412</v>
      </c>
    </row>
    <row r="684" spans="58:61">
      <c r="BF684" s="67" t="s">
        <v>13</v>
      </c>
      <c r="BG684" s="534" t="s">
        <v>21</v>
      </c>
      <c r="BH684" s="67" t="s">
        <v>1800</v>
      </c>
      <c r="BI684" s="67" t="s">
        <v>2413</v>
      </c>
    </row>
    <row r="685" spans="58:61">
      <c r="BF685" s="67" t="s">
        <v>13</v>
      </c>
      <c r="BG685" s="534" t="s">
        <v>21</v>
      </c>
      <c r="BH685" s="67" t="s">
        <v>1799</v>
      </c>
      <c r="BI685" s="67" t="s">
        <v>2414</v>
      </c>
    </row>
    <row r="686" spans="58:61">
      <c r="BF686" s="67" t="s">
        <v>13</v>
      </c>
      <c r="BG686" s="534" t="s">
        <v>21</v>
      </c>
      <c r="BH686" s="67" t="s">
        <v>1802</v>
      </c>
      <c r="BI686" s="67" t="s">
        <v>2415</v>
      </c>
    </row>
    <row r="687" spans="58:61">
      <c r="BF687" s="67" t="s">
        <v>13</v>
      </c>
      <c r="BG687" s="534" t="s">
        <v>21</v>
      </c>
      <c r="BH687" s="67" t="s">
        <v>1801</v>
      </c>
      <c r="BI687" s="67" t="s">
        <v>2416</v>
      </c>
    </row>
    <row r="688" spans="58:61">
      <c r="BF688" s="67" t="s">
        <v>13</v>
      </c>
      <c r="BG688" s="534" t="s">
        <v>21</v>
      </c>
      <c r="BH688" s="67" t="s">
        <v>1805</v>
      </c>
      <c r="BI688" s="67" t="s">
        <v>2417</v>
      </c>
    </row>
    <row r="689" spans="58:61">
      <c r="BF689" s="67" t="s">
        <v>13</v>
      </c>
      <c r="BG689" s="534" t="s">
        <v>21</v>
      </c>
      <c r="BH689" s="67" t="s">
        <v>1803</v>
      </c>
      <c r="BI689" s="67" t="s">
        <v>2418</v>
      </c>
    </row>
    <row r="690" spans="58:61">
      <c r="BF690" s="67" t="s">
        <v>13</v>
      </c>
      <c r="BG690" s="534" t="s">
        <v>21</v>
      </c>
      <c r="BH690" s="67" t="s">
        <v>1806</v>
      </c>
      <c r="BI690" s="67" t="s">
        <v>2419</v>
      </c>
    </row>
    <row r="691" spans="58:61">
      <c r="BF691" s="67" t="s">
        <v>13</v>
      </c>
      <c r="BG691" s="534" t="s">
        <v>21</v>
      </c>
      <c r="BH691" s="67" t="s">
        <v>1795</v>
      </c>
      <c r="BI691" s="67" t="s">
        <v>2420</v>
      </c>
    </row>
    <row r="692" spans="58:61">
      <c r="BF692" s="67" t="s">
        <v>13</v>
      </c>
      <c r="BG692" s="534" t="s">
        <v>21</v>
      </c>
      <c r="BH692" s="67" t="s">
        <v>345</v>
      </c>
      <c r="BI692" s="67" t="s">
        <v>2421</v>
      </c>
    </row>
    <row r="693" spans="58:61">
      <c r="BF693" s="67" t="s">
        <v>13</v>
      </c>
      <c r="BG693" s="534" t="s">
        <v>21</v>
      </c>
      <c r="BH693" s="67" t="s">
        <v>1792</v>
      </c>
      <c r="BI693" s="67" t="s">
        <v>2422</v>
      </c>
    </row>
    <row r="694" spans="58:61">
      <c r="BF694" s="67" t="s">
        <v>13</v>
      </c>
      <c r="BG694" s="534" t="s">
        <v>21</v>
      </c>
      <c r="BH694" s="67" t="s">
        <v>346</v>
      </c>
      <c r="BI694" s="67" t="s">
        <v>2423</v>
      </c>
    </row>
    <row r="695" spans="58:61">
      <c r="BF695" s="67" t="s">
        <v>13</v>
      </c>
      <c r="BG695" s="534" t="s">
        <v>21</v>
      </c>
      <c r="BH695" s="67" t="s">
        <v>347</v>
      </c>
      <c r="BI695" s="67" t="s">
        <v>2424</v>
      </c>
    </row>
    <row r="696" spans="58:61">
      <c r="BF696" s="67" t="s">
        <v>13</v>
      </c>
      <c r="BG696" s="534" t="s">
        <v>21</v>
      </c>
      <c r="BH696" s="67" t="s">
        <v>1794</v>
      </c>
      <c r="BI696" s="67" t="s">
        <v>2425</v>
      </c>
    </row>
    <row r="697" spans="58:61">
      <c r="BF697" s="67" t="s">
        <v>13</v>
      </c>
      <c r="BG697" s="534" t="s">
        <v>21</v>
      </c>
      <c r="BH697" s="67" t="s">
        <v>1793</v>
      </c>
      <c r="BI697" s="67" t="s">
        <v>2426</v>
      </c>
    </row>
    <row r="698" spans="58:61">
      <c r="BF698" s="67" t="s">
        <v>13</v>
      </c>
      <c r="BG698" s="534" t="s">
        <v>21</v>
      </c>
      <c r="BH698" s="67" t="s">
        <v>348</v>
      </c>
      <c r="BI698" s="67" t="s">
        <v>2427</v>
      </c>
    </row>
    <row r="699" spans="58:61">
      <c r="BF699" s="67" t="s">
        <v>13</v>
      </c>
      <c r="BG699" s="534" t="s">
        <v>21</v>
      </c>
      <c r="BH699" s="67" t="s">
        <v>355</v>
      </c>
      <c r="BI699" s="67" t="s">
        <v>2428</v>
      </c>
    </row>
    <row r="700" spans="58:61">
      <c r="BF700" s="67" t="s">
        <v>16</v>
      </c>
      <c r="BG700" s="534" t="s">
        <v>21</v>
      </c>
      <c r="BH700" s="67" t="s">
        <v>1788</v>
      </c>
      <c r="BI700" s="67" t="s">
        <v>2429</v>
      </c>
    </row>
    <row r="701" spans="58:61">
      <c r="BF701" s="67" t="s">
        <v>16</v>
      </c>
      <c r="BG701" s="534" t="s">
        <v>21</v>
      </c>
      <c r="BH701" s="67" t="s">
        <v>1784</v>
      </c>
      <c r="BI701" s="67" t="s">
        <v>2430</v>
      </c>
    </row>
    <row r="702" spans="58:61">
      <c r="BF702" s="67" t="s">
        <v>16</v>
      </c>
      <c r="BG702" s="534" t="s">
        <v>21</v>
      </c>
      <c r="BH702" s="67" t="s">
        <v>1779</v>
      </c>
      <c r="BI702" s="67" t="s">
        <v>2431</v>
      </c>
    </row>
    <row r="703" spans="58:61">
      <c r="BF703" s="67" t="s">
        <v>16</v>
      </c>
      <c r="BG703" s="534" t="s">
        <v>21</v>
      </c>
      <c r="BH703" s="67" t="s">
        <v>1783</v>
      </c>
      <c r="BI703" s="67" t="s">
        <v>2432</v>
      </c>
    </row>
    <row r="704" spans="58:61">
      <c r="BF704" s="67" t="s">
        <v>16</v>
      </c>
      <c r="BG704" s="534" t="s">
        <v>21</v>
      </c>
      <c r="BH704" s="67" t="s">
        <v>1782</v>
      </c>
      <c r="BI704" s="67" t="s">
        <v>2433</v>
      </c>
    </row>
    <row r="705" spans="58:61">
      <c r="BF705" s="67" t="s">
        <v>16</v>
      </c>
      <c r="BG705" s="534" t="s">
        <v>21</v>
      </c>
      <c r="BH705" s="67" t="s">
        <v>1777</v>
      </c>
      <c r="BI705" s="67" t="s">
        <v>2434</v>
      </c>
    </row>
    <row r="706" spans="58:61">
      <c r="BF706" s="67" t="s">
        <v>16</v>
      </c>
      <c r="BG706" s="534" t="s">
        <v>21</v>
      </c>
      <c r="BH706" s="67" t="s">
        <v>1785</v>
      </c>
      <c r="BI706" s="67" t="s">
        <v>2435</v>
      </c>
    </row>
    <row r="707" spans="58:61">
      <c r="BF707" s="67" t="s">
        <v>16</v>
      </c>
      <c r="BG707" s="534" t="s">
        <v>21</v>
      </c>
      <c r="BH707" s="67" t="s">
        <v>1781</v>
      </c>
      <c r="BI707" s="67" t="s">
        <v>2436</v>
      </c>
    </row>
    <row r="708" spans="58:61">
      <c r="BF708" s="67" t="s">
        <v>16</v>
      </c>
      <c r="BG708" s="534" t="s">
        <v>21</v>
      </c>
      <c r="BH708" s="67" t="s">
        <v>1775</v>
      </c>
      <c r="BI708" s="67" t="s">
        <v>2437</v>
      </c>
    </row>
    <row r="709" spans="58:61">
      <c r="BF709" s="67" t="s">
        <v>16</v>
      </c>
      <c r="BG709" s="534" t="s">
        <v>21</v>
      </c>
      <c r="BH709" s="67" t="s">
        <v>1787</v>
      </c>
      <c r="BI709" s="67" t="s">
        <v>2438</v>
      </c>
    </row>
    <row r="710" spans="58:61">
      <c r="BF710" s="67" t="s">
        <v>16</v>
      </c>
      <c r="BG710" s="534" t="s">
        <v>21</v>
      </c>
      <c r="BH710" s="67" t="s">
        <v>1780</v>
      </c>
      <c r="BI710" s="67" t="s">
        <v>2439</v>
      </c>
    </row>
    <row r="711" spans="58:61">
      <c r="BF711" s="67" t="s">
        <v>16</v>
      </c>
      <c r="BG711" s="534" t="s">
        <v>21</v>
      </c>
      <c r="BH711" s="67" t="s">
        <v>1774</v>
      </c>
      <c r="BI711" s="67" t="s">
        <v>2440</v>
      </c>
    </row>
    <row r="712" spans="58:61">
      <c r="BF712" s="67" t="s">
        <v>16</v>
      </c>
      <c r="BG712" s="534" t="s">
        <v>21</v>
      </c>
      <c r="BH712" s="67" t="s">
        <v>1776</v>
      </c>
      <c r="BI712" s="67" t="s">
        <v>2441</v>
      </c>
    </row>
    <row r="713" spans="58:61">
      <c r="BF713" s="67" t="s">
        <v>16</v>
      </c>
      <c r="BG713" s="534" t="s">
        <v>21</v>
      </c>
      <c r="BH713" s="67" t="s">
        <v>1778</v>
      </c>
      <c r="BI713" s="67" t="s">
        <v>2442</v>
      </c>
    </row>
    <row r="714" spans="58:61">
      <c r="BF714" s="67" t="s">
        <v>16</v>
      </c>
      <c r="BG714" s="534" t="s">
        <v>21</v>
      </c>
      <c r="BH714" s="67" t="s">
        <v>1786</v>
      </c>
      <c r="BI714" s="67" t="s">
        <v>2443</v>
      </c>
    </row>
    <row r="715" spans="58:61">
      <c r="BF715" s="67" t="s">
        <v>9</v>
      </c>
      <c r="BG715" s="528" t="s">
        <v>22</v>
      </c>
      <c r="BH715" s="67" t="s">
        <v>1773</v>
      </c>
      <c r="BI715" s="67" t="s">
        <v>2444</v>
      </c>
    </row>
    <row r="716" spans="58:61">
      <c r="BF716" s="67" t="s">
        <v>9</v>
      </c>
      <c r="BG716" s="528" t="s">
        <v>22</v>
      </c>
      <c r="BH716" s="67" t="s">
        <v>1772</v>
      </c>
      <c r="BI716" s="67" t="s">
        <v>2445</v>
      </c>
    </row>
    <row r="717" spans="58:61">
      <c r="BF717" s="67" t="s">
        <v>9</v>
      </c>
      <c r="BG717" s="528" t="s">
        <v>22</v>
      </c>
      <c r="BH717" s="67" t="s">
        <v>356</v>
      </c>
      <c r="BI717" s="67" t="s">
        <v>2446</v>
      </c>
    </row>
    <row r="718" spans="58:61">
      <c r="BF718" s="67" t="s">
        <v>9</v>
      </c>
      <c r="BG718" s="528" t="s">
        <v>22</v>
      </c>
      <c r="BH718" s="67" t="s">
        <v>1771</v>
      </c>
      <c r="BI718" s="67" t="s">
        <v>2447</v>
      </c>
    </row>
    <row r="719" spans="58:61">
      <c r="BF719" s="67" t="s">
        <v>9</v>
      </c>
      <c r="BG719" s="528" t="s">
        <v>22</v>
      </c>
      <c r="BH719" s="67" t="s">
        <v>357</v>
      </c>
      <c r="BI719" s="67" t="s">
        <v>2448</v>
      </c>
    </row>
    <row r="720" spans="58:61">
      <c r="BF720" s="67" t="s">
        <v>9</v>
      </c>
      <c r="BG720" s="528" t="s">
        <v>22</v>
      </c>
      <c r="BH720" s="67" t="s">
        <v>1770</v>
      </c>
      <c r="BI720" s="67" t="s">
        <v>2449</v>
      </c>
    </row>
    <row r="721" spans="58:61">
      <c r="BF721" s="67" t="s">
        <v>9</v>
      </c>
      <c r="BG721" s="528" t="s">
        <v>22</v>
      </c>
      <c r="BH721" s="67" t="s">
        <v>358</v>
      </c>
      <c r="BI721" s="67" t="s">
        <v>2450</v>
      </c>
    </row>
    <row r="722" spans="58:61">
      <c r="BF722" s="67" t="s">
        <v>9</v>
      </c>
      <c r="BG722" s="528" t="s">
        <v>22</v>
      </c>
      <c r="BH722" s="67" t="s">
        <v>1769</v>
      </c>
      <c r="BI722" s="67" t="s">
        <v>2451</v>
      </c>
    </row>
    <row r="723" spans="58:61">
      <c r="BF723" s="67" t="s">
        <v>9</v>
      </c>
      <c r="BG723" s="528" t="s">
        <v>22</v>
      </c>
      <c r="BH723" s="67" t="s">
        <v>1768</v>
      </c>
      <c r="BI723" s="67" t="s">
        <v>2452</v>
      </c>
    </row>
    <row r="724" spans="58:61">
      <c r="BF724" s="67" t="s">
        <v>10</v>
      </c>
      <c r="BG724" s="528" t="s">
        <v>22</v>
      </c>
      <c r="BH724" s="67" t="s">
        <v>359</v>
      </c>
      <c r="BI724" s="67" t="s">
        <v>2453</v>
      </c>
    </row>
    <row r="725" spans="58:61">
      <c r="BF725" s="67" t="s">
        <v>10</v>
      </c>
      <c r="BG725" s="528" t="s">
        <v>22</v>
      </c>
      <c r="BH725" s="67" t="s">
        <v>360</v>
      </c>
      <c r="BI725" s="67" t="s">
        <v>2454</v>
      </c>
    </row>
    <row r="726" spans="58:61">
      <c r="BF726" s="67" t="s">
        <v>10</v>
      </c>
      <c r="BG726" s="528" t="s">
        <v>22</v>
      </c>
      <c r="BH726" s="67" t="s">
        <v>361</v>
      </c>
      <c r="BI726" s="67" t="s">
        <v>2455</v>
      </c>
    </row>
    <row r="727" spans="58:61">
      <c r="BF727" s="67" t="s">
        <v>10</v>
      </c>
      <c r="BG727" s="528" t="s">
        <v>22</v>
      </c>
      <c r="BH727" s="67" t="s">
        <v>362</v>
      </c>
      <c r="BI727" s="67" t="s">
        <v>2456</v>
      </c>
    </row>
    <row r="728" spans="58:61">
      <c r="BF728" s="67" t="s">
        <v>10</v>
      </c>
      <c r="BG728" s="528" t="s">
        <v>22</v>
      </c>
      <c r="BH728" s="67" t="s">
        <v>1767</v>
      </c>
      <c r="BI728" s="67" t="s">
        <v>2457</v>
      </c>
    </row>
    <row r="729" spans="58:61">
      <c r="BF729" s="67" t="s">
        <v>10</v>
      </c>
      <c r="BG729" s="528" t="s">
        <v>22</v>
      </c>
      <c r="BH729" s="67" t="s">
        <v>363</v>
      </c>
      <c r="BI729" s="67" t="s">
        <v>2458</v>
      </c>
    </row>
    <row r="730" spans="58:61">
      <c r="BF730" s="67" t="s">
        <v>10</v>
      </c>
      <c r="BG730" s="528" t="s">
        <v>22</v>
      </c>
      <c r="BH730" s="67" t="s">
        <v>364</v>
      </c>
      <c r="BI730" s="67" t="s">
        <v>2459</v>
      </c>
    </row>
    <row r="731" spans="58:61">
      <c r="BF731" s="67" t="s">
        <v>10</v>
      </c>
      <c r="BG731" s="528" t="s">
        <v>22</v>
      </c>
      <c r="BH731" s="67" t="s">
        <v>1766</v>
      </c>
      <c r="BI731" s="67" t="s">
        <v>2460</v>
      </c>
    </row>
    <row r="732" spans="58:61">
      <c r="BF732" s="67" t="s">
        <v>11</v>
      </c>
      <c r="BG732" s="528" t="s">
        <v>22</v>
      </c>
      <c r="BH732" s="67" t="s">
        <v>1765</v>
      </c>
      <c r="BI732" s="67" t="s">
        <v>2461</v>
      </c>
    </row>
    <row r="733" spans="58:61">
      <c r="BF733" s="67" t="s">
        <v>11</v>
      </c>
      <c r="BG733" s="528" t="s">
        <v>22</v>
      </c>
      <c r="BH733" s="67" t="s">
        <v>1764</v>
      </c>
      <c r="BI733" s="67" t="s">
        <v>2462</v>
      </c>
    </row>
    <row r="734" spans="58:61">
      <c r="BF734" s="67" t="s">
        <v>11</v>
      </c>
      <c r="BG734" s="528" t="s">
        <v>22</v>
      </c>
      <c r="BH734" s="67" t="s">
        <v>1763</v>
      </c>
      <c r="BI734" s="67" t="s">
        <v>2463</v>
      </c>
    </row>
    <row r="735" spans="58:61">
      <c r="BF735" s="67" t="s">
        <v>11</v>
      </c>
      <c r="BG735" s="528" t="s">
        <v>22</v>
      </c>
      <c r="BH735" s="67" t="s">
        <v>1762</v>
      </c>
      <c r="BI735" s="67" t="s">
        <v>2464</v>
      </c>
    </row>
    <row r="736" spans="58:61">
      <c r="BF736" s="67" t="s">
        <v>11</v>
      </c>
      <c r="BG736" s="528" t="s">
        <v>22</v>
      </c>
      <c r="BH736" s="67" t="s">
        <v>1761</v>
      </c>
      <c r="BI736" s="67" t="s">
        <v>2465</v>
      </c>
    </row>
    <row r="737" spans="58:61">
      <c r="BF737" s="67" t="s">
        <v>11</v>
      </c>
      <c r="BG737" s="528" t="s">
        <v>22</v>
      </c>
      <c r="BH737" s="67" t="s">
        <v>365</v>
      </c>
      <c r="BI737" s="67" t="s">
        <v>2466</v>
      </c>
    </row>
    <row r="738" spans="58:61">
      <c r="BF738" s="67" t="s">
        <v>11</v>
      </c>
      <c r="BG738" s="528" t="s">
        <v>22</v>
      </c>
      <c r="BH738" s="67" t="s">
        <v>1760</v>
      </c>
      <c r="BI738" s="67" t="s">
        <v>2467</v>
      </c>
    </row>
    <row r="739" spans="58:61">
      <c r="BF739" s="67" t="s">
        <v>11</v>
      </c>
      <c r="BG739" s="528" t="s">
        <v>22</v>
      </c>
      <c r="BH739" s="67" t="s">
        <v>1759</v>
      </c>
      <c r="BI739" s="67" t="s">
        <v>2468</v>
      </c>
    </row>
    <row r="740" spans="58:61">
      <c r="BF740" s="67" t="s">
        <v>11</v>
      </c>
      <c r="BG740" s="528" t="s">
        <v>22</v>
      </c>
      <c r="BH740" s="67" t="s">
        <v>366</v>
      </c>
      <c r="BI740" s="67" t="s">
        <v>2469</v>
      </c>
    </row>
    <row r="741" spans="58:61">
      <c r="BF741" s="67" t="s">
        <v>11</v>
      </c>
      <c r="BG741" s="528" t="s">
        <v>22</v>
      </c>
      <c r="BH741" s="67" t="s">
        <v>367</v>
      </c>
      <c r="BI741" s="67" t="s">
        <v>2470</v>
      </c>
    </row>
    <row r="742" spans="58:61">
      <c r="BF742" s="67" t="s">
        <v>11</v>
      </c>
      <c r="BG742" s="528" t="s">
        <v>22</v>
      </c>
      <c r="BH742" s="67" t="s">
        <v>368</v>
      </c>
      <c r="BI742" s="67" t="s">
        <v>2471</v>
      </c>
    </row>
    <row r="743" spans="58:61">
      <c r="BF743" s="67" t="s">
        <v>16</v>
      </c>
      <c r="BG743" s="528" t="s">
        <v>22</v>
      </c>
      <c r="BH743" s="67" t="s">
        <v>1758</v>
      </c>
      <c r="BI743" s="67" t="s">
        <v>2472</v>
      </c>
    </row>
    <row r="744" spans="58:61">
      <c r="BF744" s="67" t="s">
        <v>16</v>
      </c>
      <c r="BG744" s="528" t="s">
        <v>22</v>
      </c>
      <c r="BH744" s="67" t="s">
        <v>1757</v>
      </c>
      <c r="BI744" s="67" t="s">
        <v>2473</v>
      </c>
    </row>
    <row r="745" spans="58:61">
      <c r="BF745" s="67" t="s">
        <v>16</v>
      </c>
      <c r="BG745" s="528" t="s">
        <v>22</v>
      </c>
      <c r="BH745" s="67" t="s">
        <v>1756</v>
      </c>
      <c r="BI745" s="67" t="s">
        <v>2474</v>
      </c>
    </row>
    <row r="746" spans="58:61">
      <c r="BF746" s="67" t="s">
        <v>16</v>
      </c>
      <c r="BG746" s="528" t="s">
        <v>22</v>
      </c>
      <c r="BH746" s="67" t="s">
        <v>1755</v>
      </c>
      <c r="BI746" s="67" t="s">
        <v>2475</v>
      </c>
    </row>
    <row r="747" spans="58:61">
      <c r="BF747" s="67" t="s">
        <v>16</v>
      </c>
      <c r="BG747" s="528" t="s">
        <v>22</v>
      </c>
      <c r="BH747" s="67" t="s">
        <v>1754</v>
      </c>
      <c r="BI747" s="67" t="s">
        <v>2476</v>
      </c>
    </row>
    <row r="748" spans="58:61">
      <c r="BF748" s="67" t="s">
        <v>16</v>
      </c>
      <c r="BG748" s="528" t="s">
        <v>22</v>
      </c>
      <c r="BH748" s="67" t="s">
        <v>1753</v>
      </c>
      <c r="BI748" s="67" t="s">
        <v>2477</v>
      </c>
    </row>
    <row r="749" spans="58:61">
      <c r="BF749" s="67" t="s">
        <v>16</v>
      </c>
      <c r="BG749" s="528" t="s">
        <v>22</v>
      </c>
      <c r="BH749" s="67" t="s">
        <v>370</v>
      </c>
      <c r="BI749" s="67" t="s">
        <v>2478</v>
      </c>
    </row>
    <row r="750" spans="58:61">
      <c r="BF750" s="67" t="s">
        <v>16</v>
      </c>
      <c r="BG750" s="528" t="s">
        <v>22</v>
      </c>
      <c r="BH750" s="67" t="s">
        <v>1752</v>
      </c>
      <c r="BI750" s="67" t="s">
        <v>2479</v>
      </c>
    </row>
    <row r="751" spans="58:61">
      <c r="BF751" s="67" t="s">
        <v>16</v>
      </c>
      <c r="BG751" s="528" t="s">
        <v>22</v>
      </c>
      <c r="BH751" s="67" t="s">
        <v>371</v>
      </c>
      <c r="BI751" s="67" t="s">
        <v>2480</v>
      </c>
    </row>
    <row r="752" spans="58:61">
      <c r="BF752" s="67" t="s">
        <v>16</v>
      </c>
      <c r="BG752" s="528" t="s">
        <v>22</v>
      </c>
      <c r="BH752" s="67" t="s">
        <v>372</v>
      </c>
      <c r="BI752" s="67" t="s">
        <v>2481</v>
      </c>
    </row>
    <row r="753" spans="58:61">
      <c r="BF753" s="67" t="s">
        <v>16</v>
      </c>
      <c r="BG753" s="528" t="s">
        <v>22</v>
      </c>
      <c r="BH753" s="67" t="s">
        <v>373</v>
      </c>
      <c r="BI753" s="67" t="s">
        <v>2482</v>
      </c>
    </row>
    <row r="754" spans="58:61">
      <c r="BF754" s="67" t="s">
        <v>16</v>
      </c>
      <c r="BG754" s="528" t="s">
        <v>22</v>
      </c>
      <c r="BH754" s="67" t="s">
        <v>1751</v>
      </c>
      <c r="BI754" s="67" t="s">
        <v>2483</v>
      </c>
    </row>
    <row r="755" spans="58:61">
      <c r="BF755" s="67" t="s">
        <v>16</v>
      </c>
      <c r="BG755" s="528" t="s">
        <v>22</v>
      </c>
      <c r="BH755" s="67" t="s">
        <v>1750</v>
      </c>
      <c r="BI755" s="67" t="s">
        <v>2484</v>
      </c>
    </row>
    <row r="756" spans="58:61">
      <c r="BF756" s="67" t="s">
        <v>18</v>
      </c>
      <c r="BG756" s="528" t="s">
        <v>22</v>
      </c>
      <c r="BH756" s="67" t="s">
        <v>375</v>
      </c>
      <c r="BI756" s="67" t="s">
        <v>2485</v>
      </c>
    </row>
    <row r="757" spans="58:61">
      <c r="BF757" s="67" t="s">
        <v>18</v>
      </c>
      <c r="BG757" s="528" t="s">
        <v>22</v>
      </c>
      <c r="BH757" s="67" t="s">
        <v>378</v>
      </c>
      <c r="BI757" s="67" t="s">
        <v>2486</v>
      </c>
    </row>
    <row r="758" spans="58:61">
      <c r="BF758" s="67" t="s">
        <v>18</v>
      </c>
      <c r="BG758" s="528" t="s">
        <v>22</v>
      </c>
      <c r="BH758" s="67" t="s">
        <v>379</v>
      </c>
      <c r="BI758" s="67" t="s">
        <v>2487</v>
      </c>
    </row>
    <row r="759" spans="58:61">
      <c r="BF759" s="67" t="s">
        <v>18</v>
      </c>
      <c r="BG759" s="528" t="s">
        <v>22</v>
      </c>
      <c r="BH759" s="67" t="s">
        <v>1749</v>
      </c>
      <c r="BI759" s="67" t="s">
        <v>2488</v>
      </c>
    </row>
    <row r="760" spans="58:61">
      <c r="BF760" s="67" t="s">
        <v>18</v>
      </c>
      <c r="BG760" s="528" t="s">
        <v>22</v>
      </c>
      <c r="BH760" s="67" t="s">
        <v>1748</v>
      </c>
      <c r="BI760" s="67" t="s">
        <v>2489</v>
      </c>
    </row>
    <row r="761" spans="58:61">
      <c r="BF761" s="67" t="s">
        <v>18</v>
      </c>
      <c r="BG761" s="528" t="s">
        <v>22</v>
      </c>
      <c r="BH761" s="67" t="s">
        <v>1747</v>
      </c>
      <c r="BI761" s="67" t="s">
        <v>2490</v>
      </c>
    </row>
    <row r="762" spans="58:61">
      <c r="BF762" s="67" t="s">
        <v>18</v>
      </c>
      <c r="BG762" s="528" t="s">
        <v>22</v>
      </c>
      <c r="BH762" s="67" t="s">
        <v>380</v>
      </c>
      <c r="BI762" s="67" t="s">
        <v>2491</v>
      </c>
    </row>
    <row r="763" spans="58:61">
      <c r="BF763" s="67" t="s">
        <v>18</v>
      </c>
      <c r="BG763" s="528" t="s">
        <v>22</v>
      </c>
      <c r="BH763" s="67" t="s">
        <v>1746</v>
      </c>
      <c r="BI763" s="67" t="s">
        <v>2492</v>
      </c>
    </row>
    <row r="764" spans="58:61">
      <c r="BF764" s="67" t="s">
        <v>18</v>
      </c>
      <c r="BG764" s="528" t="s">
        <v>22</v>
      </c>
      <c r="BH764" s="67" t="s">
        <v>1745</v>
      </c>
      <c r="BI764" s="67" t="s">
        <v>2493</v>
      </c>
    </row>
    <row r="765" spans="58:61">
      <c r="BF765" s="67" t="s">
        <v>18</v>
      </c>
      <c r="BG765" s="528" t="s">
        <v>22</v>
      </c>
      <c r="BH765" s="67" t="s">
        <v>1744</v>
      </c>
      <c r="BI765" s="67" t="s">
        <v>2494</v>
      </c>
    </row>
    <row r="766" spans="58:61">
      <c r="BF766" s="67" t="s">
        <v>18</v>
      </c>
      <c r="BG766" s="528" t="s">
        <v>22</v>
      </c>
      <c r="BH766" s="67" t="s">
        <v>1743</v>
      </c>
      <c r="BI766" s="67" t="s">
        <v>2495</v>
      </c>
    </row>
    <row r="767" spans="58:61">
      <c r="BF767" s="67" t="s">
        <v>18</v>
      </c>
      <c r="BG767" s="528" t="s">
        <v>22</v>
      </c>
      <c r="BH767" s="67" t="s">
        <v>1742</v>
      </c>
      <c r="BI767" s="67" t="s">
        <v>2496</v>
      </c>
    </row>
    <row r="768" spans="58:61">
      <c r="BF768" s="67" t="s">
        <v>18</v>
      </c>
      <c r="BG768" s="528" t="s">
        <v>22</v>
      </c>
      <c r="BH768" s="67" t="s">
        <v>1741</v>
      </c>
      <c r="BI768" s="67" t="s">
        <v>2497</v>
      </c>
    </row>
    <row r="769" spans="58:61">
      <c r="BF769" s="67" t="s">
        <v>18</v>
      </c>
      <c r="BG769" s="528" t="s">
        <v>22</v>
      </c>
      <c r="BH769" s="67" t="s">
        <v>1740</v>
      </c>
      <c r="BI769" s="67" t="s">
        <v>2498</v>
      </c>
    </row>
    <row r="770" spans="58:61">
      <c r="BF770" s="67" t="s">
        <v>19</v>
      </c>
      <c r="BG770" s="528" t="s">
        <v>22</v>
      </c>
      <c r="BH770" s="67" t="s">
        <v>2166</v>
      </c>
      <c r="BI770" s="67" t="s">
        <v>2499</v>
      </c>
    </row>
    <row r="771" spans="58:61">
      <c r="BF771" s="67" t="s">
        <v>19</v>
      </c>
      <c r="BG771" s="528" t="s">
        <v>22</v>
      </c>
      <c r="BH771" s="67" t="s">
        <v>2167</v>
      </c>
      <c r="BI771" s="67" t="s">
        <v>2500</v>
      </c>
    </row>
    <row r="772" spans="58:61">
      <c r="BF772" s="67" t="s">
        <v>19</v>
      </c>
      <c r="BG772" s="528" t="s">
        <v>22</v>
      </c>
      <c r="BH772" s="67" t="s">
        <v>2168</v>
      </c>
      <c r="BI772" s="67" t="s">
        <v>2501</v>
      </c>
    </row>
    <row r="773" spans="58:61">
      <c r="BF773" s="67" t="s">
        <v>19</v>
      </c>
      <c r="BG773" s="528" t="s">
        <v>22</v>
      </c>
      <c r="BH773" s="67" t="s">
        <v>2169</v>
      </c>
      <c r="BI773" s="67" t="s">
        <v>2502</v>
      </c>
    </row>
    <row r="774" spans="58:61">
      <c r="BF774" s="67" t="s">
        <v>19</v>
      </c>
      <c r="BG774" s="528" t="s">
        <v>22</v>
      </c>
      <c r="BH774" s="67" t="s">
        <v>2170</v>
      </c>
      <c r="BI774" s="67" t="s">
        <v>2503</v>
      </c>
    </row>
    <row r="775" spans="58:61">
      <c r="BF775" s="67" t="s">
        <v>19</v>
      </c>
      <c r="BG775" s="528" t="s">
        <v>22</v>
      </c>
      <c r="BH775" s="67" t="s">
        <v>2171</v>
      </c>
      <c r="BI775" s="67" t="s">
        <v>2504</v>
      </c>
    </row>
    <row r="776" spans="58:61">
      <c r="BF776" s="67" t="s">
        <v>19</v>
      </c>
      <c r="BG776" s="528" t="s">
        <v>22</v>
      </c>
      <c r="BH776" s="67" t="s">
        <v>2172</v>
      </c>
      <c r="BI776" s="67" t="s">
        <v>2505</v>
      </c>
    </row>
    <row r="777" spans="58:61">
      <c r="BF777" s="67" t="s">
        <v>19</v>
      </c>
      <c r="BG777" s="528" t="s">
        <v>22</v>
      </c>
      <c r="BH777" s="67" t="s">
        <v>2173</v>
      </c>
      <c r="BI777" s="67" t="s">
        <v>2506</v>
      </c>
    </row>
    <row r="778" spans="58:61">
      <c r="BF778" s="67" t="s">
        <v>19</v>
      </c>
      <c r="BG778" s="528" t="s">
        <v>22</v>
      </c>
      <c r="BH778" s="67" t="s">
        <v>2174</v>
      </c>
      <c r="BI778" s="67" t="s">
        <v>2507</v>
      </c>
    </row>
    <row r="779" spans="58:61">
      <c r="BF779" s="67" t="s">
        <v>10</v>
      </c>
      <c r="BG779" s="538" t="s">
        <v>23</v>
      </c>
      <c r="BH779" s="67" t="s">
        <v>383</v>
      </c>
      <c r="BI779" s="67" t="s">
        <v>2508</v>
      </c>
    </row>
    <row r="780" spans="58:61">
      <c r="BF780" s="67" t="s">
        <v>10</v>
      </c>
      <c r="BG780" s="538" t="s">
        <v>23</v>
      </c>
      <c r="BH780" s="67" t="s">
        <v>384</v>
      </c>
      <c r="BI780" s="67" t="s">
        <v>2509</v>
      </c>
    </row>
    <row r="781" spans="58:61">
      <c r="BF781" s="67" t="s">
        <v>10</v>
      </c>
      <c r="BG781" s="538" t="s">
        <v>23</v>
      </c>
      <c r="BH781" s="67" t="s">
        <v>385</v>
      </c>
      <c r="BI781" s="67" t="s">
        <v>2510</v>
      </c>
    </row>
    <row r="782" spans="58:61">
      <c r="BF782" s="67" t="s">
        <v>10</v>
      </c>
      <c r="BG782" s="538" t="s">
        <v>23</v>
      </c>
      <c r="BH782" s="67" t="s">
        <v>111</v>
      </c>
      <c r="BI782" s="67" t="s">
        <v>2511</v>
      </c>
    </row>
    <row r="783" spans="58:61">
      <c r="BF783" s="67" t="s">
        <v>10</v>
      </c>
      <c r="BG783" s="538" t="s">
        <v>23</v>
      </c>
      <c r="BH783" s="67" t="s">
        <v>386</v>
      </c>
      <c r="BI783" s="67" t="s">
        <v>2512</v>
      </c>
    </row>
    <row r="784" spans="58:61">
      <c r="BF784" s="67" t="s">
        <v>10</v>
      </c>
      <c r="BG784" s="538" t="s">
        <v>23</v>
      </c>
      <c r="BH784" s="67" t="s">
        <v>115</v>
      </c>
      <c r="BI784" s="67" t="s">
        <v>2513</v>
      </c>
    </row>
    <row r="785" spans="58:61">
      <c r="BF785" s="67" t="s">
        <v>10</v>
      </c>
      <c r="BG785" s="538" t="s">
        <v>23</v>
      </c>
      <c r="BH785" s="67" t="s">
        <v>387</v>
      </c>
      <c r="BI785" s="67" t="s">
        <v>2514</v>
      </c>
    </row>
    <row r="786" spans="58:61">
      <c r="BF786" s="67" t="s">
        <v>10</v>
      </c>
      <c r="BG786" s="538" t="s">
        <v>23</v>
      </c>
      <c r="BH786" s="67" t="s">
        <v>388</v>
      </c>
      <c r="BI786" s="67" t="s">
        <v>2515</v>
      </c>
    </row>
    <row r="787" spans="58:61">
      <c r="BF787" s="67" t="s">
        <v>10</v>
      </c>
      <c r="BG787" s="538" t="s">
        <v>23</v>
      </c>
      <c r="BH787" s="67" t="s">
        <v>127</v>
      </c>
      <c r="BI787" s="67" t="s">
        <v>2516</v>
      </c>
    </row>
    <row r="788" spans="58:61">
      <c r="BF788" s="67" t="s">
        <v>10</v>
      </c>
      <c r="BG788" s="538" t="s">
        <v>23</v>
      </c>
      <c r="BH788" s="67" t="s">
        <v>389</v>
      </c>
      <c r="BI788" s="67" t="s">
        <v>2517</v>
      </c>
    </row>
    <row r="789" spans="58:61">
      <c r="BF789" s="67" t="s">
        <v>10</v>
      </c>
      <c r="BG789" s="538" t="s">
        <v>23</v>
      </c>
      <c r="BH789" s="67" t="s">
        <v>131</v>
      </c>
      <c r="BI789" s="67" t="s">
        <v>2518</v>
      </c>
    </row>
    <row r="790" spans="58:61">
      <c r="BF790" s="67" t="s">
        <v>10</v>
      </c>
      <c r="BG790" s="538" t="s">
        <v>23</v>
      </c>
      <c r="BH790" s="67" t="s">
        <v>390</v>
      </c>
      <c r="BI790" s="67" t="s">
        <v>2519</v>
      </c>
    </row>
    <row r="791" spans="58:61">
      <c r="BF791" s="67" t="s">
        <v>11</v>
      </c>
      <c r="BG791" s="538" t="s">
        <v>23</v>
      </c>
      <c r="BH791" s="67" t="s">
        <v>136</v>
      </c>
      <c r="BI791" s="67" t="s">
        <v>2520</v>
      </c>
    </row>
    <row r="792" spans="58:61">
      <c r="BF792" s="67" t="s">
        <v>11</v>
      </c>
      <c r="BG792" s="538" t="s">
        <v>23</v>
      </c>
      <c r="BH792" s="67" t="s">
        <v>143</v>
      </c>
      <c r="BI792" s="67" t="s">
        <v>2521</v>
      </c>
    </row>
    <row r="793" spans="58:61">
      <c r="BF793" s="67" t="s">
        <v>11</v>
      </c>
      <c r="BG793" s="538" t="s">
        <v>23</v>
      </c>
      <c r="BH793" s="67" t="s">
        <v>391</v>
      </c>
      <c r="BI793" s="67" t="s">
        <v>2522</v>
      </c>
    </row>
  </sheetData>
  <mergeCells count="2">
    <mergeCell ref="A1:J1"/>
    <mergeCell ref="A9:J9"/>
  </mergeCells>
  <conditionalFormatting sqref="E16:E200">
    <cfRule type="expression" dxfId="25" priority="1">
      <formula>ISNUMBER(SEARCH("⚠",E16))</formula>
    </cfRule>
  </conditionalFormatting>
  <conditionalFormatting sqref="G16:G200">
    <cfRule type="expression" dxfId="24" priority="2">
      <formula>ISNUMBER(SEARCH("suspicion",G16))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87E54-9B9D-4FC5-AD31-8042BAAA8CE8}">
  <dimension ref="A1:CD1017"/>
  <sheetViews>
    <sheetView workbookViewId="0">
      <selection activeCell="K20" sqref="K20"/>
    </sheetView>
  </sheetViews>
  <sheetFormatPr baseColWidth="10" defaultColWidth="9.140625" defaultRowHeight="15"/>
  <cols>
    <col min="1" max="1" width="11.7109375" style="785" customWidth="1"/>
    <col min="2" max="8" width="5.7109375" style="785" hidden="1" customWidth="1"/>
    <col min="9" max="9" width="12.28515625" style="785" hidden="1" customWidth="1"/>
    <col min="10" max="10" width="14" style="785" customWidth="1"/>
    <col min="11" max="11" width="122.7109375" style="785" customWidth="1"/>
    <col min="12" max="12" width="9" style="785" customWidth="1"/>
    <col min="13" max="13" width="7.85546875" style="785" customWidth="1"/>
    <col min="14" max="14" width="8.5703125" style="785" customWidth="1"/>
    <col min="15" max="15" width="122.7109375" style="785" customWidth="1"/>
    <col min="16" max="17" width="9" style="785" customWidth="1"/>
    <col min="18" max="18" width="3" style="785" customWidth="1"/>
    <col min="19" max="19" width="8" style="67" customWidth="1"/>
    <col min="20" max="20" width="120.7109375" style="67" customWidth="1"/>
    <col min="21" max="21" width="5" style="67" customWidth="1"/>
    <col min="22" max="22" width="120.7109375" style="67" customWidth="1"/>
    <col min="23" max="23" width="40" style="67" customWidth="1"/>
    <col min="24" max="24" width="37.140625" style="67" customWidth="1"/>
    <col min="25" max="25" width="28" style="67" customWidth="1"/>
    <col min="26" max="26" width="16.28515625" style="67" customWidth="1"/>
    <col min="27" max="27" width="14" style="67" customWidth="1"/>
    <col min="28" max="28" width="24" style="67" customWidth="1"/>
    <col min="29" max="32" width="14" style="67" hidden="1" customWidth="1"/>
    <col min="33" max="79" width="13" style="67" hidden="1" customWidth="1"/>
    <col min="80" max="80" width="36.5703125" style="67" customWidth="1"/>
    <col min="81" max="82" width="9.140625" style="67"/>
    <col min="83" max="16384" width="9.140625" style="785"/>
  </cols>
  <sheetData>
    <row r="1" spans="1:80" ht="24" customHeight="1">
      <c r="A1" s="781" t="str">
        <f>ADDRESS(ROW(),COLUMN(),4)</f>
        <v>A1</v>
      </c>
      <c r="B1" s="782"/>
      <c r="C1" s="783"/>
      <c r="D1" s="783"/>
      <c r="E1" s="783"/>
      <c r="F1" s="783"/>
      <c r="G1" s="783"/>
      <c r="H1" s="783"/>
      <c r="I1" s="783"/>
      <c r="J1" s="784" t="str">
        <f>"Dans ce document collez votre texte "&amp;K15&amp;" et récupérez le "&amp;O15&amp;" ou "&amp;V16</f>
        <v>Dans ce document collez votre texte COLONNE K et récupérez le COLONNE O ou COLONNE V</v>
      </c>
      <c r="K1" s="784"/>
      <c r="L1" s="784"/>
      <c r="M1" s="784"/>
      <c r="N1" s="784"/>
      <c r="O1" s="784"/>
      <c r="P1" s="784"/>
      <c r="Q1" s="784"/>
      <c r="S1" s="786" t="s">
        <v>2656</v>
      </c>
      <c r="T1" s="786"/>
      <c r="U1" s="786"/>
      <c r="V1" s="786"/>
      <c r="W1" s="786"/>
      <c r="X1" s="786"/>
      <c r="Y1" s="786"/>
      <c r="Z1" s="786"/>
      <c r="AA1" s="786"/>
      <c r="AB1" s="786"/>
    </row>
    <row r="2" spans="1:80" ht="24" customHeight="1">
      <c r="A2" s="787" t="s">
        <v>2657</v>
      </c>
      <c r="B2" s="782"/>
      <c r="C2" s="788"/>
      <c r="D2" s="788"/>
      <c r="E2" s="788"/>
      <c r="F2" s="788"/>
      <c r="G2" s="788"/>
      <c r="H2" s="788"/>
      <c r="I2" s="788"/>
      <c r="J2" s="784"/>
      <c r="K2" s="784"/>
      <c r="L2" s="784"/>
      <c r="M2" s="784"/>
      <c r="N2" s="784"/>
      <c r="O2" s="784"/>
      <c r="P2" s="784"/>
      <c r="Q2" s="784"/>
      <c r="S2" s="580"/>
      <c r="T2" s="580"/>
      <c r="U2" s="580"/>
      <c r="V2" s="580"/>
      <c r="W2" s="580"/>
      <c r="X2" s="580"/>
      <c r="Y2" s="580"/>
      <c r="Z2" s="580"/>
      <c r="AA2" s="580"/>
      <c r="AB2" s="580"/>
    </row>
    <row r="3" spans="1:80" ht="24" customHeight="1">
      <c r="A3" s="787"/>
      <c r="B3" s="782" t="s">
        <v>2658</v>
      </c>
      <c r="C3" s="788"/>
      <c r="D3" s="788"/>
      <c r="E3" s="788"/>
      <c r="F3" s="788"/>
      <c r="G3" s="788"/>
      <c r="H3" s="788"/>
      <c r="I3" s="788" t="s">
        <v>2537</v>
      </c>
      <c r="J3" s="789" t="s">
        <v>2537</v>
      </c>
      <c r="K3" s="790" t="s">
        <v>2659</v>
      </c>
      <c r="L3" s="791"/>
      <c r="M3" s="791"/>
      <c r="N3" s="791"/>
      <c r="O3" s="791"/>
      <c r="P3" s="791"/>
      <c r="Q3" s="791"/>
      <c r="BX3" s="543" t="s">
        <v>2531</v>
      </c>
      <c r="BY3" s="544" t="s">
        <v>2532</v>
      </c>
      <c r="BZ3" s="543" t="s">
        <v>2533</v>
      </c>
      <c r="CA3" s="543" t="s">
        <v>919</v>
      </c>
    </row>
    <row r="4" spans="1:80" ht="30" customHeight="1">
      <c r="B4" s="792"/>
      <c r="C4" s="792"/>
      <c r="D4" s="792"/>
      <c r="E4" s="792"/>
      <c r="F4" s="792"/>
      <c r="G4" s="792"/>
      <c r="H4" s="792"/>
      <c r="I4" s="792"/>
      <c r="J4" s="793"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793"/>
      <c r="L4" s="793"/>
      <c r="M4" s="793"/>
      <c r="N4" s="793"/>
      <c r="O4" s="793"/>
      <c r="P4" s="793"/>
      <c r="Q4" s="793"/>
      <c r="S4" s="545"/>
      <c r="T4" s="514" t="str">
        <f>"1. le texte de la "&amp;O15&amp;" est collé automatiquement dans la "&amp;T16</f>
        <v>1. le texte de la COLONNE O est collé automatiquement dans la COLONNE T</v>
      </c>
      <c r="U4" s="546"/>
      <c r="V4" s="546"/>
      <c r="W4" s="546"/>
      <c r="X4" s="546"/>
      <c r="Y4" s="546"/>
      <c r="Z4" s="546"/>
      <c r="AA4" s="546"/>
      <c r="AB4" s="546"/>
      <c r="BX4" s="67" t="s">
        <v>6</v>
      </c>
      <c r="BY4" s="547" t="s">
        <v>20</v>
      </c>
      <c r="BZ4" s="67" t="s">
        <v>24</v>
      </c>
      <c r="CA4" s="67" t="s">
        <v>392</v>
      </c>
    </row>
    <row r="5" spans="1:80" ht="21" customHeight="1">
      <c r="B5" s="792"/>
      <c r="C5" s="792"/>
      <c r="D5" s="792"/>
      <c r="E5" s="792"/>
      <c r="F5" s="792"/>
      <c r="G5" s="792"/>
      <c r="H5" s="792"/>
      <c r="I5" s="794" t="s">
        <v>2660</v>
      </c>
      <c r="J5" s="795">
        <f ca="1">INDEX(CELL("largeur",J5),1,1)</f>
        <v>13</v>
      </c>
      <c r="K5" s="795">
        <f ca="1">INDEX(CELL("largeur",K5),1,1)</f>
        <v>122</v>
      </c>
      <c r="L5" s="795">
        <f ca="1">INDEX(CELL("largeur",L5),1,1)</f>
        <v>8</v>
      </c>
      <c r="M5" s="792"/>
      <c r="N5" s="795">
        <f ca="1">INDEX(CELL("largeur",N5),1,1)</f>
        <v>8</v>
      </c>
      <c r="O5" s="795">
        <f ca="1">INDEX(CELL("largeur",O5),1,1)</f>
        <v>122</v>
      </c>
      <c r="P5" s="795">
        <f ca="1">INDEX(CELL("largeur",P5),1,1)</f>
        <v>8</v>
      </c>
      <c r="Q5" s="795">
        <f ca="1">INDEX(CELL("largeur",Q5),1,1)</f>
        <v>8</v>
      </c>
      <c r="S5" s="545"/>
      <c r="T5" s="514" t="str">
        <f>"2. Vérifier les résultats en colonnes "&amp;V15&amp;" et "&amp;W15</f>
        <v>2. Vérifier les résultats en colonnes V et W</v>
      </c>
      <c r="U5" s="546"/>
      <c r="V5" s="546"/>
      <c r="W5" s="546"/>
      <c r="X5" s="546"/>
      <c r="Y5" s="546"/>
      <c r="Z5" s="546"/>
      <c r="AA5" s="546"/>
      <c r="AB5" s="548" t="s">
        <v>2534</v>
      </c>
      <c r="BX5" s="67" t="s">
        <v>6</v>
      </c>
      <c r="BY5" s="547" t="s">
        <v>20</v>
      </c>
      <c r="BZ5" s="67" t="s">
        <v>25</v>
      </c>
      <c r="CA5" s="67" t="s">
        <v>393</v>
      </c>
      <c r="CB5" s="542" t="s">
        <v>2527</v>
      </c>
    </row>
    <row r="6" spans="1:80" ht="21" customHeight="1">
      <c r="B6" s="792"/>
      <c r="C6" s="792"/>
      <c r="D6" s="792"/>
      <c r="E6" s="792"/>
      <c r="F6" s="792"/>
      <c r="G6" s="792"/>
      <c r="H6" s="792"/>
      <c r="I6" s="792"/>
      <c r="J6" s="796"/>
      <c r="K6" s="797" t="str">
        <f ca="1">" Largeur de cette colonne : "&amp;INDEX(CELL("largeur",K6),1,1)</f>
        <v xml:space="preserve"> Largeur de cette colonne : 122</v>
      </c>
      <c r="L6" s="796"/>
      <c r="M6" s="792"/>
      <c r="N6" s="796"/>
      <c r="O6" s="798" t="str">
        <f ca="1">" Largeur de cette colonne : " &amp; O5 &amp; IF(O5 &gt; N9, " - Colonne trop large de " &amp; (O5 - N9), IF(O5 &lt; N9, " - Élargissez la colonne à " &amp; N9, " Largeur correcte"))</f>
        <v xml:space="preserve"> Largeur de cette colonne : 122 Largeur correcte</v>
      </c>
      <c r="P6" s="796"/>
      <c r="Q6" s="796"/>
      <c r="S6" s="545"/>
      <c r="T6" s="514" t="str">
        <f>"3. Copier "&amp;V15&amp;" : "&amp; W15&amp;" puis coller dans la fiche recette avec Collage spécial &gt; Valeurs."</f>
        <v>3. Copier V : W puis coller dans la fiche recette avec Collage spécial &gt; Valeurs.</v>
      </c>
      <c r="U6" s="546"/>
      <c r="V6" s="546"/>
      <c r="W6" s="546"/>
      <c r="X6" s="546"/>
      <c r="Y6" s="546"/>
      <c r="Z6" s="546"/>
      <c r="AA6" s="546"/>
      <c r="AB6" s="546"/>
      <c r="BX6" s="67" t="s">
        <v>6</v>
      </c>
      <c r="BY6" s="547" t="s">
        <v>20</v>
      </c>
      <c r="BZ6" s="67" t="s">
        <v>26</v>
      </c>
      <c r="CA6" s="67" t="s">
        <v>394</v>
      </c>
      <c r="CB6" s="549" t="s">
        <v>2535</v>
      </c>
    </row>
    <row r="7" spans="1:80" ht="21" customHeight="1">
      <c r="B7" s="792"/>
      <c r="C7" s="792"/>
      <c r="D7" s="792"/>
      <c r="E7" s="792"/>
      <c r="F7" s="792"/>
      <c r="G7" s="792"/>
      <c r="H7" s="792"/>
      <c r="I7" s="792"/>
      <c r="J7" s="799" t="s">
        <v>2661</v>
      </c>
      <c r="K7" s="800"/>
      <c r="L7" s="800"/>
      <c r="M7" s="792"/>
      <c r="N7" s="801" t="s">
        <v>2662</v>
      </c>
      <c r="O7" s="801"/>
      <c r="P7" s="801"/>
      <c r="Q7" s="801"/>
      <c r="S7" s="545"/>
      <c r="T7" s="514" t="s">
        <v>2663</v>
      </c>
      <c r="U7" s="546"/>
      <c r="V7" s="546"/>
      <c r="W7" s="546"/>
      <c r="X7" s="546"/>
      <c r="Y7" s="546"/>
      <c r="Z7" s="546"/>
      <c r="AA7" s="546"/>
      <c r="AB7" s="546"/>
      <c r="BX7" s="67" t="s">
        <v>6</v>
      </c>
      <c r="BY7" s="547" t="s">
        <v>20</v>
      </c>
      <c r="BZ7" s="67" t="s">
        <v>27</v>
      </c>
      <c r="CA7" s="67" t="s">
        <v>395</v>
      </c>
      <c r="CB7" s="549" t="s">
        <v>2537</v>
      </c>
    </row>
    <row r="8" spans="1:80" ht="21" customHeight="1">
      <c r="B8" s="792"/>
      <c r="C8" s="792"/>
      <c r="D8" s="792"/>
      <c r="E8" s="792"/>
      <c r="F8" s="792"/>
      <c r="G8" s="792"/>
      <c r="H8" s="792"/>
      <c r="I8" s="792"/>
      <c r="J8" s="802">
        <f>COUNTIF($K$18:$K$203,"&lt;&gt;")</f>
        <v>29</v>
      </c>
      <c r="K8" s="803" t="s">
        <v>2664</v>
      </c>
      <c r="L8" s="792"/>
      <c r="N8" s="804"/>
      <c r="O8" s="805" t="str">
        <f>"1️⃣ saisissez ou collez votre texte "&amp;K15</f>
        <v>1️⃣ saisissez ou collez votre texte COLONNE K</v>
      </c>
      <c r="P8" s="792"/>
      <c r="Q8" s="792"/>
      <c r="S8" s="181"/>
      <c r="T8" s="181"/>
      <c r="U8" s="181"/>
      <c r="V8" s="181"/>
      <c r="W8" s="181"/>
      <c r="X8" s="181"/>
      <c r="Y8" s="181"/>
      <c r="Z8" s="181"/>
      <c r="AA8" s="181"/>
      <c r="AB8" s="181"/>
      <c r="BX8" s="67" t="s">
        <v>6</v>
      </c>
      <c r="BY8" s="547" t="s">
        <v>20</v>
      </c>
      <c r="BZ8" s="67" t="s">
        <v>28</v>
      </c>
      <c r="CA8" s="67" t="s">
        <v>396</v>
      </c>
      <c r="CB8" s="549" t="s">
        <v>2538</v>
      </c>
    </row>
    <row r="9" spans="1:80" ht="21" customHeight="1">
      <c r="B9" s="792"/>
      <c r="C9" s="792"/>
      <c r="D9" s="792"/>
      <c r="E9" s="792"/>
      <c r="F9" s="792"/>
      <c r="G9" s="792"/>
      <c r="H9" s="792"/>
      <c r="I9" s="792"/>
      <c r="J9" s="802">
        <f>SUM($L$18:$L$203)</f>
        <v>1934</v>
      </c>
      <c r="K9" s="803" t="s">
        <v>2665</v>
      </c>
      <c r="L9" s="792"/>
      <c r="M9" s="806" t="str">
        <f>ADDRESS(ROW(N10),COLUMN(N10),4)&amp;" ►"</f>
        <v>N10 ►</v>
      </c>
      <c r="N9" s="807">
        <v>122</v>
      </c>
      <c r="O9" s="808" t="s">
        <v>2666</v>
      </c>
      <c r="P9" s="792"/>
      <c r="Q9" s="792"/>
      <c r="S9" s="550"/>
      <c r="T9" s="550" t="str">
        <f>"Colonnes utiles : "&amp; T15&amp;"  = saisie, "&amp;V15&amp;" = texte à coller, "&amp; W15&amp;" = allergènes détectés"</f>
        <v>Colonnes utiles : T  = saisie, V = texte à coller, W = allergènes détectés</v>
      </c>
      <c r="U9" s="69"/>
      <c r="V9" s="69"/>
      <c r="W9" s="70"/>
      <c r="X9" s="70"/>
      <c r="Y9" s="70"/>
      <c r="Z9" s="70"/>
      <c r="AA9" s="70"/>
      <c r="AB9" s="70"/>
      <c r="BX9" s="67" t="s">
        <v>6</v>
      </c>
      <c r="BY9" s="547" t="s">
        <v>20</v>
      </c>
      <c r="BZ9" s="67" t="s">
        <v>29</v>
      </c>
      <c r="CA9" s="67" t="s">
        <v>397</v>
      </c>
      <c r="CB9" s="549" t="s">
        <v>2524</v>
      </c>
    </row>
    <row r="10" spans="1:80" ht="21" customHeight="1">
      <c r="B10" s="792"/>
      <c r="C10" s="792"/>
      <c r="D10" s="792"/>
      <c r="E10" s="792"/>
      <c r="F10" s="792"/>
      <c r="G10" s="792"/>
      <c r="H10" s="792"/>
      <c r="I10" s="792"/>
      <c r="J10" s="802">
        <f>SUMPRODUCT(($K$18:$K$203&lt;&gt;"")*(LEN(TRIM($K$18:$K$203))-LEN(SUBSTITUTE(TRIM($K$18:$K$203)," ",""))+1))</f>
        <v>350</v>
      </c>
      <c r="K10" s="803" t="s">
        <v>2667</v>
      </c>
      <c r="L10" s="792"/>
      <c r="M10" s="806" t="str">
        <f>ADDRESS(ROW(N11),COLUMN(N11),4)&amp;" ►"</f>
        <v>N11 ►</v>
      </c>
      <c r="N10" s="809">
        <v>80</v>
      </c>
      <c r="O10" s="808" t="s">
        <v>2668</v>
      </c>
      <c r="P10" s="792"/>
      <c r="Q10" s="792"/>
      <c r="S10" s="181"/>
      <c r="T10" s="181"/>
      <c r="U10" s="181"/>
      <c r="V10" s="181"/>
      <c r="W10" s="181"/>
      <c r="X10" s="181"/>
      <c r="Y10" s="181"/>
      <c r="Z10" s="181"/>
      <c r="AA10" s="181"/>
      <c r="AB10" s="181"/>
      <c r="BX10" s="67" t="s">
        <v>6</v>
      </c>
      <c r="BY10" s="547" t="s">
        <v>20</v>
      </c>
      <c r="BZ10" s="67" t="s">
        <v>30</v>
      </c>
      <c r="CA10" s="67" t="s">
        <v>398</v>
      </c>
      <c r="CB10" s="810" t="s">
        <v>2539</v>
      </c>
    </row>
    <row r="11" spans="1:80" ht="21" customHeight="1">
      <c r="B11" s="792"/>
      <c r="C11" s="792"/>
      <c r="D11" s="792"/>
      <c r="E11" s="792"/>
      <c r="F11" s="792"/>
      <c r="G11" s="792"/>
      <c r="H11" s="792"/>
      <c r="I11" s="792"/>
      <c r="J11" s="802">
        <f>COUNTIF($O$18:$O$1017,"&lt;&gt;")</f>
        <v>1000</v>
      </c>
      <c r="K11" s="803" t="s">
        <v>2669</v>
      </c>
      <c r="L11" s="792"/>
      <c r="M11" s="806" t="str">
        <f>ADDRESS(ROW(N12),COLUMN(N12),4)&amp;" ►"</f>
        <v>N12 ►</v>
      </c>
      <c r="N11" s="811"/>
      <c r="O11" s="812" t="s">
        <v>2670</v>
      </c>
      <c r="P11" s="792"/>
      <c r="Q11" s="792"/>
      <c r="S11" s="578" t="s">
        <v>2540</v>
      </c>
      <c r="T11" s="579"/>
      <c r="U11" s="579"/>
      <c r="V11" s="579"/>
      <c r="W11" s="579"/>
      <c r="X11" s="579"/>
      <c r="Y11" s="579"/>
      <c r="Z11" s="579"/>
      <c r="AA11" s="579"/>
      <c r="AB11" s="579"/>
      <c r="BX11" s="67" t="s">
        <v>6</v>
      </c>
      <c r="BY11" s="547" t="s">
        <v>20</v>
      </c>
      <c r="BZ11" s="67" t="s">
        <v>31</v>
      </c>
      <c r="CA11" s="67" t="s">
        <v>399</v>
      </c>
    </row>
    <row r="12" spans="1:80" ht="21" customHeight="1">
      <c r="B12" s="792"/>
      <c r="C12" s="792"/>
      <c r="D12" s="792"/>
      <c r="E12" s="792"/>
      <c r="F12" s="792"/>
      <c r="G12" s="792"/>
      <c r="H12" s="792"/>
      <c r="I12" s="792"/>
      <c r="J12" s="802" t="str">
        <f>IF($H$1017&lt;&gt;"","Texte plus long que la zone de sortie","Prêt")</f>
        <v>Prêt</v>
      </c>
      <c r="K12" s="803" t="s">
        <v>918</v>
      </c>
      <c r="L12" s="792"/>
      <c r="M12" s="792"/>
      <c r="N12" s="813" t="s">
        <v>2671</v>
      </c>
      <c r="O12" s="813"/>
      <c r="P12" s="813"/>
      <c r="Q12" s="813"/>
      <c r="S12" s="181"/>
      <c r="T12" s="552" t="s">
        <v>2541</v>
      </c>
      <c r="U12" s="181"/>
      <c r="V12" s="181"/>
      <c r="W12" s="181"/>
      <c r="X12" s="181"/>
      <c r="Y12" s="181"/>
      <c r="Z12" s="181"/>
      <c r="AA12" s="181"/>
      <c r="AB12" s="181"/>
      <c r="BX12" s="67" t="s">
        <v>6</v>
      </c>
      <c r="BY12" s="547" t="s">
        <v>20</v>
      </c>
      <c r="BZ12" s="67" t="s">
        <v>32</v>
      </c>
      <c r="CA12" s="67" t="s">
        <v>400</v>
      </c>
    </row>
    <row r="13" spans="1:80" ht="21" customHeight="1">
      <c r="B13" s="792"/>
      <c r="C13" s="792"/>
      <c r="D13" s="792"/>
      <c r="E13" s="792"/>
      <c r="F13" s="792"/>
      <c r="G13" s="792"/>
      <c r="H13" s="792"/>
      <c r="I13" s="792"/>
      <c r="J13" s="792"/>
      <c r="K13" s="802"/>
      <c r="L13" s="792"/>
      <c r="M13" s="792"/>
      <c r="N13" s="813"/>
      <c r="O13" s="813"/>
      <c r="P13" s="813"/>
      <c r="Q13" s="813"/>
      <c r="S13" s="562" t="s">
        <v>2544</v>
      </c>
      <c r="T13" s="181"/>
      <c r="U13" s="181"/>
      <c r="V13" s="181"/>
      <c r="W13" s="181"/>
      <c r="X13" s="181"/>
      <c r="Y13" s="181"/>
      <c r="Z13" s="181"/>
      <c r="AA13" s="181"/>
      <c r="AB13" s="181"/>
      <c r="BX13" s="67" t="s">
        <v>6</v>
      </c>
      <c r="BY13" s="547" t="s">
        <v>20</v>
      </c>
      <c r="BZ13" s="67" t="s">
        <v>2048</v>
      </c>
      <c r="CA13" s="67" t="s">
        <v>401</v>
      </c>
    </row>
    <row r="14" spans="1:80" ht="21" customHeight="1">
      <c r="B14" s="814" t="s">
        <v>2672</v>
      </c>
      <c r="C14" s="814"/>
      <c r="D14" s="814"/>
      <c r="E14" s="814"/>
      <c r="F14" s="814"/>
      <c r="G14" s="814"/>
      <c r="H14" s="814"/>
      <c r="I14" s="814"/>
      <c r="J14" s="814" t="s">
        <v>2673</v>
      </c>
      <c r="K14" s="814"/>
      <c r="L14" s="814"/>
      <c r="M14" s="815"/>
      <c r="N14" s="814" t="s">
        <v>2674</v>
      </c>
      <c r="O14" s="814"/>
      <c r="P14" s="814"/>
      <c r="Q14" s="814"/>
      <c r="S14" s="562" t="s">
        <v>2544</v>
      </c>
      <c r="T14" s="181"/>
      <c r="U14" s="181"/>
      <c r="V14" s="181"/>
      <c r="W14" s="181"/>
      <c r="X14" s="181"/>
      <c r="Y14" s="181"/>
      <c r="Z14" s="181"/>
      <c r="AA14" s="181"/>
      <c r="AB14" s="181"/>
      <c r="BX14" s="67" t="s">
        <v>6</v>
      </c>
      <c r="BY14" s="547" t="s">
        <v>20</v>
      </c>
      <c r="BZ14" s="67" t="s">
        <v>2047</v>
      </c>
      <c r="CA14" s="67" t="s">
        <v>402</v>
      </c>
    </row>
    <row r="15" spans="1:80" ht="21" customHeight="1">
      <c r="B15" s="816"/>
      <c r="C15" s="816"/>
      <c r="D15" s="816"/>
      <c r="E15" s="816"/>
      <c r="F15" s="816"/>
      <c r="G15" s="816"/>
      <c r="H15" s="816"/>
      <c r="I15" s="816"/>
      <c r="J15" s="817"/>
      <c r="K15" s="818" t="str">
        <f>"COLONNE "&amp;SUBSTITUTE(ADDRESS(1,COLUMN(),4),"1","")</f>
        <v>COLONNE K</v>
      </c>
      <c r="L15" s="817"/>
      <c r="M15" s="792"/>
      <c r="N15" s="819"/>
      <c r="O15" s="820" t="str">
        <f>"COLONNE "&amp;SUBSTITUTE(ADDRESS(1,COLUMN(),4),"1","")</f>
        <v>COLONNE O</v>
      </c>
      <c r="P15" s="819"/>
      <c r="Q15" s="819"/>
      <c r="S15" s="562"/>
      <c r="T15" s="193" t="str">
        <f>SUBSTITUTE(ADDRESS(1,COLUMN(),4),"1","")</f>
        <v>T</v>
      </c>
      <c r="U15" s="181"/>
      <c r="V15" s="193" t="str">
        <f>SUBSTITUTE(ADDRESS(1,COLUMN(),4),"1","")</f>
        <v>V</v>
      </c>
      <c r="W15" s="193" t="str">
        <f>SUBSTITUTE(ADDRESS(1,COLUMN(),4),"1","")</f>
        <v>W</v>
      </c>
      <c r="X15" s="181"/>
      <c r="Y15" s="181"/>
      <c r="Z15" s="181"/>
      <c r="AA15" s="181"/>
      <c r="AB15" s="181"/>
      <c r="BX15" s="67" t="s">
        <v>6</v>
      </c>
      <c r="BY15" s="547" t="s">
        <v>20</v>
      </c>
      <c r="BZ15" s="67" t="s">
        <v>2046</v>
      </c>
      <c r="CA15" s="67" t="s">
        <v>403</v>
      </c>
    </row>
    <row r="16" spans="1:80" ht="21" customHeight="1">
      <c r="B16" s="821" t="s">
        <v>2675</v>
      </c>
      <c r="C16" s="822" t="s">
        <v>2676</v>
      </c>
      <c r="D16" s="822" t="s">
        <v>2677</v>
      </c>
      <c r="E16" s="822" t="s">
        <v>2678</v>
      </c>
      <c r="F16" s="822" t="s">
        <v>2679</v>
      </c>
      <c r="G16" s="822" t="s">
        <v>842</v>
      </c>
      <c r="H16" s="822" t="s">
        <v>2680</v>
      </c>
      <c r="I16" s="822" t="s">
        <v>2681</v>
      </c>
      <c r="J16" s="823" t="s">
        <v>1738</v>
      </c>
      <c r="K16" s="824" t="s">
        <v>2682</v>
      </c>
      <c r="L16" s="823" t="s">
        <v>2683</v>
      </c>
      <c r="M16" s="792"/>
      <c r="N16" s="825" t="s">
        <v>1738</v>
      </c>
      <c r="O16" s="826" t="str">
        <f>"⚠️ COPIEZ / COLLEZ CE TEXTE SANS DÉTECTION D'ALLERGÈNES DANS VOTRE DOCUMENT (collage spécial 1.2.3 Valeur)"</f>
        <v>⚠️ COPIEZ / COLLEZ CE TEXTE SANS DÉTECTION D'ALLERGÈNES DANS VOTRE DOCUMENT (collage spécial 1.2.3 Valeur)</v>
      </c>
      <c r="P16" s="825" t="s">
        <v>2684</v>
      </c>
      <c r="Q16" s="825" t="s">
        <v>2683</v>
      </c>
      <c r="S16" s="181"/>
      <c r="T16" s="553" t="str">
        <f>"COLONNE "&amp;SUBSTITUTE(ADDRESS(1,COLUMN(),4),"1","")</f>
        <v>COLONNE T</v>
      </c>
      <c r="V16" s="553" t="str">
        <f>"COLONNE "&amp;SUBSTITUTE(ADDRESS(1,COLUMN(),4),"1","")</f>
        <v>COLONNE V</v>
      </c>
      <c r="W16" s="553" t="str">
        <f>"COLONNE "&amp;SUBSTITUTE(ADDRESS(1,COLUMN(),4),"1","")</f>
        <v>COLONNE W</v>
      </c>
      <c r="X16" s="181"/>
      <c r="Y16" s="181"/>
      <c r="Z16" s="181"/>
      <c r="AA16" s="181"/>
      <c r="AB16" s="181"/>
      <c r="BX16" s="67" t="s">
        <v>6</v>
      </c>
      <c r="BY16" s="547" t="s">
        <v>20</v>
      </c>
      <c r="BZ16" s="67" t="s">
        <v>2045</v>
      </c>
      <c r="CA16" s="67" t="s">
        <v>404</v>
      </c>
    </row>
    <row r="17" spans="2:79" ht="20.100000000000001" customHeight="1">
      <c r="B17" s="816"/>
      <c r="C17" s="816"/>
      <c r="D17" s="816"/>
      <c r="E17" s="816"/>
      <c r="F17" s="816"/>
      <c r="G17" s="816"/>
      <c r="H17" s="816"/>
      <c r="I17" s="816"/>
      <c r="J17" s="823"/>
      <c r="K17" s="824"/>
      <c r="L17" s="823"/>
      <c r="M17" s="792"/>
      <c r="N17" s="827"/>
      <c r="O17" s="826"/>
      <c r="P17" s="827"/>
      <c r="Q17" s="827"/>
      <c r="S17" s="554" t="s">
        <v>842</v>
      </c>
      <c r="T17" s="554" t="str">
        <f>"Texte de la  "&amp;O15&amp;" liaison automatique"</f>
        <v>Texte de la  COLONNE O liaison automatique</v>
      </c>
      <c r="U17" s="554"/>
      <c r="V17" s="828" t="s">
        <v>2685</v>
      </c>
      <c r="W17" s="555" t="s">
        <v>1457</v>
      </c>
      <c r="X17" s="554" t="s">
        <v>844</v>
      </c>
      <c r="Y17" s="554" t="s">
        <v>845</v>
      </c>
      <c r="Z17" s="554" t="s">
        <v>846</v>
      </c>
      <c r="AA17" s="554" t="s">
        <v>847</v>
      </c>
      <c r="AB17" s="554" t="s">
        <v>848</v>
      </c>
      <c r="AC17" s="543" t="s">
        <v>849</v>
      </c>
      <c r="AD17" s="543" t="s">
        <v>2542</v>
      </c>
      <c r="AE17" s="543" t="s">
        <v>2543</v>
      </c>
      <c r="AF17" s="543" t="s">
        <v>854</v>
      </c>
      <c r="AG17" s="543" t="s">
        <v>855</v>
      </c>
      <c r="AH17" s="543" t="s">
        <v>856</v>
      </c>
      <c r="AI17" s="543" t="s">
        <v>857</v>
      </c>
      <c r="AJ17" s="543" t="s">
        <v>858</v>
      </c>
      <c r="AK17" s="543" t="s">
        <v>861</v>
      </c>
      <c r="AL17" s="543" t="s">
        <v>863</v>
      </c>
      <c r="AM17" s="543" t="s">
        <v>865</v>
      </c>
      <c r="AN17" s="543" t="s">
        <v>866</v>
      </c>
      <c r="AO17" s="543" t="s">
        <v>867</v>
      </c>
      <c r="AP17" s="543" t="s">
        <v>869</v>
      </c>
      <c r="AQ17" s="543" t="s">
        <v>871</v>
      </c>
      <c r="AR17" s="543" t="s">
        <v>872</v>
      </c>
      <c r="AS17" s="543" t="s">
        <v>874</v>
      </c>
      <c r="AT17" s="543" t="s">
        <v>875</v>
      </c>
      <c r="AU17" s="543" t="s">
        <v>876</v>
      </c>
      <c r="AV17" s="543" t="s">
        <v>877</v>
      </c>
      <c r="AW17" s="543" t="s">
        <v>880</v>
      </c>
      <c r="AX17" s="543" t="s">
        <v>881</v>
      </c>
      <c r="AY17" s="543" t="s">
        <v>883</v>
      </c>
      <c r="AZ17" s="543" t="s">
        <v>885</v>
      </c>
      <c r="BA17" s="543" t="s">
        <v>887</v>
      </c>
      <c r="BB17" s="543" t="s">
        <v>889</v>
      </c>
      <c r="BC17" s="543" t="s">
        <v>891</v>
      </c>
      <c r="BD17" s="543" t="s">
        <v>893</v>
      </c>
      <c r="BE17" s="543" t="s">
        <v>894</v>
      </c>
      <c r="BF17" s="543" t="s">
        <v>859</v>
      </c>
      <c r="BG17" s="543" t="s">
        <v>860</v>
      </c>
      <c r="BH17" s="543" t="s">
        <v>862</v>
      </c>
      <c r="BI17" s="543" t="s">
        <v>864</v>
      </c>
      <c r="BJ17" s="543" t="s">
        <v>868</v>
      </c>
      <c r="BK17" s="543" t="s">
        <v>870</v>
      </c>
      <c r="BL17" s="543" t="s">
        <v>873</v>
      </c>
      <c r="BM17" s="543" t="s">
        <v>878</v>
      </c>
      <c r="BN17" s="543" t="s">
        <v>879</v>
      </c>
      <c r="BO17" s="543" t="s">
        <v>882</v>
      </c>
      <c r="BP17" s="543" t="s">
        <v>884</v>
      </c>
      <c r="BQ17" s="543" t="s">
        <v>886</v>
      </c>
      <c r="BR17" s="543" t="s">
        <v>888</v>
      </c>
      <c r="BS17" s="543" t="s">
        <v>890</v>
      </c>
      <c r="BT17" s="543" t="s">
        <v>892</v>
      </c>
      <c r="BU17" s="543" t="s">
        <v>895</v>
      </c>
      <c r="BX17" s="67" t="s">
        <v>6</v>
      </c>
      <c r="BY17" s="547" t="s">
        <v>20</v>
      </c>
      <c r="BZ17" s="67" t="s">
        <v>2044</v>
      </c>
      <c r="CA17" s="67" t="s">
        <v>405</v>
      </c>
    </row>
    <row r="18" spans="2:79" ht="30" customHeight="1">
      <c r="B18" s="816" t="str">
        <f t="shared" ref="B18:B81" si="0">IF(TRIM(SUBSTITUTE(K18,CHAR(160),""))="","",TRIM(SUBSTITUTE(SUBSTITUTE(SUBSTITUTE(SUBSTITUTE(CLEAN(K18),CHAR(160)," "),CHAR(9)," "),CHAR(10)," "),CHAR(13)," ")))</f>
        <v>Tarte normande aux pommes et aux amandes 🍎🥧</v>
      </c>
      <c r="C18" s="816" t="str">
        <f t="shared" ref="C18:C81" si="1">IF(B18="","",TRIM(SUBSTITUTE(SUBSTITUTE(SUBSTITUTE(SUBSTITUTE(SUBSTITUTE(SUBSTITUTE(SUBSTITUTE(SUBSTITUTE(SUBSTITUTE(SUBSTITUTE(B18,","," "),";"," "),":"," "),"."," "),"?"," "), "!"," "),"/"," "), "("," "), ")"," "), "-"," ")))</f>
        <v>Tarte normande aux pommes et aux amandes 🍎🥧</v>
      </c>
      <c r="D18" s="816" t="str">
        <f t="shared" ref="D18:D81" si="2">IF(UPPER(TRIM($N$11))="X",C18,B18)</f>
        <v>Tarte normande aux pommes et aux amandes 🍎🥧</v>
      </c>
      <c r="E18" s="816">
        <f>IFERROR(MATCH(TRUE(),INDEX($K$18:$K$203&lt;&gt;"",0),0)+17,"")</f>
        <v>18</v>
      </c>
      <c r="F18" s="816" t="str">
        <f>IF(E18="","",INDEX($D:$D,E18))</f>
        <v>Tarte normande aux pommes et aux amandes 🍎🥧</v>
      </c>
      <c r="G18" s="816" t="str">
        <f t="shared" ref="G18:G81" si="3">IF(OR(F18="",M18=""),"",LEFT(F18,M18))</f>
        <v>Tarte normande aux pommes et aux amandes 🍎🥧</v>
      </c>
      <c r="H18" s="829" t="str">
        <f t="shared" ref="H18:H81" si="4">IF(OR(F18="",M18=""),"",TRIM(MID(F18,M18+1,99999)))</f>
        <v/>
      </c>
      <c r="I18" s="816" t="str">
        <f t="shared" ref="I18:I81" si="5">IF(AND(F18&lt;&gt;"",$N$10&gt;0,M18&gt;$N$10),"Mot &gt; limite","")</f>
        <v/>
      </c>
      <c r="J18" s="830">
        <f>IF(K18="","",COUNTIF($K$18:K18,"&lt;&gt;"))</f>
        <v>1</v>
      </c>
      <c r="K18" s="831" t="s">
        <v>2686</v>
      </c>
      <c r="L18" s="830">
        <f t="shared" ref="L18:L81" si="6">IF(TRIM(SUBSTITUTE(K18,CHAR(160),""))="","",LEN(K18))</f>
        <v>45</v>
      </c>
      <c r="M18" s="792">
        <f t="shared" ref="M18:M81" si="7">IF(OR(F18="",$N$10="",$N$10&lt;=0),"",IF(LEN(F18)&lt;=$N$10,LEN(F18),IFERROR(FIND("♦",SUBSTITUTE(LEFT(F18,$N$10)," ","♦",LEN(LEFT(F18,$N$10))-LEN(SUBSTITUTE(LEFT(F18,$N$10)," ","")))),FIND(" ",F18&amp;" ",$N$10+1)-1)))</f>
        <v>45</v>
      </c>
      <c r="N18" s="832">
        <f t="shared" ref="N18:N81" si="8">IF(O18="","",ROW()-17)</f>
        <v>1</v>
      </c>
      <c r="O18" s="833" t="str">
        <f t="shared" ref="O18:O81" si="9">G18</f>
        <v>Tarte normande aux pommes et aux amandes 🍎🥧</v>
      </c>
      <c r="P18" s="832">
        <f t="shared" ref="P18:P81" si="10">IF(O18="","",LEN(TRIM(O18))-LEN(SUBSTITUTE(TRIM(O18)," ",""))+1)</f>
        <v>8</v>
      </c>
      <c r="Q18" s="832">
        <f t="shared" ref="Q18:Q81" si="11">IF(O18="","",LEN(O18))</f>
        <v>45</v>
      </c>
      <c r="S18" s="556">
        <f t="shared" ref="S18:S81" si="12">IF(T18="","",ROW())</f>
        <v>18</v>
      </c>
      <c r="T18" s="834" t="str">
        <f>O18</f>
        <v>Tarte normande aux pommes et aux amandes 🍎🥧</v>
      </c>
      <c r="U18" s="556" t="s">
        <v>1456</v>
      </c>
      <c r="V18" s="835" t="str">
        <f t="shared" ref="V18:V81" si="13">IF(T18="","",TRIM(SUBSTITUTE(T18,"*",""))&amp;IF(COUNTIF(W18,"*⚠*")&gt;0," *",""))</f>
        <v>Tarte normande aux pommes et aux amandes 🍎🥧 *</v>
      </c>
      <c r="W18" s="836" t="str">
        <f t="shared" ref="W18:W81" si="14">IF(T18="","",MID(IF(BF18&lt;&gt;""," • "&amp;BF18,"")&amp;IF(BH18&lt;&gt;""," • "&amp;BH18,"")&amp;IF(BI18&lt;&gt;""," • "&amp;BI18,"")&amp;IF(BJ18&lt;&gt;""," • "&amp;BJ18,"")&amp;IF(BK18&lt;&gt;""," • "&amp;BK18,"")&amp;IF(BL18&lt;&gt;""," • "&amp;BL18,"")&amp;IF(BM18&lt;&gt;""," • "&amp;BM18,"")&amp;IF(BO18&lt;&gt;""," • "&amp;BO18,"")&amp;IF(BP18&lt;&gt;""," • "&amp;BP18,"")&amp;IF(BQ18&lt;&gt;""," • "&amp;BQ18,"")&amp;IF(BR18&lt;&gt;""," • "&amp;BR18,"")&amp;IF(BS18&lt;&gt;""," • "&amp;BS18,"")&amp;IF(BT18&lt;&gt;""," • "&amp;BT18,"")&amp;IF(BU18&lt;&gt;""," • "&amp;BU18,""),4,32767))</f>
        <v>⚠ Fruits a coque</v>
      </c>
      <c r="X18" s="560" t="str">
        <f t="shared" ref="X18:X81" si="15">IF(T18="","",TRIM(T18)&amp;IF(Z18&gt;0," *",""))</f>
        <v>Tarte normande aux pommes et aux amandes 🍎🥧 *</v>
      </c>
      <c r="Y18" s="561" t="str">
        <f t="shared" ref="Y18:Y81" si="16">IF(T18="","",MID(IF(BG18&lt;&gt;""," • "&amp;BG18,"")&amp;IF(BN18&lt;&gt;""," • "&amp;BN18,""),4,32767))</f>
        <v/>
      </c>
      <c r="Z18" s="556">
        <f t="shared" ref="Z18:Z81" si="17">IF(T18="","",--(BF18&lt;&gt;"")+--(BH18&lt;&gt;"")+--(BI18&lt;&gt;"")+--(BJ18&lt;&gt;"")+--(BK18&lt;&gt;"")+--(BL18&lt;&gt;"")+--(BM18&lt;&gt;"")+--(BO18&lt;&gt;"")+--(BP18&lt;&gt;"")+--(BQ18&lt;&gt;"")+--(BR18&lt;&gt;"")+--(BS18&lt;&gt;"")+--(BT18&lt;&gt;"")+--(BU18&lt;&gt;""))</f>
        <v>1</v>
      </c>
      <c r="AA18" s="556">
        <f t="shared" ref="AA18:AA81" si="18">IF(T18="","",--(BG18&lt;&gt;"")+--(BN18&lt;&gt;""))</f>
        <v>0</v>
      </c>
      <c r="AB18" s="561" t="str">
        <f t="shared" ref="AB18:AB81" si="19">IF(T18="","",IF(W18&lt;&gt;"",W18,IF(Y18&lt;&gt;"",Y18,"aucun match")))</f>
        <v>⚠ Fruits a coque</v>
      </c>
      <c r="AC18" s="76" t="str">
        <f t="shared" ref="AC18:AC81" si="20">IF(T18="","",LOWER(T18))</f>
        <v>tarte normande aux pommes et aux amandes 🍎🥧</v>
      </c>
      <c r="AD18" s="76" t="str">
        <f t="shared" ref="AD18:AD81" si="21">IF(AC18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18,"œ","oe"),"æ","ae"),"à","a"),"á","a"),"â","a"),"ä","a"),"ã","a"),"å","a"),"ç","c"),"è","e"),"é","e"),"ê","e"),"ë","e"),"ì","i"),"í","i"),"î","i"),"ï","i"),"ñ","n"),"ò","o"),"ó","o"),"ô","o"),"ö","o"),"õ","o"),"ù","u"),"ú","u"),"û","u"),"ü","u"),"ý","y"),"ÿ","y"))</f>
        <v>tarte normande aux pommes et aux amandes 🍎🥧</v>
      </c>
      <c r="AE18" s="76" t="str">
        <f t="shared" ref="AE18:AE81" si="22">IF(AD18="","",SUBSTITUTE(SUBSTITUTE(SUBSTITUTE(SUBSTITUTE(SUBSTITUTE(SUBSTITUTE(SUBSTITUTE(SUBSTITUTE(SUBSTITUTE(SUBSTITUTE(SUBSTITUTE(SUBSTITUTE(SUBSTITUTE(SUBSTITUTE(SUBSTITUTE(SUBSTITUTE(SUBSTITUTE(AD18,CHAR(10)," "),CHAR(13)," "),","," "),"."," "),":"," "),"/"," "),"-"," "),"_"," "),CHAR(34)," "),CHAR(40)," "),CHAR(41)," "),CHAR(39)," "),"?"," "),"!"," "),"+"," "),"*"," "),"&amp;"," "))</f>
        <v>tarte normande aux pommes et aux amandes 🍎🥧</v>
      </c>
      <c r="AF18" s="76" t="str">
        <f t="shared" ref="AF18:AF81" si="23">IF(AE18="",""," "&amp;TRIM(SUBSTITUTE(SUBSTITUTE(SUBSTITUTE(AE18,"  "," "),"  "," "),"  "," "))&amp;" ")</f>
        <v xml:space="preserve"> tarte normande aux pommes et aux amandes 🍎🥧 </v>
      </c>
      <c r="AG18" s="76" cm="1">
        <f t="array" ref="AG18">IF(T18="",0,SUMPRODUCT((BX4:BX795="Gluten")*(BY4:BY795="INFO")*(COUNTIF(AF18,"*"&amp;BZ4:BZ795&amp;"*")&gt;0)*1))</f>
        <v>0</v>
      </c>
      <c r="AH18" s="76" cm="1">
        <f t="array" ref="AH18">IF(T18="",0,SUMPRODUCT((BX4:BX795="Gluten")*(BY4:BY795="EXCL")*(COUNTIF(AF18,"*"&amp;BZ4:BZ795&amp;"*")&gt;0)*1))</f>
        <v>0</v>
      </c>
      <c r="AI18" s="76" cm="1">
        <f t="array" ref="AI18">IF(T18="",0,SUMPRODUCT((BX4:BX795="Gluten")*(BY4:BY795="ALERTE")*(COUNTIF(AF18,"*"&amp;BZ4:BZ795&amp;"*")&gt;0)*1))</f>
        <v>0</v>
      </c>
      <c r="AJ18" s="76" cm="1">
        <f t="array" ref="AJ18">IF(T18="",0,SUMPRODUCT((BX4:BX795="Gluten")*(BY4:BY795="SUSP")*(COUNTIF(AF18,"*"&amp;BZ4:BZ795&amp;"*")&gt;0)*1))</f>
        <v>0</v>
      </c>
      <c r="AK18" s="76" cm="1">
        <f t="array" ref="AK18">IF(T18="",0,SUMPRODUCT((BX4:BX795="Crustaces")*(BY4:BY795="ALERTE")*(COUNTIF(AF18,"*"&amp;BZ4:BZ795&amp;"*")&gt;0)*1))</f>
        <v>0</v>
      </c>
      <c r="AL18" s="76" cm="1">
        <f t="array" ref="AL18">IF(T18="",0,SUMPRODUCT((BX4:BX795="Oeufs")*(BY4:BY795="ALERTE")*(COUNTIF(AF18,"*"&amp;BZ4:BZ795&amp;"*")&gt;0)*1))</f>
        <v>0</v>
      </c>
      <c r="AM18" s="76" cm="1">
        <f t="array" ref="AM18">IF(T18="",0,SUMPRODUCT((BX4:BX795="Poissons")*(BY4:BY795="INFO")*(COUNTIF(AF18,"*"&amp;BZ4:BZ795&amp;"*")&gt;0)*1))</f>
        <v>0</v>
      </c>
      <c r="AN18" s="76" cm="1">
        <f t="array" ref="AN18">IF(T18="",0,SUMPRODUCT((BX4:BX795="Poissons")*(BY4:BY795="EXCL")*(COUNTIF(AF18,"*"&amp;BZ4:BZ795&amp;"*")&gt;0)*1))</f>
        <v>0</v>
      </c>
      <c r="AO18" s="76" cm="1">
        <f t="array" ref="AO18">IF(T18="",0,SUMPRODUCT((BX4:BX795="Poissons")*(BY4:BY795="ALERTE")*(COUNTIF(AF18,"*"&amp;BZ4:BZ795&amp;"*")&gt;0)*1))</f>
        <v>0</v>
      </c>
      <c r="AP18" s="76" cm="1">
        <f t="array" ref="AP18">IF(T18="",0,SUMPRODUCT((BX4:BX795="Arachides")*(BY4:BY795="ALERTE")*(COUNTIF(AF18,"*"&amp;BZ4:BZ795&amp;"*")&gt;0)*1))</f>
        <v>0</v>
      </c>
      <c r="AQ18" s="76" cm="1">
        <f t="array" ref="AQ18">IF(T18="",0,SUMPRODUCT((BX4:BX795="Soja")*(BY4:BY795="INFO")*(COUNTIF(AF18,"*"&amp;BZ4:BZ795&amp;"*")&gt;0)*1))</f>
        <v>0</v>
      </c>
      <c r="AR18" s="76" cm="1">
        <f t="array" ref="AR18">IF(T18="",0,SUMPRODUCT((BX4:BX795="Soja")*(BY4:BY795="ALERTE")*(COUNTIF(AF18,"*"&amp;BZ4:BZ795&amp;"*")&gt;0)*1))</f>
        <v>0</v>
      </c>
      <c r="AS18" s="76" cm="1">
        <f t="array" ref="AS18">IF(T18="",0,SUMPRODUCT((BX4:BX795="Lait")*(BY4:BY795="INFO")*(COUNTIF(AF18,"*"&amp;BZ4:BZ795&amp;"*")&gt;0)*1))</f>
        <v>0</v>
      </c>
      <c r="AT18" s="76" cm="1">
        <f t="array" ref="AT18">IF(T18="",0,SUMPRODUCT((BX4:BX795="Lait")*(BY4:BY795="EXCL")*(COUNTIF(AF18,"*"&amp;BZ4:BZ795&amp;"*")&gt;0)*1))</f>
        <v>0</v>
      </c>
      <c r="AU18" s="76" cm="1">
        <f t="array" ref="AU18">IF(T18="",0,SUMPRODUCT((BX4:BX795="Lait")*(BY4:BY795="ALERTE")*(COUNTIF(AF18,"*"&amp;BZ4:BZ795&amp;"*")&gt;0)*1))</f>
        <v>0</v>
      </c>
      <c r="AV18" s="76" cm="1">
        <f t="array" ref="AV18">IF(T18="",0,SUMPRODUCT((BX4:BX795="Lait")*(BY4:BY795="SUSP")*(COUNTIF(AF18,"*"&amp;BZ4:BZ795&amp;"*")&gt;0)*1))</f>
        <v>0</v>
      </c>
      <c r="AW18" s="76" cm="1">
        <f t="array" ref="AW18">IF(T18="",0,SUMPRODUCT((BX4:BX795="Fruits a coque")*(BY4:BY795="EXCL")*(COUNTIF(AF18,"*"&amp;BZ4:BZ795&amp;"*")&gt;0)*1))</f>
        <v>0</v>
      </c>
      <c r="AX18" s="76" cm="1">
        <f t="array" ref="AX18">IF(T18="",0,SUMPRODUCT((BX4:BX795="Fruits a coque")*(BY4:BY795="ALERTE")*(COUNTIF(AF18,"*"&amp;BZ4:BZ795&amp;"*")&gt;0)*1))</f>
        <v>2</v>
      </c>
      <c r="AY18" s="76" cm="1">
        <f t="array" ref="AY18">IF(T18="",0,SUMPRODUCT((BX4:BX795="Celeri")*(BY4:BY795="ALERTE")*(COUNTIF(AF18,"*"&amp;BZ4:BZ795&amp;"*")&gt;0)*1))</f>
        <v>0</v>
      </c>
      <c r="AZ18" s="76" cm="1">
        <f t="array" ref="AZ18">IF(T18="",0,SUMPRODUCT((BX4:BX795="Moutarde")*(BY4:BY795="ALERTE")*(COUNTIF(AF18,"*"&amp;BZ4:BZ795&amp;"*")&gt;0)*1))</f>
        <v>0</v>
      </c>
      <c r="BA18" s="76" cm="1">
        <f t="array" ref="BA18">IF(T18="",0,SUMPRODUCT((BX4:BX795="Sesame")*(BY4:BY795="ALERTE")*(COUNTIF(AF18,"*"&amp;BZ4:BZ795&amp;"*")&gt;0)*1))</f>
        <v>0</v>
      </c>
      <c r="BB18" s="76" cm="1">
        <f t="array" ref="BB18">IF(T18="",0,SUMPRODUCT((BX4:BX795="Sulfites")*(BY4:BY795="ALERTE")*(COUNTIF(AF18,"*"&amp;BZ4:BZ795&amp;"*")&gt;0)*1))</f>
        <v>0</v>
      </c>
      <c r="BC18" s="76" cm="1">
        <f t="array" ref="BC18">IF(T18="",0,SUMPRODUCT((BX4:BX795="Lupin")*(BY4:BY795="ALERTE")*(COUNTIF(AF18,"*"&amp;BZ4:BZ795&amp;"*")&gt;0)*1))</f>
        <v>0</v>
      </c>
      <c r="BD18" s="76" cm="1">
        <f t="array" ref="BD18">IF(T18="",0,SUMPRODUCT((BX4:BX795="Mollusques")*(BY4:BY795="EXCL")*(COUNTIF(AF18,"*"&amp;BZ4:BZ795&amp;"*")&gt;0)*1))</f>
        <v>0</v>
      </c>
      <c r="BE18" s="76" cm="1">
        <f t="array" ref="BE18">IF(T18="",0,SUMPRODUCT((BX4:BX795="Mollusques")*(BY4:BY795="ALERTE")*(COUNTIF(AF18,"*"&amp;BZ4:BZ795&amp;"*")&gt;0)*1))</f>
        <v>0</v>
      </c>
      <c r="BF18" s="76" t="str">
        <f t="shared" ref="BF18:BF81" si="24">IF(T18="","",IF(AG18&gt;0,"info Gluten",IF(AND(AI18&gt;0,AH18=0),"⚠ Gluten","")))</f>
        <v/>
      </c>
      <c r="BG18" s="76" t="str">
        <f t="shared" ref="BG18:BG81" si="25">IF(T18="","",IF(AND(BF18="",AJ18&gt;0,AH18=0),"suspicion Gluten",""))</f>
        <v/>
      </c>
      <c r="BH18" s="76" t="str">
        <f t="shared" ref="BH18:BH81" si="26">IF(T18="","",IF(AK18&gt;0,"⚠ Crustaces",""))</f>
        <v/>
      </c>
      <c r="BI18" s="76" t="str">
        <f t="shared" ref="BI18:BI81" si="27">IF(T18="","",IF(AL18&gt;0,"⚠ Oeufs",""))</f>
        <v/>
      </c>
      <c r="BJ18" s="76" t="str">
        <f t="shared" ref="BJ18:BJ81" si="28">IF(T18="","",IF(AM18&gt;0,"info Poissons",IF(AND(AO18&gt;0,AN18=0),"⚠ Poissons","")))</f>
        <v/>
      </c>
      <c r="BK18" s="76" t="str">
        <f t="shared" ref="BK18:BK81" si="29">IF(T18="","",IF(AP18&gt;0,"⚠ Arachides",""))</f>
        <v/>
      </c>
      <c r="BL18" s="76" t="str">
        <f t="shared" ref="BL18:BL81" si="30">IF(T18="","",IF(AQ18&gt;0,"info Soja",IF(AR18&gt;0,"⚠ Soja","")))</f>
        <v/>
      </c>
      <c r="BM18" s="76" t="str">
        <f t="shared" ref="BM18:BM81" si="31">IF(T18="","",IF(AS18&gt;0,"info Lait",IF(AND(AU18&gt;0,AT18=0),"⚠ Lait","")))</f>
        <v/>
      </c>
      <c r="BN18" s="76" t="str">
        <f t="shared" ref="BN18:BN81" si="32">IF(T18="","",IF(AND(BM18="",AV18&gt;0,AT18=0),"suspicion Lait",""))</f>
        <v/>
      </c>
      <c r="BO18" s="76" t="str">
        <f t="shared" ref="BO18:BO81" si="33">IF(T18="","",IF(AND(AX18&gt;0,AW18=0),"⚠ Fruits a coque",""))</f>
        <v>⚠ Fruits a coque</v>
      </c>
      <c r="BP18" s="76" t="str">
        <f t="shared" ref="BP18:BP81" si="34">IF(T18="","",IF(AY18&gt;0,"⚠ Celeri",""))</f>
        <v/>
      </c>
      <c r="BQ18" s="76" t="str">
        <f t="shared" ref="BQ18:BQ81" si="35">IF(T18="","",IF(AZ18&gt;0,"⚠ Moutarde",""))</f>
        <v/>
      </c>
      <c r="BR18" s="76" t="str">
        <f t="shared" ref="BR18:BR81" si="36">IF(T18="","",IF(BA18&gt;0,"⚠ Sesame",""))</f>
        <v/>
      </c>
      <c r="BS18" s="76" t="str">
        <f t="shared" ref="BS18:BS81" si="37">IF(T18="","",IF(BB18&gt;0,"⚠ Sulfites",""))</f>
        <v/>
      </c>
      <c r="BT18" s="76" t="str">
        <f t="shared" ref="BT18:BT81" si="38">IF(T18="","",IF(BC18&gt;0,"⚠ Lupin",""))</f>
        <v/>
      </c>
      <c r="BU18" s="76" t="str">
        <f t="shared" ref="BU18:BU81" si="39">IF(T18="","",IF(AND(BE18&gt;0,BD18=0),"⚠ Mollusques",""))</f>
        <v/>
      </c>
      <c r="BX18" s="67" t="s">
        <v>6</v>
      </c>
      <c r="BY18" s="547" t="s">
        <v>20</v>
      </c>
      <c r="BZ18" s="67" t="s">
        <v>2043</v>
      </c>
      <c r="CA18" s="67" t="s">
        <v>406</v>
      </c>
    </row>
    <row r="19" spans="2:79" ht="30" customHeight="1">
      <c r="B19" s="816"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816"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816" t="str">
        <f t="shared" si="2"/>
        <v>Un grand classique de la pâtisserie française ! Cette tarte normande fondante aux pommes et aux amandes est à la fois simple, économique et délicieusement parfumée. À servir tiède avec une cuillerée de crème fraîche pour un pur moment de douceur.</v>
      </c>
      <c r="E19" s="816">
        <f>IF(H18&lt;&gt;"",E18,IF(E18="","",IFERROR(MATCH(TRUE(),INDEX(INDEX($K:$K,E18+1):$K$203&lt;&gt;"",0),0)+E18,"")))</f>
        <v>19</v>
      </c>
      <c r="F19" s="816" t="str">
        <f t="shared" ref="F19:F82" si="40">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816" t="str">
        <f t="shared" si="3"/>
        <v xml:space="preserve">Un grand classique de la pâtisserie française ! Cette tarte normande fondante </v>
      </c>
      <c r="H19" s="829" t="str">
        <f t="shared" si="4"/>
        <v>aux pommes et aux amandes est à la fois simple, économique et délicieusement parfumée. À servir tiède avec une cuillerée de crème fraîche pour un pur moment de douceur.</v>
      </c>
      <c r="I19" s="837" t="str">
        <f t="shared" si="5"/>
        <v/>
      </c>
      <c r="J19" s="830">
        <f>IF(K19="","",COUNTIF($K$18:K19,"&lt;&gt;"))</f>
        <v>2</v>
      </c>
      <c r="K19" s="831" t="s">
        <v>2687</v>
      </c>
      <c r="L19" s="830">
        <f t="shared" si="6"/>
        <v>246</v>
      </c>
      <c r="M19" s="792">
        <f t="shared" si="7"/>
        <v>78</v>
      </c>
      <c r="N19" s="832">
        <f t="shared" si="8"/>
        <v>2</v>
      </c>
      <c r="O19" s="838" t="str">
        <f t="shared" si="9"/>
        <v xml:space="preserve">Un grand classique de la pâtisserie française ! Cette tarte normande fondante </v>
      </c>
      <c r="P19" s="832">
        <f t="shared" si="10"/>
        <v>12</v>
      </c>
      <c r="Q19" s="832">
        <f t="shared" si="11"/>
        <v>78</v>
      </c>
      <c r="S19" s="556">
        <f t="shared" si="12"/>
        <v>19</v>
      </c>
      <c r="T19" s="834" t="str">
        <f t="shared" ref="T19:T82" si="41">O19</f>
        <v xml:space="preserve">Un grand classique de la pâtisserie française ! Cette tarte normande fondante </v>
      </c>
      <c r="U19" s="556" t="s">
        <v>1456</v>
      </c>
      <c r="V19" s="835" t="str">
        <f t="shared" si="13"/>
        <v>Un grand classique de la pâtisserie française ! Cette tarte normande fondante</v>
      </c>
      <c r="W19" s="836" t="str">
        <f t="shared" si="14"/>
        <v/>
      </c>
      <c r="X19" s="560" t="str">
        <f t="shared" si="15"/>
        <v>Un grand classique de la pâtisserie française ! Cette tarte normande fondante</v>
      </c>
      <c r="Y19" s="561" t="str">
        <f t="shared" si="16"/>
        <v/>
      </c>
      <c r="Z19" s="556">
        <f t="shared" si="17"/>
        <v>0</v>
      </c>
      <c r="AA19" s="556">
        <f t="shared" si="18"/>
        <v>0</v>
      </c>
      <c r="AB19" s="561" t="str">
        <f t="shared" si="19"/>
        <v>aucun match</v>
      </c>
      <c r="AC19" s="76" t="str">
        <f t="shared" si="20"/>
        <v xml:space="preserve">un grand classique de la pâtisserie française ! cette tarte normande fondante </v>
      </c>
      <c r="AD19" s="76" t="str">
        <f t="shared" si="21"/>
        <v xml:space="preserve">un grand classique de la patisserie francaise ! cette tarte normande fondante </v>
      </c>
      <c r="AE19" s="76" t="str">
        <f t="shared" si="22"/>
        <v xml:space="preserve">un grand classique de la patisserie francaise   cette tarte normande fondante </v>
      </c>
      <c r="AF19" s="76" t="str">
        <f t="shared" si="23"/>
        <v xml:space="preserve"> un grand classique de la patisserie francaise cette tarte normande fondante </v>
      </c>
      <c r="AG19" s="76" cm="1">
        <f t="array" ref="AG19">IF(T19="",0,SUMPRODUCT((BX4:BX795="Gluten")*(BY4:BY795="INFO")*(COUNTIF(AF19,"*"&amp;BZ4:BZ795&amp;"*")&gt;0)*1))</f>
        <v>0</v>
      </c>
      <c r="AH19" s="76" cm="1">
        <f t="array" ref="AH19">IF(T19="",0,SUMPRODUCT((BX4:BX795="Gluten")*(BY4:BY795="EXCL")*(COUNTIF(AF19,"*"&amp;BZ4:BZ795&amp;"*")&gt;0)*1))</f>
        <v>0</v>
      </c>
      <c r="AI19" s="76" cm="1">
        <f t="array" ref="AI19">IF(T19="",0,SUMPRODUCT((BX4:BX795="Gluten")*(BY4:BY795="ALERTE")*(COUNTIF(AF19,"*"&amp;BZ4:BZ795&amp;"*")&gt;0)*1))</f>
        <v>0</v>
      </c>
      <c r="AJ19" s="76" cm="1">
        <f t="array" ref="AJ19">IF(T19="",0,SUMPRODUCT((BX4:BX795="Gluten")*(BY4:BY795="SUSP")*(COUNTIF(AF19,"*"&amp;BZ4:BZ795&amp;"*")&gt;0)*1))</f>
        <v>0</v>
      </c>
      <c r="AK19" s="76" cm="1">
        <f t="array" ref="AK19">IF(T19="",0,SUMPRODUCT((BX4:BX795="Crustaces")*(BY4:BY795="ALERTE")*(COUNTIF(AF19,"*"&amp;BZ4:BZ795&amp;"*")&gt;0)*1))</f>
        <v>0</v>
      </c>
      <c r="AL19" s="76" cm="1">
        <f t="array" ref="AL19">IF(T19="",0,SUMPRODUCT((BX4:BX795="Oeufs")*(BY4:BY795="ALERTE")*(COUNTIF(AF19,"*"&amp;BZ4:BZ795&amp;"*")&gt;0)*1))</f>
        <v>0</v>
      </c>
      <c r="AM19" s="76" cm="1">
        <f t="array" ref="AM19">IF(T19="",0,SUMPRODUCT((BX4:BX795="Poissons")*(BY4:BY795="INFO")*(COUNTIF(AF19,"*"&amp;BZ4:BZ795&amp;"*")&gt;0)*1))</f>
        <v>0</v>
      </c>
      <c r="AN19" s="76" cm="1">
        <f t="array" ref="AN19">IF(T19="",0,SUMPRODUCT((BX4:BX795="Poissons")*(BY4:BY795="EXCL")*(COUNTIF(AF19,"*"&amp;BZ4:BZ795&amp;"*")&gt;0)*1))</f>
        <v>0</v>
      </c>
      <c r="AO19" s="76" cm="1">
        <f t="array" ref="AO19">IF(T19="",0,SUMPRODUCT((BX4:BX795="Poissons")*(BY4:BY795="ALERTE")*(COUNTIF(AF19,"*"&amp;BZ4:BZ795&amp;"*")&gt;0)*1))</f>
        <v>0</v>
      </c>
      <c r="AP19" s="76" cm="1">
        <f t="array" ref="AP19">IF(T19="",0,SUMPRODUCT((BX4:BX795="Arachides")*(BY4:BY795="ALERTE")*(COUNTIF(AF19,"*"&amp;BZ4:BZ795&amp;"*")&gt;0)*1))</f>
        <v>0</v>
      </c>
      <c r="AQ19" s="76" cm="1">
        <f t="array" ref="AQ19">IF(T19="",0,SUMPRODUCT((BX4:BX795="Soja")*(BY4:BY795="INFO")*(COUNTIF(AF19,"*"&amp;BZ4:BZ795&amp;"*")&gt;0)*1))</f>
        <v>0</v>
      </c>
      <c r="AR19" s="76" cm="1">
        <f t="array" ref="AR19">IF(T19="",0,SUMPRODUCT((BX4:BX795="Soja")*(BY4:BY795="ALERTE")*(COUNTIF(AF19,"*"&amp;BZ4:BZ795&amp;"*")&gt;0)*1))</f>
        <v>0</v>
      </c>
      <c r="AS19" s="76" cm="1">
        <f t="array" ref="AS19">IF(T19="",0,SUMPRODUCT((BX4:BX795="Lait")*(BY4:BY795="INFO")*(COUNTIF(AF19,"*"&amp;BZ4:BZ795&amp;"*")&gt;0)*1))</f>
        <v>0</v>
      </c>
      <c r="AT19" s="76" cm="1">
        <f t="array" ref="AT19">IF(T19="",0,SUMPRODUCT((BX4:BX795="Lait")*(BY4:BY795="EXCL")*(COUNTIF(AF19,"*"&amp;BZ4:BZ795&amp;"*")&gt;0)*1))</f>
        <v>0</v>
      </c>
      <c r="AU19" s="76" cm="1">
        <f t="array" ref="AU19">IF(T19="",0,SUMPRODUCT((BX4:BX795="Lait")*(BY4:BY795="ALERTE")*(COUNTIF(AF19,"*"&amp;BZ4:BZ795&amp;"*")&gt;0)*1))</f>
        <v>0</v>
      </c>
      <c r="AV19" s="76" cm="1">
        <f t="array" ref="AV19">IF(T19="",0,SUMPRODUCT((BX4:BX795="Lait")*(BY4:BY795="SUSP")*(COUNTIF(AF19,"*"&amp;BZ4:BZ795&amp;"*")&gt;0)*1))</f>
        <v>0</v>
      </c>
      <c r="AW19" s="76" cm="1">
        <f t="array" ref="AW19">IF(T19="",0,SUMPRODUCT((BX4:BX795="Fruits a coque")*(BY4:BY795="EXCL")*(COUNTIF(AF19,"*"&amp;BZ4:BZ795&amp;"*")&gt;0)*1))</f>
        <v>0</v>
      </c>
      <c r="AX19" s="76" cm="1">
        <f t="array" ref="AX19">IF(T19="",0,SUMPRODUCT((BX4:BX795="Fruits a coque")*(BY4:BY795="ALERTE")*(COUNTIF(AF19,"*"&amp;BZ4:BZ795&amp;"*")&gt;0)*1))</f>
        <v>0</v>
      </c>
      <c r="AY19" s="76" cm="1">
        <f t="array" ref="AY19">IF(T19="",0,SUMPRODUCT((BX4:BX795="Celeri")*(BY4:BY795="ALERTE")*(COUNTIF(AF19,"*"&amp;BZ4:BZ795&amp;"*")&gt;0)*1))</f>
        <v>0</v>
      </c>
      <c r="AZ19" s="76" cm="1">
        <f t="array" ref="AZ19">IF(T19="",0,SUMPRODUCT((BX4:BX795="Moutarde")*(BY4:BY795="ALERTE")*(COUNTIF(AF19,"*"&amp;BZ4:BZ795&amp;"*")&gt;0)*1))</f>
        <v>0</v>
      </c>
      <c r="BA19" s="76" cm="1">
        <f t="array" ref="BA19">IF(T19="",0,SUMPRODUCT((BX4:BX795="Sesame")*(BY4:BY795="ALERTE")*(COUNTIF(AF19,"*"&amp;BZ4:BZ795&amp;"*")&gt;0)*1))</f>
        <v>0</v>
      </c>
      <c r="BB19" s="76" cm="1">
        <f t="array" ref="BB19">IF(T19="",0,SUMPRODUCT((BX4:BX795="Sulfites")*(BY4:BY795="ALERTE")*(COUNTIF(AF19,"*"&amp;BZ4:BZ795&amp;"*")&gt;0)*1))</f>
        <v>0</v>
      </c>
      <c r="BC19" s="76" cm="1">
        <f t="array" ref="BC19">IF(T19="",0,SUMPRODUCT((BX4:BX795="Lupin")*(BY4:BY795="ALERTE")*(COUNTIF(AF19,"*"&amp;BZ4:BZ795&amp;"*")&gt;0)*1))</f>
        <v>0</v>
      </c>
      <c r="BD19" s="76" cm="1">
        <f t="array" ref="BD19">IF(T19="",0,SUMPRODUCT((BX4:BX795="Mollusques")*(BY4:BY795="EXCL")*(COUNTIF(AF19,"*"&amp;BZ4:BZ795&amp;"*")&gt;0)*1))</f>
        <v>0</v>
      </c>
      <c r="BE19" s="76" cm="1">
        <f t="array" ref="BE19">IF(T19="",0,SUMPRODUCT((BX4:BX795="Mollusques")*(BY4:BY795="ALERTE")*(COUNTIF(AF19,"*"&amp;BZ4:BZ795&amp;"*")&gt;0)*1))</f>
        <v>0</v>
      </c>
      <c r="BF19" s="76" t="str">
        <f t="shared" si="24"/>
        <v/>
      </c>
      <c r="BG19" s="76" t="str">
        <f t="shared" si="25"/>
        <v/>
      </c>
      <c r="BH19" s="76" t="str">
        <f t="shared" si="26"/>
        <v/>
      </c>
      <c r="BI19" s="76" t="str">
        <f t="shared" si="27"/>
        <v/>
      </c>
      <c r="BJ19" s="76" t="str">
        <f t="shared" si="28"/>
        <v/>
      </c>
      <c r="BK19" s="76" t="str">
        <f t="shared" si="29"/>
        <v/>
      </c>
      <c r="BL19" s="76" t="str">
        <f t="shared" si="30"/>
        <v/>
      </c>
      <c r="BM19" s="76" t="str">
        <f t="shared" si="31"/>
        <v/>
      </c>
      <c r="BN19" s="76" t="str">
        <f t="shared" si="32"/>
        <v/>
      </c>
      <c r="BO19" s="76" t="str">
        <f t="shared" si="33"/>
        <v/>
      </c>
      <c r="BP19" s="76" t="str">
        <f t="shared" si="34"/>
        <v/>
      </c>
      <c r="BQ19" s="76" t="str">
        <f t="shared" si="35"/>
        <v/>
      </c>
      <c r="BR19" s="76" t="str">
        <f t="shared" si="36"/>
        <v/>
      </c>
      <c r="BS19" s="76" t="str">
        <f t="shared" si="37"/>
        <v/>
      </c>
      <c r="BT19" s="76" t="str">
        <f t="shared" si="38"/>
        <v/>
      </c>
      <c r="BU19" s="76" t="str">
        <f t="shared" si="39"/>
        <v/>
      </c>
      <c r="BX19" s="67" t="s">
        <v>6</v>
      </c>
      <c r="BY19" s="547" t="s">
        <v>20</v>
      </c>
      <c r="BZ19" s="67" t="s">
        <v>33</v>
      </c>
      <c r="CA19" s="67" t="s">
        <v>407</v>
      </c>
    </row>
    <row r="20" spans="2:79" ht="30" customHeight="1">
      <c r="B20" s="816" t="str">
        <f t="shared" si="0"/>
        <v>Ingrédients :</v>
      </c>
      <c r="C20" s="816" t="str">
        <f t="shared" si="1"/>
        <v>Ingrédients</v>
      </c>
      <c r="D20" s="816" t="str">
        <f t="shared" si="2"/>
        <v>Ingrédients :</v>
      </c>
      <c r="E20" s="816">
        <f>IF(H19&lt;&gt;"",E19,IF(E19="","",IFERROR(MATCH(TRUE(),INDEX(INDEX($K:$K,E19+1):$K$203&lt;&gt;"",0),0)+E19,"")))</f>
        <v>19</v>
      </c>
      <c r="F20" s="816" t="str">
        <f t="shared" si="40"/>
        <v>aux pommes et aux amandes est à la fois simple, économique et délicieusement parfumée. À servir tiède avec une cuillerée de crème fraîche pour un pur moment de douceur.</v>
      </c>
      <c r="G20" s="816" t="str">
        <f t="shared" si="3"/>
        <v xml:space="preserve">aux pommes et aux amandes est à la fois simple, économique et délicieusement </v>
      </c>
      <c r="H20" s="829" t="str">
        <f t="shared" si="4"/>
        <v>parfumée. À servir tiède avec une cuillerée de crème fraîche pour un pur moment de douceur.</v>
      </c>
      <c r="I20" s="837" t="str">
        <f t="shared" si="5"/>
        <v/>
      </c>
      <c r="J20" s="830">
        <f>IF(K20="","",COUNTIF($K$18:K20,"&lt;&gt;"))</f>
        <v>3</v>
      </c>
      <c r="K20" s="831" t="s">
        <v>2688</v>
      </c>
      <c r="L20" s="830">
        <f t="shared" si="6"/>
        <v>13</v>
      </c>
      <c r="M20" s="792">
        <f t="shared" si="7"/>
        <v>77</v>
      </c>
      <c r="N20" s="832">
        <f t="shared" si="8"/>
        <v>3</v>
      </c>
      <c r="O20" s="833" t="str">
        <f t="shared" si="9"/>
        <v xml:space="preserve">aux pommes et aux amandes est à la fois simple, économique et délicieusement </v>
      </c>
      <c r="P20" s="832">
        <f t="shared" si="10"/>
        <v>13</v>
      </c>
      <c r="Q20" s="832">
        <f t="shared" si="11"/>
        <v>77</v>
      </c>
      <c r="S20" s="556">
        <f t="shared" si="12"/>
        <v>20</v>
      </c>
      <c r="T20" s="834" t="str">
        <f t="shared" si="41"/>
        <v xml:space="preserve">aux pommes et aux amandes est à la fois simple, économique et délicieusement </v>
      </c>
      <c r="U20" s="556" t="s">
        <v>1456</v>
      </c>
      <c r="V20" s="835" t="str">
        <f t="shared" si="13"/>
        <v>aux pommes et aux amandes est à la fois simple, économique et délicieusement *</v>
      </c>
      <c r="W20" s="836" t="str">
        <f t="shared" si="14"/>
        <v>⚠ Fruits a coque</v>
      </c>
      <c r="X20" s="560" t="str">
        <f t="shared" si="15"/>
        <v>aux pommes et aux amandes est à la fois simple, économique et délicieusement *</v>
      </c>
      <c r="Y20" s="561" t="str">
        <f t="shared" si="16"/>
        <v/>
      </c>
      <c r="Z20" s="556">
        <f t="shared" si="17"/>
        <v>1</v>
      </c>
      <c r="AA20" s="556">
        <f t="shared" si="18"/>
        <v>0</v>
      </c>
      <c r="AB20" s="561" t="str">
        <f t="shared" si="19"/>
        <v>⚠ Fruits a coque</v>
      </c>
      <c r="AC20" s="76" t="str">
        <f t="shared" si="20"/>
        <v xml:space="preserve">aux pommes et aux amandes est à la fois simple, économique et délicieusement </v>
      </c>
      <c r="AD20" s="76" t="str">
        <f t="shared" si="21"/>
        <v xml:space="preserve">aux pommes et aux amandes est a la fois simple, economique et delicieusement </v>
      </c>
      <c r="AE20" s="76" t="str">
        <f t="shared" si="22"/>
        <v xml:space="preserve">aux pommes et aux amandes est a la fois simple  economique et delicieusement </v>
      </c>
      <c r="AF20" s="76" t="str">
        <f t="shared" si="23"/>
        <v xml:space="preserve"> aux pommes et aux amandes est a la fois simple economique et delicieusement </v>
      </c>
      <c r="AG20" s="76" cm="1">
        <f t="array" ref="AG20">IF(T20="",0,SUMPRODUCT((BX4:BX795="Gluten")*(BY4:BY795="INFO")*(COUNTIF(AF20,"*"&amp;BZ4:BZ795&amp;"*")&gt;0)*1))</f>
        <v>0</v>
      </c>
      <c r="AH20" s="76" cm="1">
        <f t="array" ref="AH20">IF(T20="",0,SUMPRODUCT((BX4:BX795="Gluten")*(BY4:BY795="EXCL")*(COUNTIF(AF20,"*"&amp;BZ4:BZ795&amp;"*")&gt;0)*1))</f>
        <v>0</v>
      </c>
      <c r="AI20" s="76" cm="1">
        <f t="array" ref="AI20">IF(T20="",0,SUMPRODUCT((BX4:BX795="Gluten")*(BY4:BY795="ALERTE")*(COUNTIF(AF20,"*"&amp;BZ4:BZ795&amp;"*")&gt;0)*1))</f>
        <v>0</v>
      </c>
      <c r="AJ20" s="76" cm="1">
        <f t="array" ref="AJ20">IF(T20="",0,SUMPRODUCT((BX4:BX795="Gluten")*(BY4:BY795="SUSP")*(COUNTIF(AF20,"*"&amp;BZ4:BZ795&amp;"*")&gt;0)*1))</f>
        <v>0</v>
      </c>
      <c r="AK20" s="76" cm="1">
        <f t="array" ref="AK20">IF(T20="",0,SUMPRODUCT((BX4:BX795="Crustaces")*(BY4:BY795="ALERTE")*(COUNTIF(AF20,"*"&amp;BZ4:BZ795&amp;"*")&gt;0)*1))</f>
        <v>0</v>
      </c>
      <c r="AL20" s="76" cm="1">
        <f t="array" ref="AL20">IF(T20="",0,SUMPRODUCT((BX4:BX795="Oeufs")*(BY4:BY795="ALERTE")*(COUNTIF(AF20,"*"&amp;BZ4:BZ795&amp;"*")&gt;0)*1))</f>
        <v>0</v>
      </c>
      <c r="AM20" s="76" cm="1">
        <f t="array" ref="AM20">IF(T20="",0,SUMPRODUCT((BX4:BX795="Poissons")*(BY4:BY795="INFO")*(COUNTIF(AF20,"*"&amp;BZ4:BZ795&amp;"*")&gt;0)*1))</f>
        <v>0</v>
      </c>
      <c r="AN20" s="76" cm="1">
        <f t="array" ref="AN20">IF(T20="",0,SUMPRODUCT((BX4:BX795="Poissons")*(BY4:BY795="EXCL")*(COUNTIF(AF20,"*"&amp;BZ4:BZ795&amp;"*")&gt;0)*1))</f>
        <v>0</v>
      </c>
      <c r="AO20" s="76" cm="1">
        <f t="array" ref="AO20">IF(T20="",0,SUMPRODUCT((BX4:BX795="Poissons")*(BY4:BY795="ALERTE")*(COUNTIF(AF20,"*"&amp;BZ4:BZ795&amp;"*")&gt;0)*1))</f>
        <v>0</v>
      </c>
      <c r="AP20" s="76" cm="1">
        <f t="array" ref="AP20">IF(T20="",0,SUMPRODUCT((BX4:BX795="Arachides")*(BY4:BY795="ALERTE")*(COUNTIF(AF20,"*"&amp;BZ4:BZ795&amp;"*")&gt;0)*1))</f>
        <v>0</v>
      </c>
      <c r="AQ20" s="76" cm="1">
        <f t="array" ref="AQ20">IF(T20="",0,SUMPRODUCT((BX4:BX795="Soja")*(BY4:BY795="INFO")*(COUNTIF(AF20,"*"&amp;BZ4:BZ795&amp;"*")&gt;0)*1))</f>
        <v>0</v>
      </c>
      <c r="AR20" s="76" cm="1">
        <f t="array" ref="AR20">IF(T20="",0,SUMPRODUCT((BX4:BX795="Soja")*(BY4:BY795="ALERTE")*(COUNTIF(AF20,"*"&amp;BZ4:BZ795&amp;"*")&gt;0)*1))</f>
        <v>0</v>
      </c>
      <c r="AS20" s="76" cm="1">
        <f t="array" ref="AS20">IF(T20="",0,SUMPRODUCT((BX4:BX795="Lait")*(BY4:BY795="INFO")*(COUNTIF(AF20,"*"&amp;BZ4:BZ795&amp;"*")&gt;0)*1))</f>
        <v>0</v>
      </c>
      <c r="AT20" s="76" cm="1">
        <f t="array" ref="AT20">IF(T20="",0,SUMPRODUCT((BX4:BX795="Lait")*(BY4:BY795="EXCL")*(COUNTIF(AF20,"*"&amp;BZ4:BZ795&amp;"*")&gt;0)*1))</f>
        <v>0</v>
      </c>
      <c r="AU20" s="76" cm="1">
        <f t="array" ref="AU20">IF(T20="",0,SUMPRODUCT((BX4:BX795="Lait")*(BY4:BY795="ALERTE")*(COUNTIF(AF20,"*"&amp;BZ4:BZ795&amp;"*")&gt;0)*1))</f>
        <v>0</v>
      </c>
      <c r="AV20" s="76" cm="1">
        <f t="array" ref="AV20">IF(T20="",0,SUMPRODUCT((BX4:BX795="Lait")*(BY4:BY795="SUSP")*(COUNTIF(AF20,"*"&amp;BZ4:BZ795&amp;"*")&gt;0)*1))</f>
        <v>0</v>
      </c>
      <c r="AW20" s="76" cm="1">
        <f t="array" ref="AW20">IF(T20="",0,SUMPRODUCT((BX4:BX795="Fruits a coque")*(BY4:BY795="EXCL")*(COUNTIF(AF20,"*"&amp;BZ4:BZ795&amp;"*")&gt;0)*1))</f>
        <v>0</v>
      </c>
      <c r="AX20" s="76" cm="1">
        <f t="array" ref="AX20">IF(T20="",0,SUMPRODUCT((BX4:BX795="Fruits a coque")*(BY4:BY795="ALERTE")*(COUNTIF(AF20,"*"&amp;BZ4:BZ795&amp;"*")&gt;0)*1))</f>
        <v>2</v>
      </c>
      <c r="AY20" s="76" cm="1">
        <f t="array" ref="AY20">IF(T20="",0,SUMPRODUCT((BX4:BX795="Celeri")*(BY4:BY795="ALERTE")*(COUNTIF(AF20,"*"&amp;BZ4:BZ795&amp;"*")&gt;0)*1))</f>
        <v>0</v>
      </c>
      <c r="AZ20" s="76" cm="1">
        <f t="array" ref="AZ20">IF(T20="",0,SUMPRODUCT((BX4:BX795="Moutarde")*(BY4:BY795="ALERTE")*(COUNTIF(AF20,"*"&amp;BZ4:BZ795&amp;"*")&gt;0)*1))</f>
        <v>0</v>
      </c>
      <c r="BA20" s="76" cm="1">
        <f t="array" ref="BA20">IF(T20="",0,SUMPRODUCT((BX4:BX795="Sesame")*(BY4:BY795="ALERTE")*(COUNTIF(AF20,"*"&amp;BZ4:BZ795&amp;"*")&gt;0)*1))</f>
        <v>0</v>
      </c>
      <c r="BB20" s="76" cm="1">
        <f t="array" ref="BB20">IF(T20="",0,SUMPRODUCT((BX4:BX795="Sulfites")*(BY4:BY795="ALERTE")*(COUNTIF(AF20,"*"&amp;BZ4:BZ795&amp;"*")&gt;0)*1))</f>
        <v>0</v>
      </c>
      <c r="BC20" s="76" cm="1">
        <f t="array" ref="BC20">IF(T20="",0,SUMPRODUCT((BX4:BX795="Lupin")*(BY4:BY795="ALERTE")*(COUNTIF(AF20,"*"&amp;BZ4:BZ795&amp;"*")&gt;0)*1))</f>
        <v>0</v>
      </c>
      <c r="BD20" s="76" cm="1">
        <f t="array" ref="BD20">IF(T20="",0,SUMPRODUCT((BX4:BX795="Mollusques")*(BY4:BY795="EXCL")*(COUNTIF(AF20,"*"&amp;BZ4:BZ795&amp;"*")&gt;0)*1))</f>
        <v>0</v>
      </c>
      <c r="BE20" s="76" cm="1">
        <f t="array" ref="BE20">IF(T20="",0,SUMPRODUCT((BX4:BX795="Mollusques")*(BY4:BY795="ALERTE")*(COUNTIF(AF20,"*"&amp;BZ4:BZ795&amp;"*")&gt;0)*1))</f>
        <v>0</v>
      </c>
      <c r="BF20" s="76" t="str">
        <f t="shared" si="24"/>
        <v/>
      </c>
      <c r="BG20" s="76" t="str">
        <f t="shared" si="25"/>
        <v/>
      </c>
      <c r="BH20" s="76" t="str">
        <f t="shared" si="26"/>
        <v/>
      </c>
      <c r="BI20" s="76" t="str">
        <f t="shared" si="27"/>
        <v/>
      </c>
      <c r="BJ20" s="76" t="str">
        <f t="shared" si="28"/>
        <v/>
      </c>
      <c r="BK20" s="76" t="str">
        <f t="shared" si="29"/>
        <v/>
      </c>
      <c r="BL20" s="76" t="str">
        <f t="shared" si="30"/>
        <v/>
      </c>
      <c r="BM20" s="76" t="str">
        <f t="shared" si="31"/>
        <v/>
      </c>
      <c r="BN20" s="76" t="str">
        <f t="shared" si="32"/>
        <v/>
      </c>
      <c r="BO20" s="76" t="str">
        <f t="shared" si="33"/>
        <v>⚠ Fruits a coque</v>
      </c>
      <c r="BP20" s="76" t="str">
        <f t="shared" si="34"/>
        <v/>
      </c>
      <c r="BQ20" s="76" t="str">
        <f t="shared" si="35"/>
        <v/>
      </c>
      <c r="BR20" s="76" t="str">
        <f t="shared" si="36"/>
        <v/>
      </c>
      <c r="BS20" s="76" t="str">
        <f t="shared" si="37"/>
        <v/>
      </c>
      <c r="BT20" s="76" t="str">
        <f t="shared" si="38"/>
        <v/>
      </c>
      <c r="BU20" s="76" t="str">
        <f t="shared" si="39"/>
        <v/>
      </c>
      <c r="BX20" s="67" t="s">
        <v>6</v>
      </c>
      <c r="BY20" s="547" t="s">
        <v>20</v>
      </c>
      <c r="BZ20" s="67" t="s">
        <v>34</v>
      </c>
      <c r="CA20" s="67" t="s">
        <v>408</v>
      </c>
    </row>
    <row r="21" spans="2:79" ht="30" customHeight="1">
      <c r="B21" s="816" t="str">
        <f t="shared" si="0"/>
        <v>• 1 pâte sablée</v>
      </c>
      <c r="C21" s="816" t="str">
        <f t="shared" si="1"/>
        <v>• 1 pâte sablée</v>
      </c>
      <c r="D21" s="816" t="str">
        <f t="shared" si="2"/>
        <v>• 1 pâte sablée</v>
      </c>
      <c r="E21" s="816">
        <f>IF(H20&lt;&gt;"",E20,IF(E20="","",IFERROR(MATCH(TRUE(),INDEX(INDEX($K:$K,E20+1):$K$203&lt;&gt;"",0),0)+E20,"")))</f>
        <v>19</v>
      </c>
      <c r="F21" s="816" t="str">
        <f t="shared" si="40"/>
        <v>parfumée. À servir tiède avec une cuillerée de crème fraîche pour un pur moment de douceur.</v>
      </c>
      <c r="G21" s="816" t="str">
        <f t="shared" si="3"/>
        <v xml:space="preserve">parfumée. À servir tiède avec une cuillerée de crème fraîche pour un pur moment </v>
      </c>
      <c r="H21" s="829" t="str">
        <f t="shared" si="4"/>
        <v>de douceur.</v>
      </c>
      <c r="I21" s="837" t="str">
        <f t="shared" si="5"/>
        <v/>
      </c>
      <c r="J21" s="830">
        <f>IF(K21="","",COUNTIF($K$18:K21,"&lt;&gt;"))</f>
        <v>4</v>
      </c>
      <c r="K21" s="831" t="s">
        <v>2689</v>
      </c>
      <c r="L21" s="830">
        <f t="shared" si="6"/>
        <v>15</v>
      </c>
      <c r="M21" s="792">
        <f t="shared" si="7"/>
        <v>80</v>
      </c>
      <c r="N21" s="832">
        <f t="shared" si="8"/>
        <v>4</v>
      </c>
      <c r="O21" s="833" t="str">
        <f t="shared" si="9"/>
        <v xml:space="preserve">parfumée. À servir tiède avec une cuillerée de crème fraîche pour un pur moment </v>
      </c>
      <c r="P21" s="832">
        <f t="shared" si="10"/>
        <v>14</v>
      </c>
      <c r="Q21" s="832">
        <f t="shared" si="11"/>
        <v>80</v>
      </c>
      <c r="S21" s="556">
        <f t="shared" si="12"/>
        <v>21</v>
      </c>
      <c r="T21" s="834" t="str">
        <f t="shared" si="41"/>
        <v xml:space="preserve">parfumée. À servir tiède avec une cuillerée de crème fraîche pour un pur moment </v>
      </c>
      <c r="U21" s="556" t="s">
        <v>1456</v>
      </c>
      <c r="V21" s="835" t="str">
        <f t="shared" si="13"/>
        <v>parfumée. À servir tiède avec une cuillerée de crème fraîche pour un pur moment *</v>
      </c>
      <c r="W21" s="836" t="str">
        <f t="shared" si="14"/>
        <v>⚠ Lait</v>
      </c>
      <c r="X21" s="560" t="str">
        <f t="shared" si="15"/>
        <v>parfumée. À servir tiède avec une cuillerée de crème fraîche pour un pur moment *</v>
      </c>
      <c r="Y21" s="561" t="str">
        <f t="shared" si="16"/>
        <v/>
      </c>
      <c r="Z21" s="556">
        <f t="shared" si="17"/>
        <v>1</v>
      </c>
      <c r="AA21" s="556">
        <f t="shared" si="18"/>
        <v>0</v>
      </c>
      <c r="AB21" s="561" t="str">
        <f t="shared" si="19"/>
        <v>⚠ Lait</v>
      </c>
      <c r="AC21" s="76" t="str">
        <f t="shared" si="20"/>
        <v xml:space="preserve">parfumée. à servir tiède avec une cuillerée de crème fraîche pour un pur moment </v>
      </c>
      <c r="AD21" s="76" t="str">
        <f t="shared" si="21"/>
        <v xml:space="preserve">parfumee. a servir tiede avec une cuilleree de creme fraiche pour un pur moment </v>
      </c>
      <c r="AE21" s="76" t="str">
        <f t="shared" si="22"/>
        <v xml:space="preserve">parfumee  a servir tiede avec une cuilleree de creme fraiche pour un pur moment </v>
      </c>
      <c r="AF21" s="76" t="str">
        <f t="shared" si="23"/>
        <v xml:space="preserve"> parfumee a servir tiede avec une cuilleree de creme fraiche pour un pur moment </v>
      </c>
      <c r="AG21" s="76" cm="1">
        <f t="array" ref="AG21">IF(T21="",0,SUMPRODUCT((BX4:BX795="Gluten")*(BY4:BY795="INFO")*(COUNTIF(AF21,"*"&amp;BZ4:BZ795&amp;"*")&gt;0)*1))</f>
        <v>0</v>
      </c>
      <c r="AH21" s="76" cm="1">
        <f t="array" ref="AH21">IF(T21="",0,SUMPRODUCT((BX4:BX795="Gluten")*(BY4:BY795="EXCL")*(COUNTIF(AF21,"*"&amp;BZ4:BZ795&amp;"*")&gt;0)*1))</f>
        <v>0</v>
      </c>
      <c r="AI21" s="76" cm="1">
        <f t="array" ref="AI21">IF(T21="",0,SUMPRODUCT((BX4:BX795="Gluten")*(BY4:BY795="ALERTE")*(COUNTIF(AF21,"*"&amp;BZ4:BZ795&amp;"*")&gt;0)*1))</f>
        <v>0</v>
      </c>
      <c r="AJ21" s="76" cm="1">
        <f t="array" ref="AJ21">IF(T21="",0,SUMPRODUCT((BX4:BX795="Gluten")*(BY4:BY795="SUSP")*(COUNTIF(AF21,"*"&amp;BZ4:BZ795&amp;"*")&gt;0)*1))</f>
        <v>0</v>
      </c>
      <c r="AK21" s="76" cm="1">
        <f t="array" ref="AK21">IF(T21="",0,SUMPRODUCT((BX4:BX795="Crustaces")*(BY4:BY795="ALERTE")*(COUNTIF(AF21,"*"&amp;BZ4:BZ795&amp;"*")&gt;0)*1))</f>
        <v>0</v>
      </c>
      <c r="AL21" s="76" cm="1">
        <f t="array" ref="AL21">IF(T21="",0,SUMPRODUCT((BX4:BX795="Oeufs")*(BY4:BY795="ALERTE")*(COUNTIF(AF21,"*"&amp;BZ4:BZ795&amp;"*")&gt;0)*1))</f>
        <v>0</v>
      </c>
      <c r="AM21" s="76" cm="1">
        <f t="array" ref="AM21">IF(T21="",0,SUMPRODUCT((BX4:BX795="Poissons")*(BY4:BY795="INFO")*(COUNTIF(AF21,"*"&amp;BZ4:BZ795&amp;"*")&gt;0)*1))</f>
        <v>0</v>
      </c>
      <c r="AN21" s="76" cm="1">
        <f t="array" ref="AN21">IF(T21="",0,SUMPRODUCT((BX4:BX795="Poissons")*(BY4:BY795="EXCL")*(COUNTIF(AF21,"*"&amp;BZ4:BZ795&amp;"*")&gt;0)*1))</f>
        <v>0</v>
      </c>
      <c r="AO21" s="76" cm="1">
        <f t="array" ref="AO21">IF(T21="",0,SUMPRODUCT((BX4:BX795="Poissons")*(BY4:BY795="ALERTE")*(COUNTIF(AF21,"*"&amp;BZ4:BZ795&amp;"*")&gt;0)*1))</f>
        <v>0</v>
      </c>
      <c r="AP21" s="76" cm="1">
        <f t="array" ref="AP21">IF(T21="",0,SUMPRODUCT((BX4:BX795="Arachides")*(BY4:BY795="ALERTE")*(COUNTIF(AF21,"*"&amp;BZ4:BZ795&amp;"*")&gt;0)*1))</f>
        <v>0</v>
      </c>
      <c r="AQ21" s="76" cm="1">
        <f t="array" ref="AQ21">IF(T21="",0,SUMPRODUCT((BX4:BX795="Soja")*(BY4:BY795="INFO")*(COUNTIF(AF21,"*"&amp;BZ4:BZ795&amp;"*")&gt;0)*1))</f>
        <v>0</v>
      </c>
      <c r="AR21" s="76" cm="1">
        <f t="array" ref="AR21">IF(T21="",0,SUMPRODUCT((BX4:BX795="Soja")*(BY4:BY795="ALERTE")*(COUNTIF(AF21,"*"&amp;BZ4:BZ795&amp;"*")&gt;0)*1))</f>
        <v>0</v>
      </c>
      <c r="AS21" s="76" cm="1">
        <f t="array" ref="AS21">IF(T21="",0,SUMPRODUCT((BX4:BX795="Lait")*(BY4:BY795="INFO")*(COUNTIF(AF21,"*"&amp;BZ4:BZ795&amp;"*")&gt;0)*1))</f>
        <v>0</v>
      </c>
      <c r="AT21" s="76" cm="1">
        <f t="array" ref="AT21">IF(T21="",0,SUMPRODUCT((BX4:BX795="Lait")*(BY4:BY795="EXCL")*(COUNTIF(AF21,"*"&amp;BZ4:BZ795&amp;"*")&gt;0)*1))</f>
        <v>0</v>
      </c>
      <c r="AU21" s="76" cm="1">
        <f t="array" ref="AU21">IF(T21="",0,SUMPRODUCT((BX4:BX795="Lait")*(BY4:BY795="ALERTE")*(COUNTIF(AF21,"*"&amp;BZ4:BZ795&amp;"*")&gt;0)*1))</f>
        <v>1</v>
      </c>
      <c r="AV21" s="76" cm="1">
        <f t="array" ref="AV21">IF(T21="",0,SUMPRODUCT((BX4:BX795="Lait")*(BY4:BY795="SUSP")*(COUNTIF(AF21,"*"&amp;BZ4:BZ795&amp;"*")&gt;0)*1))</f>
        <v>1</v>
      </c>
      <c r="AW21" s="76" cm="1">
        <f t="array" ref="AW21">IF(T21="",0,SUMPRODUCT((BX4:BX795="Fruits a coque")*(BY4:BY795="EXCL")*(COUNTIF(AF21,"*"&amp;BZ4:BZ795&amp;"*")&gt;0)*1))</f>
        <v>0</v>
      </c>
      <c r="AX21" s="76" cm="1">
        <f t="array" ref="AX21">IF(T21="",0,SUMPRODUCT((BX4:BX795="Fruits a coque")*(BY4:BY795="ALERTE")*(COUNTIF(AF21,"*"&amp;BZ4:BZ795&amp;"*")&gt;0)*1))</f>
        <v>0</v>
      </c>
      <c r="AY21" s="76" cm="1">
        <f t="array" ref="AY21">IF(T21="",0,SUMPRODUCT((BX4:BX795="Celeri")*(BY4:BY795="ALERTE")*(COUNTIF(AF21,"*"&amp;BZ4:BZ795&amp;"*")&gt;0)*1))</f>
        <v>0</v>
      </c>
      <c r="AZ21" s="76" cm="1">
        <f t="array" ref="AZ21">IF(T21="",0,SUMPRODUCT((BX4:BX795="Moutarde")*(BY4:BY795="ALERTE")*(COUNTIF(AF21,"*"&amp;BZ4:BZ795&amp;"*")&gt;0)*1))</f>
        <v>0</v>
      </c>
      <c r="BA21" s="76" cm="1">
        <f t="array" ref="BA21">IF(T21="",0,SUMPRODUCT((BX4:BX795="Sesame")*(BY4:BY795="ALERTE")*(COUNTIF(AF21,"*"&amp;BZ4:BZ795&amp;"*")&gt;0)*1))</f>
        <v>0</v>
      </c>
      <c r="BB21" s="76" cm="1">
        <f t="array" ref="BB21">IF(T21="",0,SUMPRODUCT((BX4:BX795="Sulfites")*(BY4:BY795="ALERTE")*(COUNTIF(AF21,"*"&amp;BZ4:BZ795&amp;"*")&gt;0)*1))</f>
        <v>0</v>
      </c>
      <c r="BC21" s="76" cm="1">
        <f t="array" ref="BC21">IF(T21="",0,SUMPRODUCT((BX4:BX795="Lupin")*(BY4:BY795="ALERTE")*(COUNTIF(AF21,"*"&amp;BZ4:BZ795&amp;"*")&gt;0)*1))</f>
        <v>0</v>
      </c>
      <c r="BD21" s="76" cm="1">
        <f t="array" ref="BD21">IF(T21="",0,SUMPRODUCT((BX4:BX795="Mollusques")*(BY4:BY795="EXCL")*(COUNTIF(AF21,"*"&amp;BZ4:BZ795&amp;"*")&gt;0)*1))</f>
        <v>0</v>
      </c>
      <c r="BE21" s="76" cm="1">
        <f t="array" ref="BE21">IF(T21="",0,SUMPRODUCT((BX4:BX795="Mollusques")*(BY4:BY795="ALERTE")*(COUNTIF(AF21,"*"&amp;BZ4:BZ795&amp;"*")&gt;0)*1))</f>
        <v>0</v>
      </c>
      <c r="BF21" s="76" t="str">
        <f t="shared" si="24"/>
        <v/>
      </c>
      <c r="BG21" s="76" t="str">
        <f t="shared" si="25"/>
        <v/>
      </c>
      <c r="BH21" s="76" t="str">
        <f t="shared" si="26"/>
        <v/>
      </c>
      <c r="BI21" s="76" t="str">
        <f t="shared" si="27"/>
        <v/>
      </c>
      <c r="BJ21" s="76" t="str">
        <f t="shared" si="28"/>
        <v/>
      </c>
      <c r="BK21" s="76" t="str">
        <f t="shared" si="29"/>
        <v/>
      </c>
      <c r="BL21" s="76" t="str">
        <f t="shared" si="30"/>
        <v/>
      </c>
      <c r="BM21" s="76" t="str">
        <f t="shared" si="31"/>
        <v>⚠ Lait</v>
      </c>
      <c r="BN21" s="76" t="str">
        <f t="shared" si="32"/>
        <v/>
      </c>
      <c r="BO21" s="76" t="str">
        <f t="shared" si="33"/>
        <v/>
      </c>
      <c r="BP21" s="76" t="str">
        <f t="shared" si="34"/>
        <v/>
      </c>
      <c r="BQ21" s="76" t="str">
        <f t="shared" si="35"/>
        <v/>
      </c>
      <c r="BR21" s="76" t="str">
        <f t="shared" si="36"/>
        <v/>
      </c>
      <c r="BS21" s="76" t="str">
        <f t="shared" si="37"/>
        <v/>
      </c>
      <c r="BT21" s="76" t="str">
        <f t="shared" si="38"/>
        <v/>
      </c>
      <c r="BU21" s="76" t="str">
        <f t="shared" si="39"/>
        <v/>
      </c>
      <c r="BX21" s="67" t="s">
        <v>6</v>
      </c>
      <c r="BY21" s="547" t="s">
        <v>20</v>
      </c>
      <c r="BZ21" s="67" t="s">
        <v>35</v>
      </c>
      <c r="CA21" s="67" t="s">
        <v>409</v>
      </c>
    </row>
    <row r="22" spans="2:79" ht="30" customHeight="1">
      <c r="B22" s="816" t="str">
        <f t="shared" si="0"/>
        <v>• 6 pommes</v>
      </c>
      <c r="C22" s="816" t="str">
        <f t="shared" si="1"/>
        <v>• 6 pommes</v>
      </c>
      <c r="D22" s="816" t="str">
        <f t="shared" si="2"/>
        <v>• 6 pommes</v>
      </c>
      <c r="E22" s="816">
        <f>IF(H21&lt;&gt;"",E21,IF(E21="","",IFERROR(MATCH(TRUE(),INDEX(INDEX($K:$K,E21+1):$K$203&lt;&gt;"",0),0)+E21,"")))</f>
        <v>19</v>
      </c>
      <c r="F22" s="816" t="str">
        <f t="shared" si="40"/>
        <v>de douceur.</v>
      </c>
      <c r="G22" s="816" t="str">
        <f t="shared" si="3"/>
        <v>de douceur.</v>
      </c>
      <c r="H22" s="829" t="str">
        <f t="shared" si="4"/>
        <v/>
      </c>
      <c r="I22" s="837" t="str">
        <f t="shared" si="5"/>
        <v/>
      </c>
      <c r="J22" s="830">
        <f>IF(K22="","",COUNTIF($K$18:K22,"&lt;&gt;"))</f>
        <v>5</v>
      </c>
      <c r="K22" s="831" t="s">
        <v>2690</v>
      </c>
      <c r="L22" s="830">
        <f t="shared" si="6"/>
        <v>10</v>
      </c>
      <c r="M22" s="792">
        <f t="shared" si="7"/>
        <v>11</v>
      </c>
      <c r="N22" s="832">
        <f t="shared" si="8"/>
        <v>5</v>
      </c>
      <c r="O22" s="833" t="str">
        <f t="shared" si="9"/>
        <v>de douceur.</v>
      </c>
      <c r="P22" s="832">
        <f t="shared" si="10"/>
        <v>2</v>
      </c>
      <c r="Q22" s="832">
        <f t="shared" si="11"/>
        <v>11</v>
      </c>
      <c r="S22" s="556">
        <f t="shared" si="12"/>
        <v>22</v>
      </c>
      <c r="T22" s="834" t="str">
        <f t="shared" si="41"/>
        <v>de douceur.</v>
      </c>
      <c r="U22" s="556" t="s">
        <v>1456</v>
      </c>
      <c r="V22" s="835" t="str">
        <f t="shared" si="13"/>
        <v>de douceur.</v>
      </c>
      <c r="W22" s="836" t="str">
        <f t="shared" si="14"/>
        <v/>
      </c>
      <c r="X22" s="560" t="str">
        <f t="shared" si="15"/>
        <v>de douceur.</v>
      </c>
      <c r="Y22" s="561" t="str">
        <f t="shared" si="16"/>
        <v/>
      </c>
      <c r="Z22" s="556">
        <f t="shared" si="17"/>
        <v>0</v>
      </c>
      <c r="AA22" s="556">
        <f t="shared" si="18"/>
        <v>0</v>
      </c>
      <c r="AB22" s="561" t="str">
        <f t="shared" si="19"/>
        <v>aucun match</v>
      </c>
      <c r="AC22" s="76" t="str">
        <f t="shared" si="20"/>
        <v>de douceur.</v>
      </c>
      <c r="AD22" s="76" t="str">
        <f t="shared" si="21"/>
        <v>de douceur.</v>
      </c>
      <c r="AE22" s="76" t="str">
        <f t="shared" si="22"/>
        <v xml:space="preserve">de douceur </v>
      </c>
      <c r="AF22" s="76" t="str">
        <f t="shared" si="23"/>
        <v xml:space="preserve"> de douceur </v>
      </c>
      <c r="AG22" s="76" cm="1">
        <f t="array" ref="AG22">IF(T22="",0,SUMPRODUCT((BX4:BX795="Gluten")*(BY4:BY795="INFO")*(COUNTIF(AF22,"*"&amp;BZ4:BZ795&amp;"*")&gt;0)*1))</f>
        <v>0</v>
      </c>
      <c r="AH22" s="76" cm="1">
        <f t="array" ref="AH22">IF(T22="",0,SUMPRODUCT((BX4:BX795="Gluten")*(BY4:BY795="EXCL")*(COUNTIF(AF22,"*"&amp;BZ4:BZ795&amp;"*")&gt;0)*1))</f>
        <v>0</v>
      </c>
      <c r="AI22" s="76" cm="1">
        <f t="array" ref="AI22">IF(T22="",0,SUMPRODUCT((BX4:BX795="Gluten")*(BY4:BY795="ALERTE")*(COUNTIF(AF22,"*"&amp;BZ4:BZ795&amp;"*")&gt;0)*1))</f>
        <v>0</v>
      </c>
      <c r="AJ22" s="76" cm="1">
        <f t="array" ref="AJ22">IF(T22="",0,SUMPRODUCT((BX4:BX795="Gluten")*(BY4:BY795="SUSP")*(COUNTIF(AF22,"*"&amp;BZ4:BZ795&amp;"*")&gt;0)*1))</f>
        <v>0</v>
      </c>
      <c r="AK22" s="76" cm="1">
        <f t="array" ref="AK22">IF(T22="",0,SUMPRODUCT((BX4:BX795="Crustaces")*(BY4:BY795="ALERTE")*(COUNTIF(AF22,"*"&amp;BZ4:BZ795&amp;"*")&gt;0)*1))</f>
        <v>0</v>
      </c>
      <c r="AL22" s="76" cm="1">
        <f t="array" ref="AL22">IF(T22="",0,SUMPRODUCT((BX4:BX795="Oeufs")*(BY4:BY795="ALERTE")*(COUNTIF(AF22,"*"&amp;BZ4:BZ795&amp;"*")&gt;0)*1))</f>
        <v>0</v>
      </c>
      <c r="AM22" s="76" cm="1">
        <f t="array" ref="AM22">IF(T22="",0,SUMPRODUCT((BX4:BX795="Poissons")*(BY4:BY795="INFO")*(COUNTIF(AF22,"*"&amp;BZ4:BZ795&amp;"*")&gt;0)*1))</f>
        <v>0</v>
      </c>
      <c r="AN22" s="76" cm="1">
        <f t="array" ref="AN22">IF(T22="",0,SUMPRODUCT((BX4:BX795="Poissons")*(BY4:BY795="EXCL")*(COUNTIF(AF22,"*"&amp;BZ4:BZ795&amp;"*")&gt;0)*1))</f>
        <v>0</v>
      </c>
      <c r="AO22" s="76" cm="1">
        <f t="array" ref="AO22">IF(T22="",0,SUMPRODUCT((BX4:BX795="Poissons")*(BY4:BY795="ALERTE")*(COUNTIF(AF22,"*"&amp;BZ4:BZ795&amp;"*")&gt;0)*1))</f>
        <v>0</v>
      </c>
      <c r="AP22" s="76" cm="1">
        <f t="array" ref="AP22">IF(T22="",0,SUMPRODUCT((BX4:BX795="Arachides")*(BY4:BY795="ALERTE")*(COUNTIF(AF22,"*"&amp;BZ4:BZ795&amp;"*")&gt;0)*1))</f>
        <v>0</v>
      </c>
      <c r="AQ22" s="76" cm="1">
        <f t="array" ref="AQ22">IF(T22="",0,SUMPRODUCT((BX4:BX795="Soja")*(BY4:BY795="INFO")*(COUNTIF(AF22,"*"&amp;BZ4:BZ795&amp;"*")&gt;0)*1))</f>
        <v>0</v>
      </c>
      <c r="AR22" s="76" cm="1">
        <f t="array" ref="AR22">IF(T22="",0,SUMPRODUCT((BX4:BX795="Soja")*(BY4:BY795="ALERTE")*(COUNTIF(AF22,"*"&amp;BZ4:BZ795&amp;"*")&gt;0)*1))</f>
        <v>0</v>
      </c>
      <c r="AS22" s="76" cm="1">
        <f t="array" ref="AS22">IF(T22="",0,SUMPRODUCT((BX4:BX795="Lait")*(BY4:BY795="INFO")*(COUNTIF(AF22,"*"&amp;BZ4:BZ795&amp;"*")&gt;0)*1))</f>
        <v>0</v>
      </c>
      <c r="AT22" s="76" cm="1">
        <f t="array" ref="AT22">IF(T22="",0,SUMPRODUCT((BX4:BX795="Lait")*(BY4:BY795="EXCL")*(COUNTIF(AF22,"*"&amp;BZ4:BZ795&amp;"*")&gt;0)*1))</f>
        <v>0</v>
      </c>
      <c r="AU22" s="76" cm="1">
        <f t="array" ref="AU22">IF(T22="",0,SUMPRODUCT((BX4:BX795="Lait")*(BY4:BY795="ALERTE")*(COUNTIF(AF22,"*"&amp;BZ4:BZ795&amp;"*")&gt;0)*1))</f>
        <v>0</v>
      </c>
      <c r="AV22" s="76" cm="1">
        <f t="array" ref="AV22">IF(T22="",0,SUMPRODUCT((BX4:BX795="Lait")*(BY4:BY795="SUSP")*(COUNTIF(AF22,"*"&amp;BZ4:BZ795&amp;"*")&gt;0)*1))</f>
        <v>0</v>
      </c>
      <c r="AW22" s="76" cm="1">
        <f t="array" ref="AW22">IF(T22="",0,SUMPRODUCT((BX4:BX795="Fruits a coque")*(BY4:BY795="EXCL")*(COUNTIF(AF22,"*"&amp;BZ4:BZ795&amp;"*")&gt;0)*1))</f>
        <v>0</v>
      </c>
      <c r="AX22" s="76" cm="1">
        <f t="array" ref="AX22">IF(T22="",0,SUMPRODUCT((BX4:BX795="Fruits a coque")*(BY4:BY795="ALERTE")*(COUNTIF(AF22,"*"&amp;BZ4:BZ795&amp;"*")&gt;0)*1))</f>
        <v>0</v>
      </c>
      <c r="AY22" s="76" cm="1">
        <f t="array" ref="AY22">IF(T22="",0,SUMPRODUCT((BX4:BX795="Celeri")*(BY4:BY795="ALERTE")*(COUNTIF(AF22,"*"&amp;BZ4:BZ795&amp;"*")&gt;0)*1))</f>
        <v>0</v>
      </c>
      <c r="AZ22" s="76" cm="1">
        <f t="array" ref="AZ22">IF(T22="",0,SUMPRODUCT((BX4:BX795="Moutarde")*(BY4:BY795="ALERTE")*(COUNTIF(AF22,"*"&amp;BZ4:BZ795&amp;"*")&gt;0)*1))</f>
        <v>0</v>
      </c>
      <c r="BA22" s="76" cm="1">
        <f t="array" ref="BA22">IF(T22="",0,SUMPRODUCT((BX4:BX795="Sesame")*(BY4:BY795="ALERTE")*(COUNTIF(AF22,"*"&amp;BZ4:BZ795&amp;"*")&gt;0)*1))</f>
        <v>0</v>
      </c>
      <c r="BB22" s="76" cm="1">
        <f t="array" ref="BB22">IF(T22="",0,SUMPRODUCT((BX4:BX795="Sulfites")*(BY4:BY795="ALERTE")*(COUNTIF(AF22,"*"&amp;BZ4:BZ795&amp;"*")&gt;0)*1))</f>
        <v>0</v>
      </c>
      <c r="BC22" s="76" cm="1">
        <f t="array" ref="BC22">IF(T22="",0,SUMPRODUCT((BX4:BX795="Lupin")*(BY4:BY795="ALERTE")*(COUNTIF(AF22,"*"&amp;BZ4:BZ795&amp;"*")&gt;0)*1))</f>
        <v>0</v>
      </c>
      <c r="BD22" s="76" cm="1">
        <f t="array" ref="BD22">IF(T22="",0,SUMPRODUCT((BX4:BX795="Mollusques")*(BY4:BY795="EXCL")*(COUNTIF(AF22,"*"&amp;BZ4:BZ795&amp;"*")&gt;0)*1))</f>
        <v>0</v>
      </c>
      <c r="BE22" s="76" cm="1">
        <f t="array" ref="BE22">IF(T22="",0,SUMPRODUCT((BX4:BX795="Mollusques")*(BY4:BY795="ALERTE")*(COUNTIF(AF22,"*"&amp;BZ4:BZ795&amp;"*")&gt;0)*1))</f>
        <v>0</v>
      </c>
      <c r="BF22" s="76" t="str">
        <f t="shared" si="24"/>
        <v/>
      </c>
      <c r="BG22" s="76" t="str">
        <f t="shared" si="25"/>
        <v/>
      </c>
      <c r="BH22" s="76" t="str">
        <f t="shared" si="26"/>
        <v/>
      </c>
      <c r="BI22" s="76" t="str">
        <f t="shared" si="27"/>
        <v/>
      </c>
      <c r="BJ22" s="76" t="str">
        <f t="shared" si="28"/>
        <v/>
      </c>
      <c r="BK22" s="76" t="str">
        <f t="shared" si="29"/>
        <v/>
      </c>
      <c r="BL22" s="76" t="str">
        <f t="shared" si="30"/>
        <v/>
      </c>
      <c r="BM22" s="76" t="str">
        <f t="shared" si="31"/>
        <v/>
      </c>
      <c r="BN22" s="76" t="str">
        <f t="shared" si="32"/>
        <v/>
      </c>
      <c r="BO22" s="76" t="str">
        <f t="shared" si="33"/>
        <v/>
      </c>
      <c r="BP22" s="76" t="str">
        <f t="shared" si="34"/>
        <v/>
      </c>
      <c r="BQ22" s="76" t="str">
        <f t="shared" si="35"/>
        <v/>
      </c>
      <c r="BR22" s="76" t="str">
        <f t="shared" si="36"/>
        <v/>
      </c>
      <c r="BS22" s="76" t="str">
        <f t="shared" si="37"/>
        <v/>
      </c>
      <c r="BT22" s="76" t="str">
        <f t="shared" si="38"/>
        <v/>
      </c>
      <c r="BU22" s="76" t="str">
        <f t="shared" si="39"/>
        <v/>
      </c>
      <c r="BX22" s="67" t="s">
        <v>6</v>
      </c>
      <c r="BY22" s="547" t="s">
        <v>20</v>
      </c>
      <c r="BZ22" s="67" t="s">
        <v>36</v>
      </c>
      <c r="CA22" s="67" t="s">
        <v>410</v>
      </c>
    </row>
    <row r="23" spans="2:79" ht="30" customHeight="1">
      <c r="B23" s="816" t="str">
        <f t="shared" si="0"/>
        <v>• 3 œufs</v>
      </c>
      <c r="C23" s="816" t="str">
        <f t="shared" si="1"/>
        <v>• 3 œufs</v>
      </c>
      <c r="D23" s="816" t="str">
        <f t="shared" si="2"/>
        <v>• 3 œufs</v>
      </c>
      <c r="E23" s="816">
        <f>IF(H22&lt;&gt;"",E22,IF(E22="","",IFERROR(MATCH(TRUE(),INDEX(INDEX($K:$K,E22+1):$K$203&lt;&gt;"",0),0)+E22,"")))</f>
        <v>20</v>
      </c>
      <c r="F23" s="816" t="str">
        <f t="shared" si="40"/>
        <v>Ingrédients :</v>
      </c>
      <c r="G23" s="816" t="str">
        <f t="shared" si="3"/>
        <v>Ingrédients :</v>
      </c>
      <c r="H23" s="829" t="str">
        <f t="shared" si="4"/>
        <v/>
      </c>
      <c r="I23" s="837" t="str">
        <f t="shared" si="5"/>
        <v/>
      </c>
      <c r="J23" s="830">
        <f>IF(K23="","",COUNTIF($K$18:K23,"&lt;&gt;"))</f>
        <v>6</v>
      </c>
      <c r="K23" s="831" t="s">
        <v>2691</v>
      </c>
      <c r="L23" s="830">
        <f t="shared" si="6"/>
        <v>8</v>
      </c>
      <c r="M23" s="792">
        <f t="shared" si="7"/>
        <v>13</v>
      </c>
      <c r="N23" s="832">
        <f t="shared" si="8"/>
        <v>6</v>
      </c>
      <c r="O23" s="833" t="str">
        <f t="shared" si="9"/>
        <v>Ingrédients :</v>
      </c>
      <c r="P23" s="832">
        <f t="shared" si="10"/>
        <v>2</v>
      </c>
      <c r="Q23" s="832">
        <f t="shared" si="11"/>
        <v>13</v>
      </c>
      <c r="S23" s="556">
        <f t="shared" si="12"/>
        <v>23</v>
      </c>
      <c r="T23" s="834" t="str">
        <f t="shared" si="41"/>
        <v>Ingrédients :</v>
      </c>
      <c r="U23" s="556" t="s">
        <v>1456</v>
      </c>
      <c r="V23" s="835" t="str">
        <f t="shared" si="13"/>
        <v>Ingrédients :</v>
      </c>
      <c r="W23" s="836" t="str">
        <f t="shared" si="14"/>
        <v/>
      </c>
      <c r="X23" s="560" t="str">
        <f t="shared" si="15"/>
        <v>Ingrédients :</v>
      </c>
      <c r="Y23" s="561" t="str">
        <f t="shared" si="16"/>
        <v/>
      </c>
      <c r="Z23" s="556">
        <f t="shared" si="17"/>
        <v>0</v>
      </c>
      <c r="AA23" s="556">
        <f t="shared" si="18"/>
        <v>0</v>
      </c>
      <c r="AB23" s="561" t="str">
        <f t="shared" si="19"/>
        <v>aucun match</v>
      </c>
      <c r="AC23" s="76" t="str">
        <f t="shared" si="20"/>
        <v>ingrédients :</v>
      </c>
      <c r="AD23" s="76" t="str">
        <f t="shared" si="21"/>
        <v>ingredients :</v>
      </c>
      <c r="AE23" s="76" t="str">
        <f t="shared" si="22"/>
        <v xml:space="preserve">ingredients  </v>
      </c>
      <c r="AF23" s="76" t="str">
        <f t="shared" si="23"/>
        <v xml:space="preserve"> ingredients </v>
      </c>
      <c r="AG23" s="76" cm="1">
        <f t="array" ref="AG23">IF(T23="",0,SUMPRODUCT((BX4:BX795="Gluten")*(BY4:BY795="INFO")*(COUNTIF(AF23,"*"&amp;BZ4:BZ795&amp;"*")&gt;0)*1))</f>
        <v>0</v>
      </c>
      <c r="AH23" s="76" cm="1">
        <f t="array" ref="AH23">IF(T23="",0,SUMPRODUCT((BX4:BX795="Gluten")*(BY4:BY795="EXCL")*(COUNTIF(AF23,"*"&amp;BZ4:BZ795&amp;"*")&gt;0)*1))</f>
        <v>0</v>
      </c>
      <c r="AI23" s="76" cm="1">
        <f t="array" ref="AI23">IF(T23="",0,SUMPRODUCT((BX4:BX795="Gluten")*(BY4:BY795="ALERTE")*(COUNTIF(AF23,"*"&amp;BZ4:BZ795&amp;"*")&gt;0)*1))</f>
        <v>0</v>
      </c>
      <c r="AJ23" s="76" cm="1">
        <f t="array" ref="AJ23">IF(T23="",0,SUMPRODUCT((BX4:BX795="Gluten")*(BY4:BY795="SUSP")*(COUNTIF(AF23,"*"&amp;BZ4:BZ795&amp;"*")&gt;0)*1))</f>
        <v>0</v>
      </c>
      <c r="AK23" s="76" cm="1">
        <f t="array" ref="AK23">IF(T23="",0,SUMPRODUCT((BX4:BX795="Crustaces")*(BY4:BY795="ALERTE")*(COUNTIF(AF23,"*"&amp;BZ4:BZ795&amp;"*")&gt;0)*1))</f>
        <v>0</v>
      </c>
      <c r="AL23" s="76" cm="1">
        <f t="array" ref="AL23">IF(T23="",0,SUMPRODUCT((BX4:BX795="Oeufs")*(BY4:BY795="ALERTE")*(COUNTIF(AF23,"*"&amp;BZ4:BZ795&amp;"*")&gt;0)*1))</f>
        <v>0</v>
      </c>
      <c r="AM23" s="76" cm="1">
        <f t="array" ref="AM23">IF(T23="",0,SUMPRODUCT((BX4:BX795="Poissons")*(BY4:BY795="INFO")*(COUNTIF(AF23,"*"&amp;BZ4:BZ795&amp;"*")&gt;0)*1))</f>
        <v>0</v>
      </c>
      <c r="AN23" s="76" cm="1">
        <f t="array" ref="AN23">IF(T23="",0,SUMPRODUCT((BX4:BX795="Poissons")*(BY4:BY795="EXCL")*(COUNTIF(AF23,"*"&amp;BZ4:BZ795&amp;"*")&gt;0)*1))</f>
        <v>0</v>
      </c>
      <c r="AO23" s="76" cm="1">
        <f t="array" ref="AO23">IF(T23="",0,SUMPRODUCT((BX4:BX795="Poissons")*(BY4:BY795="ALERTE")*(COUNTIF(AF23,"*"&amp;BZ4:BZ795&amp;"*")&gt;0)*1))</f>
        <v>0</v>
      </c>
      <c r="AP23" s="76" cm="1">
        <f t="array" ref="AP23">IF(T23="",0,SUMPRODUCT((BX4:BX795="Arachides")*(BY4:BY795="ALERTE")*(COUNTIF(AF23,"*"&amp;BZ4:BZ795&amp;"*")&gt;0)*1))</f>
        <v>0</v>
      </c>
      <c r="AQ23" s="76" cm="1">
        <f t="array" ref="AQ23">IF(T23="",0,SUMPRODUCT((BX4:BX795="Soja")*(BY4:BY795="INFO")*(COUNTIF(AF23,"*"&amp;BZ4:BZ795&amp;"*")&gt;0)*1))</f>
        <v>0</v>
      </c>
      <c r="AR23" s="76" cm="1">
        <f t="array" ref="AR23">IF(T23="",0,SUMPRODUCT((BX4:BX795="Soja")*(BY4:BY795="ALERTE")*(COUNTIF(AF23,"*"&amp;BZ4:BZ795&amp;"*")&gt;0)*1))</f>
        <v>0</v>
      </c>
      <c r="AS23" s="76" cm="1">
        <f t="array" ref="AS23">IF(T23="",0,SUMPRODUCT((BX4:BX795="Lait")*(BY4:BY795="INFO")*(COUNTIF(AF23,"*"&amp;BZ4:BZ795&amp;"*")&gt;0)*1))</f>
        <v>0</v>
      </c>
      <c r="AT23" s="76" cm="1">
        <f t="array" ref="AT23">IF(T23="",0,SUMPRODUCT((BX4:BX795="Lait")*(BY4:BY795="EXCL")*(COUNTIF(AF23,"*"&amp;BZ4:BZ795&amp;"*")&gt;0)*1))</f>
        <v>0</v>
      </c>
      <c r="AU23" s="76" cm="1">
        <f t="array" ref="AU23">IF(T23="",0,SUMPRODUCT((BX4:BX795="Lait")*(BY4:BY795="ALERTE")*(COUNTIF(AF23,"*"&amp;BZ4:BZ795&amp;"*")&gt;0)*1))</f>
        <v>0</v>
      </c>
      <c r="AV23" s="76" cm="1">
        <f t="array" ref="AV23">IF(T23="",0,SUMPRODUCT((BX4:BX795="Lait")*(BY4:BY795="SUSP")*(COUNTIF(AF23,"*"&amp;BZ4:BZ795&amp;"*")&gt;0)*1))</f>
        <v>0</v>
      </c>
      <c r="AW23" s="76" cm="1">
        <f t="array" ref="AW23">IF(T23="",0,SUMPRODUCT((BX4:BX795="Fruits a coque")*(BY4:BY795="EXCL")*(COUNTIF(AF23,"*"&amp;BZ4:BZ795&amp;"*")&gt;0)*1))</f>
        <v>0</v>
      </c>
      <c r="AX23" s="76" cm="1">
        <f t="array" ref="AX23">IF(T23="",0,SUMPRODUCT((BX4:BX795="Fruits a coque")*(BY4:BY795="ALERTE")*(COUNTIF(AF23,"*"&amp;BZ4:BZ795&amp;"*")&gt;0)*1))</f>
        <v>0</v>
      </c>
      <c r="AY23" s="76" cm="1">
        <f t="array" ref="AY23">IF(T23="",0,SUMPRODUCT((BX4:BX795="Celeri")*(BY4:BY795="ALERTE")*(COUNTIF(AF23,"*"&amp;BZ4:BZ795&amp;"*")&gt;0)*1))</f>
        <v>0</v>
      </c>
      <c r="AZ23" s="76" cm="1">
        <f t="array" ref="AZ23">IF(T23="",0,SUMPRODUCT((BX4:BX795="Moutarde")*(BY4:BY795="ALERTE")*(COUNTIF(AF23,"*"&amp;BZ4:BZ795&amp;"*")&gt;0)*1))</f>
        <v>0</v>
      </c>
      <c r="BA23" s="76" cm="1">
        <f t="array" ref="BA23">IF(T23="",0,SUMPRODUCT((BX4:BX795="Sesame")*(BY4:BY795="ALERTE")*(COUNTIF(AF23,"*"&amp;BZ4:BZ795&amp;"*")&gt;0)*1))</f>
        <v>0</v>
      </c>
      <c r="BB23" s="76" cm="1">
        <f t="array" ref="BB23">IF(T23="",0,SUMPRODUCT((BX4:BX795="Sulfites")*(BY4:BY795="ALERTE")*(COUNTIF(AF23,"*"&amp;BZ4:BZ795&amp;"*")&gt;0)*1))</f>
        <v>0</v>
      </c>
      <c r="BC23" s="76" cm="1">
        <f t="array" ref="BC23">IF(T23="",0,SUMPRODUCT((BX4:BX795="Lupin")*(BY4:BY795="ALERTE")*(COUNTIF(AF23,"*"&amp;BZ4:BZ795&amp;"*")&gt;0)*1))</f>
        <v>0</v>
      </c>
      <c r="BD23" s="76" cm="1">
        <f t="array" ref="BD23">IF(T23="",0,SUMPRODUCT((BX4:BX795="Mollusques")*(BY4:BY795="EXCL")*(COUNTIF(AF23,"*"&amp;BZ4:BZ795&amp;"*")&gt;0)*1))</f>
        <v>0</v>
      </c>
      <c r="BE23" s="76" cm="1">
        <f t="array" ref="BE23">IF(T23="",0,SUMPRODUCT((BX4:BX795="Mollusques")*(BY4:BY795="ALERTE")*(COUNTIF(AF23,"*"&amp;BZ4:BZ795&amp;"*")&gt;0)*1))</f>
        <v>0</v>
      </c>
      <c r="BF23" s="76" t="str">
        <f t="shared" si="24"/>
        <v/>
      </c>
      <c r="BG23" s="76" t="str">
        <f t="shared" si="25"/>
        <v/>
      </c>
      <c r="BH23" s="76" t="str">
        <f t="shared" si="26"/>
        <v/>
      </c>
      <c r="BI23" s="76" t="str">
        <f t="shared" si="27"/>
        <v/>
      </c>
      <c r="BJ23" s="76" t="str">
        <f t="shared" si="28"/>
        <v/>
      </c>
      <c r="BK23" s="76" t="str">
        <f t="shared" si="29"/>
        <v/>
      </c>
      <c r="BL23" s="76" t="str">
        <f t="shared" si="30"/>
        <v/>
      </c>
      <c r="BM23" s="76" t="str">
        <f t="shared" si="31"/>
        <v/>
      </c>
      <c r="BN23" s="76" t="str">
        <f t="shared" si="32"/>
        <v/>
      </c>
      <c r="BO23" s="76" t="str">
        <f t="shared" si="33"/>
        <v/>
      </c>
      <c r="BP23" s="76" t="str">
        <f t="shared" si="34"/>
        <v/>
      </c>
      <c r="BQ23" s="76" t="str">
        <f t="shared" si="35"/>
        <v/>
      </c>
      <c r="BR23" s="76" t="str">
        <f t="shared" si="36"/>
        <v/>
      </c>
      <c r="BS23" s="76" t="str">
        <f t="shared" si="37"/>
        <v/>
      </c>
      <c r="BT23" s="76" t="str">
        <f t="shared" si="38"/>
        <v/>
      </c>
      <c r="BU23" s="76" t="str">
        <f t="shared" si="39"/>
        <v/>
      </c>
      <c r="BX23" s="67" t="s">
        <v>6</v>
      </c>
      <c r="BY23" s="547" t="s">
        <v>20</v>
      </c>
      <c r="BZ23" s="67" t="s">
        <v>37</v>
      </c>
      <c r="CA23" s="67" t="s">
        <v>411</v>
      </c>
    </row>
    <row r="24" spans="2:79" ht="30" customHeight="1">
      <c r="B24" s="816" t="str">
        <f t="shared" si="0"/>
        <v>• 50 g de poudre d’amandes</v>
      </c>
      <c r="C24" s="816" t="str">
        <f t="shared" si="1"/>
        <v>• 50 g de poudre d’amandes</v>
      </c>
      <c r="D24" s="816" t="str">
        <f t="shared" si="2"/>
        <v>• 50 g de poudre d’amandes</v>
      </c>
      <c r="E24" s="816">
        <f>IF(H23&lt;&gt;"",E23,IF(E23="","",IFERROR(MATCH(TRUE(),INDEX(INDEX($K:$K,E23+1):$K$203&lt;&gt;"",0),0)+E23,"")))</f>
        <v>21</v>
      </c>
      <c r="F24" s="816" t="str">
        <f t="shared" si="40"/>
        <v>• 1 pâte sablée</v>
      </c>
      <c r="G24" s="816" t="str">
        <f t="shared" si="3"/>
        <v>• 1 pâte sablée</v>
      </c>
      <c r="H24" s="829" t="str">
        <f t="shared" si="4"/>
        <v/>
      </c>
      <c r="I24" s="837" t="str">
        <f t="shared" si="5"/>
        <v/>
      </c>
      <c r="J24" s="830">
        <f>IF(K24="","",COUNTIF($K$18:K24,"&lt;&gt;"))</f>
        <v>7</v>
      </c>
      <c r="K24" s="831" t="s">
        <v>2692</v>
      </c>
      <c r="L24" s="830">
        <f t="shared" si="6"/>
        <v>26</v>
      </c>
      <c r="M24" s="792">
        <f t="shared" si="7"/>
        <v>15</v>
      </c>
      <c r="N24" s="832">
        <f t="shared" si="8"/>
        <v>7</v>
      </c>
      <c r="O24" s="833" t="str">
        <f t="shared" si="9"/>
        <v>• 1 pâte sablée</v>
      </c>
      <c r="P24" s="832">
        <f t="shared" si="10"/>
        <v>4</v>
      </c>
      <c r="Q24" s="832">
        <f t="shared" si="11"/>
        <v>15</v>
      </c>
      <c r="S24" s="556">
        <f t="shared" si="12"/>
        <v>24</v>
      </c>
      <c r="T24" s="834" t="str">
        <f t="shared" si="41"/>
        <v>• 1 pâte sablée</v>
      </c>
      <c r="U24" s="556" t="s">
        <v>1456</v>
      </c>
      <c r="V24" s="835" t="str">
        <f t="shared" si="13"/>
        <v>• 1 pâte sablée *</v>
      </c>
      <c r="W24" s="836" t="str">
        <f t="shared" si="14"/>
        <v>⚠ Gluten</v>
      </c>
      <c r="X24" s="560" t="str">
        <f t="shared" si="15"/>
        <v>• 1 pâte sablée *</v>
      </c>
      <c r="Y24" s="561" t="str">
        <f t="shared" si="16"/>
        <v/>
      </c>
      <c r="Z24" s="556">
        <f t="shared" si="17"/>
        <v>1</v>
      </c>
      <c r="AA24" s="556">
        <f t="shared" si="18"/>
        <v>0</v>
      </c>
      <c r="AB24" s="561" t="str">
        <f t="shared" si="19"/>
        <v>⚠ Gluten</v>
      </c>
      <c r="AC24" s="76" t="str">
        <f t="shared" si="20"/>
        <v>• 1 pâte sablée</v>
      </c>
      <c r="AD24" s="76" t="str">
        <f t="shared" si="21"/>
        <v>• 1 pate sablee</v>
      </c>
      <c r="AE24" s="76" t="str">
        <f t="shared" si="22"/>
        <v>• 1 pate sablee</v>
      </c>
      <c r="AF24" s="76" t="str">
        <f t="shared" si="23"/>
        <v xml:space="preserve"> • 1 pate sablee </v>
      </c>
      <c r="AG24" s="76" cm="1">
        <f t="array" ref="AG24">IF(T24="",0,SUMPRODUCT((BX4:BX795="Gluten")*(BY4:BY795="INFO")*(COUNTIF(AF24,"*"&amp;BZ4:BZ795&amp;"*")&gt;0)*1))</f>
        <v>0</v>
      </c>
      <c r="AH24" s="76" cm="1">
        <f t="array" ref="AH24">IF(T24="",0,SUMPRODUCT((BX4:BX795="Gluten")*(BY4:BY795="EXCL")*(COUNTIF(AF24,"*"&amp;BZ4:BZ795&amp;"*")&gt;0)*1))</f>
        <v>0</v>
      </c>
      <c r="AI24" s="76" cm="1">
        <f t="array" ref="AI24">IF(T24="",0,SUMPRODUCT((BX4:BX795="Gluten")*(BY4:BY795="ALERTE")*(COUNTIF(AF24,"*"&amp;BZ4:BZ795&amp;"*")&gt;0)*1))</f>
        <v>2</v>
      </c>
      <c r="AJ24" s="76" cm="1">
        <f t="array" ref="AJ24">IF(T24="",0,SUMPRODUCT((BX4:BX795="Gluten")*(BY4:BY795="SUSP")*(COUNTIF(AF24,"*"&amp;BZ4:BZ795&amp;"*")&gt;0)*1))</f>
        <v>0</v>
      </c>
      <c r="AK24" s="76" cm="1">
        <f t="array" ref="AK24">IF(T24="",0,SUMPRODUCT((BX4:BX795="Crustaces")*(BY4:BY795="ALERTE")*(COUNTIF(AF24,"*"&amp;BZ4:BZ795&amp;"*")&gt;0)*1))</f>
        <v>0</v>
      </c>
      <c r="AL24" s="76" cm="1">
        <f t="array" ref="AL24">IF(T24="",0,SUMPRODUCT((BX4:BX795="Oeufs")*(BY4:BY795="ALERTE")*(COUNTIF(AF24,"*"&amp;BZ4:BZ795&amp;"*")&gt;0)*1))</f>
        <v>0</v>
      </c>
      <c r="AM24" s="76" cm="1">
        <f t="array" ref="AM24">IF(T24="",0,SUMPRODUCT((BX4:BX795="Poissons")*(BY4:BY795="INFO")*(COUNTIF(AF24,"*"&amp;BZ4:BZ795&amp;"*")&gt;0)*1))</f>
        <v>0</v>
      </c>
      <c r="AN24" s="76" cm="1">
        <f t="array" ref="AN24">IF(T24="",0,SUMPRODUCT((BX4:BX795="Poissons")*(BY4:BY795="EXCL")*(COUNTIF(AF24,"*"&amp;BZ4:BZ795&amp;"*")&gt;0)*1))</f>
        <v>0</v>
      </c>
      <c r="AO24" s="76" cm="1">
        <f t="array" ref="AO24">IF(T24="",0,SUMPRODUCT((BX4:BX795="Poissons")*(BY4:BY795="ALERTE")*(COUNTIF(AF24,"*"&amp;BZ4:BZ795&amp;"*")&gt;0)*1))</f>
        <v>0</v>
      </c>
      <c r="AP24" s="76" cm="1">
        <f t="array" ref="AP24">IF(T24="",0,SUMPRODUCT((BX4:BX795="Arachides")*(BY4:BY795="ALERTE")*(COUNTIF(AF24,"*"&amp;BZ4:BZ795&amp;"*")&gt;0)*1))</f>
        <v>0</v>
      </c>
      <c r="AQ24" s="76" cm="1">
        <f t="array" ref="AQ24">IF(T24="",0,SUMPRODUCT((BX4:BX795="Soja")*(BY4:BY795="INFO")*(COUNTIF(AF24,"*"&amp;BZ4:BZ795&amp;"*")&gt;0)*1))</f>
        <v>0</v>
      </c>
      <c r="AR24" s="76" cm="1">
        <f t="array" ref="AR24">IF(T24="",0,SUMPRODUCT((BX4:BX795="Soja")*(BY4:BY795="ALERTE")*(COUNTIF(AF24,"*"&amp;BZ4:BZ795&amp;"*")&gt;0)*1))</f>
        <v>0</v>
      </c>
      <c r="AS24" s="76" cm="1">
        <f t="array" ref="AS24">IF(T24="",0,SUMPRODUCT((BX4:BX795="Lait")*(BY4:BY795="INFO")*(COUNTIF(AF24,"*"&amp;BZ4:BZ795&amp;"*")&gt;0)*1))</f>
        <v>0</v>
      </c>
      <c r="AT24" s="76" cm="1">
        <f t="array" ref="AT24">IF(T24="",0,SUMPRODUCT((BX4:BX795="Lait")*(BY4:BY795="EXCL")*(COUNTIF(AF24,"*"&amp;BZ4:BZ795&amp;"*")&gt;0)*1))</f>
        <v>0</v>
      </c>
      <c r="AU24" s="76" cm="1">
        <f t="array" ref="AU24">IF(T24="",0,SUMPRODUCT((BX4:BX795="Lait")*(BY4:BY795="ALERTE")*(COUNTIF(AF24,"*"&amp;BZ4:BZ795&amp;"*")&gt;0)*1))</f>
        <v>0</v>
      </c>
      <c r="AV24" s="76" cm="1">
        <f t="array" ref="AV24">IF(T24="",0,SUMPRODUCT((BX4:BX795="Lait")*(BY4:BY795="SUSP")*(COUNTIF(AF24,"*"&amp;BZ4:BZ795&amp;"*")&gt;0)*1))</f>
        <v>0</v>
      </c>
      <c r="AW24" s="76" cm="1">
        <f t="array" ref="AW24">IF(T24="",0,SUMPRODUCT((BX4:BX795="Fruits a coque")*(BY4:BY795="EXCL")*(COUNTIF(AF24,"*"&amp;BZ4:BZ795&amp;"*")&gt;0)*1))</f>
        <v>0</v>
      </c>
      <c r="AX24" s="76" cm="1">
        <f t="array" ref="AX24">IF(T24="",0,SUMPRODUCT((BX4:BX795="Fruits a coque")*(BY4:BY795="ALERTE")*(COUNTIF(AF24,"*"&amp;BZ4:BZ795&amp;"*")&gt;0)*1))</f>
        <v>0</v>
      </c>
      <c r="AY24" s="76" cm="1">
        <f t="array" ref="AY24">IF(T24="",0,SUMPRODUCT((BX4:BX795="Celeri")*(BY4:BY795="ALERTE")*(COUNTIF(AF24,"*"&amp;BZ4:BZ795&amp;"*")&gt;0)*1))</f>
        <v>0</v>
      </c>
      <c r="AZ24" s="76" cm="1">
        <f t="array" ref="AZ24">IF(T24="",0,SUMPRODUCT((BX4:BX795="Moutarde")*(BY4:BY795="ALERTE")*(COUNTIF(AF24,"*"&amp;BZ4:BZ795&amp;"*")&gt;0)*1))</f>
        <v>0</v>
      </c>
      <c r="BA24" s="76" cm="1">
        <f t="array" ref="BA24">IF(T24="",0,SUMPRODUCT((BX4:BX795="Sesame")*(BY4:BY795="ALERTE")*(COUNTIF(AF24,"*"&amp;BZ4:BZ795&amp;"*")&gt;0)*1))</f>
        <v>0</v>
      </c>
      <c r="BB24" s="76" cm="1">
        <f t="array" ref="BB24">IF(T24="",0,SUMPRODUCT((BX4:BX795="Sulfites")*(BY4:BY795="ALERTE")*(COUNTIF(AF24,"*"&amp;BZ4:BZ795&amp;"*")&gt;0)*1))</f>
        <v>0</v>
      </c>
      <c r="BC24" s="76" cm="1">
        <f t="array" ref="BC24">IF(T24="",0,SUMPRODUCT((BX4:BX795="Lupin")*(BY4:BY795="ALERTE")*(COUNTIF(AF24,"*"&amp;BZ4:BZ795&amp;"*")&gt;0)*1))</f>
        <v>0</v>
      </c>
      <c r="BD24" s="76" cm="1">
        <f t="array" ref="BD24">IF(T24="",0,SUMPRODUCT((BX4:BX795="Mollusques")*(BY4:BY795="EXCL")*(COUNTIF(AF24,"*"&amp;BZ4:BZ795&amp;"*")&gt;0)*1))</f>
        <v>0</v>
      </c>
      <c r="BE24" s="76" cm="1">
        <f t="array" ref="BE24">IF(T24="",0,SUMPRODUCT((BX4:BX795="Mollusques")*(BY4:BY795="ALERTE")*(COUNTIF(AF24,"*"&amp;BZ4:BZ795&amp;"*")&gt;0)*1))</f>
        <v>0</v>
      </c>
      <c r="BF24" s="76" t="str">
        <f t="shared" si="24"/>
        <v>⚠ Gluten</v>
      </c>
      <c r="BG24" s="76" t="str">
        <f t="shared" si="25"/>
        <v/>
      </c>
      <c r="BH24" s="76" t="str">
        <f t="shared" si="26"/>
        <v/>
      </c>
      <c r="BI24" s="76" t="str">
        <f t="shared" si="27"/>
        <v/>
      </c>
      <c r="BJ24" s="76" t="str">
        <f t="shared" si="28"/>
        <v/>
      </c>
      <c r="BK24" s="76" t="str">
        <f t="shared" si="29"/>
        <v/>
      </c>
      <c r="BL24" s="76" t="str">
        <f t="shared" si="30"/>
        <v/>
      </c>
      <c r="BM24" s="76" t="str">
        <f t="shared" si="31"/>
        <v/>
      </c>
      <c r="BN24" s="76" t="str">
        <f t="shared" si="32"/>
        <v/>
      </c>
      <c r="BO24" s="76" t="str">
        <f t="shared" si="33"/>
        <v/>
      </c>
      <c r="BP24" s="76" t="str">
        <f t="shared" si="34"/>
        <v/>
      </c>
      <c r="BQ24" s="76" t="str">
        <f t="shared" si="35"/>
        <v/>
      </c>
      <c r="BR24" s="76" t="str">
        <f t="shared" si="36"/>
        <v/>
      </c>
      <c r="BS24" s="76" t="str">
        <f t="shared" si="37"/>
        <v/>
      </c>
      <c r="BT24" s="76" t="str">
        <f t="shared" si="38"/>
        <v/>
      </c>
      <c r="BU24" s="76" t="str">
        <f t="shared" si="39"/>
        <v/>
      </c>
      <c r="BX24" s="67" t="s">
        <v>6</v>
      </c>
      <c r="BY24" s="547" t="s">
        <v>20</v>
      </c>
      <c r="BZ24" s="67" t="s">
        <v>38</v>
      </c>
      <c r="CA24" s="67" t="s">
        <v>412</v>
      </c>
    </row>
    <row r="25" spans="2:79" ht="30" customHeight="1">
      <c r="B25" s="816" t="str">
        <f t="shared" si="0"/>
        <v>• 50 g d’amandes effilées</v>
      </c>
      <c r="C25" s="816" t="str">
        <f t="shared" si="1"/>
        <v>• 50 g d’amandes effilées</v>
      </c>
      <c r="D25" s="816" t="str">
        <f t="shared" si="2"/>
        <v>• 50 g d’amandes effilées</v>
      </c>
      <c r="E25" s="816">
        <f>IF(H24&lt;&gt;"",E24,IF(E24="","",IFERROR(MATCH(TRUE(),INDEX(INDEX($K:$K,E24+1):$K$203&lt;&gt;"",0),0)+E24,"")))</f>
        <v>22</v>
      </c>
      <c r="F25" s="816" t="str">
        <f t="shared" si="40"/>
        <v>• 6 pommes</v>
      </c>
      <c r="G25" s="816" t="str">
        <f t="shared" si="3"/>
        <v>• 6 pommes</v>
      </c>
      <c r="H25" s="829" t="str">
        <f t="shared" si="4"/>
        <v/>
      </c>
      <c r="I25" s="837" t="str">
        <f t="shared" si="5"/>
        <v/>
      </c>
      <c r="J25" s="830">
        <f>IF(K25="","",COUNTIF($K$18:K25,"&lt;&gt;"))</f>
        <v>8</v>
      </c>
      <c r="K25" s="831" t="s">
        <v>2693</v>
      </c>
      <c r="L25" s="830">
        <f t="shared" si="6"/>
        <v>25</v>
      </c>
      <c r="M25" s="792">
        <f t="shared" si="7"/>
        <v>10</v>
      </c>
      <c r="N25" s="832">
        <f t="shared" si="8"/>
        <v>8</v>
      </c>
      <c r="O25" s="833" t="str">
        <f t="shared" si="9"/>
        <v>• 6 pommes</v>
      </c>
      <c r="P25" s="832">
        <f t="shared" si="10"/>
        <v>3</v>
      </c>
      <c r="Q25" s="832">
        <f t="shared" si="11"/>
        <v>10</v>
      </c>
      <c r="S25" s="556">
        <f t="shared" si="12"/>
        <v>25</v>
      </c>
      <c r="T25" s="834" t="str">
        <f t="shared" si="41"/>
        <v>• 6 pommes</v>
      </c>
      <c r="U25" s="556" t="s">
        <v>1456</v>
      </c>
      <c r="V25" s="835" t="str">
        <f t="shared" si="13"/>
        <v>• 6 pommes</v>
      </c>
      <c r="W25" s="836" t="str">
        <f t="shared" si="14"/>
        <v/>
      </c>
      <c r="X25" s="560" t="str">
        <f t="shared" si="15"/>
        <v>• 6 pommes</v>
      </c>
      <c r="Y25" s="561" t="str">
        <f t="shared" si="16"/>
        <v/>
      </c>
      <c r="Z25" s="556">
        <f t="shared" si="17"/>
        <v>0</v>
      </c>
      <c r="AA25" s="556">
        <f t="shared" si="18"/>
        <v>0</v>
      </c>
      <c r="AB25" s="561" t="str">
        <f t="shared" si="19"/>
        <v>aucun match</v>
      </c>
      <c r="AC25" s="76" t="str">
        <f t="shared" si="20"/>
        <v>• 6 pommes</v>
      </c>
      <c r="AD25" s="76" t="str">
        <f t="shared" si="21"/>
        <v>• 6 pommes</v>
      </c>
      <c r="AE25" s="76" t="str">
        <f t="shared" si="22"/>
        <v>• 6 pommes</v>
      </c>
      <c r="AF25" s="76" t="str">
        <f t="shared" si="23"/>
        <v xml:space="preserve"> • 6 pommes </v>
      </c>
      <c r="AG25" s="76" cm="1">
        <f t="array" ref="AG25">IF(T25="",0,SUMPRODUCT((BX4:BX795="Gluten")*(BY4:BY795="INFO")*(COUNTIF(AF25,"*"&amp;BZ4:BZ795&amp;"*")&gt;0)*1))</f>
        <v>0</v>
      </c>
      <c r="AH25" s="76" cm="1">
        <f t="array" ref="AH25">IF(T25="",0,SUMPRODUCT((BX4:BX795="Gluten")*(BY4:BY795="EXCL")*(COUNTIF(AF25,"*"&amp;BZ4:BZ795&amp;"*")&gt;0)*1))</f>
        <v>0</v>
      </c>
      <c r="AI25" s="76" cm="1">
        <f t="array" ref="AI25">IF(T25="",0,SUMPRODUCT((BX4:BX795="Gluten")*(BY4:BY795="ALERTE")*(COUNTIF(AF25,"*"&amp;BZ4:BZ795&amp;"*")&gt;0)*1))</f>
        <v>0</v>
      </c>
      <c r="AJ25" s="76" cm="1">
        <f t="array" ref="AJ25">IF(T25="",0,SUMPRODUCT((BX4:BX795="Gluten")*(BY4:BY795="SUSP")*(COUNTIF(AF25,"*"&amp;BZ4:BZ795&amp;"*")&gt;0)*1))</f>
        <v>0</v>
      </c>
      <c r="AK25" s="76" cm="1">
        <f t="array" ref="AK25">IF(T25="",0,SUMPRODUCT((BX4:BX795="Crustaces")*(BY4:BY795="ALERTE")*(COUNTIF(AF25,"*"&amp;BZ4:BZ795&amp;"*")&gt;0)*1))</f>
        <v>0</v>
      </c>
      <c r="AL25" s="76" cm="1">
        <f t="array" ref="AL25">IF(T25="",0,SUMPRODUCT((BX4:BX795="Oeufs")*(BY4:BY795="ALERTE")*(COUNTIF(AF25,"*"&amp;BZ4:BZ795&amp;"*")&gt;0)*1))</f>
        <v>0</v>
      </c>
      <c r="AM25" s="76" cm="1">
        <f t="array" ref="AM25">IF(T25="",0,SUMPRODUCT((BX4:BX795="Poissons")*(BY4:BY795="INFO")*(COUNTIF(AF25,"*"&amp;BZ4:BZ795&amp;"*")&gt;0)*1))</f>
        <v>0</v>
      </c>
      <c r="AN25" s="76" cm="1">
        <f t="array" ref="AN25">IF(T25="",0,SUMPRODUCT((BX4:BX795="Poissons")*(BY4:BY795="EXCL")*(COUNTIF(AF25,"*"&amp;BZ4:BZ795&amp;"*")&gt;0)*1))</f>
        <v>0</v>
      </c>
      <c r="AO25" s="76" cm="1">
        <f t="array" ref="AO25">IF(T25="",0,SUMPRODUCT((BX4:BX795="Poissons")*(BY4:BY795="ALERTE")*(COUNTIF(AF25,"*"&amp;BZ4:BZ795&amp;"*")&gt;0)*1))</f>
        <v>0</v>
      </c>
      <c r="AP25" s="76" cm="1">
        <f t="array" ref="AP25">IF(T25="",0,SUMPRODUCT((BX4:BX795="Arachides")*(BY4:BY795="ALERTE")*(COUNTIF(AF25,"*"&amp;BZ4:BZ795&amp;"*")&gt;0)*1))</f>
        <v>0</v>
      </c>
      <c r="AQ25" s="76" cm="1">
        <f t="array" ref="AQ25">IF(T25="",0,SUMPRODUCT((BX4:BX795="Soja")*(BY4:BY795="INFO")*(COUNTIF(AF25,"*"&amp;BZ4:BZ795&amp;"*")&gt;0)*1))</f>
        <v>0</v>
      </c>
      <c r="AR25" s="76" cm="1">
        <f t="array" ref="AR25">IF(T25="",0,SUMPRODUCT((BX4:BX795="Soja")*(BY4:BY795="ALERTE")*(COUNTIF(AF25,"*"&amp;BZ4:BZ795&amp;"*")&gt;0)*1))</f>
        <v>0</v>
      </c>
      <c r="AS25" s="76" cm="1">
        <f t="array" ref="AS25">IF(T25="",0,SUMPRODUCT((BX4:BX795="Lait")*(BY4:BY795="INFO")*(COUNTIF(AF25,"*"&amp;BZ4:BZ795&amp;"*")&gt;0)*1))</f>
        <v>0</v>
      </c>
      <c r="AT25" s="76" cm="1">
        <f t="array" ref="AT25">IF(T25="",0,SUMPRODUCT((BX4:BX795="Lait")*(BY4:BY795="EXCL")*(COUNTIF(AF25,"*"&amp;BZ4:BZ795&amp;"*")&gt;0)*1))</f>
        <v>0</v>
      </c>
      <c r="AU25" s="76" cm="1">
        <f t="array" ref="AU25">IF(T25="",0,SUMPRODUCT((BX4:BX795="Lait")*(BY4:BY795="ALERTE")*(COUNTIF(AF25,"*"&amp;BZ4:BZ795&amp;"*")&gt;0)*1))</f>
        <v>0</v>
      </c>
      <c r="AV25" s="76" cm="1">
        <f t="array" ref="AV25">IF(T25="",0,SUMPRODUCT((BX4:BX795="Lait")*(BY4:BY795="SUSP")*(COUNTIF(AF25,"*"&amp;BZ4:BZ795&amp;"*")&gt;0)*1))</f>
        <v>0</v>
      </c>
      <c r="AW25" s="76" cm="1">
        <f t="array" ref="AW25">IF(T25="",0,SUMPRODUCT((BX4:BX795="Fruits a coque")*(BY4:BY795="EXCL")*(COUNTIF(AF25,"*"&amp;BZ4:BZ795&amp;"*")&gt;0)*1))</f>
        <v>0</v>
      </c>
      <c r="AX25" s="76" cm="1">
        <f t="array" ref="AX25">IF(T25="",0,SUMPRODUCT((BX4:BX795="Fruits a coque")*(BY4:BY795="ALERTE")*(COUNTIF(AF25,"*"&amp;BZ4:BZ795&amp;"*")&gt;0)*1))</f>
        <v>0</v>
      </c>
      <c r="AY25" s="76" cm="1">
        <f t="array" ref="AY25">IF(T25="",0,SUMPRODUCT((BX4:BX795="Celeri")*(BY4:BY795="ALERTE")*(COUNTIF(AF25,"*"&amp;BZ4:BZ795&amp;"*")&gt;0)*1))</f>
        <v>0</v>
      </c>
      <c r="AZ25" s="76" cm="1">
        <f t="array" ref="AZ25">IF(T25="",0,SUMPRODUCT((BX4:BX795="Moutarde")*(BY4:BY795="ALERTE")*(COUNTIF(AF25,"*"&amp;BZ4:BZ795&amp;"*")&gt;0)*1))</f>
        <v>0</v>
      </c>
      <c r="BA25" s="76" cm="1">
        <f t="array" ref="BA25">IF(T25="",0,SUMPRODUCT((BX4:BX795="Sesame")*(BY4:BY795="ALERTE")*(COUNTIF(AF25,"*"&amp;BZ4:BZ795&amp;"*")&gt;0)*1))</f>
        <v>0</v>
      </c>
      <c r="BB25" s="76" cm="1">
        <f t="array" ref="BB25">IF(T25="",0,SUMPRODUCT((BX4:BX795="Sulfites")*(BY4:BY795="ALERTE")*(COUNTIF(AF25,"*"&amp;BZ4:BZ795&amp;"*")&gt;0)*1))</f>
        <v>0</v>
      </c>
      <c r="BC25" s="76" cm="1">
        <f t="array" ref="BC25">IF(T25="",0,SUMPRODUCT((BX4:BX795="Lupin")*(BY4:BY795="ALERTE")*(COUNTIF(AF25,"*"&amp;BZ4:BZ795&amp;"*")&gt;0)*1))</f>
        <v>0</v>
      </c>
      <c r="BD25" s="76" cm="1">
        <f t="array" ref="BD25">IF(T25="",0,SUMPRODUCT((BX4:BX795="Mollusques")*(BY4:BY795="EXCL")*(COUNTIF(AF25,"*"&amp;BZ4:BZ795&amp;"*")&gt;0)*1))</f>
        <v>0</v>
      </c>
      <c r="BE25" s="76" cm="1">
        <f t="array" ref="BE25">IF(T25="",0,SUMPRODUCT((BX4:BX795="Mollusques")*(BY4:BY795="ALERTE")*(COUNTIF(AF25,"*"&amp;BZ4:BZ795&amp;"*")&gt;0)*1))</f>
        <v>0</v>
      </c>
      <c r="BF25" s="76" t="str">
        <f t="shared" si="24"/>
        <v/>
      </c>
      <c r="BG25" s="76" t="str">
        <f t="shared" si="25"/>
        <v/>
      </c>
      <c r="BH25" s="76" t="str">
        <f t="shared" si="26"/>
        <v/>
      </c>
      <c r="BI25" s="76" t="str">
        <f t="shared" si="27"/>
        <v/>
      </c>
      <c r="BJ25" s="76" t="str">
        <f t="shared" si="28"/>
        <v/>
      </c>
      <c r="BK25" s="76" t="str">
        <f t="shared" si="29"/>
        <v/>
      </c>
      <c r="BL25" s="76" t="str">
        <f t="shared" si="30"/>
        <v/>
      </c>
      <c r="BM25" s="76" t="str">
        <f t="shared" si="31"/>
        <v/>
      </c>
      <c r="BN25" s="76" t="str">
        <f t="shared" si="32"/>
        <v/>
      </c>
      <c r="BO25" s="76" t="str">
        <f t="shared" si="33"/>
        <v/>
      </c>
      <c r="BP25" s="76" t="str">
        <f t="shared" si="34"/>
        <v/>
      </c>
      <c r="BQ25" s="76" t="str">
        <f t="shared" si="35"/>
        <v/>
      </c>
      <c r="BR25" s="76" t="str">
        <f t="shared" si="36"/>
        <v/>
      </c>
      <c r="BS25" s="76" t="str">
        <f t="shared" si="37"/>
        <v/>
      </c>
      <c r="BT25" s="76" t="str">
        <f t="shared" si="38"/>
        <v/>
      </c>
      <c r="BU25" s="76" t="str">
        <f t="shared" si="39"/>
        <v/>
      </c>
      <c r="BX25" s="67" t="s">
        <v>6</v>
      </c>
      <c r="BY25" s="547" t="s">
        <v>20</v>
      </c>
      <c r="BZ25" s="67" t="s">
        <v>39</v>
      </c>
      <c r="CA25" s="67" t="s">
        <v>413</v>
      </c>
    </row>
    <row r="26" spans="2:79" ht="30" customHeight="1">
      <c r="B26" s="816" t="str">
        <f t="shared" si="0"/>
        <v>• 50 g de sucre en poudre</v>
      </c>
      <c r="C26" s="816" t="str">
        <f t="shared" si="1"/>
        <v>• 50 g de sucre en poudre</v>
      </c>
      <c r="D26" s="816" t="str">
        <f t="shared" si="2"/>
        <v>• 50 g de sucre en poudre</v>
      </c>
      <c r="E26" s="816">
        <f>IF(H25&lt;&gt;"",E25,IF(E25="","",IFERROR(MATCH(TRUE(),INDEX(INDEX($K:$K,E25+1):$K$203&lt;&gt;"",0),0)+E25,"")))</f>
        <v>23</v>
      </c>
      <c r="F26" s="816" t="str">
        <f t="shared" si="40"/>
        <v>• 3 œufs</v>
      </c>
      <c r="G26" s="816" t="str">
        <f t="shared" si="3"/>
        <v>• 3 œufs</v>
      </c>
      <c r="H26" s="829" t="str">
        <f t="shared" si="4"/>
        <v/>
      </c>
      <c r="I26" s="837" t="str">
        <f t="shared" si="5"/>
        <v/>
      </c>
      <c r="J26" s="830">
        <f>IF(K26="","",COUNTIF($K$18:K26,"&lt;&gt;"))</f>
        <v>9</v>
      </c>
      <c r="K26" s="831" t="s">
        <v>2694</v>
      </c>
      <c r="L26" s="830">
        <f t="shared" si="6"/>
        <v>25</v>
      </c>
      <c r="M26" s="792">
        <f t="shared" si="7"/>
        <v>8</v>
      </c>
      <c r="N26" s="832">
        <f t="shared" si="8"/>
        <v>9</v>
      </c>
      <c r="O26" s="833" t="str">
        <f t="shared" si="9"/>
        <v>• 3 œufs</v>
      </c>
      <c r="P26" s="832">
        <f t="shared" si="10"/>
        <v>3</v>
      </c>
      <c r="Q26" s="832">
        <f t="shared" si="11"/>
        <v>8</v>
      </c>
      <c r="S26" s="556">
        <f t="shared" si="12"/>
        <v>26</v>
      </c>
      <c r="T26" s="834" t="str">
        <f t="shared" si="41"/>
        <v>• 3 œufs</v>
      </c>
      <c r="U26" s="556" t="s">
        <v>1456</v>
      </c>
      <c r="V26" s="835" t="str">
        <f t="shared" si="13"/>
        <v>• 3 œufs *</v>
      </c>
      <c r="W26" s="836" t="str">
        <f t="shared" si="14"/>
        <v>⚠ Oeufs</v>
      </c>
      <c r="X26" s="560" t="str">
        <f t="shared" si="15"/>
        <v>• 3 œufs *</v>
      </c>
      <c r="Y26" s="561" t="str">
        <f t="shared" si="16"/>
        <v/>
      </c>
      <c r="Z26" s="556">
        <f t="shared" si="17"/>
        <v>1</v>
      </c>
      <c r="AA26" s="556">
        <f t="shared" si="18"/>
        <v>0</v>
      </c>
      <c r="AB26" s="561" t="str">
        <f t="shared" si="19"/>
        <v>⚠ Oeufs</v>
      </c>
      <c r="AC26" s="76" t="str">
        <f t="shared" si="20"/>
        <v>• 3 œufs</v>
      </c>
      <c r="AD26" s="76" t="str">
        <f t="shared" si="21"/>
        <v>• 3 oeufs</v>
      </c>
      <c r="AE26" s="76" t="str">
        <f t="shared" si="22"/>
        <v>• 3 oeufs</v>
      </c>
      <c r="AF26" s="76" t="str">
        <f t="shared" si="23"/>
        <v xml:space="preserve"> • 3 oeufs </v>
      </c>
      <c r="AG26" s="76" cm="1">
        <f t="array" ref="AG26">IF(T26="",0,SUMPRODUCT((BX4:BX795="Gluten")*(BY4:BY795="INFO")*(COUNTIF(AF26,"*"&amp;BZ4:BZ795&amp;"*")&gt;0)*1))</f>
        <v>0</v>
      </c>
      <c r="AH26" s="76" cm="1">
        <f t="array" ref="AH26">IF(T26="",0,SUMPRODUCT((BX4:BX795="Gluten")*(BY4:BY795="EXCL")*(COUNTIF(AF26,"*"&amp;BZ4:BZ795&amp;"*")&gt;0)*1))</f>
        <v>0</v>
      </c>
      <c r="AI26" s="76" cm="1">
        <f t="array" ref="AI26">IF(T26="",0,SUMPRODUCT((BX4:BX795="Gluten")*(BY4:BY795="ALERTE")*(COUNTIF(AF26,"*"&amp;BZ4:BZ795&amp;"*")&gt;0)*1))</f>
        <v>0</v>
      </c>
      <c r="AJ26" s="76" cm="1">
        <f t="array" ref="AJ26">IF(T26="",0,SUMPRODUCT((BX4:BX795="Gluten")*(BY4:BY795="SUSP")*(COUNTIF(AF26,"*"&amp;BZ4:BZ795&amp;"*")&gt;0)*1))</f>
        <v>0</v>
      </c>
      <c r="AK26" s="76" cm="1">
        <f t="array" ref="AK26">IF(T26="",0,SUMPRODUCT((BX4:BX795="Crustaces")*(BY4:BY795="ALERTE")*(COUNTIF(AF26,"*"&amp;BZ4:BZ795&amp;"*")&gt;0)*1))</f>
        <v>0</v>
      </c>
      <c r="AL26" s="76" cm="1">
        <f t="array" ref="AL26">IF(T26="",0,SUMPRODUCT((BX4:BX795="Oeufs")*(BY4:BY795="ALERTE")*(COUNTIF(AF26,"*"&amp;BZ4:BZ795&amp;"*")&gt;0)*1))</f>
        <v>2</v>
      </c>
      <c r="AM26" s="76" cm="1">
        <f t="array" ref="AM26">IF(T26="",0,SUMPRODUCT((BX4:BX795="Poissons")*(BY4:BY795="INFO")*(COUNTIF(AF26,"*"&amp;BZ4:BZ795&amp;"*")&gt;0)*1))</f>
        <v>0</v>
      </c>
      <c r="AN26" s="76" cm="1">
        <f t="array" ref="AN26">IF(T26="",0,SUMPRODUCT((BX4:BX795="Poissons")*(BY4:BY795="EXCL")*(COUNTIF(AF26,"*"&amp;BZ4:BZ795&amp;"*")&gt;0)*1))</f>
        <v>0</v>
      </c>
      <c r="AO26" s="76" cm="1">
        <f t="array" ref="AO26">IF(T26="",0,SUMPRODUCT((BX4:BX795="Poissons")*(BY4:BY795="ALERTE")*(COUNTIF(AF26,"*"&amp;BZ4:BZ795&amp;"*")&gt;0)*1))</f>
        <v>0</v>
      </c>
      <c r="AP26" s="76" cm="1">
        <f t="array" ref="AP26">IF(T26="",0,SUMPRODUCT((BX4:BX795="Arachides")*(BY4:BY795="ALERTE")*(COUNTIF(AF26,"*"&amp;BZ4:BZ795&amp;"*")&gt;0)*1))</f>
        <v>0</v>
      </c>
      <c r="AQ26" s="76" cm="1">
        <f t="array" ref="AQ26">IF(T26="",0,SUMPRODUCT((BX4:BX795="Soja")*(BY4:BY795="INFO")*(COUNTIF(AF26,"*"&amp;BZ4:BZ795&amp;"*")&gt;0)*1))</f>
        <v>0</v>
      </c>
      <c r="AR26" s="76" cm="1">
        <f t="array" ref="AR26">IF(T26="",0,SUMPRODUCT((BX4:BX795="Soja")*(BY4:BY795="ALERTE")*(COUNTIF(AF26,"*"&amp;BZ4:BZ795&amp;"*")&gt;0)*1))</f>
        <v>0</v>
      </c>
      <c r="AS26" s="76" cm="1">
        <f t="array" ref="AS26">IF(T26="",0,SUMPRODUCT((BX4:BX795="Lait")*(BY4:BY795="INFO")*(COUNTIF(AF26,"*"&amp;BZ4:BZ795&amp;"*")&gt;0)*1))</f>
        <v>0</v>
      </c>
      <c r="AT26" s="76" cm="1">
        <f t="array" ref="AT26">IF(T26="",0,SUMPRODUCT((BX4:BX795="Lait")*(BY4:BY795="EXCL")*(COUNTIF(AF26,"*"&amp;BZ4:BZ795&amp;"*")&gt;0)*1))</f>
        <v>0</v>
      </c>
      <c r="AU26" s="76" cm="1">
        <f t="array" ref="AU26">IF(T26="",0,SUMPRODUCT((BX4:BX795="Lait")*(BY4:BY795="ALERTE")*(COUNTIF(AF26,"*"&amp;BZ4:BZ795&amp;"*")&gt;0)*1))</f>
        <v>0</v>
      </c>
      <c r="AV26" s="76" cm="1">
        <f t="array" ref="AV26">IF(T26="",0,SUMPRODUCT((BX4:BX795="Lait")*(BY4:BY795="SUSP")*(COUNTIF(AF26,"*"&amp;BZ4:BZ795&amp;"*")&gt;0)*1))</f>
        <v>0</v>
      </c>
      <c r="AW26" s="76" cm="1">
        <f t="array" ref="AW26">IF(T26="",0,SUMPRODUCT((BX4:BX795="Fruits a coque")*(BY4:BY795="EXCL")*(COUNTIF(AF26,"*"&amp;BZ4:BZ795&amp;"*")&gt;0)*1))</f>
        <v>0</v>
      </c>
      <c r="AX26" s="76" cm="1">
        <f t="array" ref="AX26">IF(T26="",0,SUMPRODUCT((BX4:BX795="Fruits a coque")*(BY4:BY795="ALERTE")*(COUNTIF(AF26,"*"&amp;BZ4:BZ795&amp;"*")&gt;0)*1))</f>
        <v>0</v>
      </c>
      <c r="AY26" s="76" cm="1">
        <f t="array" ref="AY26">IF(T26="",0,SUMPRODUCT((BX4:BX795="Celeri")*(BY4:BY795="ALERTE")*(COUNTIF(AF26,"*"&amp;BZ4:BZ795&amp;"*")&gt;0)*1))</f>
        <v>0</v>
      </c>
      <c r="AZ26" s="76" cm="1">
        <f t="array" ref="AZ26">IF(T26="",0,SUMPRODUCT((BX4:BX795="Moutarde")*(BY4:BY795="ALERTE")*(COUNTIF(AF26,"*"&amp;BZ4:BZ795&amp;"*")&gt;0)*1))</f>
        <v>0</v>
      </c>
      <c r="BA26" s="76" cm="1">
        <f t="array" ref="BA26">IF(T26="",0,SUMPRODUCT((BX4:BX795="Sesame")*(BY4:BY795="ALERTE")*(COUNTIF(AF26,"*"&amp;BZ4:BZ795&amp;"*")&gt;0)*1))</f>
        <v>0</v>
      </c>
      <c r="BB26" s="76" cm="1">
        <f t="array" ref="BB26">IF(T26="",0,SUMPRODUCT((BX4:BX795="Sulfites")*(BY4:BY795="ALERTE")*(COUNTIF(AF26,"*"&amp;BZ4:BZ795&amp;"*")&gt;0)*1))</f>
        <v>0</v>
      </c>
      <c r="BC26" s="76" cm="1">
        <f t="array" ref="BC26">IF(T26="",0,SUMPRODUCT((BX4:BX795="Lupin")*(BY4:BY795="ALERTE")*(COUNTIF(AF26,"*"&amp;BZ4:BZ795&amp;"*")&gt;0)*1))</f>
        <v>0</v>
      </c>
      <c r="BD26" s="76" cm="1">
        <f t="array" ref="BD26">IF(T26="",0,SUMPRODUCT((BX4:BX795="Mollusques")*(BY4:BY795="EXCL")*(COUNTIF(AF26,"*"&amp;BZ4:BZ795&amp;"*")&gt;0)*1))</f>
        <v>0</v>
      </c>
      <c r="BE26" s="76" cm="1">
        <f t="array" ref="BE26">IF(T26="",0,SUMPRODUCT((BX4:BX795="Mollusques")*(BY4:BY795="ALERTE")*(COUNTIF(AF26,"*"&amp;BZ4:BZ795&amp;"*")&gt;0)*1))</f>
        <v>0</v>
      </c>
      <c r="BF26" s="76" t="str">
        <f t="shared" si="24"/>
        <v/>
      </c>
      <c r="BG26" s="76" t="str">
        <f t="shared" si="25"/>
        <v/>
      </c>
      <c r="BH26" s="76" t="str">
        <f t="shared" si="26"/>
        <v/>
      </c>
      <c r="BI26" s="76" t="str">
        <f t="shared" si="27"/>
        <v>⚠ Oeufs</v>
      </c>
      <c r="BJ26" s="76" t="str">
        <f t="shared" si="28"/>
        <v/>
      </c>
      <c r="BK26" s="76" t="str">
        <f t="shared" si="29"/>
        <v/>
      </c>
      <c r="BL26" s="76" t="str">
        <f t="shared" si="30"/>
        <v/>
      </c>
      <c r="BM26" s="76" t="str">
        <f t="shared" si="31"/>
        <v/>
      </c>
      <c r="BN26" s="76" t="str">
        <f t="shared" si="32"/>
        <v/>
      </c>
      <c r="BO26" s="76" t="str">
        <f t="shared" si="33"/>
        <v/>
      </c>
      <c r="BP26" s="76" t="str">
        <f t="shared" si="34"/>
        <v/>
      </c>
      <c r="BQ26" s="76" t="str">
        <f t="shared" si="35"/>
        <v/>
      </c>
      <c r="BR26" s="76" t="str">
        <f t="shared" si="36"/>
        <v/>
      </c>
      <c r="BS26" s="76" t="str">
        <f t="shared" si="37"/>
        <v/>
      </c>
      <c r="BT26" s="76" t="str">
        <f t="shared" si="38"/>
        <v/>
      </c>
      <c r="BU26" s="76" t="str">
        <f t="shared" si="39"/>
        <v/>
      </c>
      <c r="BX26" s="67" t="s">
        <v>6</v>
      </c>
      <c r="BY26" s="547" t="s">
        <v>20</v>
      </c>
      <c r="BZ26" s="67" t="s">
        <v>2042</v>
      </c>
      <c r="CA26" s="67" t="s">
        <v>414</v>
      </c>
    </row>
    <row r="27" spans="2:79" ht="30" customHeight="1">
      <c r="B27" s="816" t="str">
        <f t="shared" si="0"/>
        <v>• 30 g de farine</v>
      </c>
      <c r="C27" s="816" t="str">
        <f t="shared" si="1"/>
        <v>• 30 g de farine</v>
      </c>
      <c r="D27" s="816" t="str">
        <f t="shared" si="2"/>
        <v>• 30 g de farine</v>
      </c>
      <c r="E27" s="816">
        <f>IF(H26&lt;&gt;"",E26,IF(E26="","",IFERROR(MATCH(TRUE(),INDEX(INDEX($K:$K,E26+1):$K$203&lt;&gt;"",0),0)+E26,"")))</f>
        <v>24</v>
      </c>
      <c r="F27" s="816" t="str">
        <f t="shared" si="40"/>
        <v>• 50 g de poudre d’amandes</v>
      </c>
      <c r="G27" s="816" t="str">
        <f t="shared" si="3"/>
        <v>• 50 g de poudre d’amandes</v>
      </c>
      <c r="H27" s="829" t="str">
        <f t="shared" si="4"/>
        <v/>
      </c>
      <c r="I27" s="837" t="str">
        <f t="shared" si="5"/>
        <v/>
      </c>
      <c r="J27" s="830">
        <f>IF(K27="","",COUNTIF($K$18:K27,"&lt;&gt;"))</f>
        <v>10</v>
      </c>
      <c r="K27" s="831" t="s">
        <v>2695</v>
      </c>
      <c r="L27" s="830">
        <f t="shared" si="6"/>
        <v>16</v>
      </c>
      <c r="M27" s="792">
        <f t="shared" si="7"/>
        <v>26</v>
      </c>
      <c r="N27" s="832">
        <f t="shared" si="8"/>
        <v>10</v>
      </c>
      <c r="O27" s="833" t="str">
        <f t="shared" si="9"/>
        <v>• 50 g de poudre d’amandes</v>
      </c>
      <c r="P27" s="832">
        <f t="shared" si="10"/>
        <v>6</v>
      </c>
      <c r="Q27" s="832">
        <f t="shared" si="11"/>
        <v>26</v>
      </c>
      <c r="S27" s="556">
        <f t="shared" si="12"/>
        <v>27</v>
      </c>
      <c r="T27" s="834" t="str">
        <f t="shared" si="41"/>
        <v>• 50 g de poudre d’amandes</v>
      </c>
      <c r="U27" s="556" t="s">
        <v>1456</v>
      </c>
      <c r="V27" s="835" t="str">
        <f t="shared" si="13"/>
        <v>• 50 g de poudre d’amandes *</v>
      </c>
      <c r="W27" s="836" t="str">
        <f t="shared" si="14"/>
        <v>⚠ Fruits a coque</v>
      </c>
      <c r="X27" s="560" t="str">
        <f t="shared" si="15"/>
        <v>• 50 g de poudre d’amandes *</v>
      </c>
      <c r="Y27" s="561" t="str">
        <f t="shared" si="16"/>
        <v/>
      </c>
      <c r="Z27" s="556">
        <f t="shared" si="17"/>
        <v>1</v>
      </c>
      <c r="AA27" s="556">
        <f t="shared" si="18"/>
        <v>0</v>
      </c>
      <c r="AB27" s="561" t="str">
        <f t="shared" si="19"/>
        <v>⚠ Fruits a coque</v>
      </c>
      <c r="AC27" s="76" t="str">
        <f t="shared" si="20"/>
        <v>• 50 g de poudre d’amandes</v>
      </c>
      <c r="AD27" s="76" t="str">
        <f t="shared" si="21"/>
        <v>• 50 g de poudre d’amandes</v>
      </c>
      <c r="AE27" s="76" t="str">
        <f t="shared" si="22"/>
        <v>• 50 g de poudre d’amandes</v>
      </c>
      <c r="AF27" s="76" t="str">
        <f t="shared" si="23"/>
        <v xml:space="preserve"> • 50 g de poudre d’amandes </v>
      </c>
      <c r="AG27" s="76" cm="1">
        <f t="array" ref="AG27">IF(T27="",0,SUMPRODUCT((BX4:BX795="Gluten")*(BY4:BY795="INFO")*(COUNTIF(AF27,"*"&amp;BZ4:BZ795&amp;"*")&gt;0)*1))</f>
        <v>0</v>
      </c>
      <c r="AH27" s="76" cm="1">
        <f t="array" ref="AH27">IF(T27="",0,SUMPRODUCT((BX4:BX795="Gluten")*(BY4:BY795="EXCL")*(COUNTIF(AF27,"*"&amp;BZ4:BZ795&amp;"*")&gt;0)*1))</f>
        <v>0</v>
      </c>
      <c r="AI27" s="76" cm="1">
        <f t="array" ref="AI27">IF(T27="",0,SUMPRODUCT((BX4:BX795="Gluten")*(BY4:BY795="ALERTE")*(COUNTIF(AF27,"*"&amp;BZ4:BZ795&amp;"*")&gt;0)*1))</f>
        <v>0</v>
      </c>
      <c r="AJ27" s="76" cm="1">
        <f t="array" ref="AJ27">IF(T27="",0,SUMPRODUCT((BX4:BX795="Gluten")*(BY4:BY795="SUSP")*(COUNTIF(AF27,"*"&amp;BZ4:BZ795&amp;"*")&gt;0)*1))</f>
        <v>0</v>
      </c>
      <c r="AK27" s="76" cm="1">
        <f t="array" ref="AK27">IF(T27="",0,SUMPRODUCT((BX4:BX795="Crustaces")*(BY4:BY795="ALERTE")*(COUNTIF(AF27,"*"&amp;BZ4:BZ795&amp;"*")&gt;0)*1))</f>
        <v>0</v>
      </c>
      <c r="AL27" s="76" cm="1">
        <f t="array" ref="AL27">IF(T27="",0,SUMPRODUCT((BX4:BX795="Oeufs")*(BY4:BY795="ALERTE")*(COUNTIF(AF27,"*"&amp;BZ4:BZ795&amp;"*")&gt;0)*1))</f>
        <v>0</v>
      </c>
      <c r="AM27" s="76" cm="1">
        <f t="array" ref="AM27">IF(T27="",0,SUMPRODUCT((BX4:BX795="Poissons")*(BY4:BY795="INFO")*(COUNTIF(AF27,"*"&amp;BZ4:BZ795&amp;"*")&gt;0)*1))</f>
        <v>0</v>
      </c>
      <c r="AN27" s="76" cm="1">
        <f t="array" ref="AN27">IF(T27="",0,SUMPRODUCT((BX4:BX795="Poissons")*(BY4:BY795="EXCL")*(COUNTIF(AF27,"*"&amp;BZ4:BZ795&amp;"*")&gt;0)*1))</f>
        <v>0</v>
      </c>
      <c r="AO27" s="76" cm="1">
        <f t="array" ref="AO27">IF(T27="",0,SUMPRODUCT((BX4:BX795="Poissons")*(BY4:BY795="ALERTE")*(COUNTIF(AF27,"*"&amp;BZ4:BZ795&amp;"*")&gt;0)*1))</f>
        <v>0</v>
      </c>
      <c r="AP27" s="76" cm="1">
        <f t="array" ref="AP27">IF(T27="",0,SUMPRODUCT((BX4:BX795="Arachides")*(BY4:BY795="ALERTE")*(COUNTIF(AF27,"*"&amp;BZ4:BZ795&amp;"*")&gt;0)*1))</f>
        <v>0</v>
      </c>
      <c r="AQ27" s="76" cm="1">
        <f t="array" ref="AQ27">IF(T27="",0,SUMPRODUCT((BX4:BX795="Soja")*(BY4:BY795="INFO")*(COUNTIF(AF27,"*"&amp;BZ4:BZ795&amp;"*")&gt;0)*1))</f>
        <v>0</v>
      </c>
      <c r="AR27" s="76" cm="1">
        <f t="array" ref="AR27">IF(T27="",0,SUMPRODUCT((BX4:BX795="Soja")*(BY4:BY795="ALERTE")*(COUNTIF(AF27,"*"&amp;BZ4:BZ795&amp;"*")&gt;0)*1))</f>
        <v>0</v>
      </c>
      <c r="AS27" s="76" cm="1">
        <f t="array" ref="AS27">IF(T27="",0,SUMPRODUCT((BX4:BX795="Lait")*(BY4:BY795="INFO")*(COUNTIF(AF27,"*"&amp;BZ4:BZ795&amp;"*")&gt;0)*1))</f>
        <v>0</v>
      </c>
      <c r="AT27" s="76" cm="1">
        <f t="array" ref="AT27">IF(T27="",0,SUMPRODUCT((BX4:BX795="Lait")*(BY4:BY795="EXCL")*(COUNTIF(AF27,"*"&amp;BZ4:BZ795&amp;"*")&gt;0)*1))</f>
        <v>0</v>
      </c>
      <c r="AU27" s="76" cm="1">
        <f t="array" ref="AU27">IF(T27="",0,SUMPRODUCT((BX4:BX795="Lait")*(BY4:BY795="ALERTE")*(COUNTIF(AF27,"*"&amp;BZ4:BZ795&amp;"*")&gt;0)*1))</f>
        <v>0</v>
      </c>
      <c r="AV27" s="76" cm="1">
        <f t="array" ref="AV27">IF(T27="",0,SUMPRODUCT((BX4:BX795="Lait")*(BY4:BY795="SUSP")*(COUNTIF(AF27,"*"&amp;BZ4:BZ795&amp;"*")&gt;0)*1))</f>
        <v>0</v>
      </c>
      <c r="AW27" s="76" cm="1">
        <f t="array" ref="AW27">IF(T27="",0,SUMPRODUCT((BX4:BX795="Fruits a coque")*(BY4:BY795="EXCL")*(COUNTIF(AF27,"*"&amp;BZ4:BZ795&amp;"*")&gt;0)*1))</f>
        <v>0</v>
      </c>
      <c r="AX27" s="76" cm="1">
        <f t="array" ref="AX27">IF(T27="",0,SUMPRODUCT((BX4:BX795="Fruits a coque")*(BY4:BY795="ALERTE")*(COUNTIF(AF27,"*"&amp;BZ4:BZ795&amp;"*")&gt;0)*1))</f>
        <v>2</v>
      </c>
      <c r="AY27" s="76" cm="1">
        <f t="array" ref="AY27">IF(T27="",0,SUMPRODUCT((BX4:BX795="Celeri")*(BY4:BY795="ALERTE")*(COUNTIF(AF27,"*"&amp;BZ4:BZ795&amp;"*")&gt;0)*1))</f>
        <v>0</v>
      </c>
      <c r="AZ27" s="76" cm="1">
        <f t="array" ref="AZ27">IF(T27="",0,SUMPRODUCT((BX4:BX795="Moutarde")*(BY4:BY795="ALERTE")*(COUNTIF(AF27,"*"&amp;BZ4:BZ795&amp;"*")&gt;0)*1))</f>
        <v>0</v>
      </c>
      <c r="BA27" s="76" cm="1">
        <f t="array" ref="BA27">IF(T27="",0,SUMPRODUCT((BX4:BX795="Sesame")*(BY4:BY795="ALERTE")*(COUNTIF(AF27,"*"&amp;BZ4:BZ795&amp;"*")&gt;0)*1))</f>
        <v>0</v>
      </c>
      <c r="BB27" s="76" cm="1">
        <f t="array" ref="BB27">IF(T27="",0,SUMPRODUCT((BX4:BX795="Sulfites")*(BY4:BY795="ALERTE")*(COUNTIF(AF27,"*"&amp;BZ4:BZ795&amp;"*")&gt;0)*1))</f>
        <v>0</v>
      </c>
      <c r="BC27" s="76" cm="1">
        <f t="array" ref="BC27">IF(T27="",0,SUMPRODUCT((BX4:BX795="Lupin")*(BY4:BY795="ALERTE")*(COUNTIF(AF27,"*"&amp;BZ4:BZ795&amp;"*")&gt;0)*1))</f>
        <v>0</v>
      </c>
      <c r="BD27" s="76" cm="1">
        <f t="array" ref="BD27">IF(T27="",0,SUMPRODUCT((BX4:BX795="Mollusques")*(BY4:BY795="EXCL")*(COUNTIF(AF27,"*"&amp;BZ4:BZ795&amp;"*")&gt;0)*1))</f>
        <v>0</v>
      </c>
      <c r="BE27" s="76" cm="1">
        <f t="array" ref="BE27">IF(T27="",0,SUMPRODUCT((BX4:BX795="Mollusques")*(BY4:BY795="ALERTE")*(COUNTIF(AF27,"*"&amp;BZ4:BZ795&amp;"*")&gt;0)*1))</f>
        <v>0</v>
      </c>
      <c r="BF27" s="76" t="str">
        <f t="shared" si="24"/>
        <v/>
      </c>
      <c r="BG27" s="76" t="str">
        <f t="shared" si="25"/>
        <v/>
      </c>
      <c r="BH27" s="76" t="str">
        <f t="shared" si="26"/>
        <v/>
      </c>
      <c r="BI27" s="76" t="str">
        <f t="shared" si="27"/>
        <v/>
      </c>
      <c r="BJ27" s="76" t="str">
        <f t="shared" si="28"/>
        <v/>
      </c>
      <c r="BK27" s="76" t="str">
        <f t="shared" si="29"/>
        <v/>
      </c>
      <c r="BL27" s="76" t="str">
        <f t="shared" si="30"/>
        <v/>
      </c>
      <c r="BM27" s="76" t="str">
        <f t="shared" si="31"/>
        <v/>
      </c>
      <c r="BN27" s="76" t="str">
        <f t="shared" si="32"/>
        <v/>
      </c>
      <c r="BO27" s="76" t="str">
        <f t="shared" si="33"/>
        <v>⚠ Fruits a coque</v>
      </c>
      <c r="BP27" s="76" t="str">
        <f t="shared" si="34"/>
        <v/>
      </c>
      <c r="BQ27" s="76" t="str">
        <f t="shared" si="35"/>
        <v/>
      </c>
      <c r="BR27" s="76" t="str">
        <f t="shared" si="36"/>
        <v/>
      </c>
      <c r="BS27" s="76" t="str">
        <f t="shared" si="37"/>
        <v/>
      </c>
      <c r="BT27" s="76" t="str">
        <f t="shared" si="38"/>
        <v/>
      </c>
      <c r="BU27" s="76" t="str">
        <f t="shared" si="39"/>
        <v/>
      </c>
      <c r="BX27" s="67" t="s">
        <v>6</v>
      </c>
      <c r="BY27" s="547" t="s">
        <v>20</v>
      </c>
      <c r="BZ27" s="67" t="s">
        <v>2041</v>
      </c>
      <c r="CA27" s="67" t="s">
        <v>415</v>
      </c>
    </row>
    <row r="28" spans="2:79" ht="30" customHeight="1">
      <c r="B28" s="816" t="str">
        <f t="shared" si="0"/>
        <v>• 15 cl de crème liquide</v>
      </c>
      <c r="C28" s="816" t="str">
        <f t="shared" si="1"/>
        <v>• 15 cl de crème liquide</v>
      </c>
      <c r="D28" s="816" t="str">
        <f t="shared" si="2"/>
        <v>• 15 cl de crème liquide</v>
      </c>
      <c r="E28" s="816">
        <f>IF(H27&lt;&gt;"",E27,IF(E27="","",IFERROR(MATCH(TRUE(),INDEX(INDEX($K:$K,E27+1):$K$203&lt;&gt;"",0),0)+E27,"")))</f>
        <v>25</v>
      </c>
      <c r="F28" s="816" t="str">
        <f t="shared" si="40"/>
        <v>• 50 g d’amandes effilées</v>
      </c>
      <c r="G28" s="816" t="str">
        <f t="shared" si="3"/>
        <v>• 50 g d’amandes effilées</v>
      </c>
      <c r="H28" s="829" t="str">
        <f t="shared" si="4"/>
        <v/>
      </c>
      <c r="I28" s="837" t="str">
        <f t="shared" si="5"/>
        <v/>
      </c>
      <c r="J28" s="830">
        <f>IF(K28="","",COUNTIF($K$18:K28,"&lt;&gt;"))</f>
        <v>11</v>
      </c>
      <c r="K28" s="831" t="s">
        <v>2696</v>
      </c>
      <c r="L28" s="830">
        <f t="shared" si="6"/>
        <v>24</v>
      </c>
      <c r="M28" s="792">
        <f t="shared" si="7"/>
        <v>25</v>
      </c>
      <c r="N28" s="832">
        <f t="shared" si="8"/>
        <v>11</v>
      </c>
      <c r="O28" s="833" t="str">
        <f t="shared" si="9"/>
        <v>• 50 g d’amandes effilées</v>
      </c>
      <c r="P28" s="832">
        <f t="shared" si="10"/>
        <v>5</v>
      </c>
      <c r="Q28" s="832">
        <f t="shared" si="11"/>
        <v>25</v>
      </c>
      <c r="S28" s="556">
        <f t="shared" si="12"/>
        <v>28</v>
      </c>
      <c r="T28" s="834" t="str">
        <f t="shared" si="41"/>
        <v>• 50 g d’amandes effilées</v>
      </c>
      <c r="U28" s="556" t="s">
        <v>1456</v>
      </c>
      <c r="V28" s="835" t="str">
        <f t="shared" si="13"/>
        <v>• 50 g d’amandes effilées *</v>
      </c>
      <c r="W28" s="836" t="str">
        <f t="shared" si="14"/>
        <v>⚠ Fruits a coque</v>
      </c>
      <c r="X28" s="560" t="str">
        <f t="shared" si="15"/>
        <v>• 50 g d’amandes effilées *</v>
      </c>
      <c r="Y28" s="561" t="str">
        <f t="shared" si="16"/>
        <v/>
      </c>
      <c r="Z28" s="556">
        <f t="shared" si="17"/>
        <v>1</v>
      </c>
      <c r="AA28" s="556">
        <f t="shared" si="18"/>
        <v>0</v>
      </c>
      <c r="AB28" s="561" t="str">
        <f t="shared" si="19"/>
        <v>⚠ Fruits a coque</v>
      </c>
      <c r="AC28" s="76" t="str">
        <f t="shared" si="20"/>
        <v>• 50 g d’amandes effilées</v>
      </c>
      <c r="AD28" s="76" t="str">
        <f t="shared" si="21"/>
        <v>• 50 g d’amandes effilees</v>
      </c>
      <c r="AE28" s="76" t="str">
        <f t="shared" si="22"/>
        <v>• 50 g d’amandes effilees</v>
      </c>
      <c r="AF28" s="76" t="str">
        <f t="shared" si="23"/>
        <v xml:space="preserve"> • 50 g d’amandes effilees </v>
      </c>
      <c r="AG28" s="76" cm="1">
        <f t="array" ref="AG28">IF(T28="",0,SUMPRODUCT((BX4:BX795="Gluten")*(BY4:BY795="INFO")*(COUNTIF(AF28,"*"&amp;BZ4:BZ795&amp;"*")&gt;0)*1))</f>
        <v>0</v>
      </c>
      <c r="AH28" s="76" cm="1">
        <f t="array" ref="AH28">IF(T28="",0,SUMPRODUCT((BX4:BX795="Gluten")*(BY4:BY795="EXCL")*(COUNTIF(AF28,"*"&amp;BZ4:BZ795&amp;"*")&gt;0)*1))</f>
        <v>0</v>
      </c>
      <c r="AI28" s="76" cm="1">
        <f t="array" ref="AI28">IF(T28="",0,SUMPRODUCT((BX4:BX795="Gluten")*(BY4:BY795="ALERTE")*(COUNTIF(AF28,"*"&amp;BZ4:BZ795&amp;"*")&gt;0)*1))</f>
        <v>0</v>
      </c>
      <c r="AJ28" s="76" cm="1">
        <f t="array" ref="AJ28">IF(T28="",0,SUMPRODUCT((BX4:BX795="Gluten")*(BY4:BY795="SUSP")*(COUNTIF(AF28,"*"&amp;BZ4:BZ795&amp;"*")&gt;0)*1))</f>
        <v>0</v>
      </c>
      <c r="AK28" s="76" cm="1">
        <f t="array" ref="AK28">IF(T28="",0,SUMPRODUCT((BX4:BX795="Crustaces")*(BY4:BY795="ALERTE")*(COUNTIF(AF28,"*"&amp;BZ4:BZ795&amp;"*")&gt;0)*1))</f>
        <v>0</v>
      </c>
      <c r="AL28" s="76" cm="1">
        <f t="array" ref="AL28">IF(T28="",0,SUMPRODUCT((BX4:BX795="Oeufs")*(BY4:BY795="ALERTE")*(COUNTIF(AF28,"*"&amp;BZ4:BZ795&amp;"*")&gt;0)*1))</f>
        <v>0</v>
      </c>
      <c r="AM28" s="76" cm="1">
        <f t="array" ref="AM28">IF(T28="",0,SUMPRODUCT((BX4:BX795="Poissons")*(BY4:BY795="INFO")*(COUNTIF(AF28,"*"&amp;BZ4:BZ795&amp;"*")&gt;0)*1))</f>
        <v>0</v>
      </c>
      <c r="AN28" s="76" cm="1">
        <f t="array" ref="AN28">IF(T28="",0,SUMPRODUCT((BX4:BX795="Poissons")*(BY4:BY795="EXCL")*(COUNTIF(AF28,"*"&amp;BZ4:BZ795&amp;"*")&gt;0)*1))</f>
        <v>0</v>
      </c>
      <c r="AO28" s="76" cm="1">
        <f t="array" ref="AO28">IF(T28="",0,SUMPRODUCT((BX4:BX795="Poissons")*(BY4:BY795="ALERTE")*(COUNTIF(AF28,"*"&amp;BZ4:BZ795&amp;"*")&gt;0)*1))</f>
        <v>0</v>
      </c>
      <c r="AP28" s="76" cm="1">
        <f t="array" ref="AP28">IF(T28="",0,SUMPRODUCT((BX4:BX795="Arachides")*(BY4:BY795="ALERTE")*(COUNTIF(AF28,"*"&amp;BZ4:BZ795&amp;"*")&gt;0)*1))</f>
        <v>0</v>
      </c>
      <c r="AQ28" s="76" cm="1">
        <f t="array" ref="AQ28">IF(T28="",0,SUMPRODUCT((BX4:BX795="Soja")*(BY4:BY795="INFO")*(COUNTIF(AF28,"*"&amp;BZ4:BZ795&amp;"*")&gt;0)*1))</f>
        <v>0</v>
      </c>
      <c r="AR28" s="76" cm="1">
        <f t="array" ref="AR28">IF(T28="",0,SUMPRODUCT((BX4:BX795="Soja")*(BY4:BY795="ALERTE")*(COUNTIF(AF28,"*"&amp;BZ4:BZ795&amp;"*")&gt;0)*1))</f>
        <v>0</v>
      </c>
      <c r="AS28" s="76" cm="1">
        <f t="array" ref="AS28">IF(T28="",0,SUMPRODUCT((BX4:BX795="Lait")*(BY4:BY795="INFO")*(COUNTIF(AF28,"*"&amp;BZ4:BZ795&amp;"*")&gt;0)*1))</f>
        <v>0</v>
      </c>
      <c r="AT28" s="76" cm="1">
        <f t="array" ref="AT28">IF(T28="",0,SUMPRODUCT((BX4:BX795="Lait")*(BY4:BY795="EXCL")*(COUNTIF(AF28,"*"&amp;BZ4:BZ795&amp;"*")&gt;0)*1))</f>
        <v>0</v>
      </c>
      <c r="AU28" s="76" cm="1">
        <f t="array" ref="AU28">IF(T28="",0,SUMPRODUCT((BX4:BX795="Lait")*(BY4:BY795="ALERTE")*(COUNTIF(AF28,"*"&amp;BZ4:BZ795&amp;"*")&gt;0)*1))</f>
        <v>0</v>
      </c>
      <c r="AV28" s="76" cm="1">
        <f t="array" ref="AV28">IF(T28="",0,SUMPRODUCT((BX4:BX795="Lait")*(BY4:BY795="SUSP")*(COUNTIF(AF28,"*"&amp;BZ4:BZ795&amp;"*")&gt;0)*1))</f>
        <v>0</v>
      </c>
      <c r="AW28" s="76" cm="1">
        <f t="array" ref="AW28">IF(T28="",0,SUMPRODUCT((BX4:BX795="Fruits a coque")*(BY4:BY795="EXCL")*(COUNTIF(AF28,"*"&amp;BZ4:BZ795&amp;"*")&gt;0)*1))</f>
        <v>0</v>
      </c>
      <c r="AX28" s="76" cm="1">
        <f t="array" ref="AX28">IF(T28="",0,SUMPRODUCT((BX4:BX795="Fruits a coque")*(BY4:BY795="ALERTE")*(COUNTIF(AF28,"*"&amp;BZ4:BZ795&amp;"*")&gt;0)*1))</f>
        <v>2</v>
      </c>
      <c r="AY28" s="76" cm="1">
        <f t="array" ref="AY28">IF(T28="",0,SUMPRODUCT((BX4:BX795="Celeri")*(BY4:BY795="ALERTE")*(COUNTIF(AF28,"*"&amp;BZ4:BZ795&amp;"*")&gt;0)*1))</f>
        <v>0</v>
      </c>
      <c r="AZ28" s="76" cm="1">
        <f t="array" ref="AZ28">IF(T28="",0,SUMPRODUCT((BX4:BX795="Moutarde")*(BY4:BY795="ALERTE")*(COUNTIF(AF28,"*"&amp;BZ4:BZ795&amp;"*")&gt;0)*1))</f>
        <v>0</v>
      </c>
      <c r="BA28" s="76" cm="1">
        <f t="array" ref="BA28">IF(T28="",0,SUMPRODUCT((BX4:BX795="Sesame")*(BY4:BY795="ALERTE")*(COUNTIF(AF28,"*"&amp;BZ4:BZ795&amp;"*")&gt;0)*1))</f>
        <v>0</v>
      </c>
      <c r="BB28" s="76" cm="1">
        <f t="array" ref="BB28">IF(T28="",0,SUMPRODUCT((BX4:BX795="Sulfites")*(BY4:BY795="ALERTE")*(COUNTIF(AF28,"*"&amp;BZ4:BZ795&amp;"*")&gt;0)*1))</f>
        <v>0</v>
      </c>
      <c r="BC28" s="76" cm="1">
        <f t="array" ref="BC28">IF(T28="",0,SUMPRODUCT((BX4:BX795="Lupin")*(BY4:BY795="ALERTE")*(COUNTIF(AF28,"*"&amp;BZ4:BZ795&amp;"*")&gt;0)*1))</f>
        <v>0</v>
      </c>
      <c r="BD28" s="76" cm="1">
        <f t="array" ref="BD28">IF(T28="",0,SUMPRODUCT((BX4:BX795="Mollusques")*(BY4:BY795="EXCL")*(COUNTIF(AF28,"*"&amp;BZ4:BZ795&amp;"*")&gt;0)*1))</f>
        <v>0</v>
      </c>
      <c r="BE28" s="76" cm="1">
        <f t="array" ref="BE28">IF(T28="",0,SUMPRODUCT((BX4:BX795="Mollusques")*(BY4:BY795="ALERTE")*(COUNTIF(AF28,"*"&amp;BZ4:BZ795&amp;"*")&gt;0)*1))</f>
        <v>0</v>
      </c>
      <c r="BF28" s="76" t="str">
        <f t="shared" si="24"/>
        <v/>
      </c>
      <c r="BG28" s="76" t="str">
        <f t="shared" si="25"/>
        <v/>
      </c>
      <c r="BH28" s="76" t="str">
        <f t="shared" si="26"/>
        <v/>
      </c>
      <c r="BI28" s="76" t="str">
        <f t="shared" si="27"/>
        <v/>
      </c>
      <c r="BJ28" s="76" t="str">
        <f t="shared" si="28"/>
        <v/>
      </c>
      <c r="BK28" s="76" t="str">
        <f t="shared" si="29"/>
        <v/>
      </c>
      <c r="BL28" s="76" t="str">
        <f t="shared" si="30"/>
        <v/>
      </c>
      <c r="BM28" s="76" t="str">
        <f t="shared" si="31"/>
        <v/>
      </c>
      <c r="BN28" s="76" t="str">
        <f t="shared" si="32"/>
        <v/>
      </c>
      <c r="BO28" s="76" t="str">
        <f t="shared" si="33"/>
        <v>⚠ Fruits a coque</v>
      </c>
      <c r="BP28" s="76" t="str">
        <f t="shared" si="34"/>
        <v/>
      </c>
      <c r="BQ28" s="76" t="str">
        <f t="shared" si="35"/>
        <v/>
      </c>
      <c r="BR28" s="76" t="str">
        <f t="shared" si="36"/>
        <v/>
      </c>
      <c r="BS28" s="76" t="str">
        <f t="shared" si="37"/>
        <v/>
      </c>
      <c r="BT28" s="76" t="str">
        <f t="shared" si="38"/>
        <v/>
      </c>
      <c r="BU28" s="76" t="str">
        <f t="shared" si="39"/>
        <v/>
      </c>
      <c r="BX28" s="67" t="s">
        <v>6</v>
      </c>
      <c r="BY28" s="547" t="s">
        <v>20</v>
      </c>
      <c r="BZ28" s="67" t="s">
        <v>2040</v>
      </c>
      <c r="CA28" s="67" t="s">
        <v>416</v>
      </c>
    </row>
    <row r="29" spans="2:79" ht="30" customHeight="1">
      <c r="B29" s="816" t="str">
        <f t="shared" si="0"/>
        <v>• 1 sachet de sucre vanillé</v>
      </c>
      <c r="C29" s="816" t="str">
        <f t="shared" si="1"/>
        <v>• 1 sachet de sucre vanillé</v>
      </c>
      <c r="D29" s="816" t="str">
        <f t="shared" si="2"/>
        <v>• 1 sachet de sucre vanillé</v>
      </c>
      <c r="E29" s="816">
        <f>IF(H28&lt;&gt;"",E28,IF(E28="","",IFERROR(MATCH(TRUE(),INDEX(INDEX($K:$K,E28+1):$K$203&lt;&gt;"",0),0)+E28,"")))</f>
        <v>26</v>
      </c>
      <c r="F29" s="816" t="str">
        <f t="shared" si="40"/>
        <v>• 50 g de sucre en poudre</v>
      </c>
      <c r="G29" s="816" t="str">
        <f t="shared" si="3"/>
        <v>• 50 g de sucre en poudre</v>
      </c>
      <c r="H29" s="829" t="str">
        <f t="shared" si="4"/>
        <v/>
      </c>
      <c r="I29" s="837" t="str">
        <f t="shared" si="5"/>
        <v/>
      </c>
      <c r="J29" s="830">
        <f>IF(K29="","",COUNTIF($K$18:K29,"&lt;&gt;"))</f>
        <v>12</v>
      </c>
      <c r="K29" s="831" t="s">
        <v>2697</v>
      </c>
      <c r="L29" s="830">
        <f t="shared" si="6"/>
        <v>27</v>
      </c>
      <c r="M29" s="792">
        <f t="shared" si="7"/>
        <v>25</v>
      </c>
      <c r="N29" s="832">
        <f t="shared" si="8"/>
        <v>12</v>
      </c>
      <c r="O29" s="833" t="str">
        <f t="shared" si="9"/>
        <v>• 50 g de sucre en poudre</v>
      </c>
      <c r="P29" s="832">
        <f t="shared" si="10"/>
        <v>7</v>
      </c>
      <c r="Q29" s="832">
        <f t="shared" si="11"/>
        <v>25</v>
      </c>
      <c r="S29" s="556">
        <f t="shared" si="12"/>
        <v>29</v>
      </c>
      <c r="T29" s="834" t="str">
        <f t="shared" si="41"/>
        <v>• 50 g de sucre en poudre</v>
      </c>
      <c r="U29" s="556" t="s">
        <v>1456</v>
      </c>
      <c r="V29" s="835" t="str">
        <f t="shared" si="13"/>
        <v>• 50 g de sucre en poudre</v>
      </c>
      <c r="W29" s="836" t="str">
        <f t="shared" si="14"/>
        <v/>
      </c>
      <c r="X29" s="560" t="str">
        <f t="shared" si="15"/>
        <v>• 50 g de sucre en poudre</v>
      </c>
      <c r="Y29" s="561" t="str">
        <f t="shared" si="16"/>
        <v/>
      </c>
      <c r="Z29" s="556">
        <f t="shared" si="17"/>
        <v>0</v>
      </c>
      <c r="AA29" s="556">
        <f t="shared" si="18"/>
        <v>0</v>
      </c>
      <c r="AB29" s="561" t="str">
        <f t="shared" si="19"/>
        <v>aucun match</v>
      </c>
      <c r="AC29" s="76" t="str">
        <f t="shared" si="20"/>
        <v>• 50 g de sucre en poudre</v>
      </c>
      <c r="AD29" s="76" t="str">
        <f t="shared" si="21"/>
        <v>• 50 g de sucre en poudre</v>
      </c>
      <c r="AE29" s="76" t="str">
        <f t="shared" si="22"/>
        <v>• 50 g de sucre en poudre</v>
      </c>
      <c r="AF29" s="76" t="str">
        <f t="shared" si="23"/>
        <v xml:space="preserve"> • 50 g de sucre en poudre </v>
      </c>
      <c r="AG29" s="76" cm="1">
        <f t="array" ref="AG29">IF(T29="",0,SUMPRODUCT((BX4:BX795="Gluten")*(BY4:BY795="INFO")*(COUNTIF(AF29,"*"&amp;BZ4:BZ795&amp;"*")&gt;0)*1))</f>
        <v>0</v>
      </c>
      <c r="AH29" s="76" cm="1">
        <f t="array" ref="AH29">IF(T29="",0,SUMPRODUCT((BX4:BX795="Gluten")*(BY4:BY795="EXCL")*(COUNTIF(AF29,"*"&amp;BZ4:BZ795&amp;"*")&gt;0)*1))</f>
        <v>0</v>
      </c>
      <c r="AI29" s="76" cm="1">
        <f t="array" ref="AI29">IF(T29="",0,SUMPRODUCT((BX4:BX795="Gluten")*(BY4:BY795="ALERTE")*(COUNTIF(AF29,"*"&amp;BZ4:BZ795&amp;"*")&gt;0)*1))</f>
        <v>0</v>
      </c>
      <c r="AJ29" s="76" cm="1">
        <f t="array" ref="AJ29">IF(T29="",0,SUMPRODUCT((BX4:BX795="Gluten")*(BY4:BY795="SUSP")*(COUNTIF(AF29,"*"&amp;BZ4:BZ795&amp;"*")&gt;0)*1))</f>
        <v>0</v>
      </c>
      <c r="AK29" s="76" cm="1">
        <f t="array" ref="AK29">IF(T29="",0,SUMPRODUCT((BX4:BX795="Crustaces")*(BY4:BY795="ALERTE")*(COUNTIF(AF29,"*"&amp;BZ4:BZ795&amp;"*")&gt;0)*1))</f>
        <v>0</v>
      </c>
      <c r="AL29" s="76" cm="1">
        <f t="array" ref="AL29">IF(T29="",0,SUMPRODUCT((BX4:BX795="Oeufs")*(BY4:BY795="ALERTE")*(COUNTIF(AF29,"*"&amp;BZ4:BZ795&amp;"*")&gt;0)*1))</f>
        <v>0</v>
      </c>
      <c r="AM29" s="76" cm="1">
        <f t="array" ref="AM29">IF(T29="",0,SUMPRODUCT((BX4:BX795="Poissons")*(BY4:BY795="INFO")*(COUNTIF(AF29,"*"&amp;BZ4:BZ795&amp;"*")&gt;0)*1))</f>
        <v>0</v>
      </c>
      <c r="AN29" s="76" cm="1">
        <f t="array" ref="AN29">IF(T29="",0,SUMPRODUCT((BX4:BX795="Poissons")*(BY4:BY795="EXCL")*(COUNTIF(AF29,"*"&amp;BZ4:BZ795&amp;"*")&gt;0)*1))</f>
        <v>0</v>
      </c>
      <c r="AO29" s="76" cm="1">
        <f t="array" ref="AO29">IF(T29="",0,SUMPRODUCT((BX4:BX795="Poissons")*(BY4:BY795="ALERTE")*(COUNTIF(AF29,"*"&amp;BZ4:BZ795&amp;"*")&gt;0)*1))</f>
        <v>0</v>
      </c>
      <c r="AP29" s="76" cm="1">
        <f t="array" ref="AP29">IF(T29="",0,SUMPRODUCT((BX4:BX795="Arachides")*(BY4:BY795="ALERTE")*(COUNTIF(AF29,"*"&amp;BZ4:BZ795&amp;"*")&gt;0)*1))</f>
        <v>0</v>
      </c>
      <c r="AQ29" s="76" cm="1">
        <f t="array" ref="AQ29">IF(T29="",0,SUMPRODUCT((BX4:BX795="Soja")*(BY4:BY795="INFO")*(COUNTIF(AF29,"*"&amp;BZ4:BZ795&amp;"*")&gt;0)*1))</f>
        <v>0</v>
      </c>
      <c r="AR29" s="76" cm="1">
        <f t="array" ref="AR29">IF(T29="",0,SUMPRODUCT((BX4:BX795="Soja")*(BY4:BY795="ALERTE")*(COUNTIF(AF29,"*"&amp;BZ4:BZ795&amp;"*")&gt;0)*1))</f>
        <v>0</v>
      </c>
      <c r="AS29" s="76" cm="1">
        <f t="array" ref="AS29">IF(T29="",0,SUMPRODUCT((BX4:BX795="Lait")*(BY4:BY795="INFO")*(COUNTIF(AF29,"*"&amp;BZ4:BZ795&amp;"*")&gt;0)*1))</f>
        <v>0</v>
      </c>
      <c r="AT29" s="76" cm="1">
        <f t="array" ref="AT29">IF(T29="",0,SUMPRODUCT((BX4:BX795="Lait")*(BY4:BY795="EXCL")*(COUNTIF(AF29,"*"&amp;BZ4:BZ795&amp;"*")&gt;0)*1))</f>
        <v>0</v>
      </c>
      <c r="AU29" s="76" cm="1">
        <f t="array" ref="AU29">IF(T29="",0,SUMPRODUCT((BX4:BX795="Lait")*(BY4:BY795="ALERTE")*(COUNTIF(AF29,"*"&amp;BZ4:BZ795&amp;"*")&gt;0)*1))</f>
        <v>0</v>
      </c>
      <c r="AV29" s="76" cm="1">
        <f t="array" ref="AV29">IF(T29="",0,SUMPRODUCT((BX4:BX795="Lait")*(BY4:BY795="SUSP")*(COUNTIF(AF29,"*"&amp;BZ4:BZ795&amp;"*")&gt;0)*1))</f>
        <v>0</v>
      </c>
      <c r="AW29" s="76" cm="1">
        <f t="array" ref="AW29">IF(T29="",0,SUMPRODUCT((BX4:BX795="Fruits a coque")*(BY4:BY795="EXCL")*(COUNTIF(AF29,"*"&amp;BZ4:BZ795&amp;"*")&gt;0)*1))</f>
        <v>0</v>
      </c>
      <c r="AX29" s="76" cm="1">
        <f t="array" ref="AX29">IF(T29="",0,SUMPRODUCT((BX4:BX795="Fruits a coque")*(BY4:BY795="ALERTE")*(COUNTIF(AF29,"*"&amp;BZ4:BZ795&amp;"*")&gt;0)*1))</f>
        <v>0</v>
      </c>
      <c r="AY29" s="76" cm="1">
        <f t="array" ref="AY29">IF(T29="",0,SUMPRODUCT((BX4:BX795="Celeri")*(BY4:BY795="ALERTE")*(COUNTIF(AF29,"*"&amp;BZ4:BZ795&amp;"*")&gt;0)*1))</f>
        <v>0</v>
      </c>
      <c r="AZ29" s="76" cm="1">
        <f t="array" ref="AZ29">IF(T29="",0,SUMPRODUCT((BX4:BX795="Moutarde")*(BY4:BY795="ALERTE")*(COUNTIF(AF29,"*"&amp;BZ4:BZ795&amp;"*")&gt;0)*1))</f>
        <v>0</v>
      </c>
      <c r="BA29" s="76" cm="1">
        <f t="array" ref="BA29">IF(T29="",0,SUMPRODUCT((BX4:BX795="Sesame")*(BY4:BY795="ALERTE")*(COUNTIF(AF29,"*"&amp;BZ4:BZ795&amp;"*")&gt;0)*1))</f>
        <v>0</v>
      </c>
      <c r="BB29" s="76" cm="1">
        <f t="array" ref="BB29">IF(T29="",0,SUMPRODUCT((BX4:BX795="Sulfites")*(BY4:BY795="ALERTE")*(COUNTIF(AF29,"*"&amp;BZ4:BZ795&amp;"*")&gt;0)*1))</f>
        <v>0</v>
      </c>
      <c r="BC29" s="76" cm="1">
        <f t="array" ref="BC29">IF(T29="",0,SUMPRODUCT((BX4:BX795="Lupin")*(BY4:BY795="ALERTE")*(COUNTIF(AF29,"*"&amp;BZ4:BZ795&amp;"*")&gt;0)*1))</f>
        <v>0</v>
      </c>
      <c r="BD29" s="76" cm="1">
        <f t="array" ref="BD29">IF(T29="",0,SUMPRODUCT((BX4:BX795="Mollusques")*(BY4:BY795="EXCL")*(COUNTIF(AF29,"*"&amp;BZ4:BZ795&amp;"*")&gt;0)*1))</f>
        <v>0</v>
      </c>
      <c r="BE29" s="76" cm="1">
        <f t="array" ref="BE29">IF(T29="",0,SUMPRODUCT((BX4:BX795="Mollusques")*(BY4:BY795="ALERTE")*(COUNTIF(AF29,"*"&amp;BZ4:BZ795&amp;"*")&gt;0)*1))</f>
        <v>0</v>
      </c>
      <c r="BF29" s="76" t="str">
        <f t="shared" si="24"/>
        <v/>
      </c>
      <c r="BG29" s="76" t="str">
        <f t="shared" si="25"/>
        <v/>
      </c>
      <c r="BH29" s="76" t="str">
        <f t="shared" si="26"/>
        <v/>
      </c>
      <c r="BI29" s="76" t="str">
        <f t="shared" si="27"/>
        <v/>
      </c>
      <c r="BJ29" s="76" t="str">
        <f t="shared" si="28"/>
        <v/>
      </c>
      <c r="BK29" s="76" t="str">
        <f t="shared" si="29"/>
        <v/>
      </c>
      <c r="BL29" s="76" t="str">
        <f t="shared" si="30"/>
        <v/>
      </c>
      <c r="BM29" s="76" t="str">
        <f t="shared" si="31"/>
        <v/>
      </c>
      <c r="BN29" s="76" t="str">
        <f t="shared" si="32"/>
        <v/>
      </c>
      <c r="BO29" s="76" t="str">
        <f t="shared" si="33"/>
        <v/>
      </c>
      <c r="BP29" s="76" t="str">
        <f t="shared" si="34"/>
        <v/>
      </c>
      <c r="BQ29" s="76" t="str">
        <f t="shared" si="35"/>
        <v/>
      </c>
      <c r="BR29" s="76" t="str">
        <f t="shared" si="36"/>
        <v/>
      </c>
      <c r="BS29" s="76" t="str">
        <f t="shared" si="37"/>
        <v/>
      </c>
      <c r="BT29" s="76" t="str">
        <f t="shared" si="38"/>
        <v/>
      </c>
      <c r="BU29" s="76" t="str">
        <f t="shared" si="39"/>
        <v/>
      </c>
      <c r="BX29" s="67" t="s">
        <v>6</v>
      </c>
      <c r="BY29" s="547" t="s">
        <v>20</v>
      </c>
      <c r="BZ29" s="67" t="s">
        <v>2039</v>
      </c>
      <c r="CA29" s="67" t="s">
        <v>417</v>
      </c>
    </row>
    <row r="30" spans="2:79" ht="30" customHeight="1">
      <c r="B30" s="816" t="str">
        <f t="shared" si="0"/>
        <v>• 15 g de beurre</v>
      </c>
      <c r="C30" s="816" t="str">
        <f t="shared" si="1"/>
        <v>• 15 g de beurre</v>
      </c>
      <c r="D30" s="816" t="str">
        <f t="shared" si="2"/>
        <v>• 15 g de beurre</v>
      </c>
      <c r="E30" s="816">
        <f>IF(H29&lt;&gt;"",E29,IF(E29="","",IFERROR(MATCH(TRUE(),INDEX(INDEX($K:$K,E29+1):$K$203&lt;&gt;"",0),0)+E29,"")))</f>
        <v>27</v>
      </c>
      <c r="F30" s="816" t="str">
        <f t="shared" si="40"/>
        <v>• 30 g de farine</v>
      </c>
      <c r="G30" s="816" t="str">
        <f t="shared" si="3"/>
        <v>• 30 g de farine</v>
      </c>
      <c r="H30" s="829" t="str">
        <f t="shared" si="4"/>
        <v/>
      </c>
      <c r="I30" s="837" t="str">
        <f t="shared" si="5"/>
        <v/>
      </c>
      <c r="J30" s="830">
        <f>IF(K30="","",COUNTIF($K$18:K30,"&lt;&gt;"))</f>
        <v>13</v>
      </c>
      <c r="K30" s="831" t="s">
        <v>2698</v>
      </c>
      <c r="L30" s="830">
        <f t="shared" si="6"/>
        <v>16</v>
      </c>
      <c r="M30" s="792">
        <f t="shared" si="7"/>
        <v>16</v>
      </c>
      <c r="N30" s="832">
        <f t="shared" si="8"/>
        <v>13</v>
      </c>
      <c r="O30" s="833" t="str">
        <f t="shared" si="9"/>
        <v>• 30 g de farine</v>
      </c>
      <c r="P30" s="832">
        <f t="shared" si="10"/>
        <v>5</v>
      </c>
      <c r="Q30" s="832">
        <f t="shared" si="11"/>
        <v>16</v>
      </c>
      <c r="S30" s="556">
        <f t="shared" si="12"/>
        <v>30</v>
      </c>
      <c r="T30" s="834" t="str">
        <f t="shared" si="41"/>
        <v>• 30 g de farine</v>
      </c>
      <c r="U30" s="556" t="s">
        <v>1456</v>
      </c>
      <c r="V30" s="835" t="str">
        <f t="shared" si="13"/>
        <v>• 30 g de farine *</v>
      </c>
      <c r="W30" s="836" t="str">
        <f t="shared" si="14"/>
        <v>⚠ Gluten</v>
      </c>
      <c r="X30" s="560" t="str">
        <f t="shared" si="15"/>
        <v>• 30 g de farine *</v>
      </c>
      <c r="Y30" s="561" t="str">
        <f t="shared" si="16"/>
        <v/>
      </c>
      <c r="Z30" s="556">
        <f t="shared" si="17"/>
        <v>1</v>
      </c>
      <c r="AA30" s="556">
        <f t="shared" si="18"/>
        <v>0</v>
      </c>
      <c r="AB30" s="561" t="str">
        <f t="shared" si="19"/>
        <v>⚠ Gluten</v>
      </c>
      <c r="AC30" s="76" t="str">
        <f t="shared" si="20"/>
        <v>• 30 g de farine</v>
      </c>
      <c r="AD30" s="76" t="str">
        <f t="shared" si="21"/>
        <v>• 30 g de farine</v>
      </c>
      <c r="AE30" s="76" t="str">
        <f t="shared" si="22"/>
        <v>• 30 g de farine</v>
      </c>
      <c r="AF30" s="76" t="str">
        <f t="shared" si="23"/>
        <v xml:space="preserve"> • 30 g de farine </v>
      </c>
      <c r="AG30" s="76" cm="1">
        <f t="array" ref="AG30">IF(T30="",0,SUMPRODUCT((BX4:BX795="Gluten")*(BY4:BY795="INFO")*(COUNTIF(AF30,"*"&amp;BZ4:BZ795&amp;"*")&gt;0)*1))</f>
        <v>0</v>
      </c>
      <c r="AH30" s="76" cm="1">
        <f t="array" ref="AH30">IF(T30="",0,SUMPRODUCT((BX4:BX795="Gluten")*(BY4:BY795="EXCL")*(COUNTIF(AF30,"*"&amp;BZ4:BZ795&amp;"*")&gt;0)*1))</f>
        <v>0</v>
      </c>
      <c r="AI30" s="76" cm="1">
        <f t="array" ref="AI30">IF(T30="",0,SUMPRODUCT((BX4:BX795="Gluten")*(BY4:BY795="ALERTE")*(COUNTIF(AF30,"*"&amp;BZ4:BZ795&amp;"*")&gt;0)*1))</f>
        <v>1</v>
      </c>
      <c r="AJ30" s="76" cm="1">
        <f t="array" ref="AJ30">IF(T30="",0,SUMPRODUCT((BX4:BX795="Gluten")*(BY4:BY795="SUSP")*(COUNTIF(AF30,"*"&amp;BZ4:BZ795&amp;"*")&gt;0)*1))</f>
        <v>1</v>
      </c>
      <c r="AK30" s="76" cm="1">
        <f t="array" ref="AK30">IF(T30="",0,SUMPRODUCT((BX4:BX795="Crustaces")*(BY4:BY795="ALERTE")*(COUNTIF(AF30,"*"&amp;BZ4:BZ795&amp;"*")&gt;0)*1))</f>
        <v>0</v>
      </c>
      <c r="AL30" s="76" cm="1">
        <f t="array" ref="AL30">IF(T30="",0,SUMPRODUCT((BX4:BX795="Oeufs")*(BY4:BY795="ALERTE")*(COUNTIF(AF30,"*"&amp;BZ4:BZ795&amp;"*")&gt;0)*1))</f>
        <v>0</v>
      </c>
      <c r="AM30" s="76" cm="1">
        <f t="array" ref="AM30">IF(T30="",0,SUMPRODUCT((BX4:BX795="Poissons")*(BY4:BY795="INFO")*(COUNTIF(AF30,"*"&amp;BZ4:BZ795&amp;"*")&gt;0)*1))</f>
        <v>0</v>
      </c>
      <c r="AN30" s="76" cm="1">
        <f t="array" ref="AN30">IF(T30="",0,SUMPRODUCT((BX4:BX795="Poissons")*(BY4:BY795="EXCL")*(COUNTIF(AF30,"*"&amp;BZ4:BZ795&amp;"*")&gt;0)*1))</f>
        <v>0</v>
      </c>
      <c r="AO30" s="76" cm="1">
        <f t="array" ref="AO30">IF(T30="",0,SUMPRODUCT((BX4:BX795="Poissons")*(BY4:BY795="ALERTE")*(COUNTIF(AF30,"*"&amp;BZ4:BZ795&amp;"*")&gt;0)*1))</f>
        <v>0</v>
      </c>
      <c r="AP30" s="76" cm="1">
        <f t="array" ref="AP30">IF(T30="",0,SUMPRODUCT((BX4:BX795="Arachides")*(BY4:BY795="ALERTE")*(COUNTIF(AF30,"*"&amp;BZ4:BZ795&amp;"*")&gt;0)*1))</f>
        <v>0</v>
      </c>
      <c r="AQ30" s="76" cm="1">
        <f t="array" ref="AQ30">IF(T30="",0,SUMPRODUCT((BX4:BX795="Soja")*(BY4:BY795="INFO")*(COUNTIF(AF30,"*"&amp;BZ4:BZ795&amp;"*")&gt;0)*1))</f>
        <v>0</v>
      </c>
      <c r="AR30" s="76" cm="1">
        <f t="array" ref="AR30">IF(T30="",0,SUMPRODUCT((BX4:BX795="Soja")*(BY4:BY795="ALERTE")*(COUNTIF(AF30,"*"&amp;BZ4:BZ795&amp;"*")&gt;0)*1))</f>
        <v>0</v>
      </c>
      <c r="AS30" s="76" cm="1">
        <f t="array" ref="AS30">IF(T30="",0,SUMPRODUCT((BX4:BX795="Lait")*(BY4:BY795="INFO")*(COUNTIF(AF30,"*"&amp;BZ4:BZ795&amp;"*")&gt;0)*1))</f>
        <v>0</v>
      </c>
      <c r="AT30" s="76" cm="1">
        <f t="array" ref="AT30">IF(T30="",0,SUMPRODUCT((BX4:BX795="Lait")*(BY4:BY795="EXCL")*(COUNTIF(AF30,"*"&amp;BZ4:BZ795&amp;"*")&gt;0)*1))</f>
        <v>0</v>
      </c>
      <c r="AU30" s="76" cm="1">
        <f t="array" ref="AU30">IF(T30="",0,SUMPRODUCT((BX4:BX795="Lait")*(BY4:BY795="ALERTE")*(COUNTIF(AF30,"*"&amp;BZ4:BZ795&amp;"*")&gt;0)*1))</f>
        <v>0</v>
      </c>
      <c r="AV30" s="76" cm="1">
        <f t="array" ref="AV30">IF(T30="",0,SUMPRODUCT((BX4:BX795="Lait")*(BY4:BY795="SUSP")*(COUNTIF(AF30,"*"&amp;BZ4:BZ795&amp;"*")&gt;0)*1))</f>
        <v>0</v>
      </c>
      <c r="AW30" s="76" cm="1">
        <f t="array" ref="AW30">IF(T30="",0,SUMPRODUCT((BX4:BX795="Fruits a coque")*(BY4:BY795="EXCL")*(COUNTIF(AF30,"*"&amp;BZ4:BZ795&amp;"*")&gt;0)*1))</f>
        <v>0</v>
      </c>
      <c r="AX30" s="76" cm="1">
        <f t="array" ref="AX30">IF(T30="",0,SUMPRODUCT((BX4:BX795="Fruits a coque")*(BY4:BY795="ALERTE")*(COUNTIF(AF30,"*"&amp;BZ4:BZ795&amp;"*")&gt;0)*1))</f>
        <v>0</v>
      </c>
      <c r="AY30" s="76" cm="1">
        <f t="array" ref="AY30">IF(T30="",0,SUMPRODUCT((BX4:BX795="Celeri")*(BY4:BY795="ALERTE")*(COUNTIF(AF30,"*"&amp;BZ4:BZ795&amp;"*")&gt;0)*1))</f>
        <v>0</v>
      </c>
      <c r="AZ30" s="76" cm="1">
        <f t="array" ref="AZ30">IF(T30="",0,SUMPRODUCT((BX4:BX795="Moutarde")*(BY4:BY795="ALERTE")*(COUNTIF(AF30,"*"&amp;BZ4:BZ795&amp;"*")&gt;0)*1))</f>
        <v>0</v>
      </c>
      <c r="BA30" s="76" cm="1">
        <f t="array" ref="BA30">IF(T30="",0,SUMPRODUCT((BX4:BX795="Sesame")*(BY4:BY795="ALERTE")*(COUNTIF(AF30,"*"&amp;BZ4:BZ795&amp;"*")&gt;0)*1))</f>
        <v>0</v>
      </c>
      <c r="BB30" s="76" cm="1">
        <f t="array" ref="BB30">IF(T30="",0,SUMPRODUCT((BX4:BX795="Sulfites")*(BY4:BY795="ALERTE")*(COUNTIF(AF30,"*"&amp;BZ4:BZ795&amp;"*")&gt;0)*1))</f>
        <v>0</v>
      </c>
      <c r="BC30" s="76" cm="1">
        <f t="array" ref="BC30">IF(T30="",0,SUMPRODUCT((BX4:BX795="Lupin")*(BY4:BY795="ALERTE")*(COUNTIF(AF30,"*"&amp;BZ4:BZ795&amp;"*")&gt;0)*1))</f>
        <v>0</v>
      </c>
      <c r="BD30" s="76" cm="1">
        <f t="array" ref="BD30">IF(T30="",0,SUMPRODUCT((BX4:BX795="Mollusques")*(BY4:BY795="EXCL")*(COUNTIF(AF30,"*"&amp;BZ4:BZ795&amp;"*")&gt;0)*1))</f>
        <v>0</v>
      </c>
      <c r="BE30" s="76" cm="1">
        <f t="array" ref="BE30">IF(T30="",0,SUMPRODUCT((BX4:BX795="Mollusques")*(BY4:BY795="ALERTE")*(COUNTIF(AF30,"*"&amp;BZ4:BZ795&amp;"*")&gt;0)*1))</f>
        <v>0</v>
      </c>
      <c r="BF30" s="76" t="str">
        <f t="shared" si="24"/>
        <v>⚠ Gluten</v>
      </c>
      <c r="BG30" s="76" t="str">
        <f t="shared" si="25"/>
        <v/>
      </c>
      <c r="BH30" s="76" t="str">
        <f t="shared" si="26"/>
        <v/>
      </c>
      <c r="BI30" s="76" t="str">
        <f t="shared" si="27"/>
        <v/>
      </c>
      <c r="BJ30" s="76" t="str">
        <f t="shared" si="28"/>
        <v/>
      </c>
      <c r="BK30" s="76" t="str">
        <f t="shared" si="29"/>
        <v/>
      </c>
      <c r="BL30" s="76" t="str">
        <f t="shared" si="30"/>
        <v/>
      </c>
      <c r="BM30" s="76" t="str">
        <f t="shared" si="31"/>
        <v/>
      </c>
      <c r="BN30" s="76" t="str">
        <f t="shared" si="32"/>
        <v/>
      </c>
      <c r="BO30" s="76" t="str">
        <f t="shared" si="33"/>
        <v/>
      </c>
      <c r="BP30" s="76" t="str">
        <f t="shared" si="34"/>
        <v/>
      </c>
      <c r="BQ30" s="76" t="str">
        <f t="shared" si="35"/>
        <v/>
      </c>
      <c r="BR30" s="76" t="str">
        <f t="shared" si="36"/>
        <v/>
      </c>
      <c r="BS30" s="76" t="str">
        <f t="shared" si="37"/>
        <v/>
      </c>
      <c r="BT30" s="76" t="str">
        <f t="shared" si="38"/>
        <v/>
      </c>
      <c r="BU30" s="76" t="str">
        <f t="shared" si="39"/>
        <v/>
      </c>
      <c r="BX30" s="67" t="s">
        <v>6</v>
      </c>
      <c r="BY30" s="547" t="s">
        <v>20</v>
      </c>
      <c r="BZ30" s="67" t="s">
        <v>2038</v>
      </c>
      <c r="CA30" s="67" t="s">
        <v>418</v>
      </c>
    </row>
    <row r="31" spans="2:79" ht="30" customHeight="1">
      <c r="B31" s="816" t="str">
        <f t="shared" si="0"/>
        <v>• 10 g de sucre glace</v>
      </c>
      <c r="C31" s="816" t="str">
        <f t="shared" si="1"/>
        <v>• 10 g de sucre glace</v>
      </c>
      <c r="D31" s="816" t="str">
        <f t="shared" si="2"/>
        <v>• 10 g de sucre glace</v>
      </c>
      <c r="E31" s="816">
        <f>IF(H30&lt;&gt;"",E30,IF(E30="","",IFERROR(MATCH(TRUE(),INDEX(INDEX($K:$K,E30+1):$K$203&lt;&gt;"",0),0)+E30,"")))</f>
        <v>28</v>
      </c>
      <c r="F31" s="816" t="str">
        <f t="shared" si="40"/>
        <v>• 15 cl de crème liquide</v>
      </c>
      <c r="G31" s="816" t="str">
        <f t="shared" si="3"/>
        <v>• 15 cl de crème liquide</v>
      </c>
      <c r="H31" s="829" t="str">
        <f t="shared" si="4"/>
        <v/>
      </c>
      <c r="I31" s="837" t="str">
        <f t="shared" si="5"/>
        <v/>
      </c>
      <c r="J31" s="830">
        <f>IF(K31="","",COUNTIF($K$18:K31,"&lt;&gt;"))</f>
        <v>14</v>
      </c>
      <c r="K31" s="831" t="s">
        <v>2699</v>
      </c>
      <c r="L31" s="830">
        <f t="shared" si="6"/>
        <v>21</v>
      </c>
      <c r="M31" s="792">
        <f t="shared" si="7"/>
        <v>24</v>
      </c>
      <c r="N31" s="832">
        <f t="shared" si="8"/>
        <v>14</v>
      </c>
      <c r="O31" s="833" t="str">
        <f t="shared" si="9"/>
        <v>• 15 cl de crème liquide</v>
      </c>
      <c r="P31" s="832">
        <f t="shared" si="10"/>
        <v>6</v>
      </c>
      <c r="Q31" s="832">
        <f t="shared" si="11"/>
        <v>24</v>
      </c>
      <c r="S31" s="556">
        <f t="shared" si="12"/>
        <v>31</v>
      </c>
      <c r="T31" s="834" t="str">
        <f t="shared" si="41"/>
        <v>• 15 cl de crème liquide</v>
      </c>
      <c r="U31" s="556" t="s">
        <v>1456</v>
      </c>
      <c r="V31" s="835" t="str">
        <f t="shared" si="13"/>
        <v>• 15 cl de crème liquide *</v>
      </c>
      <c r="W31" s="836" t="str">
        <f t="shared" si="14"/>
        <v>⚠ Lait</v>
      </c>
      <c r="X31" s="560" t="str">
        <f t="shared" si="15"/>
        <v>• 15 cl de crème liquide *</v>
      </c>
      <c r="Y31" s="561" t="str">
        <f t="shared" si="16"/>
        <v/>
      </c>
      <c r="Z31" s="556">
        <f t="shared" si="17"/>
        <v>1</v>
      </c>
      <c r="AA31" s="556">
        <f t="shared" si="18"/>
        <v>0</v>
      </c>
      <c r="AB31" s="561" t="str">
        <f t="shared" si="19"/>
        <v>⚠ Lait</v>
      </c>
      <c r="AC31" s="76" t="str">
        <f t="shared" si="20"/>
        <v>• 15 cl de crème liquide</v>
      </c>
      <c r="AD31" s="76" t="str">
        <f t="shared" si="21"/>
        <v>• 15 cl de creme liquide</v>
      </c>
      <c r="AE31" s="76" t="str">
        <f t="shared" si="22"/>
        <v>• 15 cl de creme liquide</v>
      </c>
      <c r="AF31" s="76" t="str">
        <f t="shared" si="23"/>
        <v xml:space="preserve"> • 15 cl de creme liquide </v>
      </c>
      <c r="AG31" s="76" cm="1">
        <f t="array" ref="AG31">IF(T31="",0,SUMPRODUCT((BX4:BX795="Gluten")*(BY4:BY795="INFO")*(COUNTIF(AF31,"*"&amp;BZ4:BZ795&amp;"*")&gt;0)*1))</f>
        <v>0</v>
      </c>
      <c r="AH31" s="76" cm="1">
        <f t="array" ref="AH31">IF(T31="",0,SUMPRODUCT((BX4:BX795="Gluten")*(BY4:BY795="EXCL")*(COUNTIF(AF31,"*"&amp;BZ4:BZ795&amp;"*")&gt;0)*1))</f>
        <v>0</v>
      </c>
      <c r="AI31" s="76" cm="1">
        <f t="array" ref="AI31">IF(T31="",0,SUMPRODUCT((BX4:BX795="Gluten")*(BY4:BY795="ALERTE")*(COUNTIF(AF31,"*"&amp;BZ4:BZ795&amp;"*")&gt;0)*1))</f>
        <v>0</v>
      </c>
      <c r="AJ31" s="76" cm="1">
        <f t="array" ref="AJ31">IF(T31="",0,SUMPRODUCT((BX4:BX795="Gluten")*(BY4:BY795="SUSP")*(COUNTIF(AF31,"*"&amp;BZ4:BZ795&amp;"*")&gt;0)*1))</f>
        <v>0</v>
      </c>
      <c r="AK31" s="76" cm="1">
        <f t="array" ref="AK31">IF(T31="",0,SUMPRODUCT((BX4:BX795="Crustaces")*(BY4:BY795="ALERTE")*(COUNTIF(AF31,"*"&amp;BZ4:BZ795&amp;"*")&gt;0)*1))</f>
        <v>0</v>
      </c>
      <c r="AL31" s="76" cm="1">
        <f t="array" ref="AL31">IF(T31="",0,SUMPRODUCT((BX4:BX795="Oeufs")*(BY4:BY795="ALERTE")*(COUNTIF(AF31,"*"&amp;BZ4:BZ795&amp;"*")&gt;0)*1))</f>
        <v>0</v>
      </c>
      <c r="AM31" s="76" cm="1">
        <f t="array" ref="AM31">IF(T31="",0,SUMPRODUCT((BX4:BX795="Poissons")*(BY4:BY795="INFO")*(COUNTIF(AF31,"*"&amp;BZ4:BZ795&amp;"*")&gt;0)*1))</f>
        <v>0</v>
      </c>
      <c r="AN31" s="76" cm="1">
        <f t="array" ref="AN31">IF(T31="",0,SUMPRODUCT((BX4:BX795="Poissons")*(BY4:BY795="EXCL")*(COUNTIF(AF31,"*"&amp;BZ4:BZ795&amp;"*")&gt;0)*1))</f>
        <v>0</v>
      </c>
      <c r="AO31" s="76" cm="1">
        <f t="array" ref="AO31">IF(T31="",0,SUMPRODUCT((BX4:BX795="Poissons")*(BY4:BY795="ALERTE")*(COUNTIF(AF31,"*"&amp;BZ4:BZ795&amp;"*")&gt;0)*1))</f>
        <v>0</v>
      </c>
      <c r="AP31" s="76" cm="1">
        <f t="array" ref="AP31">IF(T31="",0,SUMPRODUCT((BX4:BX795="Arachides")*(BY4:BY795="ALERTE")*(COUNTIF(AF31,"*"&amp;BZ4:BZ795&amp;"*")&gt;0)*1))</f>
        <v>0</v>
      </c>
      <c r="AQ31" s="76" cm="1">
        <f t="array" ref="AQ31">IF(T31="",0,SUMPRODUCT((BX4:BX795="Soja")*(BY4:BY795="INFO")*(COUNTIF(AF31,"*"&amp;BZ4:BZ795&amp;"*")&gt;0)*1))</f>
        <v>0</v>
      </c>
      <c r="AR31" s="76" cm="1">
        <f t="array" ref="AR31">IF(T31="",0,SUMPRODUCT((BX4:BX795="Soja")*(BY4:BY795="ALERTE")*(COUNTIF(AF31,"*"&amp;BZ4:BZ795&amp;"*")&gt;0)*1))</f>
        <v>0</v>
      </c>
      <c r="AS31" s="76" cm="1">
        <f t="array" ref="AS31">IF(T31="",0,SUMPRODUCT((BX4:BX795="Lait")*(BY4:BY795="INFO")*(COUNTIF(AF31,"*"&amp;BZ4:BZ795&amp;"*")&gt;0)*1))</f>
        <v>0</v>
      </c>
      <c r="AT31" s="76" cm="1">
        <f t="array" ref="AT31">IF(T31="",0,SUMPRODUCT((BX4:BX795="Lait")*(BY4:BY795="EXCL")*(COUNTIF(AF31,"*"&amp;BZ4:BZ795&amp;"*")&gt;0)*1))</f>
        <v>0</v>
      </c>
      <c r="AU31" s="76" cm="1">
        <f t="array" ref="AU31">IF(T31="",0,SUMPRODUCT((BX4:BX795="Lait")*(BY4:BY795="ALERTE")*(COUNTIF(AF31,"*"&amp;BZ4:BZ795&amp;"*")&gt;0)*1))</f>
        <v>1</v>
      </c>
      <c r="AV31" s="76" cm="1">
        <f t="array" ref="AV31">IF(T31="",0,SUMPRODUCT((BX4:BX795="Lait")*(BY4:BY795="SUSP")*(COUNTIF(AF31,"*"&amp;BZ4:BZ795&amp;"*")&gt;0)*1))</f>
        <v>1</v>
      </c>
      <c r="AW31" s="76" cm="1">
        <f t="array" ref="AW31">IF(T31="",0,SUMPRODUCT((BX4:BX795="Fruits a coque")*(BY4:BY795="EXCL")*(COUNTIF(AF31,"*"&amp;BZ4:BZ795&amp;"*")&gt;0)*1))</f>
        <v>0</v>
      </c>
      <c r="AX31" s="76" cm="1">
        <f t="array" ref="AX31">IF(T31="",0,SUMPRODUCT((BX4:BX795="Fruits a coque")*(BY4:BY795="ALERTE")*(COUNTIF(AF31,"*"&amp;BZ4:BZ795&amp;"*")&gt;0)*1))</f>
        <v>0</v>
      </c>
      <c r="AY31" s="76" cm="1">
        <f t="array" ref="AY31">IF(T31="",0,SUMPRODUCT((BX4:BX795="Celeri")*(BY4:BY795="ALERTE")*(COUNTIF(AF31,"*"&amp;BZ4:BZ795&amp;"*")&gt;0)*1))</f>
        <v>0</v>
      </c>
      <c r="AZ31" s="76" cm="1">
        <f t="array" ref="AZ31">IF(T31="",0,SUMPRODUCT((BX4:BX795="Moutarde")*(BY4:BY795="ALERTE")*(COUNTIF(AF31,"*"&amp;BZ4:BZ795&amp;"*")&gt;0)*1))</f>
        <v>0</v>
      </c>
      <c r="BA31" s="76" cm="1">
        <f t="array" ref="BA31">IF(T31="",0,SUMPRODUCT((BX4:BX795="Sesame")*(BY4:BY795="ALERTE")*(COUNTIF(AF31,"*"&amp;BZ4:BZ795&amp;"*")&gt;0)*1))</f>
        <v>0</v>
      </c>
      <c r="BB31" s="76" cm="1">
        <f t="array" ref="BB31">IF(T31="",0,SUMPRODUCT((BX4:BX795="Sulfites")*(BY4:BY795="ALERTE")*(COUNTIF(AF31,"*"&amp;BZ4:BZ795&amp;"*")&gt;0)*1))</f>
        <v>0</v>
      </c>
      <c r="BC31" s="76" cm="1">
        <f t="array" ref="BC31">IF(T31="",0,SUMPRODUCT((BX4:BX795="Lupin")*(BY4:BY795="ALERTE")*(COUNTIF(AF31,"*"&amp;BZ4:BZ795&amp;"*")&gt;0)*1))</f>
        <v>0</v>
      </c>
      <c r="BD31" s="76" cm="1">
        <f t="array" ref="BD31">IF(T31="",0,SUMPRODUCT((BX4:BX795="Mollusques")*(BY4:BY795="EXCL")*(COUNTIF(AF31,"*"&amp;BZ4:BZ795&amp;"*")&gt;0)*1))</f>
        <v>0</v>
      </c>
      <c r="BE31" s="76" cm="1">
        <f t="array" ref="BE31">IF(T31="",0,SUMPRODUCT((BX4:BX795="Mollusques")*(BY4:BY795="ALERTE")*(COUNTIF(AF31,"*"&amp;BZ4:BZ795&amp;"*")&gt;0)*1))</f>
        <v>0</v>
      </c>
      <c r="BF31" s="76" t="str">
        <f t="shared" si="24"/>
        <v/>
      </c>
      <c r="BG31" s="76" t="str">
        <f t="shared" si="25"/>
        <v/>
      </c>
      <c r="BH31" s="76" t="str">
        <f t="shared" si="26"/>
        <v/>
      </c>
      <c r="BI31" s="76" t="str">
        <f t="shared" si="27"/>
        <v/>
      </c>
      <c r="BJ31" s="76" t="str">
        <f t="shared" si="28"/>
        <v/>
      </c>
      <c r="BK31" s="76" t="str">
        <f t="shared" si="29"/>
        <v/>
      </c>
      <c r="BL31" s="76" t="str">
        <f t="shared" si="30"/>
        <v/>
      </c>
      <c r="BM31" s="76" t="str">
        <f t="shared" si="31"/>
        <v>⚠ Lait</v>
      </c>
      <c r="BN31" s="76" t="str">
        <f t="shared" si="32"/>
        <v/>
      </c>
      <c r="BO31" s="76" t="str">
        <f t="shared" si="33"/>
        <v/>
      </c>
      <c r="BP31" s="76" t="str">
        <f t="shared" si="34"/>
        <v/>
      </c>
      <c r="BQ31" s="76" t="str">
        <f t="shared" si="35"/>
        <v/>
      </c>
      <c r="BR31" s="76" t="str">
        <f t="shared" si="36"/>
        <v/>
      </c>
      <c r="BS31" s="76" t="str">
        <f t="shared" si="37"/>
        <v/>
      </c>
      <c r="BT31" s="76" t="str">
        <f t="shared" si="38"/>
        <v/>
      </c>
      <c r="BU31" s="76" t="str">
        <f t="shared" si="39"/>
        <v/>
      </c>
      <c r="BX31" s="67" t="s">
        <v>6</v>
      </c>
      <c r="BY31" s="547" t="s">
        <v>20</v>
      </c>
      <c r="BZ31" s="67" t="s">
        <v>2037</v>
      </c>
      <c r="CA31" s="67" t="s">
        <v>419</v>
      </c>
    </row>
    <row r="32" spans="2:79" ht="30" customHeight="1">
      <c r="B32" s="816" t="str">
        <f t="shared" si="0"/>
        <v>Préparation :</v>
      </c>
      <c r="C32" s="816" t="str">
        <f t="shared" si="1"/>
        <v>Préparation</v>
      </c>
      <c r="D32" s="816" t="str">
        <f t="shared" si="2"/>
        <v>Préparation :</v>
      </c>
      <c r="E32" s="816">
        <f>IF(H31&lt;&gt;"",E31,IF(E31="","",IFERROR(MATCH(TRUE(),INDEX(INDEX($K:$K,E31+1):$K$203&lt;&gt;"",0),0)+E31,"")))</f>
        <v>29</v>
      </c>
      <c r="F32" s="816" t="str">
        <f t="shared" si="40"/>
        <v>• 1 sachet de sucre vanillé</v>
      </c>
      <c r="G32" s="816" t="str">
        <f t="shared" si="3"/>
        <v>• 1 sachet de sucre vanillé</v>
      </c>
      <c r="H32" s="829" t="str">
        <f t="shared" si="4"/>
        <v/>
      </c>
      <c r="I32" s="837" t="str">
        <f t="shared" si="5"/>
        <v/>
      </c>
      <c r="J32" s="830">
        <f>IF(K32="","",COUNTIF($K$18:K32,"&lt;&gt;"))</f>
        <v>15</v>
      </c>
      <c r="K32" s="831" t="s">
        <v>2700</v>
      </c>
      <c r="L32" s="830">
        <f t="shared" si="6"/>
        <v>13</v>
      </c>
      <c r="M32" s="792">
        <f t="shared" si="7"/>
        <v>27</v>
      </c>
      <c r="N32" s="832">
        <f t="shared" si="8"/>
        <v>15</v>
      </c>
      <c r="O32" s="833" t="str">
        <f t="shared" si="9"/>
        <v>• 1 sachet de sucre vanillé</v>
      </c>
      <c r="P32" s="832">
        <f t="shared" si="10"/>
        <v>6</v>
      </c>
      <c r="Q32" s="832">
        <f t="shared" si="11"/>
        <v>27</v>
      </c>
      <c r="S32" s="556">
        <f t="shared" si="12"/>
        <v>32</v>
      </c>
      <c r="T32" s="834" t="str">
        <f t="shared" si="41"/>
        <v>• 1 sachet de sucre vanillé</v>
      </c>
      <c r="U32" s="556" t="s">
        <v>1456</v>
      </c>
      <c r="V32" s="835" t="str">
        <f t="shared" si="13"/>
        <v>• 1 sachet de sucre vanillé</v>
      </c>
      <c r="W32" s="836" t="str">
        <f t="shared" si="14"/>
        <v/>
      </c>
      <c r="X32" s="560" t="str">
        <f t="shared" si="15"/>
        <v>• 1 sachet de sucre vanillé</v>
      </c>
      <c r="Y32" s="561" t="str">
        <f t="shared" si="16"/>
        <v/>
      </c>
      <c r="Z32" s="556">
        <f t="shared" si="17"/>
        <v>0</v>
      </c>
      <c r="AA32" s="556">
        <f t="shared" si="18"/>
        <v>0</v>
      </c>
      <c r="AB32" s="561" t="str">
        <f t="shared" si="19"/>
        <v>aucun match</v>
      </c>
      <c r="AC32" s="76" t="str">
        <f t="shared" si="20"/>
        <v>• 1 sachet de sucre vanillé</v>
      </c>
      <c r="AD32" s="76" t="str">
        <f t="shared" si="21"/>
        <v>• 1 sachet de sucre vanille</v>
      </c>
      <c r="AE32" s="76" t="str">
        <f t="shared" si="22"/>
        <v>• 1 sachet de sucre vanille</v>
      </c>
      <c r="AF32" s="76" t="str">
        <f t="shared" si="23"/>
        <v xml:space="preserve"> • 1 sachet de sucre vanille </v>
      </c>
      <c r="AG32" s="76" cm="1">
        <f t="array" ref="AG32">IF(T32="",0,SUMPRODUCT((BX4:BX795="Gluten")*(BY4:BY795="INFO")*(COUNTIF(AF32,"*"&amp;BZ4:BZ795&amp;"*")&gt;0)*1))</f>
        <v>0</v>
      </c>
      <c r="AH32" s="76" cm="1">
        <f t="array" ref="AH32">IF(T32="",0,SUMPRODUCT((BX4:BX795="Gluten")*(BY4:BY795="EXCL")*(COUNTIF(AF32,"*"&amp;BZ4:BZ795&amp;"*")&gt;0)*1))</f>
        <v>0</v>
      </c>
      <c r="AI32" s="76" cm="1">
        <f t="array" ref="AI32">IF(T32="",0,SUMPRODUCT((BX4:BX795="Gluten")*(BY4:BY795="ALERTE")*(COUNTIF(AF32,"*"&amp;BZ4:BZ795&amp;"*")&gt;0)*1))</f>
        <v>0</v>
      </c>
      <c r="AJ32" s="76" cm="1">
        <f t="array" ref="AJ32">IF(T32="",0,SUMPRODUCT((BX4:BX795="Gluten")*(BY4:BY795="SUSP")*(COUNTIF(AF32,"*"&amp;BZ4:BZ795&amp;"*")&gt;0)*1))</f>
        <v>0</v>
      </c>
      <c r="AK32" s="76" cm="1">
        <f t="array" ref="AK32">IF(T32="",0,SUMPRODUCT((BX4:BX795="Crustaces")*(BY4:BY795="ALERTE")*(COUNTIF(AF32,"*"&amp;BZ4:BZ795&amp;"*")&gt;0)*1))</f>
        <v>0</v>
      </c>
      <c r="AL32" s="76" cm="1">
        <f t="array" ref="AL32">IF(T32="",0,SUMPRODUCT((BX4:BX795="Oeufs")*(BY4:BY795="ALERTE")*(COUNTIF(AF32,"*"&amp;BZ4:BZ795&amp;"*")&gt;0)*1))</f>
        <v>0</v>
      </c>
      <c r="AM32" s="76" cm="1">
        <f t="array" ref="AM32">IF(T32="",0,SUMPRODUCT((BX4:BX795="Poissons")*(BY4:BY795="INFO")*(COUNTIF(AF32,"*"&amp;BZ4:BZ795&amp;"*")&gt;0)*1))</f>
        <v>0</v>
      </c>
      <c r="AN32" s="76" cm="1">
        <f t="array" ref="AN32">IF(T32="",0,SUMPRODUCT((BX4:BX795="Poissons")*(BY4:BY795="EXCL")*(COUNTIF(AF32,"*"&amp;BZ4:BZ795&amp;"*")&gt;0)*1))</f>
        <v>0</v>
      </c>
      <c r="AO32" s="76" cm="1">
        <f t="array" ref="AO32">IF(T32="",0,SUMPRODUCT((BX4:BX795="Poissons")*(BY4:BY795="ALERTE")*(COUNTIF(AF32,"*"&amp;BZ4:BZ795&amp;"*")&gt;0)*1))</f>
        <v>0</v>
      </c>
      <c r="AP32" s="76" cm="1">
        <f t="array" ref="AP32">IF(T32="",0,SUMPRODUCT((BX4:BX795="Arachides")*(BY4:BY795="ALERTE")*(COUNTIF(AF32,"*"&amp;BZ4:BZ795&amp;"*")&gt;0)*1))</f>
        <v>0</v>
      </c>
      <c r="AQ32" s="76" cm="1">
        <f t="array" ref="AQ32">IF(T32="",0,SUMPRODUCT((BX4:BX795="Soja")*(BY4:BY795="INFO")*(COUNTIF(AF32,"*"&amp;BZ4:BZ795&amp;"*")&gt;0)*1))</f>
        <v>0</v>
      </c>
      <c r="AR32" s="76" cm="1">
        <f t="array" ref="AR32">IF(T32="",0,SUMPRODUCT((BX4:BX795="Soja")*(BY4:BY795="ALERTE")*(COUNTIF(AF32,"*"&amp;BZ4:BZ795&amp;"*")&gt;0)*1))</f>
        <v>0</v>
      </c>
      <c r="AS32" s="76" cm="1">
        <f t="array" ref="AS32">IF(T32="",0,SUMPRODUCT((BX4:BX795="Lait")*(BY4:BY795="INFO")*(COUNTIF(AF32,"*"&amp;BZ4:BZ795&amp;"*")&gt;0)*1))</f>
        <v>0</v>
      </c>
      <c r="AT32" s="76" cm="1">
        <f t="array" ref="AT32">IF(T32="",0,SUMPRODUCT((BX4:BX795="Lait")*(BY4:BY795="EXCL")*(COUNTIF(AF32,"*"&amp;BZ4:BZ795&amp;"*")&gt;0)*1))</f>
        <v>0</v>
      </c>
      <c r="AU32" s="76" cm="1">
        <f t="array" ref="AU32">IF(T32="",0,SUMPRODUCT((BX4:BX795="Lait")*(BY4:BY795="ALERTE")*(COUNTIF(AF32,"*"&amp;BZ4:BZ795&amp;"*")&gt;0)*1))</f>
        <v>0</v>
      </c>
      <c r="AV32" s="76" cm="1">
        <f t="array" ref="AV32">IF(T32="",0,SUMPRODUCT((BX4:BX795="Lait")*(BY4:BY795="SUSP")*(COUNTIF(AF32,"*"&amp;BZ4:BZ795&amp;"*")&gt;0)*1))</f>
        <v>0</v>
      </c>
      <c r="AW32" s="76" cm="1">
        <f t="array" ref="AW32">IF(T32="",0,SUMPRODUCT((BX4:BX795="Fruits a coque")*(BY4:BY795="EXCL")*(COUNTIF(AF32,"*"&amp;BZ4:BZ795&amp;"*")&gt;0)*1))</f>
        <v>0</v>
      </c>
      <c r="AX32" s="76" cm="1">
        <f t="array" ref="AX32">IF(T32="",0,SUMPRODUCT((BX4:BX795="Fruits a coque")*(BY4:BY795="ALERTE")*(COUNTIF(AF32,"*"&amp;BZ4:BZ795&amp;"*")&gt;0)*1))</f>
        <v>0</v>
      </c>
      <c r="AY32" s="76" cm="1">
        <f t="array" ref="AY32">IF(T32="",0,SUMPRODUCT((BX4:BX795="Celeri")*(BY4:BY795="ALERTE")*(COUNTIF(AF32,"*"&amp;BZ4:BZ795&amp;"*")&gt;0)*1))</f>
        <v>0</v>
      </c>
      <c r="AZ32" s="76" cm="1">
        <f t="array" ref="AZ32">IF(T32="",0,SUMPRODUCT((BX4:BX795="Moutarde")*(BY4:BY795="ALERTE")*(COUNTIF(AF32,"*"&amp;BZ4:BZ795&amp;"*")&gt;0)*1))</f>
        <v>0</v>
      </c>
      <c r="BA32" s="76" cm="1">
        <f t="array" ref="BA32">IF(T32="",0,SUMPRODUCT((BX4:BX795="Sesame")*(BY4:BY795="ALERTE")*(COUNTIF(AF32,"*"&amp;BZ4:BZ795&amp;"*")&gt;0)*1))</f>
        <v>0</v>
      </c>
      <c r="BB32" s="76" cm="1">
        <f t="array" ref="BB32">IF(T32="",0,SUMPRODUCT((BX4:BX795="Sulfites")*(BY4:BY795="ALERTE")*(COUNTIF(AF32,"*"&amp;BZ4:BZ795&amp;"*")&gt;0)*1))</f>
        <v>0</v>
      </c>
      <c r="BC32" s="76" cm="1">
        <f t="array" ref="BC32">IF(T32="",0,SUMPRODUCT((BX4:BX795="Lupin")*(BY4:BY795="ALERTE")*(COUNTIF(AF32,"*"&amp;BZ4:BZ795&amp;"*")&gt;0)*1))</f>
        <v>0</v>
      </c>
      <c r="BD32" s="76" cm="1">
        <f t="array" ref="BD32">IF(T32="",0,SUMPRODUCT((BX4:BX795="Mollusques")*(BY4:BY795="EXCL")*(COUNTIF(AF32,"*"&amp;BZ4:BZ795&amp;"*")&gt;0)*1))</f>
        <v>0</v>
      </c>
      <c r="BE32" s="76" cm="1">
        <f t="array" ref="BE32">IF(T32="",0,SUMPRODUCT((BX4:BX795="Mollusques")*(BY4:BY795="ALERTE")*(COUNTIF(AF32,"*"&amp;BZ4:BZ795&amp;"*")&gt;0)*1))</f>
        <v>0</v>
      </c>
      <c r="BF32" s="76" t="str">
        <f t="shared" si="24"/>
        <v/>
      </c>
      <c r="BG32" s="76" t="str">
        <f t="shared" si="25"/>
        <v/>
      </c>
      <c r="BH32" s="76" t="str">
        <f t="shared" si="26"/>
        <v/>
      </c>
      <c r="BI32" s="76" t="str">
        <f t="shared" si="27"/>
        <v/>
      </c>
      <c r="BJ32" s="76" t="str">
        <f t="shared" si="28"/>
        <v/>
      </c>
      <c r="BK32" s="76" t="str">
        <f t="shared" si="29"/>
        <v/>
      </c>
      <c r="BL32" s="76" t="str">
        <f t="shared" si="30"/>
        <v/>
      </c>
      <c r="BM32" s="76" t="str">
        <f t="shared" si="31"/>
        <v/>
      </c>
      <c r="BN32" s="76" t="str">
        <f t="shared" si="32"/>
        <v/>
      </c>
      <c r="BO32" s="76" t="str">
        <f t="shared" si="33"/>
        <v/>
      </c>
      <c r="BP32" s="76" t="str">
        <f t="shared" si="34"/>
        <v/>
      </c>
      <c r="BQ32" s="76" t="str">
        <f t="shared" si="35"/>
        <v/>
      </c>
      <c r="BR32" s="76" t="str">
        <f t="shared" si="36"/>
        <v/>
      </c>
      <c r="BS32" s="76" t="str">
        <f t="shared" si="37"/>
        <v/>
      </c>
      <c r="BT32" s="76" t="str">
        <f t="shared" si="38"/>
        <v/>
      </c>
      <c r="BU32" s="76" t="str">
        <f t="shared" si="39"/>
        <v/>
      </c>
      <c r="BX32" s="67" t="s">
        <v>6</v>
      </c>
      <c r="BY32" s="547" t="s">
        <v>20</v>
      </c>
      <c r="BZ32" s="67" t="s">
        <v>2036</v>
      </c>
      <c r="CA32" s="67" t="s">
        <v>420</v>
      </c>
    </row>
    <row r="33" spans="2:79" ht="30" customHeight="1">
      <c r="B33" s="816" t="str">
        <f t="shared" si="0"/>
        <v>1. Préchauffez le four à 180°C (th. 6).</v>
      </c>
      <c r="C33" s="816" t="str">
        <f t="shared" si="1"/>
        <v>1 Préchauffez le four à 180°C th 6</v>
      </c>
      <c r="D33" s="816" t="str">
        <f t="shared" si="2"/>
        <v>1. Préchauffez le four à 180°C (th. 6).</v>
      </c>
      <c r="E33" s="816">
        <f>IF(H32&lt;&gt;"",E32,IF(E32="","",IFERROR(MATCH(TRUE(),INDEX(INDEX($K:$K,E32+1):$K$203&lt;&gt;"",0),0)+E32,"")))</f>
        <v>30</v>
      </c>
      <c r="F33" s="816" t="str">
        <f t="shared" si="40"/>
        <v>• 15 g de beurre</v>
      </c>
      <c r="G33" s="816" t="str">
        <f t="shared" si="3"/>
        <v>• 15 g de beurre</v>
      </c>
      <c r="H33" s="829" t="str">
        <f t="shared" si="4"/>
        <v/>
      </c>
      <c r="I33" s="837" t="str">
        <f t="shared" si="5"/>
        <v/>
      </c>
      <c r="J33" s="830">
        <f>IF(K33="","",COUNTIF($K$18:K33,"&lt;&gt;"))</f>
        <v>16</v>
      </c>
      <c r="K33" s="831" t="s">
        <v>2701</v>
      </c>
      <c r="L33" s="830">
        <f t="shared" si="6"/>
        <v>39</v>
      </c>
      <c r="M33" s="792">
        <f t="shared" si="7"/>
        <v>16</v>
      </c>
      <c r="N33" s="832">
        <f t="shared" si="8"/>
        <v>16</v>
      </c>
      <c r="O33" s="833" t="str">
        <f t="shared" si="9"/>
        <v>• 15 g de beurre</v>
      </c>
      <c r="P33" s="832">
        <f t="shared" si="10"/>
        <v>5</v>
      </c>
      <c r="Q33" s="832">
        <f t="shared" si="11"/>
        <v>16</v>
      </c>
      <c r="S33" s="556">
        <f t="shared" si="12"/>
        <v>33</v>
      </c>
      <c r="T33" s="834" t="str">
        <f t="shared" si="41"/>
        <v>• 15 g de beurre</v>
      </c>
      <c r="U33" s="556" t="s">
        <v>1456</v>
      </c>
      <c r="V33" s="835" t="str">
        <f t="shared" si="13"/>
        <v>• 15 g de beurre *</v>
      </c>
      <c r="W33" s="836" t="str">
        <f t="shared" si="14"/>
        <v>⚠ Lait</v>
      </c>
      <c r="X33" s="560" t="str">
        <f t="shared" si="15"/>
        <v>• 15 g de beurre *</v>
      </c>
      <c r="Y33" s="561" t="str">
        <f t="shared" si="16"/>
        <v/>
      </c>
      <c r="Z33" s="556">
        <f t="shared" si="17"/>
        <v>1</v>
      </c>
      <c r="AA33" s="556">
        <f t="shared" si="18"/>
        <v>0</v>
      </c>
      <c r="AB33" s="561" t="str">
        <f t="shared" si="19"/>
        <v>⚠ Lait</v>
      </c>
      <c r="AC33" s="76" t="str">
        <f t="shared" si="20"/>
        <v>• 15 g de beurre</v>
      </c>
      <c r="AD33" s="76" t="str">
        <f t="shared" si="21"/>
        <v>• 15 g de beurre</v>
      </c>
      <c r="AE33" s="76" t="str">
        <f t="shared" si="22"/>
        <v>• 15 g de beurre</v>
      </c>
      <c r="AF33" s="76" t="str">
        <f t="shared" si="23"/>
        <v xml:space="preserve"> • 15 g de beurre </v>
      </c>
      <c r="AG33" s="76" cm="1">
        <f t="array" ref="AG33">IF(T33="",0,SUMPRODUCT((BX4:BX795="Gluten")*(BY4:BY795="INFO")*(COUNTIF(AF33,"*"&amp;BZ4:BZ795&amp;"*")&gt;0)*1))</f>
        <v>0</v>
      </c>
      <c r="AH33" s="76" cm="1">
        <f t="array" ref="AH33">IF(T33="",0,SUMPRODUCT((BX4:BX795="Gluten")*(BY4:BY795="EXCL")*(COUNTIF(AF33,"*"&amp;BZ4:BZ795&amp;"*")&gt;0)*1))</f>
        <v>0</v>
      </c>
      <c r="AI33" s="76" cm="1">
        <f t="array" ref="AI33">IF(T33="",0,SUMPRODUCT((BX4:BX795="Gluten")*(BY4:BY795="ALERTE")*(COUNTIF(AF33,"*"&amp;BZ4:BZ795&amp;"*")&gt;0)*1))</f>
        <v>0</v>
      </c>
      <c r="AJ33" s="76" cm="1">
        <f t="array" ref="AJ33">IF(T33="",0,SUMPRODUCT((BX4:BX795="Gluten")*(BY4:BY795="SUSP")*(COUNTIF(AF33,"*"&amp;BZ4:BZ795&amp;"*")&gt;0)*1))</f>
        <v>0</v>
      </c>
      <c r="AK33" s="76" cm="1">
        <f t="array" ref="AK33">IF(T33="",0,SUMPRODUCT((BX4:BX795="Crustaces")*(BY4:BY795="ALERTE")*(COUNTIF(AF33,"*"&amp;BZ4:BZ795&amp;"*")&gt;0)*1))</f>
        <v>0</v>
      </c>
      <c r="AL33" s="76" cm="1">
        <f t="array" ref="AL33">IF(T33="",0,SUMPRODUCT((BX4:BX795="Oeufs")*(BY4:BY795="ALERTE")*(COUNTIF(AF33,"*"&amp;BZ4:BZ795&amp;"*")&gt;0)*1))</f>
        <v>0</v>
      </c>
      <c r="AM33" s="76" cm="1">
        <f t="array" ref="AM33">IF(T33="",0,SUMPRODUCT((BX4:BX795="Poissons")*(BY4:BY795="INFO")*(COUNTIF(AF33,"*"&amp;BZ4:BZ795&amp;"*")&gt;0)*1))</f>
        <v>0</v>
      </c>
      <c r="AN33" s="76" cm="1">
        <f t="array" ref="AN33">IF(T33="",0,SUMPRODUCT((BX4:BX795="Poissons")*(BY4:BY795="EXCL")*(COUNTIF(AF33,"*"&amp;BZ4:BZ795&amp;"*")&gt;0)*1))</f>
        <v>0</v>
      </c>
      <c r="AO33" s="76" cm="1">
        <f t="array" ref="AO33">IF(T33="",0,SUMPRODUCT((BX4:BX795="Poissons")*(BY4:BY795="ALERTE")*(COUNTIF(AF33,"*"&amp;BZ4:BZ795&amp;"*")&gt;0)*1))</f>
        <v>0</v>
      </c>
      <c r="AP33" s="76" cm="1">
        <f t="array" ref="AP33">IF(T33="",0,SUMPRODUCT((BX4:BX795="Arachides")*(BY4:BY795="ALERTE")*(COUNTIF(AF33,"*"&amp;BZ4:BZ795&amp;"*")&gt;0)*1))</f>
        <v>0</v>
      </c>
      <c r="AQ33" s="76" cm="1">
        <f t="array" ref="AQ33">IF(T33="",0,SUMPRODUCT((BX4:BX795="Soja")*(BY4:BY795="INFO")*(COUNTIF(AF33,"*"&amp;BZ4:BZ795&amp;"*")&gt;0)*1))</f>
        <v>0</v>
      </c>
      <c r="AR33" s="76" cm="1">
        <f t="array" ref="AR33">IF(T33="",0,SUMPRODUCT((BX4:BX795="Soja")*(BY4:BY795="ALERTE")*(COUNTIF(AF33,"*"&amp;BZ4:BZ795&amp;"*")&gt;0)*1))</f>
        <v>0</v>
      </c>
      <c r="AS33" s="76" cm="1">
        <f t="array" ref="AS33">IF(T33="",0,SUMPRODUCT((BX4:BX795="Lait")*(BY4:BY795="INFO")*(COUNTIF(AF33,"*"&amp;BZ4:BZ795&amp;"*")&gt;0)*1))</f>
        <v>0</v>
      </c>
      <c r="AT33" s="76" cm="1">
        <f t="array" ref="AT33">IF(T33="",0,SUMPRODUCT((BX4:BX795="Lait")*(BY4:BY795="EXCL")*(COUNTIF(AF33,"*"&amp;BZ4:BZ795&amp;"*")&gt;0)*1))</f>
        <v>0</v>
      </c>
      <c r="AU33" s="76" cm="1">
        <f t="array" ref="AU33">IF(T33="",0,SUMPRODUCT((BX4:BX795="Lait")*(BY4:BY795="ALERTE")*(COUNTIF(AF33,"*"&amp;BZ4:BZ795&amp;"*")&gt;0)*1))</f>
        <v>1</v>
      </c>
      <c r="AV33" s="76" cm="1">
        <f t="array" ref="AV33">IF(T33="",0,SUMPRODUCT((BX4:BX795="Lait")*(BY4:BY795="SUSP")*(COUNTIF(AF33,"*"&amp;BZ4:BZ795&amp;"*")&gt;0)*1))</f>
        <v>1</v>
      </c>
      <c r="AW33" s="76" cm="1">
        <f t="array" ref="AW33">IF(T33="",0,SUMPRODUCT((BX4:BX795="Fruits a coque")*(BY4:BY795="EXCL")*(COUNTIF(AF33,"*"&amp;BZ4:BZ795&amp;"*")&gt;0)*1))</f>
        <v>0</v>
      </c>
      <c r="AX33" s="76" cm="1">
        <f t="array" ref="AX33">IF(T33="",0,SUMPRODUCT((BX4:BX795="Fruits a coque")*(BY4:BY795="ALERTE")*(COUNTIF(AF33,"*"&amp;BZ4:BZ795&amp;"*")&gt;0)*1))</f>
        <v>0</v>
      </c>
      <c r="AY33" s="76" cm="1">
        <f t="array" ref="AY33">IF(T33="",0,SUMPRODUCT((BX4:BX795="Celeri")*(BY4:BY795="ALERTE")*(COUNTIF(AF33,"*"&amp;BZ4:BZ795&amp;"*")&gt;0)*1))</f>
        <v>0</v>
      </c>
      <c r="AZ33" s="76" cm="1">
        <f t="array" ref="AZ33">IF(T33="",0,SUMPRODUCT((BX4:BX795="Moutarde")*(BY4:BY795="ALERTE")*(COUNTIF(AF33,"*"&amp;BZ4:BZ795&amp;"*")&gt;0)*1))</f>
        <v>0</v>
      </c>
      <c r="BA33" s="76" cm="1">
        <f t="array" ref="BA33">IF(T33="",0,SUMPRODUCT((BX4:BX795="Sesame")*(BY4:BY795="ALERTE")*(COUNTIF(AF33,"*"&amp;BZ4:BZ795&amp;"*")&gt;0)*1))</f>
        <v>0</v>
      </c>
      <c r="BB33" s="76" cm="1">
        <f t="array" ref="BB33">IF(T33="",0,SUMPRODUCT((BX4:BX795="Sulfites")*(BY4:BY795="ALERTE")*(COUNTIF(AF33,"*"&amp;BZ4:BZ795&amp;"*")&gt;0)*1))</f>
        <v>0</v>
      </c>
      <c r="BC33" s="76" cm="1">
        <f t="array" ref="BC33">IF(T33="",0,SUMPRODUCT((BX4:BX795="Lupin")*(BY4:BY795="ALERTE")*(COUNTIF(AF33,"*"&amp;BZ4:BZ795&amp;"*")&gt;0)*1))</f>
        <v>0</v>
      </c>
      <c r="BD33" s="76" cm="1">
        <f t="array" ref="BD33">IF(T33="",0,SUMPRODUCT((BX4:BX795="Mollusques")*(BY4:BY795="EXCL")*(COUNTIF(AF33,"*"&amp;BZ4:BZ795&amp;"*")&gt;0)*1))</f>
        <v>0</v>
      </c>
      <c r="BE33" s="76" cm="1">
        <f t="array" ref="BE33">IF(T33="",0,SUMPRODUCT((BX4:BX795="Mollusques")*(BY4:BY795="ALERTE")*(COUNTIF(AF33,"*"&amp;BZ4:BZ795&amp;"*")&gt;0)*1))</f>
        <v>0</v>
      </c>
      <c r="BF33" s="76" t="str">
        <f t="shared" si="24"/>
        <v/>
      </c>
      <c r="BG33" s="76" t="str">
        <f t="shared" si="25"/>
        <v/>
      </c>
      <c r="BH33" s="76" t="str">
        <f t="shared" si="26"/>
        <v/>
      </c>
      <c r="BI33" s="76" t="str">
        <f t="shared" si="27"/>
        <v/>
      </c>
      <c r="BJ33" s="76" t="str">
        <f t="shared" si="28"/>
        <v/>
      </c>
      <c r="BK33" s="76" t="str">
        <f t="shared" si="29"/>
        <v/>
      </c>
      <c r="BL33" s="76" t="str">
        <f t="shared" si="30"/>
        <v/>
      </c>
      <c r="BM33" s="76" t="str">
        <f t="shared" si="31"/>
        <v>⚠ Lait</v>
      </c>
      <c r="BN33" s="76" t="str">
        <f t="shared" si="32"/>
        <v/>
      </c>
      <c r="BO33" s="76" t="str">
        <f t="shared" si="33"/>
        <v/>
      </c>
      <c r="BP33" s="76" t="str">
        <f t="shared" si="34"/>
        <v/>
      </c>
      <c r="BQ33" s="76" t="str">
        <f t="shared" si="35"/>
        <v/>
      </c>
      <c r="BR33" s="76" t="str">
        <f t="shared" si="36"/>
        <v/>
      </c>
      <c r="BS33" s="76" t="str">
        <f t="shared" si="37"/>
        <v/>
      </c>
      <c r="BT33" s="76" t="str">
        <f t="shared" si="38"/>
        <v/>
      </c>
      <c r="BU33" s="76" t="str">
        <f t="shared" si="39"/>
        <v/>
      </c>
      <c r="BX33" s="67" t="s">
        <v>6</v>
      </c>
      <c r="BY33" s="547" t="s">
        <v>20</v>
      </c>
      <c r="BZ33" s="67" t="s">
        <v>2035</v>
      </c>
      <c r="CA33" s="67" t="s">
        <v>421</v>
      </c>
    </row>
    <row r="34" spans="2:79" ht="30" customHeight="1">
      <c r="B34" s="816" t="str">
        <f t="shared" si="0"/>
        <v>2. Étalez la pâte sablée dans un moule beurré, piquez le fond avec une fourchette et placez au réfrigérateur pendant la préparation.</v>
      </c>
      <c r="C34" s="816" t="str">
        <f t="shared" si="1"/>
        <v>2 Étalez la pâte sablée dans un moule beurré piquez le fond avec une fourchette et placez au réfrigérateur pendant la préparation</v>
      </c>
      <c r="D34" s="816" t="str">
        <f t="shared" si="2"/>
        <v>2. Étalez la pâte sablée dans un moule beurré, piquez le fond avec une fourchette et placez au réfrigérateur pendant la préparation.</v>
      </c>
      <c r="E34" s="816">
        <f>IF(H33&lt;&gt;"",E33,IF(E33="","",IFERROR(MATCH(TRUE(),INDEX(INDEX($K:$K,E33+1):$K$203&lt;&gt;"",0),0)+E33,"")))</f>
        <v>31</v>
      </c>
      <c r="F34" s="816" t="str">
        <f t="shared" si="40"/>
        <v>• 10 g de sucre glace</v>
      </c>
      <c r="G34" s="816" t="str">
        <f t="shared" si="3"/>
        <v>• 10 g de sucre glace</v>
      </c>
      <c r="H34" s="829" t="str">
        <f t="shared" si="4"/>
        <v/>
      </c>
      <c r="I34" s="837" t="str">
        <f t="shared" si="5"/>
        <v/>
      </c>
      <c r="J34" s="830">
        <f>IF(K34="","",COUNTIF($K$18:K34,"&lt;&gt;"))</f>
        <v>17</v>
      </c>
      <c r="K34" s="831" t="s">
        <v>2702</v>
      </c>
      <c r="L34" s="830">
        <f t="shared" si="6"/>
        <v>132</v>
      </c>
      <c r="M34" s="792">
        <f t="shared" si="7"/>
        <v>21</v>
      </c>
      <c r="N34" s="832">
        <f t="shared" si="8"/>
        <v>17</v>
      </c>
      <c r="O34" s="833" t="str">
        <f t="shared" si="9"/>
        <v>• 10 g de sucre glace</v>
      </c>
      <c r="P34" s="832">
        <f t="shared" si="10"/>
        <v>6</v>
      </c>
      <c r="Q34" s="832">
        <f t="shared" si="11"/>
        <v>21</v>
      </c>
      <c r="S34" s="556">
        <f t="shared" si="12"/>
        <v>34</v>
      </c>
      <c r="T34" s="834" t="str">
        <f t="shared" si="41"/>
        <v>• 10 g de sucre glace</v>
      </c>
      <c r="U34" s="556" t="s">
        <v>1456</v>
      </c>
      <c r="V34" s="835" t="str">
        <f t="shared" si="13"/>
        <v>• 10 g de sucre glace</v>
      </c>
      <c r="W34" s="836" t="str">
        <f t="shared" si="14"/>
        <v/>
      </c>
      <c r="X34" s="560" t="str">
        <f t="shared" si="15"/>
        <v>• 10 g de sucre glace</v>
      </c>
      <c r="Y34" s="561" t="str">
        <f t="shared" si="16"/>
        <v/>
      </c>
      <c r="Z34" s="556">
        <f t="shared" si="17"/>
        <v>0</v>
      </c>
      <c r="AA34" s="556">
        <f t="shared" si="18"/>
        <v>0</v>
      </c>
      <c r="AB34" s="561" t="str">
        <f t="shared" si="19"/>
        <v>aucun match</v>
      </c>
      <c r="AC34" s="76" t="str">
        <f t="shared" si="20"/>
        <v>• 10 g de sucre glace</v>
      </c>
      <c r="AD34" s="76" t="str">
        <f t="shared" si="21"/>
        <v>• 10 g de sucre glace</v>
      </c>
      <c r="AE34" s="76" t="str">
        <f t="shared" si="22"/>
        <v>• 10 g de sucre glace</v>
      </c>
      <c r="AF34" s="76" t="str">
        <f t="shared" si="23"/>
        <v xml:space="preserve"> • 10 g de sucre glace </v>
      </c>
      <c r="AG34" s="76" cm="1">
        <f t="array" ref="AG34">IF(T34="",0,SUMPRODUCT((BX4:BX795="Gluten")*(BY4:BY795="INFO")*(COUNTIF(AF34,"*"&amp;BZ4:BZ795&amp;"*")&gt;0)*1))</f>
        <v>0</v>
      </c>
      <c r="AH34" s="76" cm="1">
        <f t="array" ref="AH34">IF(T34="",0,SUMPRODUCT((BX4:BX795="Gluten")*(BY4:BY795="EXCL")*(COUNTIF(AF34,"*"&amp;BZ4:BZ795&amp;"*")&gt;0)*1))</f>
        <v>0</v>
      </c>
      <c r="AI34" s="76" cm="1">
        <f t="array" ref="AI34">IF(T34="",0,SUMPRODUCT((BX4:BX795="Gluten")*(BY4:BY795="ALERTE")*(COUNTIF(AF34,"*"&amp;BZ4:BZ795&amp;"*")&gt;0)*1))</f>
        <v>0</v>
      </c>
      <c r="AJ34" s="76" cm="1">
        <f t="array" ref="AJ34">IF(T34="",0,SUMPRODUCT((BX4:BX795="Gluten")*(BY4:BY795="SUSP")*(COUNTIF(AF34,"*"&amp;BZ4:BZ795&amp;"*")&gt;0)*1))</f>
        <v>0</v>
      </c>
      <c r="AK34" s="76" cm="1">
        <f t="array" ref="AK34">IF(T34="",0,SUMPRODUCT((BX4:BX795="Crustaces")*(BY4:BY795="ALERTE")*(COUNTIF(AF34,"*"&amp;BZ4:BZ795&amp;"*")&gt;0)*1))</f>
        <v>0</v>
      </c>
      <c r="AL34" s="76" cm="1">
        <f t="array" ref="AL34">IF(T34="",0,SUMPRODUCT((BX4:BX795="Oeufs")*(BY4:BY795="ALERTE")*(COUNTIF(AF34,"*"&amp;BZ4:BZ795&amp;"*")&gt;0)*1))</f>
        <v>0</v>
      </c>
      <c r="AM34" s="76" cm="1">
        <f t="array" ref="AM34">IF(T34="",0,SUMPRODUCT((BX4:BX795="Poissons")*(BY4:BY795="INFO")*(COUNTIF(AF34,"*"&amp;BZ4:BZ795&amp;"*")&gt;0)*1))</f>
        <v>0</v>
      </c>
      <c r="AN34" s="76" cm="1">
        <f t="array" ref="AN34">IF(T34="",0,SUMPRODUCT((BX4:BX795="Poissons")*(BY4:BY795="EXCL")*(COUNTIF(AF34,"*"&amp;BZ4:BZ795&amp;"*")&gt;0)*1))</f>
        <v>0</v>
      </c>
      <c r="AO34" s="76" cm="1">
        <f t="array" ref="AO34">IF(T34="",0,SUMPRODUCT((BX4:BX795="Poissons")*(BY4:BY795="ALERTE")*(COUNTIF(AF34,"*"&amp;BZ4:BZ795&amp;"*")&gt;0)*1))</f>
        <v>0</v>
      </c>
      <c r="AP34" s="76" cm="1">
        <f t="array" ref="AP34">IF(T34="",0,SUMPRODUCT((BX4:BX795="Arachides")*(BY4:BY795="ALERTE")*(COUNTIF(AF34,"*"&amp;BZ4:BZ795&amp;"*")&gt;0)*1))</f>
        <v>0</v>
      </c>
      <c r="AQ34" s="76" cm="1">
        <f t="array" ref="AQ34">IF(T34="",0,SUMPRODUCT((BX4:BX795="Soja")*(BY4:BY795="INFO")*(COUNTIF(AF34,"*"&amp;BZ4:BZ795&amp;"*")&gt;0)*1))</f>
        <v>0</v>
      </c>
      <c r="AR34" s="76" cm="1">
        <f t="array" ref="AR34">IF(T34="",0,SUMPRODUCT((BX4:BX795="Soja")*(BY4:BY795="ALERTE")*(COUNTIF(AF34,"*"&amp;BZ4:BZ795&amp;"*")&gt;0)*1))</f>
        <v>0</v>
      </c>
      <c r="AS34" s="76" cm="1">
        <f t="array" ref="AS34">IF(T34="",0,SUMPRODUCT((BX4:BX795="Lait")*(BY4:BY795="INFO")*(COUNTIF(AF34,"*"&amp;BZ4:BZ795&amp;"*")&gt;0)*1))</f>
        <v>0</v>
      </c>
      <c r="AT34" s="76" cm="1">
        <f t="array" ref="AT34">IF(T34="",0,SUMPRODUCT((BX4:BX795="Lait")*(BY4:BY795="EXCL")*(COUNTIF(AF34,"*"&amp;BZ4:BZ795&amp;"*")&gt;0)*1))</f>
        <v>0</v>
      </c>
      <c r="AU34" s="76" cm="1">
        <f t="array" ref="AU34">IF(T34="",0,SUMPRODUCT((BX4:BX795="Lait")*(BY4:BY795="ALERTE")*(COUNTIF(AF34,"*"&amp;BZ4:BZ795&amp;"*")&gt;0)*1))</f>
        <v>0</v>
      </c>
      <c r="AV34" s="76" cm="1">
        <f t="array" ref="AV34">IF(T34="",0,SUMPRODUCT((BX4:BX795="Lait")*(BY4:BY795="SUSP")*(COUNTIF(AF34,"*"&amp;BZ4:BZ795&amp;"*")&gt;0)*1))</f>
        <v>0</v>
      </c>
      <c r="AW34" s="76" cm="1">
        <f t="array" ref="AW34">IF(T34="",0,SUMPRODUCT((BX4:BX795="Fruits a coque")*(BY4:BY795="EXCL")*(COUNTIF(AF34,"*"&amp;BZ4:BZ795&amp;"*")&gt;0)*1))</f>
        <v>0</v>
      </c>
      <c r="AX34" s="76" cm="1">
        <f t="array" ref="AX34">IF(T34="",0,SUMPRODUCT((BX4:BX795="Fruits a coque")*(BY4:BY795="ALERTE")*(COUNTIF(AF34,"*"&amp;BZ4:BZ795&amp;"*")&gt;0)*1))</f>
        <v>0</v>
      </c>
      <c r="AY34" s="76" cm="1">
        <f t="array" ref="AY34">IF(T34="",0,SUMPRODUCT((BX4:BX795="Celeri")*(BY4:BY795="ALERTE")*(COUNTIF(AF34,"*"&amp;BZ4:BZ795&amp;"*")&gt;0)*1))</f>
        <v>0</v>
      </c>
      <c r="AZ34" s="76" cm="1">
        <f t="array" ref="AZ34">IF(T34="",0,SUMPRODUCT((BX4:BX795="Moutarde")*(BY4:BY795="ALERTE")*(COUNTIF(AF34,"*"&amp;BZ4:BZ795&amp;"*")&gt;0)*1))</f>
        <v>0</v>
      </c>
      <c r="BA34" s="76" cm="1">
        <f t="array" ref="BA34">IF(T34="",0,SUMPRODUCT((BX4:BX795="Sesame")*(BY4:BY795="ALERTE")*(COUNTIF(AF34,"*"&amp;BZ4:BZ795&amp;"*")&gt;0)*1))</f>
        <v>0</v>
      </c>
      <c r="BB34" s="76" cm="1">
        <f t="array" ref="BB34">IF(T34="",0,SUMPRODUCT((BX4:BX795="Sulfites")*(BY4:BY795="ALERTE")*(COUNTIF(AF34,"*"&amp;BZ4:BZ795&amp;"*")&gt;0)*1))</f>
        <v>0</v>
      </c>
      <c r="BC34" s="76" cm="1">
        <f t="array" ref="BC34">IF(T34="",0,SUMPRODUCT((BX4:BX795="Lupin")*(BY4:BY795="ALERTE")*(COUNTIF(AF34,"*"&amp;BZ4:BZ795&amp;"*")&gt;0)*1))</f>
        <v>0</v>
      </c>
      <c r="BD34" s="76" cm="1">
        <f t="array" ref="BD34">IF(T34="",0,SUMPRODUCT((BX4:BX795="Mollusques")*(BY4:BY795="EXCL")*(COUNTIF(AF34,"*"&amp;BZ4:BZ795&amp;"*")&gt;0)*1))</f>
        <v>0</v>
      </c>
      <c r="BE34" s="76" cm="1">
        <f t="array" ref="BE34">IF(T34="",0,SUMPRODUCT((BX4:BX795="Mollusques")*(BY4:BY795="ALERTE")*(COUNTIF(AF34,"*"&amp;BZ4:BZ795&amp;"*")&gt;0)*1))</f>
        <v>0</v>
      </c>
      <c r="BF34" s="76" t="str">
        <f t="shared" si="24"/>
        <v/>
      </c>
      <c r="BG34" s="76" t="str">
        <f t="shared" si="25"/>
        <v/>
      </c>
      <c r="BH34" s="76" t="str">
        <f t="shared" si="26"/>
        <v/>
      </c>
      <c r="BI34" s="76" t="str">
        <f t="shared" si="27"/>
        <v/>
      </c>
      <c r="BJ34" s="76" t="str">
        <f t="shared" si="28"/>
        <v/>
      </c>
      <c r="BK34" s="76" t="str">
        <f t="shared" si="29"/>
        <v/>
      </c>
      <c r="BL34" s="76" t="str">
        <f t="shared" si="30"/>
        <v/>
      </c>
      <c r="BM34" s="76" t="str">
        <f t="shared" si="31"/>
        <v/>
      </c>
      <c r="BN34" s="76" t="str">
        <f t="shared" si="32"/>
        <v/>
      </c>
      <c r="BO34" s="76" t="str">
        <f t="shared" si="33"/>
        <v/>
      </c>
      <c r="BP34" s="76" t="str">
        <f t="shared" si="34"/>
        <v/>
      </c>
      <c r="BQ34" s="76" t="str">
        <f t="shared" si="35"/>
        <v/>
      </c>
      <c r="BR34" s="76" t="str">
        <f t="shared" si="36"/>
        <v/>
      </c>
      <c r="BS34" s="76" t="str">
        <f t="shared" si="37"/>
        <v/>
      </c>
      <c r="BT34" s="76" t="str">
        <f t="shared" si="38"/>
        <v/>
      </c>
      <c r="BU34" s="76" t="str">
        <f t="shared" si="39"/>
        <v/>
      </c>
      <c r="BX34" s="67" t="s">
        <v>6</v>
      </c>
      <c r="BY34" s="547" t="s">
        <v>20</v>
      </c>
      <c r="BZ34" s="67" t="s">
        <v>2034</v>
      </c>
      <c r="CA34" s="67" t="s">
        <v>422</v>
      </c>
    </row>
    <row r="35" spans="2:79" ht="30" customHeight="1">
      <c r="B35" s="816" t="str">
        <f t="shared" si="0"/>
        <v>3. Épluchez, épépinez et coupez les pommes en tranches épaisses. Disposez-les joliment sur le fond de tarte.</v>
      </c>
      <c r="C35" s="816" t="str">
        <f t="shared" si="1"/>
        <v>3 Épluchez épépinez et coupez les pommes en tranches épaisses Disposez les joliment sur le fond de tarte</v>
      </c>
      <c r="D35" s="816" t="str">
        <f t="shared" si="2"/>
        <v>3. Épluchez, épépinez et coupez les pommes en tranches épaisses. Disposez-les joliment sur le fond de tarte.</v>
      </c>
      <c r="E35" s="816">
        <f>IF(H34&lt;&gt;"",E34,IF(E34="","",IFERROR(MATCH(TRUE(),INDEX(INDEX($K:$K,E34+1):$K$203&lt;&gt;"",0),0)+E34,"")))</f>
        <v>32</v>
      </c>
      <c r="F35" s="816" t="str">
        <f t="shared" si="40"/>
        <v>Préparation :</v>
      </c>
      <c r="G35" s="816" t="str">
        <f t="shared" si="3"/>
        <v>Préparation :</v>
      </c>
      <c r="H35" s="829" t="str">
        <f t="shared" si="4"/>
        <v/>
      </c>
      <c r="I35" s="837" t="str">
        <f t="shared" si="5"/>
        <v/>
      </c>
      <c r="J35" s="830">
        <f>IF(K35="","",COUNTIF($K$18:K35,"&lt;&gt;"))</f>
        <v>18</v>
      </c>
      <c r="K35" s="831" t="s">
        <v>2703</v>
      </c>
      <c r="L35" s="830">
        <f t="shared" si="6"/>
        <v>108</v>
      </c>
      <c r="M35" s="792">
        <f t="shared" si="7"/>
        <v>13</v>
      </c>
      <c r="N35" s="832">
        <f t="shared" si="8"/>
        <v>18</v>
      </c>
      <c r="O35" s="833" t="str">
        <f t="shared" si="9"/>
        <v>Préparation :</v>
      </c>
      <c r="P35" s="832">
        <f t="shared" si="10"/>
        <v>2</v>
      </c>
      <c r="Q35" s="832">
        <f t="shared" si="11"/>
        <v>13</v>
      </c>
      <c r="S35" s="556">
        <f t="shared" si="12"/>
        <v>35</v>
      </c>
      <c r="T35" s="834" t="str">
        <f t="shared" si="41"/>
        <v>Préparation :</v>
      </c>
      <c r="U35" s="556" t="s">
        <v>1456</v>
      </c>
      <c r="V35" s="835" t="str">
        <f t="shared" si="13"/>
        <v>Préparation :</v>
      </c>
      <c r="W35" s="836" t="str">
        <f t="shared" si="14"/>
        <v/>
      </c>
      <c r="X35" s="560" t="str">
        <f t="shared" si="15"/>
        <v>Préparation :</v>
      </c>
      <c r="Y35" s="561" t="str">
        <f t="shared" si="16"/>
        <v/>
      </c>
      <c r="Z35" s="556">
        <f t="shared" si="17"/>
        <v>0</v>
      </c>
      <c r="AA35" s="556">
        <f t="shared" si="18"/>
        <v>0</v>
      </c>
      <c r="AB35" s="561" t="str">
        <f t="shared" si="19"/>
        <v>aucun match</v>
      </c>
      <c r="AC35" s="76" t="str">
        <f t="shared" si="20"/>
        <v>préparation :</v>
      </c>
      <c r="AD35" s="76" t="str">
        <f t="shared" si="21"/>
        <v>preparation :</v>
      </c>
      <c r="AE35" s="76" t="str">
        <f t="shared" si="22"/>
        <v xml:space="preserve">preparation  </v>
      </c>
      <c r="AF35" s="76" t="str">
        <f t="shared" si="23"/>
        <v xml:space="preserve"> preparation </v>
      </c>
      <c r="AG35" s="76" cm="1">
        <f t="array" ref="AG35">IF(T35="",0,SUMPRODUCT((BX4:BX795="Gluten")*(BY4:BY795="INFO")*(COUNTIF(AF35,"*"&amp;BZ4:BZ795&amp;"*")&gt;0)*1))</f>
        <v>0</v>
      </c>
      <c r="AH35" s="76" cm="1">
        <f t="array" ref="AH35">IF(T35="",0,SUMPRODUCT((BX4:BX795="Gluten")*(BY4:BY795="EXCL")*(COUNTIF(AF35,"*"&amp;BZ4:BZ795&amp;"*")&gt;0)*1))</f>
        <v>0</v>
      </c>
      <c r="AI35" s="76" cm="1">
        <f t="array" ref="AI35">IF(T35="",0,SUMPRODUCT((BX4:BX795="Gluten")*(BY4:BY795="ALERTE")*(COUNTIF(AF35,"*"&amp;BZ4:BZ795&amp;"*")&gt;0)*1))</f>
        <v>0</v>
      </c>
      <c r="AJ35" s="76" cm="1">
        <f t="array" ref="AJ35">IF(T35="",0,SUMPRODUCT((BX4:BX795="Gluten")*(BY4:BY795="SUSP")*(COUNTIF(AF35,"*"&amp;BZ4:BZ795&amp;"*")&gt;0)*1))</f>
        <v>0</v>
      </c>
      <c r="AK35" s="76" cm="1">
        <f t="array" ref="AK35">IF(T35="",0,SUMPRODUCT((BX4:BX795="Crustaces")*(BY4:BY795="ALERTE")*(COUNTIF(AF35,"*"&amp;BZ4:BZ795&amp;"*")&gt;0)*1))</f>
        <v>0</v>
      </c>
      <c r="AL35" s="76" cm="1">
        <f t="array" ref="AL35">IF(T35="",0,SUMPRODUCT((BX4:BX795="Oeufs")*(BY4:BY795="ALERTE")*(COUNTIF(AF35,"*"&amp;BZ4:BZ795&amp;"*")&gt;0)*1))</f>
        <v>0</v>
      </c>
      <c r="AM35" s="76" cm="1">
        <f t="array" ref="AM35">IF(T35="",0,SUMPRODUCT((BX4:BX795="Poissons")*(BY4:BY795="INFO")*(COUNTIF(AF35,"*"&amp;BZ4:BZ795&amp;"*")&gt;0)*1))</f>
        <v>0</v>
      </c>
      <c r="AN35" s="76" cm="1">
        <f t="array" ref="AN35">IF(T35="",0,SUMPRODUCT((BX4:BX795="Poissons")*(BY4:BY795="EXCL")*(COUNTIF(AF35,"*"&amp;BZ4:BZ795&amp;"*")&gt;0)*1))</f>
        <v>0</v>
      </c>
      <c r="AO35" s="76" cm="1">
        <f t="array" ref="AO35">IF(T35="",0,SUMPRODUCT((BX4:BX795="Poissons")*(BY4:BY795="ALERTE")*(COUNTIF(AF35,"*"&amp;BZ4:BZ795&amp;"*")&gt;0)*1))</f>
        <v>0</v>
      </c>
      <c r="AP35" s="76" cm="1">
        <f t="array" ref="AP35">IF(T35="",0,SUMPRODUCT((BX4:BX795="Arachides")*(BY4:BY795="ALERTE")*(COUNTIF(AF35,"*"&amp;BZ4:BZ795&amp;"*")&gt;0)*1))</f>
        <v>0</v>
      </c>
      <c r="AQ35" s="76" cm="1">
        <f t="array" ref="AQ35">IF(T35="",0,SUMPRODUCT((BX4:BX795="Soja")*(BY4:BY795="INFO")*(COUNTIF(AF35,"*"&amp;BZ4:BZ795&amp;"*")&gt;0)*1))</f>
        <v>0</v>
      </c>
      <c r="AR35" s="76" cm="1">
        <f t="array" ref="AR35">IF(T35="",0,SUMPRODUCT((BX4:BX795="Soja")*(BY4:BY795="ALERTE")*(COUNTIF(AF35,"*"&amp;BZ4:BZ795&amp;"*")&gt;0)*1))</f>
        <v>0</v>
      </c>
      <c r="AS35" s="76" cm="1">
        <f t="array" ref="AS35">IF(T35="",0,SUMPRODUCT((BX4:BX795="Lait")*(BY4:BY795="INFO")*(COUNTIF(AF35,"*"&amp;BZ4:BZ795&amp;"*")&gt;0)*1))</f>
        <v>0</v>
      </c>
      <c r="AT35" s="76" cm="1">
        <f t="array" ref="AT35">IF(T35="",0,SUMPRODUCT((BX4:BX795="Lait")*(BY4:BY795="EXCL")*(COUNTIF(AF35,"*"&amp;BZ4:BZ795&amp;"*")&gt;0)*1))</f>
        <v>0</v>
      </c>
      <c r="AU35" s="76" cm="1">
        <f t="array" ref="AU35">IF(T35="",0,SUMPRODUCT((BX4:BX795="Lait")*(BY4:BY795="ALERTE")*(COUNTIF(AF35,"*"&amp;BZ4:BZ795&amp;"*")&gt;0)*1))</f>
        <v>0</v>
      </c>
      <c r="AV35" s="76" cm="1">
        <f t="array" ref="AV35">IF(T35="",0,SUMPRODUCT((BX4:BX795="Lait")*(BY4:BY795="SUSP")*(COUNTIF(AF35,"*"&amp;BZ4:BZ795&amp;"*")&gt;0)*1))</f>
        <v>0</v>
      </c>
      <c r="AW35" s="76" cm="1">
        <f t="array" ref="AW35">IF(T35="",0,SUMPRODUCT((BX4:BX795="Fruits a coque")*(BY4:BY795="EXCL")*(COUNTIF(AF35,"*"&amp;BZ4:BZ795&amp;"*")&gt;0)*1))</f>
        <v>0</v>
      </c>
      <c r="AX35" s="76" cm="1">
        <f t="array" ref="AX35">IF(T35="",0,SUMPRODUCT((BX4:BX795="Fruits a coque")*(BY4:BY795="ALERTE")*(COUNTIF(AF35,"*"&amp;BZ4:BZ795&amp;"*")&gt;0)*1))</f>
        <v>0</v>
      </c>
      <c r="AY35" s="76" cm="1">
        <f t="array" ref="AY35">IF(T35="",0,SUMPRODUCT((BX4:BX795="Celeri")*(BY4:BY795="ALERTE")*(COUNTIF(AF35,"*"&amp;BZ4:BZ795&amp;"*")&gt;0)*1))</f>
        <v>0</v>
      </c>
      <c r="AZ35" s="76" cm="1">
        <f t="array" ref="AZ35">IF(T35="",0,SUMPRODUCT((BX4:BX795="Moutarde")*(BY4:BY795="ALERTE")*(COUNTIF(AF35,"*"&amp;BZ4:BZ795&amp;"*")&gt;0)*1))</f>
        <v>0</v>
      </c>
      <c r="BA35" s="76" cm="1">
        <f t="array" ref="BA35">IF(T35="",0,SUMPRODUCT((BX4:BX795="Sesame")*(BY4:BY795="ALERTE")*(COUNTIF(AF35,"*"&amp;BZ4:BZ795&amp;"*")&gt;0)*1))</f>
        <v>0</v>
      </c>
      <c r="BB35" s="76" cm="1">
        <f t="array" ref="BB35">IF(T35="",0,SUMPRODUCT((BX4:BX795="Sulfites")*(BY4:BY795="ALERTE")*(COUNTIF(AF35,"*"&amp;BZ4:BZ795&amp;"*")&gt;0)*1))</f>
        <v>0</v>
      </c>
      <c r="BC35" s="76" cm="1">
        <f t="array" ref="BC35">IF(T35="",0,SUMPRODUCT((BX4:BX795="Lupin")*(BY4:BY795="ALERTE")*(COUNTIF(AF35,"*"&amp;BZ4:BZ795&amp;"*")&gt;0)*1))</f>
        <v>0</v>
      </c>
      <c r="BD35" s="76" cm="1">
        <f t="array" ref="BD35">IF(T35="",0,SUMPRODUCT((BX4:BX795="Mollusques")*(BY4:BY795="EXCL")*(COUNTIF(AF35,"*"&amp;BZ4:BZ795&amp;"*")&gt;0)*1))</f>
        <v>0</v>
      </c>
      <c r="BE35" s="76" cm="1">
        <f t="array" ref="BE35">IF(T35="",0,SUMPRODUCT((BX4:BX795="Mollusques")*(BY4:BY795="ALERTE")*(COUNTIF(AF35,"*"&amp;BZ4:BZ795&amp;"*")&gt;0)*1))</f>
        <v>0</v>
      </c>
      <c r="BF35" s="76" t="str">
        <f t="shared" si="24"/>
        <v/>
      </c>
      <c r="BG35" s="76" t="str">
        <f t="shared" si="25"/>
        <v/>
      </c>
      <c r="BH35" s="76" t="str">
        <f t="shared" si="26"/>
        <v/>
      </c>
      <c r="BI35" s="76" t="str">
        <f t="shared" si="27"/>
        <v/>
      </c>
      <c r="BJ35" s="76" t="str">
        <f t="shared" si="28"/>
        <v/>
      </c>
      <c r="BK35" s="76" t="str">
        <f t="shared" si="29"/>
        <v/>
      </c>
      <c r="BL35" s="76" t="str">
        <f t="shared" si="30"/>
        <v/>
      </c>
      <c r="BM35" s="76" t="str">
        <f t="shared" si="31"/>
        <v/>
      </c>
      <c r="BN35" s="76" t="str">
        <f t="shared" si="32"/>
        <v/>
      </c>
      <c r="BO35" s="76" t="str">
        <f t="shared" si="33"/>
        <v/>
      </c>
      <c r="BP35" s="76" t="str">
        <f t="shared" si="34"/>
        <v/>
      </c>
      <c r="BQ35" s="76" t="str">
        <f t="shared" si="35"/>
        <v/>
      </c>
      <c r="BR35" s="76" t="str">
        <f t="shared" si="36"/>
        <v/>
      </c>
      <c r="BS35" s="76" t="str">
        <f t="shared" si="37"/>
        <v/>
      </c>
      <c r="BT35" s="76" t="str">
        <f t="shared" si="38"/>
        <v/>
      </c>
      <c r="BU35" s="76" t="str">
        <f t="shared" si="39"/>
        <v/>
      </c>
      <c r="BX35" s="67" t="s">
        <v>6</v>
      </c>
      <c r="BY35" s="547" t="s">
        <v>20</v>
      </c>
      <c r="BZ35" s="67" t="s">
        <v>40</v>
      </c>
      <c r="CA35" s="67" t="s">
        <v>423</v>
      </c>
    </row>
    <row r="36" spans="2:79" ht="30" customHeight="1">
      <c r="B36" s="816" t="str">
        <f t="shared" si="0"/>
        <v>4. Dans un saladier, fouettez les œufs avec le sucre et le sucre vanillé jusqu’à ce que le mélange blanchisse.</v>
      </c>
      <c r="C36" s="816" t="str">
        <f t="shared" si="1"/>
        <v>4 Dans un saladier fouettez les œufs avec le sucre et le sucre vanillé jusqu’à ce que le mélange blanchisse</v>
      </c>
      <c r="D36" s="816" t="str">
        <f t="shared" si="2"/>
        <v>4. Dans un saladier, fouettez les œufs avec le sucre et le sucre vanillé jusqu’à ce que le mélange blanchisse.</v>
      </c>
      <c r="E36" s="816">
        <f>IF(H35&lt;&gt;"",E35,IF(E35="","",IFERROR(MATCH(TRUE(),INDEX(INDEX($K:$K,E35+1):$K$203&lt;&gt;"",0),0)+E35,"")))</f>
        <v>33</v>
      </c>
      <c r="F36" s="816" t="str">
        <f t="shared" si="40"/>
        <v>1. Préchauffez le four à 180°C (th. 6).</v>
      </c>
      <c r="G36" s="816" t="str">
        <f t="shared" si="3"/>
        <v>1. Préchauffez le four à 180°C (th. 6).</v>
      </c>
      <c r="H36" s="829" t="str">
        <f t="shared" si="4"/>
        <v/>
      </c>
      <c r="I36" s="837" t="str">
        <f t="shared" si="5"/>
        <v/>
      </c>
      <c r="J36" s="830">
        <f>IF(K36="","",COUNTIF($K$18:K36,"&lt;&gt;"))</f>
        <v>19</v>
      </c>
      <c r="K36" s="831" t="s">
        <v>2704</v>
      </c>
      <c r="L36" s="830">
        <f t="shared" si="6"/>
        <v>110</v>
      </c>
      <c r="M36" s="792">
        <f t="shared" si="7"/>
        <v>39</v>
      </c>
      <c r="N36" s="832">
        <f t="shared" si="8"/>
        <v>19</v>
      </c>
      <c r="O36" s="833" t="str">
        <f t="shared" si="9"/>
        <v>1. Préchauffez le four à 180°C (th. 6).</v>
      </c>
      <c r="P36" s="832">
        <f t="shared" si="10"/>
        <v>8</v>
      </c>
      <c r="Q36" s="832">
        <f t="shared" si="11"/>
        <v>39</v>
      </c>
      <c r="S36" s="556">
        <f t="shared" si="12"/>
        <v>36</v>
      </c>
      <c r="T36" s="834" t="str">
        <f t="shared" si="41"/>
        <v>1. Préchauffez le four à 180°C (th. 6).</v>
      </c>
      <c r="U36" s="556" t="s">
        <v>1456</v>
      </c>
      <c r="V36" s="835" t="str">
        <f t="shared" si="13"/>
        <v>1. Préchauffez le four à 180°C (th. 6).</v>
      </c>
      <c r="W36" s="836" t="str">
        <f t="shared" si="14"/>
        <v/>
      </c>
      <c r="X36" s="560" t="str">
        <f t="shared" si="15"/>
        <v>1. Préchauffez le four à 180°C (th. 6).</v>
      </c>
      <c r="Y36" s="561" t="str">
        <f t="shared" si="16"/>
        <v/>
      </c>
      <c r="Z36" s="556">
        <f t="shared" si="17"/>
        <v>0</v>
      </c>
      <c r="AA36" s="556">
        <f t="shared" si="18"/>
        <v>0</v>
      </c>
      <c r="AB36" s="561" t="str">
        <f t="shared" si="19"/>
        <v>aucun match</v>
      </c>
      <c r="AC36" s="76" t="str">
        <f t="shared" si="20"/>
        <v>1. préchauffez le four à 180°c (th. 6).</v>
      </c>
      <c r="AD36" s="76" t="str">
        <f t="shared" si="21"/>
        <v>1. prechauffez le four a 180°c (th. 6).</v>
      </c>
      <c r="AE36" s="76" t="str">
        <f t="shared" si="22"/>
        <v xml:space="preserve">1  prechauffez le four a 180°c  th  6  </v>
      </c>
      <c r="AF36" s="76" t="str">
        <f t="shared" si="23"/>
        <v xml:space="preserve"> 1 prechauffez le four a 180°c th 6 </v>
      </c>
      <c r="AG36" s="76" cm="1">
        <f t="array" ref="AG36">IF(T36="",0,SUMPRODUCT((BX4:BX795="Gluten")*(BY4:BY795="INFO")*(COUNTIF(AF36,"*"&amp;BZ4:BZ795&amp;"*")&gt;0)*1))</f>
        <v>0</v>
      </c>
      <c r="AH36" s="76" cm="1">
        <f t="array" ref="AH36">IF(T36="",0,SUMPRODUCT((BX4:BX795="Gluten")*(BY4:BY795="EXCL")*(COUNTIF(AF36,"*"&amp;BZ4:BZ795&amp;"*")&gt;0)*1))</f>
        <v>0</v>
      </c>
      <c r="AI36" s="76" cm="1">
        <f t="array" ref="AI36">IF(T36="",0,SUMPRODUCT((BX4:BX795="Gluten")*(BY4:BY795="ALERTE")*(COUNTIF(AF36,"*"&amp;BZ4:BZ795&amp;"*")&gt;0)*1))</f>
        <v>0</v>
      </c>
      <c r="AJ36" s="76" cm="1">
        <f t="array" ref="AJ36">IF(T36="",0,SUMPRODUCT((BX4:BX795="Gluten")*(BY4:BY795="SUSP")*(COUNTIF(AF36,"*"&amp;BZ4:BZ795&amp;"*")&gt;0)*1))</f>
        <v>0</v>
      </c>
      <c r="AK36" s="76" cm="1">
        <f t="array" ref="AK36">IF(T36="",0,SUMPRODUCT((BX4:BX795="Crustaces")*(BY4:BY795="ALERTE")*(COUNTIF(AF36,"*"&amp;BZ4:BZ795&amp;"*")&gt;0)*1))</f>
        <v>0</v>
      </c>
      <c r="AL36" s="76" cm="1">
        <f t="array" ref="AL36">IF(T36="",0,SUMPRODUCT((BX4:BX795="Oeufs")*(BY4:BY795="ALERTE")*(COUNTIF(AF36,"*"&amp;BZ4:BZ795&amp;"*")&gt;0)*1))</f>
        <v>0</v>
      </c>
      <c r="AM36" s="76" cm="1">
        <f t="array" ref="AM36">IF(T36="",0,SUMPRODUCT((BX4:BX795="Poissons")*(BY4:BY795="INFO")*(COUNTIF(AF36,"*"&amp;BZ4:BZ795&amp;"*")&gt;0)*1))</f>
        <v>0</v>
      </c>
      <c r="AN36" s="76" cm="1">
        <f t="array" ref="AN36">IF(T36="",0,SUMPRODUCT((BX4:BX795="Poissons")*(BY4:BY795="EXCL")*(COUNTIF(AF36,"*"&amp;BZ4:BZ795&amp;"*")&gt;0)*1))</f>
        <v>0</v>
      </c>
      <c r="AO36" s="76" cm="1">
        <f t="array" ref="AO36">IF(T36="",0,SUMPRODUCT((BX4:BX795="Poissons")*(BY4:BY795="ALERTE")*(COUNTIF(AF36,"*"&amp;BZ4:BZ795&amp;"*")&gt;0)*1))</f>
        <v>0</v>
      </c>
      <c r="AP36" s="76" cm="1">
        <f t="array" ref="AP36">IF(T36="",0,SUMPRODUCT((BX4:BX795="Arachides")*(BY4:BY795="ALERTE")*(COUNTIF(AF36,"*"&amp;BZ4:BZ795&amp;"*")&gt;0)*1))</f>
        <v>0</v>
      </c>
      <c r="AQ36" s="76" cm="1">
        <f t="array" ref="AQ36">IF(T36="",0,SUMPRODUCT((BX4:BX795="Soja")*(BY4:BY795="INFO")*(COUNTIF(AF36,"*"&amp;BZ4:BZ795&amp;"*")&gt;0)*1))</f>
        <v>0</v>
      </c>
      <c r="AR36" s="76" cm="1">
        <f t="array" ref="AR36">IF(T36="",0,SUMPRODUCT((BX4:BX795="Soja")*(BY4:BY795="ALERTE")*(COUNTIF(AF36,"*"&amp;BZ4:BZ795&amp;"*")&gt;0)*1))</f>
        <v>0</v>
      </c>
      <c r="AS36" s="76" cm="1">
        <f t="array" ref="AS36">IF(T36="",0,SUMPRODUCT((BX4:BX795="Lait")*(BY4:BY795="INFO")*(COUNTIF(AF36,"*"&amp;BZ4:BZ795&amp;"*")&gt;0)*1))</f>
        <v>0</v>
      </c>
      <c r="AT36" s="76" cm="1">
        <f t="array" ref="AT36">IF(T36="",0,SUMPRODUCT((BX4:BX795="Lait")*(BY4:BY795="EXCL")*(COUNTIF(AF36,"*"&amp;BZ4:BZ795&amp;"*")&gt;0)*1))</f>
        <v>0</v>
      </c>
      <c r="AU36" s="76" cm="1">
        <f t="array" ref="AU36">IF(T36="",0,SUMPRODUCT((BX4:BX795="Lait")*(BY4:BY795="ALERTE")*(COUNTIF(AF36,"*"&amp;BZ4:BZ795&amp;"*")&gt;0)*1))</f>
        <v>0</v>
      </c>
      <c r="AV36" s="76" cm="1">
        <f t="array" ref="AV36">IF(T36="",0,SUMPRODUCT((BX4:BX795="Lait")*(BY4:BY795="SUSP")*(COUNTIF(AF36,"*"&amp;BZ4:BZ795&amp;"*")&gt;0)*1))</f>
        <v>0</v>
      </c>
      <c r="AW36" s="76" cm="1">
        <f t="array" ref="AW36">IF(T36="",0,SUMPRODUCT((BX4:BX795="Fruits a coque")*(BY4:BY795="EXCL")*(COUNTIF(AF36,"*"&amp;BZ4:BZ795&amp;"*")&gt;0)*1))</f>
        <v>0</v>
      </c>
      <c r="AX36" s="76" cm="1">
        <f t="array" ref="AX36">IF(T36="",0,SUMPRODUCT((BX4:BX795="Fruits a coque")*(BY4:BY795="ALERTE")*(COUNTIF(AF36,"*"&amp;BZ4:BZ795&amp;"*")&gt;0)*1))</f>
        <v>0</v>
      </c>
      <c r="AY36" s="76" cm="1">
        <f t="array" ref="AY36">IF(T36="",0,SUMPRODUCT((BX4:BX795="Celeri")*(BY4:BY795="ALERTE")*(COUNTIF(AF36,"*"&amp;BZ4:BZ795&amp;"*")&gt;0)*1))</f>
        <v>0</v>
      </c>
      <c r="AZ36" s="76" cm="1">
        <f t="array" ref="AZ36">IF(T36="",0,SUMPRODUCT((BX4:BX795="Moutarde")*(BY4:BY795="ALERTE")*(COUNTIF(AF36,"*"&amp;BZ4:BZ795&amp;"*")&gt;0)*1))</f>
        <v>0</v>
      </c>
      <c r="BA36" s="76" cm="1">
        <f t="array" ref="BA36">IF(T36="",0,SUMPRODUCT((BX4:BX795="Sesame")*(BY4:BY795="ALERTE")*(COUNTIF(AF36,"*"&amp;BZ4:BZ795&amp;"*")&gt;0)*1))</f>
        <v>0</v>
      </c>
      <c r="BB36" s="76" cm="1">
        <f t="array" ref="BB36">IF(T36="",0,SUMPRODUCT((BX4:BX795="Sulfites")*(BY4:BY795="ALERTE")*(COUNTIF(AF36,"*"&amp;BZ4:BZ795&amp;"*")&gt;0)*1))</f>
        <v>0</v>
      </c>
      <c r="BC36" s="76" cm="1">
        <f t="array" ref="BC36">IF(T36="",0,SUMPRODUCT((BX4:BX795="Lupin")*(BY4:BY795="ALERTE")*(COUNTIF(AF36,"*"&amp;BZ4:BZ795&amp;"*")&gt;0)*1))</f>
        <v>0</v>
      </c>
      <c r="BD36" s="76" cm="1">
        <f t="array" ref="BD36">IF(T36="",0,SUMPRODUCT((BX4:BX795="Mollusques")*(BY4:BY795="EXCL")*(COUNTIF(AF36,"*"&amp;BZ4:BZ795&amp;"*")&gt;0)*1))</f>
        <v>0</v>
      </c>
      <c r="BE36" s="76" cm="1">
        <f t="array" ref="BE36">IF(T36="",0,SUMPRODUCT((BX4:BX795="Mollusques")*(BY4:BY795="ALERTE")*(COUNTIF(AF36,"*"&amp;BZ4:BZ795&amp;"*")&gt;0)*1))</f>
        <v>0</v>
      </c>
      <c r="BF36" s="76" t="str">
        <f t="shared" si="24"/>
        <v/>
      </c>
      <c r="BG36" s="76" t="str">
        <f t="shared" si="25"/>
        <v/>
      </c>
      <c r="BH36" s="76" t="str">
        <f t="shared" si="26"/>
        <v/>
      </c>
      <c r="BI36" s="76" t="str">
        <f t="shared" si="27"/>
        <v/>
      </c>
      <c r="BJ36" s="76" t="str">
        <f t="shared" si="28"/>
        <v/>
      </c>
      <c r="BK36" s="76" t="str">
        <f t="shared" si="29"/>
        <v/>
      </c>
      <c r="BL36" s="76" t="str">
        <f t="shared" si="30"/>
        <v/>
      </c>
      <c r="BM36" s="76" t="str">
        <f t="shared" si="31"/>
        <v/>
      </c>
      <c r="BN36" s="76" t="str">
        <f t="shared" si="32"/>
        <v/>
      </c>
      <c r="BO36" s="76" t="str">
        <f t="shared" si="33"/>
        <v/>
      </c>
      <c r="BP36" s="76" t="str">
        <f t="shared" si="34"/>
        <v/>
      </c>
      <c r="BQ36" s="76" t="str">
        <f t="shared" si="35"/>
        <v/>
      </c>
      <c r="BR36" s="76" t="str">
        <f t="shared" si="36"/>
        <v/>
      </c>
      <c r="BS36" s="76" t="str">
        <f t="shared" si="37"/>
        <v/>
      </c>
      <c r="BT36" s="76" t="str">
        <f t="shared" si="38"/>
        <v/>
      </c>
      <c r="BU36" s="76" t="str">
        <f t="shared" si="39"/>
        <v/>
      </c>
      <c r="BX36" s="67" t="s">
        <v>6</v>
      </c>
      <c r="BY36" s="547" t="s">
        <v>20</v>
      </c>
      <c r="BZ36" s="67" t="s">
        <v>41</v>
      </c>
      <c r="CA36" s="67" t="s">
        <v>424</v>
      </c>
    </row>
    <row r="37" spans="2:79" ht="30" customHeight="1">
      <c r="B37" s="816" t="str">
        <f t="shared" si="0"/>
        <v>5. Incorporez la farine, la poudre d’amandes puis la crème liquide, en mélangeant bien entre chaque ajout.</v>
      </c>
      <c r="C37" s="816" t="str">
        <f t="shared" si="1"/>
        <v>5 Incorporez la farine la poudre d’amandes puis la crème liquide en mélangeant bien entre chaque ajout</v>
      </c>
      <c r="D37" s="816" t="str">
        <f t="shared" si="2"/>
        <v>5. Incorporez la farine, la poudre d’amandes puis la crème liquide, en mélangeant bien entre chaque ajout.</v>
      </c>
      <c r="E37" s="816">
        <f>IF(H36&lt;&gt;"",E36,IF(E36="","",IFERROR(MATCH(TRUE(),INDEX(INDEX($K:$K,E36+1):$K$203&lt;&gt;"",0),0)+E36,"")))</f>
        <v>34</v>
      </c>
      <c r="F37" s="816" t="str">
        <f t="shared" si="40"/>
        <v>2. Étalez la pâte sablée dans un moule beurré, piquez le fond avec une fourchette et placez au réfrigérateur pendant la préparation.</v>
      </c>
      <c r="G37" s="816" t="str">
        <f t="shared" si="3"/>
        <v xml:space="preserve">2. Étalez la pâte sablée dans un moule beurré, piquez le fond avec une </v>
      </c>
      <c r="H37" s="829" t="str">
        <f t="shared" si="4"/>
        <v>fourchette et placez au réfrigérateur pendant la préparation.</v>
      </c>
      <c r="I37" s="837" t="str">
        <f t="shared" si="5"/>
        <v/>
      </c>
      <c r="J37" s="830">
        <f>IF(K37="","",COUNTIF($K$18:K37,"&lt;&gt;"))</f>
        <v>20</v>
      </c>
      <c r="K37" s="831" t="s">
        <v>2705</v>
      </c>
      <c r="L37" s="830">
        <f t="shared" si="6"/>
        <v>106</v>
      </c>
      <c r="M37" s="792">
        <f t="shared" si="7"/>
        <v>71</v>
      </c>
      <c r="N37" s="832">
        <f t="shared" si="8"/>
        <v>20</v>
      </c>
      <c r="O37" s="833" t="str">
        <f t="shared" si="9"/>
        <v xml:space="preserve">2. Étalez la pâte sablée dans un moule beurré, piquez le fond avec une </v>
      </c>
      <c r="P37" s="832">
        <f t="shared" si="10"/>
        <v>14</v>
      </c>
      <c r="Q37" s="832">
        <f t="shared" si="11"/>
        <v>71</v>
      </c>
      <c r="S37" s="556">
        <f t="shared" si="12"/>
        <v>37</v>
      </c>
      <c r="T37" s="834" t="str">
        <f t="shared" si="41"/>
        <v xml:space="preserve">2. Étalez la pâte sablée dans un moule beurré, piquez le fond avec une </v>
      </c>
      <c r="U37" s="556" t="s">
        <v>1456</v>
      </c>
      <c r="V37" s="835" t="str">
        <f t="shared" si="13"/>
        <v>2. Étalez la pâte sablée dans un moule beurré, piquez le fond avec une *</v>
      </c>
      <c r="W37" s="836" t="str">
        <f t="shared" si="14"/>
        <v>⚠ Gluten • ⚠ Lait</v>
      </c>
      <c r="X37" s="560" t="str">
        <f t="shared" si="15"/>
        <v>2. Étalez la pâte sablée dans un moule beurré, piquez le fond avec une *</v>
      </c>
      <c r="Y37" s="561" t="str">
        <f t="shared" si="16"/>
        <v/>
      </c>
      <c r="Z37" s="556">
        <f t="shared" si="17"/>
        <v>2</v>
      </c>
      <c r="AA37" s="556">
        <f t="shared" si="18"/>
        <v>0</v>
      </c>
      <c r="AB37" s="561" t="str">
        <f t="shared" si="19"/>
        <v>⚠ Gluten • ⚠ Lait</v>
      </c>
      <c r="AC37" s="76" t="str">
        <f t="shared" si="20"/>
        <v xml:space="preserve">2. étalez la pâte sablée dans un moule beurré, piquez le fond avec une </v>
      </c>
      <c r="AD37" s="76" t="str">
        <f t="shared" si="21"/>
        <v xml:space="preserve">2. etalez la pate sablee dans un moule beurre, piquez le fond avec une </v>
      </c>
      <c r="AE37" s="76" t="str">
        <f t="shared" si="22"/>
        <v xml:space="preserve">2  etalez la pate sablee dans un moule beurre  piquez le fond avec une </v>
      </c>
      <c r="AF37" s="76" t="str">
        <f t="shared" si="23"/>
        <v xml:space="preserve"> 2 etalez la pate sablee dans un moule beurre piquez le fond avec une </v>
      </c>
      <c r="AG37" s="76" cm="1">
        <f t="array" ref="AG37">IF(T37="",0,SUMPRODUCT((BX4:BX795="Gluten")*(BY4:BY795="INFO")*(COUNTIF(AF37,"*"&amp;BZ4:BZ795&amp;"*")&gt;0)*1))</f>
        <v>0</v>
      </c>
      <c r="AH37" s="76" cm="1">
        <f t="array" ref="AH37">IF(T37="",0,SUMPRODUCT((BX4:BX795="Gluten")*(BY4:BY795="EXCL")*(COUNTIF(AF37,"*"&amp;BZ4:BZ795&amp;"*")&gt;0)*1))</f>
        <v>0</v>
      </c>
      <c r="AI37" s="76" cm="1">
        <f t="array" ref="AI37">IF(T37="",0,SUMPRODUCT((BX4:BX795="Gluten")*(BY4:BY795="ALERTE")*(COUNTIF(AF37,"*"&amp;BZ4:BZ795&amp;"*")&gt;0)*1))</f>
        <v>2</v>
      </c>
      <c r="AJ37" s="76" cm="1">
        <f t="array" ref="AJ37">IF(T37="",0,SUMPRODUCT((BX4:BX795="Gluten")*(BY4:BY795="SUSP")*(COUNTIF(AF37,"*"&amp;BZ4:BZ795&amp;"*")&gt;0)*1))</f>
        <v>0</v>
      </c>
      <c r="AK37" s="76" cm="1">
        <f t="array" ref="AK37">IF(T37="",0,SUMPRODUCT((BX4:BX795="Crustaces")*(BY4:BY795="ALERTE")*(COUNTIF(AF37,"*"&amp;BZ4:BZ795&amp;"*")&gt;0)*1))</f>
        <v>0</v>
      </c>
      <c r="AL37" s="76" cm="1">
        <f t="array" ref="AL37">IF(T37="",0,SUMPRODUCT((BX4:BX795="Oeufs")*(BY4:BY795="ALERTE")*(COUNTIF(AF37,"*"&amp;BZ4:BZ795&amp;"*")&gt;0)*1))</f>
        <v>0</v>
      </c>
      <c r="AM37" s="76" cm="1">
        <f t="array" ref="AM37">IF(T37="",0,SUMPRODUCT((BX4:BX795="Poissons")*(BY4:BY795="INFO")*(COUNTIF(AF37,"*"&amp;BZ4:BZ795&amp;"*")&gt;0)*1))</f>
        <v>0</v>
      </c>
      <c r="AN37" s="76" cm="1">
        <f t="array" ref="AN37">IF(T37="",0,SUMPRODUCT((BX4:BX795="Poissons")*(BY4:BY795="EXCL")*(COUNTIF(AF37,"*"&amp;BZ4:BZ795&amp;"*")&gt;0)*1))</f>
        <v>0</v>
      </c>
      <c r="AO37" s="76" cm="1">
        <f t="array" ref="AO37">IF(T37="",0,SUMPRODUCT((BX4:BX795="Poissons")*(BY4:BY795="ALERTE")*(COUNTIF(AF37,"*"&amp;BZ4:BZ795&amp;"*")&gt;0)*1))</f>
        <v>0</v>
      </c>
      <c r="AP37" s="76" cm="1">
        <f t="array" ref="AP37">IF(T37="",0,SUMPRODUCT((BX4:BX795="Arachides")*(BY4:BY795="ALERTE")*(COUNTIF(AF37,"*"&amp;BZ4:BZ795&amp;"*")&gt;0)*1))</f>
        <v>0</v>
      </c>
      <c r="AQ37" s="76" cm="1">
        <f t="array" ref="AQ37">IF(T37="",0,SUMPRODUCT((BX4:BX795="Soja")*(BY4:BY795="INFO")*(COUNTIF(AF37,"*"&amp;BZ4:BZ795&amp;"*")&gt;0)*1))</f>
        <v>0</v>
      </c>
      <c r="AR37" s="76" cm="1">
        <f t="array" ref="AR37">IF(T37="",0,SUMPRODUCT((BX4:BX795="Soja")*(BY4:BY795="ALERTE")*(COUNTIF(AF37,"*"&amp;BZ4:BZ795&amp;"*")&gt;0)*1))</f>
        <v>0</v>
      </c>
      <c r="AS37" s="76" cm="1">
        <f t="array" ref="AS37">IF(T37="",0,SUMPRODUCT((BX4:BX795="Lait")*(BY4:BY795="INFO")*(COUNTIF(AF37,"*"&amp;BZ4:BZ795&amp;"*")&gt;0)*1))</f>
        <v>0</v>
      </c>
      <c r="AT37" s="76" cm="1">
        <f t="array" ref="AT37">IF(T37="",0,SUMPRODUCT((BX4:BX795="Lait")*(BY4:BY795="EXCL")*(COUNTIF(AF37,"*"&amp;BZ4:BZ795&amp;"*")&gt;0)*1))</f>
        <v>0</v>
      </c>
      <c r="AU37" s="76" cm="1">
        <f t="array" ref="AU37">IF(T37="",0,SUMPRODUCT((BX4:BX795="Lait")*(BY4:BY795="ALERTE")*(COUNTIF(AF37,"*"&amp;BZ4:BZ795&amp;"*")&gt;0)*1))</f>
        <v>1</v>
      </c>
      <c r="AV37" s="76" cm="1">
        <f t="array" ref="AV37">IF(T37="",0,SUMPRODUCT((BX4:BX795="Lait")*(BY4:BY795="SUSP")*(COUNTIF(AF37,"*"&amp;BZ4:BZ795&amp;"*")&gt;0)*1))</f>
        <v>1</v>
      </c>
      <c r="AW37" s="76" cm="1">
        <f t="array" ref="AW37">IF(T37="",0,SUMPRODUCT((BX4:BX795="Fruits a coque")*(BY4:BY795="EXCL")*(COUNTIF(AF37,"*"&amp;BZ4:BZ795&amp;"*")&gt;0)*1))</f>
        <v>0</v>
      </c>
      <c r="AX37" s="76" cm="1">
        <f t="array" ref="AX37">IF(T37="",0,SUMPRODUCT((BX4:BX795="Fruits a coque")*(BY4:BY795="ALERTE")*(COUNTIF(AF37,"*"&amp;BZ4:BZ795&amp;"*")&gt;0)*1))</f>
        <v>0</v>
      </c>
      <c r="AY37" s="76" cm="1">
        <f t="array" ref="AY37">IF(T37="",0,SUMPRODUCT((BX4:BX795="Celeri")*(BY4:BY795="ALERTE")*(COUNTIF(AF37,"*"&amp;BZ4:BZ795&amp;"*")&gt;0)*1))</f>
        <v>0</v>
      </c>
      <c r="AZ37" s="76" cm="1">
        <f t="array" ref="AZ37">IF(T37="",0,SUMPRODUCT((BX4:BX795="Moutarde")*(BY4:BY795="ALERTE")*(COUNTIF(AF37,"*"&amp;BZ4:BZ795&amp;"*")&gt;0)*1))</f>
        <v>0</v>
      </c>
      <c r="BA37" s="76" cm="1">
        <f t="array" ref="BA37">IF(T37="",0,SUMPRODUCT((BX4:BX795="Sesame")*(BY4:BY795="ALERTE")*(COUNTIF(AF37,"*"&amp;BZ4:BZ795&amp;"*")&gt;0)*1))</f>
        <v>0</v>
      </c>
      <c r="BB37" s="76" cm="1">
        <f t="array" ref="BB37">IF(T37="",0,SUMPRODUCT((BX4:BX795="Sulfites")*(BY4:BY795="ALERTE")*(COUNTIF(AF37,"*"&amp;BZ4:BZ795&amp;"*")&gt;0)*1))</f>
        <v>0</v>
      </c>
      <c r="BC37" s="76" cm="1">
        <f t="array" ref="BC37">IF(T37="",0,SUMPRODUCT((BX4:BX795="Lupin")*(BY4:BY795="ALERTE")*(COUNTIF(AF37,"*"&amp;BZ4:BZ795&amp;"*")&gt;0)*1))</f>
        <v>0</v>
      </c>
      <c r="BD37" s="76" cm="1">
        <f t="array" ref="BD37">IF(T37="",0,SUMPRODUCT((BX4:BX795="Mollusques")*(BY4:BY795="EXCL")*(COUNTIF(AF37,"*"&amp;BZ4:BZ795&amp;"*")&gt;0)*1))</f>
        <v>2</v>
      </c>
      <c r="BE37" s="76" cm="1">
        <f t="array" ref="BE37">IF(T37="",0,SUMPRODUCT((BX4:BX795="Mollusques")*(BY4:BY795="ALERTE")*(COUNTIF(AF37,"*"&amp;BZ4:BZ795&amp;"*")&gt;0)*1))</f>
        <v>0</v>
      </c>
      <c r="BF37" s="76" t="str">
        <f t="shared" si="24"/>
        <v>⚠ Gluten</v>
      </c>
      <c r="BG37" s="76" t="str">
        <f t="shared" si="25"/>
        <v/>
      </c>
      <c r="BH37" s="76" t="str">
        <f t="shared" si="26"/>
        <v/>
      </c>
      <c r="BI37" s="76" t="str">
        <f t="shared" si="27"/>
        <v/>
      </c>
      <c r="BJ37" s="76" t="str">
        <f t="shared" si="28"/>
        <v/>
      </c>
      <c r="BK37" s="76" t="str">
        <f t="shared" si="29"/>
        <v/>
      </c>
      <c r="BL37" s="76" t="str">
        <f t="shared" si="30"/>
        <v/>
      </c>
      <c r="BM37" s="76" t="str">
        <f t="shared" si="31"/>
        <v>⚠ Lait</v>
      </c>
      <c r="BN37" s="76" t="str">
        <f t="shared" si="32"/>
        <v/>
      </c>
      <c r="BO37" s="76" t="str">
        <f t="shared" si="33"/>
        <v/>
      </c>
      <c r="BP37" s="76" t="str">
        <f t="shared" si="34"/>
        <v/>
      </c>
      <c r="BQ37" s="76" t="str">
        <f t="shared" si="35"/>
        <v/>
      </c>
      <c r="BR37" s="76" t="str">
        <f t="shared" si="36"/>
        <v/>
      </c>
      <c r="BS37" s="76" t="str">
        <f t="shared" si="37"/>
        <v/>
      </c>
      <c r="BT37" s="76" t="str">
        <f t="shared" si="38"/>
        <v/>
      </c>
      <c r="BU37" s="76" t="str">
        <f t="shared" si="39"/>
        <v/>
      </c>
      <c r="BX37" s="67" t="s">
        <v>6</v>
      </c>
      <c r="BY37" s="547" t="s">
        <v>20</v>
      </c>
      <c r="BZ37" s="67" t="s">
        <v>42</v>
      </c>
      <c r="CA37" s="67" t="s">
        <v>425</v>
      </c>
    </row>
    <row r="38" spans="2:79" ht="30" customHeight="1">
      <c r="B38" s="816" t="str">
        <f t="shared" si="0"/>
        <v>6. Versez cette préparation sur les pommes, parsemez d’amandes effilées et ajoutez quelques noisettes de beurre.</v>
      </c>
      <c r="C38" s="816" t="str">
        <f t="shared" si="1"/>
        <v>6 Versez cette préparation sur les pommes parsemez d’amandes effilées et ajoutez quelques noisettes de beurre</v>
      </c>
      <c r="D38" s="816" t="str">
        <f t="shared" si="2"/>
        <v>6. Versez cette préparation sur les pommes, parsemez d’amandes effilées et ajoutez quelques noisettes de beurre.</v>
      </c>
      <c r="E38" s="816">
        <f>IF(H37&lt;&gt;"",E37,IF(E37="","",IFERROR(MATCH(TRUE(),INDEX(INDEX($K:$K,E37+1):$K$203&lt;&gt;"",0),0)+E37,"")))</f>
        <v>34</v>
      </c>
      <c r="F38" s="816" t="str">
        <f t="shared" si="40"/>
        <v>fourchette et placez au réfrigérateur pendant la préparation.</v>
      </c>
      <c r="G38" s="816" t="str">
        <f t="shared" si="3"/>
        <v>fourchette et placez au réfrigérateur pendant la préparation.</v>
      </c>
      <c r="H38" s="829" t="str">
        <f t="shared" si="4"/>
        <v/>
      </c>
      <c r="I38" s="837" t="str">
        <f t="shared" si="5"/>
        <v/>
      </c>
      <c r="J38" s="830">
        <f>IF(K38="","",COUNTIF($K$18:K38,"&lt;&gt;"))</f>
        <v>21</v>
      </c>
      <c r="K38" s="831" t="s">
        <v>2706</v>
      </c>
      <c r="L38" s="830">
        <f t="shared" si="6"/>
        <v>112</v>
      </c>
      <c r="M38" s="792">
        <f t="shared" si="7"/>
        <v>61</v>
      </c>
      <c r="N38" s="832">
        <f t="shared" si="8"/>
        <v>21</v>
      </c>
      <c r="O38" s="833" t="str">
        <f t="shared" si="9"/>
        <v>fourchette et placez au réfrigérateur pendant la préparation.</v>
      </c>
      <c r="P38" s="832">
        <f t="shared" si="10"/>
        <v>8</v>
      </c>
      <c r="Q38" s="832">
        <f t="shared" si="11"/>
        <v>61</v>
      </c>
      <c r="S38" s="556">
        <f t="shared" si="12"/>
        <v>38</v>
      </c>
      <c r="T38" s="834" t="str">
        <f t="shared" si="41"/>
        <v>fourchette et placez au réfrigérateur pendant la préparation.</v>
      </c>
      <c r="U38" s="556" t="s">
        <v>1456</v>
      </c>
      <c r="V38" s="835" t="str">
        <f t="shared" si="13"/>
        <v>fourchette et placez au réfrigérateur pendant la préparation.</v>
      </c>
      <c r="W38" s="836" t="str">
        <f t="shared" si="14"/>
        <v/>
      </c>
      <c r="X38" s="560" t="str">
        <f t="shared" si="15"/>
        <v>fourchette et placez au réfrigérateur pendant la préparation.</v>
      </c>
      <c r="Y38" s="561" t="str">
        <f t="shared" si="16"/>
        <v/>
      </c>
      <c r="Z38" s="556">
        <f t="shared" si="17"/>
        <v>0</v>
      </c>
      <c r="AA38" s="556">
        <f t="shared" si="18"/>
        <v>0</v>
      </c>
      <c r="AB38" s="561" t="str">
        <f t="shared" si="19"/>
        <v>aucun match</v>
      </c>
      <c r="AC38" s="76" t="str">
        <f t="shared" si="20"/>
        <v>fourchette et placez au réfrigérateur pendant la préparation.</v>
      </c>
      <c r="AD38" s="76" t="str">
        <f t="shared" si="21"/>
        <v>fourchette et placez au refrigerateur pendant la preparation.</v>
      </c>
      <c r="AE38" s="76" t="str">
        <f t="shared" si="22"/>
        <v xml:space="preserve">fourchette et placez au refrigerateur pendant la preparation </v>
      </c>
      <c r="AF38" s="76" t="str">
        <f t="shared" si="23"/>
        <v xml:space="preserve"> fourchette et placez au refrigerateur pendant la preparation </v>
      </c>
      <c r="AG38" s="76" cm="1">
        <f t="array" ref="AG38">IF(T38="",0,SUMPRODUCT((BX4:BX795="Gluten")*(BY4:BY795="INFO")*(COUNTIF(AF38,"*"&amp;BZ4:BZ795&amp;"*")&gt;0)*1))</f>
        <v>0</v>
      </c>
      <c r="AH38" s="76" cm="1">
        <f t="array" ref="AH38">IF(T38="",0,SUMPRODUCT((BX4:BX795="Gluten")*(BY4:BY795="EXCL")*(COUNTIF(AF38,"*"&amp;BZ4:BZ795&amp;"*")&gt;0)*1))</f>
        <v>0</v>
      </c>
      <c r="AI38" s="76" cm="1">
        <f t="array" ref="AI38">IF(T38="",0,SUMPRODUCT((BX4:BX795="Gluten")*(BY4:BY795="ALERTE")*(COUNTIF(AF38,"*"&amp;BZ4:BZ795&amp;"*")&gt;0)*1))</f>
        <v>0</v>
      </c>
      <c r="AJ38" s="76" cm="1">
        <f t="array" ref="AJ38">IF(T38="",0,SUMPRODUCT((BX4:BX795="Gluten")*(BY4:BY795="SUSP")*(COUNTIF(AF38,"*"&amp;BZ4:BZ795&amp;"*")&gt;0)*1))</f>
        <v>0</v>
      </c>
      <c r="AK38" s="76" cm="1">
        <f t="array" ref="AK38">IF(T38="",0,SUMPRODUCT((BX4:BX795="Crustaces")*(BY4:BY795="ALERTE")*(COUNTIF(AF38,"*"&amp;BZ4:BZ795&amp;"*")&gt;0)*1))</f>
        <v>0</v>
      </c>
      <c r="AL38" s="76" cm="1">
        <f t="array" ref="AL38">IF(T38="",0,SUMPRODUCT((BX4:BX795="Oeufs")*(BY4:BY795="ALERTE")*(COUNTIF(AF38,"*"&amp;BZ4:BZ795&amp;"*")&gt;0)*1))</f>
        <v>0</v>
      </c>
      <c r="AM38" s="76" cm="1">
        <f t="array" ref="AM38">IF(T38="",0,SUMPRODUCT((BX4:BX795="Poissons")*(BY4:BY795="INFO")*(COUNTIF(AF38,"*"&amp;BZ4:BZ795&amp;"*")&gt;0)*1))</f>
        <v>0</v>
      </c>
      <c r="AN38" s="76" cm="1">
        <f t="array" ref="AN38">IF(T38="",0,SUMPRODUCT((BX4:BX795="Poissons")*(BY4:BY795="EXCL")*(COUNTIF(AF38,"*"&amp;BZ4:BZ795&amp;"*")&gt;0)*1))</f>
        <v>0</v>
      </c>
      <c r="AO38" s="76" cm="1">
        <f t="array" ref="AO38">IF(T38="",0,SUMPRODUCT((BX4:BX795="Poissons")*(BY4:BY795="ALERTE")*(COUNTIF(AF38,"*"&amp;BZ4:BZ795&amp;"*")&gt;0)*1))</f>
        <v>0</v>
      </c>
      <c r="AP38" s="76" cm="1">
        <f t="array" ref="AP38">IF(T38="",0,SUMPRODUCT((BX4:BX795="Arachides")*(BY4:BY795="ALERTE")*(COUNTIF(AF38,"*"&amp;BZ4:BZ795&amp;"*")&gt;0)*1))</f>
        <v>0</v>
      </c>
      <c r="AQ38" s="76" cm="1">
        <f t="array" ref="AQ38">IF(T38="",0,SUMPRODUCT((BX4:BX795="Soja")*(BY4:BY795="INFO")*(COUNTIF(AF38,"*"&amp;BZ4:BZ795&amp;"*")&gt;0)*1))</f>
        <v>0</v>
      </c>
      <c r="AR38" s="76" cm="1">
        <f t="array" ref="AR38">IF(T38="",0,SUMPRODUCT((BX4:BX795="Soja")*(BY4:BY795="ALERTE")*(COUNTIF(AF38,"*"&amp;BZ4:BZ795&amp;"*")&gt;0)*1))</f>
        <v>0</v>
      </c>
      <c r="AS38" s="76" cm="1">
        <f t="array" ref="AS38">IF(T38="",0,SUMPRODUCT((BX4:BX795="Lait")*(BY4:BY795="INFO")*(COUNTIF(AF38,"*"&amp;BZ4:BZ795&amp;"*")&gt;0)*1))</f>
        <v>0</v>
      </c>
      <c r="AT38" s="76" cm="1">
        <f t="array" ref="AT38">IF(T38="",0,SUMPRODUCT((BX4:BX795="Lait")*(BY4:BY795="EXCL")*(COUNTIF(AF38,"*"&amp;BZ4:BZ795&amp;"*")&gt;0)*1))</f>
        <v>0</v>
      </c>
      <c r="AU38" s="76" cm="1">
        <f t="array" ref="AU38">IF(T38="",0,SUMPRODUCT((BX4:BX795="Lait")*(BY4:BY795="ALERTE")*(COUNTIF(AF38,"*"&amp;BZ4:BZ795&amp;"*")&gt;0)*1))</f>
        <v>0</v>
      </c>
      <c r="AV38" s="76" cm="1">
        <f t="array" ref="AV38">IF(T38="",0,SUMPRODUCT((BX4:BX795="Lait")*(BY4:BY795="SUSP")*(COUNTIF(AF38,"*"&amp;BZ4:BZ795&amp;"*")&gt;0)*1))</f>
        <v>0</v>
      </c>
      <c r="AW38" s="76" cm="1">
        <f t="array" ref="AW38">IF(T38="",0,SUMPRODUCT((BX4:BX795="Fruits a coque")*(BY4:BY795="EXCL")*(COUNTIF(AF38,"*"&amp;BZ4:BZ795&amp;"*")&gt;0)*1))</f>
        <v>0</v>
      </c>
      <c r="AX38" s="76" cm="1">
        <f t="array" ref="AX38">IF(T38="",0,SUMPRODUCT((BX4:BX795="Fruits a coque")*(BY4:BY795="ALERTE")*(COUNTIF(AF38,"*"&amp;BZ4:BZ795&amp;"*")&gt;0)*1))</f>
        <v>0</v>
      </c>
      <c r="AY38" s="76" cm="1">
        <f t="array" ref="AY38">IF(T38="",0,SUMPRODUCT((BX4:BX795="Celeri")*(BY4:BY795="ALERTE")*(COUNTIF(AF38,"*"&amp;BZ4:BZ795&amp;"*")&gt;0)*1))</f>
        <v>0</v>
      </c>
      <c r="AZ38" s="76" cm="1">
        <f t="array" ref="AZ38">IF(T38="",0,SUMPRODUCT((BX4:BX795="Moutarde")*(BY4:BY795="ALERTE")*(COUNTIF(AF38,"*"&amp;BZ4:BZ795&amp;"*")&gt;0)*1))</f>
        <v>0</v>
      </c>
      <c r="BA38" s="76" cm="1">
        <f t="array" ref="BA38">IF(T38="",0,SUMPRODUCT((BX4:BX795="Sesame")*(BY4:BY795="ALERTE")*(COUNTIF(AF38,"*"&amp;BZ4:BZ795&amp;"*")&gt;0)*1))</f>
        <v>0</v>
      </c>
      <c r="BB38" s="76" cm="1">
        <f t="array" ref="BB38">IF(T38="",0,SUMPRODUCT((BX4:BX795="Sulfites")*(BY4:BY795="ALERTE")*(COUNTIF(AF38,"*"&amp;BZ4:BZ795&amp;"*")&gt;0)*1))</f>
        <v>0</v>
      </c>
      <c r="BC38" s="76" cm="1">
        <f t="array" ref="BC38">IF(T38="",0,SUMPRODUCT((BX4:BX795="Lupin")*(BY4:BY795="ALERTE")*(COUNTIF(AF38,"*"&amp;BZ4:BZ795&amp;"*")&gt;0)*1))</f>
        <v>0</v>
      </c>
      <c r="BD38" s="76" cm="1">
        <f t="array" ref="BD38">IF(T38="",0,SUMPRODUCT((BX4:BX795="Mollusques")*(BY4:BY795="EXCL")*(COUNTIF(AF38,"*"&amp;BZ4:BZ795&amp;"*")&gt;0)*1))</f>
        <v>0</v>
      </c>
      <c r="BE38" s="76" cm="1">
        <f t="array" ref="BE38">IF(T38="",0,SUMPRODUCT((BX4:BX795="Mollusques")*(BY4:BY795="ALERTE")*(COUNTIF(AF38,"*"&amp;BZ4:BZ795&amp;"*")&gt;0)*1))</f>
        <v>0</v>
      </c>
      <c r="BF38" s="76" t="str">
        <f t="shared" si="24"/>
        <v/>
      </c>
      <c r="BG38" s="76" t="str">
        <f t="shared" si="25"/>
        <v/>
      </c>
      <c r="BH38" s="76" t="str">
        <f t="shared" si="26"/>
        <v/>
      </c>
      <c r="BI38" s="76" t="str">
        <f t="shared" si="27"/>
        <v/>
      </c>
      <c r="BJ38" s="76" t="str">
        <f t="shared" si="28"/>
        <v/>
      </c>
      <c r="BK38" s="76" t="str">
        <f t="shared" si="29"/>
        <v/>
      </c>
      <c r="BL38" s="76" t="str">
        <f t="shared" si="30"/>
        <v/>
      </c>
      <c r="BM38" s="76" t="str">
        <f t="shared" si="31"/>
        <v/>
      </c>
      <c r="BN38" s="76" t="str">
        <f t="shared" si="32"/>
        <v/>
      </c>
      <c r="BO38" s="76" t="str">
        <f t="shared" si="33"/>
        <v/>
      </c>
      <c r="BP38" s="76" t="str">
        <f t="shared" si="34"/>
        <v/>
      </c>
      <c r="BQ38" s="76" t="str">
        <f t="shared" si="35"/>
        <v/>
      </c>
      <c r="BR38" s="76" t="str">
        <f t="shared" si="36"/>
        <v/>
      </c>
      <c r="BS38" s="76" t="str">
        <f t="shared" si="37"/>
        <v/>
      </c>
      <c r="BT38" s="76" t="str">
        <f t="shared" si="38"/>
        <v/>
      </c>
      <c r="BU38" s="76" t="str">
        <f t="shared" si="39"/>
        <v/>
      </c>
      <c r="BX38" s="67" t="s">
        <v>6</v>
      </c>
      <c r="BY38" s="547" t="s">
        <v>20</v>
      </c>
      <c r="BZ38" s="67" t="s">
        <v>43</v>
      </c>
      <c r="CA38" s="67" t="s">
        <v>426</v>
      </c>
    </row>
    <row r="39" spans="2:79" ht="30" customHeight="1">
      <c r="B39" s="816" t="str">
        <f t="shared" si="0"/>
        <v>7. Enfournez pendant 30 minutes jusqu’à ce que la tarte soit dorée.</v>
      </c>
      <c r="C39" s="816" t="str">
        <f t="shared" si="1"/>
        <v>7 Enfournez pendant 30 minutes jusqu’à ce que la tarte soit dorée</v>
      </c>
      <c r="D39" s="816" t="str">
        <f t="shared" si="2"/>
        <v>7. Enfournez pendant 30 minutes jusqu’à ce que la tarte soit dorée.</v>
      </c>
      <c r="E39" s="816">
        <f>IF(H38&lt;&gt;"",E38,IF(E38="","",IFERROR(MATCH(TRUE(),INDEX(INDEX($K:$K,E38+1):$K$203&lt;&gt;"",0),0)+E38,"")))</f>
        <v>35</v>
      </c>
      <c r="F39" s="816" t="str">
        <f t="shared" si="40"/>
        <v>3. Épluchez, épépinez et coupez les pommes en tranches épaisses. Disposez-les joliment sur le fond de tarte.</v>
      </c>
      <c r="G39" s="816" t="str">
        <f t="shared" si="3"/>
        <v xml:space="preserve">3. Épluchez, épépinez et coupez les pommes en tranches épaisses. Disposez-les </v>
      </c>
      <c r="H39" s="829" t="str">
        <f t="shared" si="4"/>
        <v>joliment sur le fond de tarte.</v>
      </c>
      <c r="I39" s="837" t="str">
        <f t="shared" si="5"/>
        <v/>
      </c>
      <c r="J39" s="830">
        <f>IF(K39="","",COUNTIF($K$18:K39,"&lt;&gt;"))</f>
        <v>22</v>
      </c>
      <c r="K39" s="831" t="s">
        <v>2707</v>
      </c>
      <c r="L39" s="830">
        <f t="shared" si="6"/>
        <v>67</v>
      </c>
      <c r="M39" s="792">
        <f t="shared" si="7"/>
        <v>78</v>
      </c>
      <c r="N39" s="832">
        <f t="shared" si="8"/>
        <v>22</v>
      </c>
      <c r="O39" s="833" t="str">
        <f t="shared" si="9"/>
        <v xml:space="preserve">3. Épluchez, épépinez et coupez les pommes en tranches épaisses. Disposez-les </v>
      </c>
      <c r="P39" s="832">
        <f t="shared" si="10"/>
        <v>11</v>
      </c>
      <c r="Q39" s="832">
        <f t="shared" si="11"/>
        <v>78</v>
      </c>
      <c r="S39" s="556">
        <f t="shared" si="12"/>
        <v>39</v>
      </c>
      <c r="T39" s="834" t="str">
        <f t="shared" si="41"/>
        <v xml:space="preserve">3. Épluchez, épépinez et coupez les pommes en tranches épaisses. Disposez-les </v>
      </c>
      <c r="U39" s="556" t="s">
        <v>1456</v>
      </c>
      <c r="V39" s="835" t="str">
        <f t="shared" si="13"/>
        <v>3. Épluchez, épépinez et coupez les pommes en tranches épaisses. Disposez-les</v>
      </c>
      <c r="W39" s="836" t="str">
        <f t="shared" si="14"/>
        <v/>
      </c>
      <c r="X39" s="560" t="str">
        <f t="shared" si="15"/>
        <v>3. Épluchez, épépinez et coupez les pommes en tranches épaisses. Disposez-les</v>
      </c>
      <c r="Y39" s="561" t="str">
        <f t="shared" si="16"/>
        <v/>
      </c>
      <c r="Z39" s="556">
        <f t="shared" si="17"/>
        <v>0</v>
      </c>
      <c r="AA39" s="556">
        <f t="shared" si="18"/>
        <v>0</v>
      </c>
      <c r="AB39" s="561" t="str">
        <f t="shared" si="19"/>
        <v>aucun match</v>
      </c>
      <c r="AC39" s="76" t="str">
        <f t="shared" si="20"/>
        <v xml:space="preserve">3. épluchez, épépinez et coupez les pommes en tranches épaisses. disposez-les </v>
      </c>
      <c r="AD39" s="76" t="str">
        <f t="shared" si="21"/>
        <v xml:space="preserve">3. epluchez, epepinez et coupez les pommes en tranches epaisses. disposez-les </v>
      </c>
      <c r="AE39" s="76" t="str">
        <f t="shared" si="22"/>
        <v xml:space="preserve">3  epluchez  epepinez et coupez les pommes en tranches epaisses  disposez les </v>
      </c>
      <c r="AF39" s="76" t="str">
        <f t="shared" si="23"/>
        <v xml:space="preserve"> 3 epluchez epepinez et coupez les pommes en tranches epaisses disposez les </v>
      </c>
      <c r="AG39" s="76" cm="1">
        <f t="array" ref="AG39">IF(T39="",0,SUMPRODUCT((BX4:BX795="Gluten")*(BY4:BY795="INFO")*(COUNTIF(AF39,"*"&amp;BZ4:BZ795&amp;"*")&gt;0)*1))</f>
        <v>0</v>
      </c>
      <c r="AH39" s="76" cm="1">
        <f t="array" ref="AH39">IF(T39="",0,SUMPRODUCT((BX4:BX795="Gluten")*(BY4:BY795="EXCL")*(COUNTIF(AF39,"*"&amp;BZ4:BZ795&amp;"*")&gt;0)*1))</f>
        <v>0</v>
      </c>
      <c r="AI39" s="76" cm="1">
        <f t="array" ref="AI39">IF(T39="",0,SUMPRODUCT((BX4:BX795="Gluten")*(BY4:BY795="ALERTE")*(COUNTIF(AF39,"*"&amp;BZ4:BZ795&amp;"*")&gt;0)*1))</f>
        <v>0</v>
      </c>
      <c r="AJ39" s="76" cm="1">
        <f t="array" ref="AJ39">IF(T39="",0,SUMPRODUCT((BX4:BX795="Gluten")*(BY4:BY795="SUSP")*(COUNTIF(AF39,"*"&amp;BZ4:BZ795&amp;"*")&gt;0)*1))</f>
        <v>0</v>
      </c>
      <c r="AK39" s="76" cm="1">
        <f t="array" ref="AK39">IF(T39="",0,SUMPRODUCT((BX4:BX795="Crustaces")*(BY4:BY795="ALERTE")*(COUNTIF(AF39,"*"&amp;BZ4:BZ795&amp;"*")&gt;0)*1))</f>
        <v>0</v>
      </c>
      <c r="AL39" s="76" cm="1">
        <f t="array" ref="AL39">IF(T39="",0,SUMPRODUCT((BX4:BX795="Oeufs")*(BY4:BY795="ALERTE")*(COUNTIF(AF39,"*"&amp;BZ4:BZ795&amp;"*")&gt;0)*1))</f>
        <v>0</v>
      </c>
      <c r="AM39" s="76" cm="1">
        <f t="array" ref="AM39">IF(T39="",0,SUMPRODUCT((BX4:BX795="Poissons")*(BY4:BY795="INFO")*(COUNTIF(AF39,"*"&amp;BZ4:BZ795&amp;"*")&gt;0)*1))</f>
        <v>0</v>
      </c>
      <c r="AN39" s="76" cm="1">
        <f t="array" ref="AN39">IF(T39="",0,SUMPRODUCT((BX4:BX795="Poissons")*(BY4:BY795="EXCL")*(COUNTIF(AF39,"*"&amp;BZ4:BZ795&amp;"*")&gt;0)*1))</f>
        <v>0</v>
      </c>
      <c r="AO39" s="76" cm="1">
        <f t="array" ref="AO39">IF(T39="",0,SUMPRODUCT((BX4:BX795="Poissons")*(BY4:BY795="ALERTE")*(COUNTIF(AF39,"*"&amp;BZ4:BZ795&amp;"*")&gt;0)*1))</f>
        <v>0</v>
      </c>
      <c r="AP39" s="76" cm="1">
        <f t="array" ref="AP39">IF(T39="",0,SUMPRODUCT((BX4:BX795="Arachides")*(BY4:BY795="ALERTE")*(COUNTIF(AF39,"*"&amp;BZ4:BZ795&amp;"*")&gt;0)*1))</f>
        <v>0</v>
      </c>
      <c r="AQ39" s="76" cm="1">
        <f t="array" ref="AQ39">IF(T39="",0,SUMPRODUCT((BX4:BX795="Soja")*(BY4:BY795="INFO")*(COUNTIF(AF39,"*"&amp;BZ4:BZ795&amp;"*")&gt;0)*1))</f>
        <v>0</v>
      </c>
      <c r="AR39" s="76" cm="1">
        <f t="array" ref="AR39">IF(T39="",0,SUMPRODUCT((BX4:BX795="Soja")*(BY4:BY795="ALERTE")*(COUNTIF(AF39,"*"&amp;BZ4:BZ795&amp;"*")&gt;0)*1))</f>
        <v>0</v>
      </c>
      <c r="AS39" s="76" cm="1">
        <f t="array" ref="AS39">IF(T39="",0,SUMPRODUCT((BX4:BX795="Lait")*(BY4:BY795="INFO")*(COUNTIF(AF39,"*"&amp;BZ4:BZ795&amp;"*")&gt;0)*1))</f>
        <v>0</v>
      </c>
      <c r="AT39" s="76" cm="1">
        <f t="array" ref="AT39">IF(T39="",0,SUMPRODUCT((BX4:BX795="Lait")*(BY4:BY795="EXCL")*(COUNTIF(AF39,"*"&amp;BZ4:BZ795&amp;"*")&gt;0)*1))</f>
        <v>0</v>
      </c>
      <c r="AU39" s="76" cm="1">
        <f t="array" ref="AU39">IF(T39="",0,SUMPRODUCT((BX4:BX795="Lait")*(BY4:BY795="ALERTE")*(COUNTIF(AF39,"*"&amp;BZ4:BZ795&amp;"*")&gt;0)*1))</f>
        <v>0</v>
      </c>
      <c r="AV39" s="76" cm="1">
        <f t="array" ref="AV39">IF(T39="",0,SUMPRODUCT((BX4:BX795="Lait")*(BY4:BY795="SUSP")*(COUNTIF(AF39,"*"&amp;BZ4:BZ795&amp;"*")&gt;0)*1))</f>
        <v>0</v>
      </c>
      <c r="AW39" s="76" cm="1">
        <f t="array" ref="AW39">IF(T39="",0,SUMPRODUCT((BX4:BX795="Fruits a coque")*(BY4:BY795="EXCL")*(COUNTIF(AF39,"*"&amp;BZ4:BZ795&amp;"*")&gt;0)*1))</f>
        <v>0</v>
      </c>
      <c r="AX39" s="76" cm="1">
        <f t="array" ref="AX39">IF(T39="",0,SUMPRODUCT((BX4:BX795="Fruits a coque")*(BY4:BY795="ALERTE")*(COUNTIF(AF39,"*"&amp;BZ4:BZ795&amp;"*")&gt;0)*1))</f>
        <v>0</v>
      </c>
      <c r="AY39" s="76" cm="1">
        <f t="array" ref="AY39">IF(T39="",0,SUMPRODUCT((BX4:BX795="Celeri")*(BY4:BY795="ALERTE")*(COUNTIF(AF39,"*"&amp;BZ4:BZ795&amp;"*")&gt;0)*1))</f>
        <v>0</v>
      </c>
      <c r="AZ39" s="76" cm="1">
        <f t="array" ref="AZ39">IF(T39="",0,SUMPRODUCT((BX4:BX795="Moutarde")*(BY4:BY795="ALERTE")*(COUNTIF(AF39,"*"&amp;BZ4:BZ795&amp;"*")&gt;0)*1))</f>
        <v>0</v>
      </c>
      <c r="BA39" s="76" cm="1">
        <f t="array" ref="BA39">IF(T39="",0,SUMPRODUCT((BX4:BX795="Sesame")*(BY4:BY795="ALERTE")*(COUNTIF(AF39,"*"&amp;BZ4:BZ795&amp;"*")&gt;0)*1))</f>
        <v>0</v>
      </c>
      <c r="BB39" s="76" cm="1">
        <f t="array" ref="BB39">IF(T39="",0,SUMPRODUCT((BX4:BX795="Sulfites")*(BY4:BY795="ALERTE")*(COUNTIF(AF39,"*"&amp;BZ4:BZ795&amp;"*")&gt;0)*1))</f>
        <v>0</v>
      </c>
      <c r="BC39" s="76" cm="1">
        <f t="array" ref="BC39">IF(T39="",0,SUMPRODUCT((BX4:BX795="Lupin")*(BY4:BY795="ALERTE")*(COUNTIF(AF39,"*"&amp;BZ4:BZ795&amp;"*")&gt;0)*1))</f>
        <v>0</v>
      </c>
      <c r="BD39" s="76" cm="1">
        <f t="array" ref="BD39">IF(T39="",0,SUMPRODUCT((BX4:BX795="Mollusques")*(BY4:BY795="EXCL")*(COUNTIF(AF39,"*"&amp;BZ4:BZ795&amp;"*")&gt;0)*1))</f>
        <v>0</v>
      </c>
      <c r="BE39" s="76" cm="1">
        <f t="array" ref="BE39">IF(T39="",0,SUMPRODUCT((BX4:BX795="Mollusques")*(BY4:BY795="ALERTE")*(COUNTIF(AF39,"*"&amp;BZ4:BZ795&amp;"*")&gt;0)*1))</f>
        <v>0</v>
      </c>
      <c r="BF39" s="76" t="str">
        <f t="shared" si="24"/>
        <v/>
      </c>
      <c r="BG39" s="76" t="str">
        <f t="shared" si="25"/>
        <v/>
      </c>
      <c r="BH39" s="76" t="str">
        <f t="shared" si="26"/>
        <v/>
      </c>
      <c r="BI39" s="76" t="str">
        <f t="shared" si="27"/>
        <v/>
      </c>
      <c r="BJ39" s="76" t="str">
        <f t="shared" si="28"/>
        <v/>
      </c>
      <c r="BK39" s="76" t="str">
        <f t="shared" si="29"/>
        <v/>
      </c>
      <c r="BL39" s="76" t="str">
        <f t="shared" si="30"/>
        <v/>
      </c>
      <c r="BM39" s="76" t="str">
        <f t="shared" si="31"/>
        <v/>
      </c>
      <c r="BN39" s="76" t="str">
        <f t="shared" si="32"/>
        <v/>
      </c>
      <c r="BO39" s="76" t="str">
        <f t="shared" si="33"/>
        <v/>
      </c>
      <c r="BP39" s="76" t="str">
        <f t="shared" si="34"/>
        <v/>
      </c>
      <c r="BQ39" s="76" t="str">
        <f t="shared" si="35"/>
        <v/>
      </c>
      <c r="BR39" s="76" t="str">
        <f t="shared" si="36"/>
        <v/>
      </c>
      <c r="BS39" s="76" t="str">
        <f t="shared" si="37"/>
        <v/>
      </c>
      <c r="BT39" s="76" t="str">
        <f t="shared" si="38"/>
        <v/>
      </c>
      <c r="BU39" s="76" t="str">
        <f t="shared" si="39"/>
        <v/>
      </c>
      <c r="BX39" s="67" t="s">
        <v>6</v>
      </c>
      <c r="BY39" s="547" t="s">
        <v>20</v>
      </c>
      <c r="BZ39" s="67" t="s">
        <v>2033</v>
      </c>
      <c r="CA39" s="67" t="s">
        <v>427</v>
      </c>
    </row>
    <row r="40" spans="2:79" ht="30" customHeight="1">
      <c r="B40" s="816" t="str">
        <f t="shared" si="0"/>
        <v>8. Laissez tiédir, saupoudrez de sucre glace et servez avec une touche de crème fraîche.</v>
      </c>
      <c r="C40" s="816" t="str">
        <f t="shared" si="1"/>
        <v>8 Laissez tiédir saupoudrez de sucre glace et servez avec une touche de crème fraîche</v>
      </c>
      <c r="D40" s="816" t="str">
        <f t="shared" si="2"/>
        <v>8. Laissez tiédir, saupoudrez de sucre glace et servez avec une touche de crème fraîche.</v>
      </c>
      <c r="E40" s="816">
        <f>IF(H39&lt;&gt;"",E39,IF(E39="","",IFERROR(MATCH(TRUE(),INDEX(INDEX($K:$K,E39+1):$K$203&lt;&gt;"",0),0)+E39,"")))</f>
        <v>35</v>
      </c>
      <c r="F40" s="816" t="str">
        <f t="shared" si="40"/>
        <v>joliment sur le fond de tarte.</v>
      </c>
      <c r="G40" s="816" t="str">
        <f t="shared" si="3"/>
        <v>joliment sur le fond de tarte.</v>
      </c>
      <c r="H40" s="829" t="str">
        <f t="shared" si="4"/>
        <v/>
      </c>
      <c r="I40" s="837" t="str">
        <f t="shared" si="5"/>
        <v/>
      </c>
      <c r="J40" s="830">
        <f>IF(K40="","",COUNTIF($K$18:K40,"&lt;&gt;"))</f>
        <v>23</v>
      </c>
      <c r="K40" s="831" t="s">
        <v>2708</v>
      </c>
      <c r="L40" s="830">
        <f t="shared" si="6"/>
        <v>88</v>
      </c>
      <c r="M40" s="792">
        <f t="shared" si="7"/>
        <v>30</v>
      </c>
      <c r="N40" s="832">
        <f t="shared" si="8"/>
        <v>23</v>
      </c>
      <c r="O40" s="833" t="str">
        <f t="shared" si="9"/>
        <v>joliment sur le fond de tarte.</v>
      </c>
      <c r="P40" s="832">
        <f t="shared" si="10"/>
        <v>6</v>
      </c>
      <c r="Q40" s="832">
        <f t="shared" si="11"/>
        <v>30</v>
      </c>
      <c r="S40" s="556">
        <f t="shared" si="12"/>
        <v>40</v>
      </c>
      <c r="T40" s="834" t="str">
        <f t="shared" si="41"/>
        <v>joliment sur le fond de tarte.</v>
      </c>
      <c r="U40" s="556" t="s">
        <v>1456</v>
      </c>
      <c r="V40" s="835" t="str">
        <f t="shared" si="13"/>
        <v>joliment sur le fond de tarte.</v>
      </c>
      <c r="W40" s="836" t="str">
        <f t="shared" si="14"/>
        <v/>
      </c>
      <c r="X40" s="560" t="str">
        <f t="shared" si="15"/>
        <v>joliment sur le fond de tarte.</v>
      </c>
      <c r="Y40" s="561" t="str">
        <f t="shared" si="16"/>
        <v/>
      </c>
      <c r="Z40" s="556">
        <f t="shared" si="17"/>
        <v>0</v>
      </c>
      <c r="AA40" s="556">
        <f t="shared" si="18"/>
        <v>0</v>
      </c>
      <c r="AB40" s="561" t="str">
        <f t="shared" si="19"/>
        <v>aucun match</v>
      </c>
      <c r="AC40" s="76" t="str">
        <f t="shared" si="20"/>
        <v>joliment sur le fond de tarte.</v>
      </c>
      <c r="AD40" s="76" t="str">
        <f t="shared" si="21"/>
        <v>joliment sur le fond de tarte.</v>
      </c>
      <c r="AE40" s="76" t="str">
        <f t="shared" si="22"/>
        <v xml:space="preserve">joliment sur le fond de tarte </v>
      </c>
      <c r="AF40" s="76" t="str">
        <f t="shared" si="23"/>
        <v xml:space="preserve"> joliment sur le fond de tarte </v>
      </c>
      <c r="AG40" s="76" cm="1">
        <f t="array" ref="AG40">IF(T40="",0,SUMPRODUCT((BX4:BX795="Gluten")*(BY4:BY795="INFO")*(COUNTIF(AF40,"*"&amp;BZ4:BZ795&amp;"*")&gt;0)*1))</f>
        <v>0</v>
      </c>
      <c r="AH40" s="76" cm="1">
        <f t="array" ref="AH40">IF(T40="",0,SUMPRODUCT((BX4:BX795="Gluten")*(BY4:BY795="EXCL")*(COUNTIF(AF40,"*"&amp;BZ4:BZ795&amp;"*")&gt;0)*1))</f>
        <v>0</v>
      </c>
      <c r="AI40" s="76" cm="1">
        <f t="array" ref="AI40">IF(T40="",0,SUMPRODUCT((BX4:BX795="Gluten")*(BY4:BY795="ALERTE")*(COUNTIF(AF40,"*"&amp;BZ4:BZ795&amp;"*")&gt;0)*1))</f>
        <v>0</v>
      </c>
      <c r="AJ40" s="76" cm="1">
        <f t="array" ref="AJ40">IF(T40="",0,SUMPRODUCT((BX4:BX795="Gluten")*(BY4:BY795="SUSP")*(COUNTIF(AF40,"*"&amp;BZ4:BZ795&amp;"*")&gt;0)*1))</f>
        <v>0</v>
      </c>
      <c r="AK40" s="76" cm="1">
        <f t="array" ref="AK40">IF(T40="",0,SUMPRODUCT((BX4:BX795="Crustaces")*(BY4:BY795="ALERTE")*(COUNTIF(AF40,"*"&amp;BZ4:BZ795&amp;"*")&gt;0)*1))</f>
        <v>0</v>
      </c>
      <c r="AL40" s="76" cm="1">
        <f t="array" ref="AL40">IF(T40="",0,SUMPRODUCT((BX4:BX795="Oeufs")*(BY4:BY795="ALERTE")*(COUNTIF(AF40,"*"&amp;BZ4:BZ795&amp;"*")&gt;0)*1))</f>
        <v>0</v>
      </c>
      <c r="AM40" s="76" cm="1">
        <f t="array" ref="AM40">IF(T40="",0,SUMPRODUCT((BX4:BX795="Poissons")*(BY4:BY795="INFO")*(COUNTIF(AF40,"*"&amp;BZ4:BZ795&amp;"*")&gt;0)*1))</f>
        <v>0</v>
      </c>
      <c r="AN40" s="76" cm="1">
        <f t="array" ref="AN40">IF(T40="",0,SUMPRODUCT((BX4:BX795="Poissons")*(BY4:BY795="EXCL")*(COUNTIF(AF40,"*"&amp;BZ4:BZ795&amp;"*")&gt;0)*1))</f>
        <v>0</v>
      </c>
      <c r="AO40" s="76" cm="1">
        <f t="array" ref="AO40">IF(T40="",0,SUMPRODUCT((BX4:BX795="Poissons")*(BY4:BY795="ALERTE")*(COUNTIF(AF40,"*"&amp;BZ4:BZ795&amp;"*")&gt;0)*1))</f>
        <v>0</v>
      </c>
      <c r="AP40" s="76" cm="1">
        <f t="array" ref="AP40">IF(T40="",0,SUMPRODUCT((BX4:BX795="Arachides")*(BY4:BY795="ALERTE")*(COUNTIF(AF40,"*"&amp;BZ4:BZ795&amp;"*")&gt;0)*1))</f>
        <v>0</v>
      </c>
      <c r="AQ40" s="76" cm="1">
        <f t="array" ref="AQ40">IF(T40="",0,SUMPRODUCT((BX4:BX795="Soja")*(BY4:BY795="INFO")*(COUNTIF(AF40,"*"&amp;BZ4:BZ795&amp;"*")&gt;0)*1))</f>
        <v>0</v>
      </c>
      <c r="AR40" s="76" cm="1">
        <f t="array" ref="AR40">IF(T40="",0,SUMPRODUCT((BX4:BX795="Soja")*(BY4:BY795="ALERTE")*(COUNTIF(AF40,"*"&amp;BZ4:BZ795&amp;"*")&gt;0)*1))</f>
        <v>0</v>
      </c>
      <c r="AS40" s="76" cm="1">
        <f t="array" ref="AS40">IF(T40="",0,SUMPRODUCT((BX4:BX795="Lait")*(BY4:BY795="INFO")*(COUNTIF(AF40,"*"&amp;BZ4:BZ795&amp;"*")&gt;0)*1))</f>
        <v>0</v>
      </c>
      <c r="AT40" s="76" cm="1">
        <f t="array" ref="AT40">IF(T40="",0,SUMPRODUCT((BX4:BX795="Lait")*(BY4:BY795="EXCL")*(COUNTIF(AF40,"*"&amp;BZ4:BZ795&amp;"*")&gt;0)*1))</f>
        <v>0</v>
      </c>
      <c r="AU40" s="76" cm="1">
        <f t="array" ref="AU40">IF(T40="",0,SUMPRODUCT((BX4:BX795="Lait")*(BY4:BY795="ALERTE")*(COUNTIF(AF40,"*"&amp;BZ4:BZ795&amp;"*")&gt;0)*1))</f>
        <v>0</v>
      </c>
      <c r="AV40" s="76" cm="1">
        <f t="array" ref="AV40">IF(T40="",0,SUMPRODUCT((BX4:BX795="Lait")*(BY4:BY795="SUSP")*(COUNTIF(AF40,"*"&amp;BZ4:BZ795&amp;"*")&gt;0)*1))</f>
        <v>0</v>
      </c>
      <c r="AW40" s="76" cm="1">
        <f t="array" ref="AW40">IF(T40="",0,SUMPRODUCT((BX4:BX795="Fruits a coque")*(BY4:BY795="EXCL")*(COUNTIF(AF40,"*"&amp;BZ4:BZ795&amp;"*")&gt;0)*1))</f>
        <v>0</v>
      </c>
      <c r="AX40" s="76" cm="1">
        <f t="array" ref="AX40">IF(T40="",0,SUMPRODUCT((BX4:BX795="Fruits a coque")*(BY4:BY795="ALERTE")*(COUNTIF(AF40,"*"&amp;BZ4:BZ795&amp;"*")&gt;0)*1))</f>
        <v>0</v>
      </c>
      <c r="AY40" s="76" cm="1">
        <f t="array" ref="AY40">IF(T40="",0,SUMPRODUCT((BX4:BX795="Celeri")*(BY4:BY795="ALERTE")*(COUNTIF(AF40,"*"&amp;BZ4:BZ795&amp;"*")&gt;0)*1))</f>
        <v>0</v>
      </c>
      <c r="AZ40" s="76" cm="1">
        <f t="array" ref="AZ40">IF(T40="",0,SUMPRODUCT((BX4:BX795="Moutarde")*(BY4:BY795="ALERTE")*(COUNTIF(AF40,"*"&amp;BZ4:BZ795&amp;"*")&gt;0)*1))</f>
        <v>0</v>
      </c>
      <c r="BA40" s="76" cm="1">
        <f t="array" ref="BA40">IF(T40="",0,SUMPRODUCT((BX4:BX795="Sesame")*(BY4:BY795="ALERTE")*(COUNTIF(AF40,"*"&amp;BZ4:BZ795&amp;"*")&gt;0)*1))</f>
        <v>0</v>
      </c>
      <c r="BB40" s="76" cm="1">
        <f t="array" ref="BB40">IF(T40="",0,SUMPRODUCT((BX4:BX795="Sulfites")*(BY4:BY795="ALERTE")*(COUNTIF(AF40,"*"&amp;BZ4:BZ795&amp;"*")&gt;0)*1))</f>
        <v>0</v>
      </c>
      <c r="BC40" s="76" cm="1">
        <f t="array" ref="BC40">IF(T40="",0,SUMPRODUCT((BX4:BX795="Lupin")*(BY4:BY795="ALERTE")*(COUNTIF(AF40,"*"&amp;BZ4:BZ795&amp;"*")&gt;0)*1))</f>
        <v>0</v>
      </c>
      <c r="BD40" s="76" cm="1">
        <f t="array" ref="BD40">IF(T40="",0,SUMPRODUCT((BX4:BX795="Mollusques")*(BY4:BY795="EXCL")*(COUNTIF(AF40,"*"&amp;BZ4:BZ795&amp;"*")&gt;0)*1))</f>
        <v>0</v>
      </c>
      <c r="BE40" s="76" cm="1">
        <f t="array" ref="BE40">IF(T40="",0,SUMPRODUCT((BX4:BX795="Mollusques")*(BY4:BY795="ALERTE")*(COUNTIF(AF40,"*"&amp;BZ4:BZ795&amp;"*")&gt;0)*1))</f>
        <v>0</v>
      </c>
      <c r="BF40" s="76" t="str">
        <f t="shared" si="24"/>
        <v/>
      </c>
      <c r="BG40" s="76" t="str">
        <f t="shared" si="25"/>
        <v/>
      </c>
      <c r="BH40" s="76" t="str">
        <f t="shared" si="26"/>
        <v/>
      </c>
      <c r="BI40" s="76" t="str">
        <f t="shared" si="27"/>
        <v/>
      </c>
      <c r="BJ40" s="76" t="str">
        <f t="shared" si="28"/>
        <v/>
      </c>
      <c r="BK40" s="76" t="str">
        <f t="shared" si="29"/>
        <v/>
      </c>
      <c r="BL40" s="76" t="str">
        <f t="shared" si="30"/>
        <v/>
      </c>
      <c r="BM40" s="76" t="str">
        <f t="shared" si="31"/>
        <v/>
      </c>
      <c r="BN40" s="76" t="str">
        <f t="shared" si="32"/>
        <v/>
      </c>
      <c r="BO40" s="76" t="str">
        <f t="shared" si="33"/>
        <v/>
      </c>
      <c r="BP40" s="76" t="str">
        <f t="shared" si="34"/>
        <v/>
      </c>
      <c r="BQ40" s="76" t="str">
        <f t="shared" si="35"/>
        <v/>
      </c>
      <c r="BR40" s="76" t="str">
        <f t="shared" si="36"/>
        <v/>
      </c>
      <c r="BS40" s="76" t="str">
        <f t="shared" si="37"/>
        <v/>
      </c>
      <c r="BT40" s="76" t="str">
        <f t="shared" si="38"/>
        <v/>
      </c>
      <c r="BU40" s="76" t="str">
        <f t="shared" si="39"/>
        <v/>
      </c>
      <c r="BX40" s="67" t="s">
        <v>6</v>
      </c>
      <c r="BY40" s="547" t="s">
        <v>20</v>
      </c>
      <c r="BZ40" s="67" t="s">
        <v>2032</v>
      </c>
      <c r="CA40" s="67" t="s">
        <v>428</v>
      </c>
    </row>
    <row r="41" spans="2:79" ht="30" customHeight="1">
      <c r="B41" s="816" t="str">
        <f t="shared" si="0"/>
        <v>Préparation : 20 min</v>
      </c>
      <c r="C41" s="816" t="str">
        <f t="shared" si="1"/>
        <v>Préparation 20 min</v>
      </c>
      <c r="D41" s="816" t="str">
        <f t="shared" si="2"/>
        <v>Préparation : 20 min</v>
      </c>
      <c r="E41" s="816">
        <f>IF(H40&lt;&gt;"",E40,IF(E40="","",IFERROR(MATCH(TRUE(),INDEX(INDEX($K:$K,E40+1):$K$203&lt;&gt;"",0),0)+E40,"")))</f>
        <v>36</v>
      </c>
      <c r="F41" s="816" t="str">
        <f t="shared" si="40"/>
        <v>4. Dans un saladier, fouettez les œufs avec le sucre et le sucre vanillé jusqu’à ce que le mélange blanchisse.</v>
      </c>
      <c r="G41" s="816" t="str">
        <f t="shared" si="3"/>
        <v xml:space="preserve">4. Dans un saladier, fouettez les œufs avec le sucre et le sucre vanillé </v>
      </c>
      <c r="H41" s="829" t="str">
        <f t="shared" si="4"/>
        <v>jusqu’à ce que le mélange blanchisse.</v>
      </c>
      <c r="I41" s="837" t="str">
        <f t="shared" si="5"/>
        <v/>
      </c>
      <c r="J41" s="830">
        <f>IF(K41="","",COUNTIF($K$18:K41,"&lt;&gt;"))</f>
        <v>24</v>
      </c>
      <c r="K41" s="831" t="s">
        <v>2709</v>
      </c>
      <c r="L41" s="830">
        <f t="shared" si="6"/>
        <v>20</v>
      </c>
      <c r="M41" s="792">
        <f t="shared" si="7"/>
        <v>73</v>
      </c>
      <c r="N41" s="832">
        <f t="shared" si="8"/>
        <v>24</v>
      </c>
      <c r="O41" s="833" t="str">
        <f t="shared" si="9"/>
        <v xml:space="preserve">4. Dans un saladier, fouettez les œufs avec le sucre et le sucre vanillé </v>
      </c>
      <c r="P41" s="832">
        <f t="shared" si="10"/>
        <v>14</v>
      </c>
      <c r="Q41" s="832">
        <f t="shared" si="11"/>
        <v>73</v>
      </c>
      <c r="S41" s="556">
        <f t="shared" si="12"/>
        <v>41</v>
      </c>
      <c r="T41" s="834" t="str">
        <f t="shared" si="41"/>
        <v xml:space="preserve">4. Dans un saladier, fouettez les œufs avec le sucre et le sucre vanillé </v>
      </c>
      <c r="U41" s="556" t="s">
        <v>1456</v>
      </c>
      <c r="V41" s="835" t="str">
        <f t="shared" si="13"/>
        <v>4. Dans un saladier, fouettez les œufs avec le sucre et le sucre vanillé *</v>
      </c>
      <c r="W41" s="836" t="str">
        <f t="shared" si="14"/>
        <v>⚠ Oeufs</v>
      </c>
      <c r="X41" s="560" t="str">
        <f t="shared" si="15"/>
        <v>4. Dans un saladier, fouettez les œufs avec le sucre et le sucre vanillé *</v>
      </c>
      <c r="Y41" s="561" t="str">
        <f t="shared" si="16"/>
        <v/>
      </c>
      <c r="Z41" s="556">
        <f t="shared" si="17"/>
        <v>1</v>
      </c>
      <c r="AA41" s="556">
        <f t="shared" si="18"/>
        <v>0</v>
      </c>
      <c r="AB41" s="561" t="str">
        <f t="shared" si="19"/>
        <v>⚠ Oeufs</v>
      </c>
      <c r="AC41" s="76" t="str">
        <f t="shared" si="20"/>
        <v xml:space="preserve">4. dans un saladier, fouettez les œufs avec le sucre et le sucre vanillé </v>
      </c>
      <c r="AD41" s="76" t="str">
        <f t="shared" si="21"/>
        <v xml:space="preserve">4. dans un saladier, fouettez les oeufs avec le sucre et le sucre vanille </v>
      </c>
      <c r="AE41" s="76" t="str">
        <f t="shared" si="22"/>
        <v xml:space="preserve">4  dans un saladier  fouettez les oeufs avec le sucre et le sucre vanille </v>
      </c>
      <c r="AF41" s="76" t="str">
        <f t="shared" si="23"/>
        <v xml:space="preserve"> 4 dans un saladier fouettez les oeufs avec le sucre et le sucre vanille </v>
      </c>
      <c r="AG41" s="76" cm="1">
        <f t="array" ref="AG41">IF(T41="",0,SUMPRODUCT((BX4:BX795="Gluten")*(BY4:BY795="INFO")*(COUNTIF(AF41,"*"&amp;BZ4:BZ795&amp;"*")&gt;0)*1))</f>
        <v>0</v>
      </c>
      <c r="AH41" s="76" cm="1">
        <f t="array" ref="AH41">IF(T41="",0,SUMPRODUCT((BX4:BX795="Gluten")*(BY4:BY795="EXCL")*(COUNTIF(AF41,"*"&amp;BZ4:BZ795&amp;"*")&gt;0)*1))</f>
        <v>0</v>
      </c>
      <c r="AI41" s="76" cm="1">
        <f t="array" ref="AI41">IF(T41="",0,SUMPRODUCT((BX4:BX795="Gluten")*(BY4:BY795="ALERTE")*(COUNTIF(AF41,"*"&amp;BZ4:BZ795&amp;"*")&gt;0)*1))</f>
        <v>0</v>
      </c>
      <c r="AJ41" s="76" cm="1">
        <f t="array" ref="AJ41">IF(T41="",0,SUMPRODUCT((BX4:BX795="Gluten")*(BY4:BY795="SUSP")*(COUNTIF(AF41,"*"&amp;BZ4:BZ795&amp;"*")&gt;0)*1))</f>
        <v>0</v>
      </c>
      <c r="AK41" s="76" cm="1">
        <f t="array" ref="AK41">IF(T41="",0,SUMPRODUCT((BX4:BX795="Crustaces")*(BY4:BY795="ALERTE")*(COUNTIF(AF41,"*"&amp;BZ4:BZ795&amp;"*")&gt;0)*1))</f>
        <v>0</v>
      </c>
      <c r="AL41" s="76" cm="1">
        <f t="array" ref="AL41">IF(T41="",0,SUMPRODUCT((BX4:BX795="Oeufs")*(BY4:BY795="ALERTE")*(COUNTIF(AF41,"*"&amp;BZ4:BZ795&amp;"*")&gt;0)*1))</f>
        <v>2</v>
      </c>
      <c r="AM41" s="76" cm="1">
        <f t="array" ref="AM41">IF(T41="",0,SUMPRODUCT((BX4:BX795="Poissons")*(BY4:BY795="INFO")*(COUNTIF(AF41,"*"&amp;BZ4:BZ795&amp;"*")&gt;0)*1))</f>
        <v>0</v>
      </c>
      <c r="AN41" s="76" cm="1">
        <f t="array" ref="AN41">IF(T41="",0,SUMPRODUCT((BX4:BX795="Poissons")*(BY4:BY795="EXCL")*(COUNTIF(AF41,"*"&amp;BZ4:BZ795&amp;"*")&gt;0)*1))</f>
        <v>0</v>
      </c>
      <c r="AO41" s="76" cm="1">
        <f t="array" ref="AO41">IF(T41="",0,SUMPRODUCT((BX4:BX795="Poissons")*(BY4:BY795="ALERTE")*(COUNTIF(AF41,"*"&amp;BZ4:BZ795&amp;"*")&gt;0)*1))</f>
        <v>0</v>
      </c>
      <c r="AP41" s="76" cm="1">
        <f t="array" ref="AP41">IF(T41="",0,SUMPRODUCT((BX4:BX795="Arachides")*(BY4:BY795="ALERTE")*(COUNTIF(AF41,"*"&amp;BZ4:BZ795&amp;"*")&gt;0)*1))</f>
        <v>0</v>
      </c>
      <c r="AQ41" s="76" cm="1">
        <f t="array" ref="AQ41">IF(T41="",0,SUMPRODUCT((BX4:BX795="Soja")*(BY4:BY795="INFO")*(COUNTIF(AF41,"*"&amp;BZ4:BZ795&amp;"*")&gt;0)*1))</f>
        <v>0</v>
      </c>
      <c r="AR41" s="76" cm="1">
        <f t="array" ref="AR41">IF(T41="",0,SUMPRODUCT((BX4:BX795="Soja")*(BY4:BY795="ALERTE")*(COUNTIF(AF41,"*"&amp;BZ4:BZ795&amp;"*")&gt;0)*1))</f>
        <v>0</v>
      </c>
      <c r="AS41" s="76" cm="1">
        <f t="array" ref="AS41">IF(T41="",0,SUMPRODUCT((BX4:BX795="Lait")*(BY4:BY795="INFO")*(COUNTIF(AF41,"*"&amp;BZ4:BZ795&amp;"*")&gt;0)*1))</f>
        <v>0</v>
      </c>
      <c r="AT41" s="76" cm="1">
        <f t="array" ref="AT41">IF(T41="",0,SUMPRODUCT((BX4:BX795="Lait")*(BY4:BY795="EXCL")*(COUNTIF(AF41,"*"&amp;BZ4:BZ795&amp;"*")&gt;0)*1))</f>
        <v>0</v>
      </c>
      <c r="AU41" s="76" cm="1">
        <f t="array" ref="AU41">IF(T41="",0,SUMPRODUCT((BX4:BX795="Lait")*(BY4:BY795="ALERTE")*(COUNTIF(AF41,"*"&amp;BZ4:BZ795&amp;"*")&gt;0)*1))</f>
        <v>0</v>
      </c>
      <c r="AV41" s="76" cm="1">
        <f t="array" ref="AV41">IF(T41="",0,SUMPRODUCT((BX4:BX795="Lait")*(BY4:BY795="SUSP")*(COUNTIF(AF41,"*"&amp;BZ4:BZ795&amp;"*")&gt;0)*1))</f>
        <v>0</v>
      </c>
      <c r="AW41" s="76" cm="1">
        <f t="array" ref="AW41">IF(T41="",0,SUMPRODUCT((BX4:BX795="Fruits a coque")*(BY4:BY795="EXCL")*(COUNTIF(AF41,"*"&amp;BZ4:BZ795&amp;"*")&gt;0)*1))</f>
        <v>0</v>
      </c>
      <c r="AX41" s="76" cm="1">
        <f t="array" ref="AX41">IF(T41="",0,SUMPRODUCT((BX4:BX795="Fruits a coque")*(BY4:BY795="ALERTE")*(COUNTIF(AF41,"*"&amp;BZ4:BZ795&amp;"*")&gt;0)*1))</f>
        <v>0</v>
      </c>
      <c r="AY41" s="76" cm="1">
        <f t="array" ref="AY41">IF(T41="",0,SUMPRODUCT((BX4:BX795="Celeri")*(BY4:BY795="ALERTE")*(COUNTIF(AF41,"*"&amp;BZ4:BZ795&amp;"*")&gt;0)*1))</f>
        <v>0</v>
      </c>
      <c r="AZ41" s="76" cm="1">
        <f t="array" ref="AZ41">IF(T41="",0,SUMPRODUCT((BX4:BX795="Moutarde")*(BY4:BY795="ALERTE")*(COUNTIF(AF41,"*"&amp;BZ4:BZ795&amp;"*")&gt;0)*1))</f>
        <v>0</v>
      </c>
      <c r="BA41" s="76" cm="1">
        <f t="array" ref="BA41">IF(T41="",0,SUMPRODUCT((BX4:BX795="Sesame")*(BY4:BY795="ALERTE")*(COUNTIF(AF41,"*"&amp;BZ4:BZ795&amp;"*")&gt;0)*1))</f>
        <v>0</v>
      </c>
      <c r="BB41" s="76" cm="1">
        <f t="array" ref="BB41">IF(T41="",0,SUMPRODUCT((BX4:BX795="Sulfites")*(BY4:BY795="ALERTE")*(COUNTIF(AF41,"*"&amp;BZ4:BZ795&amp;"*")&gt;0)*1))</f>
        <v>0</v>
      </c>
      <c r="BC41" s="76" cm="1">
        <f t="array" ref="BC41">IF(T41="",0,SUMPRODUCT((BX4:BX795="Lupin")*(BY4:BY795="ALERTE")*(COUNTIF(AF41,"*"&amp;BZ4:BZ795&amp;"*")&gt;0)*1))</f>
        <v>0</v>
      </c>
      <c r="BD41" s="76" cm="1">
        <f t="array" ref="BD41">IF(T41="",0,SUMPRODUCT((BX4:BX795="Mollusques")*(BY4:BY795="EXCL")*(COUNTIF(AF41,"*"&amp;BZ4:BZ795&amp;"*")&gt;0)*1))</f>
        <v>0</v>
      </c>
      <c r="BE41" s="76" cm="1">
        <f t="array" ref="BE41">IF(T41="",0,SUMPRODUCT((BX4:BX795="Mollusques")*(BY4:BY795="ALERTE")*(COUNTIF(AF41,"*"&amp;BZ4:BZ795&amp;"*")&gt;0)*1))</f>
        <v>0</v>
      </c>
      <c r="BF41" s="76" t="str">
        <f t="shared" si="24"/>
        <v/>
      </c>
      <c r="BG41" s="76" t="str">
        <f t="shared" si="25"/>
        <v/>
      </c>
      <c r="BH41" s="76" t="str">
        <f t="shared" si="26"/>
        <v/>
      </c>
      <c r="BI41" s="76" t="str">
        <f t="shared" si="27"/>
        <v>⚠ Oeufs</v>
      </c>
      <c r="BJ41" s="76" t="str">
        <f t="shared" si="28"/>
        <v/>
      </c>
      <c r="BK41" s="76" t="str">
        <f t="shared" si="29"/>
        <v/>
      </c>
      <c r="BL41" s="76" t="str">
        <f t="shared" si="30"/>
        <v/>
      </c>
      <c r="BM41" s="76" t="str">
        <f t="shared" si="31"/>
        <v/>
      </c>
      <c r="BN41" s="76" t="str">
        <f t="shared" si="32"/>
        <v/>
      </c>
      <c r="BO41" s="76" t="str">
        <f t="shared" si="33"/>
        <v/>
      </c>
      <c r="BP41" s="76" t="str">
        <f t="shared" si="34"/>
        <v/>
      </c>
      <c r="BQ41" s="76" t="str">
        <f t="shared" si="35"/>
        <v/>
      </c>
      <c r="BR41" s="76" t="str">
        <f t="shared" si="36"/>
        <v/>
      </c>
      <c r="BS41" s="76" t="str">
        <f t="shared" si="37"/>
        <v/>
      </c>
      <c r="BT41" s="76" t="str">
        <f t="shared" si="38"/>
        <v/>
      </c>
      <c r="BU41" s="76" t="str">
        <f t="shared" si="39"/>
        <v/>
      </c>
      <c r="BX41" s="67" t="s">
        <v>7</v>
      </c>
      <c r="BY41" s="547" t="s">
        <v>20</v>
      </c>
      <c r="BZ41" s="67" t="s">
        <v>44</v>
      </c>
      <c r="CA41" s="67" t="s">
        <v>429</v>
      </c>
    </row>
    <row r="42" spans="2:79" ht="30" customHeight="1">
      <c r="B42" s="816" t="str">
        <f t="shared" si="0"/>
        <v>Cuisson : 30 min</v>
      </c>
      <c r="C42" s="816" t="str">
        <f t="shared" si="1"/>
        <v>Cuisson 30 min</v>
      </c>
      <c r="D42" s="816" t="str">
        <f t="shared" si="2"/>
        <v>Cuisson : 30 min</v>
      </c>
      <c r="E42" s="816">
        <f>IF(H41&lt;&gt;"",E41,IF(E41="","",IFERROR(MATCH(TRUE(),INDEX(INDEX($K:$K,E41+1):$K$203&lt;&gt;"",0),0)+E41,"")))</f>
        <v>36</v>
      </c>
      <c r="F42" s="816" t="str">
        <f t="shared" si="40"/>
        <v>jusqu’à ce que le mélange blanchisse.</v>
      </c>
      <c r="G42" s="816" t="str">
        <f t="shared" si="3"/>
        <v>jusqu’à ce que le mélange blanchisse.</v>
      </c>
      <c r="H42" s="829" t="str">
        <f t="shared" si="4"/>
        <v/>
      </c>
      <c r="I42" s="837" t="str">
        <f t="shared" si="5"/>
        <v/>
      </c>
      <c r="J42" s="830">
        <f>IF(K42="","",COUNTIF($K$18:K42,"&lt;&gt;"))</f>
        <v>25</v>
      </c>
      <c r="K42" s="831" t="s">
        <v>2710</v>
      </c>
      <c r="L42" s="830">
        <f t="shared" si="6"/>
        <v>16</v>
      </c>
      <c r="M42" s="792">
        <f t="shared" si="7"/>
        <v>37</v>
      </c>
      <c r="N42" s="832">
        <f t="shared" si="8"/>
        <v>25</v>
      </c>
      <c r="O42" s="833" t="str">
        <f t="shared" si="9"/>
        <v>jusqu’à ce que le mélange blanchisse.</v>
      </c>
      <c r="P42" s="832">
        <f t="shared" si="10"/>
        <v>6</v>
      </c>
      <c r="Q42" s="832">
        <f t="shared" si="11"/>
        <v>37</v>
      </c>
      <c r="S42" s="556">
        <f t="shared" si="12"/>
        <v>42</v>
      </c>
      <c r="T42" s="834" t="str">
        <f t="shared" si="41"/>
        <v>jusqu’à ce que le mélange blanchisse.</v>
      </c>
      <c r="U42" s="556" t="s">
        <v>1456</v>
      </c>
      <c r="V42" s="835" t="str">
        <f t="shared" si="13"/>
        <v>jusqu’à ce que le mélange blanchisse.</v>
      </c>
      <c r="W42" s="836" t="str">
        <f t="shared" si="14"/>
        <v/>
      </c>
      <c r="X42" s="560" t="str">
        <f t="shared" si="15"/>
        <v>jusqu’à ce que le mélange blanchisse.</v>
      </c>
      <c r="Y42" s="561" t="str">
        <f t="shared" si="16"/>
        <v/>
      </c>
      <c r="Z42" s="556">
        <f t="shared" si="17"/>
        <v>0</v>
      </c>
      <c r="AA42" s="556">
        <f t="shared" si="18"/>
        <v>0</v>
      </c>
      <c r="AB42" s="561" t="str">
        <f t="shared" si="19"/>
        <v>aucun match</v>
      </c>
      <c r="AC42" s="76" t="str">
        <f t="shared" si="20"/>
        <v>jusqu’à ce que le mélange blanchisse.</v>
      </c>
      <c r="AD42" s="76" t="str">
        <f t="shared" si="21"/>
        <v>jusqu’a ce que le melange blanchisse.</v>
      </c>
      <c r="AE42" s="76" t="str">
        <f t="shared" si="22"/>
        <v xml:space="preserve">jusqu’a ce que le melange blanchisse </v>
      </c>
      <c r="AF42" s="76" t="str">
        <f t="shared" si="23"/>
        <v xml:space="preserve"> jusqu’a ce que le melange blanchisse </v>
      </c>
      <c r="AG42" s="76" cm="1">
        <f t="array" ref="AG42">IF(T42="",0,SUMPRODUCT((BX4:BX795="Gluten")*(BY4:BY795="INFO")*(COUNTIF(AF42,"*"&amp;BZ4:BZ795&amp;"*")&gt;0)*1))</f>
        <v>0</v>
      </c>
      <c r="AH42" s="76" cm="1">
        <f t="array" ref="AH42">IF(T42="",0,SUMPRODUCT((BX4:BX795="Gluten")*(BY4:BY795="EXCL")*(COUNTIF(AF42,"*"&amp;BZ4:BZ795&amp;"*")&gt;0)*1))</f>
        <v>0</v>
      </c>
      <c r="AI42" s="76" cm="1">
        <f t="array" ref="AI42">IF(T42="",0,SUMPRODUCT((BX4:BX795="Gluten")*(BY4:BY795="ALERTE")*(COUNTIF(AF42,"*"&amp;BZ4:BZ795&amp;"*")&gt;0)*1))</f>
        <v>0</v>
      </c>
      <c r="AJ42" s="76" cm="1">
        <f t="array" ref="AJ42">IF(T42="",0,SUMPRODUCT((BX4:BX795="Gluten")*(BY4:BY795="SUSP")*(COUNTIF(AF42,"*"&amp;BZ4:BZ795&amp;"*")&gt;0)*1))</f>
        <v>0</v>
      </c>
      <c r="AK42" s="76" cm="1">
        <f t="array" ref="AK42">IF(T42="",0,SUMPRODUCT((BX4:BX795="Crustaces")*(BY4:BY795="ALERTE")*(COUNTIF(AF42,"*"&amp;BZ4:BZ795&amp;"*")&gt;0)*1))</f>
        <v>0</v>
      </c>
      <c r="AL42" s="76" cm="1">
        <f t="array" ref="AL42">IF(T42="",0,SUMPRODUCT((BX4:BX795="Oeufs")*(BY4:BY795="ALERTE")*(COUNTIF(AF42,"*"&amp;BZ4:BZ795&amp;"*")&gt;0)*1))</f>
        <v>0</v>
      </c>
      <c r="AM42" s="76" cm="1">
        <f t="array" ref="AM42">IF(T42="",0,SUMPRODUCT((BX4:BX795="Poissons")*(BY4:BY795="INFO")*(COUNTIF(AF42,"*"&amp;BZ4:BZ795&amp;"*")&gt;0)*1))</f>
        <v>0</v>
      </c>
      <c r="AN42" s="76" cm="1">
        <f t="array" ref="AN42">IF(T42="",0,SUMPRODUCT((BX4:BX795="Poissons")*(BY4:BY795="EXCL")*(COUNTIF(AF42,"*"&amp;BZ4:BZ795&amp;"*")&gt;0)*1))</f>
        <v>0</v>
      </c>
      <c r="AO42" s="76" cm="1">
        <f t="array" ref="AO42">IF(T42="",0,SUMPRODUCT((BX4:BX795="Poissons")*(BY4:BY795="ALERTE")*(COUNTIF(AF42,"*"&amp;BZ4:BZ795&amp;"*")&gt;0)*1))</f>
        <v>0</v>
      </c>
      <c r="AP42" s="76" cm="1">
        <f t="array" ref="AP42">IF(T42="",0,SUMPRODUCT((BX4:BX795="Arachides")*(BY4:BY795="ALERTE")*(COUNTIF(AF42,"*"&amp;BZ4:BZ795&amp;"*")&gt;0)*1))</f>
        <v>0</v>
      </c>
      <c r="AQ42" s="76" cm="1">
        <f t="array" ref="AQ42">IF(T42="",0,SUMPRODUCT((BX4:BX795="Soja")*(BY4:BY795="INFO")*(COUNTIF(AF42,"*"&amp;BZ4:BZ795&amp;"*")&gt;0)*1))</f>
        <v>0</v>
      </c>
      <c r="AR42" s="76" cm="1">
        <f t="array" ref="AR42">IF(T42="",0,SUMPRODUCT((BX4:BX795="Soja")*(BY4:BY795="ALERTE")*(COUNTIF(AF42,"*"&amp;BZ4:BZ795&amp;"*")&gt;0)*1))</f>
        <v>0</v>
      </c>
      <c r="AS42" s="76" cm="1">
        <f t="array" ref="AS42">IF(T42="",0,SUMPRODUCT((BX4:BX795="Lait")*(BY4:BY795="INFO")*(COUNTIF(AF42,"*"&amp;BZ4:BZ795&amp;"*")&gt;0)*1))</f>
        <v>0</v>
      </c>
      <c r="AT42" s="76" cm="1">
        <f t="array" ref="AT42">IF(T42="",0,SUMPRODUCT((BX4:BX795="Lait")*(BY4:BY795="EXCL")*(COUNTIF(AF42,"*"&amp;BZ4:BZ795&amp;"*")&gt;0)*1))</f>
        <v>0</v>
      </c>
      <c r="AU42" s="76" cm="1">
        <f t="array" ref="AU42">IF(T42="",0,SUMPRODUCT((BX4:BX795="Lait")*(BY4:BY795="ALERTE")*(COUNTIF(AF42,"*"&amp;BZ4:BZ795&amp;"*")&gt;0)*1))</f>
        <v>0</v>
      </c>
      <c r="AV42" s="76" cm="1">
        <f t="array" ref="AV42">IF(T42="",0,SUMPRODUCT((BX4:BX795="Lait")*(BY4:BY795="SUSP")*(COUNTIF(AF42,"*"&amp;BZ4:BZ795&amp;"*")&gt;0)*1))</f>
        <v>0</v>
      </c>
      <c r="AW42" s="76" cm="1">
        <f t="array" ref="AW42">IF(T42="",0,SUMPRODUCT((BX4:BX795="Fruits a coque")*(BY4:BY795="EXCL")*(COUNTIF(AF42,"*"&amp;BZ4:BZ795&amp;"*")&gt;0)*1))</f>
        <v>0</v>
      </c>
      <c r="AX42" s="76" cm="1">
        <f t="array" ref="AX42">IF(T42="",0,SUMPRODUCT((BX4:BX795="Fruits a coque")*(BY4:BY795="ALERTE")*(COUNTIF(AF42,"*"&amp;BZ4:BZ795&amp;"*")&gt;0)*1))</f>
        <v>0</v>
      </c>
      <c r="AY42" s="76" cm="1">
        <f t="array" ref="AY42">IF(T42="",0,SUMPRODUCT((BX4:BX795="Celeri")*(BY4:BY795="ALERTE")*(COUNTIF(AF42,"*"&amp;BZ4:BZ795&amp;"*")&gt;0)*1))</f>
        <v>0</v>
      </c>
      <c r="AZ42" s="76" cm="1">
        <f t="array" ref="AZ42">IF(T42="",0,SUMPRODUCT((BX4:BX795="Moutarde")*(BY4:BY795="ALERTE")*(COUNTIF(AF42,"*"&amp;BZ4:BZ795&amp;"*")&gt;0)*1))</f>
        <v>0</v>
      </c>
      <c r="BA42" s="76" cm="1">
        <f t="array" ref="BA42">IF(T42="",0,SUMPRODUCT((BX4:BX795="Sesame")*(BY4:BY795="ALERTE")*(COUNTIF(AF42,"*"&amp;BZ4:BZ795&amp;"*")&gt;0)*1))</f>
        <v>0</v>
      </c>
      <c r="BB42" s="76" cm="1">
        <f t="array" ref="BB42">IF(T42="",0,SUMPRODUCT((BX4:BX795="Sulfites")*(BY4:BY795="ALERTE")*(COUNTIF(AF42,"*"&amp;BZ4:BZ795&amp;"*")&gt;0)*1))</f>
        <v>0</v>
      </c>
      <c r="BC42" s="76" cm="1">
        <f t="array" ref="BC42">IF(T42="",0,SUMPRODUCT((BX4:BX795="Lupin")*(BY4:BY795="ALERTE")*(COUNTIF(AF42,"*"&amp;BZ4:BZ795&amp;"*")&gt;0)*1))</f>
        <v>0</v>
      </c>
      <c r="BD42" s="76" cm="1">
        <f t="array" ref="BD42">IF(T42="",0,SUMPRODUCT((BX4:BX795="Mollusques")*(BY4:BY795="EXCL")*(COUNTIF(AF42,"*"&amp;BZ4:BZ795&amp;"*")&gt;0)*1))</f>
        <v>0</v>
      </c>
      <c r="BE42" s="76" cm="1">
        <f t="array" ref="BE42">IF(T42="",0,SUMPRODUCT((BX4:BX795="Mollusques")*(BY4:BY795="ALERTE")*(COUNTIF(AF42,"*"&amp;BZ4:BZ795&amp;"*")&gt;0)*1))</f>
        <v>0</v>
      </c>
      <c r="BF42" s="76" t="str">
        <f t="shared" si="24"/>
        <v/>
      </c>
      <c r="BG42" s="76" t="str">
        <f t="shared" si="25"/>
        <v/>
      </c>
      <c r="BH42" s="76" t="str">
        <f t="shared" si="26"/>
        <v/>
      </c>
      <c r="BI42" s="76" t="str">
        <f t="shared" si="27"/>
        <v/>
      </c>
      <c r="BJ42" s="76" t="str">
        <f t="shared" si="28"/>
        <v/>
      </c>
      <c r="BK42" s="76" t="str">
        <f t="shared" si="29"/>
        <v/>
      </c>
      <c r="BL42" s="76" t="str">
        <f t="shared" si="30"/>
        <v/>
      </c>
      <c r="BM42" s="76" t="str">
        <f t="shared" si="31"/>
        <v/>
      </c>
      <c r="BN42" s="76" t="str">
        <f t="shared" si="32"/>
        <v/>
      </c>
      <c r="BO42" s="76" t="str">
        <f t="shared" si="33"/>
        <v/>
      </c>
      <c r="BP42" s="76" t="str">
        <f t="shared" si="34"/>
        <v/>
      </c>
      <c r="BQ42" s="76" t="str">
        <f t="shared" si="35"/>
        <v/>
      </c>
      <c r="BR42" s="76" t="str">
        <f t="shared" si="36"/>
        <v/>
      </c>
      <c r="BS42" s="76" t="str">
        <f t="shared" si="37"/>
        <v/>
      </c>
      <c r="BT42" s="76" t="str">
        <f t="shared" si="38"/>
        <v/>
      </c>
      <c r="BU42" s="76" t="str">
        <f t="shared" si="39"/>
        <v/>
      </c>
      <c r="BX42" s="67" t="s">
        <v>7</v>
      </c>
      <c r="BY42" s="547" t="s">
        <v>20</v>
      </c>
      <c r="BZ42" s="67" t="s">
        <v>45</v>
      </c>
      <c r="CA42" s="67" t="s">
        <v>430</v>
      </c>
    </row>
    <row r="43" spans="2:79" ht="30" customHeight="1">
      <c r="B43" s="816" t="str">
        <f t="shared" si="0"/>
        <v>Portions : 4</v>
      </c>
      <c r="C43" s="816" t="str">
        <f t="shared" si="1"/>
        <v>Portions 4</v>
      </c>
      <c r="D43" s="816" t="str">
        <f t="shared" si="2"/>
        <v>Portions : 4</v>
      </c>
      <c r="E43" s="816">
        <f>IF(H42&lt;&gt;"",E42,IF(E42="","",IFERROR(MATCH(TRUE(),INDEX(INDEX($K:$K,E42+1):$K$203&lt;&gt;"",0),0)+E42,"")))</f>
        <v>37</v>
      </c>
      <c r="F43" s="816" t="str">
        <f t="shared" si="40"/>
        <v>5. Incorporez la farine, la poudre d’amandes puis la crème liquide, en mélangeant bien entre chaque ajout.</v>
      </c>
      <c r="G43" s="816" t="str">
        <f t="shared" si="3"/>
        <v xml:space="preserve">5. Incorporez la farine, la poudre d’amandes puis la crème liquide, en </v>
      </c>
      <c r="H43" s="829" t="str">
        <f t="shared" si="4"/>
        <v>mélangeant bien entre chaque ajout.</v>
      </c>
      <c r="I43" s="837" t="str">
        <f t="shared" si="5"/>
        <v/>
      </c>
      <c r="J43" s="830">
        <f>IF(K43="","",COUNTIF($K$18:K43,"&lt;&gt;"))</f>
        <v>26</v>
      </c>
      <c r="K43" s="831" t="s">
        <v>2711</v>
      </c>
      <c r="L43" s="830">
        <f t="shared" si="6"/>
        <v>12</v>
      </c>
      <c r="M43" s="792">
        <f t="shared" si="7"/>
        <v>71</v>
      </c>
      <c r="N43" s="832">
        <f t="shared" si="8"/>
        <v>26</v>
      </c>
      <c r="O43" s="833" t="str">
        <f t="shared" si="9"/>
        <v xml:space="preserve">5. Incorporez la farine, la poudre d’amandes puis la crème liquide, en </v>
      </c>
      <c r="P43" s="832">
        <f t="shared" si="10"/>
        <v>12</v>
      </c>
      <c r="Q43" s="832">
        <f t="shared" si="11"/>
        <v>71</v>
      </c>
      <c r="S43" s="556">
        <f t="shared" si="12"/>
        <v>43</v>
      </c>
      <c r="T43" s="834" t="str">
        <f t="shared" si="41"/>
        <v xml:space="preserve">5. Incorporez la farine, la poudre d’amandes puis la crème liquide, en </v>
      </c>
      <c r="U43" s="556" t="s">
        <v>1456</v>
      </c>
      <c r="V43" s="835" t="str">
        <f t="shared" si="13"/>
        <v>5. Incorporez la farine, la poudre d’amandes puis la crème liquide, en *</v>
      </c>
      <c r="W43" s="836" t="str">
        <f t="shared" si="14"/>
        <v>⚠ Gluten • ⚠ Lait • ⚠ Fruits a coque</v>
      </c>
      <c r="X43" s="560" t="str">
        <f t="shared" si="15"/>
        <v>5. Incorporez la farine, la poudre d’amandes puis la crème liquide, en *</v>
      </c>
      <c r="Y43" s="561" t="str">
        <f t="shared" si="16"/>
        <v/>
      </c>
      <c r="Z43" s="556">
        <f t="shared" si="17"/>
        <v>3</v>
      </c>
      <c r="AA43" s="556">
        <f t="shared" si="18"/>
        <v>0</v>
      </c>
      <c r="AB43" s="561" t="str">
        <f t="shared" si="19"/>
        <v>⚠ Gluten • ⚠ Lait • ⚠ Fruits a coque</v>
      </c>
      <c r="AC43" s="76" t="str">
        <f t="shared" si="20"/>
        <v xml:space="preserve">5. incorporez la farine, la poudre d’amandes puis la crème liquide, en </v>
      </c>
      <c r="AD43" s="76" t="str">
        <f t="shared" si="21"/>
        <v xml:space="preserve">5. incorporez la farine, la poudre d’amandes puis la creme liquide, en </v>
      </c>
      <c r="AE43" s="76" t="str">
        <f t="shared" si="22"/>
        <v xml:space="preserve">5  incorporez la farine  la poudre d’amandes puis la creme liquide  en </v>
      </c>
      <c r="AF43" s="76" t="str">
        <f t="shared" si="23"/>
        <v xml:space="preserve"> 5 incorporez la farine la poudre d’amandes puis la creme liquide en </v>
      </c>
      <c r="AG43" s="76" cm="1">
        <f t="array" ref="AG43">IF(T43="",0,SUMPRODUCT((BX4:BX795="Gluten")*(BY4:BY795="INFO")*(COUNTIF(AF43,"*"&amp;BZ4:BZ795&amp;"*")&gt;0)*1))</f>
        <v>0</v>
      </c>
      <c r="AH43" s="76" cm="1">
        <f t="array" ref="AH43">IF(T43="",0,SUMPRODUCT((BX4:BX795="Gluten")*(BY4:BY795="EXCL")*(COUNTIF(AF43,"*"&amp;BZ4:BZ795&amp;"*")&gt;0)*1))</f>
        <v>0</v>
      </c>
      <c r="AI43" s="76" cm="1">
        <f t="array" ref="AI43">IF(T43="",0,SUMPRODUCT((BX4:BX795="Gluten")*(BY4:BY795="ALERTE")*(COUNTIF(AF43,"*"&amp;BZ4:BZ795&amp;"*")&gt;0)*1))</f>
        <v>1</v>
      </c>
      <c r="AJ43" s="76" cm="1">
        <f t="array" ref="AJ43">IF(T43="",0,SUMPRODUCT((BX4:BX795="Gluten")*(BY4:BY795="SUSP")*(COUNTIF(AF43,"*"&amp;BZ4:BZ795&amp;"*")&gt;0)*1))</f>
        <v>1</v>
      </c>
      <c r="AK43" s="76" cm="1">
        <f t="array" ref="AK43">IF(T43="",0,SUMPRODUCT((BX4:BX795="Crustaces")*(BY4:BY795="ALERTE")*(COUNTIF(AF43,"*"&amp;BZ4:BZ795&amp;"*")&gt;0)*1))</f>
        <v>0</v>
      </c>
      <c r="AL43" s="76" cm="1">
        <f t="array" ref="AL43">IF(T43="",0,SUMPRODUCT((BX4:BX795="Oeufs")*(BY4:BY795="ALERTE")*(COUNTIF(AF43,"*"&amp;BZ4:BZ795&amp;"*")&gt;0)*1))</f>
        <v>0</v>
      </c>
      <c r="AM43" s="76" cm="1">
        <f t="array" ref="AM43">IF(T43="",0,SUMPRODUCT((BX4:BX795="Poissons")*(BY4:BY795="INFO")*(COUNTIF(AF43,"*"&amp;BZ4:BZ795&amp;"*")&gt;0)*1))</f>
        <v>0</v>
      </c>
      <c r="AN43" s="76" cm="1">
        <f t="array" ref="AN43">IF(T43="",0,SUMPRODUCT((BX4:BX795="Poissons")*(BY4:BY795="EXCL")*(COUNTIF(AF43,"*"&amp;BZ4:BZ795&amp;"*")&gt;0)*1))</f>
        <v>0</v>
      </c>
      <c r="AO43" s="76" cm="1">
        <f t="array" ref="AO43">IF(T43="",0,SUMPRODUCT((BX4:BX795="Poissons")*(BY4:BY795="ALERTE")*(COUNTIF(AF43,"*"&amp;BZ4:BZ795&amp;"*")&gt;0)*1))</f>
        <v>0</v>
      </c>
      <c r="AP43" s="76" cm="1">
        <f t="array" ref="AP43">IF(T43="",0,SUMPRODUCT((BX4:BX795="Arachides")*(BY4:BY795="ALERTE")*(COUNTIF(AF43,"*"&amp;BZ4:BZ795&amp;"*")&gt;0)*1))</f>
        <v>0</v>
      </c>
      <c r="AQ43" s="76" cm="1">
        <f t="array" ref="AQ43">IF(T43="",0,SUMPRODUCT((BX4:BX795="Soja")*(BY4:BY795="INFO")*(COUNTIF(AF43,"*"&amp;BZ4:BZ795&amp;"*")&gt;0)*1))</f>
        <v>0</v>
      </c>
      <c r="AR43" s="76" cm="1">
        <f t="array" ref="AR43">IF(T43="",0,SUMPRODUCT((BX4:BX795="Soja")*(BY4:BY795="ALERTE")*(COUNTIF(AF43,"*"&amp;BZ4:BZ795&amp;"*")&gt;0)*1))</f>
        <v>0</v>
      </c>
      <c r="AS43" s="76" cm="1">
        <f t="array" ref="AS43">IF(T43="",0,SUMPRODUCT((BX4:BX795="Lait")*(BY4:BY795="INFO")*(COUNTIF(AF43,"*"&amp;BZ4:BZ795&amp;"*")&gt;0)*1))</f>
        <v>0</v>
      </c>
      <c r="AT43" s="76" cm="1">
        <f t="array" ref="AT43">IF(T43="",0,SUMPRODUCT((BX4:BX795="Lait")*(BY4:BY795="EXCL")*(COUNTIF(AF43,"*"&amp;BZ4:BZ795&amp;"*")&gt;0)*1))</f>
        <v>0</v>
      </c>
      <c r="AU43" s="76" cm="1">
        <f t="array" ref="AU43">IF(T43="",0,SUMPRODUCT((BX4:BX795="Lait")*(BY4:BY795="ALERTE")*(COUNTIF(AF43,"*"&amp;BZ4:BZ795&amp;"*")&gt;0)*1))</f>
        <v>1</v>
      </c>
      <c r="AV43" s="76" cm="1">
        <f t="array" ref="AV43">IF(T43="",0,SUMPRODUCT((BX4:BX795="Lait")*(BY4:BY795="SUSP")*(COUNTIF(AF43,"*"&amp;BZ4:BZ795&amp;"*")&gt;0)*1))</f>
        <v>1</v>
      </c>
      <c r="AW43" s="76" cm="1">
        <f t="array" ref="AW43">IF(T43="",0,SUMPRODUCT((BX4:BX795="Fruits a coque")*(BY4:BY795="EXCL")*(COUNTIF(AF43,"*"&amp;BZ4:BZ795&amp;"*")&gt;0)*1))</f>
        <v>0</v>
      </c>
      <c r="AX43" s="76" cm="1">
        <f t="array" ref="AX43">IF(T43="",0,SUMPRODUCT((BX4:BX795="Fruits a coque")*(BY4:BY795="ALERTE")*(COUNTIF(AF43,"*"&amp;BZ4:BZ795&amp;"*")&gt;0)*1))</f>
        <v>2</v>
      </c>
      <c r="AY43" s="76" cm="1">
        <f t="array" ref="AY43">IF(T43="",0,SUMPRODUCT((BX4:BX795="Celeri")*(BY4:BY795="ALERTE")*(COUNTIF(AF43,"*"&amp;BZ4:BZ795&amp;"*")&gt;0)*1))</f>
        <v>0</v>
      </c>
      <c r="AZ43" s="76" cm="1">
        <f t="array" ref="AZ43">IF(T43="",0,SUMPRODUCT((BX4:BX795="Moutarde")*(BY4:BY795="ALERTE")*(COUNTIF(AF43,"*"&amp;BZ4:BZ795&amp;"*")&gt;0)*1))</f>
        <v>0</v>
      </c>
      <c r="BA43" s="76" cm="1">
        <f t="array" ref="BA43">IF(T43="",0,SUMPRODUCT((BX4:BX795="Sesame")*(BY4:BY795="ALERTE")*(COUNTIF(AF43,"*"&amp;BZ4:BZ795&amp;"*")&gt;0)*1))</f>
        <v>0</v>
      </c>
      <c r="BB43" s="76" cm="1">
        <f t="array" ref="BB43">IF(T43="",0,SUMPRODUCT((BX4:BX795="Sulfites")*(BY4:BY795="ALERTE")*(COUNTIF(AF43,"*"&amp;BZ4:BZ795&amp;"*")&gt;0)*1))</f>
        <v>0</v>
      </c>
      <c r="BC43" s="76" cm="1">
        <f t="array" ref="BC43">IF(T43="",0,SUMPRODUCT((BX4:BX795="Lupin")*(BY4:BY795="ALERTE")*(COUNTIF(AF43,"*"&amp;BZ4:BZ795&amp;"*")&gt;0)*1))</f>
        <v>0</v>
      </c>
      <c r="BD43" s="76" cm="1">
        <f t="array" ref="BD43">IF(T43="",0,SUMPRODUCT((BX4:BX795="Mollusques")*(BY4:BY795="EXCL")*(COUNTIF(AF43,"*"&amp;BZ4:BZ795&amp;"*")&gt;0)*1))</f>
        <v>0</v>
      </c>
      <c r="BE43" s="76" cm="1">
        <f t="array" ref="BE43">IF(T43="",0,SUMPRODUCT((BX4:BX795="Mollusques")*(BY4:BY795="ALERTE")*(COUNTIF(AF43,"*"&amp;BZ4:BZ795&amp;"*")&gt;0)*1))</f>
        <v>0</v>
      </c>
      <c r="BF43" s="76" t="str">
        <f t="shared" si="24"/>
        <v>⚠ Gluten</v>
      </c>
      <c r="BG43" s="76" t="str">
        <f t="shared" si="25"/>
        <v/>
      </c>
      <c r="BH43" s="76" t="str">
        <f t="shared" si="26"/>
        <v/>
      </c>
      <c r="BI43" s="76" t="str">
        <f t="shared" si="27"/>
        <v/>
      </c>
      <c r="BJ43" s="76" t="str">
        <f t="shared" si="28"/>
        <v/>
      </c>
      <c r="BK43" s="76" t="str">
        <f t="shared" si="29"/>
        <v/>
      </c>
      <c r="BL43" s="76" t="str">
        <f t="shared" si="30"/>
        <v/>
      </c>
      <c r="BM43" s="76" t="str">
        <f t="shared" si="31"/>
        <v>⚠ Lait</v>
      </c>
      <c r="BN43" s="76" t="str">
        <f t="shared" si="32"/>
        <v/>
      </c>
      <c r="BO43" s="76" t="str">
        <f t="shared" si="33"/>
        <v>⚠ Fruits a coque</v>
      </c>
      <c r="BP43" s="76" t="str">
        <f t="shared" si="34"/>
        <v/>
      </c>
      <c r="BQ43" s="76" t="str">
        <f t="shared" si="35"/>
        <v/>
      </c>
      <c r="BR43" s="76" t="str">
        <f t="shared" si="36"/>
        <v/>
      </c>
      <c r="BS43" s="76" t="str">
        <f t="shared" si="37"/>
        <v/>
      </c>
      <c r="BT43" s="76" t="str">
        <f t="shared" si="38"/>
        <v/>
      </c>
      <c r="BU43" s="76" t="str">
        <f t="shared" si="39"/>
        <v/>
      </c>
      <c r="BX43" s="67" t="s">
        <v>7</v>
      </c>
      <c r="BY43" s="547" t="s">
        <v>20</v>
      </c>
      <c r="BZ43" s="67" t="s">
        <v>46</v>
      </c>
      <c r="CA43" s="67" t="s">
        <v>431</v>
      </c>
    </row>
    <row r="44" spans="2:79" ht="30" customHeight="1">
      <c r="B44" s="816" t="str">
        <f t="shared" si="0"/>
        <v>Calories : ≈ 410 kcal par part</v>
      </c>
      <c r="C44" s="816" t="str">
        <f t="shared" si="1"/>
        <v>Calories ≈ 410 kcal par part</v>
      </c>
      <c r="D44" s="816" t="str">
        <f t="shared" si="2"/>
        <v>Calories : ≈ 410 kcal par part</v>
      </c>
      <c r="E44" s="816">
        <f>IF(H43&lt;&gt;"",E43,IF(E43="","",IFERROR(MATCH(TRUE(),INDEX(INDEX($K:$K,E43+1):$K$203&lt;&gt;"",0),0)+E43,"")))</f>
        <v>37</v>
      </c>
      <c r="F44" s="816" t="str">
        <f t="shared" si="40"/>
        <v>mélangeant bien entre chaque ajout.</v>
      </c>
      <c r="G44" s="816" t="str">
        <f t="shared" si="3"/>
        <v>mélangeant bien entre chaque ajout.</v>
      </c>
      <c r="H44" s="829" t="str">
        <f t="shared" si="4"/>
        <v/>
      </c>
      <c r="I44" s="837" t="str">
        <f t="shared" si="5"/>
        <v/>
      </c>
      <c r="J44" s="830">
        <f>IF(K44="","",COUNTIF($K$18:K44,"&lt;&gt;"))</f>
        <v>27</v>
      </c>
      <c r="K44" s="831" t="s">
        <v>2712</v>
      </c>
      <c r="L44" s="830">
        <f t="shared" si="6"/>
        <v>30</v>
      </c>
      <c r="M44" s="792">
        <f t="shared" si="7"/>
        <v>35</v>
      </c>
      <c r="N44" s="832">
        <f t="shared" si="8"/>
        <v>27</v>
      </c>
      <c r="O44" s="833" t="str">
        <f t="shared" si="9"/>
        <v>mélangeant bien entre chaque ajout.</v>
      </c>
      <c r="P44" s="832">
        <f t="shared" si="10"/>
        <v>5</v>
      </c>
      <c r="Q44" s="832">
        <f t="shared" si="11"/>
        <v>35</v>
      </c>
      <c r="S44" s="556">
        <f t="shared" si="12"/>
        <v>44</v>
      </c>
      <c r="T44" s="834" t="str">
        <f t="shared" si="41"/>
        <v>mélangeant bien entre chaque ajout.</v>
      </c>
      <c r="U44" s="556" t="s">
        <v>1456</v>
      </c>
      <c r="V44" s="835" t="str">
        <f t="shared" si="13"/>
        <v>mélangeant bien entre chaque ajout.</v>
      </c>
      <c r="W44" s="836" t="str">
        <f t="shared" si="14"/>
        <v/>
      </c>
      <c r="X44" s="560" t="str">
        <f t="shared" si="15"/>
        <v>mélangeant bien entre chaque ajout.</v>
      </c>
      <c r="Y44" s="561" t="str">
        <f t="shared" si="16"/>
        <v/>
      </c>
      <c r="Z44" s="556">
        <f t="shared" si="17"/>
        <v>0</v>
      </c>
      <c r="AA44" s="556">
        <f t="shared" si="18"/>
        <v>0</v>
      </c>
      <c r="AB44" s="561" t="str">
        <f t="shared" si="19"/>
        <v>aucun match</v>
      </c>
      <c r="AC44" s="76" t="str">
        <f t="shared" si="20"/>
        <v>mélangeant bien entre chaque ajout.</v>
      </c>
      <c r="AD44" s="76" t="str">
        <f t="shared" si="21"/>
        <v>melangeant bien entre chaque ajout.</v>
      </c>
      <c r="AE44" s="76" t="str">
        <f t="shared" si="22"/>
        <v xml:space="preserve">melangeant bien entre chaque ajout </v>
      </c>
      <c r="AF44" s="76" t="str">
        <f t="shared" si="23"/>
        <v xml:space="preserve"> melangeant bien entre chaque ajout </v>
      </c>
      <c r="AG44" s="76" cm="1">
        <f t="array" ref="AG44">IF(T44="",0,SUMPRODUCT((BX4:BX795="Gluten")*(BY4:BY795="INFO")*(COUNTIF(AF44,"*"&amp;BZ4:BZ795&amp;"*")&gt;0)*1))</f>
        <v>0</v>
      </c>
      <c r="AH44" s="76" cm="1">
        <f t="array" ref="AH44">IF(T44="",0,SUMPRODUCT((BX4:BX795="Gluten")*(BY4:BY795="EXCL")*(COUNTIF(AF44,"*"&amp;BZ4:BZ795&amp;"*")&gt;0)*1))</f>
        <v>0</v>
      </c>
      <c r="AI44" s="76" cm="1">
        <f t="array" ref="AI44">IF(T44="",0,SUMPRODUCT((BX4:BX795="Gluten")*(BY4:BY795="ALERTE")*(COUNTIF(AF44,"*"&amp;BZ4:BZ795&amp;"*")&gt;0)*1))</f>
        <v>0</v>
      </c>
      <c r="AJ44" s="76" cm="1">
        <f t="array" ref="AJ44">IF(T44="",0,SUMPRODUCT((BX4:BX795="Gluten")*(BY4:BY795="SUSP")*(COUNTIF(AF44,"*"&amp;BZ4:BZ795&amp;"*")&gt;0)*1))</f>
        <v>0</v>
      </c>
      <c r="AK44" s="76" cm="1">
        <f t="array" ref="AK44">IF(T44="",0,SUMPRODUCT((BX4:BX795="Crustaces")*(BY4:BY795="ALERTE")*(COUNTIF(AF44,"*"&amp;BZ4:BZ795&amp;"*")&gt;0)*1))</f>
        <v>0</v>
      </c>
      <c r="AL44" s="76" cm="1">
        <f t="array" ref="AL44">IF(T44="",0,SUMPRODUCT((BX4:BX795="Oeufs")*(BY4:BY795="ALERTE")*(COUNTIF(AF44,"*"&amp;BZ4:BZ795&amp;"*")&gt;0)*1))</f>
        <v>0</v>
      </c>
      <c r="AM44" s="76" cm="1">
        <f t="array" ref="AM44">IF(T44="",0,SUMPRODUCT((BX4:BX795="Poissons")*(BY4:BY795="INFO")*(COUNTIF(AF44,"*"&amp;BZ4:BZ795&amp;"*")&gt;0)*1))</f>
        <v>0</v>
      </c>
      <c r="AN44" s="76" cm="1">
        <f t="array" ref="AN44">IF(T44="",0,SUMPRODUCT((BX4:BX795="Poissons")*(BY4:BY795="EXCL")*(COUNTIF(AF44,"*"&amp;BZ4:BZ795&amp;"*")&gt;0)*1))</f>
        <v>0</v>
      </c>
      <c r="AO44" s="76" cm="1">
        <f t="array" ref="AO44">IF(T44="",0,SUMPRODUCT((BX4:BX795="Poissons")*(BY4:BY795="ALERTE")*(COUNTIF(AF44,"*"&amp;BZ4:BZ795&amp;"*")&gt;0)*1))</f>
        <v>0</v>
      </c>
      <c r="AP44" s="76" cm="1">
        <f t="array" ref="AP44">IF(T44="",0,SUMPRODUCT((BX4:BX795="Arachides")*(BY4:BY795="ALERTE")*(COUNTIF(AF44,"*"&amp;BZ4:BZ795&amp;"*")&gt;0)*1))</f>
        <v>0</v>
      </c>
      <c r="AQ44" s="76" cm="1">
        <f t="array" ref="AQ44">IF(T44="",0,SUMPRODUCT((BX4:BX795="Soja")*(BY4:BY795="INFO")*(COUNTIF(AF44,"*"&amp;BZ4:BZ795&amp;"*")&gt;0)*1))</f>
        <v>0</v>
      </c>
      <c r="AR44" s="76" cm="1">
        <f t="array" ref="AR44">IF(T44="",0,SUMPRODUCT((BX4:BX795="Soja")*(BY4:BY795="ALERTE")*(COUNTIF(AF44,"*"&amp;BZ4:BZ795&amp;"*")&gt;0)*1))</f>
        <v>0</v>
      </c>
      <c r="AS44" s="76" cm="1">
        <f t="array" ref="AS44">IF(T44="",0,SUMPRODUCT((BX4:BX795="Lait")*(BY4:BY795="INFO")*(COUNTIF(AF44,"*"&amp;BZ4:BZ795&amp;"*")&gt;0)*1))</f>
        <v>0</v>
      </c>
      <c r="AT44" s="76" cm="1">
        <f t="array" ref="AT44">IF(T44="",0,SUMPRODUCT((BX4:BX795="Lait")*(BY4:BY795="EXCL")*(COUNTIF(AF44,"*"&amp;BZ4:BZ795&amp;"*")&gt;0)*1))</f>
        <v>0</v>
      </c>
      <c r="AU44" s="76" cm="1">
        <f t="array" ref="AU44">IF(T44="",0,SUMPRODUCT((BX4:BX795="Lait")*(BY4:BY795="ALERTE")*(COUNTIF(AF44,"*"&amp;BZ4:BZ795&amp;"*")&gt;0)*1))</f>
        <v>0</v>
      </c>
      <c r="AV44" s="76" cm="1">
        <f t="array" ref="AV44">IF(T44="",0,SUMPRODUCT((BX4:BX795="Lait")*(BY4:BY795="SUSP")*(COUNTIF(AF44,"*"&amp;BZ4:BZ795&amp;"*")&gt;0)*1))</f>
        <v>0</v>
      </c>
      <c r="AW44" s="76" cm="1">
        <f t="array" ref="AW44">IF(T44="",0,SUMPRODUCT((BX4:BX795="Fruits a coque")*(BY4:BY795="EXCL")*(COUNTIF(AF44,"*"&amp;BZ4:BZ795&amp;"*")&gt;0)*1))</f>
        <v>0</v>
      </c>
      <c r="AX44" s="76" cm="1">
        <f t="array" ref="AX44">IF(T44="",0,SUMPRODUCT((BX4:BX795="Fruits a coque")*(BY4:BY795="ALERTE")*(COUNTIF(AF44,"*"&amp;BZ4:BZ795&amp;"*")&gt;0)*1))</f>
        <v>0</v>
      </c>
      <c r="AY44" s="76" cm="1">
        <f t="array" ref="AY44">IF(T44="",0,SUMPRODUCT((BX4:BX795="Celeri")*(BY4:BY795="ALERTE")*(COUNTIF(AF44,"*"&amp;BZ4:BZ795&amp;"*")&gt;0)*1))</f>
        <v>0</v>
      </c>
      <c r="AZ44" s="76" cm="1">
        <f t="array" ref="AZ44">IF(T44="",0,SUMPRODUCT((BX4:BX795="Moutarde")*(BY4:BY795="ALERTE")*(COUNTIF(AF44,"*"&amp;BZ4:BZ795&amp;"*")&gt;0)*1))</f>
        <v>0</v>
      </c>
      <c r="BA44" s="76" cm="1">
        <f t="array" ref="BA44">IF(T44="",0,SUMPRODUCT((BX4:BX795="Sesame")*(BY4:BY795="ALERTE")*(COUNTIF(AF44,"*"&amp;BZ4:BZ795&amp;"*")&gt;0)*1))</f>
        <v>0</v>
      </c>
      <c r="BB44" s="76" cm="1">
        <f t="array" ref="BB44">IF(T44="",0,SUMPRODUCT((BX4:BX795="Sulfites")*(BY4:BY795="ALERTE")*(COUNTIF(AF44,"*"&amp;BZ4:BZ795&amp;"*")&gt;0)*1))</f>
        <v>0</v>
      </c>
      <c r="BC44" s="76" cm="1">
        <f t="array" ref="BC44">IF(T44="",0,SUMPRODUCT((BX4:BX795="Lupin")*(BY4:BY795="ALERTE")*(COUNTIF(AF44,"*"&amp;BZ4:BZ795&amp;"*")&gt;0)*1))</f>
        <v>0</v>
      </c>
      <c r="BD44" s="76" cm="1">
        <f t="array" ref="BD44">IF(T44="",0,SUMPRODUCT((BX4:BX795="Mollusques")*(BY4:BY795="EXCL")*(COUNTIF(AF44,"*"&amp;BZ4:BZ795&amp;"*")&gt;0)*1))</f>
        <v>0</v>
      </c>
      <c r="BE44" s="76" cm="1">
        <f t="array" ref="BE44">IF(T44="",0,SUMPRODUCT((BX4:BX795="Mollusques")*(BY4:BY795="ALERTE")*(COUNTIF(AF44,"*"&amp;BZ4:BZ795&amp;"*")&gt;0)*1))</f>
        <v>0</v>
      </c>
      <c r="BF44" s="76" t="str">
        <f t="shared" si="24"/>
        <v/>
      </c>
      <c r="BG44" s="76" t="str">
        <f t="shared" si="25"/>
        <v/>
      </c>
      <c r="BH44" s="76" t="str">
        <f t="shared" si="26"/>
        <v/>
      </c>
      <c r="BI44" s="76" t="str">
        <f t="shared" si="27"/>
        <v/>
      </c>
      <c r="BJ44" s="76" t="str">
        <f t="shared" si="28"/>
        <v/>
      </c>
      <c r="BK44" s="76" t="str">
        <f t="shared" si="29"/>
        <v/>
      </c>
      <c r="BL44" s="76" t="str">
        <f t="shared" si="30"/>
        <v/>
      </c>
      <c r="BM44" s="76" t="str">
        <f t="shared" si="31"/>
        <v/>
      </c>
      <c r="BN44" s="76" t="str">
        <f t="shared" si="32"/>
        <v/>
      </c>
      <c r="BO44" s="76" t="str">
        <f t="shared" si="33"/>
        <v/>
      </c>
      <c r="BP44" s="76" t="str">
        <f t="shared" si="34"/>
        <v/>
      </c>
      <c r="BQ44" s="76" t="str">
        <f t="shared" si="35"/>
        <v/>
      </c>
      <c r="BR44" s="76" t="str">
        <f t="shared" si="36"/>
        <v/>
      </c>
      <c r="BS44" s="76" t="str">
        <f t="shared" si="37"/>
        <v/>
      </c>
      <c r="BT44" s="76" t="str">
        <f t="shared" si="38"/>
        <v/>
      </c>
      <c r="BU44" s="76" t="str">
        <f t="shared" si="39"/>
        <v/>
      </c>
      <c r="BX44" s="67" t="s">
        <v>7</v>
      </c>
      <c r="BY44" s="547" t="s">
        <v>20</v>
      </c>
      <c r="BZ44" s="67" t="s">
        <v>2031</v>
      </c>
      <c r="CA44" s="67" t="s">
        <v>432</v>
      </c>
    </row>
    <row r="45" spans="2:79" ht="30" customHeight="1">
      <c r="B45" s="816" t="str">
        <f t="shared" si="0"/>
        <v/>
      </c>
      <c r="C45" s="816" t="str">
        <f t="shared" si="1"/>
        <v/>
      </c>
      <c r="D45" s="816" t="str">
        <f t="shared" si="2"/>
        <v/>
      </c>
      <c r="E45" s="816">
        <f>IF(H44&lt;&gt;"",E44,IF(E44="","",IFERROR(MATCH(TRUE(),INDEX(INDEX($K:$K,E44+1):$K$203&lt;&gt;"",0),0)+E44,"")))</f>
        <v>38</v>
      </c>
      <c r="F45" s="816" t="str">
        <f t="shared" si="40"/>
        <v>6. Versez cette préparation sur les pommes, parsemez d’amandes effilées et ajoutez quelques noisettes de beurre.</v>
      </c>
      <c r="G45" s="816" t="str">
        <f t="shared" si="3"/>
        <v xml:space="preserve">6. Versez cette préparation sur les pommes, parsemez d’amandes effilées et </v>
      </c>
      <c r="H45" s="829" t="str">
        <f t="shared" si="4"/>
        <v>ajoutez quelques noisettes de beurre.</v>
      </c>
      <c r="I45" s="837" t="str">
        <f t="shared" si="5"/>
        <v/>
      </c>
      <c r="J45" s="830" t="str">
        <f>IF(K45="","",COUNTIF($K$18:K45,"&lt;&gt;"))</f>
        <v/>
      </c>
      <c r="K45" s="831"/>
      <c r="L45" s="830" t="str">
        <f t="shared" si="6"/>
        <v/>
      </c>
      <c r="M45" s="792">
        <f t="shared" si="7"/>
        <v>75</v>
      </c>
      <c r="N45" s="832">
        <f t="shared" si="8"/>
        <v>28</v>
      </c>
      <c r="O45" s="833" t="str">
        <f t="shared" si="9"/>
        <v xml:space="preserve">6. Versez cette préparation sur les pommes, parsemez d’amandes effilées et </v>
      </c>
      <c r="P45" s="832">
        <f t="shared" si="10"/>
        <v>11</v>
      </c>
      <c r="Q45" s="832">
        <f t="shared" si="11"/>
        <v>75</v>
      </c>
      <c r="S45" s="556">
        <f t="shared" si="12"/>
        <v>45</v>
      </c>
      <c r="T45" s="834" t="str">
        <f t="shared" si="41"/>
        <v xml:space="preserve">6. Versez cette préparation sur les pommes, parsemez d’amandes effilées et </v>
      </c>
      <c r="U45" s="556" t="s">
        <v>1456</v>
      </c>
      <c r="V45" s="835" t="str">
        <f t="shared" si="13"/>
        <v>6. Versez cette préparation sur les pommes, parsemez d’amandes effilées et *</v>
      </c>
      <c r="W45" s="836" t="str">
        <f t="shared" si="14"/>
        <v>⚠ Fruits a coque</v>
      </c>
      <c r="X45" s="560" t="str">
        <f t="shared" si="15"/>
        <v>6. Versez cette préparation sur les pommes, parsemez d’amandes effilées et *</v>
      </c>
      <c r="Y45" s="561" t="str">
        <f t="shared" si="16"/>
        <v/>
      </c>
      <c r="Z45" s="556">
        <f t="shared" si="17"/>
        <v>1</v>
      </c>
      <c r="AA45" s="556">
        <f t="shared" si="18"/>
        <v>0</v>
      </c>
      <c r="AB45" s="561" t="str">
        <f t="shared" si="19"/>
        <v>⚠ Fruits a coque</v>
      </c>
      <c r="AC45" s="76" t="str">
        <f t="shared" si="20"/>
        <v xml:space="preserve">6. versez cette préparation sur les pommes, parsemez d’amandes effilées et </v>
      </c>
      <c r="AD45" s="76" t="str">
        <f t="shared" si="21"/>
        <v xml:space="preserve">6. versez cette preparation sur les pommes, parsemez d’amandes effilees et </v>
      </c>
      <c r="AE45" s="76" t="str">
        <f t="shared" si="22"/>
        <v xml:space="preserve">6  versez cette preparation sur les pommes  parsemez d’amandes effilees et </v>
      </c>
      <c r="AF45" s="76" t="str">
        <f t="shared" si="23"/>
        <v xml:space="preserve"> 6 versez cette preparation sur les pommes parsemez d’amandes effilees et </v>
      </c>
      <c r="AG45" s="76" cm="1">
        <f t="array" ref="AG45">IF(T45="",0,SUMPRODUCT((BX4:BX795="Gluten")*(BY4:BY795="INFO")*(COUNTIF(AF45,"*"&amp;BZ4:BZ795&amp;"*")&gt;0)*1))</f>
        <v>0</v>
      </c>
      <c r="AH45" s="76" cm="1">
        <f t="array" ref="AH45">IF(T45="",0,SUMPRODUCT((BX4:BX795="Gluten")*(BY4:BY795="EXCL")*(COUNTIF(AF45,"*"&amp;BZ4:BZ795&amp;"*")&gt;0)*1))</f>
        <v>0</v>
      </c>
      <c r="AI45" s="76" cm="1">
        <f t="array" ref="AI45">IF(T45="",0,SUMPRODUCT((BX4:BX795="Gluten")*(BY4:BY795="ALERTE")*(COUNTIF(AF45,"*"&amp;BZ4:BZ795&amp;"*")&gt;0)*1))</f>
        <v>0</v>
      </c>
      <c r="AJ45" s="76" cm="1">
        <f t="array" ref="AJ45">IF(T45="",0,SUMPRODUCT((BX4:BX795="Gluten")*(BY4:BY795="SUSP")*(COUNTIF(AF45,"*"&amp;BZ4:BZ795&amp;"*")&gt;0)*1))</f>
        <v>0</v>
      </c>
      <c r="AK45" s="76" cm="1">
        <f t="array" ref="AK45">IF(T45="",0,SUMPRODUCT((BX4:BX795="Crustaces")*(BY4:BY795="ALERTE")*(COUNTIF(AF45,"*"&amp;BZ4:BZ795&amp;"*")&gt;0)*1))</f>
        <v>0</v>
      </c>
      <c r="AL45" s="76" cm="1">
        <f t="array" ref="AL45">IF(T45="",0,SUMPRODUCT((BX4:BX795="Oeufs")*(BY4:BY795="ALERTE")*(COUNTIF(AF45,"*"&amp;BZ4:BZ795&amp;"*")&gt;0)*1))</f>
        <v>0</v>
      </c>
      <c r="AM45" s="76" cm="1">
        <f t="array" ref="AM45">IF(T45="",0,SUMPRODUCT((BX4:BX795="Poissons")*(BY4:BY795="INFO")*(COUNTIF(AF45,"*"&amp;BZ4:BZ795&amp;"*")&gt;0)*1))</f>
        <v>0</v>
      </c>
      <c r="AN45" s="76" cm="1">
        <f t="array" ref="AN45">IF(T45="",0,SUMPRODUCT((BX4:BX795="Poissons")*(BY4:BY795="EXCL")*(COUNTIF(AF45,"*"&amp;BZ4:BZ795&amp;"*")&gt;0)*1))</f>
        <v>0</v>
      </c>
      <c r="AO45" s="76" cm="1">
        <f t="array" ref="AO45">IF(T45="",0,SUMPRODUCT((BX4:BX795="Poissons")*(BY4:BY795="ALERTE")*(COUNTIF(AF45,"*"&amp;BZ4:BZ795&amp;"*")&gt;0)*1))</f>
        <v>0</v>
      </c>
      <c r="AP45" s="76" cm="1">
        <f t="array" ref="AP45">IF(T45="",0,SUMPRODUCT((BX4:BX795="Arachides")*(BY4:BY795="ALERTE")*(COUNTIF(AF45,"*"&amp;BZ4:BZ795&amp;"*")&gt;0)*1))</f>
        <v>0</v>
      </c>
      <c r="AQ45" s="76" cm="1">
        <f t="array" ref="AQ45">IF(T45="",0,SUMPRODUCT((BX4:BX795="Soja")*(BY4:BY795="INFO")*(COUNTIF(AF45,"*"&amp;BZ4:BZ795&amp;"*")&gt;0)*1))</f>
        <v>0</v>
      </c>
      <c r="AR45" s="76" cm="1">
        <f t="array" ref="AR45">IF(T45="",0,SUMPRODUCT((BX4:BX795="Soja")*(BY4:BY795="ALERTE")*(COUNTIF(AF45,"*"&amp;BZ4:BZ795&amp;"*")&gt;0)*1))</f>
        <v>0</v>
      </c>
      <c r="AS45" s="76" cm="1">
        <f t="array" ref="AS45">IF(T45="",0,SUMPRODUCT((BX4:BX795="Lait")*(BY4:BY795="INFO")*(COUNTIF(AF45,"*"&amp;BZ4:BZ795&amp;"*")&gt;0)*1))</f>
        <v>0</v>
      </c>
      <c r="AT45" s="76" cm="1">
        <f t="array" ref="AT45">IF(T45="",0,SUMPRODUCT((BX4:BX795="Lait")*(BY4:BY795="EXCL")*(COUNTIF(AF45,"*"&amp;BZ4:BZ795&amp;"*")&gt;0)*1))</f>
        <v>0</v>
      </c>
      <c r="AU45" s="76" cm="1">
        <f t="array" ref="AU45">IF(T45="",0,SUMPRODUCT((BX4:BX795="Lait")*(BY4:BY795="ALERTE")*(COUNTIF(AF45,"*"&amp;BZ4:BZ795&amp;"*")&gt;0)*1))</f>
        <v>0</v>
      </c>
      <c r="AV45" s="76" cm="1">
        <f t="array" ref="AV45">IF(T45="",0,SUMPRODUCT((BX4:BX795="Lait")*(BY4:BY795="SUSP")*(COUNTIF(AF45,"*"&amp;BZ4:BZ795&amp;"*")&gt;0)*1))</f>
        <v>0</v>
      </c>
      <c r="AW45" s="76" cm="1">
        <f t="array" ref="AW45">IF(T45="",0,SUMPRODUCT((BX4:BX795="Fruits a coque")*(BY4:BY795="EXCL")*(COUNTIF(AF45,"*"&amp;BZ4:BZ795&amp;"*")&gt;0)*1))</f>
        <v>0</v>
      </c>
      <c r="AX45" s="76" cm="1">
        <f t="array" ref="AX45">IF(T45="",0,SUMPRODUCT((BX4:BX795="Fruits a coque")*(BY4:BY795="ALERTE")*(COUNTIF(AF45,"*"&amp;BZ4:BZ795&amp;"*")&gt;0)*1))</f>
        <v>2</v>
      </c>
      <c r="AY45" s="76" cm="1">
        <f t="array" ref="AY45">IF(T45="",0,SUMPRODUCT((BX4:BX795="Celeri")*(BY4:BY795="ALERTE")*(COUNTIF(AF45,"*"&amp;BZ4:BZ795&amp;"*")&gt;0)*1))</f>
        <v>0</v>
      </c>
      <c r="AZ45" s="76" cm="1">
        <f t="array" ref="AZ45">IF(T45="",0,SUMPRODUCT((BX4:BX795="Moutarde")*(BY4:BY795="ALERTE")*(COUNTIF(AF45,"*"&amp;BZ4:BZ795&amp;"*")&gt;0)*1))</f>
        <v>0</v>
      </c>
      <c r="BA45" s="76" cm="1">
        <f t="array" ref="BA45">IF(T45="",0,SUMPRODUCT((BX4:BX795="Sesame")*(BY4:BY795="ALERTE")*(COUNTIF(AF45,"*"&amp;BZ4:BZ795&amp;"*")&gt;0)*1))</f>
        <v>0</v>
      </c>
      <c r="BB45" s="76" cm="1">
        <f t="array" ref="BB45">IF(T45="",0,SUMPRODUCT((BX4:BX795="Sulfites")*(BY4:BY795="ALERTE")*(COUNTIF(AF45,"*"&amp;BZ4:BZ795&amp;"*")&gt;0)*1))</f>
        <v>0</v>
      </c>
      <c r="BC45" s="76" cm="1">
        <f t="array" ref="BC45">IF(T45="",0,SUMPRODUCT((BX4:BX795="Lupin")*(BY4:BY795="ALERTE")*(COUNTIF(AF45,"*"&amp;BZ4:BZ795&amp;"*")&gt;0)*1))</f>
        <v>0</v>
      </c>
      <c r="BD45" s="76" cm="1">
        <f t="array" ref="BD45">IF(T45="",0,SUMPRODUCT((BX4:BX795="Mollusques")*(BY4:BY795="EXCL")*(COUNTIF(AF45,"*"&amp;BZ4:BZ795&amp;"*")&gt;0)*1))</f>
        <v>0</v>
      </c>
      <c r="BE45" s="76" cm="1">
        <f t="array" ref="BE45">IF(T45="",0,SUMPRODUCT((BX4:BX795="Mollusques")*(BY4:BY795="ALERTE")*(COUNTIF(AF45,"*"&amp;BZ4:BZ795&amp;"*")&gt;0)*1))</f>
        <v>0</v>
      </c>
      <c r="BF45" s="76" t="str">
        <f t="shared" si="24"/>
        <v/>
      </c>
      <c r="BG45" s="76" t="str">
        <f t="shared" si="25"/>
        <v/>
      </c>
      <c r="BH45" s="76" t="str">
        <f t="shared" si="26"/>
        <v/>
      </c>
      <c r="BI45" s="76" t="str">
        <f t="shared" si="27"/>
        <v/>
      </c>
      <c r="BJ45" s="76" t="str">
        <f t="shared" si="28"/>
        <v/>
      </c>
      <c r="BK45" s="76" t="str">
        <f t="shared" si="29"/>
        <v/>
      </c>
      <c r="BL45" s="76" t="str">
        <f t="shared" si="30"/>
        <v/>
      </c>
      <c r="BM45" s="76" t="str">
        <f t="shared" si="31"/>
        <v/>
      </c>
      <c r="BN45" s="76" t="str">
        <f t="shared" si="32"/>
        <v/>
      </c>
      <c r="BO45" s="76" t="str">
        <f t="shared" si="33"/>
        <v>⚠ Fruits a coque</v>
      </c>
      <c r="BP45" s="76" t="str">
        <f t="shared" si="34"/>
        <v/>
      </c>
      <c r="BQ45" s="76" t="str">
        <f t="shared" si="35"/>
        <v/>
      </c>
      <c r="BR45" s="76" t="str">
        <f t="shared" si="36"/>
        <v/>
      </c>
      <c r="BS45" s="76" t="str">
        <f t="shared" si="37"/>
        <v/>
      </c>
      <c r="BT45" s="76" t="str">
        <f t="shared" si="38"/>
        <v/>
      </c>
      <c r="BU45" s="76" t="str">
        <f t="shared" si="39"/>
        <v/>
      </c>
      <c r="BX45" s="67" t="s">
        <v>7</v>
      </c>
      <c r="BY45" s="547" t="s">
        <v>20</v>
      </c>
      <c r="BZ45" s="67" t="s">
        <v>2030</v>
      </c>
      <c r="CA45" s="67" t="s">
        <v>433</v>
      </c>
    </row>
    <row r="46" spans="2:79" ht="30" customHeight="1">
      <c r="B46" s="816" t="str">
        <f t="shared" si="0"/>
        <v/>
      </c>
      <c r="C46" s="816" t="str">
        <f t="shared" si="1"/>
        <v/>
      </c>
      <c r="D46" s="816" t="str">
        <f t="shared" si="2"/>
        <v/>
      </c>
      <c r="E46" s="816">
        <f>IF(H45&lt;&gt;"",E45,IF(E45="","",IFERROR(MATCH(TRUE(),INDEX(INDEX($K:$K,E45+1):$K$203&lt;&gt;"",0),0)+E45,"")))</f>
        <v>38</v>
      </c>
      <c r="F46" s="816" t="str">
        <f t="shared" si="40"/>
        <v>ajoutez quelques noisettes de beurre.</v>
      </c>
      <c r="G46" s="816" t="str">
        <f t="shared" si="3"/>
        <v>ajoutez quelques noisettes de beurre.</v>
      </c>
      <c r="H46" s="829" t="str">
        <f t="shared" si="4"/>
        <v/>
      </c>
      <c r="I46" s="837" t="str">
        <f t="shared" si="5"/>
        <v/>
      </c>
      <c r="J46" s="830" t="str">
        <f>IF(K46="","",COUNTIF($K$18:K46,"&lt;&gt;"))</f>
        <v/>
      </c>
      <c r="K46" s="831"/>
      <c r="L46" s="830" t="str">
        <f t="shared" si="6"/>
        <v/>
      </c>
      <c r="M46" s="792">
        <f t="shared" si="7"/>
        <v>37</v>
      </c>
      <c r="N46" s="832">
        <f t="shared" si="8"/>
        <v>29</v>
      </c>
      <c r="O46" s="833" t="str">
        <f t="shared" si="9"/>
        <v>ajoutez quelques noisettes de beurre.</v>
      </c>
      <c r="P46" s="832">
        <f t="shared" si="10"/>
        <v>5</v>
      </c>
      <c r="Q46" s="832">
        <f t="shared" si="11"/>
        <v>37</v>
      </c>
      <c r="S46" s="556">
        <f t="shared" si="12"/>
        <v>46</v>
      </c>
      <c r="T46" s="834" t="str">
        <f t="shared" si="41"/>
        <v>ajoutez quelques noisettes de beurre.</v>
      </c>
      <c r="U46" s="556" t="s">
        <v>1456</v>
      </c>
      <c r="V46" s="835" t="str">
        <f t="shared" si="13"/>
        <v>ajoutez quelques noisettes de beurre. *</v>
      </c>
      <c r="W46" s="836" t="str">
        <f t="shared" si="14"/>
        <v>⚠ Lait • ⚠ Fruits a coque</v>
      </c>
      <c r="X46" s="560" t="str">
        <f t="shared" si="15"/>
        <v>ajoutez quelques noisettes de beurre. *</v>
      </c>
      <c r="Y46" s="561" t="str">
        <f t="shared" si="16"/>
        <v/>
      </c>
      <c r="Z46" s="556">
        <f t="shared" si="17"/>
        <v>2</v>
      </c>
      <c r="AA46" s="556">
        <f t="shared" si="18"/>
        <v>0</v>
      </c>
      <c r="AB46" s="561" t="str">
        <f t="shared" si="19"/>
        <v>⚠ Lait • ⚠ Fruits a coque</v>
      </c>
      <c r="AC46" s="76" t="str">
        <f t="shared" si="20"/>
        <v>ajoutez quelques noisettes de beurre.</v>
      </c>
      <c r="AD46" s="76" t="str">
        <f t="shared" si="21"/>
        <v>ajoutez quelques noisettes de beurre.</v>
      </c>
      <c r="AE46" s="76" t="str">
        <f t="shared" si="22"/>
        <v xml:space="preserve">ajoutez quelques noisettes de beurre </v>
      </c>
      <c r="AF46" s="76" t="str">
        <f t="shared" si="23"/>
        <v xml:space="preserve"> ajoutez quelques noisettes de beurre </v>
      </c>
      <c r="AG46" s="76" cm="1">
        <f t="array" ref="AG46">IF(T46="",0,SUMPRODUCT((BX4:BX795="Gluten")*(BY4:BY795="INFO")*(COUNTIF(AF46,"*"&amp;BZ4:BZ795&amp;"*")&gt;0)*1))</f>
        <v>0</v>
      </c>
      <c r="AH46" s="76" cm="1">
        <f t="array" ref="AH46">IF(T46="",0,SUMPRODUCT((BX4:BX795="Gluten")*(BY4:BY795="EXCL")*(COUNTIF(AF46,"*"&amp;BZ4:BZ795&amp;"*")&gt;0)*1))</f>
        <v>0</v>
      </c>
      <c r="AI46" s="76" cm="1">
        <f t="array" ref="AI46">IF(T46="",0,SUMPRODUCT((BX4:BX795="Gluten")*(BY4:BY795="ALERTE")*(COUNTIF(AF46,"*"&amp;BZ4:BZ795&amp;"*")&gt;0)*1))</f>
        <v>0</v>
      </c>
      <c r="AJ46" s="76" cm="1">
        <f t="array" ref="AJ46">IF(T46="",0,SUMPRODUCT((BX4:BX795="Gluten")*(BY4:BY795="SUSP")*(COUNTIF(AF46,"*"&amp;BZ4:BZ795&amp;"*")&gt;0)*1))</f>
        <v>0</v>
      </c>
      <c r="AK46" s="76" cm="1">
        <f t="array" ref="AK46">IF(T46="",0,SUMPRODUCT((BX4:BX795="Crustaces")*(BY4:BY795="ALERTE")*(COUNTIF(AF46,"*"&amp;BZ4:BZ795&amp;"*")&gt;0)*1))</f>
        <v>0</v>
      </c>
      <c r="AL46" s="76" cm="1">
        <f t="array" ref="AL46">IF(T46="",0,SUMPRODUCT((BX4:BX795="Oeufs")*(BY4:BY795="ALERTE")*(COUNTIF(AF46,"*"&amp;BZ4:BZ795&amp;"*")&gt;0)*1))</f>
        <v>0</v>
      </c>
      <c r="AM46" s="76" cm="1">
        <f t="array" ref="AM46">IF(T46="",0,SUMPRODUCT((BX4:BX795="Poissons")*(BY4:BY795="INFO")*(COUNTIF(AF46,"*"&amp;BZ4:BZ795&amp;"*")&gt;0)*1))</f>
        <v>0</v>
      </c>
      <c r="AN46" s="76" cm="1">
        <f t="array" ref="AN46">IF(T46="",0,SUMPRODUCT((BX4:BX795="Poissons")*(BY4:BY795="EXCL")*(COUNTIF(AF46,"*"&amp;BZ4:BZ795&amp;"*")&gt;0)*1))</f>
        <v>0</v>
      </c>
      <c r="AO46" s="76" cm="1">
        <f t="array" ref="AO46">IF(T46="",0,SUMPRODUCT((BX4:BX795="Poissons")*(BY4:BY795="ALERTE")*(COUNTIF(AF46,"*"&amp;BZ4:BZ795&amp;"*")&gt;0)*1))</f>
        <v>0</v>
      </c>
      <c r="AP46" s="76" cm="1">
        <f t="array" ref="AP46">IF(T46="",0,SUMPRODUCT((BX4:BX795="Arachides")*(BY4:BY795="ALERTE")*(COUNTIF(AF46,"*"&amp;BZ4:BZ795&amp;"*")&gt;0)*1))</f>
        <v>0</v>
      </c>
      <c r="AQ46" s="76" cm="1">
        <f t="array" ref="AQ46">IF(T46="",0,SUMPRODUCT((BX4:BX795="Soja")*(BY4:BY795="INFO")*(COUNTIF(AF46,"*"&amp;BZ4:BZ795&amp;"*")&gt;0)*1))</f>
        <v>0</v>
      </c>
      <c r="AR46" s="76" cm="1">
        <f t="array" ref="AR46">IF(T46="",0,SUMPRODUCT((BX4:BX795="Soja")*(BY4:BY795="ALERTE")*(COUNTIF(AF46,"*"&amp;BZ4:BZ795&amp;"*")&gt;0)*1))</f>
        <v>0</v>
      </c>
      <c r="AS46" s="76" cm="1">
        <f t="array" ref="AS46">IF(T46="",0,SUMPRODUCT((BX4:BX795="Lait")*(BY4:BY795="INFO")*(COUNTIF(AF46,"*"&amp;BZ4:BZ795&amp;"*")&gt;0)*1))</f>
        <v>0</v>
      </c>
      <c r="AT46" s="76" cm="1">
        <f t="array" ref="AT46">IF(T46="",0,SUMPRODUCT((BX4:BX795="Lait")*(BY4:BY795="EXCL")*(COUNTIF(AF46,"*"&amp;BZ4:BZ795&amp;"*")&gt;0)*1))</f>
        <v>0</v>
      </c>
      <c r="AU46" s="76" cm="1">
        <f t="array" ref="AU46">IF(T46="",0,SUMPRODUCT((BX4:BX795="Lait")*(BY4:BY795="ALERTE")*(COUNTIF(AF46,"*"&amp;BZ4:BZ795&amp;"*")&gt;0)*1))</f>
        <v>1</v>
      </c>
      <c r="AV46" s="76" cm="1">
        <f t="array" ref="AV46">IF(T46="",0,SUMPRODUCT((BX4:BX795="Lait")*(BY4:BY795="SUSP")*(COUNTIF(AF46,"*"&amp;BZ4:BZ795&amp;"*")&gt;0)*1))</f>
        <v>1</v>
      </c>
      <c r="AW46" s="76" cm="1">
        <f t="array" ref="AW46">IF(T46="",0,SUMPRODUCT((BX4:BX795="Fruits a coque")*(BY4:BY795="EXCL")*(COUNTIF(AF46,"*"&amp;BZ4:BZ795&amp;"*")&gt;0)*1))</f>
        <v>0</v>
      </c>
      <c r="AX46" s="76" cm="1">
        <f t="array" ref="AX46">IF(T46="",0,SUMPRODUCT((BX4:BX795="Fruits a coque")*(BY4:BY795="ALERTE")*(COUNTIF(AF46,"*"&amp;BZ4:BZ795&amp;"*")&gt;0)*1))</f>
        <v>2</v>
      </c>
      <c r="AY46" s="76" cm="1">
        <f t="array" ref="AY46">IF(T46="",0,SUMPRODUCT((BX4:BX795="Celeri")*(BY4:BY795="ALERTE")*(COUNTIF(AF46,"*"&amp;BZ4:BZ795&amp;"*")&gt;0)*1))</f>
        <v>0</v>
      </c>
      <c r="AZ46" s="76" cm="1">
        <f t="array" ref="AZ46">IF(T46="",0,SUMPRODUCT((BX4:BX795="Moutarde")*(BY4:BY795="ALERTE")*(COUNTIF(AF46,"*"&amp;BZ4:BZ795&amp;"*")&gt;0)*1))</f>
        <v>0</v>
      </c>
      <c r="BA46" s="76" cm="1">
        <f t="array" ref="BA46">IF(T46="",0,SUMPRODUCT((BX4:BX795="Sesame")*(BY4:BY795="ALERTE")*(COUNTIF(AF46,"*"&amp;BZ4:BZ795&amp;"*")&gt;0)*1))</f>
        <v>0</v>
      </c>
      <c r="BB46" s="76" cm="1">
        <f t="array" ref="BB46">IF(T46="",0,SUMPRODUCT((BX4:BX795="Sulfites")*(BY4:BY795="ALERTE")*(COUNTIF(AF46,"*"&amp;BZ4:BZ795&amp;"*")&gt;0)*1))</f>
        <v>0</v>
      </c>
      <c r="BC46" s="76" cm="1">
        <f t="array" ref="BC46">IF(T46="",0,SUMPRODUCT((BX4:BX795="Lupin")*(BY4:BY795="ALERTE")*(COUNTIF(AF46,"*"&amp;BZ4:BZ795&amp;"*")&gt;0)*1))</f>
        <v>0</v>
      </c>
      <c r="BD46" s="76" cm="1">
        <f t="array" ref="BD46">IF(T46="",0,SUMPRODUCT((BX4:BX795="Mollusques")*(BY4:BY795="EXCL")*(COUNTIF(AF46,"*"&amp;BZ4:BZ795&amp;"*")&gt;0)*1))</f>
        <v>0</v>
      </c>
      <c r="BE46" s="76" cm="1">
        <f t="array" ref="BE46">IF(T46="",0,SUMPRODUCT((BX4:BX795="Mollusques")*(BY4:BY795="ALERTE")*(COUNTIF(AF46,"*"&amp;BZ4:BZ795&amp;"*")&gt;0)*1))</f>
        <v>0</v>
      </c>
      <c r="BF46" s="76" t="str">
        <f t="shared" si="24"/>
        <v/>
      </c>
      <c r="BG46" s="76" t="str">
        <f t="shared" si="25"/>
        <v/>
      </c>
      <c r="BH46" s="76" t="str">
        <f t="shared" si="26"/>
        <v/>
      </c>
      <c r="BI46" s="76" t="str">
        <f t="shared" si="27"/>
        <v/>
      </c>
      <c r="BJ46" s="76" t="str">
        <f t="shared" si="28"/>
        <v/>
      </c>
      <c r="BK46" s="76" t="str">
        <f t="shared" si="29"/>
        <v/>
      </c>
      <c r="BL46" s="76" t="str">
        <f t="shared" si="30"/>
        <v/>
      </c>
      <c r="BM46" s="76" t="str">
        <f t="shared" si="31"/>
        <v>⚠ Lait</v>
      </c>
      <c r="BN46" s="76" t="str">
        <f t="shared" si="32"/>
        <v/>
      </c>
      <c r="BO46" s="76" t="str">
        <f t="shared" si="33"/>
        <v>⚠ Fruits a coque</v>
      </c>
      <c r="BP46" s="76" t="str">
        <f t="shared" si="34"/>
        <v/>
      </c>
      <c r="BQ46" s="76" t="str">
        <f t="shared" si="35"/>
        <v/>
      </c>
      <c r="BR46" s="76" t="str">
        <f t="shared" si="36"/>
        <v/>
      </c>
      <c r="BS46" s="76" t="str">
        <f t="shared" si="37"/>
        <v/>
      </c>
      <c r="BT46" s="76" t="str">
        <f t="shared" si="38"/>
        <v/>
      </c>
      <c r="BU46" s="76" t="str">
        <f t="shared" si="39"/>
        <v/>
      </c>
      <c r="BX46" s="67" t="s">
        <v>7</v>
      </c>
      <c r="BY46" s="547" t="s">
        <v>20</v>
      </c>
      <c r="BZ46" s="67" t="s">
        <v>47</v>
      </c>
      <c r="CA46" s="67" t="s">
        <v>434</v>
      </c>
    </row>
    <row r="47" spans="2:79" ht="30" customHeight="1">
      <c r="B47" s="816" t="str">
        <f t="shared" si="0"/>
        <v/>
      </c>
      <c r="C47" s="816" t="str">
        <f t="shared" si="1"/>
        <v/>
      </c>
      <c r="D47" s="816" t="str">
        <f t="shared" si="2"/>
        <v/>
      </c>
      <c r="E47" s="816">
        <f>IF(H46&lt;&gt;"",E46,IF(E46="","",IFERROR(MATCH(TRUE(),INDEX(INDEX($K:$K,E46+1):$K$203&lt;&gt;"",0),0)+E46,"")))</f>
        <v>39</v>
      </c>
      <c r="F47" s="816" t="str">
        <f t="shared" si="40"/>
        <v>7. Enfournez pendant 30 minutes jusqu’à ce que la tarte soit dorée.</v>
      </c>
      <c r="G47" s="816" t="str">
        <f t="shared" si="3"/>
        <v>7. Enfournez pendant 30 minutes jusqu’à ce que la tarte soit dorée.</v>
      </c>
      <c r="H47" s="829" t="str">
        <f t="shared" si="4"/>
        <v/>
      </c>
      <c r="I47" s="837" t="str">
        <f t="shared" si="5"/>
        <v/>
      </c>
      <c r="J47" s="830" t="str">
        <f>IF(K47="","",COUNTIF($K$18:K47,"&lt;&gt;"))</f>
        <v/>
      </c>
      <c r="K47" s="831"/>
      <c r="L47" s="830" t="str">
        <f t="shared" si="6"/>
        <v/>
      </c>
      <c r="M47" s="792">
        <f t="shared" si="7"/>
        <v>67</v>
      </c>
      <c r="N47" s="832">
        <f t="shared" si="8"/>
        <v>30</v>
      </c>
      <c r="O47" s="833" t="str">
        <f t="shared" si="9"/>
        <v>7. Enfournez pendant 30 minutes jusqu’à ce que la tarte soit dorée.</v>
      </c>
      <c r="P47" s="832">
        <f t="shared" si="10"/>
        <v>12</v>
      </c>
      <c r="Q47" s="832">
        <f t="shared" si="11"/>
        <v>67</v>
      </c>
      <c r="S47" s="556">
        <f t="shared" si="12"/>
        <v>47</v>
      </c>
      <c r="T47" s="834" t="str">
        <f t="shared" si="41"/>
        <v>7. Enfournez pendant 30 minutes jusqu’à ce que la tarte soit dorée.</v>
      </c>
      <c r="U47" s="556" t="s">
        <v>1456</v>
      </c>
      <c r="V47" s="835" t="str">
        <f t="shared" si="13"/>
        <v>7. Enfournez pendant 30 minutes jusqu’à ce que la tarte soit dorée.</v>
      </c>
      <c r="W47" s="836" t="str">
        <f t="shared" si="14"/>
        <v/>
      </c>
      <c r="X47" s="560" t="str">
        <f t="shared" si="15"/>
        <v>7. Enfournez pendant 30 minutes jusqu’à ce que la tarte soit dorée.</v>
      </c>
      <c r="Y47" s="561" t="str">
        <f t="shared" si="16"/>
        <v/>
      </c>
      <c r="Z47" s="556">
        <f t="shared" si="17"/>
        <v>0</v>
      </c>
      <c r="AA47" s="556">
        <f t="shared" si="18"/>
        <v>0</v>
      </c>
      <c r="AB47" s="561" t="str">
        <f t="shared" si="19"/>
        <v>aucun match</v>
      </c>
      <c r="AC47" s="76" t="str">
        <f t="shared" si="20"/>
        <v>7. enfournez pendant 30 minutes jusqu’à ce que la tarte soit dorée.</v>
      </c>
      <c r="AD47" s="76" t="str">
        <f t="shared" si="21"/>
        <v>7. enfournez pendant 30 minutes jusqu’a ce que la tarte soit doree.</v>
      </c>
      <c r="AE47" s="76" t="str">
        <f t="shared" si="22"/>
        <v xml:space="preserve">7  enfournez pendant 30 minutes jusqu’a ce que la tarte soit doree </v>
      </c>
      <c r="AF47" s="76" t="str">
        <f t="shared" si="23"/>
        <v xml:space="preserve"> 7 enfournez pendant 30 minutes jusqu’a ce que la tarte soit doree </v>
      </c>
      <c r="AG47" s="76" cm="1">
        <f t="array" ref="AG47">IF(T47="",0,SUMPRODUCT((BX4:BX795="Gluten")*(BY4:BY795="INFO")*(COUNTIF(AF47,"*"&amp;BZ4:BZ795&amp;"*")&gt;0)*1))</f>
        <v>0</v>
      </c>
      <c r="AH47" s="76" cm="1">
        <f t="array" ref="AH47">IF(T47="",0,SUMPRODUCT((BX4:BX795="Gluten")*(BY4:BY795="EXCL")*(COUNTIF(AF47,"*"&amp;BZ4:BZ795&amp;"*")&gt;0)*1))</f>
        <v>0</v>
      </c>
      <c r="AI47" s="76" cm="1">
        <f t="array" ref="AI47">IF(T47="",0,SUMPRODUCT((BX4:BX795="Gluten")*(BY4:BY795="ALERTE")*(COUNTIF(AF47,"*"&amp;BZ4:BZ795&amp;"*")&gt;0)*1))</f>
        <v>0</v>
      </c>
      <c r="AJ47" s="76" cm="1">
        <f t="array" ref="AJ47">IF(T47="",0,SUMPRODUCT((BX4:BX795="Gluten")*(BY4:BY795="SUSP")*(COUNTIF(AF47,"*"&amp;BZ4:BZ795&amp;"*")&gt;0)*1))</f>
        <v>0</v>
      </c>
      <c r="AK47" s="76" cm="1">
        <f t="array" ref="AK47">IF(T47="",0,SUMPRODUCT((BX4:BX795="Crustaces")*(BY4:BY795="ALERTE")*(COUNTIF(AF47,"*"&amp;BZ4:BZ795&amp;"*")&gt;0)*1))</f>
        <v>0</v>
      </c>
      <c r="AL47" s="76" cm="1">
        <f t="array" ref="AL47">IF(T47="",0,SUMPRODUCT((BX4:BX795="Oeufs")*(BY4:BY795="ALERTE")*(COUNTIF(AF47,"*"&amp;BZ4:BZ795&amp;"*")&gt;0)*1))</f>
        <v>0</v>
      </c>
      <c r="AM47" s="76" cm="1">
        <f t="array" ref="AM47">IF(T47="",0,SUMPRODUCT((BX4:BX795="Poissons")*(BY4:BY795="INFO")*(COUNTIF(AF47,"*"&amp;BZ4:BZ795&amp;"*")&gt;0)*1))</f>
        <v>0</v>
      </c>
      <c r="AN47" s="76" cm="1">
        <f t="array" ref="AN47">IF(T47="",0,SUMPRODUCT((BX4:BX795="Poissons")*(BY4:BY795="EXCL")*(COUNTIF(AF47,"*"&amp;BZ4:BZ795&amp;"*")&gt;0)*1))</f>
        <v>0</v>
      </c>
      <c r="AO47" s="76" cm="1">
        <f t="array" ref="AO47">IF(T47="",0,SUMPRODUCT((BX4:BX795="Poissons")*(BY4:BY795="ALERTE")*(COUNTIF(AF47,"*"&amp;BZ4:BZ795&amp;"*")&gt;0)*1))</f>
        <v>0</v>
      </c>
      <c r="AP47" s="76" cm="1">
        <f t="array" ref="AP47">IF(T47="",0,SUMPRODUCT((BX4:BX795="Arachides")*(BY4:BY795="ALERTE")*(COUNTIF(AF47,"*"&amp;BZ4:BZ795&amp;"*")&gt;0)*1))</f>
        <v>0</v>
      </c>
      <c r="AQ47" s="76" cm="1">
        <f t="array" ref="AQ47">IF(T47="",0,SUMPRODUCT((BX4:BX795="Soja")*(BY4:BY795="INFO")*(COUNTIF(AF47,"*"&amp;BZ4:BZ795&amp;"*")&gt;0)*1))</f>
        <v>0</v>
      </c>
      <c r="AR47" s="76" cm="1">
        <f t="array" ref="AR47">IF(T47="",0,SUMPRODUCT((BX4:BX795="Soja")*(BY4:BY795="ALERTE")*(COUNTIF(AF47,"*"&amp;BZ4:BZ795&amp;"*")&gt;0)*1))</f>
        <v>0</v>
      </c>
      <c r="AS47" s="76" cm="1">
        <f t="array" ref="AS47">IF(T47="",0,SUMPRODUCT((BX4:BX795="Lait")*(BY4:BY795="INFO")*(COUNTIF(AF47,"*"&amp;BZ4:BZ795&amp;"*")&gt;0)*1))</f>
        <v>0</v>
      </c>
      <c r="AT47" s="76" cm="1">
        <f t="array" ref="AT47">IF(T47="",0,SUMPRODUCT((BX4:BX795="Lait")*(BY4:BY795="EXCL")*(COUNTIF(AF47,"*"&amp;BZ4:BZ795&amp;"*")&gt;0)*1))</f>
        <v>0</v>
      </c>
      <c r="AU47" s="76" cm="1">
        <f t="array" ref="AU47">IF(T47="",0,SUMPRODUCT((BX4:BX795="Lait")*(BY4:BY795="ALERTE")*(COUNTIF(AF47,"*"&amp;BZ4:BZ795&amp;"*")&gt;0)*1))</f>
        <v>0</v>
      </c>
      <c r="AV47" s="76" cm="1">
        <f t="array" ref="AV47">IF(T47="",0,SUMPRODUCT((BX4:BX795="Lait")*(BY4:BY795="SUSP")*(COUNTIF(AF47,"*"&amp;BZ4:BZ795&amp;"*")&gt;0)*1))</f>
        <v>0</v>
      </c>
      <c r="AW47" s="76" cm="1">
        <f t="array" ref="AW47">IF(T47="",0,SUMPRODUCT((BX4:BX795="Fruits a coque")*(BY4:BY795="EXCL")*(COUNTIF(AF47,"*"&amp;BZ4:BZ795&amp;"*")&gt;0)*1))</f>
        <v>0</v>
      </c>
      <c r="AX47" s="76" cm="1">
        <f t="array" ref="AX47">IF(T47="",0,SUMPRODUCT((BX4:BX795="Fruits a coque")*(BY4:BY795="ALERTE")*(COUNTIF(AF47,"*"&amp;BZ4:BZ795&amp;"*")&gt;0)*1))</f>
        <v>0</v>
      </c>
      <c r="AY47" s="76" cm="1">
        <f t="array" ref="AY47">IF(T47="",0,SUMPRODUCT((BX4:BX795="Celeri")*(BY4:BY795="ALERTE")*(COUNTIF(AF47,"*"&amp;BZ4:BZ795&amp;"*")&gt;0)*1))</f>
        <v>0</v>
      </c>
      <c r="AZ47" s="76" cm="1">
        <f t="array" ref="AZ47">IF(T47="",0,SUMPRODUCT((BX4:BX795="Moutarde")*(BY4:BY795="ALERTE")*(COUNTIF(AF47,"*"&amp;BZ4:BZ795&amp;"*")&gt;0)*1))</f>
        <v>0</v>
      </c>
      <c r="BA47" s="76" cm="1">
        <f t="array" ref="BA47">IF(T47="",0,SUMPRODUCT((BX4:BX795="Sesame")*(BY4:BY795="ALERTE")*(COUNTIF(AF47,"*"&amp;BZ4:BZ795&amp;"*")&gt;0)*1))</f>
        <v>0</v>
      </c>
      <c r="BB47" s="76" cm="1">
        <f t="array" ref="BB47">IF(T47="",0,SUMPRODUCT((BX4:BX795="Sulfites")*(BY4:BY795="ALERTE")*(COUNTIF(AF47,"*"&amp;BZ4:BZ795&amp;"*")&gt;0)*1))</f>
        <v>0</v>
      </c>
      <c r="BC47" s="76" cm="1">
        <f t="array" ref="BC47">IF(T47="",0,SUMPRODUCT((BX4:BX795="Lupin")*(BY4:BY795="ALERTE")*(COUNTIF(AF47,"*"&amp;BZ4:BZ795&amp;"*")&gt;0)*1))</f>
        <v>0</v>
      </c>
      <c r="BD47" s="76" cm="1">
        <f t="array" ref="BD47">IF(T47="",0,SUMPRODUCT((BX4:BX795="Mollusques")*(BY4:BY795="EXCL")*(COUNTIF(AF47,"*"&amp;BZ4:BZ795&amp;"*")&gt;0)*1))</f>
        <v>0</v>
      </c>
      <c r="BE47" s="76" cm="1">
        <f t="array" ref="BE47">IF(T47="",0,SUMPRODUCT((BX4:BX795="Mollusques")*(BY4:BY795="ALERTE")*(COUNTIF(AF47,"*"&amp;BZ4:BZ795&amp;"*")&gt;0)*1))</f>
        <v>0</v>
      </c>
      <c r="BF47" s="76" t="str">
        <f t="shared" si="24"/>
        <v/>
      </c>
      <c r="BG47" s="76" t="str">
        <f t="shared" si="25"/>
        <v/>
      </c>
      <c r="BH47" s="76" t="str">
        <f t="shared" si="26"/>
        <v/>
      </c>
      <c r="BI47" s="76" t="str">
        <f t="shared" si="27"/>
        <v/>
      </c>
      <c r="BJ47" s="76" t="str">
        <f t="shared" si="28"/>
        <v/>
      </c>
      <c r="BK47" s="76" t="str">
        <f t="shared" si="29"/>
        <v/>
      </c>
      <c r="BL47" s="76" t="str">
        <f t="shared" si="30"/>
        <v/>
      </c>
      <c r="BM47" s="76" t="str">
        <f t="shared" si="31"/>
        <v/>
      </c>
      <c r="BN47" s="76" t="str">
        <f t="shared" si="32"/>
        <v/>
      </c>
      <c r="BO47" s="76" t="str">
        <f t="shared" si="33"/>
        <v/>
      </c>
      <c r="BP47" s="76" t="str">
        <f t="shared" si="34"/>
        <v/>
      </c>
      <c r="BQ47" s="76" t="str">
        <f t="shared" si="35"/>
        <v/>
      </c>
      <c r="BR47" s="76" t="str">
        <f t="shared" si="36"/>
        <v/>
      </c>
      <c r="BS47" s="76" t="str">
        <f t="shared" si="37"/>
        <v/>
      </c>
      <c r="BT47" s="76" t="str">
        <f t="shared" si="38"/>
        <v/>
      </c>
      <c r="BU47" s="76" t="str">
        <f t="shared" si="39"/>
        <v/>
      </c>
      <c r="BX47" s="67" t="s">
        <v>7</v>
      </c>
      <c r="BY47" s="547" t="s">
        <v>20</v>
      </c>
      <c r="BZ47" s="67" t="s">
        <v>2029</v>
      </c>
      <c r="CA47" s="67" t="s">
        <v>435</v>
      </c>
    </row>
    <row r="48" spans="2:79" ht="30" customHeight="1">
      <c r="B48" s="816" t="str">
        <f t="shared" si="0"/>
        <v/>
      </c>
      <c r="C48" s="816" t="str">
        <f t="shared" si="1"/>
        <v/>
      </c>
      <c r="D48" s="816" t="str">
        <f t="shared" si="2"/>
        <v/>
      </c>
      <c r="E48" s="816">
        <f>IF(H47&lt;&gt;"",E47,IF(E47="","",IFERROR(MATCH(TRUE(),INDEX(INDEX($K:$K,E47+1):$K$203&lt;&gt;"",0),0)+E47,"")))</f>
        <v>40</v>
      </c>
      <c r="F48" s="816" t="str">
        <f t="shared" si="40"/>
        <v>8. Laissez tiédir, saupoudrez de sucre glace et servez avec une touche de crème fraîche.</v>
      </c>
      <c r="G48" s="816" t="str">
        <f t="shared" si="3"/>
        <v xml:space="preserve">8. Laissez tiédir, saupoudrez de sucre glace et servez avec une touche de crème </v>
      </c>
      <c r="H48" s="829" t="str">
        <f t="shared" si="4"/>
        <v>fraîche.</v>
      </c>
      <c r="I48" s="837" t="str">
        <f t="shared" si="5"/>
        <v/>
      </c>
      <c r="J48" s="830" t="str">
        <f>IF(K48="","",COUNTIF($K$18:K48,"&lt;&gt;"))</f>
        <v/>
      </c>
      <c r="K48" s="831"/>
      <c r="L48" s="830" t="str">
        <f t="shared" si="6"/>
        <v/>
      </c>
      <c r="M48" s="792">
        <f t="shared" si="7"/>
        <v>80</v>
      </c>
      <c r="N48" s="832">
        <f t="shared" si="8"/>
        <v>31</v>
      </c>
      <c r="O48" s="833" t="str">
        <f t="shared" si="9"/>
        <v xml:space="preserve">8. Laissez tiédir, saupoudrez de sucre glace et servez avec une touche de crème </v>
      </c>
      <c r="P48" s="832">
        <f t="shared" si="10"/>
        <v>14</v>
      </c>
      <c r="Q48" s="832">
        <f t="shared" si="11"/>
        <v>80</v>
      </c>
      <c r="S48" s="556">
        <f t="shared" si="12"/>
        <v>48</v>
      </c>
      <c r="T48" s="834" t="str">
        <f t="shared" si="41"/>
        <v xml:space="preserve">8. Laissez tiédir, saupoudrez de sucre glace et servez avec une touche de crème </v>
      </c>
      <c r="U48" s="556" t="s">
        <v>1456</v>
      </c>
      <c r="V48" s="835" t="str">
        <f t="shared" si="13"/>
        <v>8. Laissez tiédir, saupoudrez de sucre glace et servez avec une touche de crème</v>
      </c>
      <c r="W48" s="836" t="str">
        <f t="shared" si="14"/>
        <v/>
      </c>
      <c r="X48" s="560" t="str">
        <f t="shared" si="15"/>
        <v>8. Laissez tiédir, saupoudrez de sucre glace et servez avec une touche de crème</v>
      </c>
      <c r="Y48" s="561" t="str">
        <f t="shared" si="16"/>
        <v>suspicion Lait</v>
      </c>
      <c r="Z48" s="556">
        <f t="shared" si="17"/>
        <v>0</v>
      </c>
      <c r="AA48" s="556">
        <f t="shared" si="18"/>
        <v>1</v>
      </c>
      <c r="AB48" s="561" t="str">
        <f t="shared" si="19"/>
        <v>suspicion Lait</v>
      </c>
      <c r="AC48" s="76" t="str">
        <f t="shared" si="20"/>
        <v xml:space="preserve">8. laissez tiédir, saupoudrez de sucre glace et servez avec une touche de crème </v>
      </c>
      <c r="AD48" s="76" t="str">
        <f t="shared" si="21"/>
        <v xml:space="preserve">8. laissez tiedir, saupoudrez de sucre glace et servez avec une touche de creme </v>
      </c>
      <c r="AE48" s="76" t="str">
        <f t="shared" si="22"/>
        <v xml:space="preserve">8  laissez tiedir  saupoudrez de sucre glace et servez avec une touche de creme </v>
      </c>
      <c r="AF48" s="76" t="str">
        <f t="shared" si="23"/>
        <v xml:space="preserve"> 8 laissez tiedir saupoudrez de sucre glace et servez avec une touche de creme </v>
      </c>
      <c r="AG48" s="76" cm="1">
        <f t="array" ref="AG48">IF(T48="",0,SUMPRODUCT((BX4:BX795="Gluten")*(BY4:BY795="INFO")*(COUNTIF(AF48,"*"&amp;BZ4:BZ795&amp;"*")&gt;0)*1))</f>
        <v>0</v>
      </c>
      <c r="AH48" s="76" cm="1">
        <f t="array" ref="AH48">IF(T48="",0,SUMPRODUCT((BX4:BX795="Gluten")*(BY4:BY795="EXCL")*(COUNTIF(AF48,"*"&amp;BZ4:BZ795&amp;"*")&gt;0)*1))</f>
        <v>0</v>
      </c>
      <c r="AI48" s="76" cm="1">
        <f t="array" ref="AI48">IF(T48="",0,SUMPRODUCT((BX4:BX795="Gluten")*(BY4:BY795="ALERTE")*(COUNTIF(AF48,"*"&amp;BZ4:BZ795&amp;"*")&gt;0)*1))</f>
        <v>0</v>
      </c>
      <c r="AJ48" s="76" cm="1">
        <f t="array" ref="AJ48">IF(T48="",0,SUMPRODUCT((BX4:BX795="Gluten")*(BY4:BY795="SUSP")*(COUNTIF(AF48,"*"&amp;BZ4:BZ795&amp;"*")&gt;0)*1))</f>
        <v>0</v>
      </c>
      <c r="AK48" s="76" cm="1">
        <f t="array" ref="AK48">IF(T48="",0,SUMPRODUCT((BX4:BX795="Crustaces")*(BY4:BY795="ALERTE")*(COUNTIF(AF48,"*"&amp;BZ4:BZ795&amp;"*")&gt;0)*1))</f>
        <v>0</v>
      </c>
      <c r="AL48" s="76" cm="1">
        <f t="array" ref="AL48">IF(T48="",0,SUMPRODUCT((BX4:BX795="Oeufs")*(BY4:BY795="ALERTE")*(COUNTIF(AF48,"*"&amp;BZ4:BZ795&amp;"*")&gt;0)*1))</f>
        <v>0</v>
      </c>
      <c r="AM48" s="76" cm="1">
        <f t="array" ref="AM48">IF(T48="",0,SUMPRODUCT((BX4:BX795="Poissons")*(BY4:BY795="INFO")*(COUNTIF(AF48,"*"&amp;BZ4:BZ795&amp;"*")&gt;0)*1))</f>
        <v>0</v>
      </c>
      <c r="AN48" s="76" cm="1">
        <f t="array" ref="AN48">IF(T48="",0,SUMPRODUCT((BX4:BX795="Poissons")*(BY4:BY795="EXCL")*(COUNTIF(AF48,"*"&amp;BZ4:BZ795&amp;"*")&gt;0)*1))</f>
        <v>0</v>
      </c>
      <c r="AO48" s="76" cm="1">
        <f t="array" ref="AO48">IF(T48="",0,SUMPRODUCT((BX4:BX795="Poissons")*(BY4:BY795="ALERTE")*(COUNTIF(AF48,"*"&amp;BZ4:BZ795&amp;"*")&gt;0)*1))</f>
        <v>0</v>
      </c>
      <c r="AP48" s="76" cm="1">
        <f t="array" ref="AP48">IF(T48="",0,SUMPRODUCT((BX4:BX795="Arachides")*(BY4:BY795="ALERTE")*(COUNTIF(AF48,"*"&amp;BZ4:BZ795&amp;"*")&gt;0)*1))</f>
        <v>0</v>
      </c>
      <c r="AQ48" s="76" cm="1">
        <f t="array" ref="AQ48">IF(T48="",0,SUMPRODUCT((BX4:BX795="Soja")*(BY4:BY795="INFO")*(COUNTIF(AF48,"*"&amp;BZ4:BZ795&amp;"*")&gt;0)*1))</f>
        <v>0</v>
      </c>
      <c r="AR48" s="76" cm="1">
        <f t="array" ref="AR48">IF(T48="",0,SUMPRODUCT((BX4:BX795="Soja")*(BY4:BY795="ALERTE")*(COUNTIF(AF48,"*"&amp;BZ4:BZ795&amp;"*")&gt;0)*1))</f>
        <v>0</v>
      </c>
      <c r="AS48" s="76" cm="1">
        <f t="array" ref="AS48">IF(T48="",0,SUMPRODUCT((BX4:BX795="Lait")*(BY4:BY795="INFO")*(COUNTIF(AF48,"*"&amp;BZ4:BZ795&amp;"*")&gt;0)*1))</f>
        <v>0</v>
      </c>
      <c r="AT48" s="76" cm="1">
        <f t="array" ref="AT48">IF(T48="",0,SUMPRODUCT((BX4:BX795="Lait")*(BY4:BY795="EXCL")*(COUNTIF(AF48,"*"&amp;BZ4:BZ795&amp;"*")&gt;0)*1))</f>
        <v>0</v>
      </c>
      <c r="AU48" s="76" cm="1">
        <f t="array" ref="AU48">IF(T48="",0,SUMPRODUCT((BX4:BX795="Lait")*(BY4:BY795="ALERTE")*(COUNTIF(AF48,"*"&amp;BZ4:BZ795&amp;"*")&gt;0)*1))</f>
        <v>0</v>
      </c>
      <c r="AV48" s="76" cm="1">
        <f t="array" ref="AV48">IF(T48="",0,SUMPRODUCT((BX4:BX795="Lait")*(BY4:BY795="SUSP")*(COUNTIF(AF48,"*"&amp;BZ4:BZ795&amp;"*")&gt;0)*1))</f>
        <v>1</v>
      </c>
      <c r="AW48" s="76" cm="1">
        <f t="array" ref="AW48">IF(T48="",0,SUMPRODUCT((BX4:BX795="Fruits a coque")*(BY4:BY795="EXCL")*(COUNTIF(AF48,"*"&amp;BZ4:BZ795&amp;"*")&gt;0)*1))</f>
        <v>0</v>
      </c>
      <c r="AX48" s="76" cm="1">
        <f t="array" ref="AX48">IF(T48="",0,SUMPRODUCT((BX4:BX795="Fruits a coque")*(BY4:BY795="ALERTE")*(COUNTIF(AF48,"*"&amp;BZ4:BZ795&amp;"*")&gt;0)*1))</f>
        <v>0</v>
      </c>
      <c r="AY48" s="76" cm="1">
        <f t="array" ref="AY48">IF(T48="",0,SUMPRODUCT((BX4:BX795="Celeri")*(BY4:BY795="ALERTE")*(COUNTIF(AF48,"*"&amp;BZ4:BZ795&amp;"*")&gt;0)*1))</f>
        <v>0</v>
      </c>
      <c r="AZ48" s="76" cm="1">
        <f t="array" ref="AZ48">IF(T48="",0,SUMPRODUCT((BX4:BX795="Moutarde")*(BY4:BY795="ALERTE")*(COUNTIF(AF48,"*"&amp;BZ4:BZ795&amp;"*")&gt;0)*1))</f>
        <v>0</v>
      </c>
      <c r="BA48" s="76" cm="1">
        <f t="array" ref="BA48">IF(T48="",0,SUMPRODUCT((BX4:BX795="Sesame")*(BY4:BY795="ALERTE")*(COUNTIF(AF48,"*"&amp;BZ4:BZ795&amp;"*")&gt;0)*1))</f>
        <v>0</v>
      </c>
      <c r="BB48" s="76" cm="1">
        <f t="array" ref="BB48">IF(T48="",0,SUMPRODUCT((BX4:BX795="Sulfites")*(BY4:BY795="ALERTE")*(COUNTIF(AF48,"*"&amp;BZ4:BZ795&amp;"*")&gt;0)*1))</f>
        <v>0</v>
      </c>
      <c r="BC48" s="76" cm="1">
        <f t="array" ref="BC48">IF(T48="",0,SUMPRODUCT((BX4:BX795="Lupin")*(BY4:BY795="ALERTE")*(COUNTIF(AF48,"*"&amp;BZ4:BZ795&amp;"*")&gt;0)*1))</f>
        <v>0</v>
      </c>
      <c r="BD48" s="76" cm="1">
        <f t="array" ref="BD48">IF(T48="",0,SUMPRODUCT((BX4:BX795="Mollusques")*(BY4:BY795="EXCL")*(COUNTIF(AF48,"*"&amp;BZ4:BZ795&amp;"*")&gt;0)*1))</f>
        <v>0</v>
      </c>
      <c r="BE48" s="76" cm="1">
        <f t="array" ref="BE48">IF(T48="",0,SUMPRODUCT((BX4:BX795="Mollusques")*(BY4:BY795="ALERTE")*(COUNTIF(AF48,"*"&amp;BZ4:BZ795&amp;"*")&gt;0)*1))</f>
        <v>0</v>
      </c>
      <c r="BF48" s="76" t="str">
        <f t="shared" si="24"/>
        <v/>
      </c>
      <c r="BG48" s="76" t="str">
        <f t="shared" si="25"/>
        <v/>
      </c>
      <c r="BH48" s="76" t="str">
        <f t="shared" si="26"/>
        <v/>
      </c>
      <c r="BI48" s="76" t="str">
        <f t="shared" si="27"/>
        <v/>
      </c>
      <c r="BJ48" s="76" t="str">
        <f t="shared" si="28"/>
        <v/>
      </c>
      <c r="BK48" s="76" t="str">
        <f t="shared" si="29"/>
        <v/>
      </c>
      <c r="BL48" s="76" t="str">
        <f t="shared" si="30"/>
        <v/>
      </c>
      <c r="BM48" s="76" t="str">
        <f t="shared" si="31"/>
        <v/>
      </c>
      <c r="BN48" s="76" t="str">
        <f t="shared" si="32"/>
        <v>suspicion Lait</v>
      </c>
      <c r="BO48" s="76" t="str">
        <f t="shared" si="33"/>
        <v/>
      </c>
      <c r="BP48" s="76" t="str">
        <f t="shared" si="34"/>
        <v/>
      </c>
      <c r="BQ48" s="76" t="str">
        <f t="shared" si="35"/>
        <v/>
      </c>
      <c r="BR48" s="76" t="str">
        <f t="shared" si="36"/>
        <v/>
      </c>
      <c r="BS48" s="76" t="str">
        <f t="shared" si="37"/>
        <v/>
      </c>
      <c r="BT48" s="76" t="str">
        <f t="shared" si="38"/>
        <v/>
      </c>
      <c r="BU48" s="76" t="str">
        <f t="shared" si="39"/>
        <v/>
      </c>
      <c r="BX48" s="67" t="s">
        <v>7</v>
      </c>
      <c r="BY48" s="547" t="s">
        <v>20</v>
      </c>
      <c r="BZ48" s="67" t="s">
        <v>2028</v>
      </c>
      <c r="CA48" s="67" t="s">
        <v>436</v>
      </c>
    </row>
    <row r="49" spans="2:79" ht="30" customHeight="1">
      <c r="B49" s="816" t="str">
        <f t="shared" si="0"/>
        <v/>
      </c>
      <c r="C49" s="816" t="str">
        <f t="shared" si="1"/>
        <v/>
      </c>
      <c r="D49" s="816" t="str">
        <f t="shared" si="2"/>
        <v/>
      </c>
      <c r="E49" s="816">
        <f>IF(H48&lt;&gt;"",E48,IF(E48="","",IFERROR(MATCH(TRUE(),INDEX(INDEX($K:$K,E48+1):$K$203&lt;&gt;"",0),0)+E48,"")))</f>
        <v>40</v>
      </c>
      <c r="F49" s="816" t="str">
        <f t="shared" si="40"/>
        <v>fraîche.</v>
      </c>
      <c r="G49" s="816" t="str">
        <f t="shared" si="3"/>
        <v>fraîche.</v>
      </c>
      <c r="H49" s="829" t="str">
        <f t="shared" si="4"/>
        <v/>
      </c>
      <c r="I49" s="837" t="str">
        <f t="shared" si="5"/>
        <v/>
      </c>
      <c r="J49" s="830" t="str">
        <f>IF(K49="","",COUNTIF($K$18:K49,"&lt;&gt;"))</f>
        <v/>
      </c>
      <c r="K49" s="831"/>
      <c r="L49" s="830" t="str">
        <f t="shared" si="6"/>
        <v/>
      </c>
      <c r="M49" s="792">
        <f t="shared" si="7"/>
        <v>8</v>
      </c>
      <c r="N49" s="832">
        <f t="shared" si="8"/>
        <v>32</v>
      </c>
      <c r="O49" s="833" t="str">
        <f t="shared" si="9"/>
        <v>fraîche.</v>
      </c>
      <c r="P49" s="832">
        <f t="shared" si="10"/>
        <v>1</v>
      </c>
      <c r="Q49" s="832">
        <f t="shared" si="11"/>
        <v>8</v>
      </c>
      <c r="S49" s="556">
        <f t="shared" si="12"/>
        <v>49</v>
      </c>
      <c r="T49" s="834" t="str">
        <f t="shared" si="41"/>
        <v>fraîche.</v>
      </c>
      <c r="U49" s="556" t="s">
        <v>1456</v>
      </c>
      <c r="V49" s="835" t="str">
        <f t="shared" si="13"/>
        <v>fraîche.</v>
      </c>
      <c r="W49" s="836" t="str">
        <f t="shared" si="14"/>
        <v/>
      </c>
      <c r="X49" s="560" t="str">
        <f t="shared" si="15"/>
        <v>fraîche.</v>
      </c>
      <c r="Y49" s="561" t="str">
        <f t="shared" si="16"/>
        <v/>
      </c>
      <c r="Z49" s="556">
        <f t="shared" si="17"/>
        <v>0</v>
      </c>
      <c r="AA49" s="556">
        <f t="shared" si="18"/>
        <v>0</v>
      </c>
      <c r="AB49" s="561" t="str">
        <f t="shared" si="19"/>
        <v>aucun match</v>
      </c>
      <c r="AC49" s="76" t="str">
        <f t="shared" si="20"/>
        <v>fraîche.</v>
      </c>
      <c r="AD49" s="76" t="str">
        <f t="shared" si="21"/>
        <v>fraiche.</v>
      </c>
      <c r="AE49" s="76" t="str">
        <f t="shared" si="22"/>
        <v xml:space="preserve">fraiche </v>
      </c>
      <c r="AF49" s="76" t="str">
        <f t="shared" si="23"/>
        <v xml:space="preserve"> fraiche </v>
      </c>
      <c r="AG49" s="76" cm="1">
        <f t="array" ref="AG49">IF(T49="",0,SUMPRODUCT((BX4:BX795="Gluten")*(BY4:BY795="INFO")*(COUNTIF(AF49,"*"&amp;BZ4:BZ795&amp;"*")&gt;0)*1))</f>
        <v>0</v>
      </c>
      <c r="AH49" s="76" cm="1">
        <f t="array" ref="AH49">IF(T49="",0,SUMPRODUCT((BX4:BX795="Gluten")*(BY4:BY795="EXCL")*(COUNTIF(AF49,"*"&amp;BZ4:BZ795&amp;"*")&gt;0)*1))</f>
        <v>0</v>
      </c>
      <c r="AI49" s="76" cm="1">
        <f t="array" ref="AI49">IF(T49="",0,SUMPRODUCT((BX4:BX795="Gluten")*(BY4:BY795="ALERTE")*(COUNTIF(AF49,"*"&amp;BZ4:BZ795&amp;"*")&gt;0)*1))</f>
        <v>0</v>
      </c>
      <c r="AJ49" s="76" cm="1">
        <f t="array" ref="AJ49">IF(T49="",0,SUMPRODUCT((BX4:BX795="Gluten")*(BY4:BY795="SUSP")*(COUNTIF(AF49,"*"&amp;BZ4:BZ795&amp;"*")&gt;0)*1))</f>
        <v>0</v>
      </c>
      <c r="AK49" s="76" cm="1">
        <f t="array" ref="AK49">IF(T49="",0,SUMPRODUCT((BX4:BX795="Crustaces")*(BY4:BY795="ALERTE")*(COUNTIF(AF49,"*"&amp;BZ4:BZ795&amp;"*")&gt;0)*1))</f>
        <v>0</v>
      </c>
      <c r="AL49" s="76" cm="1">
        <f t="array" ref="AL49">IF(T49="",0,SUMPRODUCT((BX4:BX795="Oeufs")*(BY4:BY795="ALERTE")*(COUNTIF(AF49,"*"&amp;BZ4:BZ795&amp;"*")&gt;0)*1))</f>
        <v>0</v>
      </c>
      <c r="AM49" s="76" cm="1">
        <f t="array" ref="AM49">IF(T49="",0,SUMPRODUCT((BX4:BX795="Poissons")*(BY4:BY795="INFO")*(COUNTIF(AF49,"*"&amp;BZ4:BZ795&amp;"*")&gt;0)*1))</f>
        <v>0</v>
      </c>
      <c r="AN49" s="76" cm="1">
        <f t="array" ref="AN49">IF(T49="",0,SUMPRODUCT((BX4:BX795="Poissons")*(BY4:BY795="EXCL")*(COUNTIF(AF49,"*"&amp;BZ4:BZ795&amp;"*")&gt;0)*1))</f>
        <v>0</v>
      </c>
      <c r="AO49" s="76" cm="1">
        <f t="array" ref="AO49">IF(T49="",0,SUMPRODUCT((BX4:BX795="Poissons")*(BY4:BY795="ALERTE")*(COUNTIF(AF49,"*"&amp;BZ4:BZ795&amp;"*")&gt;0)*1))</f>
        <v>0</v>
      </c>
      <c r="AP49" s="76" cm="1">
        <f t="array" ref="AP49">IF(T49="",0,SUMPRODUCT((BX4:BX795="Arachides")*(BY4:BY795="ALERTE")*(COUNTIF(AF49,"*"&amp;BZ4:BZ795&amp;"*")&gt;0)*1))</f>
        <v>0</v>
      </c>
      <c r="AQ49" s="76" cm="1">
        <f t="array" ref="AQ49">IF(T49="",0,SUMPRODUCT((BX4:BX795="Soja")*(BY4:BY795="INFO")*(COUNTIF(AF49,"*"&amp;BZ4:BZ795&amp;"*")&gt;0)*1))</f>
        <v>0</v>
      </c>
      <c r="AR49" s="76" cm="1">
        <f t="array" ref="AR49">IF(T49="",0,SUMPRODUCT((BX4:BX795="Soja")*(BY4:BY795="ALERTE")*(COUNTIF(AF49,"*"&amp;BZ4:BZ795&amp;"*")&gt;0)*1))</f>
        <v>0</v>
      </c>
      <c r="AS49" s="76" cm="1">
        <f t="array" ref="AS49">IF(T49="",0,SUMPRODUCT((BX4:BX795="Lait")*(BY4:BY795="INFO")*(COUNTIF(AF49,"*"&amp;BZ4:BZ795&amp;"*")&gt;0)*1))</f>
        <v>0</v>
      </c>
      <c r="AT49" s="76" cm="1">
        <f t="array" ref="AT49">IF(T49="",0,SUMPRODUCT((BX4:BX795="Lait")*(BY4:BY795="EXCL")*(COUNTIF(AF49,"*"&amp;BZ4:BZ795&amp;"*")&gt;0)*1))</f>
        <v>0</v>
      </c>
      <c r="AU49" s="76" cm="1">
        <f t="array" ref="AU49">IF(T49="",0,SUMPRODUCT((BX4:BX795="Lait")*(BY4:BY795="ALERTE")*(COUNTIF(AF49,"*"&amp;BZ4:BZ795&amp;"*")&gt;0)*1))</f>
        <v>0</v>
      </c>
      <c r="AV49" s="76" cm="1">
        <f t="array" ref="AV49">IF(T49="",0,SUMPRODUCT((BX4:BX795="Lait")*(BY4:BY795="SUSP")*(COUNTIF(AF49,"*"&amp;BZ4:BZ795&amp;"*")&gt;0)*1))</f>
        <v>0</v>
      </c>
      <c r="AW49" s="76" cm="1">
        <f t="array" ref="AW49">IF(T49="",0,SUMPRODUCT((BX4:BX795="Fruits a coque")*(BY4:BY795="EXCL")*(COUNTIF(AF49,"*"&amp;BZ4:BZ795&amp;"*")&gt;0)*1))</f>
        <v>0</v>
      </c>
      <c r="AX49" s="76" cm="1">
        <f t="array" ref="AX49">IF(T49="",0,SUMPRODUCT((BX4:BX795="Fruits a coque")*(BY4:BY795="ALERTE")*(COUNTIF(AF49,"*"&amp;BZ4:BZ795&amp;"*")&gt;0)*1))</f>
        <v>0</v>
      </c>
      <c r="AY49" s="76" cm="1">
        <f t="array" ref="AY49">IF(T49="",0,SUMPRODUCT((BX4:BX795="Celeri")*(BY4:BY795="ALERTE")*(COUNTIF(AF49,"*"&amp;BZ4:BZ795&amp;"*")&gt;0)*1))</f>
        <v>0</v>
      </c>
      <c r="AZ49" s="76" cm="1">
        <f t="array" ref="AZ49">IF(T49="",0,SUMPRODUCT((BX4:BX795="Moutarde")*(BY4:BY795="ALERTE")*(COUNTIF(AF49,"*"&amp;BZ4:BZ795&amp;"*")&gt;0)*1))</f>
        <v>0</v>
      </c>
      <c r="BA49" s="76" cm="1">
        <f t="array" ref="BA49">IF(T49="",0,SUMPRODUCT((BX4:BX795="Sesame")*(BY4:BY795="ALERTE")*(COUNTIF(AF49,"*"&amp;BZ4:BZ795&amp;"*")&gt;0)*1))</f>
        <v>0</v>
      </c>
      <c r="BB49" s="76" cm="1">
        <f t="array" ref="BB49">IF(T49="",0,SUMPRODUCT((BX4:BX795="Sulfites")*(BY4:BY795="ALERTE")*(COUNTIF(AF49,"*"&amp;BZ4:BZ795&amp;"*")&gt;0)*1))</f>
        <v>0</v>
      </c>
      <c r="BC49" s="76" cm="1">
        <f t="array" ref="BC49">IF(T49="",0,SUMPRODUCT((BX4:BX795="Lupin")*(BY4:BY795="ALERTE")*(COUNTIF(AF49,"*"&amp;BZ4:BZ795&amp;"*")&gt;0)*1))</f>
        <v>0</v>
      </c>
      <c r="BD49" s="76" cm="1">
        <f t="array" ref="BD49">IF(T49="",0,SUMPRODUCT((BX4:BX795="Mollusques")*(BY4:BY795="EXCL")*(COUNTIF(AF49,"*"&amp;BZ4:BZ795&amp;"*")&gt;0)*1))</f>
        <v>0</v>
      </c>
      <c r="BE49" s="76" cm="1">
        <f t="array" ref="BE49">IF(T49="",0,SUMPRODUCT((BX4:BX795="Mollusques")*(BY4:BY795="ALERTE")*(COUNTIF(AF49,"*"&amp;BZ4:BZ795&amp;"*")&gt;0)*1))</f>
        <v>0</v>
      </c>
      <c r="BF49" s="76" t="str">
        <f t="shared" si="24"/>
        <v/>
      </c>
      <c r="BG49" s="76" t="str">
        <f t="shared" si="25"/>
        <v/>
      </c>
      <c r="BH49" s="76" t="str">
        <f t="shared" si="26"/>
        <v/>
      </c>
      <c r="BI49" s="76" t="str">
        <f t="shared" si="27"/>
        <v/>
      </c>
      <c r="BJ49" s="76" t="str">
        <f t="shared" si="28"/>
        <v/>
      </c>
      <c r="BK49" s="76" t="str">
        <f t="shared" si="29"/>
        <v/>
      </c>
      <c r="BL49" s="76" t="str">
        <f t="shared" si="30"/>
        <v/>
      </c>
      <c r="BM49" s="76" t="str">
        <f t="shared" si="31"/>
        <v/>
      </c>
      <c r="BN49" s="76" t="str">
        <f t="shared" si="32"/>
        <v/>
      </c>
      <c r="BO49" s="76" t="str">
        <f t="shared" si="33"/>
        <v/>
      </c>
      <c r="BP49" s="76" t="str">
        <f t="shared" si="34"/>
        <v/>
      </c>
      <c r="BQ49" s="76" t="str">
        <f t="shared" si="35"/>
        <v/>
      </c>
      <c r="BR49" s="76" t="str">
        <f t="shared" si="36"/>
        <v/>
      </c>
      <c r="BS49" s="76" t="str">
        <f t="shared" si="37"/>
        <v/>
      </c>
      <c r="BT49" s="76" t="str">
        <f t="shared" si="38"/>
        <v/>
      </c>
      <c r="BU49" s="76" t="str">
        <f t="shared" si="39"/>
        <v/>
      </c>
      <c r="BX49" s="67" t="s">
        <v>7</v>
      </c>
      <c r="BY49" s="547" t="s">
        <v>20</v>
      </c>
      <c r="BZ49" s="67" t="s">
        <v>2027</v>
      </c>
      <c r="CA49" s="67" t="s">
        <v>437</v>
      </c>
    </row>
    <row r="50" spans="2:79" ht="30" customHeight="1">
      <c r="B50" s="816" t="str">
        <f t="shared" si="0"/>
        <v/>
      </c>
      <c r="C50" s="816" t="str">
        <f t="shared" si="1"/>
        <v/>
      </c>
      <c r="D50" s="816" t="str">
        <f t="shared" si="2"/>
        <v/>
      </c>
      <c r="E50" s="816">
        <f>IF(H49&lt;&gt;"",E49,IF(E49="","",IFERROR(MATCH(TRUE(),INDEX(INDEX($K:$K,E49+1):$K$203&lt;&gt;"",0),0)+E49,"")))</f>
        <v>41</v>
      </c>
      <c r="F50" s="816" t="str">
        <f t="shared" si="40"/>
        <v>Préparation : 20 min</v>
      </c>
      <c r="G50" s="816" t="str">
        <f t="shared" si="3"/>
        <v>Préparation : 20 min</v>
      </c>
      <c r="H50" s="829" t="str">
        <f t="shared" si="4"/>
        <v/>
      </c>
      <c r="I50" s="837" t="str">
        <f t="shared" si="5"/>
        <v/>
      </c>
      <c r="J50" s="830" t="str">
        <f>IF(K50="","",COUNTIF($K$18:K50,"&lt;&gt;"))</f>
        <v/>
      </c>
      <c r="K50" s="831"/>
      <c r="L50" s="830" t="str">
        <f t="shared" si="6"/>
        <v/>
      </c>
      <c r="M50" s="792">
        <f t="shared" si="7"/>
        <v>20</v>
      </c>
      <c r="N50" s="832">
        <f t="shared" si="8"/>
        <v>33</v>
      </c>
      <c r="O50" s="833" t="str">
        <f t="shared" si="9"/>
        <v>Préparation : 20 min</v>
      </c>
      <c r="P50" s="832">
        <f t="shared" si="10"/>
        <v>4</v>
      </c>
      <c r="Q50" s="832">
        <f t="shared" si="11"/>
        <v>20</v>
      </c>
      <c r="S50" s="556">
        <f t="shared" si="12"/>
        <v>50</v>
      </c>
      <c r="T50" s="834" t="str">
        <f t="shared" si="41"/>
        <v>Préparation : 20 min</v>
      </c>
      <c r="U50" s="556" t="s">
        <v>1456</v>
      </c>
      <c r="V50" s="835" t="str">
        <f t="shared" si="13"/>
        <v>Préparation : 20 min</v>
      </c>
      <c r="W50" s="836" t="str">
        <f t="shared" si="14"/>
        <v/>
      </c>
      <c r="X50" s="560" t="str">
        <f t="shared" si="15"/>
        <v>Préparation : 20 min</v>
      </c>
      <c r="Y50" s="561" t="str">
        <f t="shared" si="16"/>
        <v/>
      </c>
      <c r="Z50" s="556">
        <f t="shared" si="17"/>
        <v>0</v>
      </c>
      <c r="AA50" s="556">
        <f t="shared" si="18"/>
        <v>0</v>
      </c>
      <c r="AB50" s="561" t="str">
        <f t="shared" si="19"/>
        <v>aucun match</v>
      </c>
      <c r="AC50" s="76" t="str">
        <f t="shared" si="20"/>
        <v>préparation : 20 min</v>
      </c>
      <c r="AD50" s="76" t="str">
        <f t="shared" si="21"/>
        <v>preparation : 20 min</v>
      </c>
      <c r="AE50" s="76" t="str">
        <f t="shared" si="22"/>
        <v>preparation   20 min</v>
      </c>
      <c r="AF50" s="76" t="str">
        <f t="shared" si="23"/>
        <v xml:space="preserve"> preparation 20 min </v>
      </c>
      <c r="AG50" s="76" cm="1">
        <f t="array" ref="AG50">IF(T50="",0,SUMPRODUCT((BX4:BX795="Gluten")*(BY4:BY795="INFO")*(COUNTIF(AF50,"*"&amp;BZ4:BZ795&amp;"*")&gt;0)*1))</f>
        <v>0</v>
      </c>
      <c r="AH50" s="76" cm="1">
        <f t="array" ref="AH50">IF(T50="",0,SUMPRODUCT((BX4:BX795="Gluten")*(BY4:BY795="EXCL")*(COUNTIF(AF50,"*"&amp;BZ4:BZ795&amp;"*")&gt;0)*1))</f>
        <v>0</v>
      </c>
      <c r="AI50" s="76" cm="1">
        <f t="array" ref="AI50">IF(T50="",0,SUMPRODUCT((BX4:BX795="Gluten")*(BY4:BY795="ALERTE")*(COUNTIF(AF50,"*"&amp;BZ4:BZ795&amp;"*")&gt;0)*1))</f>
        <v>0</v>
      </c>
      <c r="AJ50" s="76" cm="1">
        <f t="array" ref="AJ50">IF(T50="",0,SUMPRODUCT((BX4:BX795="Gluten")*(BY4:BY795="SUSP")*(COUNTIF(AF50,"*"&amp;BZ4:BZ795&amp;"*")&gt;0)*1))</f>
        <v>0</v>
      </c>
      <c r="AK50" s="76" cm="1">
        <f t="array" ref="AK50">IF(T50="",0,SUMPRODUCT((BX4:BX795="Crustaces")*(BY4:BY795="ALERTE")*(COUNTIF(AF50,"*"&amp;BZ4:BZ795&amp;"*")&gt;0)*1))</f>
        <v>0</v>
      </c>
      <c r="AL50" s="76" cm="1">
        <f t="array" ref="AL50">IF(T50="",0,SUMPRODUCT((BX4:BX795="Oeufs")*(BY4:BY795="ALERTE")*(COUNTIF(AF50,"*"&amp;BZ4:BZ795&amp;"*")&gt;0)*1))</f>
        <v>0</v>
      </c>
      <c r="AM50" s="76" cm="1">
        <f t="array" ref="AM50">IF(T50="",0,SUMPRODUCT((BX4:BX795="Poissons")*(BY4:BY795="INFO")*(COUNTIF(AF50,"*"&amp;BZ4:BZ795&amp;"*")&gt;0)*1))</f>
        <v>0</v>
      </c>
      <c r="AN50" s="76" cm="1">
        <f t="array" ref="AN50">IF(T50="",0,SUMPRODUCT((BX4:BX795="Poissons")*(BY4:BY795="EXCL")*(COUNTIF(AF50,"*"&amp;BZ4:BZ795&amp;"*")&gt;0)*1))</f>
        <v>0</v>
      </c>
      <c r="AO50" s="76" cm="1">
        <f t="array" ref="AO50">IF(T50="",0,SUMPRODUCT((BX4:BX795="Poissons")*(BY4:BY795="ALERTE")*(COUNTIF(AF50,"*"&amp;BZ4:BZ795&amp;"*")&gt;0)*1))</f>
        <v>0</v>
      </c>
      <c r="AP50" s="76" cm="1">
        <f t="array" ref="AP50">IF(T50="",0,SUMPRODUCT((BX4:BX795="Arachides")*(BY4:BY795="ALERTE")*(COUNTIF(AF50,"*"&amp;BZ4:BZ795&amp;"*")&gt;0)*1))</f>
        <v>0</v>
      </c>
      <c r="AQ50" s="76" cm="1">
        <f t="array" ref="AQ50">IF(T50="",0,SUMPRODUCT((BX4:BX795="Soja")*(BY4:BY795="INFO")*(COUNTIF(AF50,"*"&amp;BZ4:BZ795&amp;"*")&gt;0)*1))</f>
        <v>0</v>
      </c>
      <c r="AR50" s="76" cm="1">
        <f t="array" ref="AR50">IF(T50="",0,SUMPRODUCT((BX4:BX795="Soja")*(BY4:BY795="ALERTE")*(COUNTIF(AF50,"*"&amp;BZ4:BZ795&amp;"*")&gt;0)*1))</f>
        <v>0</v>
      </c>
      <c r="AS50" s="76" cm="1">
        <f t="array" ref="AS50">IF(T50="",0,SUMPRODUCT((BX4:BX795="Lait")*(BY4:BY795="INFO")*(COUNTIF(AF50,"*"&amp;BZ4:BZ795&amp;"*")&gt;0)*1))</f>
        <v>0</v>
      </c>
      <c r="AT50" s="76" cm="1">
        <f t="array" ref="AT50">IF(T50="",0,SUMPRODUCT((BX4:BX795="Lait")*(BY4:BY795="EXCL")*(COUNTIF(AF50,"*"&amp;BZ4:BZ795&amp;"*")&gt;0)*1))</f>
        <v>0</v>
      </c>
      <c r="AU50" s="76" cm="1">
        <f t="array" ref="AU50">IF(T50="",0,SUMPRODUCT((BX4:BX795="Lait")*(BY4:BY795="ALERTE")*(COUNTIF(AF50,"*"&amp;BZ4:BZ795&amp;"*")&gt;0)*1))</f>
        <v>0</v>
      </c>
      <c r="AV50" s="76" cm="1">
        <f t="array" ref="AV50">IF(T50="",0,SUMPRODUCT((BX4:BX795="Lait")*(BY4:BY795="SUSP")*(COUNTIF(AF50,"*"&amp;BZ4:BZ795&amp;"*")&gt;0)*1))</f>
        <v>0</v>
      </c>
      <c r="AW50" s="76" cm="1">
        <f t="array" ref="AW50">IF(T50="",0,SUMPRODUCT((BX4:BX795="Fruits a coque")*(BY4:BY795="EXCL")*(COUNTIF(AF50,"*"&amp;BZ4:BZ795&amp;"*")&gt;0)*1))</f>
        <v>0</v>
      </c>
      <c r="AX50" s="76" cm="1">
        <f t="array" ref="AX50">IF(T50="",0,SUMPRODUCT((BX4:BX795="Fruits a coque")*(BY4:BY795="ALERTE")*(COUNTIF(AF50,"*"&amp;BZ4:BZ795&amp;"*")&gt;0)*1))</f>
        <v>0</v>
      </c>
      <c r="AY50" s="76" cm="1">
        <f t="array" ref="AY50">IF(T50="",0,SUMPRODUCT((BX4:BX795="Celeri")*(BY4:BY795="ALERTE")*(COUNTIF(AF50,"*"&amp;BZ4:BZ795&amp;"*")&gt;0)*1))</f>
        <v>0</v>
      </c>
      <c r="AZ50" s="76" cm="1">
        <f t="array" ref="AZ50">IF(T50="",0,SUMPRODUCT((BX4:BX795="Moutarde")*(BY4:BY795="ALERTE")*(COUNTIF(AF50,"*"&amp;BZ4:BZ795&amp;"*")&gt;0)*1))</f>
        <v>0</v>
      </c>
      <c r="BA50" s="76" cm="1">
        <f t="array" ref="BA50">IF(T50="",0,SUMPRODUCT((BX4:BX795="Sesame")*(BY4:BY795="ALERTE")*(COUNTIF(AF50,"*"&amp;BZ4:BZ795&amp;"*")&gt;0)*1))</f>
        <v>0</v>
      </c>
      <c r="BB50" s="76" cm="1">
        <f t="array" ref="BB50">IF(T50="",0,SUMPRODUCT((BX4:BX795="Sulfites")*(BY4:BY795="ALERTE")*(COUNTIF(AF50,"*"&amp;BZ4:BZ795&amp;"*")&gt;0)*1))</f>
        <v>0</v>
      </c>
      <c r="BC50" s="76" cm="1">
        <f t="array" ref="BC50">IF(T50="",0,SUMPRODUCT((BX4:BX795="Lupin")*(BY4:BY795="ALERTE")*(COUNTIF(AF50,"*"&amp;BZ4:BZ795&amp;"*")&gt;0)*1))</f>
        <v>0</v>
      </c>
      <c r="BD50" s="76" cm="1">
        <f t="array" ref="BD50">IF(T50="",0,SUMPRODUCT((BX4:BX795="Mollusques")*(BY4:BY795="EXCL")*(COUNTIF(AF50,"*"&amp;BZ4:BZ795&amp;"*")&gt;0)*1))</f>
        <v>0</v>
      </c>
      <c r="BE50" s="76" cm="1">
        <f t="array" ref="BE50">IF(T50="",0,SUMPRODUCT((BX4:BX795="Mollusques")*(BY4:BY795="ALERTE")*(COUNTIF(AF50,"*"&amp;BZ4:BZ795&amp;"*")&gt;0)*1))</f>
        <v>0</v>
      </c>
      <c r="BF50" s="76" t="str">
        <f t="shared" si="24"/>
        <v/>
      </c>
      <c r="BG50" s="76" t="str">
        <f t="shared" si="25"/>
        <v/>
      </c>
      <c r="BH50" s="76" t="str">
        <f t="shared" si="26"/>
        <v/>
      </c>
      <c r="BI50" s="76" t="str">
        <f t="shared" si="27"/>
        <v/>
      </c>
      <c r="BJ50" s="76" t="str">
        <f t="shared" si="28"/>
        <v/>
      </c>
      <c r="BK50" s="76" t="str">
        <f t="shared" si="29"/>
        <v/>
      </c>
      <c r="BL50" s="76" t="str">
        <f t="shared" si="30"/>
        <v/>
      </c>
      <c r="BM50" s="76" t="str">
        <f t="shared" si="31"/>
        <v/>
      </c>
      <c r="BN50" s="76" t="str">
        <f t="shared" si="32"/>
        <v/>
      </c>
      <c r="BO50" s="76" t="str">
        <f t="shared" si="33"/>
        <v/>
      </c>
      <c r="BP50" s="76" t="str">
        <f t="shared" si="34"/>
        <v/>
      </c>
      <c r="BQ50" s="76" t="str">
        <f t="shared" si="35"/>
        <v/>
      </c>
      <c r="BR50" s="76" t="str">
        <f t="shared" si="36"/>
        <v/>
      </c>
      <c r="BS50" s="76" t="str">
        <f t="shared" si="37"/>
        <v/>
      </c>
      <c r="BT50" s="76" t="str">
        <f t="shared" si="38"/>
        <v/>
      </c>
      <c r="BU50" s="76" t="str">
        <f t="shared" si="39"/>
        <v/>
      </c>
      <c r="BX50" s="67" t="s">
        <v>7</v>
      </c>
      <c r="BY50" s="547" t="s">
        <v>20</v>
      </c>
      <c r="BZ50" s="67" t="s">
        <v>2026</v>
      </c>
      <c r="CA50" s="67" t="s">
        <v>438</v>
      </c>
    </row>
    <row r="51" spans="2:79" ht="30" customHeight="1">
      <c r="B51" s="816" t="str">
        <f t="shared" si="0"/>
        <v/>
      </c>
      <c r="C51" s="816" t="str">
        <f t="shared" si="1"/>
        <v/>
      </c>
      <c r="D51" s="816" t="str">
        <f t="shared" si="2"/>
        <v/>
      </c>
      <c r="E51" s="816">
        <f>IF(H50&lt;&gt;"",E50,IF(E50="","",IFERROR(MATCH(TRUE(),INDEX(INDEX($K:$K,E50+1):$K$203&lt;&gt;"",0),0)+E50,"")))</f>
        <v>42</v>
      </c>
      <c r="F51" s="816" t="str">
        <f t="shared" si="40"/>
        <v>Cuisson : 30 min</v>
      </c>
      <c r="G51" s="816" t="str">
        <f t="shared" si="3"/>
        <v>Cuisson : 30 min</v>
      </c>
      <c r="H51" s="829" t="str">
        <f t="shared" si="4"/>
        <v/>
      </c>
      <c r="I51" s="837" t="str">
        <f t="shared" si="5"/>
        <v/>
      </c>
      <c r="J51" s="830" t="str">
        <f>IF(K51="","",COUNTIF($K$18:K51,"&lt;&gt;"))</f>
        <v/>
      </c>
      <c r="K51" s="831"/>
      <c r="L51" s="830" t="str">
        <f t="shared" si="6"/>
        <v/>
      </c>
      <c r="M51" s="792">
        <f t="shared" si="7"/>
        <v>16</v>
      </c>
      <c r="N51" s="832">
        <f t="shared" si="8"/>
        <v>34</v>
      </c>
      <c r="O51" s="833" t="str">
        <f t="shared" si="9"/>
        <v>Cuisson : 30 min</v>
      </c>
      <c r="P51" s="832">
        <f t="shared" si="10"/>
        <v>4</v>
      </c>
      <c r="Q51" s="832">
        <f t="shared" si="11"/>
        <v>16</v>
      </c>
      <c r="S51" s="556">
        <f t="shared" si="12"/>
        <v>51</v>
      </c>
      <c r="T51" s="834" t="str">
        <f t="shared" si="41"/>
        <v>Cuisson : 30 min</v>
      </c>
      <c r="U51" s="556" t="s">
        <v>1456</v>
      </c>
      <c r="V51" s="835" t="str">
        <f t="shared" si="13"/>
        <v>Cuisson : 30 min</v>
      </c>
      <c r="W51" s="836" t="str">
        <f t="shared" si="14"/>
        <v/>
      </c>
      <c r="X51" s="560" t="str">
        <f t="shared" si="15"/>
        <v>Cuisson : 30 min</v>
      </c>
      <c r="Y51" s="561" t="str">
        <f t="shared" si="16"/>
        <v/>
      </c>
      <c r="Z51" s="556">
        <f t="shared" si="17"/>
        <v>0</v>
      </c>
      <c r="AA51" s="556">
        <f t="shared" si="18"/>
        <v>0</v>
      </c>
      <c r="AB51" s="561" t="str">
        <f t="shared" si="19"/>
        <v>aucun match</v>
      </c>
      <c r="AC51" s="76" t="str">
        <f t="shared" si="20"/>
        <v>cuisson : 30 min</v>
      </c>
      <c r="AD51" s="76" t="str">
        <f t="shared" si="21"/>
        <v>cuisson : 30 min</v>
      </c>
      <c r="AE51" s="76" t="str">
        <f t="shared" si="22"/>
        <v>cuisson   30 min</v>
      </c>
      <c r="AF51" s="76" t="str">
        <f t="shared" si="23"/>
        <v xml:space="preserve"> cuisson 30 min </v>
      </c>
      <c r="AG51" s="76" cm="1">
        <f t="array" ref="AG51">IF(T51="",0,SUMPRODUCT((BX4:BX795="Gluten")*(BY4:BY795="INFO")*(COUNTIF(AF51,"*"&amp;BZ4:BZ795&amp;"*")&gt;0)*1))</f>
        <v>0</v>
      </c>
      <c r="AH51" s="76" cm="1">
        <f t="array" ref="AH51">IF(T51="",0,SUMPRODUCT((BX4:BX795="Gluten")*(BY4:BY795="EXCL")*(COUNTIF(AF51,"*"&amp;BZ4:BZ795&amp;"*")&gt;0)*1))</f>
        <v>0</v>
      </c>
      <c r="AI51" s="76" cm="1">
        <f t="array" ref="AI51">IF(T51="",0,SUMPRODUCT((BX4:BX795="Gluten")*(BY4:BY795="ALERTE")*(COUNTIF(AF51,"*"&amp;BZ4:BZ795&amp;"*")&gt;0)*1))</f>
        <v>0</v>
      </c>
      <c r="AJ51" s="76" cm="1">
        <f t="array" ref="AJ51">IF(T51="",0,SUMPRODUCT((BX4:BX795="Gluten")*(BY4:BY795="SUSP")*(COUNTIF(AF51,"*"&amp;BZ4:BZ795&amp;"*")&gt;0)*1))</f>
        <v>0</v>
      </c>
      <c r="AK51" s="76" cm="1">
        <f t="array" ref="AK51">IF(T51="",0,SUMPRODUCT((BX4:BX795="Crustaces")*(BY4:BY795="ALERTE")*(COUNTIF(AF51,"*"&amp;BZ4:BZ795&amp;"*")&gt;0)*1))</f>
        <v>0</v>
      </c>
      <c r="AL51" s="76" cm="1">
        <f t="array" ref="AL51">IF(T51="",0,SUMPRODUCT((BX4:BX795="Oeufs")*(BY4:BY795="ALERTE")*(COUNTIF(AF51,"*"&amp;BZ4:BZ795&amp;"*")&gt;0)*1))</f>
        <v>0</v>
      </c>
      <c r="AM51" s="76" cm="1">
        <f t="array" ref="AM51">IF(T51="",0,SUMPRODUCT((BX4:BX795="Poissons")*(BY4:BY795="INFO")*(COUNTIF(AF51,"*"&amp;BZ4:BZ795&amp;"*")&gt;0)*1))</f>
        <v>0</v>
      </c>
      <c r="AN51" s="76" cm="1">
        <f t="array" ref="AN51">IF(T51="",0,SUMPRODUCT((BX4:BX795="Poissons")*(BY4:BY795="EXCL")*(COUNTIF(AF51,"*"&amp;BZ4:BZ795&amp;"*")&gt;0)*1))</f>
        <v>0</v>
      </c>
      <c r="AO51" s="76" cm="1">
        <f t="array" ref="AO51">IF(T51="",0,SUMPRODUCT((BX4:BX795="Poissons")*(BY4:BY795="ALERTE")*(COUNTIF(AF51,"*"&amp;BZ4:BZ795&amp;"*")&gt;0)*1))</f>
        <v>0</v>
      </c>
      <c r="AP51" s="76" cm="1">
        <f t="array" ref="AP51">IF(T51="",0,SUMPRODUCT((BX4:BX795="Arachides")*(BY4:BY795="ALERTE")*(COUNTIF(AF51,"*"&amp;BZ4:BZ795&amp;"*")&gt;0)*1))</f>
        <v>0</v>
      </c>
      <c r="AQ51" s="76" cm="1">
        <f t="array" ref="AQ51">IF(T51="",0,SUMPRODUCT((BX4:BX795="Soja")*(BY4:BY795="INFO")*(COUNTIF(AF51,"*"&amp;BZ4:BZ795&amp;"*")&gt;0)*1))</f>
        <v>0</v>
      </c>
      <c r="AR51" s="76" cm="1">
        <f t="array" ref="AR51">IF(T51="",0,SUMPRODUCT((BX4:BX795="Soja")*(BY4:BY795="ALERTE")*(COUNTIF(AF51,"*"&amp;BZ4:BZ795&amp;"*")&gt;0)*1))</f>
        <v>0</v>
      </c>
      <c r="AS51" s="76" cm="1">
        <f t="array" ref="AS51">IF(T51="",0,SUMPRODUCT((BX4:BX795="Lait")*(BY4:BY795="INFO")*(COUNTIF(AF51,"*"&amp;BZ4:BZ795&amp;"*")&gt;0)*1))</f>
        <v>0</v>
      </c>
      <c r="AT51" s="76" cm="1">
        <f t="array" ref="AT51">IF(T51="",0,SUMPRODUCT((BX4:BX795="Lait")*(BY4:BY795="EXCL")*(COUNTIF(AF51,"*"&amp;BZ4:BZ795&amp;"*")&gt;0)*1))</f>
        <v>0</v>
      </c>
      <c r="AU51" s="76" cm="1">
        <f t="array" ref="AU51">IF(T51="",0,SUMPRODUCT((BX4:BX795="Lait")*(BY4:BY795="ALERTE")*(COUNTIF(AF51,"*"&amp;BZ4:BZ795&amp;"*")&gt;0)*1))</f>
        <v>0</v>
      </c>
      <c r="AV51" s="76" cm="1">
        <f t="array" ref="AV51">IF(T51="",0,SUMPRODUCT((BX4:BX795="Lait")*(BY4:BY795="SUSP")*(COUNTIF(AF51,"*"&amp;BZ4:BZ795&amp;"*")&gt;0)*1))</f>
        <v>0</v>
      </c>
      <c r="AW51" s="76" cm="1">
        <f t="array" ref="AW51">IF(T51="",0,SUMPRODUCT((BX4:BX795="Fruits a coque")*(BY4:BY795="EXCL")*(COUNTIF(AF51,"*"&amp;BZ4:BZ795&amp;"*")&gt;0)*1))</f>
        <v>0</v>
      </c>
      <c r="AX51" s="76" cm="1">
        <f t="array" ref="AX51">IF(T51="",0,SUMPRODUCT((BX4:BX795="Fruits a coque")*(BY4:BY795="ALERTE")*(COUNTIF(AF51,"*"&amp;BZ4:BZ795&amp;"*")&gt;0)*1))</f>
        <v>0</v>
      </c>
      <c r="AY51" s="76" cm="1">
        <f t="array" ref="AY51">IF(T51="",0,SUMPRODUCT((BX4:BX795="Celeri")*(BY4:BY795="ALERTE")*(COUNTIF(AF51,"*"&amp;BZ4:BZ795&amp;"*")&gt;0)*1))</f>
        <v>0</v>
      </c>
      <c r="AZ51" s="76" cm="1">
        <f t="array" ref="AZ51">IF(T51="",0,SUMPRODUCT((BX4:BX795="Moutarde")*(BY4:BY795="ALERTE")*(COUNTIF(AF51,"*"&amp;BZ4:BZ795&amp;"*")&gt;0)*1))</f>
        <v>0</v>
      </c>
      <c r="BA51" s="76" cm="1">
        <f t="array" ref="BA51">IF(T51="",0,SUMPRODUCT((BX4:BX795="Sesame")*(BY4:BY795="ALERTE")*(COUNTIF(AF51,"*"&amp;BZ4:BZ795&amp;"*")&gt;0)*1))</f>
        <v>0</v>
      </c>
      <c r="BB51" s="76" cm="1">
        <f t="array" ref="BB51">IF(T51="",0,SUMPRODUCT((BX4:BX795="Sulfites")*(BY4:BY795="ALERTE")*(COUNTIF(AF51,"*"&amp;BZ4:BZ795&amp;"*")&gt;0)*1))</f>
        <v>0</v>
      </c>
      <c r="BC51" s="76" cm="1">
        <f t="array" ref="BC51">IF(T51="",0,SUMPRODUCT((BX4:BX795="Lupin")*(BY4:BY795="ALERTE")*(COUNTIF(AF51,"*"&amp;BZ4:BZ795&amp;"*")&gt;0)*1))</f>
        <v>0</v>
      </c>
      <c r="BD51" s="76" cm="1">
        <f t="array" ref="BD51">IF(T51="",0,SUMPRODUCT((BX4:BX795="Mollusques")*(BY4:BY795="EXCL")*(COUNTIF(AF51,"*"&amp;BZ4:BZ795&amp;"*")&gt;0)*1))</f>
        <v>0</v>
      </c>
      <c r="BE51" s="76" cm="1">
        <f t="array" ref="BE51">IF(T51="",0,SUMPRODUCT((BX4:BX795="Mollusques")*(BY4:BY795="ALERTE")*(COUNTIF(AF51,"*"&amp;BZ4:BZ795&amp;"*")&gt;0)*1))</f>
        <v>0</v>
      </c>
      <c r="BF51" s="76" t="str">
        <f t="shared" si="24"/>
        <v/>
      </c>
      <c r="BG51" s="76" t="str">
        <f t="shared" si="25"/>
        <v/>
      </c>
      <c r="BH51" s="76" t="str">
        <f t="shared" si="26"/>
        <v/>
      </c>
      <c r="BI51" s="76" t="str">
        <f t="shared" si="27"/>
        <v/>
      </c>
      <c r="BJ51" s="76" t="str">
        <f t="shared" si="28"/>
        <v/>
      </c>
      <c r="BK51" s="76" t="str">
        <f t="shared" si="29"/>
        <v/>
      </c>
      <c r="BL51" s="76" t="str">
        <f t="shared" si="30"/>
        <v/>
      </c>
      <c r="BM51" s="76" t="str">
        <f t="shared" si="31"/>
        <v/>
      </c>
      <c r="BN51" s="76" t="str">
        <f t="shared" si="32"/>
        <v/>
      </c>
      <c r="BO51" s="76" t="str">
        <f t="shared" si="33"/>
        <v/>
      </c>
      <c r="BP51" s="76" t="str">
        <f t="shared" si="34"/>
        <v/>
      </c>
      <c r="BQ51" s="76" t="str">
        <f t="shared" si="35"/>
        <v/>
      </c>
      <c r="BR51" s="76" t="str">
        <f t="shared" si="36"/>
        <v/>
      </c>
      <c r="BS51" s="76" t="str">
        <f t="shared" si="37"/>
        <v/>
      </c>
      <c r="BT51" s="76" t="str">
        <f t="shared" si="38"/>
        <v/>
      </c>
      <c r="BU51" s="76" t="str">
        <f t="shared" si="39"/>
        <v/>
      </c>
      <c r="BX51" s="67" t="s">
        <v>7</v>
      </c>
      <c r="BY51" s="547" t="s">
        <v>20</v>
      </c>
      <c r="BZ51" s="67" t="s">
        <v>48</v>
      </c>
      <c r="CA51" s="67" t="s">
        <v>439</v>
      </c>
    </row>
    <row r="52" spans="2:79" ht="30" customHeight="1">
      <c r="B52" s="816" t="str">
        <f t="shared" si="0"/>
        <v/>
      </c>
      <c r="C52" s="816" t="str">
        <f t="shared" si="1"/>
        <v/>
      </c>
      <c r="D52" s="816" t="str">
        <f t="shared" si="2"/>
        <v/>
      </c>
      <c r="E52" s="816">
        <f>IF(H51&lt;&gt;"",E51,IF(E51="","",IFERROR(MATCH(TRUE(),INDEX(INDEX($K:$K,E51+1):$K$203&lt;&gt;"",0),0)+E51,"")))</f>
        <v>43</v>
      </c>
      <c r="F52" s="816" t="str">
        <f t="shared" si="40"/>
        <v>Portions : 4</v>
      </c>
      <c r="G52" s="816" t="str">
        <f t="shared" si="3"/>
        <v>Portions : 4</v>
      </c>
      <c r="H52" s="829" t="str">
        <f t="shared" si="4"/>
        <v/>
      </c>
      <c r="I52" s="837" t="str">
        <f t="shared" si="5"/>
        <v/>
      </c>
      <c r="J52" s="830" t="str">
        <f>IF(K52="","",COUNTIF($K$18:K52,"&lt;&gt;"))</f>
        <v/>
      </c>
      <c r="K52" s="831"/>
      <c r="L52" s="830" t="str">
        <f t="shared" si="6"/>
        <v/>
      </c>
      <c r="M52" s="792">
        <f t="shared" si="7"/>
        <v>12</v>
      </c>
      <c r="N52" s="832">
        <f t="shared" si="8"/>
        <v>35</v>
      </c>
      <c r="O52" s="833" t="str">
        <f t="shared" si="9"/>
        <v>Portions : 4</v>
      </c>
      <c r="P52" s="832">
        <f t="shared" si="10"/>
        <v>3</v>
      </c>
      <c r="Q52" s="832">
        <f t="shared" si="11"/>
        <v>12</v>
      </c>
      <c r="S52" s="556">
        <f t="shared" si="12"/>
        <v>52</v>
      </c>
      <c r="T52" s="834" t="str">
        <f t="shared" si="41"/>
        <v>Portions : 4</v>
      </c>
      <c r="U52" s="556" t="s">
        <v>1456</v>
      </c>
      <c r="V52" s="835" t="str">
        <f t="shared" si="13"/>
        <v>Portions : 4</v>
      </c>
      <c r="W52" s="836" t="str">
        <f t="shared" si="14"/>
        <v/>
      </c>
      <c r="X52" s="560" t="str">
        <f t="shared" si="15"/>
        <v>Portions : 4</v>
      </c>
      <c r="Y52" s="561" t="str">
        <f t="shared" si="16"/>
        <v/>
      </c>
      <c r="Z52" s="556">
        <f t="shared" si="17"/>
        <v>0</v>
      </c>
      <c r="AA52" s="556">
        <f t="shared" si="18"/>
        <v>0</v>
      </c>
      <c r="AB52" s="561" t="str">
        <f t="shared" si="19"/>
        <v>aucun match</v>
      </c>
      <c r="AC52" s="76" t="str">
        <f t="shared" si="20"/>
        <v>portions : 4</v>
      </c>
      <c r="AD52" s="76" t="str">
        <f t="shared" si="21"/>
        <v>portions : 4</v>
      </c>
      <c r="AE52" s="76" t="str">
        <f t="shared" si="22"/>
        <v>portions   4</v>
      </c>
      <c r="AF52" s="76" t="str">
        <f t="shared" si="23"/>
        <v xml:space="preserve"> portions 4 </v>
      </c>
      <c r="AG52" s="76" cm="1">
        <f t="array" ref="AG52">IF(T52="",0,SUMPRODUCT((BX4:BX795="Gluten")*(BY4:BY795="INFO")*(COUNTIF(AF52,"*"&amp;BZ4:BZ795&amp;"*")&gt;0)*1))</f>
        <v>0</v>
      </c>
      <c r="AH52" s="76" cm="1">
        <f t="array" ref="AH52">IF(T52="",0,SUMPRODUCT((BX4:BX795="Gluten")*(BY4:BY795="EXCL")*(COUNTIF(AF52,"*"&amp;BZ4:BZ795&amp;"*")&gt;0)*1))</f>
        <v>0</v>
      </c>
      <c r="AI52" s="76" cm="1">
        <f t="array" ref="AI52">IF(T52="",0,SUMPRODUCT((BX4:BX795="Gluten")*(BY4:BY795="ALERTE")*(COUNTIF(AF52,"*"&amp;BZ4:BZ795&amp;"*")&gt;0)*1))</f>
        <v>0</v>
      </c>
      <c r="AJ52" s="76" cm="1">
        <f t="array" ref="AJ52">IF(T52="",0,SUMPRODUCT((BX4:BX795="Gluten")*(BY4:BY795="SUSP")*(COUNTIF(AF52,"*"&amp;BZ4:BZ795&amp;"*")&gt;0)*1))</f>
        <v>0</v>
      </c>
      <c r="AK52" s="76" cm="1">
        <f t="array" ref="AK52">IF(T52="",0,SUMPRODUCT((BX4:BX795="Crustaces")*(BY4:BY795="ALERTE")*(COUNTIF(AF52,"*"&amp;BZ4:BZ795&amp;"*")&gt;0)*1))</f>
        <v>0</v>
      </c>
      <c r="AL52" s="76" cm="1">
        <f t="array" ref="AL52">IF(T52="",0,SUMPRODUCT((BX4:BX795="Oeufs")*(BY4:BY795="ALERTE")*(COUNTIF(AF52,"*"&amp;BZ4:BZ795&amp;"*")&gt;0)*1))</f>
        <v>0</v>
      </c>
      <c r="AM52" s="76" cm="1">
        <f t="array" ref="AM52">IF(T52="",0,SUMPRODUCT((BX4:BX795="Poissons")*(BY4:BY795="INFO")*(COUNTIF(AF52,"*"&amp;BZ4:BZ795&amp;"*")&gt;0)*1))</f>
        <v>0</v>
      </c>
      <c r="AN52" s="76" cm="1">
        <f t="array" ref="AN52">IF(T52="",0,SUMPRODUCT((BX4:BX795="Poissons")*(BY4:BY795="EXCL")*(COUNTIF(AF52,"*"&amp;BZ4:BZ795&amp;"*")&gt;0)*1))</f>
        <v>0</v>
      </c>
      <c r="AO52" s="76" cm="1">
        <f t="array" ref="AO52">IF(T52="",0,SUMPRODUCT((BX4:BX795="Poissons")*(BY4:BY795="ALERTE")*(COUNTIF(AF52,"*"&amp;BZ4:BZ795&amp;"*")&gt;0)*1))</f>
        <v>0</v>
      </c>
      <c r="AP52" s="76" cm="1">
        <f t="array" ref="AP52">IF(T52="",0,SUMPRODUCT((BX4:BX795="Arachides")*(BY4:BY795="ALERTE")*(COUNTIF(AF52,"*"&amp;BZ4:BZ795&amp;"*")&gt;0)*1))</f>
        <v>0</v>
      </c>
      <c r="AQ52" s="76" cm="1">
        <f t="array" ref="AQ52">IF(T52="",0,SUMPRODUCT((BX4:BX795="Soja")*(BY4:BY795="INFO")*(COUNTIF(AF52,"*"&amp;BZ4:BZ795&amp;"*")&gt;0)*1))</f>
        <v>0</v>
      </c>
      <c r="AR52" s="76" cm="1">
        <f t="array" ref="AR52">IF(T52="",0,SUMPRODUCT((BX4:BX795="Soja")*(BY4:BY795="ALERTE")*(COUNTIF(AF52,"*"&amp;BZ4:BZ795&amp;"*")&gt;0)*1))</f>
        <v>0</v>
      </c>
      <c r="AS52" s="76" cm="1">
        <f t="array" ref="AS52">IF(T52="",0,SUMPRODUCT((BX4:BX795="Lait")*(BY4:BY795="INFO")*(COUNTIF(AF52,"*"&amp;BZ4:BZ795&amp;"*")&gt;0)*1))</f>
        <v>0</v>
      </c>
      <c r="AT52" s="76" cm="1">
        <f t="array" ref="AT52">IF(T52="",0,SUMPRODUCT((BX4:BX795="Lait")*(BY4:BY795="EXCL")*(COUNTIF(AF52,"*"&amp;BZ4:BZ795&amp;"*")&gt;0)*1))</f>
        <v>0</v>
      </c>
      <c r="AU52" s="76" cm="1">
        <f t="array" ref="AU52">IF(T52="",0,SUMPRODUCT((BX4:BX795="Lait")*(BY4:BY795="ALERTE")*(COUNTIF(AF52,"*"&amp;BZ4:BZ795&amp;"*")&gt;0)*1))</f>
        <v>0</v>
      </c>
      <c r="AV52" s="76" cm="1">
        <f t="array" ref="AV52">IF(T52="",0,SUMPRODUCT((BX4:BX795="Lait")*(BY4:BY795="SUSP")*(COUNTIF(AF52,"*"&amp;BZ4:BZ795&amp;"*")&gt;0)*1))</f>
        <v>0</v>
      </c>
      <c r="AW52" s="76" cm="1">
        <f t="array" ref="AW52">IF(T52="",0,SUMPRODUCT((BX4:BX795="Fruits a coque")*(BY4:BY795="EXCL")*(COUNTIF(AF52,"*"&amp;BZ4:BZ795&amp;"*")&gt;0)*1))</f>
        <v>0</v>
      </c>
      <c r="AX52" s="76" cm="1">
        <f t="array" ref="AX52">IF(T52="",0,SUMPRODUCT((BX4:BX795="Fruits a coque")*(BY4:BY795="ALERTE")*(COUNTIF(AF52,"*"&amp;BZ4:BZ795&amp;"*")&gt;0)*1))</f>
        <v>0</v>
      </c>
      <c r="AY52" s="76" cm="1">
        <f t="array" ref="AY52">IF(T52="",0,SUMPRODUCT((BX4:BX795="Celeri")*(BY4:BY795="ALERTE")*(COUNTIF(AF52,"*"&amp;BZ4:BZ795&amp;"*")&gt;0)*1))</f>
        <v>0</v>
      </c>
      <c r="AZ52" s="76" cm="1">
        <f t="array" ref="AZ52">IF(T52="",0,SUMPRODUCT((BX4:BX795="Moutarde")*(BY4:BY795="ALERTE")*(COUNTIF(AF52,"*"&amp;BZ4:BZ795&amp;"*")&gt;0)*1))</f>
        <v>0</v>
      </c>
      <c r="BA52" s="76" cm="1">
        <f t="array" ref="BA52">IF(T52="",0,SUMPRODUCT((BX4:BX795="Sesame")*(BY4:BY795="ALERTE")*(COUNTIF(AF52,"*"&amp;BZ4:BZ795&amp;"*")&gt;0)*1))</f>
        <v>0</v>
      </c>
      <c r="BB52" s="76" cm="1">
        <f t="array" ref="BB52">IF(T52="",0,SUMPRODUCT((BX4:BX795="Sulfites")*(BY4:BY795="ALERTE")*(COUNTIF(AF52,"*"&amp;BZ4:BZ795&amp;"*")&gt;0)*1))</f>
        <v>0</v>
      </c>
      <c r="BC52" s="76" cm="1">
        <f t="array" ref="BC52">IF(T52="",0,SUMPRODUCT((BX4:BX795="Lupin")*(BY4:BY795="ALERTE")*(COUNTIF(AF52,"*"&amp;BZ4:BZ795&amp;"*")&gt;0)*1))</f>
        <v>0</v>
      </c>
      <c r="BD52" s="76" cm="1">
        <f t="array" ref="BD52">IF(T52="",0,SUMPRODUCT((BX4:BX795="Mollusques")*(BY4:BY795="EXCL")*(COUNTIF(AF52,"*"&amp;BZ4:BZ795&amp;"*")&gt;0)*1))</f>
        <v>0</v>
      </c>
      <c r="BE52" s="76" cm="1">
        <f t="array" ref="BE52">IF(T52="",0,SUMPRODUCT((BX4:BX795="Mollusques")*(BY4:BY795="ALERTE")*(COUNTIF(AF52,"*"&amp;BZ4:BZ795&amp;"*")&gt;0)*1))</f>
        <v>0</v>
      </c>
      <c r="BF52" s="76" t="str">
        <f t="shared" si="24"/>
        <v/>
      </c>
      <c r="BG52" s="76" t="str">
        <f t="shared" si="25"/>
        <v/>
      </c>
      <c r="BH52" s="76" t="str">
        <f t="shared" si="26"/>
        <v/>
      </c>
      <c r="BI52" s="76" t="str">
        <f t="shared" si="27"/>
        <v/>
      </c>
      <c r="BJ52" s="76" t="str">
        <f t="shared" si="28"/>
        <v/>
      </c>
      <c r="BK52" s="76" t="str">
        <f t="shared" si="29"/>
        <v/>
      </c>
      <c r="BL52" s="76" t="str">
        <f t="shared" si="30"/>
        <v/>
      </c>
      <c r="BM52" s="76" t="str">
        <f t="shared" si="31"/>
        <v/>
      </c>
      <c r="BN52" s="76" t="str">
        <f t="shared" si="32"/>
        <v/>
      </c>
      <c r="BO52" s="76" t="str">
        <f t="shared" si="33"/>
        <v/>
      </c>
      <c r="BP52" s="76" t="str">
        <f t="shared" si="34"/>
        <v/>
      </c>
      <c r="BQ52" s="76" t="str">
        <f t="shared" si="35"/>
        <v/>
      </c>
      <c r="BR52" s="76" t="str">
        <f t="shared" si="36"/>
        <v/>
      </c>
      <c r="BS52" s="76" t="str">
        <f t="shared" si="37"/>
        <v/>
      </c>
      <c r="BT52" s="76" t="str">
        <f t="shared" si="38"/>
        <v/>
      </c>
      <c r="BU52" s="76" t="str">
        <f t="shared" si="39"/>
        <v/>
      </c>
      <c r="BX52" s="67" t="s">
        <v>7</v>
      </c>
      <c r="BY52" s="547" t="s">
        <v>20</v>
      </c>
      <c r="BZ52" s="67" t="s">
        <v>49</v>
      </c>
      <c r="CA52" s="67" t="s">
        <v>440</v>
      </c>
    </row>
    <row r="53" spans="2:79" ht="30" customHeight="1">
      <c r="B53" s="816" t="str">
        <f t="shared" si="0"/>
        <v/>
      </c>
      <c r="C53" s="816" t="str">
        <f t="shared" si="1"/>
        <v/>
      </c>
      <c r="D53" s="816" t="str">
        <f t="shared" si="2"/>
        <v/>
      </c>
      <c r="E53" s="816">
        <f>IF(H52&lt;&gt;"",E52,IF(E52="","",IFERROR(MATCH(TRUE(),INDEX(INDEX($K:$K,E52+1):$K$203&lt;&gt;"",0),0)+E52,"")))</f>
        <v>44</v>
      </c>
      <c r="F53" s="816" t="str">
        <f t="shared" si="40"/>
        <v>Calories : ≈ 410 kcal par part</v>
      </c>
      <c r="G53" s="816" t="str">
        <f t="shared" si="3"/>
        <v>Calories : ≈ 410 kcal par part</v>
      </c>
      <c r="H53" s="829" t="str">
        <f t="shared" si="4"/>
        <v/>
      </c>
      <c r="I53" s="837" t="str">
        <f t="shared" si="5"/>
        <v/>
      </c>
      <c r="J53" s="830" t="str">
        <f>IF(K53="","",COUNTIF($K$18:K53,"&lt;&gt;"))</f>
        <v/>
      </c>
      <c r="K53" s="831"/>
      <c r="L53" s="830" t="str">
        <f t="shared" si="6"/>
        <v/>
      </c>
      <c r="M53" s="792">
        <f t="shared" si="7"/>
        <v>30</v>
      </c>
      <c r="N53" s="832">
        <f t="shared" si="8"/>
        <v>36</v>
      </c>
      <c r="O53" s="833" t="str">
        <f t="shared" si="9"/>
        <v>Calories : ≈ 410 kcal par part</v>
      </c>
      <c r="P53" s="832">
        <f t="shared" si="10"/>
        <v>7</v>
      </c>
      <c r="Q53" s="832">
        <f t="shared" si="11"/>
        <v>30</v>
      </c>
      <c r="S53" s="556">
        <f t="shared" si="12"/>
        <v>53</v>
      </c>
      <c r="T53" s="834" t="str">
        <f t="shared" si="41"/>
        <v>Calories : ≈ 410 kcal par part</v>
      </c>
      <c r="U53" s="556" t="s">
        <v>1456</v>
      </c>
      <c r="V53" s="835" t="str">
        <f t="shared" si="13"/>
        <v>Calories : ≈ 410 kcal par part</v>
      </c>
      <c r="W53" s="836" t="str">
        <f t="shared" si="14"/>
        <v/>
      </c>
      <c r="X53" s="560" t="str">
        <f t="shared" si="15"/>
        <v>Calories : ≈ 410 kcal par part</v>
      </c>
      <c r="Y53" s="561" t="str">
        <f t="shared" si="16"/>
        <v/>
      </c>
      <c r="Z53" s="556">
        <f t="shared" si="17"/>
        <v>0</v>
      </c>
      <c r="AA53" s="556">
        <f t="shared" si="18"/>
        <v>0</v>
      </c>
      <c r="AB53" s="561" t="str">
        <f t="shared" si="19"/>
        <v>aucun match</v>
      </c>
      <c r="AC53" s="76" t="str">
        <f t="shared" si="20"/>
        <v>calories : ≈ 410 kcal par part</v>
      </c>
      <c r="AD53" s="76" t="str">
        <f t="shared" si="21"/>
        <v>calories : ≈ 410 kcal par part</v>
      </c>
      <c r="AE53" s="76" t="str">
        <f t="shared" si="22"/>
        <v>calories   ≈ 410 kcal par part</v>
      </c>
      <c r="AF53" s="76" t="str">
        <f t="shared" si="23"/>
        <v xml:space="preserve"> calories ≈ 410 kcal par part </v>
      </c>
      <c r="AG53" s="76" cm="1">
        <f t="array" ref="AG53">IF(T53="",0,SUMPRODUCT((BX4:BX795="Gluten")*(BY4:BY795="INFO")*(COUNTIF(AF53,"*"&amp;BZ4:BZ795&amp;"*")&gt;0)*1))</f>
        <v>0</v>
      </c>
      <c r="AH53" s="76" cm="1">
        <f t="array" ref="AH53">IF(T53="",0,SUMPRODUCT((BX4:BX795="Gluten")*(BY4:BY795="EXCL")*(COUNTIF(AF53,"*"&amp;BZ4:BZ795&amp;"*")&gt;0)*1))</f>
        <v>0</v>
      </c>
      <c r="AI53" s="76" cm="1">
        <f t="array" ref="AI53">IF(T53="",0,SUMPRODUCT((BX4:BX795="Gluten")*(BY4:BY795="ALERTE")*(COUNTIF(AF53,"*"&amp;BZ4:BZ795&amp;"*")&gt;0)*1))</f>
        <v>0</v>
      </c>
      <c r="AJ53" s="76" cm="1">
        <f t="array" ref="AJ53">IF(T53="",0,SUMPRODUCT((BX4:BX795="Gluten")*(BY4:BY795="SUSP")*(COUNTIF(AF53,"*"&amp;BZ4:BZ795&amp;"*")&gt;0)*1))</f>
        <v>0</v>
      </c>
      <c r="AK53" s="76" cm="1">
        <f t="array" ref="AK53">IF(T53="",0,SUMPRODUCT((BX4:BX795="Crustaces")*(BY4:BY795="ALERTE")*(COUNTIF(AF53,"*"&amp;BZ4:BZ795&amp;"*")&gt;0)*1))</f>
        <v>0</v>
      </c>
      <c r="AL53" s="76" cm="1">
        <f t="array" ref="AL53">IF(T53="",0,SUMPRODUCT((BX4:BX795="Oeufs")*(BY4:BY795="ALERTE")*(COUNTIF(AF53,"*"&amp;BZ4:BZ795&amp;"*")&gt;0)*1))</f>
        <v>0</v>
      </c>
      <c r="AM53" s="76" cm="1">
        <f t="array" ref="AM53">IF(T53="",0,SUMPRODUCT((BX4:BX795="Poissons")*(BY4:BY795="INFO")*(COUNTIF(AF53,"*"&amp;BZ4:BZ795&amp;"*")&gt;0)*1))</f>
        <v>0</v>
      </c>
      <c r="AN53" s="76" cm="1">
        <f t="array" ref="AN53">IF(T53="",0,SUMPRODUCT((BX4:BX795="Poissons")*(BY4:BY795="EXCL")*(COUNTIF(AF53,"*"&amp;BZ4:BZ795&amp;"*")&gt;0)*1))</f>
        <v>0</v>
      </c>
      <c r="AO53" s="76" cm="1">
        <f t="array" ref="AO53">IF(T53="",0,SUMPRODUCT((BX4:BX795="Poissons")*(BY4:BY795="ALERTE")*(COUNTIF(AF53,"*"&amp;BZ4:BZ795&amp;"*")&gt;0)*1))</f>
        <v>0</v>
      </c>
      <c r="AP53" s="76" cm="1">
        <f t="array" ref="AP53">IF(T53="",0,SUMPRODUCT((BX4:BX795="Arachides")*(BY4:BY795="ALERTE")*(COUNTIF(AF53,"*"&amp;BZ4:BZ795&amp;"*")&gt;0)*1))</f>
        <v>0</v>
      </c>
      <c r="AQ53" s="76" cm="1">
        <f t="array" ref="AQ53">IF(T53="",0,SUMPRODUCT((BX4:BX795="Soja")*(BY4:BY795="INFO")*(COUNTIF(AF53,"*"&amp;BZ4:BZ795&amp;"*")&gt;0)*1))</f>
        <v>0</v>
      </c>
      <c r="AR53" s="76" cm="1">
        <f t="array" ref="AR53">IF(T53="",0,SUMPRODUCT((BX4:BX795="Soja")*(BY4:BY795="ALERTE")*(COUNTIF(AF53,"*"&amp;BZ4:BZ795&amp;"*")&gt;0)*1))</f>
        <v>0</v>
      </c>
      <c r="AS53" s="76" cm="1">
        <f t="array" ref="AS53">IF(T53="",0,SUMPRODUCT((BX4:BX795="Lait")*(BY4:BY795="INFO")*(COUNTIF(AF53,"*"&amp;BZ4:BZ795&amp;"*")&gt;0)*1))</f>
        <v>0</v>
      </c>
      <c r="AT53" s="76" cm="1">
        <f t="array" ref="AT53">IF(T53="",0,SUMPRODUCT((BX4:BX795="Lait")*(BY4:BY795="EXCL")*(COUNTIF(AF53,"*"&amp;BZ4:BZ795&amp;"*")&gt;0)*1))</f>
        <v>0</v>
      </c>
      <c r="AU53" s="76" cm="1">
        <f t="array" ref="AU53">IF(T53="",0,SUMPRODUCT((BX4:BX795="Lait")*(BY4:BY795="ALERTE")*(COUNTIF(AF53,"*"&amp;BZ4:BZ795&amp;"*")&gt;0)*1))</f>
        <v>0</v>
      </c>
      <c r="AV53" s="76" cm="1">
        <f t="array" ref="AV53">IF(T53="",0,SUMPRODUCT((BX4:BX795="Lait")*(BY4:BY795="SUSP")*(COUNTIF(AF53,"*"&amp;BZ4:BZ795&amp;"*")&gt;0)*1))</f>
        <v>0</v>
      </c>
      <c r="AW53" s="76" cm="1">
        <f t="array" ref="AW53">IF(T53="",0,SUMPRODUCT((BX4:BX795="Fruits a coque")*(BY4:BY795="EXCL")*(COUNTIF(AF53,"*"&amp;BZ4:BZ795&amp;"*")&gt;0)*1))</f>
        <v>0</v>
      </c>
      <c r="AX53" s="76" cm="1">
        <f t="array" ref="AX53">IF(T53="",0,SUMPRODUCT((BX4:BX795="Fruits a coque")*(BY4:BY795="ALERTE")*(COUNTIF(AF53,"*"&amp;BZ4:BZ795&amp;"*")&gt;0)*1))</f>
        <v>0</v>
      </c>
      <c r="AY53" s="76" cm="1">
        <f t="array" ref="AY53">IF(T53="",0,SUMPRODUCT((BX4:BX795="Celeri")*(BY4:BY795="ALERTE")*(COUNTIF(AF53,"*"&amp;BZ4:BZ795&amp;"*")&gt;0)*1))</f>
        <v>0</v>
      </c>
      <c r="AZ53" s="76" cm="1">
        <f t="array" ref="AZ53">IF(T53="",0,SUMPRODUCT((BX4:BX795="Moutarde")*(BY4:BY795="ALERTE")*(COUNTIF(AF53,"*"&amp;BZ4:BZ795&amp;"*")&gt;0)*1))</f>
        <v>0</v>
      </c>
      <c r="BA53" s="76" cm="1">
        <f t="array" ref="BA53">IF(T53="",0,SUMPRODUCT((BX4:BX795="Sesame")*(BY4:BY795="ALERTE")*(COUNTIF(AF53,"*"&amp;BZ4:BZ795&amp;"*")&gt;0)*1))</f>
        <v>0</v>
      </c>
      <c r="BB53" s="76" cm="1">
        <f t="array" ref="BB53">IF(T53="",0,SUMPRODUCT((BX4:BX795="Sulfites")*(BY4:BY795="ALERTE")*(COUNTIF(AF53,"*"&amp;BZ4:BZ795&amp;"*")&gt;0)*1))</f>
        <v>0</v>
      </c>
      <c r="BC53" s="76" cm="1">
        <f t="array" ref="BC53">IF(T53="",0,SUMPRODUCT((BX4:BX795="Lupin")*(BY4:BY795="ALERTE")*(COUNTIF(AF53,"*"&amp;BZ4:BZ795&amp;"*")&gt;0)*1))</f>
        <v>0</v>
      </c>
      <c r="BD53" s="76" cm="1">
        <f t="array" ref="BD53">IF(T53="",0,SUMPRODUCT((BX4:BX795="Mollusques")*(BY4:BY795="EXCL")*(COUNTIF(AF53,"*"&amp;BZ4:BZ795&amp;"*")&gt;0)*1))</f>
        <v>0</v>
      </c>
      <c r="BE53" s="76" cm="1">
        <f t="array" ref="BE53">IF(T53="",0,SUMPRODUCT((BX4:BX795="Mollusques")*(BY4:BY795="ALERTE")*(COUNTIF(AF53,"*"&amp;BZ4:BZ795&amp;"*")&gt;0)*1))</f>
        <v>0</v>
      </c>
      <c r="BF53" s="76" t="str">
        <f t="shared" si="24"/>
        <v/>
      </c>
      <c r="BG53" s="76" t="str">
        <f t="shared" si="25"/>
        <v/>
      </c>
      <c r="BH53" s="76" t="str">
        <f t="shared" si="26"/>
        <v/>
      </c>
      <c r="BI53" s="76" t="str">
        <f t="shared" si="27"/>
        <v/>
      </c>
      <c r="BJ53" s="76" t="str">
        <f t="shared" si="28"/>
        <v/>
      </c>
      <c r="BK53" s="76" t="str">
        <f t="shared" si="29"/>
        <v/>
      </c>
      <c r="BL53" s="76" t="str">
        <f t="shared" si="30"/>
        <v/>
      </c>
      <c r="BM53" s="76" t="str">
        <f t="shared" si="31"/>
        <v/>
      </c>
      <c r="BN53" s="76" t="str">
        <f t="shared" si="32"/>
        <v/>
      </c>
      <c r="BO53" s="76" t="str">
        <f t="shared" si="33"/>
        <v/>
      </c>
      <c r="BP53" s="76" t="str">
        <f t="shared" si="34"/>
        <v/>
      </c>
      <c r="BQ53" s="76" t="str">
        <f t="shared" si="35"/>
        <v/>
      </c>
      <c r="BR53" s="76" t="str">
        <f t="shared" si="36"/>
        <v/>
      </c>
      <c r="BS53" s="76" t="str">
        <f t="shared" si="37"/>
        <v/>
      </c>
      <c r="BT53" s="76" t="str">
        <f t="shared" si="38"/>
        <v/>
      </c>
      <c r="BU53" s="76" t="str">
        <f t="shared" si="39"/>
        <v/>
      </c>
      <c r="BX53" s="67" t="s">
        <v>7</v>
      </c>
      <c r="BY53" s="547" t="s">
        <v>20</v>
      </c>
      <c r="BZ53" s="67" t="s">
        <v>50</v>
      </c>
      <c r="CA53" s="67" t="s">
        <v>441</v>
      </c>
    </row>
    <row r="54" spans="2:79" ht="30" customHeight="1">
      <c r="B54" s="816" t="str">
        <f t="shared" si="0"/>
        <v/>
      </c>
      <c r="C54" s="816" t="str">
        <f t="shared" si="1"/>
        <v/>
      </c>
      <c r="D54" s="816" t="str">
        <f t="shared" si="2"/>
        <v/>
      </c>
      <c r="E54" s="816">
        <f>IF(H53&lt;&gt;"",E53,IF(E53="","",IFERROR(MATCH(TRUE(),INDEX(INDEX($K:$K,E53+1):$K$203&lt;&gt;"",0),0)+E53,"")))</f>
        <v>91</v>
      </c>
      <c r="F54" s="816" t="str">
        <f t="shared" si="40"/>
        <v>►&gt; &gt; &gt;</v>
      </c>
      <c r="G54" s="816" t="str">
        <f t="shared" si="3"/>
        <v>►&gt; &gt; &gt;</v>
      </c>
      <c r="H54" s="829" t="str">
        <f t="shared" si="4"/>
        <v/>
      </c>
      <c r="I54" s="837" t="str">
        <f t="shared" si="5"/>
        <v/>
      </c>
      <c r="J54" s="830" t="str">
        <f>IF(K54="","",COUNTIF($K$18:K54,"&lt;&gt;"))</f>
        <v/>
      </c>
      <c r="K54" s="831"/>
      <c r="L54" s="830" t="str">
        <f t="shared" si="6"/>
        <v/>
      </c>
      <c r="M54" s="792">
        <f t="shared" si="7"/>
        <v>6</v>
      </c>
      <c r="N54" s="832">
        <f t="shared" si="8"/>
        <v>37</v>
      </c>
      <c r="O54" s="833" t="str">
        <f t="shared" si="9"/>
        <v>►&gt; &gt; &gt;</v>
      </c>
      <c r="P54" s="832">
        <f t="shared" si="10"/>
        <v>3</v>
      </c>
      <c r="Q54" s="832">
        <f t="shared" si="11"/>
        <v>6</v>
      </c>
      <c r="S54" s="556">
        <f t="shared" si="12"/>
        <v>54</v>
      </c>
      <c r="T54" s="834" t="str">
        <f t="shared" si="41"/>
        <v>►&gt; &gt; &gt;</v>
      </c>
      <c r="U54" s="556" t="s">
        <v>1456</v>
      </c>
      <c r="V54" s="835" t="str">
        <f t="shared" si="13"/>
        <v>►&gt; &gt; &gt;</v>
      </c>
      <c r="W54" s="836" t="str">
        <f t="shared" si="14"/>
        <v/>
      </c>
      <c r="X54" s="560" t="str">
        <f t="shared" si="15"/>
        <v>►&gt; &gt; &gt;</v>
      </c>
      <c r="Y54" s="561" t="str">
        <f t="shared" si="16"/>
        <v/>
      </c>
      <c r="Z54" s="556">
        <f t="shared" si="17"/>
        <v>0</v>
      </c>
      <c r="AA54" s="556">
        <f t="shared" si="18"/>
        <v>0</v>
      </c>
      <c r="AB54" s="561" t="str">
        <f t="shared" si="19"/>
        <v>aucun match</v>
      </c>
      <c r="AC54" s="76" t="str">
        <f t="shared" si="20"/>
        <v>►&gt; &gt; &gt;</v>
      </c>
      <c r="AD54" s="76" t="str">
        <f t="shared" si="21"/>
        <v>►&gt; &gt; &gt;</v>
      </c>
      <c r="AE54" s="76" t="str">
        <f t="shared" si="22"/>
        <v>►&gt; &gt; &gt;</v>
      </c>
      <c r="AF54" s="76" t="str">
        <f t="shared" si="23"/>
        <v xml:space="preserve"> ►&gt; &gt; &gt; </v>
      </c>
      <c r="AG54" s="76" cm="1">
        <f t="array" ref="AG54">IF(T54="",0,SUMPRODUCT((BX4:BX795="Gluten")*(BY4:BY795="INFO")*(COUNTIF(AF54,"*"&amp;BZ4:BZ795&amp;"*")&gt;0)*1))</f>
        <v>0</v>
      </c>
      <c r="AH54" s="76" cm="1">
        <f t="array" ref="AH54">IF(T54="",0,SUMPRODUCT((BX4:BX795="Gluten")*(BY4:BY795="EXCL")*(COUNTIF(AF54,"*"&amp;BZ4:BZ795&amp;"*")&gt;0)*1))</f>
        <v>0</v>
      </c>
      <c r="AI54" s="76" cm="1">
        <f t="array" ref="AI54">IF(T54="",0,SUMPRODUCT((BX4:BX795="Gluten")*(BY4:BY795="ALERTE")*(COUNTIF(AF54,"*"&amp;BZ4:BZ795&amp;"*")&gt;0)*1))</f>
        <v>0</v>
      </c>
      <c r="AJ54" s="76" cm="1">
        <f t="array" ref="AJ54">IF(T54="",0,SUMPRODUCT((BX4:BX795="Gluten")*(BY4:BY795="SUSP")*(COUNTIF(AF54,"*"&amp;BZ4:BZ795&amp;"*")&gt;0)*1))</f>
        <v>0</v>
      </c>
      <c r="AK54" s="76" cm="1">
        <f t="array" ref="AK54">IF(T54="",0,SUMPRODUCT((BX4:BX795="Crustaces")*(BY4:BY795="ALERTE")*(COUNTIF(AF54,"*"&amp;BZ4:BZ795&amp;"*")&gt;0)*1))</f>
        <v>0</v>
      </c>
      <c r="AL54" s="76" cm="1">
        <f t="array" ref="AL54">IF(T54="",0,SUMPRODUCT((BX4:BX795="Oeufs")*(BY4:BY795="ALERTE")*(COUNTIF(AF54,"*"&amp;BZ4:BZ795&amp;"*")&gt;0)*1))</f>
        <v>0</v>
      </c>
      <c r="AM54" s="76" cm="1">
        <f t="array" ref="AM54">IF(T54="",0,SUMPRODUCT((BX4:BX795="Poissons")*(BY4:BY795="INFO")*(COUNTIF(AF54,"*"&amp;BZ4:BZ795&amp;"*")&gt;0)*1))</f>
        <v>0</v>
      </c>
      <c r="AN54" s="76" cm="1">
        <f t="array" ref="AN54">IF(T54="",0,SUMPRODUCT((BX4:BX795="Poissons")*(BY4:BY795="EXCL")*(COUNTIF(AF54,"*"&amp;BZ4:BZ795&amp;"*")&gt;0)*1))</f>
        <v>0</v>
      </c>
      <c r="AO54" s="76" cm="1">
        <f t="array" ref="AO54">IF(T54="",0,SUMPRODUCT((BX4:BX795="Poissons")*(BY4:BY795="ALERTE")*(COUNTIF(AF54,"*"&amp;BZ4:BZ795&amp;"*")&gt;0)*1))</f>
        <v>0</v>
      </c>
      <c r="AP54" s="76" cm="1">
        <f t="array" ref="AP54">IF(T54="",0,SUMPRODUCT((BX4:BX795="Arachides")*(BY4:BY795="ALERTE")*(COUNTIF(AF54,"*"&amp;BZ4:BZ795&amp;"*")&gt;0)*1))</f>
        <v>0</v>
      </c>
      <c r="AQ54" s="76" cm="1">
        <f t="array" ref="AQ54">IF(T54="",0,SUMPRODUCT((BX4:BX795="Soja")*(BY4:BY795="INFO")*(COUNTIF(AF54,"*"&amp;BZ4:BZ795&amp;"*")&gt;0)*1))</f>
        <v>0</v>
      </c>
      <c r="AR54" s="76" cm="1">
        <f t="array" ref="AR54">IF(T54="",0,SUMPRODUCT((BX4:BX795="Soja")*(BY4:BY795="ALERTE")*(COUNTIF(AF54,"*"&amp;BZ4:BZ795&amp;"*")&gt;0)*1))</f>
        <v>0</v>
      </c>
      <c r="AS54" s="76" cm="1">
        <f t="array" ref="AS54">IF(T54="",0,SUMPRODUCT((BX4:BX795="Lait")*(BY4:BY795="INFO")*(COUNTIF(AF54,"*"&amp;BZ4:BZ795&amp;"*")&gt;0)*1))</f>
        <v>0</v>
      </c>
      <c r="AT54" s="76" cm="1">
        <f t="array" ref="AT54">IF(T54="",0,SUMPRODUCT((BX4:BX795="Lait")*(BY4:BY795="EXCL")*(COUNTIF(AF54,"*"&amp;BZ4:BZ795&amp;"*")&gt;0)*1))</f>
        <v>0</v>
      </c>
      <c r="AU54" s="76" cm="1">
        <f t="array" ref="AU54">IF(T54="",0,SUMPRODUCT((BX4:BX795="Lait")*(BY4:BY795="ALERTE")*(COUNTIF(AF54,"*"&amp;BZ4:BZ795&amp;"*")&gt;0)*1))</f>
        <v>0</v>
      </c>
      <c r="AV54" s="76" cm="1">
        <f t="array" ref="AV54">IF(T54="",0,SUMPRODUCT((BX4:BX795="Lait")*(BY4:BY795="SUSP")*(COUNTIF(AF54,"*"&amp;BZ4:BZ795&amp;"*")&gt;0)*1))</f>
        <v>0</v>
      </c>
      <c r="AW54" s="76" cm="1">
        <f t="array" ref="AW54">IF(T54="",0,SUMPRODUCT((BX4:BX795="Fruits a coque")*(BY4:BY795="EXCL")*(COUNTIF(AF54,"*"&amp;BZ4:BZ795&amp;"*")&gt;0)*1))</f>
        <v>0</v>
      </c>
      <c r="AX54" s="76" cm="1">
        <f t="array" ref="AX54">IF(T54="",0,SUMPRODUCT((BX4:BX795="Fruits a coque")*(BY4:BY795="ALERTE")*(COUNTIF(AF54,"*"&amp;BZ4:BZ795&amp;"*")&gt;0)*1))</f>
        <v>0</v>
      </c>
      <c r="AY54" s="76" cm="1">
        <f t="array" ref="AY54">IF(T54="",0,SUMPRODUCT((BX4:BX795="Celeri")*(BY4:BY795="ALERTE")*(COUNTIF(AF54,"*"&amp;BZ4:BZ795&amp;"*")&gt;0)*1))</f>
        <v>0</v>
      </c>
      <c r="AZ54" s="76" cm="1">
        <f t="array" ref="AZ54">IF(T54="",0,SUMPRODUCT((BX4:BX795="Moutarde")*(BY4:BY795="ALERTE")*(COUNTIF(AF54,"*"&amp;BZ4:BZ795&amp;"*")&gt;0)*1))</f>
        <v>0</v>
      </c>
      <c r="BA54" s="76" cm="1">
        <f t="array" ref="BA54">IF(T54="",0,SUMPRODUCT((BX4:BX795="Sesame")*(BY4:BY795="ALERTE")*(COUNTIF(AF54,"*"&amp;BZ4:BZ795&amp;"*")&gt;0)*1))</f>
        <v>0</v>
      </c>
      <c r="BB54" s="76" cm="1">
        <f t="array" ref="BB54">IF(T54="",0,SUMPRODUCT((BX4:BX795="Sulfites")*(BY4:BY795="ALERTE")*(COUNTIF(AF54,"*"&amp;BZ4:BZ795&amp;"*")&gt;0)*1))</f>
        <v>0</v>
      </c>
      <c r="BC54" s="76" cm="1">
        <f t="array" ref="BC54">IF(T54="",0,SUMPRODUCT((BX4:BX795="Lupin")*(BY4:BY795="ALERTE")*(COUNTIF(AF54,"*"&amp;BZ4:BZ795&amp;"*")&gt;0)*1))</f>
        <v>0</v>
      </c>
      <c r="BD54" s="76" cm="1">
        <f t="array" ref="BD54">IF(T54="",0,SUMPRODUCT((BX4:BX795="Mollusques")*(BY4:BY795="EXCL")*(COUNTIF(AF54,"*"&amp;BZ4:BZ795&amp;"*")&gt;0)*1))</f>
        <v>0</v>
      </c>
      <c r="BE54" s="76" cm="1">
        <f t="array" ref="BE54">IF(T54="",0,SUMPRODUCT((BX4:BX795="Mollusques")*(BY4:BY795="ALERTE")*(COUNTIF(AF54,"*"&amp;BZ4:BZ795&amp;"*")&gt;0)*1))</f>
        <v>0</v>
      </c>
      <c r="BF54" s="76" t="str">
        <f t="shared" si="24"/>
        <v/>
      </c>
      <c r="BG54" s="76" t="str">
        <f t="shared" si="25"/>
        <v/>
      </c>
      <c r="BH54" s="76" t="str">
        <f t="shared" si="26"/>
        <v/>
      </c>
      <c r="BI54" s="76" t="str">
        <f t="shared" si="27"/>
        <v/>
      </c>
      <c r="BJ54" s="76" t="str">
        <f t="shared" si="28"/>
        <v/>
      </c>
      <c r="BK54" s="76" t="str">
        <f t="shared" si="29"/>
        <v/>
      </c>
      <c r="BL54" s="76" t="str">
        <f t="shared" si="30"/>
        <v/>
      </c>
      <c r="BM54" s="76" t="str">
        <f t="shared" si="31"/>
        <v/>
      </c>
      <c r="BN54" s="76" t="str">
        <f t="shared" si="32"/>
        <v/>
      </c>
      <c r="BO54" s="76" t="str">
        <f t="shared" si="33"/>
        <v/>
      </c>
      <c r="BP54" s="76" t="str">
        <f t="shared" si="34"/>
        <v/>
      </c>
      <c r="BQ54" s="76" t="str">
        <f t="shared" si="35"/>
        <v/>
      </c>
      <c r="BR54" s="76" t="str">
        <f t="shared" si="36"/>
        <v/>
      </c>
      <c r="BS54" s="76" t="str">
        <f t="shared" si="37"/>
        <v/>
      </c>
      <c r="BT54" s="76" t="str">
        <f t="shared" si="38"/>
        <v/>
      </c>
      <c r="BU54" s="76" t="str">
        <f t="shared" si="39"/>
        <v/>
      </c>
      <c r="BX54" s="67" t="s">
        <v>7</v>
      </c>
      <c r="BY54" s="547" t="s">
        <v>20</v>
      </c>
      <c r="BZ54" s="67" t="s">
        <v>51</v>
      </c>
      <c r="CA54" s="67" t="s">
        <v>442</v>
      </c>
    </row>
    <row r="55" spans="2:79" ht="30" customHeight="1">
      <c r="B55" s="816" t="str">
        <f t="shared" si="0"/>
        <v/>
      </c>
      <c r="C55" s="816" t="str">
        <f t="shared" si="1"/>
        <v/>
      </c>
      <c r="D55" s="816" t="str">
        <f t="shared" si="2"/>
        <v/>
      </c>
      <c r="E55" s="816">
        <f>IF(H54&lt;&gt;"",E54,IF(E54="","",IFERROR(MATCH(TRUE(),INDEX(INDEX($K:$K,E54+1):$K$203&lt;&gt;"",0),0)+E54,"")))</f>
        <v>203</v>
      </c>
      <c r="F55" s="816" t="str">
        <f t="shared" si="40"/>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816" t="str">
        <f t="shared" si="3"/>
        <v xml:space="preserve">Si vous récupérez du texte sur internet, collez-le d’abord dans la colonne 1️⃣ </v>
      </c>
      <c r="H55" s="829" t="str">
        <f t="shared" si="4"/>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837" t="str">
        <f t="shared" si="5"/>
        <v/>
      </c>
      <c r="J55" s="830" t="str">
        <f>IF(K55="","",COUNTIF($K$18:K55,"&lt;&gt;"))</f>
        <v/>
      </c>
      <c r="K55" s="831"/>
      <c r="L55" s="830" t="str">
        <f t="shared" si="6"/>
        <v/>
      </c>
      <c r="M55" s="792">
        <f t="shared" si="7"/>
        <v>79</v>
      </c>
      <c r="N55" s="832">
        <f t="shared" si="8"/>
        <v>38</v>
      </c>
      <c r="O55" s="833" t="str">
        <f t="shared" si="9"/>
        <v xml:space="preserve">Si vous récupérez du texte sur internet, collez-le d’abord dans la colonne 1️⃣ </v>
      </c>
      <c r="P55" s="832">
        <f t="shared" si="10"/>
        <v>13</v>
      </c>
      <c r="Q55" s="832">
        <f t="shared" si="11"/>
        <v>79</v>
      </c>
      <c r="S55" s="556">
        <f t="shared" si="12"/>
        <v>55</v>
      </c>
      <c r="T55" s="834" t="str">
        <f t="shared" si="41"/>
        <v xml:space="preserve">Si vous récupérez du texte sur internet, collez-le d’abord dans la colonne 1️⃣ </v>
      </c>
      <c r="U55" s="556" t="s">
        <v>1456</v>
      </c>
      <c r="V55" s="835" t="str">
        <f t="shared" si="13"/>
        <v>Si vous récupérez du texte sur internet, collez-le d’abord dans la colonne 1️⃣</v>
      </c>
      <c r="W55" s="836" t="str">
        <f t="shared" si="14"/>
        <v/>
      </c>
      <c r="X55" s="560" t="str">
        <f t="shared" si="15"/>
        <v>Si vous récupérez du texte sur internet, collez-le d’abord dans la colonne 1️⃣</v>
      </c>
      <c r="Y55" s="561" t="str">
        <f t="shared" si="16"/>
        <v/>
      </c>
      <c r="Z55" s="556">
        <f t="shared" si="17"/>
        <v>0</v>
      </c>
      <c r="AA55" s="556">
        <f t="shared" si="18"/>
        <v>0</v>
      </c>
      <c r="AB55" s="561" t="str">
        <f t="shared" si="19"/>
        <v>aucun match</v>
      </c>
      <c r="AC55" s="76" t="str">
        <f t="shared" si="20"/>
        <v xml:space="preserve">si vous récupérez du texte sur internet, collez-le d’abord dans la colonne 1️⃣ </v>
      </c>
      <c r="AD55" s="76" t="str">
        <f t="shared" si="21"/>
        <v xml:space="preserve">si vous recuperez du texte sur internet, collez-le d’abord dans la colonne 1️⃣ </v>
      </c>
      <c r="AE55" s="76" t="str">
        <f t="shared" si="22"/>
        <v xml:space="preserve">si vous recuperez du texte sur internet  collez le d’abord dans la colonne 1️⃣ </v>
      </c>
      <c r="AF55" s="76" t="str">
        <f t="shared" si="23"/>
        <v xml:space="preserve"> si vous recuperez du texte sur internet collez le d’abord dans la colonne 1️⃣ </v>
      </c>
      <c r="AG55" s="76" cm="1">
        <f t="array" ref="AG55">IF(T55="",0,SUMPRODUCT((BX4:BX795="Gluten")*(BY4:BY795="INFO")*(COUNTIF(AF55,"*"&amp;BZ4:BZ795&amp;"*")&gt;0)*1))</f>
        <v>0</v>
      </c>
      <c r="AH55" s="76" cm="1">
        <f t="array" ref="AH55">IF(T55="",0,SUMPRODUCT((BX4:BX795="Gluten")*(BY4:BY795="EXCL")*(COUNTIF(AF55,"*"&amp;BZ4:BZ795&amp;"*")&gt;0)*1))</f>
        <v>0</v>
      </c>
      <c r="AI55" s="76" cm="1">
        <f t="array" ref="AI55">IF(T55="",0,SUMPRODUCT((BX4:BX795="Gluten")*(BY4:BY795="ALERTE")*(COUNTIF(AF55,"*"&amp;BZ4:BZ795&amp;"*")&gt;0)*1))</f>
        <v>0</v>
      </c>
      <c r="AJ55" s="76" cm="1">
        <f t="array" ref="AJ55">IF(T55="",0,SUMPRODUCT((BX4:BX795="Gluten")*(BY4:BY795="SUSP")*(COUNTIF(AF55,"*"&amp;BZ4:BZ795&amp;"*")&gt;0)*1))</f>
        <v>0</v>
      </c>
      <c r="AK55" s="76" cm="1">
        <f t="array" ref="AK55">IF(T55="",0,SUMPRODUCT((BX4:BX795="Crustaces")*(BY4:BY795="ALERTE")*(COUNTIF(AF55,"*"&amp;BZ4:BZ795&amp;"*")&gt;0)*1))</f>
        <v>0</v>
      </c>
      <c r="AL55" s="76" cm="1">
        <f t="array" ref="AL55">IF(T55="",0,SUMPRODUCT((BX4:BX795="Oeufs")*(BY4:BY795="ALERTE")*(COUNTIF(AF55,"*"&amp;BZ4:BZ795&amp;"*")&gt;0)*1))</f>
        <v>0</v>
      </c>
      <c r="AM55" s="76" cm="1">
        <f t="array" ref="AM55">IF(T55="",0,SUMPRODUCT((BX4:BX795="Poissons")*(BY4:BY795="INFO")*(COUNTIF(AF55,"*"&amp;BZ4:BZ795&amp;"*")&gt;0)*1))</f>
        <v>0</v>
      </c>
      <c r="AN55" s="76" cm="1">
        <f t="array" ref="AN55">IF(T55="",0,SUMPRODUCT((BX4:BX795="Poissons")*(BY4:BY795="EXCL")*(COUNTIF(AF55,"*"&amp;BZ4:BZ795&amp;"*")&gt;0)*1))</f>
        <v>0</v>
      </c>
      <c r="AO55" s="76" cm="1">
        <f t="array" ref="AO55">IF(T55="",0,SUMPRODUCT((BX4:BX795="Poissons")*(BY4:BY795="ALERTE")*(COUNTIF(AF55,"*"&amp;BZ4:BZ795&amp;"*")&gt;0)*1))</f>
        <v>0</v>
      </c>
      <c r="AP55" s="76" cm="1">
        <f t="array" ref="AP55">IF(T55="",0,SUMPRODUCT((BX4:BX795="Arachides")*(BY4:BY795="ALERTE")*(COUNTIF(AF55,"*"&amp;BZ4:BZ795&amp;"*")&gt;0)*1))</f>
        <v>0</v>
      </c>
      <c r="AQ55" s="76" cm="1">
        <f t="array" ref="AQ55">IF(T55="",0,SUMPRODUCT((BX4:BX795="Soja")*(BY4:BY795="INFO")*(COUNTIF(AF55,"*"&amp;BZ4:BZ795&amp;"*")&gt;0)*1))</f>
        <v>0</v>
      </c>
      <c r="AR55" s="76" cm="1">
        <f t="array" ref="AR55">IF(T55="",0,SUMPRODUCT((BX4:BX795="Soja")*(BY4:BY795="ALERTE")*(COUNTIF(AF55,"*"&amp;BZ4:BZ795&amp;"*")&gt;0)*1))</f>
        <v>0</v>
      </c>
      <c r="AS55" s="76" cm="1">
        <f t="array" ref="AS55">IF(T55="",0,SUMPRODUCT((BX4:BX795="Lait")*(BY4:BY795="INFO")*(COUNTIF(AF55,"*"&amp;BZ4:BZ795&amp;"*")&gt;0)*1))</f>
        <v>0</v>
      </c>
      <c r="AT55" s="76" cm="1">
        <f t="array" ref="AT55">IF(T55="",0,SUMPRODUCT((BX4:BX795="Lait")*(BY4:BY795="EXCL")*(COUNTIF(AF55,"*"&amp;BZ4:BZ795&amp;"*")&gt;0)*1))</f>
        <v>0</v>
      </c>
      <c r="AU55" s="76" cm="1">
        <f t="array" ref="AU55">IF(T55="",0,SUMPRODUCT((BX4:BX795="Lait")*(BY4:BY795="ALERTE")*(COUNTIF(AF55,"*"&amp;BZ4:BZ795&amp;"*")&gt;0)*1))</f>
        <v>0</v>
      </c>
      <c r="AV55" s="76" cm="1">
        <f t="array" ref="AV55">IF(T55="",0,SUMPRODUCT((BX4:BX795="Lait")*(BY4:BY795="SUSP")*(COUNTIF(AF55,"*"&amp;BZ4:BZ795&amp;"*")&gt;0)*1))</f>
        <v>0</v>
      </c>
      <c r="AW55" s="76" cm="1">
        <f t="array" ref="AW55">IF(T55="",0,SUMPRODUCT((BX4:BX795="Fruits a coque")*(BY4:BY795="EXCL")*(COUNTIF(AF55,"*"&amp;BZ4:BZ795&amp;"*")&gt;0)*1))</f>
        <v>0</v>
      </c>
      <c r="AX55" s="76" cm="1">
        <f t="array" ref="AX55">IF(T55="",0,SUMPRODUCT((BX4:BX795="Fruits a coque")*(BY4:BY795="ALERTE")*(COUNTIF(AF55,"*"&amp;BZ4:BZ795&amp;"*")&gt;0)*1))</f>
        <v>0</v>
      </c>
      <c r="AY55" s="76" cm="1">
        <f t="array" ref="AY55">IF(T55="",0,SUMPRODUCT((BX4:BX795="Celeri")*(BY4:BY795="ALERTE")*(COUNTIF(AF55,"*"&amp;BZ4:BZ795&amp;"*")&gt;0)*1))</f>
        <v>0</v>
      </c>
      <c r="AZ55" s="76" cm="1">
        <f t="array" ref="AZ55">IF(T55="",0,SUMPRODUCT((BX4:BX795="Moutarde")*(BY4:BY795="ALERTE")*(COUNTIF(AF55,"*"&amp;BZ4:BZ795&amp;"*")&gt;0)*1))</f>
        <v>0</v>
      </c>
      <c r="BA55" s="76" cm="1">
        <f t="array" ref="BA55">IF(T55="",0,SUMPRODUCT((BX4:BX795="Sesame")*(BY4:BY795="ALERTE")*(COUNTIF(AF55,"*"&amp;BZ4:BZ795&amp;"*")&gt;0)*1))</f>
        <v>0</v>
      </c>
      <c r="BB55" s="76" cm="1">
        <f t="array" ref="BB55">IF(T55="",0,SUMPRODUCT((BX4:BX795="Sulfites")*(BY4:BY795="ALERTE")*(COUNTIF(AF55,"*"&amp;BZ4:BZ795&amp;"*")&gt;0)*1))</f>
        <v>0</v>
      </c>
      <c r="BC55" s="76" cm="1">
        <f t="array" ref="BC55">IF(T55="",0,SUMPRODUCT((BX4:BX795="Lupin")*(BY4:BY795="ALERTE")*(COUNTIF(AF55,"*"&amp;BZ4:BZ795&amp;"*")&gt;0)*1))</f>
        <v>0</v>
      </c>
      <c r="BD55" s="76" cm="1">
        <f t="array" ref="BD55">IF(T55="",0,SUMPRODUCT((BX4:BX795="Mollusques")*(BY4:BY795="EXCL")*(COUNTIF(AF55,"*"&amp;BZ4:BZ795&amp;"*")&gt;0)*1))</f>
        <v>0</v>
      </c>
      <c r="BE55" s="76" cm="1">
        <f t="array" ref="BE55">IF(T55="",0,SUMPRODUCT((BX4:BX795="Mollusques")*(BY4:BY795="ALERTE")*(COUNTIF(AF55,"*"&amp;BZ4:BZ795&amp;"*")&gt;0)*1))</f>
        <v>0</v>
      </c>
      <c r="BF55" s="76" t="str">
        <f t="shared" si="24"/>
        <v/>
      </c>
      <c r="BG55" s="76" t="str">
        <f t="shared" si="25"/>
        <v/>
      </c>
      <c r="BH55" s="76" t="str">
        <f t="shared" si="26"/>
        <v/>
      </c>
      <c r="BI55" s="76" t="str">
        <f t="shared" si="27"/>
        <v/>
      </c>
      <c r="BJ55" s="76" t="str">
        <f t="shared" si="28"/>
        <v/>
      </c>
      <c r="BK55" s="76" t="str">
        <f t="shared" si="29"/>
        <v/>
      </c>
      <c r="BL55" s="76" t="str">
        <f t="shared" si="30"/>
        <v/>
      </c>
      <c r="BM55" s="76" t="str">
        <f t="shared" si="31"/>
        <v/>
      </c>
      <c r="BN55" s="76" t="str">
        <f t="shared" si="32"/>
        <v/>
      </c>
      <c r="BO55" s="76" t="str">
        <f t="shared" si="33"/>
        <v/>
      </c>
      <c r="BP55" s="76" t="str">
        <f t="shared" si="34"/>
        <v/>
      </c>
      <c r="BQ55" s="76" t="str">
        <f t="shared" si="35"/>
        <v/>
      </c>
      <c r="BR55" s="76" t="str">
        <f t="shared" si="36"/>
        <v/>
      </c>
      <c r="BS55" s="76" t="str">
        <f t="shared" si="37"/>
        <v/>
      </c>
      <c r="BT55" s="76" t="str">
        <f t="shared" si="38"/>
        <v/>
      </c>
      <c r="BU55" s="76" t="str">
        <f t="shared" si="39"/>
        <v/>
      </c>
      <c r="BX55" s="67" t="s">
        <v>7</v>
      </c>
      <c r="BY55" s="547" t="s">
        <v>20</v>
      </c>
      <c r="BZ55" s="67" t="s">
        <v>2025</v>
      </c>
      <c r="CA55" s="67" t="s">
        <v>443</v>
      </c>
    </row>
    <row r="56" spans="2:79" ht="30" customHeight="1">
      <c r="B56" s="816" t="str">
        <f t="shared" si="0"/>
        <v/>
      </c>
      <c r="C56" s="816" t="str">
        <f t="shared" si="1"/>
        <v/>
      </c>
      <c r="D56" s="816" t="str">
        <f t="shared" si="2"/>
        <v/>
      </c>
      <c r="E56" s="816">
        <f>IF(H55&lt;&gt;"",E55,IF(E55="","",IFERROR(MATCH(TRUE(),INDEX(INDEX($K:$K,E55+1):$K$203&lt;&gt;"",0),0)+E55,"")))</f>
        <v>203</v>
      </c>
      <c r="F56" s="816" t="str">
        <f t="shared" si="40"/>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816" t="str">
        <f t="shared" si="3"/>
        <v xml:space="preserve">pour le “nettoyer” : cela supprime les espaces insécables, tabulations </v>
      </c>
      <c r="H56" s="829" t="str">
        <f t="shared" si="4"/>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837" t="str">
        <f t="shared" si="5"/>
        <v/>
      </c>
      <c r="J56" s="830" t="str">
        <f>IF(K56="","",COUNTIF($K$18:K56,"&lt;&gt;"))</f>
        <v/>
      </c>
      <c r="K56" s="831"/>
      <c r="L56" s="830" t="str">
        <f t="shared" si="6"/>
        <v/>
      </c>
      <c r="M56" s="792">
        <f t="shared" si="7"/>
        <v>71</v>
      </c>
      <c r="N56" s="832">
        <f t="shared" si="8"/>
        <v>39</v>
      </c>
      <c r="O56" s="833" t="str">
        <f t="shared" si="9"/>
        <v xml:space="preserve">pour le “nettoyer” : cela supprime les espaces insécables, tabulations </v>
      </c>
      <c r="P56" s="832">
        <f t="shared" si="10"/>
        <v>10</v>
      </c>
      <c r="Q56" s="832">
        <f t="shared" si="11"/>
        <v>71</v>
      </c>
      <c r="S56" s="556">
        <f t="shared" si="12"/>
        <v>56</v>
      </c>
      <c r="T56" s="834" t="str">
        <f t="shared" si="41"/>
        <v xml:space="preserve">pour le “nettoyer” : cela supprime les espaces insécables, tabulations </v>
      </c>
      <c r="U56" s="556" t="s">
        <v>1456</v>
      </c>
      <c r="V56" s="835" t="str">
        <f t="shared" si="13"/>
        <v>pour le “nettoyer” : cela supprime les espaces insécables, tabulations *</v>
      </c>
      <c r="W56" s="836" t="str">
        <f t="shared" si="14"/>
        <v>⚠ Gluten</v>
      </c>
      <c r="X56" s="560" t="str">
        <f t="shared" si="15"/>
        <v>pour le “nettoyer” : cela supprime les espaces insécables, tabulations *</v>
      </c>
      <c r="Y56" s="561" t="str">
        <f t="shared" si="16"/>
        <v/>
      </c>
      <c r="Z56" s="556">
        <f t="shared" si="17"/>
        <v>1</v>
      </c>
      <c r="AA56" s="556">
        <f t="shared" si="18"/>
        <v>0</v>
      </c>
      <c r="AB56" s="561" t="str">
        <f t="shared" si="19"/>
        <v>⚠ Gluten</v>
      </c>
      <c r="AC56" s="76" t="str">
        <f t="shared" si="20"/>
        <v xml:space="preserve">pour le “nettoyer” : cela supprime les espaces insécables, tabulations </v>
      </c>
      <c r="AD56" s="76" t="str">
        <f t="shared" si="21"/>
        <v xml:space="preserve">pour le “nettoyer” : cela supprime les espaces insecables, tabulations </v>
      </c>
      <c r="AE56" s="76" t="str">
        <f t="shared" si="22"/>
        <v xml:space="preserve">pour le “nettoyer”   cela supprime les espaces insecables  tabulations </v>
      </c>
      <c r="AF56" s="76" t="str">
        <f t="shared" si="23"/>
        <v xml:space="preserve"> pour le “nettoyer” cela supprime les espaces insecables tabulations </v>
      </c>
      <c r="AG56" s="76" cm="1">
        <f t="array" ref="AG56">IF(T56="",0,SUMPRODUCT((BX4:BX795="Gluten")*(BY4:BY795="INFO")*(COUNTIF(AF56,"*"&amp;BZ4:BZ795&amp;"*")&gt;0)*1))</f>
        <v>0</v>
      </c>
      <c r="AH56" s="76" cm="1">
        <f t="array" ref="AH56">IF(T56="",0,SUMPRODUCT((BX4:BX795="Gluten")*(BY4:BY795="EXCL")*(COUNTIF(AF56,"*"&amp;BZ4:BZ795&amp;"*")&gt;0)*1))</f>
        <v>0</v>
      </c>
      <c r="AI56" s="76" cm="1">
        <f t="array" ref="AI56">IF(T56="",0,SUMPRODUCT((BX4:BX795="Gluten")*(BY4:BY795="ALERTE")*(COUNTIF(AF56,"*"&amp;BZ4:BZ795&amp;"*")&gt;0)*1))</f>
        <v>1</v>
      </c>
      <c r="AJ56" s="76" cm="1">
        <f t="array" ref="AJ56">IF(T56="",0,SUMPRODUCT((BX4:BX795="Gluten")*(BY4:BY795="SUSP")*(COUNTIF(AF56,"*"&amp;BZ4:BZ795&amp;"*")&gt;0)*1))</f>
        <v>0</v>
      </c>
      <c r="AK56" s="76" cm="1">
        <f t="array" ref="AK56">IF(T56="",0,SUMPRODUCT((BX4:BX795="Crustaces")*(BY4:BY795="ALERTE")*(COUNTIF(AF56,"*"&amp;BZ4:BZ795&amp;"*")&gt;0)*1))</f>
        <v>0</v>
      </c>
      <c r="AL56" s="76" cm="1">
        <f t="array" ref="AL56">IF(T56="",0,SUMPRODUCT((BX4:BX795="Oeufs")*(BY4:BY795="ALERTE")*(COUNTIF(AF56,"*"&amp;BZ4:BZ795&amp;"*")&gt;0)*1))</f>
        <v>0</v>
      </c>
      <c r="AM56" s="76" cm="1">
        <f t="array" ref="AM56">IF(T56="",0,SUMPRODUCT((BX4:BX795="Poissons")*(BY4:BY795="INFO")*(COUNTIF(AF56,"*"&amp;BZ4:BZ795&amp;"*")&gt;0)*1))</f>
        <v>0</v>
      </c>
      <c r="AN56" s="76" cm="1">
        <f t="array" ref="AN56">IF(T56="",0,SUMPRODUCT((BX4:BX795="Poissons")*(BY4:BY795="EXCL")*(COUNTIF(AF56,"*"&amp;BZ4:BZ795&amp;"*")&gt;0)*1))</f>
        <v>0</v>
      </c>
      <c r="AO56" s="76" cm="1">
        <f t="array" ref="AO56">IF(T56="",0,SUMPRODUCT((BX4:BX795="Poissons")*(BY4:BY795="ALERTE")*(COUNTIF(AF56,"*"&amp;BZ4:BZ795&amp;"*")&gt;0)*1))</f>
        <v>0</v>
      </c>
      <c r="AP56" s="76" cm="1">
        <f t="array" ref="AP56">IF(T56="",0,SUMPRODUCT((BX4:BX795="Arachides")*(BY4:BY795="ALERTE")*(COUNTIF(AF56,"*"&amp;BZ4:BZ795&amp;"*")&gt;0)*1))</f>
        <v>0</v>
      </c>
      <c r="AQ56" s="76" cm="1">
        <f t="array" ref="AQ56">IF(T56="",0,SUMPRODUCT((BX4:BX795="Soja")*(BY4:BY795="INFO")*(COUNTIF(AF56,"*"&amp;BZ4:BZ795&amp;"*")&gt;0)*1))</f>
        <v>0</v>
      </c>
      <c r="AR56" s="76" cm="1">
        <f t="array" ref="AR56">IF(T56="",0,SUMPRODUCT((BX4:BX795="Soja")*(BY4:BY795="ALERTE")*(COUNTIF(AF56,"*"&amp;BZ4:BZ795&amp;"*")&gt;0)*1))</f>
        <v>0</v>
      </c>
      <c r="AS56" s="76" cm="1">
        <f t="array" ref="AS56">IF(T56="",0,SUMPRODUCT((BX4:BX795="Lait")*(BY4:BY795="INFO")*(COUNTIF(AF56,"*"&amp;BZ4:BZ795&amp;"*")&gt;0)*1))</f>
        <v>0</v>
      </c>
      <c r="AT56" s="76" cm="1">
        <f t="array" ref="AT56">IF(T56="",0,SUMPRODUCT((BX4:BX795="Lait")*(BY4:BY795="EXCL")*(COUNTIF(AF56,"*"&amp;BZ4:BZ795&amp;"*")&gt;0)*1))</f>
        <v>0</v>
      </c>
      <c r="AU56" s="76" cm="1">
        <f t="array" ref="AU56">IF(T56="",0,SUMPRODUCT((BX4:BX795="Lait")*(BY4:BY795="ALERTE")*(COUNTIF(AF56,"*"&amp;BZ4:BZ795&amp;"*")&gt;0)*1))</f>
        <v>0</v>
      </c>
      <c r="AV56" s="76" cm="1">
        <f t="array" ref="AV56">IF(T56="",0,SUMPRODUCT((BX4:BX795="Lait")*(BY4:BY795="SUSP")*(COUNTIF(AF56,"*"&amp;BZ4:BZ795&amp;"*")&gt;0)*1))</f>
        <v>0</v>
      </c>
      <c r="AW56" s="76" cm="1">
        <f t="array" ref="AW56">IF(T56="",0,SUMPRODUCT((BX4:BX795="Fruits a coque")*(BY4:BY795="EXCL")*(COUNTIF(AF56,"*"&amp;BZ4:BZ795&amp;"*")&gt;0)*1))</f>
        <v>0</v>
      </c>
      <c r="AX56" s="76" cm="1">
        <f t="array" ref="AX56">IF(T56="",0,SUMPRODUCT((BX4:BX795="Fruits a coque")*(BY4:BY795="ALERTE")*(COUNTIF(AF56,"*"&amp;BZ4:BZ795&amp;"*")&gt;0)*1))</f>
        <v>0</v>
      </c>
      <c r="AY56" s="76" cm="1">
        <f t="array" ref="AY56">IF(T56="",0,SUMPRODUCT((BX4:BX795="Celeri")*(BY4:BY795="ALERTE")*(COUNTIF(AF56,"*"&amp;BZ4:BZ795&amp;"*")&gt;0)*1))</f>
        <v>0</v>
      </c>
      <c r="AZ56" s="76" cm="1">
        <f t="array" ref="AZ56">IF(T56="",0,SUMPRODUCT((BX4:BX795="Moutarde")*(BY4:BY795="ALERTE")*(COUNTIF(AF56,"*"&amp;BZ4:BZ795&amp;"*")&gt;0)*1))</f>
        <v>0</v>
      </c>
      <c r="BA56" s="76" cm="1">
        <f t="array" ref="BA56">IF(T56="",0,SUMPRODUCT((BX4:BX795="Sesame")*(BY4:BY795="ALERTE")*(COUNTIF(AF56,"*"&amp;BZ4:BZ795&amp;"*")&gt;0)*1))</f>
        <v>0</v>
      </c>
      <c r="BB56" s="76" cm="1">
        <f t="array" ref="BB56">IF(T56="",0,SUMPRODUCT((BX4:BX795="Sulfites")*(BY4:BY795="ALERTE")*(COUNTIF(AF56,"*"&amp;BZ4:BZ795&amp;"*")&gt;0)*1))</f>
        <v>0</v>
      </c>
      <c r="BC56" s="76" cm="1">
        <f t="array" ref="BC56">IF(T56="",0,SUMPRODUCT((BX4:BX795="Lupin")*(BY4:BY795="ALERTE")*(COUNTIF(AF56,"*"&amp;BZ4:BZ795&amp;"*")&gt;0)*1))</f>
        <v>0</v>
      </c>
      <c r="BD56" s="76" cm="1">
        <f t="array" ref="BD56">IF(T56="",0,SUMPRODUCT((BX4:BX795="Mollusques")*(BY4:BY795="EXCL")*(COUNTIF(AF56,"*"&amp;BZ4:BZ795&amp;"*")&gt;0)*1))</f>
        <v>0</v>
      </c>
      <c r="BE56" s="76" cm="1">
        <f t="array" ref="BE56">IF(T56="",0,SUMPRODUCT((BX4:BX795="Mollusques")*(BY4:BY795="ALERTE")*(COUNTIF(AF56,"*"&amp;BZ4:BZ795&amp;"*")&gt;0)*1))</f>
        <v>0</v>
      </c>
      <c r="BF56" s="76" t="str">
        <f t="shared" si="24"/>
        <v>⚠ Gluten</v>
      </c>
      <c r="BG56" s="76" t="str">
        <f t="shared" si="25"/>
        <v/>
      </c>
      <c r="BH56" s="76" t="str">
        <f t="shared" si="26"/>
        <v/>
      </c>
      <c r="BI56" s="76" t="str">
        <f t="shared" si="27"/>
        <v/>
      </c>
      <c r="BJ56" s="76" t="str">
        <f t="shared" si="28"/>
        <v/>
      </c>
      <c r="BK56" s="76" t="str">
        <f t="shared" si="29"/>
        <v/>
      </c>
      <c r="BL56" s="76" t="str">
        <f t="shared" si="30"/>
        <v/>
      </c>
      <c r="BM56" s="76" t="str">
        <f t="shared" si="31"/>
        <v/>
      </c>
      <c r="BN56" s="76" t="str">
        <f t="shared" si="32"/>
        <v/>
      </c>
      <c r="BO56" s="76" t="str">
        <f t="shared" si="33"/>
        <v/>
      </c>
      <c r="BP56" s="76" t="str">
        <f t="shared" si="34"/>
        <v/>
      </c>
      <c r="BQ56" s="76" t="str">
        <f t="shared" si="35"/>
        <v/>
      </c>
      <c r="BR56" s="76" t="str">
        <f t="shared" si="36"/>
        <v/>
      </c>
      <c r="BS56" s="76" t="str">
        <f t="shared" si="37"/>
        <v/>
      </c>
      <c r="BT56" s="76" t="str">
        <f t="shared" si="38"/>
        <v/>
      </c>
      <c r="BU56" s="76" t="str">
        <f t="shared" si="39"/>
        <v/>
      </c>
      <c r="BX56" s="67" t="s">
        <v>7</v>
      </c>
      <c r="BY56" s="547" t="s">
        <v>20</v>
      </c>
      <c r="BZ56" s="67" t="s">
        <v>2024</v>
      </c>
      <c r="CA56" s="67" t="s">
        <v>444</v>
      </c>
    </row>
    <row r="57" spans="2:79" ht="30" customHeight="1">
      <c r="B57" s="816" t="str">
        <f t="shared" si="0"/>
        <v/>
      </c>
      <c r="C57" s="816" t="str">
        <f t="shared" si="1"/>
        <v/>
      </c>
      <c r="D57" s="816" t="str">
        <f t="shared" si="2"/>
        <v/>
      </c>
      <c r="E57" s="816">
        <f>IF(H56&lt;&gt;"",E56,IF(E56="","",IFERROR(MATCH(TRUE(),INDEX(INDEX($K:$K,E56+1):$K$203&lt;&gt;"",0),0)+E56,"")))</f>
        <v>203</v>
      </c>
      <c r="F57" s="816" t="str">
        <f t="shared" si="40"/>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816" t="str">
        <f t="shared" si="3"/>
        <v xml:space="preserve">invisibles et autres “pollutions”.◄ 2️⃣ Saisissez la largeur du document dans </v>
      </c>
      <c r="H57" s="829" t="str">
        <f t="shared" si="4"/>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837" t="str">
        <f t="shared" si="5"/>
        <v/>
      </c>
      <c r="J57" s="830" t="str">
        <f>IF(K57="","",COUNTIF($K$18:K57,"&lt;&gt;"))</f>
        <v/>
      </c>
      <c r="K57" s="831"/>
      <c r="L57" s="830" t="str">
        <f t="shared" si="6"/>
        <v/>
      </c>
      <c r="M57" s="792">
        <f t="shared" si="7"/>
        <v>78</v>
      </c>
      <c r="N57" s="832">
        <f t="shared" si="8"/>
        <v>40</v>
      </c>
      <c r="O57" s="833" t="str">
        <f t="shared" si="9"/>
        <v xml:space="preserve">invisibles et autres “pollutions”.◄ 2️⃣ Saisissez la largeur du document dans </v>
      </c>
      <c r="P57" s="832">
        <f t="shared" si="10"/>
        <v>11</v>
      </c>
      <c r="Q57" s="832">
        <f t="shared" si="11"/>
        <v>78</v>
      </c>
      <c r="S57" s="556">
        <f t="shared" si="12"/>
        <v>57</v>
      </c>
      <c r="T57" s="834" t="str">
        <f t="shared" si="41"/>
        <v xml:space="preserve">invisibles et autres “pollutions”.◄ 2️⃣ Saisissez la largeur du document dans </v>
      </c>
      <c r="U57" s="556" t="s">
        <v>1456</v>
      </c>
      <c r="V57" s="835" t="str">
        <f t="shared" si="13"/>
        <v>invisibles et autres “pollutions”.◄ 2️⃣ Saisissez la largeur du document dans *</v>
      </c>
      <c r="W57" s="836" t="str">
        <f t="shared" si="14"/>
        <v>⚠ Gluten</v>
      </c>
      <c r="X57" s="560" t="str">
        <f t="shared" si="15"/>
        <v>invisibles et autres “pollutions”.◄ 2️⃣ Saisissez la largeur du document dans *</v>
      </c>
      <c r="Y57" s="561" t="str">
        <f t="shared" si="16"/>
        <v/>
      </c>
      <c r="Z57" s="556">
        <f t="shared" si="17"/>
        <v>1</v>
      </c>
      <c r="AA57" s="556">
        <f t="shared" si="18"/>
        <v>0</v>
      </c>
      <c r="AB57" s="561" t="str">
        <f t="shared" si="19"/>
        <v>⚠ Gluten</v>
      </c>
      <c r="AC57" s="76" t="str">
        <f t="shared" si="20"/>
        <v xml:space="preserve">invisibles et autres “pollutions”.◄ 2️⃣ saisissez la largeur du document dans </v>
      </c>
      <c r="AD57" s="76" t="str">
        <f t="shared" si="21"/>
        <v xml:space="preserve">invisibles et autres “pollutions”.◄ 2️⃣ saisissez la largeur du document dans </v>
      </c>
      <c r="AE57" s="76" t="str">
        <f t="shared" si="22"/>
        <v xml:space="preserve">invisibles et autres “pollutions” ◄ 2️⃣ saisissez la largeur du document dans </v>
      </c>
      <c r="AF57" s="76" t="str">
        <f t="shared" si="23"/>
        <v xml:space="preserve"> invisibles et autres “pollutions” ◄ 2️⃣ saisissez la largeur du document dans </v>
      </c>
      <c r="AG57" s="76" cm="1">
        <f t="array" ref="AG57">IF(T57="",0,SUMPRODUCT((BX4:BX795="Gluten")*(BY4:BY795="INFO")*(COUNTIF(AF57,"*"&amp;BZ4:BZ795&amp;"*")&gt;0)*1))</f>
        <v>0</v>
      </c>
      <c r="AH57" s="76" cm="1">
        <f t="array" ref="AH57">IF(T57="",0,SUMPRODUCT((BX4:BX795="Gluten")*(BY4:BY795="EXCL")*(COUNTIF(AF57,"*"&amp;BZ4:BZ795&amp;"*")&gt;0)*1))</f>
        <v>0</v>
      </c>
      <c r="AI57" s="76" cm="1">
        <f t="array" ref="AI57">IF(T57="",0,SUMPRODUCT((BX4:BX795="Gluten")*(BY4:BY795="ALERTE")*(COUNTIF(AF57,"*"&amp;BZ4:BZ795&amp;"*")&gt;0)*1))</f>
        <v>1</v>
      </c>
      <c r="AJ57" s="76" cm="1">
        <f t="array" ref="AJ57">IF(T57="",0,SUMPRODUCT((BX4:BX795="Gluten")*(BY4:BY795="SUSP")*(COUNTIF(AF57,"*"&amp;BZ4:BZ795&amp;"*")&gt;0)*1))</f>
        <v>0</v>
      </c>
      <c r="AK57" s="76" cm="1">
        <f t="array" ref="AK57">IF(T57="",0,SUMPRODUCT((BX4:BX795="Crustaces")*(BY4:BY795="ALERTE")*(COUNTIF(AF57,"*"&amp;BZ4:BZ795&amp;"*")&gt;0)*1))</f>
        <v>0</v>
      </c>
      <c r="AL57" s="76" cm="1">
        <f t="array" ref="AL57">IF(T57="",0,SUMPRODUCT((BX4:BX795="Oeufs")*(BY4:BY795="ALERTE")*(COUNTIF(AF57,"*"&amp;BZ4:BZ795&amp;"*")&gt;0)*1))</f>
        <v>0</v>
      </c>
      <c r="AM57" s="76" cm="1">
        <f t="array" ref="AM57">IF(T57="",0,SUMPRODUCT((BX4:BX795="Poissons")*(BY4:BY795="INFO")*(COUNTIF(AF57,"*"&amp;BZ4:BZ795&amp;"*")&gt;0)*1))</f>
        <v>0</v>
      </c>
      <c r="AN57" s="76" cm="1">
        <f t="array" ref="AN57">IF(T57="",0,SUMPRODUCT((BX4:BX795="Poissons")*(BY4:BY795="EXCL")*(COUNTIF(AF57,"*"&amp;BZ4:BZ795&amp;"*")&gt;0)*1))</f>
        <v>0</v>
      </c>
      <c r="AO57" s="76" cm="1">
        <f t="array" ref="AO57">IF(T57="",0,SUMPRODUCT((BX4:BX795="Poissons")*(BY4:BY795="ALERTE")*(COUNTIF(AF57,"*"&amp;BZ4:BZ795&amp;"*")&gt;0)*1))</f>
        <v>0</v>
      </c>
      <c r="AP57" s="76" cm="1">
        <f t="array" ref="AP57">IF(T57="",0,SUMPRODUCT((BX4:BX795="Arachides")*(BY4:BY795="ALERTE")*(COUNTIF(AF57,"*"&amp;BZ4:BZ795&amp;"*")&gt;0)*1))</f>
        <v>0</v>
      </c>
      <c r="AQ57" s="76" cm="1">
        <f t="array" ref="AQ57">IF(T57="",0,SUMPRODUCT((BX4:BX795="Soja")*(BY4:BY795="INFO")*(COUNTIF(AF57,"*"&amp;BZ4:BZ795&amp;"*")&gt;0)*1))</f>
        <v>0</v>
      </c>
      <c r="AR57" s="76" cm="1">
        <f t="array" ref="AR57">IF(T57="",0,SUMPRODUCT((BX4:BX795="Soja")*(BY4:BY795="ALERTE")*(COUNTIF(AF57,"*"&amp;BZ4:BZ795&amp;"*")&gt;0)*1))</f>
        <v>0</v>
      </c>
      <c r="AS57" s="76" cm="1">
        <f t="array" ref="AS57">IF(T57="",0,SUMPRODUCT((BX4:BX795="Lait")*(BY4:BY795="INFO")*(COUNTIF(AF57,"*"&amp;BZ4:BZ795&amp;"*")&gt;0)*1))</f>
        <v>0</v>
      </c>
      <c r="AT57" s="76" cm="1">
        <f t="array" ref="AT57">IF(T57="",0,SUMPRODUCT((BX4:BX795="Lait")*(BY4:BY795="EXCL")*(COUNTIF(AF57,"*"&amp;BZ4:BZ795&amp;"*")&gt;0)*1))</f>
        <v>0</v>
      </c>
      <c r="AU57" s="76" cm="1">
        <f t="array" ref="AU57">IF(T57="",0,SUMPRODUCT((BX4:BX795="Lait")*(BY4:BY795="ALERTE")*(COUNTIF(AF57,"*"&amp;BZ4:BZ795&amp;"*")&gt;0)*1))</f>
        <v>0</v>
      </c>
      <c r="AV57" s="76" cm="1">
        <f t="array" ref="AV57">IF(T57="",0,SUMPRODUCT((BX4:BX795="Lait")*(BY4:BY795="SUSP")*(COUNTIF(AF57,"*"&amp;BZ4:BZ795&amp;"*")&gt;0)*1))</f>
        <v>0</v>
      </c>
      <c r="AW57" s="76" cm="1">
        <f t="array" ref="AW57">IF(T57="",0,SUMPRODUCT((BX4:BX795="Fruits a coque")*(BY4:BY795="EXCL")*(COUNTIF(AF57,"*"&amp;BZ4:BZ795&amp;"*")&gt;0)*1))</f>
        <v>0</v>
      </c>
      <c r="AX57" s="76" cm="1">
        <f t="array" ref="AX57">IF(T57="",0,SUMPRODUCT((BX4:BX795="Fruits a coque")*(BY4:BY795="ALERTE")*(COUNTIF(AF57,"*"&amp;BZ4:BZ795&amp;"*")&gt;0)*1))</f>
        <v>0</v>
      </c>
      <c r="AY57" s="76" cm="1">
        <f t="array" ref="AY57">IF(T57="",0,SUMPRODUCT((BX4:BX795="Celeri")*(BY4:BY795="ALERTE")*(COUNTIF(AF57,"*"&amp;BZ4:BZ795&amp;"*")&gt;0)*1))</f>
        <v>0</v>
      </c>
      <c r="AZ57" s="76" cm="1">
        <f t="array" ref="AZ57">IF(T57="",0,SUMPRODUCT((BX4:BX795="Moutarde")*(BY4:BY795="ALERTE")*(COUNTIF(AF57,"*"&amp;BZ4:BZ795&amp;"*")&gt;0)*1))</f>
        <v>0</v>
      </c>
      <c r="BA57" s="76" cm="1">
        <f t="array" ref="BA57">IF(T57="",0,SUMPRODUCT((BX4:BX795="Sesame")*(BY4:BY795="ALERTE")*(COUNTIF(AF57,"*"&amp;BZ4:BZ795&amp;"*")&gt;0)*1))</f>
        <v>0</v>
      </c>
      <c r="BB57" s="76" cm="1">
        <f t="array" ref="BB57">IF(T57="",0,SUMPRODUCT((BX4:BX795="Sulfites")*(BY4:BY795="ALERTE")*(COUNTIF(AF57,"*"&amp;BZ4:BZ795&amp;"*")&gt;0)*1))</f>
        <v>0</v>
      </c>
      <c r="BC57" s="76" cm="1">
        <f t="array" ref="BC57">IF(T57="",0,SUMPRODUCT((BX4:BX795="Lupin")*(BY4:BY795="ALERTE")*(COUNTIF(AF57,"*"&amp;BZ4:BZ795&amp;"*")&gt;0)*1))</f>
        <v>0</v>
      </c>
      <c r="BD57" s="76" cm="1">
        <f t="array" ref="BD57">IF(T57="",0,SUMPRODUCT((BX4:BX795="Mollusques")*(BY4:BY795="EXCL")*(COUNTIF(AF57,"*"&amp;BZ4:BZ795&amp;"*")&gt;0)*1))</f>
        <v>0</v>
      </c>
      <c r="BE57" s="76" cm="1">
        <f t="array" ref="BE57">IF(T57="",0,SUMPRODUCT((BX4:BX795="Mollusques")*(BY4:BY795="ALERTE")*(COUNTIF(AF57,"*"&amp;BZ4:BZ795&amp;"*")&gt;0)*1))</f>
        <v>0</v>
      </c>
      <c r="BF57" s="76" t="str">
        <f t="shared" si="24"/>
        <v>⚠ Gluten</v>
      </c>
      <c r="BG57" s="76" t="str">
        <f t="shared" si="25"/>
        <v/>
      </c>
      <c r="BH57" s="76" t="str">
        <f t="shared" si="26"/>
        <v/>
      </c>
      <c r="BI57" s="76" t="str">
        <f t="shared" si="27"/>
        <v/>
      </c>
      <c r="BJ57" s="76" t="str">
        <f t="shared" si="28"/>
        <v/>
      </c>
      <c r="BK57" s="76" t="str">
        <f t="shared" si="29"/>
        <v/>
      </c>
      <c r="BL57" s="76" t="str">
        <f t="shared" si="30"/>
        <v/>
      </c>
      <c r="BM57" s="76" t="str">
        <f t="shared" si="31"/>
        <v/>
      </c>
      <c r="BN57" s="76" t="str">
        <f t="shared" si="32"/>
        <v/>
      </c>
      <c r="BO57" s="76" t="str">
        <f t="shared" si="33"/>
        <v/>
      </c>
      <c r="BP57" s="76" t="str">
        <f t="shared" si="34"/>
        <v/>
      </c>
      <c r="BQ57" s="76" t="str">
        <f t="shared" si="35"/>
        <v/>
      </c>
      <c r="BR57" s="76" t="str">
        <f t="shared" si="36"/>
        <v/>
      </c>
      <c r="BS57" s="76" t="str">
        <f t="shared" si="37"/>
        <v/>
      </c>
      <c r="BT57" s="76" t="str">
        <f t="shared" si="38"/>
        <v/>
      </c>
      <c r="BU57" s="76" t="str">
        <f t="shared" si="39"/>
        <v/>
      </c>
      <c r="BX57" s="67" t="s">
        <v>7</v>
      </c>
      <c r="BY57" s="547" t="s">
        <v>20</v>
      </c>
      <c r="BZ57" s="67" t="s">
        <v>52</v>
      </c>
      <c r="CA57" s="67" t="s">
        <v>445</v>
      </c>
    </row>
    <row r="58" spans="2:79" ht="30" customHeight="1">
      <c r="B58" s="816" t="str">
        <f t="shared" si="0"/>
        <v/>
      </c>
      <c r="C58" s="816" t="str">
        <f t="shared" si="1"/>
        <v/>
      </c>
      <c r="D58" s="816" t="str">
        <f t="shared" si="2"/>
        <v/>
      </c>
      <c r="E58" s="816">
        <f>IF(H57&lt;&gt;"",E57,IF(E57="","",IFERROR(MATCH(TRUE(),INDEX(INDEX($K:$K,E57+1):$K$203&lt;&gt;"",0),0)+E57,"")))</f>
        <v>203</v>
      </c>
      <c r="F58" s="816" t="str">
        <f t="shared" si="40"/>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816" t="str">
        <f t="shared" si="3"/>
        <v xml:space="preserve">lequel vous collerez ensuite le texte. ◄ 3️⃣ saisissez un nombre de caractères </v>
      </c>
      <c r="H58" s="829" t="str">
        <f t="shared" si="4"/>
        <v>par lignes ◄ 4️⃣ Si vous ne voulez pas de ponctuation saisissez un X dans la cellule - Ensuite, dans la colonne B copiez le texte nettoyé - puis dans votre document faites Collage spécial &gt; 1.2.3 Valeurs pour ne coller que le texte, sans formules.</v>
      </c>
      <c r="I58" s="837" t="str">
        <f t="shared" si="5"/>
        <v/>
      </c>
      <c r="J58" s="830" t="str">
        <f>IF(K58="","",COUNTIF($K$18:K58,"&lt;&gt;"))</f>
        <v/>
      </c>
      <c r="K58" s="831"/>
      <c r="L58" s="830" t="str">
        <f t="shared" si="6"/>
        <v/>
      </c>
      <c r="M58" s="792">
        <f t="shared" si="7"/>
        <v>79</v>
      </c>
      <c r="N58" s="832">
        <f t="shared" si="8"/>
        <v>41</v>
      </c>
      <c r="O58" s="833" t="str">
        <f t="shared" si="9"/>
        <v xml:space="preserve">lequel vous collerez ensuite le texte. ◄ 3️⃣ saisissez un nombre de caractères </v>
      </c>
      <c r="P58" s="832">
        <f t="shared" si="10"/>
        <v>13</v>
      </c>
      <c r="Q58" s="832">
        <f t="shared" si="11"/>
        <v>79</v>
      </c>
      <c r="S58" s="556">
        <f t="shared" si="12"/>
        <v>58</v>
      </c>
      <c r="T58" s="834" t="str">
        <f t="shared" si="41"/>
        <v xml:space="preserve">lequel vous collerez ensuite le texte. ◄ 3️⃣ saisissez un nombre de caractères </v>
      </c>
      <c r="U58" s="556" t="s">
        <v>1456</v>
      </c>
      <c r="V58" s="835" t="str">
        <f t="shared" si="13"/>
        <v>lequel vous collerez ensuite le texte. ◄ 3️⃣ saisissez un nombre de caractères</v>
      </c>
      <c r="W58" s="836" t="str">
        <f t="shared" si="14"/>
        <v/>
      </c>
      <c r="X58" s="560" t="str">
        <f t="shared" si="15"/>
        <v>lequel vous collerez ensuite le texte. ◄ 3️⃣ saisissez un nombre de caractères</v>
      </c>
      <c r="Y58" s="561" t="str">
        <f t="shared" si="16"/>
        <v/>
      </c>
      <c r="Z58" s="556">
        <f t="shared" si="17"/>
        <v>0</v>
      </c>
      <c r="AA58" s="556">
        <f t="shared" si="18"/>
        <v>0</v>
      </c>
      <c r="AB58" s="561" t="str">
        <f t="shared" si="19"/>
        <v>aucun match</v>
      </c>
      <c r="AC58" s="76" t="str">
        <f t="shared" si="20"/>
        <v xml:space="preserve">lequel vous collerez ensuite le texte. ◄ 3️⃣ saisissez un nombre de caractères </v>
      </c>
      <c r="AD58" s="76" t="str">
        <f t="shared" si="21"/>
        <v xml:space="preserve">lequel vous collerez ensuite le texte. ◄ 3️⃣ saisissez un nombre de caracteres </v>
      </c>
      <c r="AE58" s="76" t="str">
        <f t="shared" si="22"/>
        <v xml:space="preserve">lequel vous collerez ensuite le texte  ◄ 3️⃣ saisissez un nombre de caracteres </v>
      </c>
      <c r="AF58" s="76" t="str">
        <f t="shared" si="23"/>
        <v xml:space="preserve"> lequel vous collerez ensuite le texte ◄ 3️⃣ saisissez un nombre de caracteres </v>
      </c>
      <c r="AG58" s="76" cm="1">
        <f t="array" ref="AG58">IF(T58="",0,SUMPRODUCT((BX4:BX795="Gluten")*(BY4:BY795="INFO")*(COUNTIF(AF58,"*"&amp;BZ4:BZ795&amp;"*")&gt;0)*1))</f>
        <v>0</v>
      </c>
      <c r="AH58" s="76" cm="1">
        <f t="array" ref="AH58">IF(T58="",0,SUMPRODUCT((BX4:BX795="Gluten")*(BY4:BY795="EXCL")*(COUNTIF(AF58,"*"&amp;BZ4:BZ795&amp;"*")&gt;0)*1))</f>
        <v>0</v>
      </c>
      <c r="AI58" s="76" cm="1">
        <f t="array" ref="AI58">IF(T58="",0,SUMPRODUCT((BX4:BX795="Gluten")*(BY4:BY795="ALERTE")*(COUNTIF(AF58,"*"&amp;BZ4:BZ795&amp;"*")&gt;0)*1))</f>
        <v>0</v>
      </c>
      <c r="AJ58" s="76" cm="1">
        <f t="array" ref="AJ58">IF(T58="",0,SUMPRODUCT((BX4:BX795="Gluten")*(BY4:BY795="SUSP")*(COUNTIF(AF58,"*"&amp;BZ4:BZ795&amp;"*")&gt;0)*1))</f>
        <v>0</v>
      </c>
      <c r="AK58" s="76" cm="1">
        <f t="array" ref="AK58">IF(T58="",0,SUMPRODUCT((BX4:BX795="Crustaces")*(BY4:BY795="ALERTE")*(COUNTIF(AF58,"*"&amp;BZ4:BZ795&amp;"*")&gt;0)*1))</f>
        <v>0</v>
      </c>
      <c r="AL58" s="76" cm="1">
        <f t="array" ref="AL58">IF(T58="",0,SUMPRODUCT((BX4:BX795="Oeufs")*(BY4:BY795="ALERTE")*(COUNTIF(AF58,"*"&amp;BZ4:BZ795&amp;"*")&gt;0)*1))</f>
        <v>0</v>
      </c>
      <c r="AM58" s="76" cm="1">
        <f t="array" ref="AM58">IF(T58="",0,SUMPRODUCT((BX4:BX795="Poissons")*(BY4:BY795="INFO")*(COUNTIF(AF58,"*"&amp;BZ4:BZ795&amp;"*")&gt;0)*1))</f>
        <v>0</v>
      </c>
      <c r="AN58" s="76" cm="1">
        <f t="array" ref="AN58">IF(T58="",0,SUMPRODUCT((BX4:BX795="Poissons")*(BY4:BY795="EXCL")*(COUNTIF(AF58,"*"&amp;BZ4:BZ795&amp;"*")&gt;0)*1))</f>
        <v>0</v>
      </c>
      <c r="AO58" s="76" cm="1">
        <f t="array" ref="AO58">IF(T58="",0,SUMPRODUCT((BX4:BX795="Poissons")*(BY4:BY795="ALERTE")*(COUNTIF(AF58,"*"&amp;BZ4:BZ795&amp;"*")&gt;0)*1))</f>
        <v>0</v>
      </c>
      <c r="AP58" s="76" cm="1">
        <f t="array" ref="AP58">IF(T58="",0,SUMPRODUCT((BX4:BX795="Arachides")*(BY4:BY795="ALERTE")*(COUNTIF(AF58,"*"&amp;BZ4:BZ795&amp;"*")&gt;0)*1))</f>
        <v>0</v>
      </c>
      <c r="AQ58" s="76" cm="1">
        <f t="array" ref="AQ58">IF(T58="",0,SUMPRODUCT((BX4:BX795="Soja")*(BY4:BY795="INFO")*(COUNTIF(AF58,"*"&amp;BZ4:BZ795&amp;"*")&gt;0)*1))</f>
        <v>0</v>
      </c>
      <c r="AR58" s="76" cm="1">
        <f t="array" ref="AR58">IF(T58="",0,SUMPRODUCT((BX4:BX795="Soja")*(BY4:BY795="ALERTE")*(COUNTIF(AF58,"*"&amp;BZ4:BZ795&amp;"*")&gt;0)*1))</f>
        <v>0</v>
      </c>
      <c r="AS58" s="76" cm="1">
        <f t="array" ref="AS58">IF(T58="",0,SUMPRODUCT((BX4:BX795="Lait")*(BY4:BY795="INFO")*(COUNTIF(AF58,"*"&amp;BZ4:BZ795&amp;"*")&gt;0)*1))</f>
        <v>0</v>
      </c>
      <c r="AT58" s="76" cm="1">
        <f t="array" ref="AT58">IF(T58="",0,SUMPRODUCT((BX4:BX795="Lait")*(BY4:BY795="EXCL")*(COUNTIF(AF58,"*"&amp;BZ4:BZ795&amp;"*")&gt;0)*1))</f>
        <v>0</v>
      </c>
      <c r="AU58" s="76" cm="1">
        <f t="array" ref="AU58">IF(T58="",0,SUMPRODUCT((BX4:BX795="Lait")*(BY4:BY795="ALERTE")*(COUNTIF(AF58,"*"&amp;BZ4:BZ795&amp;"*")&gt;0)*1))</f>
        <v>0</v>
      </c>
      <c r="AV58" s="76" cm="1">
        <f t="array" ref="AV58">IF(T58="",0,SUMPRODUCT((BX4:BX795="Lait")*(BY4:BY795="SUSP")*(COUNTIF(AF58,"*"&amp;BZ4:BZ795&amp;"*")&gt;0)*1))</f>
        <v>0</v>
      </c>
      <c r="AW58" s="76" cm="1">
        <f t="array" ref="AW58">IF(T58="",0,SUMPRODUCT((BX4:BX795="Fruits a coque")*(BY4:BY795="EXCL")*(COUNTIF(AF58,"*"&amp;BZ4:BZ795&amp;"*")&gt;0)*1))</f>
        <v>0</v>
      </c>
      <c r="AX58" s="76" cm="1">
        <f t="array" ref="AX58">IF(T58="",0,SUMPRODUCT((BX4:BX795="Fruits a coque")*(BY4:BY795="ALERTE")*(COUNTIF(AF58,"*"&amp;BZ4:BZ795&amp;"*")&gt;0)*1))</f>
        <v>0</v>
      </c>
      <c r="AY58" s="76" cm="1">
        <f t="array" ref="AY58">IF(T58="",0,SUMPRODUCT((BX4:BX795="Celeri")*(BY4:BY795="ALERTE")*(COUNTIF(AF58,"*"&amp;BZ4:BZ795&amp;"*")&gt;0)*1))</f>
        <v>0</v>
      </c>
      <c r="AZ58" s="76" cm="1">
        <f t="array" ref="AZ58">IF(T58="",0,SUMPRODUCT((BX4:BX795="Moutarde")*(BY4:BY795="ALERTE")*(COUNTIF(AF58,"*"&amp;BZ4:BZ795&amp;"*")&gt;0)*1))</f>
        <v>0</v>
      </c>
      <c r="BA58" s="76" cm="1">
        <f t="array" ref="BA58">IF(T58="",0,SUMPRODUCT((BX4:BX795="Sesame")*(BY4:BY795="ALERTE")*(COUNTIF(AF58,"*"&amp;BZ4:BZ795&amp;"*")&gt;0)*1))</f>
        <v>0</v>
      </c>
      <c r="BB58" s="76" cm="1">
        <f t="array" ref="BB58">IF(T58="",0,SUMPRODUCT((BX4:BX795="Sulfites")*(BY4:BY795="ALERTE")*(COUNTIF(AF58,"*"&amp;BZ4:BZ795&amp;"*")&gt;0)*1))</f>
        <v>0</v>
      </c>
      <c r="BC58" s="76" cm="1">
        <f t="array" ref="BC58">IF(T58="",0,SUMPRODUCT((BX4:BX795="Lupin")*(BY4:BY795="ALERTE")*(COUNTIF(AF58,"*"&amp;BZ4:BZ795&amp;"*")&gt;0)*1))</f>
        <v>0</v>
      </c>
      <c r="BD58" s="76" cm="1">
        <f t="array" ref="BD58">IF(T58="",0,SUMPRODUCT((BX4:BX795="Mollusques")*(BY4:BY795="EXCL")*(COUNTIF(AF58,"*"&amp;BZ4:BZ795&amp;"*")&gt;0)*1))</f>
        <v>0</v>
      </c>
      <c r="BE58" s="76" cm="1">
        <f t="array" ref="BE58">IF(T58="",0,SUMPRODUCT((BX4:BX795="Mollusques")*(BY4:BY795="ALERTE")*(COUNTIF(AF58,"*"&amp;BZ4:BZ795&amp;"*")&gt;0)*1))</f>
        <v>0</v>
      </c>
      <c r="BF58" s="76" t="str">
        <f t="shared" si="24"/>
        <v/>
      </c>
      <c r="BG58" s="76" t="str">
        <f t="shared" si="25"/>
        <v/>
      </c>
      <c r="BH58" s="76" t="str">
        <f t="shared" si="26"/>
        <v/>
      </c>
      <c r="BI58" s="76" t="str">
        <f t="shared" si="27"/>
        <v/>
      </c>
      <c r="BJ58" s="76" t="str">
        <f t="shared" si="28"/>
        <v/>
      </c>
      <c r="BK58" s="76" t="str">
        <f t="shared" si="29"/>
        <v/>
      </c>
      <c r="BL58" s="76" t="str">
        <f t="shared" si="30"/>
        <v/>
      </c>
      <c r="BM58" s="76" t="str">
        <f t="shared" si="31"/>
        <v/>
      </c>
      <c r="BN58" s="76" t="str">
        <f t="shared" si="32"/>
        <v/>
      </c>
      <c r="BO58" s="76" t="str">
        <f t="shared" si="33"/>
        <v/>
      </c>
      <c r="BP58" s="76" t="str">
        <f t="shared" si="34"/>
        <v/>
      </c>
      <c r="BQ58" s="76" t="str">
        <f t="shared" si="35"/>
        <v/>
      </c>
      <c r="BR58" s="76" t="str">
        <f t="shared" si="36"/>
        <v/>
      </c>
      <c r="BS58" s="76" t="str">
        <f t="shared" si="37"/>
        <v/>
      </c>
      <c r="BT58" s="76" t="str">
        <f t="shared" si="38"/>
        <v/>
      </c>
      <c r="BU58" s="76" t="str">
        <f t="shared" si="39"/>
        <v/>
      </c>
      <c r="BX58" s="67" t="s">
        <v>7</v>
      </c>
      <c r="BY58" s="547" t="s">
        <v>20</v>
      </c>
      <c r="BZ58" s="67" t="s">
        <v>53</v>
      </c>
      <c r="CA58" s="67" t="s">
        <v>446</v>
      </c>
    </row>
    <row r="59" spans="2:79" ht="30" customHeight="1">
      <c r="B59" s="816" t="str">
        <f t="shared" si="0"/>
        <v/>
      </c>
      <c r="C59" s="816" t="str">
        <f t="shared" si="1"/>
        <v/>
      </c>
      <c r="D59" s="816" t="str">
        <f t="shared" si="2"/>
        <v/>
      </c>
      <c r="E59" s="816">
        <f>IF(H58&lt;&gt;"",E58,IF(E58="","",IFERROR(MATCH(TRUE(),INDEX(INDEX($K:$K,E58+1):$K$203&lt;&gt;"",0),0)+E58,"")))</f>
        <v>203</v>
      </c>
      <c r="F59" s="816" t="str">
        <f t="shared" si="40"/>
        <v>par lignes ◄ 4️⃣ Si vous ne voulez pas de ponctuation saisissez un X dans la cellule - Ensuite, dans la colonne B copiez le texte nettoyé - puis dans votre document faites Collage spécial &gt; 1.2.3 Valeurs pour ne coller que le texte, sans formules.</v>
      </c>
      <c r="G59" s="816" t="str">
        <f t="shared" si="3"/>
        <v xml:space="preserve">par lignes ◄ 4️⃣ Si vous ne voulez pas de ponctuation saisissez un X dans la </v>
      </c>
      <c r="H59" s="829" t="str">
        <f t="shared" si="4"/>
        <v>cellule - Ensuite, dans la colonne B copiez le texte nettoyé - puis dans votre document faites Collage spécial &gt; 1.2.3 Valeurs pour ne coller que le texte, sans formules.</v>
      </c>
      <c r="I59" s="837" t="str">
        <f t="shared" si="5"/>
        <v/>
      </c>
      <c r="J59" s="830" t="str">
        <f>IF(K59="","",COUNTIF($K$18:K59,"&lt;&gt;"))</f>
        <v/>
      </c>
      <c r="K59" s="831"/>
      <c r="L59" s="830" t="str">
        <f t="shared" si="6"/>
        <v/>
      </c>
      <c r="M59" s="792">
        <f t="shared" si="7"/>
        <v>77</v>
      </c>
      <c r="N59" s="832">
        <f t="shared" si="8"/>
        <v>42</v>
      </c>
      <c r="O59" s="833" t="str">
        <f t="shared" si="9"/>
        <v xml:space="preserve">par lignes ◄ 4️⃣ Si vous ne voulez pas de ponctuation saisissez un X dans la </v>
      </c>
      <c r="P59" s="832">
        <f t="shared" si="10"/>
        <v>16</v>
      </c>
      <c r="Q59" s="832">
        <f t="shared" si="11"/>
        <v>77</v>
      </c>
      <c r="S59" s="556">
        <f t="shared" si="12"/>
        <v>59</v>
      </c>
      <c r="T59" s="834" t="str">
        <f t="shared" si="41"/>
        <v xml:space="preserve">par lignes ◄ 4️⃣ Si vous ne voulez pas de ponctuation saisissez un X dans la </v>
      </c>
      <c r="U59" s="556" t="s">
        <v>1456</v>
      </c>
      <c r="V59" s="835" t="str">
        <f t="shared" si="13"/>
        <v>par lignes ◄ 4️⃣ Si vous ne voulez pas de ponctuation saisissez un X dans la</v>
      </c>
      <c r="W59" s="836" t="str">
        <f t="shared" si="14"/>
        <v/>
      </c>
      <c r="X59" s="560" t="str">
        <f t="shared" si="15"/>
        <v>par lignes ◄ 4️⃣ Si vous ne voulez pas de ponctuation saisissez un X dans la</v>
      </c>
      <c r="Y59" s="561" t="str">
        <f t="shared" si="16"/>
        <v/>
      </c>
      <c r="Z59" s="556">
        <f t="shared" si="17"/>
        <v>0</v>
      </c>
      <c r="AA59" s="556">
        <f t="shared" si="18"/>
        <v>0</v>
      </c>
      <c r="AB59" s="561" t="str">
        <f t="shared" si="19"/>
        <v>aucun match</v>
      </c>
      <c r="AC59" s="76" t="str">
        <f t="shared" si="20"/>
        <v xml:space="preserve">par lignes ◄ 4️⃣ si vous ne voulez pas de ponctuation saisissez un x dans la </v>
      </c>
      <c r="AD59" s="76" t="str">
        <f t="shared" si="21"/>
        <v xml:space="preserve">par lignes ◄ 4️⃣ si vous ne voulez pas de ponctuation saisissez un x dans la </v>
      </c>
      <c r="AE59" s="76" t="str">
        <f t="shared" si="22"/>
        <v xml:space="preserve">par lignes ◄ 4️⃣ si vous ne voulez pas de ponctuation saisissez un x dans la </v>
      </c>
      <c r="AF59" s="76" t="str">
        <f t="shared" si="23"/>
        <v xml:space="preserve"> par lignes ◄ 4️⃣ si vous ne voulez pas de ponctuation saisissez un x dans la </v>
      </c>
      <c r="AG59" s="76" cm="1">
        <f t="array" ref="AG59">IF(T59="",0,SUMPRODUCT((BX4:BX795="Gluten")*(BY4:BY795="INFO")*(COUNTIF(AF59,"*"&amp;BZ4:BZ795&amp;"*")&gt;0)*1))</f>
        <v>0</v>
      </c>
      <c r="AH59" s="76" cm="1">
        <f t="array" ref="AH59">IF(T59="",0,SUMPRODUCT((BX4:BX795="Gluten")*(BY4:BY795="EXCL")*(COUNTIF(AF59,"*"&amp;BZ4:BZ795&amp;"*")&gt;0)*1))</f>
        <v>0</v>
      </c>
      <c r="AI59" s="76" cm="1">
        <f t="array" ref="AI59">IF(T59="",0,SUMPRODUCT((BX4:BX795="Gluten")*(BY4:BY795="ALERTE")*(COUNTIF(AF59,"*"&amp;BZ4:BZ795&amp;"*")&gt;0)*1))</f>
        <v>0</v>
      </c>
      <c r="AJ59" s="76" cm="1">
        <f t="array" ref="AJ59">IF(T59="",0,SUMPRODUCT((BX4:BX795="Gluten")*(BY4:BY795="SUSP")*(COUNTIF(AF59,"*"&amp;BZ4:BZ795&amp;"*")&gt;0)*1))</f>
        <v>0</v>
      </c>
      <c r="AK59" s="76" cm="1">
        <f t="array" ref="AK59">IF(T59="",0,SUMPRODUCT((BX4:BX795="Crustaces")*(BY4:BY795="ALERTE")*(COUNTIF(AF59,"*"&amp;BZ4:BZ795&amp;"*")&gt;0)*1))</f>
        <v>0</v>
      </c>
      <c r="AL59" s="76" cm="1">
        <f t="array" ref="AL59">IF(T59="",0,SUMPRODUCT((BX4:BX795="Oeufs")*(BY4:BY795="ALERTE")*(COUNTIF(AF59,"*"&amp;BZ4:BZ795&amp;"*")&gt;0)*1))</f>
        <v>0</v>
      </c>
      <c r="AM59" s="76" cm="1">
        <f t="array" ref="AM59">IF(T59="",0,SUMPRODUCT((BX4:BX795="Poissons")*(BY4:BY795="INFO")*(COUNTIF(AF59,"*"&amp;BZ4:BZ795&amp;"*")&gt;0)*1))</f>
        <v>0</v>
      </c>
      <c r="AN59" s="76" cm="1">
        <f t="array" ref="AN59">IF(T59="",0,SUMPRODUCT((BX4:BX795="Poissons")*(BY4:BY795="EXCL")*(COUNTIF(AF59,"*"&amp;BZ4:BZ795&amp;"*")&gt;0)*1))</f>
        <v>0</v>
      </c>
      <c r="AO59" s="76" cm="1">
        <f t="array" ref="AO59">IF(T59="",0,SUMPRODUCT((BX4:BX795="Poissons")*(BY4:BY795="ALERTE")*(COUNTIF(AF59,"*"&amp;BZ4:BZ795&amp;"*")&gt;0)*1))</f>
        <v>0</v>
      </c>
      <c r="AP59" s="76" cm="1">
        <f t="array" ref="AP59">IF(T59="",0,SUMPRODUCT((BX4:BX795="Arachides")*(BY4:BY795="ALERTE")*(COUNTIF(AF59,"*"&amp;BZ4:BZ795&amp;"*")&gt;0)*1))</f>
        <v>0</v>
      </c>
      <c r="AQ59" s="76" cm="1">
        <f t="array" ref="AQ59">IF(T59="",0,SUMPRODUCT((BX4:BX795="Soja")*(BY4:BY795="INFO")*(COUNTIF(AF59,"*"&amp;BZ4:BZ795&amp;"*")&gt;0)*1))</f>
        <v>0</v>
      </c>
      <c r="AR59" s="76" cm="1">
        <f t="array" ref="AR59">IF(T59="",0,SUMPRODUCT((BX4:BX795="Soja")*(BY4:BY795="ALERTE")*(COUNTIF(AF59,"*"&amp;BZ4:BZ795&amp;"*")&gt;0)*1))</f>
        <v>0</v>
      </c>
      <c r="AS59" s="76" cm="1">
        <f t="array" ref="AS59">IF(T59="",0,SUMPRODUCT((BX4:BX795="Lait")*(BY4:BY795="INFO")*(COUNTIF(AF59,"*"&amp;BZ4:BZ795&amp;"*")&gt;0)*1))</f>
        <v>0</v>
      </c>
      <c r="AT59" s="76" cm="1">
        <f t="array" ref="AT59">IF(T59="",0,SUMPRODUCT((BX4:BX795="Lait")*(BY4:BY795="EXCL")*(COUNTIF(AF59,"*"&amp;BZ4:BZ795&amp;"*")&gt;0)*1))</f>
        <v>0</v>
      </c>
      <c r="AU59" s="76" cm="1">
        <f t="array" ref="AU59">IF(T59="",0,SUMPRODUCT((BX4:BX795="Lait")*(BY4:BY795="ALERTE")*(COUNTIF(AF59,"*"&amp;BZ4:BZ795&amp;"*")&gt;0)*1))</f>
        <v>0</v>
      </c>
      <c r="AV59" s="76" cm="1">
        <f t="array" ref="AV59">IF(T59="",0,SUMPRODUCT((BX4:BX795="Lait")*(BY4:BY795="SUSP")*(COUNTIF(AF59,"*"&amp;BZ4:BZ795&amp;"*")&gt;0)*1))</f>
        <v>0</v>
      </c>
      <c r="AW59" s="76" cm="1">
        <f t="array" ref="AW59">IF(T59="",0,SUMPRODUCT((BX4:BX795="Fruits a coque")*(BY4:BY795="EXCL")*(COUNTIF(AF59,"*"&amp;BZ4:BZ795&amp;"*")&gt;0)*1))</f>
        <v>0</v>
      </c>
      <c r="AX59" s="76" cm="1">
        <f t="array" ref="AX59">IF(T59="",0,SUMPRODUCT((BX4:BX795="Fruits a coque")*(BY4:BY795="ALERTE")*(COUNTIF(AF59,"*"&amp;BZ4:BZ795&amp;"*")&gt;0)*1))</f>
        <v>0</v>
      </c>
      <c r="AY59" s="76" cm="1">
        <f t="array" ref="AY59">IF(T59="",0,SUMPRODUCT((BX4:BX795="Celeri")*(BY4:BY795="ALERTE")*(COUNTIF(AF59,"*"&amp;BZ4:BZ795&amp;"*")&gt;0)*1))</f>
        <v>0</v>
      </c>
      <c r="AZ59" s="76" cm="1">
        <f t="array" ref="AZ59">IF(T59="",0,SUMPRODUCT((BX4:BX795="Moutarde")*(BY4:BY795="ALERTE")*(COUNTIF(AF59,"*"&amp;BZ4:BZ795&amp;"*")&gt;0)*1))</f>
        <v>0</v>
      </c>
      <c r="BA59" s="76" cm="1">
        <f t="array" ref="BA59">IF(T59="",0,SUMPRODUCT((BX4:BX795="Sesame")*(BY4:BY795="ALERTE")*(COUNTIF(AF59,"*"&amp;BZ4:BZ795&amp;"*")&gt;0)*1))</f>
        <v>0</v>
      </c>
      <c r="BB59" s="76" cm="1">
        <f t="array" ref="BB59">IF(T59="",0,SUMPRODUCT((BX4:BX795="Sulfites")*(BY4:BY795="ALERTE")*(COUNTIF(AF59,"*"&amp;BZ4:BZ795&amp;"*")&gt;0)*1))</f>
        <v>0</v>
      </c>
      <c r="BC59" s="76" cm="1">
        <f t="array" ref="BC59">IF(T59="",0,SUMPRODUCT((BX4:BX795="Lupin")*(BY4:BY795="ALERTE")*(COUNTIF(AF59,"*"&amp;BZ4:BZ795&amp;"*")&gt;0)*1))</f>
        <v>0</v>
      </c>
      <c r="BD59" s="76" cm="1">
        <f t="array" ref="BD59">IF(T59="",0,SUMPRODUCT((BX4:BX795="Mollusques")*(BY4:BY795="EXCL")*(COUNTIF(AF59,"*"&amp;BZ4:BZ795&amp;"*")&gt;0)*1))</f>
        <v>0</v>
      </c>
      <c r="BE59" s="76" cm="1">
        <f t="array" ref="BE59">IF(T59="",0,SUMPRODUCT((BX4:BX795="Mollusques")*(BY4:BY795="ALERTE")*(COUNTIF(AF59,"*"&amp;BZ4:BZ795&amp;"*")&gt;0)*1))</f>
        <v>0</v>
      </c>
      <c r="BF59" s="76" t="str">
        <f t="shared" si="24"/>
        <v/>
      </c>
      <c r="BG59" s="76" t="str">
        <f t="shared" si="25"/>
        <v/>
      </c>
      <c r="BH59" s="76" t="str">
        <f t="shared" si="26"/>
        <v/>
      </c>
      <c r="BI59" s="76" t="str">
        <f t="shared" si="27"/>
        <v/>
      </c>
      <c r="BJ59" s="76" t="str">
        <f t="shared" si="28"/>
        <v/>
      </c>
      <c r="BK59" s="76" t="str">
        <f t="shared" si="29"/>
        <v/>
      </c>
      <c r="BL59" s="76" t="str">
        <f t="shared" si="30"/>
        <v/>
      </c>
      <c r="BM59" s="76" t="str">
        <f t="shared" si="31"/>
        <v/>
      </c>
      <c r="BN59" s="76" t="str">
        <f t="shared" si="32"/>
        <v/>
      </c>
      <c r="BO59" s="76" t="str">
        <f t="shared" si="33"/>
        <v/>
      </c>
      <c r="BP59" s="76" t="str">
        <f t="shared" si="34"/>
        <v/>
      </c>
      <c r="BQ59" s="76" t="str">
        <f t="shared" si="35"/>
        <v/>
      </c>
      <c r="BR59" s="76" t="str">
        <f t="shared" si="36"/>
        <v/>
      </c>
      <c r="BS59" s="76" t="str">
        <f t="shared" si="37"/>
        <v/>
      </c>
      <c r="BT59" s="76" t="str">
        <f t="shared" si="38"/>
        <v/>
      </c>
      <c r="BU59" s="76" t="str">
        <f t="shared" si="39"/>
        <v/>
      </c>
      <c r="BX59" s="67" t="s">
        <v>8</v>
      </c>
      <c r="BY59" s="547" t="s">
        <v>20</v>
      </c>
      <c r="BZ59" s="67" t="s">
        <v>54</v>
      </c>
      <c r="CA59" s="67" t="s">
        <v>447</v>
      </c>
    </row>
    <row r="60" spans="2:79" ht="30" customHeight="1">
      <c r="B60" s="816" t="str">
        <f t="shared" si="0"/>
        <v/>
      </c>
      <c r="C60" s="816" t="str">
        <f t="shared" si="1"/>
        <v/>
      </c>
      <c r="D60" s="816" t="str">
        <f t="shared" si="2"/>
        <v/>
      </c>
      <c r="E60" s="816">
        <f>IF(H59&lt;&gt;"",E59,IF(E59="","",IFERROR(MATCH(TRUE(),INDEX(INDEX($K:$K,E59+1):$K$203&lt;&gt;"",0),0)+E59,"")))</f>
        <v>203</v>
      </c>
      <c r="F60" s="816" t="str">
        <f t="shared" si="40"/>
        <v>cellule - Ensuite, dans la colonne B copiez le texte nettoyé - puis dans votre document faites Collage spécial &gt; 1.2.3 Valeurs pour ne coller que le texte, sans formules.</v>
      </c>
      <c r="G60" s="816" t="str">
        <f t="shared" si="3"/>
        <v xml:space="preserve">cellule - Ensuite, dans la colonne B copiez le texte nettoyé - puis dans votre </v>
      </c>
      <c r="H60" s="829" t="str">
        <f t="shared" si="4"/>
        <v>document faites Collage spécial &gt; 1.2.3 Valeurs pour ne coller que le texte, sans formules.</v>
      </c>
      <c r="I60" s="837" t="str">
        <f t="shared" si="5"/>
        <v/>
      </c>
      <c r="J60" s="830" t="str">
        <f>IF(K60="","",COUNTIF($K$18:K60,"&lt;&gt;"))</f>
        <v/>
      </c>
      <c r="K60" s="831"/>
      <c r="L60" s="830" t="str">
        <f t="shared" si="6"/>
        <v/>
      </c>
      <c r="M60" s="792">
        <f t="shared" si="7"/>
        <v>79</v>
      </c>
      <c r="N60" s="832">
        <f t="shared" si="8"/>
        <v>43</v>
      </c>
      <c r="O60" s="833" t="str">
        <f t="shared" si="9"/>
        <v xml:space="preserve">cellule - Ensuite, dans la colonne B copiez le texte nettoyé - puis dans votre </v>
      </c>
      <c r="P60" s="832">
        <f t="shared" si="10"/>
        <v>15</v>
      </c>
      <c r="Q60" s="832">
        <f t="shared" si="11"/>
        <v>79</v>
      </c>
      <c r="S60" s="556">
        <f t="shared" si="12"/>
        <v>60</v>
      </c>
      <c r="T60" s="834" t="str">
        <f t="shared" si="41"/>
        <v xml:space="preserve">cellule - Ensuite, dans la colonne B copiez le texte nettoyé - puis dans votre </v>
      </c>
      <c r="U60" s="556" t="s">
        <v>1456</v>
      </c>
      <c r="V60" s="835" t="str">
        <f t="shared" si="13"/>
        <v>cellule - Ensuite, dans la colonne B copiez le texte nettoyé - puis dans votre</v>
      </c>
      <c r="W60" s="836" t="str">
        <f t="shared" si="14"/>
        <v/>
      </c>
      <c r="X60" s="560" t="str">
        <f t="shared" si="15"/>
        <v>cellule - Ensuite, dans la colonne B copiez le texte nettoyé - puis dans votre</v>
      </c>
      <c r="Y60" s="561" t="str">
        <f t="shared" si="16"/>
        <v/>
      </c>
      <c r="Z60" s="556">
        <f t="shared" si="17"/>
        <v>0</v>
      </c>
      <c r="AA60" s="556">
        <f t="shared" si="18"/>
        <v>0</v>
      </c>
      <c r="AB60" s="561" t="str">
        <f t="shared" si="19"/>
        <v>aucun match</v>
      </c>
      <c r="AC60" s="76" t="str">
        <f t="shared" si="20"/>
        <v xml:space="preserve">cellule - ensuite, dans la colonne b copiez le texte nettoyé - puis dans votre </v>
      </c>
      <c r="AD60" s="76" t="str">
        <f t="shared" si="21"/>
        <v xml:space="preserve">cellule - ensuite, dans la colonne b copiez le texte nettoye - puis dans votre </v>
      </c>
      <c r="AE60" s="76" t="str">
        <f t="shared" si="22"/>
        <v xml:space="preserve">cellule   ensuite  dans la colonne b copiez le texte nettoye   puis dans votre </v>
      </c>
      <c r="AF60" s="76" t="str">
        <f t="shared" si="23"/>
        <v xml:space="preserve"> cellule ensuite dans la colonne b copiez le texte nettoye puis dans votre </v>
      </c>
      <c r="AG60" s="76" cm="1">
        <f t="array" ref="AG60">IF(T60="",0,SUMPRODUCT((BX4:BX795="Gluten")*(BY4:BY795="INFO")*(COUNTIF(AF60,"*"&amp;BZ4:BZ795&amp;"*")&gt;0)*1))</f>
        <v>0</v>
      </c>
      <c r="AH60" s="76" cm="1">
        <f t="array" ref="AH60">IF(T60="",0,SUMPRODUCT((BX4:BX795="Gluten")*(BY4:BY795="EXCL")*(COUNTIF(AF60,"*"&amp;BZ4:BZ795&amp;"*")&gt;0)*1))</f>
        <v>0</v>
      </c>
      <c r="AI60" s="76" cm="1">
        <f t="array" ref="AI60">IF(T60="",0,SUMPRODUCT((BX4:BX795="Gluten")*(BY4:BY795="ALERTE")*(COUNTIF(AF60,"*"&amp;BZ4:BZ795&amp;"*")&gt;0)*1))</f>
        <v>0</v>
      </c>
      <c r="AJ60" s="76" cm="1">
        <f t="array" ref="AJ60">IF(T60="",0,SUMPRODUCT((BX4:BX795="Gluten")*(BY4:BY795="SUSP")*(COUNTIF(AF60,"*"&amp;BZ4:BZ795&amp;"*")&gt;0)*1))</f>
        <v>0</v>
      </c>
      <c r="AK60" s="76" cm="1">
        <f t="array" ref="AK60">IF(T60="",0,SUMPRODUCT((BX4:BX795="Crustaces")*(BY4:BY795="ALERTE")*(COUNTIF(AF60,"*"&amp;BZ4:BZ795&amp;"*")&gt;0)*1))</f>
        <v>0</v>
      </c>
      <c r="AL60" s="76" cm="1">
        <f t="array" ref="AL60">IF(T60="",0,SUMPRODUCT((BX4:BX795="Oeufs")*(BY4:BY795="ALERTE")*(COUNTIF(AF60,"*"&amp;BZ4:BZ795&amp;"*")&gt;0)*1))</f>
        <v>0</v>
      </c>
      <c r="AM60" s="76" cm="1">
        <f t="array" ref="AM60">IF(T60="",0,SUMPRODUCT((BX4:BX795="Poissons")*(BY4:BY795="INFO")*(COUNTIF(AF60,"*"&amp;BZ4:BZ795&amp;"*")&gt;0)*1))</f>
        <v>0</v>
      </c>
      <c r="AN60" s="76" cm="1">
        <f t="array" ref="AN60">IF(T60="",0,SUMPRODUCT((BX4:BX795="Poissons")*(BY4:BY795="EXCL")*(COUNTIF(AF60,"*"&amp;BZ4:BZ795&amp;"*")&gt;0)*1))</f>
        <v>0</v>
      </c>
      <c r="AO60" s="76" cm="1">
        <f t="array" ref="AO60">IF(T60="",0,SUMPRODUCT((BX4:BX795="Poissons")*(BY4:BY795="ALERTE")*(COUNTIF(AF60,"*"&amp;BZ4:BZ795&amp;"*")&gt;0)*1))</f>
        <v>0</v>
      </c>
      <c r="AP60" s="76" cm="1">
        <f t="array" ref="AP60">IF(T60="",0,SUMPRODUCT((BX4:BX795="Arachides")*(BY4:BY795="ALERTE")*(COUNTIF(AF60,"*"&amp;BZ4:BZ795&amp;"*")&gt;0)*1))</f>
        <v>0</v>
      </c>
      <c r="AQ60" s="76" cm="1">
        <f t="array" ref="AQ60">IF(T60="",0,SUMPRODUCT((BX4:BX795="Soja")*(BY4:BY795="INFO")*(COUNTIF(AF60,"*"&amp;BZ4:BZ795&amp;"*")&gt;0)*1))</f>
        <v>0</v>
      </c>
      <c r="AR60" s="76" cm="1">
        <f t="array" ref="AR60">IF(T60="",0,SUMPRODUCT((BX4:BX795="Soja")*(BY4:BY795="ALERTE")*(COUNTIF(AF60,"*"&amp;BZ4:BZ795&amp;"*")&gt;0)*1))</f>
        <v>0</v>
      </c>
      <c r="AS60" s="76" cm="1">
        <f t="array" ref="AS60">IF(T60="",0,SUMPRODUCT((BX4:BX795="Lait")*(BY4:BY795="INFO")*(COUNTIF(AF60,"*"&amp;BZ4:BZ795&amp;"*")&gt;0)*1))</f>
        <v>0</v>
      </c>
      <c r="AT60" s="76" cm="1">
        <f t="array" ref="AT60">IF(T60="",0,SUMPRODUCT((BX4:BX795="Lait")*(BY4:BY795="EXCL")*(COUNTIF(AF60,"*"&amp;BZ4:BZ795&amp;"*")&gt;0)*1))</f>
        <v>0</v>
      </c>
      <c r="AU60" s="76" cm="1">
        <f t="array" ref="AU60">IF(T60="",0,SUMPRODUCT((BX4:BX795="Lait")*(BY4:BY795="ALERTE")*(COUNTIF(AF60,"*"&amp;BZ4:BZ795&amp;"*")&gt;0)*1))</f>
        <v>0</v>
      </c>
      <c r="AV60" s="76" cm="1">
        <f t="array" ref="AV60">IF(T60="",0,SUMPRODUCT((BX4:BX795="Lait")*(BY4:BY795="SUSP")*(COUNTIF(AF60,"*"&amp;BZ4:BZ795&amp;"*")&gt;0)*1))</f>
        <v>0</v>
      </c>
      <c r="AW60" s="76" cm="1">
        <f t="array" ref="AW60">IF(T60="",0,SUMPRODUCT((BX4:BX795="Fruits a coque")*(BY4:BY795="EXCL")*(COUNTIF(AF60,"*"&amp;BZ4:BZ795&amp;"*")&gt;0)*1))</f>
        <v>0</v>
      </c>
      <c r="AX60" s="76" cm="1">
        <f t="array" ref="AX60">IF(T60="",0,SUMPRODUCT((BX4:BX795="Fruits a coque")*(BY4:BY795="ALERTE")*(COUNTIF(AF60,"*"&amp;BZ4:BZ795&amp;"*")&gt;0)*1))</f>
        <v>0</v>
      </c>
      <c r="AY60" s="76" cm="1">
        <f t="array" ref="AY60">IF(T60="",0,SUMPRODUCT((BX4:BX795="Celeri")*(BY4:BY795="ALERTE")*(COUNTIF(AF60,"*"&amp;BZ4:BZ795&amp;"*")&gt;0)*1))</f>
        <v>0</v>
      </c>
      <c r="AZ60" s="76" cm="1">
        <f t="array" ref="AZ60">IF(T60="",0,SUMPRODUCT((BX4:BX795="Moutarde")*(BY4:BY795="ALERTE")*(COUNTIF(AF60,"*"&amp;BZ4:BZ795&amp;"*")&gt;0)*1))</f>
        <v>0</v>
      </c>
      <c r="BA60" s="76" cm="1">
        <f t="array" ref="BA60">IF(T60="",0,SUMPRODUCT((BX4:BX795="Sesame")*(BY4:BY795="ALERTE")*(COUNTIF(AF60,"*"&amp;BZ4:BZ795&amp;"*")&gt;0)*1))</f>
        <v>0</v>
      </c>
      <c r="BB60" s="76" cm="1">
        <f t="array" ref="BB60">IF(T60="",0,SUMPRODUCT((BX4:BX795="Sulfites")*(BY4:BY795="ALERTE")*(COUNTIF(AF60,"*"&amp;BZ4:BZ795&amp;"*")&gt;0)*1))</f>
        <v>0</v>
      </c>
      <c r="BC60" s="76" cm="1">
        <f t="array" ref="BC60">IF(T60="",0,SUMPRODUCT((BX4:BX795="Lupin")*(BY4:BY795="ALERTE")*(COUNTIF(AF60,"*"&amp;BZ4:BZ795&amp;"*")&gt;0)*1))</f>
        <v>0</v>
      </c>
      <c r="BD60" s="76" cm="1">
        <f t="array" ref="BD60">IF(T60="",0,SUMPRODUCT((BX4:BX795="Mollusques")*(BY4:BY795="EXCL")*(COUNTIF(AF60,"*"&amp;BZ4:BZ795&amp;"*")&gt;0)*1))</f>
        <v>0</v>
      </c>
      <c r="BE60" s="76" cm="1">
        <f t="array" ref="BE60">IF(T60="",0,SUMPRODUCT((BX4:BX795="Mollusques")*(BY4:BY795="ALERTE")*(COUNTIF(AF60,"*"&amp;BZ4:BZ795&amp;"*")&gt;0)*1))</f>
        <v>0</v>
      </c>
      <c r="BF60" s="76" t="str">
        <f t="shared" si="24"/>
        <v/>
      </c>
      <c r="BG60" s="76" t="str">
        <f t="shared" si="25"/>
        <v/>
      </c>
      <c r="BH60" s="76" t="str">
        <f t="shared" si="26"/>
        <v/>
      </c>
      <c r="BI60" s="76" t="str">
        <f t="shared" si="27"/>
        <v/>
      </c>
      <c r="BJ60" s="76" t="str">
        <f t="shared" si="28"/>
        <v/>
      </c>
      <c r="BK60" s="76" t="str">
        <f t="shared" si="29"/>
        <v/>
      </c>
      <c r="BL60" s="76" t="str">
        <f t="shared" si="30"/>
        <v/>
      </c>
      <c r="BM60" s="76" t="str">
        <f t="shared" si="31"/>
        <v/>
      </c>
      <c r="BN60" s="76" t="str">
        <f t="shared" si="32"/>
        <v/>
      </c>
      <c r="BO60" s="76" t="str">
        <f t="shared" si="33"/>
        <v/>
      </c>
      <c r="BP60" s="76" t="str">
        <f t="shared" si="34"/>
        <v/>
      </c>
      <c r="BQ60" s="76" t="str">
        <f t="shared" si="35"/>
        <v/>
      </c>
      <c r="BR60" s="76" t="str">
        <f t="shared" si="36"/>
        <v/>
      </c>
      <c r="BS60" s="76" t="str">
        <f t="shared" si="37"/>
        <v/>
      </c>
      <c r="BT60" s="76" t="str">
        <f t="shared" si="38"/>
        <v/>
      </c>
      <c r="BU60" s="76" t="str">
        <f t="shared" si="39"/>
        <v/>
      </c>
      <c r="BX60" s="67" t="s">
        <v>8</v>
      </c>
      <c r="BY60" s="547" t="s">
        <v>20</v>
      </c>
      <c r="BZ60" s="67" t="s">
        <v>2098</v>
      </c>
      <c r="CA60" s="67" t="s">
        <v>448</v>
      </c>
    </row>
    <row r="61" spans="2:79" ht="30" customHeight="1">
      <c r="B61" s="816" t="str">
        <f t="shared" si="0"/>
        <v/>
      </c>
      <c r="C61" s="816" t="str">
        <f t="shared" si="1"/>
        <v/>
      </c>
      <c r="D61" s="816" t="str">
        <f t="shared" si="2"/>
        <v/>
      </c>
      <c r="E61" s="816">
        <f>IF(H60&lt;&gt;"",E60,IF(E60="","",IFERROR(MATCH(TRUE(),INDEX(INDEX($K:$K,E60+1):$K$203&lt;&gt;"",0),0)+E60,"")))</f>
        <v>203</v>
      </c>
      <c r="F61" s="816" t="str">
        <f t="shared" si="40"/>
        <v>document faites Collage spécial &gt; 1.2.3 Valeurs pour ne coller que le texte, sans formules.</v>
      </c>
      <c r="G61" s="816" t="str">
        <f t="shared" si="3"/>
        <v xml:space="preserve">document faites Collage spécial &gt; 1.2.3 Valeurs pour ne coller que le texte, </v>
      </c>
      <c r="H61" s="829" t="str">
        <f t="shared" si="4"/>
        <v>sans formules.</v>
      </c>
      <c r="I61" s="837" t="str">
        <f t="shared" si="5"/>
        <v/>
      </c>
      <c r="J61" s="830" t="str">
        <f>IF(K61="","",COUNTIF($K$18:K61,"&lt;&gt;"))</f>
        <v/>
      </c>
      <c r="K61" s="831"/>
      <c r="L61" s="830" t="str">
        <f t="shared" si="6"/>
        <v/>
      </c>
      <c r="M61" s="792">
        <f t="shared" si="7"/>
        <v>77</v>
      </c>
      <c r="N61" s="832">
        <f t="shared" si="8"/>
        <v>44</v>
      </c>
      <c r="O61" s="833" t="str">
        <f t="shared" si="9"/>
        <v xml:space="preserve">document faites Collage spécial &gt; 1.2.3 Valeurs pour ne coller que le texte, </v>
      </c>
      <c r="P61" s="832">
        <f t="shared" si="10"/>
        <v>13</v>
      </c>
      <c r="Q61" s="832">
        <f t="shared" si="11"/>
        <v>77</v>
      </c>
      <c r="S61" s="556">
        <f t="shared" si="12"/>
        <v>61</v>
      </c>
      <c r="T61" s="834" t="str">
        <f t="shared" si="41"/>
        <v xml:space="preserve">document faites Collage spécial &gt; 1.2.3 Valeurs pour ne coller que le texte, </v>
      </c>
      <c r="U61" s="556" t="s">
        <v>1456</v>
      </c>
      <c r="V61" s="835" t="str">
        <f t="shared" si="13"/>
        <v>document faites Collage spécial &gt; 1.2.3 Valeurs pour ne coller que le texte,</v>
      </c>
      <c r="W61" s="836" t="str">
        <f t="shared" si="14"/>
        <v/>
      </c>
      <c r="X61" s="560" t="str">
        <f t="shared" si="15"/>
        <v>document faites Collage spécial &gt; 1.2.3 Valeurs pour ne coller que le texte,</v>
      </c>
      <c r="Y61" s="561" t="str">
        <f t="shared" si="16"/>
        <v/>
      </c>
      <c r="Z61" s="556">
        <f t="shared" si="17"/>
        <v>0</v>
      </c>
      <c r="AA61" s="556">
        <f t="shared" si="18"/>
        <v>0</v>
      </c>
      <c r="AB61" s="561" t="str">
        <f t="shared" si="19"/>
        <v>aucun match</v>
      </c>
      <c r="AC61" s="76" t="str">
        <f t="shared" si="20"/>
        <v xml:space="preserve">document faites collage spécial &gt; 1.2.3 valeurs pour ne coller que le texte, </v>
      </c>
      <c r="AD61" s="76" t="str">
        <f t="shared" si="21"/>
        <v xml:space="preserve">document faites collage special &gt; 1.2.3 valeurs pour ne coller que le texte, </v>
      </c>
      <c r="AE61" s="76" t="str">
        <f t="shared" si="22"/>
        <v xml:space="preserve">document faites collage special &gt; 1 2 3 valeurs pour ne coller que le texte  </v>
      </c>
      <c r="AF61" s="76" t="str">
        <f t="shared" si="23"/>
        <v xml:space="preserve"> document faites collage special &gt; 1 2 3 valeurs pour ne coller que le texte </v>
      </c>
      <c r="AG61" s="76" cm="1">
        <f t="array" ref="AG61">IF(T61="",0,SUMPRODUCT((BX4:BX795="Gluten")*(BY4:BY795="INFO")*(COUNTIF(AF61,"*"&amp;BZ4:BZ795&amp;"*")&gt;0)*1))</f>
        <v>0</v>
      </c>
      <c r="AH61" s="76" cm="1">
        <f t="array" ref="AH61">IF(T61="",0,SUMPRODUCT((BX4:BX795="Gluten")*(BY4:BY795="EXCL")*(COUNTIF(AF61,"*"&amp;BZ4:BZ795&amp;"*")&gt;0)*1))</f>
        <v>0</v>
      </c>
      <c r="AI61" s="76" cm="1">
        <f t="array" ref="AI61">IF(T61="",0,SUMPRODUCT((BX4:BX795="Gluten")*(BY4:BY795="ALERTE")*(COUNTIF(AF61,"*"&amp;BZ4:BZ795&amp;"*")&gt;0)*1))</f>
        <v>0</v>
      </c>
      <c r="AJ61" s="76" cm="1">
        <f t="array" ref="AJ61">IF(T61="",0,SUMPRODUCT((BX4:BX795="Gluten")*(BY4:BY795="SUSP")*(COUNTIF(AF61,"*"&amp;BZ4:BZ795&amp;"*")&gt;0)*1))</f>
        <v>0</v>
      </c>
      <c r="AK61" s="76" cm="1">
        <f t="array" ref="AK61">IF(T61="",0,SUMPRODUCT((BX4:BX795="Crustaces")*(BY4:BY795="ALERTE")*(COUNTIF(AF61,"*"&amp;BZ4:BZ795&amp;"*")&gt;0)*1))</f>
        <v>0</v>
      </c>
      <c r="AL61" s="76" cm="1">
        <f t="array" ref="AL61">IF(T61="",0,SUMPRODUCT((BX4:BX795="Oeufs")*(BY4:BY795="ALERTE")*(COUNTIF(AF61,"*"&amp;BZ4:BZ795&amp;"*")&gt;0)*1))</f>
        <v>0</v>
      </c>
      <c r="AM61" s="76" cm="1">
        <f t="array" ref="AM61">IF(T61="",0,SUMPRODUCT((BX4:BX795="Poissons")*(BY4:BY795="INFO")*(COUNTIF(AF61,"*"&amp;BZ4:BZ795&amp;"*")&gt;0)*1))</f>
        <v>0</v>
      </c>
      <c r="AN61" s="76" cm="1">
        <f t="array" ref="AN61">IF(T61="",0,SUMPRODUCT((BX4:BX795="Poissons")*(BY4:BY795="EXCL")*(COUNTIF(AF61,"*"&amp;BZ4:BZ795&amp;"*")&gt;0)*1))</f>
        <v>0</v>
      </c>
      <c r="AO61" s="76" cm="1">
        <f t="array" ref="AO61">IF(T61="",0,SUMPRODUCT((BX4:BX795="Poissons")*(BY4:BY795="ALERTE")*(COUNTIF(AF61,"*"&amp;BZ4:BZ795&amp;"*")&gt;0)*1))</f>
        <v>0</v>
      </c>
      <c r="AP61" s="76" cm="1">
        <f t="array" ref="AP61">IF(T61="",0,SUMPRODUCT((BX4:BX795="Arachides")*(BY4:BY795="ALERTE")*(COUNTIF(AF61,"*"&amp;BZ4:BZ795&amp;"*")&gt;0)*1))</f>
        <v>0</v>
      </c>
      <c r="AQ61" s="76" cm="1">
        <f t="array" ref="AQ61">IF(T61="",0,SUMPRODUCT((BX4:BX795="Soja")*(BY4:BY795="INFO")*(COUNTIF(AF61,"*"&amp;BZ4:BZ795&amp;"*")&gt;0)*1))</f>
        <v>0</v>
      </c>
      <c r="AR61" s="76" cm="1">
        <f t="array" ref="AR61">IF(T61="",0,SUMPRODUCT((BX4:BX795="Soja")*(BY4:BY795="ALERTE")*(COUNTIF(AF61,"*"&amp;BZ4:BZ795&amp;"*")&gt;0)*1))</f>
        <v>0</v>
      </c>
      <c r="AS61" s="76" cm="1">
        <f t="array" ref="AS61">IF(T61="",0,SUMPRODUCT((BX4:BX795="Lait")*(BY4:BY795="INFO")*(COUNTIF(AF61,"*"&amp;BZ4:BZ795&amp;"*")&gt;0)*1))</f>
        <v>0</v>
      </c>
      <c r="AT61" s="76" cm="1">
        <f t="array" ref="AT61">IF(T61="",0,SUMPRODUCT((BX4:BX795="Lait")*(BY4:BY795="EXCL")*(COUNTIF(AF61,"*"&amp;BZ4:BZ795&amp;"*")&gt;0)*1))</f>
        <v>0</v>
      </c>
      <c r="AU61" s="76" cm="1">
        <f t="array" ref="AU61">IF(T61="",0,SUMPRODUCT((BX4:BX795="Lait")*(BY4:BY795="ALERTE")*(COUNTIF(AF61,"*"&amp;BZ4:BZ795&amp;"*")&gt;0)*1))</f>
        <v>0</v>
      </c>
      <c r="AV61" s="76" cm="1">
        <f t="array" ref="AV61">IF(T61="",0,SUMPRODUCT((BX4:BX795="Lait")*(BY4:BY795="SUSP")*(COUNTIF(AF61,"*"&amp;BZ4:BZ795&amp;"*")&gt;0)*1))</f>
        <v>0</v>
      </c>
      <c r="AW61" s="76" cm="1">
        <f t="array" ref="AW61">IF(T61="",0,SUMPRODUCT((BX4:BX795="Fruits a coque")*(BY4:BY795="EXCL")*(COUNTIF(AF61,"*"&amp;BZ4:BZ795&amp;"*")&gt;0)*1))</f>
        <v>0</v>
      </c>
      <c r="AX61" s="76" cm="1">
        <f t="array" ref="AX61">IF(T61="",0,SUMPRODUCT((BX4:BX795="Fruits a coque")*(BY4:BY795="ALERTE")*(COUNTIF(AF61,"*"&amp;BZ4:BZ795&amp;"*")&gt;0)*1))</f>
        <v>0</v>
      </c>
      <c r="AY61" s="76" cm="1">
        <f t="array" ref="AY61">IF(T61="",0,SUMPRODUCT((BX4:BX795="Celeri")*(BY4:BY795="ALERTE")*(COUNTIF(AF61,"*"&amp;BZ4:BZ795&amp;"*")&gt;0)*1))</f>
        <v>0</v>
      </c>
      <c r="AZ61" s="76" cm="1">
        <f t="array" ref="AZ61">IF(T61="",0,SUMPRODUCT((BX4:BX795="Moutarde")*(BY4:BY795="ALERTE")*(COUNTIF(AF61,"*"&amp;BZ4:BZ795&amp;"*")&gt;0)*1))</f>
        <v>0</v>
      </c>
      <c r="BA61" s="76" cm="1">
        <f t="array" ref="BA61">IF(T61="",0,SUMPRODUCT((BX4:BX795="Sesame")*(BY4:BY795="ALERTE")*(COUNTIF(AF61,"*"&amp;BZ4:BZ795&amp;"*")&gt;0)*1))</f>
        <v>0</v>
      </c>
      <c r="BB61" s="76" cm="1">
        <f t="array" ref="BB61">IF(T61="",0,SUMPRODUCT((BX4:BX795="Sulfites")*(BY4:BY795="ALERTE")*(COUNTIF(AF61,"*"&amp;BZ4:BZ795&amp;"*")&gt;0)*1))</f>
        <v>0</v>
      </c>
      <c r="BC61" s="76" cm="1">
        <f t="array" ref="BC61">IF(T61="",0,SUMPRODUCT((BX4:BX795="Lupin")*(BY4:BY795="ALERTE")*(COUNTIF(AF61,"*"&amp;BZ4:BZ795&amp;"*")&gt;0)*1))</f>
        <v>0</v>
      </c>
      <c r="BD61" s="76" cm="1">
        <f t="array" ref="BD61">IF(T61="",0,SUMPRODUCT((BX4:BX795="Mollusques")*(BY4:BY795="EXCL")*(COUNTIF(AF61,"*"&amp;BZ4:BZ795&amp;"*")&gt;0)*1))</f>
        <v>0</v>
      </c>
      <c r="BE61" s="76" cm="1">
        <f t="array" ref="BE61">IF(T61="",0,SUMPRODUCT((BX4:BX795="Mollusques")*(BY4:BY795="ALERTE")*(COUNTIF(AF61,"*"&amp;BZ4:BZ795&amp;"*")&gt;0)*1))</f>
        <v>0</v>
      </c>
      <c r="BF61" s="76" t="str">
        <f t="shared" si="24"/>
        <v/>
      </c>
      <c r="BG61" s="76" t="str">
        <f t="shared" si="25"/>
        <v/>
      </c>
      <c r="BH61" s="76" t="str">
        <f t="shared" si="26"/>
        <v/>
      </c>
      <c r="BI61" s="76" t="str">
        <f t="shared" si="27"/>
        <v/>
      </c>
      <c r="BJ61" s="76" t="str">
        <f t="shared" si="28"/>
        <v/>
      </c>
      <c r="BK61" s="76" t="str">
        <f t="shared" si="29"/>
        <v/>
      </c>
      <c r="BL61" s="76" t="str">
        <f t="shared" si="30"/>
        <v/>
      </c>
      <c r="BM61" s="76" t="str">
        <f t="shared" si="31"/>
        <v/>
      </c>
      <c r="BN61" s="76" t="str">
        <f t="shared" si="32"/>
        <v/>
      </c>
      <c r="BO61" s="76" t="str">
        <f t="shared" si="33"/>
        <v/>
      </c>
      <c r="BP61" s="76" t="str">
        <f t="shared" si="34"/>
        <v/>
      </c>
      <c r="BQ61" s="76" t="str">
        <f t="shared" si="35"/>
        <v/>
      </c>
      <c r="BR61" s="76" t="str">
        <f t="shared" si="36"/>
        <v/>
      </c>
      <c r="BS61" s="76" t="str">
        <f t="shared" si="37"/>
        <v/>
      </c>
      <c r="BT61" s="76" t="str">
        <f t="shared" si="38"/>
        <v/>
      </c>
      <c r="BU61" s="76" t="str">
        <f t="shared" si="39"/>
        <v/>
      </c>
      <c r="BX61" s="67" t="s">
        <v>8</v>
      </c>
      <c r="BY61" s="547" t="s">
        <v>20</v>
      </c>
      <c r="BZ61" s="67" t="s">
        <v>2099</v>
      </c>
      <c r="CA61" s="67" t="s">
        <v>449</v>
      </c>
    </row>
    <row r="62" spans="2:79" ht="30" customHeight="1">
      <c r="B62" s="816" t="str">
        <f t="shared" si="0"/>
        <v/>
      </c>
      <c r="C62" s="816" t="str">
        <f t="shared" si="1"/>
        <v/>
      </c>
      <c r="D62" s="816" t="str">
        <f t="shared" si="2"/>
        <v/>
      </c>
      <c r="E62" s="816">
        <f>IF(H61&lt;&gt;"",E61,IF(E61="","",IFERROR(MATCH(TRUE(),INDEX(INDEX($K:$K,E61+1):$K$203&lt;&gt;"",0),0)+E61,"")))</f>
        <v>203</v>
      </c>
      <c r="F62" s="816" t="str">
        <f t="shared" si="40"/>
        <v>sans formules.</v>
      </c>
      <c r="G62" s="816" t="str">
        <f t="shared" si="3"/>
        <v>sans formules.</v>
      </c>
      <c r="H62" s="829" t="str">
        <f t="shared" si="4"/>
        <v/>
      </c>
      <c r="I62" s="837" t="str">
        <f t="shared" si="5"/>
        <v/>
      </c>
      <c r="J62" s="830" t="str">
        <f>IF(K62="","",COUNTIF($K$18:K62,"&lt;&gt;"))</f>
        <v/>
      </c>
      <c r="K62" s="831"/>
      <c r="L62" s="830" t="str">
        <f t="shared" si="6"/>
        <v/>
      </c>
      <c r="M62" s="792">
        <f t="shared" si="7"/>
        <v>14</v>
      </c>
      <c r="N62" s="832">
        <f t="shared" si="8"/>
        <v>45</v>
      </c>
      <c r="O62" s="833" t="str">
        <f t="shared" si="9"/>
        <v>sans formules.</v>
      </c>
      <c r="P62" s="832">
        <f t="shared" si="10"/>
        <v>2</v>
      </c>
      <c r="Q62" s="832">
        <f t="shared" si="11"/>
        <v>14</v>
      </c>
      <c r="S62" s="556">
        <f t="shared" si="12"/>
        <v>62</v>
      </c>
      <c r="T62" s="834" t="str">
        <f t="shared" si="41"/>
        <v>sans formules.</v>
      </c>
      <c r="U62" s="556" t="s">
        <v>1456</v>
      </c>
      <c r="V62" s="835" t="str">
        <f t="shared" si="13"/>
        <v>sans formules.</v>
      </c>
      <c r="W62" s="836" t="str">
        <f t="shared" si="14"/>
        <v/>
      </c>
      <c r="X62" s="560" t="str">
        <f t="shared" si="15"/>
        <v>sans formules.</v>
      </c>
      <c r="Y62" s="561" t="str">
        <f t="shared" si="16"/>
        <v/>
      </c>
      <c r="Z62" s="556">
        <f t="shared" si="17"/>
        <v>0</v>
      </c>
      <c r="AA62" s="556">
        <f t="shared" si="18"/>
        <v>0</v>
      </c>
      <c r="AB62" s="561" t="str">
        <f t="shared" si="19"/>
        <v>aucun match</v>
      </c>
      <c r="AC62" s="76" t="str">
        <f t="shared" si="20"/>
        <v>sans formules.</v>
      </c>
      <c r="AD62" s="76" t="str">
        <f t="shared" si="21"/>
        <v>sans formules.</v>
      </c>
      <c r="AE62" s="76" t="str">
        <f t="shared" si="22"/>
        <v xml:space="preserve">sans formules </v>
      </c>
      <c r="AF62" s="76" t="str">
        <f t="shared" si="23"/>
        <v xml:space="preserve"> sans formules </v>
      </c>
      <c r="AG62" s="76" cm="1">
        <f t="array" ref="AG62">IF(T62="",0,SUMPRODUCT((BX4:BX795="Gluten")*(BY4:BY795="INFO")*(COUNTIF(AF62,"*"&amp;BZ4:BZ795&amp;"*")&gt;0)*1))</f>
        <v>0</v>
      </c>
      <c r="AH62" s="76" cm="1">
        <f t="array" ref="AH62">IF(T62="",0,SUMPRODUCT((BX4:BX795="Gluten")*(BY4:BY795="EXCL")*(COUNTIF(AF62,"*"&amp;BZ4:BZ795&amp;"*")&gt;0)*1))</f>
        <v>0</v>
      </c>
      <c r="AI62" s="76" cm="1">
        <f t="array" ref="AI62">IF(T62="",0,SUMPRODUCT((BX4:BX795="Gluten")*(BY4:BY795="ALERTE")*(COUNTIF(AF62,"*"&amp;BZ4:BZ795&amp;"*")&gt;0)*1))</f>
        <v>0</v>
      </c>
      <c r="AJ62" s="76" cm="1">
        <f t="array" ref="AJ62">IF(T62="",0,SUMPRODUCT((BX4:BX795="Gluten")*(BY4:BY795="SUSP")*(COUNTIF(AF62,"*"&amp;BZ4:BZ795&amp;"*")&gt;0)*1))</f>
        <v>0</v>
      </c>
      <c r="AK62" s="76" cm="1">
        <f t="array" ref="AK62">IF(T62="",0,SUMPRODUCT((BX4:BX795="Crustaces")*(BY4:BY795="ALERTE")*(COUNTIF(AF62,"*"&amp;BZ4:BZ795&amp;"*")&gt;0)*1))</f>
        <v>0</v>
      </c>
      <c r="AL62" s="76" cm="1">
        <f t="array" ref="AL62">IF(T62="",0,SUMPRODUCT((BX4:BX795="Oeufs")*(BY4:BY795="ALERTE")*(COUNTIF(AF62,"*"&amp;BZ4:BZ795&amp;"*")&gt;0)*1))</f>
        <v>0</v>
      </c>
      <c r="AM62" s="76" cm="1">
        <f t="array" ref="AM62">IF(T62="",0,SUMPRODUCT((BX4:BX795="Poissons")*(BY4:BY795="INFO")*(COUNTIF(AF62,"*"&amp;BZ4:BZ795&amp;"*")&gt;0)*1))</f>
        <v>0</v>
      </c>
      <c r="AN62" s="76" cm="1">
        <f t="array" ref="AN62">IF(T62="",0,SUMPRODUCT((BX4:BX795="Poissons")*(BY4:BY795="EXCL")*(COUNTIF(AF62,"*"&amp;BZ4:BZ795&amp;"*")&gt;0)*1))</f>
        <v>0</v>
      </c>
      <c r="AO62" s="76" cm="1">
        <f t="array" ref="AO62">IF(T62="",0,SUMPRODUCT((BX4:BX795="Poissons")*(BY4:BY795="ALERTE")*(COUNTIF(AF62,"*"&amp;BZ4:BZ795&amp;"*")&gt;0)*1))</f>
        <v>0</v>
      </c>
      <c r="AP62" s="76" cm="1">
        <f t="array" ref="AP62">IF(T62="",0,SUMPRODUCT((BX4:BX795="Arachides")*(BY4:BY795="ALERTE")*(COUNTIF(AF62,"*"&amp;BZ4:BZ795&amp;"*")&gt;0)*1))</f>
        <v>0</v>
      </c>
      <c r="AQ62" s="76" cm="1">
        <f t="array" ref="AQ62">IF(T62="",0,SUMPRODUCT((BX4:BX795="Soja")*(BY4:BY795="INFO")*(COUNTIF(AF62,"*"&amp;BZ4:BZ795&amp;"*")&gt;0)*1))</f>
        <v>0</v>
      </c>
      <c r="AR62" s="76" cm="1">
        <f t="array" ref="AR62">IF(T62="",0,SUMPRODUCT((BX4:BX795="Soja")*(BY4:BY795="ALERTE")*(COUNTIF(AF62,"*"&amp;BZ4:BZ795&amp;"*")&gt;0)*1))</f>
        <v>0</v>
      </c>
      <c r="AS62" s="76" cm="1">
        <f t="array" ref="AS62">IF(T62="",0,SUMPRODUCT((BX4:BX795="Lait")*(BY4:BY795="INFO")*(COUNTIF(AF62,"*"&amp;BZ4:BZ795&amp;"*")&gt;0)*1))</f>
        <v>0</v>
      </c>
      <c r="AT62" s="76" cm="1">
        <f t="array" ref="AT62">IF(T62="",0,SUMPRODUCT((BX4:BX795="Lait")*(BY4:BY795="EXCL")*(COUNTIF(AF62,"*"&amp;BZ4:BZ795&amp;"*")&gt;0)*1))</f>
        <v>0</v>
      </c>
      <c r="AU62" s="76" cm="1">
        <f t="array" ref="AU62">IF(T62="",0,SUMPRODUCT((BX4:BX795="Lait")*(BY4:BY795="ALERTE")*(COUNTIF(AF62,"*"&amp;BZ4:BZ795&amp;"*")&gt;0)*1))</f>
        <v>0</v>
      </c>
      <c r="AV62" s="76" cm="1">
        <f t="array" ref="AV62">IF(T62="",0,SUMPRODUCT((BX4:BX795="Lait")*(BY4:BY795="SUSP")*(COUNTIF(AF62,"*"&amp;BZ4:BZ795&amp;"*")&gt;0)*1))</f>
        <v>0</v>
      </c>
      <c r="AW62" s="76" cm="1">
        <f t="array" ref="AW62">IF(T62="",0,SUMPRODUCT((BX4:BX795="Fruits a coque")*(BY4:BY795="EXCL")*(COUNTIF(AF62,"*"&amp;BZ4:BZ795&amp;"*")&gt;0)*1))</f>
        <v>0</v>
      </c>
      <c r="AX62" s="76" cm="1">
        <f t="array" ref="AX62">IF(T62="",0,SUMPRODUCT((BX4:BX795="Fruits a coque")*(BY4:BY795="ALERTE")*(COUNTIF(AF62,"*"&amp;BZ4:BZ795&amp;"*")&gt;0)*1))</f>
        <v>0</v>
      </c>
      <c r="AY62" s="76" cm="1">
        <f t="array" ref="AY62">IF(T62="",0,SUMPRODUCT((BX4:BX795="Celeri")*(BY4:BY795="ALERTE")*(COUNTIF(AF62,"*"&amp;BZ4:BZ795&amp;"*")&gt;0)*1))</f>
        <v>0</v>
      </c>
      <c r="AZ62" s="76" cm="1">
        <f t="array" ref="AZ62">IF(T62="",0,SUMPRODUCT((BX4:BX795="Moutarde")*(BY4:BY795="ALERTE")*(COUNTIF(AF62,"*"&amp;BZ4:BZ795&amp;"*")&gt;0)*1))</f>
        <v>0</v>
      </c>
      <c r="BA62" s="76" cm="1">
        <f t="array" ref="BA62">IF(T62="",0,SUMPRODUCT((BX4:BX795="Sesame")*(BY4:BY795="ALERTE")*(COUNTIF(AF62,"*"&amp;BZ4:BZ795&amp;"*")&gt;0)*1))</f>
        <v>0</v>
      </c>
      <c r="BB62" s="76" cm="1">
        <f t="array" ref="BB62">IF(T62="",0,SUMPRODUCT((BX4:BX795="Sulfites")*(BY4:BY795="ALERTE")*(COUNTIF(AF62,"*"&amp;BZ4:BZ795&amp;"*")&gt;0)*1))</f>
        <v>0</v>
      </c>
      <c r="BC62" s="76" cm="1">
        <f t="array" ref="BC62">IF(T62="",0,SUMPRODUCT((BX4:BX795="Lupin")*(BY4:BY795="ALERTE")*(COUNTIF(AF62,"*"&amp;BZ4:BZ795&amp;"*")&gt;0)*1))</f>
        <v>0</v>
      </c>
      <c r="BD62" s="76" cm="1">
        <f t="array" ref="BD62">IF(T62="",0,SUMPRODUCT((BX4:BX795="Mollusques")*(BY4:BY795="EXCL")*(COUNTIF(AF62,"*"&amp;BZ4:BZ795&amp;"*")&gt;0)*1))</f>
        <v>0</v>
      </c>
      <c r="BE62" s="76" cm="1">
        <f t="array" ref="BE62">IF(T62="",0,SUMPRODUCT((BX4:BX795="Mollusques")*(BY4:BY795="ALERTE")*(COUNTIF(AF62,"*"&amp;BZ4:BZ795&amp;"*")&gt;0)*1))</f>
        <v>0</v>
      </c>
      <c r="BF62" s="76" t="str">
        <f t="shared" si="24"/>
        <v/>
      </c>
      <c r="BG62" s="76" t="str">
        <f t="shared" si="25"/>
        <v/>
      </c>
      <c r="BH62" s="76" t="str">
        <f t="shared" si="26"/>
        <v/>
      </c>
      <c r="BI62" s="76" t="str">
        <f t="shared" si="27"/>
        <v/>
      </c>
      <c r="BJ62" s="76" t="str">
        <f t="shared" si="28"/>
        <v/>
      </c>
      <c r="BK62" s="76" t="str">
        <f t="shared" si="29"/>
        <v/>
      </c>
      <c r="BL62" s="76" t="str">
        <f t="shared" si="30"/>
        <v/>
      </c>
      <c r="BM62" s="76" t="str">
        <f t="shared" si="31"/>
        <v/>
      </c>
      <c r="BN62" s="76" t="str">
        <f t="shared" si="32"/>
        <v/>
      </c>
      <c r="BO62" s="76" t="str">
        <f t="shared" si="33"/>
        <v/>
      </c>
      <c r="BP62" s="76" t="str">
        <f t="shared" si="34"/>
        <v/>
      </c>
      <c r="BQ62" s="76" t="str">
        <f t="shared" si="35"/>
        <v/>
      </c>
      <c r="BR62" s="76" t="str">
        <f t="shared" si="36"/>
        <v/>
      </c>
      <c r="BS62" s="76" t="str">
        <f t="shared" si="37"/>
        <v/>
      </c>
      <c r="BT62" s="76" t="str">
        <f t="shared" si="38"/>
        <v/>
      </c>
      <c r="BU62" s="76" t="str">
        <f t="shared" si="39"/>
        <v/>
      </c>
      <c r="BX62" s="67" t="s">
        <v>8</v>
      </c>
      <c r="BY62" s="547" t="s">
        <v>20</v>
      </c>
      <c r="BZ62" s="67" t="s">
        <v>2100</v>
      </c>
      <c r="CA62" s="67" t="s">
        <v>450</v>
      </c>
    </row>
    <row r="63" spans="2:79" ht="30" customHeight="1">
      <c r="B63" s="816" t="str">
        <f t="shared" si="0"/>
        <v/>
      </c>
      <c r="C63" s="816" t="str">
        <f t="shared" si="1"/>
        <v/>
      </c>
      <c r="D63" s="816" t="str">
        <f t="shared" si="2"/>
        <v/>
      </c>
      <c r="E63" s="816">
        <f>IF(H62&lt;&gt;"",E62,IF(E62="","",IFERROR(MATCH(TRUE(),INDEX(INDEX($K:$K,E62+1):$K$203&lt;&gt;"",0),0)+E62,"")))</f>
        <v>204</v>
      </c>
      <c r="F63" s="816">
        <f t="shared" si="40"/>
        <v>0</v>
      </c>
      <c r="G63" s="816" t="str">
        <f t="shared" si="3"/>
        <v>0</v>
      </c>
      <c r="H63" s="829" t="str">
        <f t="shared" si="4"/>
        <v/>
      </c>
      <c r="I63" s="837" t="str">
        <f t="shared" si="5"/>
        <v/>
      </c>
      <c r="J63" s="830" t="str">
        <f>IF(K63="","",COUNTIF($K$18:K63,"&lt;&gt;"))</f>
        <v/>
      </c>
      <c r="K63" s="831"/>
      <c r="L63" s="830" t="str">
        <f t="shared" si="6"/>
        <v/>
      </c>
      <c r="M63" s="792">
        <f t="shared" si="7"/>
        <v>1</v>
      </c>
      <c r="N63" s="832">
        <f t="shared" si="8"/>
        <v>46</v>
      </c>
      <c r="O63" s="833" t="str">
        <f t="shared" si="9"/>
        <v>0</v>
      </c>
      <c r="P63" s="832">
        <f t="shared" si="10"/>
        <v>1</v>
      </c>
      <c r="Q63" s="832">
        <f t="shared" si="11"/>
        <v>1</v>
      </c>
      <c r="S63" s="556">
        <f t="shared" si="12"/>
        <v>63</v>
      </c>
      <c r="T63" s="834" t="str">
        <f t="shared" si="41"/>
        <v>0</v>
      </c>
      <c r="U63" s="556" t="s">
        <v>1456</v>
      </c>
      <c r="V63" s="835" t="str">
        <f t="shared" si="13"/>
        <v>0</v>
      </c>
      <c r="W63" s="836" t="str">
        <f t="shared" si="14"/>
        <v/>
      </c>
      <c r="X63" s="560" t="str">
        <f t="shared" si="15"/>
        <v>0</v>
      </c>
      <c r="Y63" s="561" t="str">
        <f t="shared" si="16"/>
        <v/>
      </c>
      <c r="Z63" s="556">
        <f t="shared" si="17"/>
        <v>0</v>
      </c>
      <c r="AA63" s="556">
        <f t="shared" si="18"/>
        <v>0</v>
      </c>
      <c r="AB63" s="561" t="str">
        <f t="shared" si="19"/>
        <v>aucun match</v>
      </c>
      <c r="AC63" s="76" t="str">
        <f t="shared" si="20"/>
        <v>0</v>
      </c>
      <c r="AD63" s="76" t="str">
        <f t="shared" si="21"/>
        <v>0</v>
      </c>
      <c r="AE63" s="76" t="str">
        <f t="shared" si="22"/>
        <v>0</v>
      </c>
      <c r="AF63" s="76" t="str">
        <f t="shared" si="23"/>
        <v xml:space="preserve"> 0 </v>
      </c>
      <c r="AG63" s="76" cm="1">
        <f t="array" ref="AG63">IF(T63="",0,SUMPRODUCT((BX4:BX795="Gluten")*(BY4:BY795="INFO")*(COUNTIF(AF63,"*"&amp;BZ4:BZ795&amp;"*")&gt;0)*1))</f>
        <v>0</v>
      </c>
      <c r="AH63" s="76" cm="1">
        <f t="array" ref="AH63">IF(T63="",0,SUMPRODUCT((BX4:BX795="Gluten")*(BY4:BY795="EXCL")*(COUNTIF(AF63,"*"&amp;BZ4:BZ795&amp;"*")&gt;0)*1))</f>
        <v>0</v>
      </c>
      <c r="AI63" s="76" cm="1">
        <f t="array" ref="AI63">IF(T63="",0,SUMPRODUCT((BX4:BX795="Gluten")*(BY4:BY795="ALERTE")*(COUNTIF(AF63,"*"&amp;BZ4:BZ795&amp;"*")&gt;0)*1))</f>
        <v>0</v>
      </c>
      <c r="AJ63" s="76" cm="1">
        <f t="array" ref="AJ63">IF(T63="",0,SUMPRODUCT((BX4:BX795="Gluten")*(BY4:BY795="SUSP")*(COUNTIF(AF63,"*"&amp;BZ4:BZ795&amp;"*")&gt;0)*1))</f>
        <v>0</v>
      </c>
      <c r="AK63" s="76" cm="1">
        <f t="array" ref="AK63">IF(T63="",0,SUMPRODUCT((BX4:BX795="Crustaces")*(BY4:BY795="ALERTE")*(COUNTIF(AF63,"*"&amp;BZ4:BZ795&amp;"*")&gt;0)*1))</f>
        <v>0</v>
      </c>
      <c r="AL63" s="76" cm="1">
        <f t="array" ref="AL63">IF(T63="",0,SUMPRODUCT((BX4:BX795="Oeufs")*(BY4:BY795="ALERTE")*(COUNTIF(AF63,"*"&amp;BZ4:BZ795&amp;"*")&gt;0)*1))</f>
        <v>0</v>
      </c>
      <c r="AM63" s="76" cm="1">
        <f t="array" ref="AM63">IF(T63="",0,SUMPRODUCT((BX4:BX795="Poissons")*(BY4:BY795="INFO")*(COUNTIF(AF63,"*"&amp;BZ4:BZ795&amp;"*")&gt;0)*1))</f>
        <v>0</v>
      </c>
      <c r="AN63" s="76" cm="1">
        <f t="array" ref="AN63">IF(T63="",0,SUMPRODUCT((BX4:BX795="Poissons")*(BY4:BY795="EXCL")*(COUNTIF(AF63,"*"&amp;BZ4:BZ795&amp;"*")&gt;0)*1))</f>
        <v>0</v>
      </c>
      <c r="AO63" s="76" cm="1">
        <f t="array" ref="AO63">IF(T63="",0,SUMPRODUCT((BX4:BX795="Poissons")*(BY4:BY795="ALERTE")*(COUNTIF(AF63,"*"&amp;BZ4:BZ795&amp;"*")&gt;0)*1))</f>
        <v>0</v>
      </c>
      <c r="AP63" s="76" cm="1">
        <f t="array" ref="AP63">IF(T63="",0,SUMPRODUCT((BX4:BX795="Arachides")*(BY4:BY795="ALERTE")*(COUNTIF(AF63,"*"&amp;BZ4:BZ795&amp;"*")&gt;0)*1))</f>
        <v>0</v>
      </c>
      <c r="AQ63" s="76" cm="1">
        <f t="array" ref="AQ63">IF(T63="",0,SUMPRODUCT((BX4:BX795="Soja")*(BY4:BY795="INFO")*(COUNTIF(AF63,"*"&amp;BZ4:BZ795&amp;"*")&gt;0)*1))</f>
        <v>0</v>
      </c>
      <c r="AR63" s="76" cm="1">
        <f t="array" ref="AR63">IF(T63="",0,SUMPRODUCT((BX4:BX795="Soja")*(BY4:BY795="ALERTE")*(COUNTIF(AF63,"*"&amp;BZ4:BZ795&amp;"*")&gt;0)*1))</f>
        <v>0</v>
      </c>
      <c r="AS63" s="76" cm="1">
        <f t="array" ref="AS63">IF(T63="",0,SUMPRODUCT((BX4:BX795="Lait")*(BY4:BY795="INFO")*(COUNTIF(AF63,"*"&amp;BZ4:BZ795&amp;"*")&gt;0)*1))</f>
        <v>0</v>
      </c>
      <c r="AT63" s="76" cm="1">
        <f t="array" ref="AT63">IF(T63="",0,SUMPRODUCT((BX4:BX795="Lait")*(BY4:BY795="EXCL")*(COUNTIF(AF63,"*"&amp;BZ4:BZ795&amp;"*")&gt;0)*1))</f>
        <v>0</v>
      </c>
      <c r="AU63" s="76" cm="1">
        <f t="array" ref="AU63">IF(T63="",0,SUMPRODUCT((BX4:BX795="Lait")*(BY4:BY795="ALERTE")*(COUNTIF(AF63,"*"&amp;BZ4:BZ795&amp;"*")&gt;0)*1))</f>
        <v>0</v>
      </c>
      <c r="AV63" s="76" cm="1">
        <f t="array" ref="AV63">IF(T63="",0,SUMPRODUCT((BX4:BX795="Lait")*(BY4:BY795="SUSP")*(COUNTIF(AF63,"*"&amp;BZ4:BZ795&amp;"*")&gt;0)*1))</f>
        <v>0</v>
      </c>
      <c r="AW63" s="76" cm="1">
        <f t="array" ref="AW63">IF(T63="",0,SUMPRODUCT((BX4:BX795="Fruits a coque")*(BY4:BY795="EXCL")*(COUNTIF(AF63,"*"&amp;BZ4:BZ795&amp;"*")&gt;0)*1))</f>
        <v>0</v>
      </c>
      <c r="AX63" s="76" cm="1">
        <f t="array" ref="AX63">IF(T63="",0,SUMPRODUCT((BX4:BX795="Fruits a coque")*(BY4:BY795="ALERTE")*(COUNTIF(AF63,"*"&amp;BZ4:BZ795&amp;"*")&gt;0)*1))</f>
        <v>0</v>
      </c>
      <c r="AY63" s="76" cm="1">
        <f t="array" ref="AY63">IF(T63="",0,SUMPRODUCT((BX4:BX795="Celeri")*(BY4:BY795="ALERTE")*(COUNTIF(AF63,"*"&amp;BZ4:BZ795&amp;"*")&gt;0)*1))</f>
        <v>0</v>
      </c>
      <c r="AZ63" s="76" cm="1">
        <f t="array" ref="AZ63">IF(T63="",0,SUMPRODUCT((BX4:BX795="Moutarde")*(BY4:BY795="ALERTE")*(COUNTIF(AF63,"*"&amp;BZ4:BZ795&amp;"*")&gt;0)*1))</f>
        <v>0</v>
      </c>
      <c r="BA63" s="76" cm="1">
        <f t="array" ref="BA63">IF(T63="",0,SUMPRODUCT((BX4:BX795="Sesame")*(BY4:BY795="ALERTE")*(COUNTIF(AF63,"*"&amp;BZ4:BZ795&amp;"*")&gt;0)*1))</f>
        <v>0</v>
      </c>
      <c r="BB63" s="76" cm="1">
        <f t="array" ref="BB63">IF(T63="",0,SUMPRODUCT((BX4:BX795="Sulfites")*(BY4:BY795="ALERTE")*(COUNTIF(AF63,"*"&amp;BZ4:BZ795&amp;"*")&gt;0)*1))</f>
        <v>0</v>
      </c>
      <c r="BC63" s="76" cm="1">
        <f t="array" ref="BC63">IF(T63="",0,SUMPRODUCT((BX4:BX795="Lupin")*(BY4:BY795="ALERTE")*(COUNTIF(AF63,"*"&amp;BZ4:BZ795&amp;"*")&gt;0)*1))</f>
        <v>0</v>
      </c>
      <c r="BD63" s="76" cm="1">
        <f t="array" ref="BD63">IF(T63="",0,SUMPRODUCT((BX4:BX795="Mollusques")*(BY4:BY795="EXCL")*(COUNTIF(AF63,"*"&amp;BZ4:BZ795&amp;"*")&gt;0)*1))</f>
        <v>0</v>
      </c>
      <c r="BE63" s="76" cm="1">
        <f t="array" ref="BE63">IF(T63="",0,SUMPRODUCT((BX4:BX795="Mollusques")*(BY4:BY795="ALERTE")*(COUNTIF(AF63,"*"&amp;BZ4:BZ795&amp;"*")&gt;0)*1))</f>
        <v>0</v>
      </c>
      <c r="BF63" s="76" t="str">
        <f t="shared" si="24"/>
        <v/>
      </c>
      <c r="BG63" s="76" t="str">
        <f t="shared" si="25"/>
        <v/>
      </c>
      <c r="BH63" s="76" t="str">
        <f t="shared" si="26"/>
        <v/>
      </c>
      <c r="BI63" s="76" t="str">
        <f t="shared" si="27"/>
        <v/>
      </c>
      <c r="BJ63" s="76" t="str">
        <f t="shared" si="28"/>
        <v/>
      </c>
      <c r="BK63" s="76" t="str">
        <f t="shared" si="29"/>
        <v/>
      </c>
      <c r="BL63" s="76" t="str">
        <f t="shared" si="30"/>
        <v/>
      </c>
      <c r="BM63" s="76" t="str">
        <f t="shared" si="31"/>
        <v/>
      </c>
      <c r="BN63" s="76" t="str">
        <f t="shared" si="32"/>
        <v/>
      </c>
      <c r="BO63" s="76" t="str">
        <f t="shared" si="33"/>
        <v/>
      </c>
      <c r="BP63" s="76" t="str">
        <f t="shared" si="34"/>
        <v/>
      </c>
      <c r="BQ63" s="76" t="str">
        <f t="shared" si="35"/>
        <v/>
      </c>
      <c r="BR63" s="76" t="str">
        <f t="shared" si="36"/>
        <v/>
      </c>
      <c r="BS63" s="76" t="str">
        <f t="shared" si="37"/>
        <v/>
      </c>
      <c r="BT63" s="76" t="str">
        <f t="shared" si="38"/>
        <v/>
      </c>
      <c r="BU63" s="76" t="str">
        <f t="shared" si="39"/>
        <v/>
      </c>
      <c r="BX63" s="67" t="s">
        <v>8</v>
      </c>
      <c r="BY63" s="547" t="s">
        <v>20</v>
      </c>
      <c r="BZ63" s="67" t="s">
        <v>2023</v>
      </c>
      <c r="CA63" s="67" t="s">
        <v>451</v>
      </c>
    </row>
    <row r="64" spans="2:79" ht="30" customHeight="1">
      <c r="B64" s="816" t="str">
        <f t="shared" si="0"/>
        <v/>
      </c>
      <c r="C64" s="816" t="str">
        <f t="shared" si="1"/>
        <v/>
      </c>
      <c r="D64" s="816" t="str">
        <f t="shared" si="2"/>
        <v/>
      </c>
      <c r="E64" s="816">
        <f>IF(H63&lt;&gt;"",E63,IF(E63="","",IFERROR(MATCH(TRUE(),INDEX(INDEX($K:$K,E63+1):$K$203&lt;&gt;"",0),0)+E63,"")))</f>
        <v>205</v>
      </c>
      <c r="F64" s="816">
        <f t="shared" si="40"/>
        <v>0</v>
      </c>
      <c r="G64" s="816" t="str">
        <f t="shared" si="3"/>
        <v>0</v>
      </c>
      <c r="H64" s="829" t="str">
        <f t="shared" si="4"/>
        <v/>
      </c>
      <c r="I64" s="837" t="str">
        <f t="shared" si="5"/>
        <v/>
      </c>
      <c r="J64" s="830" t="str">
        <f>IF(K64="","",COUNTIF($K$18:K64,"&lt;&gt;"))</f>
        <v/>
      </c>
      <c r="K64" s="831"/>
      <c r="L64" s="830" t="str">
        <f t="shared" si="6"/>
        <v/>
      </c>
      <c r="M64" s="792">
        <f t="shared" si="7"/>
        <v>1</v>
      </c>
      <c r="N64" s="832">
        <f t="shared" si="8"/>
        <v>47</v>
      </c>
      <c r="O64" s="833" t="str">
        <f t="shared" si="9"/>
        <v>0</v>
      </c>
      <c r="P64" s="832">
        <f t="shared" si="10"/>
        <v>1</v>
      </c>
      <c r="Q64" s="832">
        <f t="shared" si="11"/>
        <v>1</v>
      </c>
      <c r="S64" s="556">
        <f t="shared" si="12"/>
        <v>64</v>
      </c>
      <c r="T64" s="834" t="str">
        <f t="shared" si="41"/>
        <v>0</v>
      </c>
      <c r="U64" s="556" t="s">
        <v>1456</v>
      </c>
      <c r="V64" s="835" t="str">
        <f t="shared" si="13"/>
        <v>0</v>
      </c>
      <c r="W64" s="836" t="str">
        <f t="shared" si="14"/>
        <v/>
      </c>
      <c r="X64" s="560" t="str">
        <f t="shared" si="15"/>
        <v>0</v>
      </c>
      <c r="Y64" s="561" t="str">
        <f t="shared" si="16"/>
        <v/>
      </c>
      <c r="Z64" s="556">
        <f t="shared" si="17"/>
        <v>0</v>
      </c>
      <c r="AA64" s="556">
        <f t="shared" si="18"/>
        <v>0</v>
      </c>
      <c r="AB64" s="561" t="str">
        <f t="shared" si="19"/>
        <v>aucun match</v>
      </c>
      <c r="AC64" s="76" t="str">
        <f t="shared" si="20"/>
        <v>0</v>
      </c>
      <c r="AD64" s="76" t="str">
        <f t="shared" si="21"/>
        <v>0</v>
      </c>
      <c r="AE64" s="76" t="str">
        <f t="shared" si="22"/>
        <v>0</v>
      </c>
      <c r="AF64" s="76" t="str">
        <f t="shared" si="23"/>
        <v xml:space="preserve"> 0 </v>
      </c>
      <c r="AG64" s="76" cm="1">
        <f t="array" ref="AG64">IF(T64="",0,SUMPRODUCT((BX4:BX795="Gluten")*(BY4:BY795="INFO")*(COUNTIF(AF64,"*"&amp;BZ4:BZ795&amp;"*")&gt;0)*1))</f>
        <v>0</v>
      </c>
      <c r="AH64" s="76" cm="1">
        <f t="array" ref="AH64">IF(T64="",0,SUMPRODUCT((BX4:BX795="Gluten")*(BY4:BY795="EXCL")*(COUNTIF(AF64,"*"&amp;BZ4:BZ795&amp;"*")&gt;0)*1))</f>
        <v>0</v>
      </c>
      <c r="AI64" s="76" cm="1">
        <f t="array" ref="AI64">IF(T64="",0,SUMPRODUCT((BX4:BX795="Gluten")*(BY4:BY795="ALERTE")*(COUNTIF(AF64,"*"&amp;BZ4:BZ795&amp;"*")&gt;0)*1))</f>
        <v>0</v>
      </c>
      <c r="AJ64" s="76" cm="1">
        <f t="array" ref="AJ64">IF(T64="",0,SUMPRODUCT((BX4:BX795="Gluten")*(BY4:BY795="SUSP")*(COUNTIF(AF64,"*"&amp;BZ4:BZ795&amp;"*")&gt;0)*1))</f>
        <v>0</v>
      </c>
      <c r="AK64" s="76" cm="1">
        <f t="array" ref="AK64">IF(T64="",0,SUMPRODUCT((BX4:BX795="Crustaces")*(BY4:BY795="ALERTE")*(COUNTIF(AF64,"*"&amp;BZ4:BZ795&amp;"*")&gt;0)*1))</f>
        <v>0</v>
      </c>
      <c r="AL64" s="76" cm="1">
        <f t="array" ref="AL64">IF(T64="",0,SUMPRODUCT((BX4:BX795="Oeufs")*(BY4:BY795="ALERTE")*(COUNTIF(AF64,"*"&amp;BZ4:BZ795&amp;"*")&gt;0)*1))</f>
        <v>0</v>
      </c>
      <c r="AM64" s="76" cm="1">
        <f t="array" ref="AM64">IF(T64="",0,SUMPRODUCT((BX4:BX795="Poissons")*(BY4:BY795="INFO")*(COUNTIF(AF64,"*"&amp;BZ4:BZ795&amp;"*")&gt;0)*1))</f>
        <v>0</v>
      </c>
      <c r="AN64" s="76" cm="1">
        <f t="array" ref="AN64">IF(T64="",0,SUMPRODUCT((BX4:BX795="Poissons")*(BY4:BY795="EXCL")*(COUNTIF(AF64,"*"&amp;BZ4:BZ795&amp;"*")&gt;0)*1))</f>
        <v>0</v>
      </c>
      <c r="AO64" s="76" cm="1">
        <f t="array" ref="AO64">IF(T64="",0,SUMPRODUCT((BX4:BX795="Poissons")*(BY4:BY795="ALERTE")*(COUNTIF(AF64,"*"&amp;BZ4:BZ795&amp;"*")&gt;0)*1))</f>
        <v>0</v>
      </c>
      <c r="AP64" s="76" cm="1">
        <f t="array" ref="AP64">IF(T64="",0,SUMPRODUCT((BX4:BX795="Arachides")*(BY4:BY795="ALERTE")*(COUNTIF(AF64,"*"&amp;BZ4:BZ795&amp;"*")&gt;0)*1))</f>
        <v>0</v>
      </c>
      <c r="AQ64" s="76" cm="1">
        <f t="array" ref="AQ64">IF(T64="",0,SUMPRODUCT((BX4:BX795="Soja")*(BY4:BY795="INFO")*(COUNTIF(AF64,"*"&amp;BZ4:BZ795&amp;"*")&gt;0)*1))</f>
        <v>0</v>
      </c>
      <c r="AR64" s="76" cm="1">
        <f t="array" ref="AR64">IF(T64="",0,SUMPRODUCT((BX4:BX795="Soja")*(BY4:BY795="ALERTE")*(COUNTIF(AF64,"*"&amp;BZ4:BZ795&amp;"*")&gt;0)*1))</f>
        <v>0</v>
      </c>
      <c r="AS64" s="76" cm="1">
        <f t="array" ref="AS64">IF(T64="",0,SUMPRODUCT((BX4:BX795="Lait")*(BY4:BY795="INFO")*(COUNTIF(AF64,"*"&amp;BZ4:BZ795&amp;"*")&gt;0)*1))</f>
        <v>0</v>
      </c>
      <c r="AT64" s="76" cm="1">
        <f t="array" ref="AT64">IF(T64="",0,SUMPRODUCT((BX4:BX795="Lait")*(BY4:BY795="EXCL")*(COUNTIF(AF64,"*"&amp;BZ4:BZ795&amp;"*")&gt;0)*1))</f>
        <v>0</v>
      </c>
      <c r="AU64" s="76" cm="1">
        <f t="array" ref="AU64">IF(T64="",0,SUMPRODUCT((BX4:BX795="Lait")*(BY4:BY795="ALERTE")*(COUNTIF(AF64,"*"&amp;BZ4:BZ795&amp;"*")&gt;0)*1))</f>
        <v>0</v>
      </c>
      <c r="AV64" s="76" cm="1">
        <f t="array" ref="AV64">IF(T64="",0,SUMPRODUCT((BX4:BX795="Lait")*(BY4:BY795="SUSP")*(COUNTIF(AF64,"*"&amp;BZ4:BZ795&amp;"*")&gt;0)*1))</f>
        <v>0</v>
      </c>
      <c r="AW64" s="76" cm="1">
        <f t="array" ref="AW64">IF(T64="",0,SUMPRODUCT((BX4:BX795="Fruits a coque")*(BY4:BY795="EXCL")*(COUNTIF(AF64,"*"&amp;BZ4:BZ795&amp;"*")&gt;0)*1))</f>
        <v>0</v>
      </c>
      <c r="AX64" s="76" cm="1">
        <f t="array" ref="AX64">IF(T64="",0,SUMPRODUCT((BX4:BX795="Fruits a coque")*(BY4:BY795="ALERTE")*(COUNTIF(AF64,"*"&amp;BZ4:BZ795&amp;"*")&gt;0)*1))</f>
        <v>0</v>
      </c>
      <c r="AY64" s="76" cm="1">
        <f t="array" ref="AY64">IF(T64="",0,SUMPRODUCT((BX4:BX795="Celeri")*(BY4:BY795="ALERTE")*(COUNTIF(AF64,"*"&amp;BZ4:BZ795&amp;"*")&gt;0)*1))</f>
        <v>0</v>
      </c>
      <c r="AZ64" s="76" cm="1">
        <f t="array" ref="AZ64">IF(T64="",0,SUMPRODUCT((BX4:BX795="Moutarde")*(BY4:BY795="ALERTE")*(COUNTIF(AF64,"*"&amp;BZ4:BZ795&amp;"*")&gt;0)*1))</f>
        <v>0</v>
      </c>
      <c r="BA64" s="76" cm="1">
        <f t="array" ref="BA64">IF(T64="",0,SUMPRODUCT((BX4:BX795="Sesame")*(BY4:BY795="ALERTE")*(COUNTIF(AF64,"*"&amp;BZ4:BZ795&amp;"*")&gt;0)*1))</f>
        <v>0</v>
      </c>
      <c r="BB64" s="76" cm="1">
        <f t="array" ref="BB64">IF(T64="",0,SUMPRODUCT((BX4:BX795="Sulfites")*(BY4:BY795="ALERTE")*(COUNTIF(AF64,"*"&amp;BZ4:BZ795&amp;"*")&gt;0)*1))</f>
        <v>0</v>
      </c>
      <c r="BC64" s="76" cm="1">
        <f t="array" ref="BC64">IF(T64="",0,SUMPRODUCT((BX4:BX795="Lupin")*(BY4:BY795="ALERTE")*(COUNTIF(AF64,"*"&amp;BZ4:BZ795&amp;"*")&gt;0)*1))</f>
        <v>0</v>
      </c>
      <c r="BD64" s="76" cm="1">
        <f t="array" ref="BD64">IF(T64="",0,SUMPRODUCT((BX4:BX795="Mollusques")*(BY4:BY795="EXCL")*(COUNTIF(AF64,"*"&amp;BZ4:BZ795&amp;"*")&gt;0)*1))</f>
        <v>0</v>
      </c>
      <c r="BE64" s="76" cm="1">
        <f t="array" ref="BE64">IF(T64="",0,SUMPRODUCT((BX4:BX795="Mollusques")*(BY4:BY795="ALERTE")*(COUNTIF(AF64,"*"&amp;BZ4:BZ795&amp;"*")&gt;0)*1))</f>
        <v>0</v>
      </c>
      <c r="BF64" s="76" t="str">
        <f t="shared" si="24"/>
        <v/>
      </c>
      <c r="BG64" s="76" t="str">
        <f t="shared" si="25"/>
        <v/>
      </c>
      <c r="BH64" s="76" t="str">
        <f t="shared" si="26"/>
        <v/>
      </c>
      <c r="BI64" s="76" t="str">
        <f t="shared" si="27"/>
        <v/>
      </c>
      <c r="BJ64" s="76" t="str">
        <f t="shared" si="28"/>
        <v/>
      </c>
      <c r="BK64" s="76" t="str">
        <f t="shared" si="29"/>
        <v/>
      </c>
      <c r="BL64" s="76" t="str">
        <f t="shared" si="30"/>
        <v/>
      </c>
      <c r="BM64" s="76" t="str">
        <f t="shared" si="31"/>
        <v/>
      </c>
      <c r="BN64" s="76" t="str">
        <f t="shared" si="32"/>
        <v/>
      </c>
      <c r="BO64" s="76" t="str">
        <f t="shared" si="33"/>
        <v/>
      </c>
      <c r="BP64" s="76" t="str">
        <f t="shared" si="34"/>
        <v/>
      </c>
      <c r="BQ64" s="76" t="str">
        <f t="shared" si="35"/>
        <v/>
      </c>
      <c r="BR64" s="76" t="str">
        <f t="shared" si="36"/>
        <v/>
      </c>
      <c r="BS64" s="76" t="str">
        <f t="shared" si="37"/>
        <v/>
      </c>
      <c r="BT64" s="76" t="str">
        <f t="shared" si="38"/>
        <v/>
      </c>
      <c r="BU64" s="76" t="str">
        <f t="shared" si="39"/>
        <v/>
      </c>
      <c r="BX64" s="67" t="s">
        <v>8</v>
      </c>
      <c r="BY64" s="547" t="s">
        <v>20</v>
      </c>
      <c r="BZ64" s="67" t="s">
        <v>55</v>
      </c>
      <c r="CA64" s="67" t="s">
        <v>452</v>
      </c>
    </row>
    <row r="65" spans="2:79" ht="30" customHeight="1">
      <c r="B65" s="816" t="str">
        <f t="shared" si="0"/>
        <v/>
      </c>
      <c r="C65" s="816" t="str">
        <f t="shared" si="1"/>
        <v/>
      </c>
      <c r="D65" s="816" t="str">
        <f t="shared" si="2"/>
        <v/>
      </c>
      <c r="E65" s="816">
        <f>IF(H64&lt;&gt;"",E64,IF(E64="","",IFERROR(MATCH(TRUE(),INDEX(INDEX($K:$K,E64+1):$K$203&lt;&gt;"",0),0)+E64,"")))</f>
        <v>206</v>
      </c>
      <c r="F65" s="816">
        <f t="shared" si="40"/>
        <v>0</v>
      </c>
      <c r="G65" s="816" t="str">
        <f t="shared" si="3"/>
        <v>0</v>
      </c>
      <c r="H65" s="829" t="str">
        <f t="shared" si="4"/>
        <v/>
      </c>
      <c r="I65" s="837" t="str">
        <f t="shared" si="5"/>
        <v/>
      </c>
      <c r="J65" s="830" t="str">
        <f>IF(K65="","",COUNTIF($K$18:K65,"&lt;&gt;"))</f>
        <v/>
      </c>
      <c r="K65" s="831"/>
      <c r="L65" s="830" t="str">
        <f t="shared" si="6"/>
        <v/>
      </c>
      <c r="M65" s="792">
        <f t="shared" si="7"/>
        <v>1</v>
      </c>
      <c r="N65" s="832">
        <f t="shared" si="8"/>
        <v>48</v>
      </c>
      <c r="O65" s="833" t="str">
        <f t="shared" si="9"/>
        <v>0</v>
      </c>
      <c r="P65" s="832">
        <f t="shared" si="10"/>
        <v>1</v>
      </c>
      <c r="Q65" s="832">
        <f t="shared" si="11"/>
        <v>1</v>
      </c>
      <c r="S65" s="556">
        <f t="shared" si="12"/>
        <v>65</v>
      </c>
      <c r="T65" s="834" t="str">
        <f t="shared" si="41"/>
        <v>0</v>
      </c>
      <c r="U65" s="556" t="s">
        <v>1456</v>
      </c>
      <c r="V65" s="835" t="str">
        <f t="shared" si="13"/>
        <v>0</v>
      </c>
      <c r="W65" s="836" t="str">
        <f t="shared" si="14"/>
        <v/>
      </c>
      <c r="X65" s="560" t="str">
        <f t="shared" si="15"/>
        <v>0</v>
      </c>
      <c r="Y65" s="561" t="str">
        <f t="shared" si="16"/>
        <v/>
      </c>
      <c r="Z65" s="556">
        <f t="shared" si="17"/>
        <v>0</v>
      </c>
      <c r="AA65" s="556">
        <f t="shared" si="18"/>
        <v>0</v>
      </c>
      <c r="AB65" s="561" t="str">
        <f t="shared" si="19"/>
        <v>aucun match</v>
      </c>
      <c r="AC65" s="76" t="str">
        <f t="shared" si="20"/>
        <v>0</v>
      </c>
      <c r="AD65" s="76" t="str">
        <f t="shared" si="21"/>
        <v>0</v>
      </c>
      <c r="AE65" s="76" t="str">
        <f t="shared" si="22"/>
        <v>0</v>
      </c>
      <c r="AF65" s="76" t="str">
        <f t="shared" si="23"/>
        <v xml:space="preserve"> 0 </v>
      </c>
      <c r="AG65" s="76" cm="1">
        <f t="array" ref="AG65">IF(T65="",0,SUMPRODUCT((BX4:BX795="Gluten")*(BY4:BY795="INFO")*(COUNTIF(AF65,"*"&amp;BZ4:BZ795&amp;"*")&gt;0)*1))</f>
        <v>0</v>
      </c>
      <c r="AH65" s="76" cm="1">
        <f t="array" ref="AH65">IF(T65="",0,SUMPRODUCT((BX4:BX795="Gluten")*(BY4:BY795="EXCL")*(COUNTIF(AF65,"*"&amp;BZ4:BZ795&amp;"*")&gt;0)*1))</f>
        <v>0</v>
      </c>
      <c r="AI65" s="76" cm="1">
        <f t="array" ref="AI65">IF(T65="",0,SUMPRODUCT((BX4:BX795="Gluten")*(BY4:BY795="ALERTE")*(COUNTIF(AF65,"*"&amp;BZ4:BZ795&amp;"*")&gt;0)*1))</f>
        <v>0</v>
      </c>
      <c r="AJ65" s="76" cm="1">
        <f t="array" ref="AJ65">IF(T65="",0,SUMPRODUCT((BX4:BX795="Gluten")*(BY4:BY795="SUSP")*(COUNTIF(AF65,"*"&amp;BZ4:BZ795&amp;"*")&gt;0)*1))</f>
        <v>0</v>
      </c>
      <c r="AK65" s="76" cm="1">
        <f t="array" ref="AK65">IF(T65="",0,SUMPRODUCT((BX4:BX795="Crustaces")*(BY4:BY795="ALERTE")*(COUNTIF(AF65,"*"&amp;BZ4:BZ795&amp;"*")&gt;0)*1))</f>
        <v>0</v>
      </c>
      <c r="AL65" s="76" cm="1">
        <f t="array" ref="AL65">IF(T65="",0,SUMPRODUCT((BX4:BX795="Oeufs")*(BY4:BY795="ALERTE")*(COUNTIF(AF65,"*"&amp;BZ4:BZ795&amp;"*")&gt;0)*1))</f>
        <v>0</v>
      </c>
      <c r="AM65" s="76" cm="1">
        <f t="array" ref="AM65">IF(T65="",0,SUMPRODUCT((BX4:BX795="Poissons")*(BY4:BY795="INFO")*(COUNTIF(AF65,"*"&amp;BZ4:BZ795&amp;"*")&gt;0)*1))</f>
        <v>0</v>
      </c>
      <c r="AN65" s="76" cm="1">
        <f t="array" ref="AN65">IF(T65="",0,SUMPRODUCT((BX4:BX795="Poissons")*(BY4:BY795="EXCL")*(COUNTIF(AF65,"*"&amp;BZ4:BZ795&amp;"*")&gt;0)*1))</f>
        <v>0</v>
      </c>
      <c r="AO65" s="76" cm="1">
        <f t="array" ref="AO65">IF(T65="",0,SUMPRODUCT((BX4:BX795="Poissons")*(BY4:BY795="ALERTE")*(COUNTIF(AF65,"*"&amp;BZ4:BZ795&amp;"*")&gt;0)*1))</f>
        <v>0</v>
      </c>
      <c r="AP65" s="76" cm="1">
        <f t="array" ref="AP65">IF(T65="",0,SUMPRODUCT((BX4:BX795="Arachides")*(BY4:BY795="ALERTE")*(COUNTIF(AF65,"*"&amp;BZ4:BZ795&amp;"*")&gt;0)*1))</f>
        <v>0</v>
      </c>
      <c r="AQ65" s="76" cm="1">
        <f t="array" ref="AQ65">IF(T65="",0,SUMPRODUCT((BX4:BX795="Soja")*(BY4:BY795="INFO")*(COUNTIF(AF65,"*"&amp;BZ4:BZ795&amp;"*")&gt;0)*1))</f>
        <v>0</v>
      </c>
      <c r="AR65" s="76" cm="1">
        <f t="array" ref="AR65">IF(T65="",0,SUMPRODUCT((BX4:BX795="Soja")*(BY4:BY795="ALERTE")*(COUNTIF(AF65,"*"&amp;BZ4:BZ795&amp;"*")&gt;0)*1))</f>
        <v>0</v>
      </c>
      <c r="AS65" s="76" cm="1">
        <f t="array" ref="AS65">IF(T65="",0,SUMPRODUCT((BX4:BX795="Lait")*(BY4:BY795="INFO")*(COUNTIF(AF65,"*"&amp;BZ4:BZ795&amp;"*")&gt;0)*1))</f>
        <v>0</v>
      </c>
      <c r="AT65" s="76" cm="1">
        <f t="array" ref="AT65">IF(T65="",0,SUMPRODUCT((BX4:BX795="Lait")*(BY4:BY795="EXCL")*(COUNTIF(AF65,"*"&amp;BZ4:BZ795&amp;"*")&gt;0)*1))</f>
        <v>0</v>
      </c>
      <c r="AU65" s="76" cm="1">
        <f t="array" ref="AU65">IF(T65="",0,SUMPRODUCT((BX4:BX795="Lait")*(BY4:BY795="ALERTE")*(COUNTIF(AF65,"*"&amp;BZ4:BZ795&amp;"*")&gt;0)*1))</f>
        <v>0</v>
      </c>
      <c r="AV65" s="76" cm="1">
        <f t="array" ref="AV65">IF(T65="",0,SUMPRODUCT((BX4:BX795="Lait")*(BY4:BY795="SUSP")*(COUNTIF(AF65,"*"&amp;BZ4:BZ795&amp;"*")&gt;0)*1))</f>
        <v>0</v>
      </c>
      <c r="AW65" s="76" cm="1">
        <f t="array" ref="AW65">IF(T65="",0,SUMPRODUCT((BX4:BX795="Fruits a coque")*(BY4:BY795="EXCL")*(COUNTIF(AF65,"*"&amp;BZ4:BZ795&amp;"*")&gt;0)*1))</f>
        <v>0</v>
      </c>
      <c r="AX65" s="76" cm="1">
        <f t="array" ref="AX65">IF(T65="",0,SUMPRODUCT((BX4:BX795="Fruits a coque")*(BY4:BY795="ALERTE")*(COUNTIF(AF65,"*"&amp;BZ4:BZ795&amp;"*")&gt;0)*1))</f>
        <v>0</v>
      </c>
      <c r="AY65" s="76" cm="1">
        <f t="array" ref="AY65">IF(T65="",0,SUMPRODUCT((BX4:BX795="Celeri")*(BY4:BY795="ALERTE")*(COUNTIF(AF65,"*"&amp;BZ4:BZ795&amp;"*")&gt;0)*1))</f>
        <v>0</v>
      </c>
      <c r="AZ65" s="76" cm="1">
        <f t="array" ref="AZ65">IF(T65="",0,SUMPRODUCT((BX4:BX795="Moutarde")*(BY4:BY795="ALERTE")*(COUNTIF(AF65,"*"&amp;BZ4:BZ795&amp;"*")&gt;0)*1))</f>
        <v>0</v>
      </c>
      <c r="BA65" s="76" cm="1">
        <f t="array" ref="BA65">IF(T65="",0,SUMPRODUCT((BX4:BX795="Sesame")*(BY4:BY795="ALERTE")*(COUNTIF(AF65,"*"&amp;BZ4:BZ795&amp;"*")&gt;0)*1))</f>
        <v>0</v>
      </c>
      <c r="BB65" s="76" cm="1">
        <f t="array" ref="BB65">IF(T65="",0,SUMPRODUCT((BX4:BX795="Sulfites")*(BY4:BY795="ALERTE")*(COUNTIF(AF65,"*"&amp;BZ4:BZ795&amp;"*")&gt;0)*1))</f>
        <v>0</v>
      </c>
      <c r="BC65" s="76" cm="1">
        <f t="array" ref="BC65">IF(T65="",0,SUMPRODUCT((BX4:BX795="Lupin")*(BY4:BY795="ALERTE")*(COUNTIF(AF65,"*"&amp;BZ4:BZ795&amp;"*")&gt;0)*1))</f>
        <v>0</v>
      </c>
      <c r="BD65" s="76" cm="1">
        <f t="array" ref="BD65">IF(T65="",0,SUMPRODUCT((BX4:BX795="Mollusques")*(BY4:BY795="EXCL")*(COUNTIF(AF65,"*"&amp;BZ4:BZ795&amp;"*")&gt;0)*1))</f>
        <v>0</v>
      </c>
      <c r="BE65" s="76" cm="1">
        <f t="array" ref="BE65">IF(T65="",0,SUMPRODUCT((BX4:BX795="Mollusques")*(BY4:BY795="ALERTE")*(COUNTIF(AF65,"*"&amp;BZ4:BZ795&amp;"*")&gt;0)*1))</f>
        <v>0</v>
      </c>
      <c r="BF65" s="76" t="str">
        <f t="shared" si="24"/>
        <v/>
      </c>
      <c r="BG65" s="76" t="str">
        <f t="shared" si="25"/>
        <v/>
      </c>
      <c r="BH65" s="76" t="str">
        <f t="shared" si="26"/>
        <v/>
      </c>
      <c r="BI65" s="76" t="str">
        <f t="shared" si="27"/>
        <v/>
      </c>
      <c r="BJ65" s="76" t="str">
        <f t="shared" si="28"/>
        <v/>
      </c>
      <c r="BK65" s="76" t="str">
        <f t="shared" si="29"/>
        <v/>
      </c>
      <c r="BL65" s="76" t="str">
        <f t="shared" si="30"/>
        <v/>
      </c>
      <c r="BM65" s="76" t="str">
        <f t="shared" si="31"/>
        <v/>
      </c>
      <c r="BN65" s="76" t="str">
        <f t="shared" si="32"/>
        <v/>
      </c>
      <c r="BO65" s="76" t="str">
        <f t="shared" si="33"/>
        <v/>
      </c>
      <c r="BP65" s="76" t="str">
        <f t="shared" si="34"/>
        <v/>
      </c>
      <c r="BQ65" s="76" t="str">
        <f t="shared" si="35"/>
        <v/>
      </c>
      <c r="BR65" s="76" t="str">
        <f t="shared" si="36"/>
        <v/>
      </c>
      <c r="BS65" s="76" t="str">
        <f t="shared" si="37"/>
        <v/>
      </c>
      <c r="BT65" s="76" t="str">
        <f t="shared" si="38"/>
        <v/>
      </c>
      <c r="BU65" s="76" t="str">
        <f t="shared" si="39"/>
        <v/>
      </c>
      <c r="BX65" s="67" t="s">
        <v>8</v>
      </c>
      <c r="BY65" s="547" t="s">
        <v>20</v>
      </c>
      <c r="BZ65" s="67" t="s">
        <v>56</v>
      </c>
      <c r="CA65" s="67" t="s">
        <v>453</v>
      </c>
    </row>
    <row r="66" spans="2:79" ht="30" customHeight="1">
      <c r="B66" s="816" t="str">
        <f t="shared" si="0"/>
        <v/>
      </c>
      <c r="C66" s="816" t="str">
        <f t="shared" si="1"/>
        <v/>
      </c>
      <c r="D66" s="816" t="str">
        <f t="shared" si="2"/>
        <v/>
      </c>
      <c r="E66" s="816">
        <f>IF(H65&lt;&gt;"",E65,IF(E65="","",IFERROR(MATCH(TRUE(),INDEX(INDEX($K:$K,E65+1):$K$203&lt;&gt;"",0),0)+E65,"")))</f>
        <v>207</v>
      </c>
      <c r="F66" s="816">
        <f t="shared" si="40"/>
        <v>0</v>
      </c>
      <c r="G66" s="816" t="str">
        <f t="shared" si="3"/>
        <v>0</v>
      </c>
      <c r="H66" s="829" t="str">
        <f t="shared" si="4"/>
        <v/>
      </c>
      <c r="I66" s="837" t="str">
        <f t="shared" si="5"/>
        <v/>
      </c>
      <c r="J66" s="830" t="str">
        <f>IF(K66="","",COUNTIF($K$18:K66,"&lt;&gt;"))</f>
        <v/>
      </c>
      <c r="K66" s="831"/>
      <c r="L66" s="830" t="str">
        <f t="shared" si="6"/>
        <v/>
      </c>
      <c r="M66" s="792">
        <f t="shared" si="7"/>
        <v>1</v>
      </c>
      <c r="N66" s="832">
        <f t="shared" si="8"/>
        <v>49</v>
      </c>
      <c r="O66" s="833" t="str">
        <f t="shared" si="9"/>
        <v>0</v>
      </c>
      <c r="P66" s="832">
        <f t="shared" si="10"/>
        <v>1</v>
      </c>
      <c r="Q66" s="832">
        <f t="shared" si="11"/>
        <v>1</v>
      </c>
      <c r="S66" s="556">
        <f t="shared" si="12"/>
        <v>66</v>
      </c>
      <c r="T66" s="834" t="str">
        <f t="shared" si="41"/>
        <v>0</v>
      </c>
      <c r="U66" s="556" t="s">
        <v>1456</v>
      </c>
      <c r="V66" s="835" t="str">
        <f t="shared" si="13"/>
        <v>0</v>
      </c>
      <c r="W66" s="836" t="str">
        <f t="shared" si="14"/>
        <v/>
      </c>
      <c r="X66" s="560" t="str">
        <f t="shared" si="15"/>
        <v>0</v>
      </c>
      <c r="Y66" s="561" t="str">
        <f t="shared" si="16"/>
        <v/>
      </c>
      <c r="Z66" s="556">
        <f t="shared" si="17"/>
        <v>0</v>
      </c>
      <c r="AA66" s="556">
        <f t="shared" si="18"/>
        <v>0</v>
      </c>
      <c r="AB66" s="561" t="str">
        <f t="shared" si="19"/>
        <v>aucun match</v>
      </c>
      <c r="AC66" s="76" t="str">
        <f t="shared" si="20"/>
        <v>0</v>
      </c>
      <c r="AD66" s="76" t="str">
        <f t="shared" si="21"/>
        <v>0</v>
      </c>
      <c r="AE66" s="76" t="str">
        <f t="shared" si="22"/>
        <v>0</v>
      </c>
      <c r="AF66" s="76" t="str">
        <f t="shared" si="23"/>
        <v xml:space="preserve"> 0 </v>
      </c>
      <c r="AG66" s="76" cm="1">
        <f t="array" ref="AG66">IF(T66="",0,SUMPRODUCT((BX4:BX795="Gluten")*(BY4:BY795="INFO")*(COUNTIF(AF66,"*"&amp;BZ4:BZ795&amp;"*")&gt;0)*1))</f>
        <v>0</v>
      </c>
      <c r="AH66" s="76" cm="1">
        <f t="array" ref="AH66">IF(T66="",0,SUMPRODUCT((BX4:BX795="Gluten")*(BY4:BY795="EXCL")*(COUNTIF(AF66,"*"&amp;BZ4:BZ795&amp;"*")&gt;0)*1))</f>
        <v>0</v>
      </c>
      <c r="AI66" s="76" cm="1">
        <f t="array" ref="AI66">IF(T66="",0,SUMPRODUCT((BX4:BX795="Gluten")*(BY4:BY795="ALERTE")*(COUNTIF(AF66,"*"&amp;BZ4:BZ795&amp;"*")&gt;0)*1))</f>
        <v>0</v>
      </c>
      <c r="AJ66" s="76" cm="1">
        <f t="array" ref="AJ66">IF(T66="",0,SUMPRODUCT((BX4:BX795="Gluten")*(BY4:BY795="SUSP")*(COUNTIF(AF66,"*"&amp;BZ4:BZ795&amp;"*")&gt;0)*1))</f>
        <v>0</v>
      </c>
      <c r="AK66" s="76" cm="1">
        <f t="array" ref="AK66">IF(T66="",0,SUMPRODUCT((BX4:BX795="Crustaces")*(BY4:BY795="ALERTE")*(COUNTIF(AF66,"*"&amp;BZ4:BZ795&amp;"*")&gt;0)*1))</f>
        <v>0</v>
      </c>
      <c r="AL66" s="76" cm="1">
        <f t="array" ref="AL66">IF(T66="",0,SUMPRODUCT((BX4:BX795="Oeufs")*(BY4:BY795="ALERTE")*(COUNTIF(AF66,"*"&amp;BZ4:BZ795&amp;"*")&gt;0)*1))</f>
        <v>0</v>
      </c>
      <c r="AM66" s="76" cm="1">
        <f t="array" ref="AM66">IF(T66="",0,SUMPRODUCT((BX4:BX795="Poissons")*(BY4:BY795="INFO")*(COUNTIF(AF66,"*"&amp;BZ4:BZ795&amp;"*")&gt;0)*1))</f>
        <v>0</v>
      </c>
      <c r="AN66" s="76" cm="1">
        <f t="array" ref="AN66">IF(T66="",0,SUMPRODUCT((BX4:BX795="Poissons")*(BY4:BY795="EXCL")*(COUNTIF(AF66,"*"&amp;BZ4:BZ795&amp;"*")&gt;0)*1))</f>
        <v>0</v>
      </c>
      <c r="AO66" s="76" cm="1">
        <f t="array" ref="AO66">IF(T66="",0,SUMPRODUCT((BX4:BX795="Poissons")*(BY4:BY795="ALERTE")*(COUNTIF(AF66,"*"&amp;BZ4:BZ795&amp;"*")&gt;0)*1))</f>
        <v>0</v>
      </c>
      <c r="AP66" s="76" cm="1">
        <f t="array" ref="AP66">IF(T66="",0,SUMPRODUCT((BX4:BX795="Arachides")*(BY4:BY795="ALERTE")*(COUNTIF(AF66,"*"&amp;BZ4:BZ795&amp;"*")&gt;0)*1))</f>
        <v>0</v>
      </c>
      <c r="AQ66" s="76" cm="1">
        <f t="array" ref="AQ66">IF(T66="",0,SUMPRODUCT((BX4:BX795="Soja")*(BY4:BY795="INFO")*(COUNTIF(AF66,"*"&amp;BZ4:BZ795&amp;"*")&gt;0)*1))</f>
        <v>0</v>
      </c>
      <c r="AR66" s="76" cm="1">
        <f t="array" ref="AR66">IF(T66="",0,SUMPRODUCT((BX4:BX795="Soja")*(BY4:BY795="ALERTE")*(COUNTIF(AF66,"*"&amp;BZ4:BZ795&amp;"*")&gt;0)*1))</f>
        <v>0</v>
      </c>
      <c r="AS66" s="76" cm="1">
        <f t="array" ref="AS66">IF(T66="",0,SUMPRODUCT((BX4:BX795="Lait")*(BY4:BY795="INFO")*(COUNTIF(AF66,"*"&amp;BZ4:BZ795&amp;"*")&gt;0)*1))</f>
        <v>0</v>
      </c>
      <c r="AT66" s="76" cm="1">
        <f t="array" ref="AT66">IF(T66="",0,SUMPRODUCT((BX4:BX795="Lait")*(BY4:BY795="EXCL")*(COUNTIF(AF66,"*"&amp;BZ4:BZ795&amp;"*")&gt;0)*1))</f>
        <v>0</v>
      </c>
      <c r="AU66" s="76" cm="1">
        <f t="array" ref="AU66">IF(T66="",0,SUMPRODUCT((BX4:BX795="Lait")*(BY4:BY795="ALERTE")*(COUNTIF(AF66,"*"&amp;BZ4:BZ795&amp;"*")&gt;0)*1))</f>
        <v>0</v>
      </c>
      <c r="AV66" s="76" cm="1">
        <f t="array" ref="AV66">IF(T66="",0,SUMPRODUCT((BX4:BX795="Lait")*(BY4:BY795="SUSP")*(COUNTIF(AF66,"*"&amp;BZ4:BZ795&amp;"*")&gt;0)*1))</f>
        <v>0</v>
      </c>
      <c r="AW66" s="76" cm="1">
        <f t="array" ref="AW66">IF(T66="",0,SUMPRODUCT((BX4:BX795="Fruits a coque")*(BY4:BY795="EXCL")*(COUNTIF(AF66,"*"&amp;BZ4:BZ795&amp;"*")&gt;0)*1))</f>
        <v>0</v>
      </c>
      <c r="AX66" s="76" cm="1">
        <f t="array" ref="AX66">IF(T66="",0,SUMPRODUCT((BX4:BX795="Fruits a coque")*(BY4:BY795="ALERTE")*(COUNTIF(AF66,"*"&amp;BZ4:BZ795&amp;"*")&gt;0)*1))</f>
        <v>0</v>
      </c>
      <c r="AY66" s="76" cm="1">
        <f t="array" ref="AY66">IF(T66="",0,SUMPRODUCT((BX4:BX795="Celeri")*(BY4:BY795="ALERTE")*(COUNTIF(AF66,"*"&amp;BZ4:BZ795&amp;"*")&gt;0)*1))</f>
        <v>0</v>
      </c>
      <c r="AZ66" s="76" cm="1">
        <f t="array" ref="AZ66">IF(T66="",0,SUMPRODUCT((BX4:BX795="Moutarde")*(BY4:BY795="ALERTE")*(COUNTIF(AF66,"*"&amp;BZ4:BZ795&amp;"*")&gt;0)*1))</f>
        <v>0</v>
      </c>
      <c r="BA66" s="76" cm="1">
        <f t="array" ref="BA66">IF(T66="",0,SUMPRODUCT((BX4:BX795="Sesame")*(BY4:BY795="ALERTE")*(COUNTIF(AF66,"*"&amp;BZ4:BZ795&amp;"*")&gt;0)*1))</f>
        <v>0</v>
      </c>
      <c r="BB66" s="76" cm="1">
        <f t="array" ref="BB66">IF(T66="",0,SUMPRODUCT((BX4:BX795="Sulfites")*(BY4:BY795="ALERTE")*(COUNTIF(AF66,"*"&amp;BZ4:BZ795&amp;"*")&gt;0)*1))</f>
        <v>0</v>
      </c>
      <c r="BC66" s="76" cm="1">
        <f t="array" ref="BC66">IF(T66="",0,SUMPRODUCT((BX4:BX795="Lupin")*(BY4:BY795="ALERTE")*(COUNTIF(AF66,"*"&amp;BZ4:BZ795&amp;"*")&gt;0)*1))</f>
        <v>0</v>
      </c>
      <c r="BD66" s="76" cm="1">
        <f t="array" ref="BD66">IF(T66="",0,SUMPRODUCT((BX4:BX795="Mollusques")*(BY4:BY795="EXCL")*(COUNTIF(AF66,"*"&amp;BZ4:BZ795&amp;"*")&gt;0)*1))</f>
        <v>0</v>
      </c>
      <c r="BE66" s="76" cm="1">
        <f t="array" ref="BE66">IF(T66="",0,SUMPRODUCT((BX4:BX795="Mollusques")*(BY4:BY795="ALERTE")*(COUNTIF(AF66,"*"&amp;BZ4:BZ795&amp;"*")&gt;0)*1))</f>
        <v>0</v>
      </c>
      <c r="BF66" s="76" t="str">
        <f t="shared" si="24"/>
        <v/>
      </c>
      <c r="BG66" s="76" t="str">
        <f t="shared" si="25"/>
        <v/>
      </c>
      <c r="BH66" s="76" t="str">
        <f t="shared" si="26"/>
        <v/>
      </c>
      <c r="BI66" s="76" t="str">
        <f t="shared" si="27"/>
        <v/>
      </c>
      <c r="BJ66" s="76" t="str">
        <f t="shared" si="28"/>
        <v/>
      </c>
      <c r="BK66" s="76" t="str">
        <f t="shared" si="29"/>
        <v/>
      </c>
      <c r="BL66" s="76" t="str">
        <f t="shared" si="30"/>
        <v/>
      </c>
      <c r="BM66" s="76" t="str">
        <f t="shared" si="31"/>
        <v/>
      </c>
      <c r="BN66" s="76" t="str">
        <f t="shared" si="32"/>
        <v/>
      </c>
      <c r="BO66" s="76" t="str">
        <f t="shared" si="33"/>
        <v/>
      </c>
      <c r="BP66" s="76" t="str">
        <f t="shared" si="34"/>
        <v/>
      </c>
      <c r="BQ66" s="76" t="str">
        <f t="shared" si="35"/>
        <v/>
      </c>
      <c r="BR66" s="76" t="str">
        <f t="shared" si="36"/>
        <v/>
      </c>
      <c r="BS66" s="76" t="str">
        <f t="shared" si="37"/>
        <v/>
      </c>
      <c r="BT66" s="76" t="str">
        <f t="shared" si="38"/>
        <v/>
      </c>
      <c r="BU66" s="76" t="str">
        <f t="shared" si="39"/>
        <v/>
      </c>
      <c r="BX66" s="67" t="s">
        <v>8</v>
      </c>
      <c r="BY66" s="547" t="s">
        <v>20</v>
      </c>
      <c r="BZ66" s="67" t="s">
        <v>57</v>
      </c>
      <c r="CA66" s="67" t="s">
        <v>454</v>
      </c>
    </row>
    <row r="67" spans="2:79" ht="30" customHeight="1">
      <c r="B67" s="816" t="str">
        <f t="shared" si="0"/>
        <v/>
      </c>
      <c r="C67" s="816" t="str">
        <f t="shared" si="1"/>
        <v/>
      </c>
      <c r="D67" s="816" t="str">
        <f t="shared" si="2"/>
        <v/>
      </c>
      <c r="E67" s="816">
        <f>IF(H66&lt;&gt;"",E66,IF(E66="","",IFERROR(MATCH(TRUE(),INDEX(INDEX($K:$K,E66+1):$K$203&lt;&gt;"",0),0)+E66,"")))</f>
        <v>208</v>
      </c>
      <c r="F67" s="816">
        <f t="shared" si="40"/>
        <v>0</v>
      </c>
      <c r="G67" s="816" t="str">
        <f t="shared" si="3"/>
        <v>0</v>
      </c>
      <c r="H67" s="829" t="str">
        <f t="shared" si="4"/>
        <v/>
      </c>
      <c r="I67" s="837" t="str">
        <f t="shared" si="5"/>
        <v/>
      </c>
      <c r="J67" s="830" t="str">
        <f>IF(K67="","",COUNTIF($K$18:K67,"&lt;&gt;"))</f>
        <v/>
      </c>
      <c r="K67" s="831"/>
      <c r="L67" s="830" t="str">
        <f t="shared" si="6"/>
        <v/>
      </c>
      <c r="M67" s="792">
        <f t="shared" si="7"/>
        <v>1</v>
      </c>
      <c r="N67" s="832">
        <f t="shared" si="8"/>
        <v>50</v>
      </c>
      <c r="O67" s="833" t="str">
        <f t="shared" si="9"/>
        <v>0</v>
      </c>
      <c r="P67" s="832">
        <f t="shared" si="10"/>
        <v>1</v>
      </c>
      <c r="Q67" s="832">
        <f t="shared" si="11"/>
        <v>1</v>
      </c>
      <c r="S67" s="556">
        <f t="shared" si="12"/>
        <v>67</v>
      </c>
      <c r="T67" s="834" t="str">
        <f t="shared" si="41"/>
        <v>0</v>
      </c>
      <c r="U67" s="556" t="s">
        <v>1456</v>
      </c>
      <c r="V67" s="835" t="str">
        <f t="shared" si="13"/>
        <v>0</v>
      </c>
      <c r="W67" s="836" t="str">
        <f t="shared" si="14"/>
        <v/>
      </c>
      <c r="X67" s="560" t="str">
        <f t="shared" si="15"/>
        <v>0</v>
      </c>
      <c r="Y67" s="561" t="str">
        <f t="shared" si="16"/>
        <v/>
      </c>
      <c r="Z67" s="556">
        <f t="shared" si="17"/>
        <v>0</v>
      </c>
      <c r="AA67" s="556">
        <f t="shared" si="18"/>
        <v>0</v>
      </c>
      <c r="AB67" s="561" t="str">
        <f t="shared" si="19"/>
        <v>aucun match</v>
      </c>
      <c r="AC67" s="76" t="str">
        <f t="shared" si="20"/>
        <v>0</v>
      </c>
      <c r="AD67" s="76" t="str">
        <f t="shared" si="21"/>
        <v>0</v>
      </c>
      <c r="AE67" s="76" t="str">
        <f t="shared" si="22"/>
        <v>0</v>
      </c>
      <c r="AF67" s="76" t="str">
        <f t="shared" si="23"/>
        <v xml:space="preserve"> 0 </v>
      </c>
      <c r="AG67" s="76" cm="1">
        <f t="array" ref="AG67">IF(T67="",0,SUMPRODUCT((BX4:BX795="Gluten")*(BY4:BY795="INFO")*(COUNTIF(AF67,"*"&amp;BZ4:BZ795&amp;"*")&gt;0)*1))</f>
        <v>0</v>
      </c>
      <c r="AH67" s="76" cm="1">
        <f t="array" ref="AH67">IF(T67="",0,SUMPRODUCT((BX4:BX795="Gluten")*(BY4:BY795="EXCL")*(COUNTIF(AF67,"*"&amp;BZ4:BZ795&amp;"*")&gt;0)*1))</f>
        <v>0</v>
      </c>
      <c r="AI67" s="76" cm="1">
        <f t="array" ref="AI67">IF(T67="",0,SUMPRODUCT((BX4:BX795="Gluten")*(BY4:BY795="ALERTE")*(COUNTIF(AF67,"*"&amp;BZ4:BZ795&amp;"*")&gt;0)*1))</f>
        <v>0</v>
      </c>
      <c r="AJ67" s="76" cm="1">
        <f t="array" ref="AJ67">IF(T67="",0,SUMPRODUCT((BX4:BX795="Gluten")*(BY4:BY795="SUSP")*(COUNTIF(AF67,"*"&amp;BZ4:BZ795&amp;"*")&gt;0)*1))</f>
        <v>0</v>
      </c>
      <c r="AK67" s="76" cm="1">
        <f t="array" ref="AK67">IF(T67="",0,SUMPRODUCT((BX4:BX795="Crustaces")*(BY4:BY795="ALERTE")*(COUNTIF(AF67,"*"&amp;BZ4:BZ795&amp;"*")&gt;0)*1))</f>
        <v>0</v>
      </c>
      <c r="AL67" s="76" cm="1">
        <f t="array" ref="AL67">IF(T67="",0,SUMPRODUCT((BX4:BX795="Oeufs")*(BY4:BY795="ALERTE")*(COUNTIF(AF67,"*"&amp;BZ4:BZ795&amp;"*")&gt;0)*1))</f>
        <v>0</v>
      </c>
      <c r="AM67" s="76" cm="1">
        <f t="array" ref="AM67">IF(T67="",0,SUMPRODUCT((BX4:BX795="Poissons")*(BY4:BY795="INFO")*(COUNTIF(AF67,"*"&amp;BZ4:BZ795&amp;"*")&gt;0)*1))</f>
        <v>0</v>
      </c>
      <c r="AN67" s="76" cm="1">
        <f t="array" ref="AN67">IF(T67="",0,SUMPRODUCT((BX4:BX795="Poissons")*(BY4:BY795="EXCL")*(COUNTIF(AF67,"*"&amp;BZ4:BZ795&amp;"*")&gt;0)*1))</f>
        <v>0</v>
      </c>
      <c r="AO67" s="76" cm="1">
        <f t="array" ref="AO67">IF(T67="",0,SUMPRODUCT((BX4:BX795="Poissons")*(BY4:BY795="ALERTE")*(COUNTIF(AF67,"*"&amp;BZ4:BZ795&amp;"*")&gt;0)*1))</f>
        <v>0</v>
      </c>
      <c r="AP67" s="76" cm="1">
        <f t="array" ref="AP67">IF(T67="",0,SUMPRODUCT((BX4:BX795="Arachides")*(BY4:BY795="ALERTE")*(COUNTIF(AF67,"*"&amp;BZ4:BZ795&amp;"*")&gt;0)*1))</f>
        <v>0</v>
      </c>
      <c r="AQ67" s="76" cm="1">
        <f t="array" ref="AQ67">IF(T67="",0,SUMPRODUCT((BX4:BX795="Soja")*(BY4:BY795="INFO")*(COUNTIF(AF67,"*"&amp;BZ4:BZ795&amp;"*")&gt;0)*1))</f>
        <v>0</v>
      </c>
      <c r="AR67" s="76" cm="1">
        <f t="array" ref="AR67">IF(T67="",0,SUMPRODUCT((BX4:BX795="Soja")*(BY4:BY795="ALERTE")*(COUNTIF(AF67,"*"&amp;BZ4:BZ795&amp;"*")&gt;0)*1))</f>
        <v>0</v>
      </c>
      <c r="AS67" s="76" cm="1">
        <f t="array" ref="AS67">IF(T67="",0,SUMPRODUCT((BX4:BX795="Lait")*(BY4:BY795="INFO")*(COUNTIF(AF67,"*"&amp;BZ4:BZ795&amp;"*")&gt;0)*1))</f>
        <v>0</v>
      </c>
      <c r="AT67" s="76" cm="1">
        <f t="array" ref="AT67">IF(T67="",0,SUMPRODUCT((BX4:BX795="Lait")*(BY4:BY795="EXCL")*(COUNTIF(AF67,"*"&amp;BZ4:BZ795&amp;"*")&gt;0)*1))</f>
        <v>0</v>
      </c>
      <c r="AU67" s="76" cm="1">
        <f t="array" ref="AU67">IF(T67="",0,SUMPRODUCT((BX4:BX795="Lait")*(BY4:BY795="ALERTE")*(COUNTIF(AF67,"*"&amp;BZ4:BZ795&amp;"*")&gt;0)*1))</f>
        <v>0</v>
      </c>
      <c r="AV67" s="76" cm="1">
        <f t="array" ref="AV67">IF(T67="",0,SUMPRODUCT((BX4:BX795="Lait")*(BY4:BY795="SUSP")*(COUNTIF(AF67,"*"&amp;BZ4:BZ795&amp;"*")&gt;0)*1))</f>
        <v>0</v>
      </c>
      <c r="AW67" s="76" cm="1">
        <f t="array" ref="AW67">IF(T67="",0,SUMPRODUCT((BX4:BX795="Fruits a coque")*(BY4:BY795="EXCL")*(COUNTIF(AF67,"*"&amp;BZ4:BZ795&amp;"*")&gt;0)*1))</f>
        <v>0</v>
      </c>
      <c r="AX67" s="76" cm="1">
        <f t="array" ref="AX67">IF(T67="",0,SUMPRODUCT((BX4:BX795="Fruits a coque")*(BY4:BY795="ALERTE")*(COUNTIF(AF67,"*"&amp;BZ4:BZ795&amp;"*")&gt;0)*1))</f>
        <v>0</v>
      </c>
      <c r="AY67" s="76" cm="1">
        <f t="array" ref="AY67">IF(T67="",0,SUMPRODUCT((BX4:BX795="Celeri")*(BY4:BY795="ALERTE")*(COUNTIF(AF67,"*"&amp;BZ4:BZ795&amp;"*")&gt;0)*1))</f>
        <v>0</v>
      </c>
      <c r="AZ67" s="76" cm="1">
        <f t="array" ref="AZ67">IF(T67="",0,SUMPRODUCT((BX4:BX795="Moutarde")*(BY4:BY795="ALERTE")*(COUNTIF(AF67,"*"&amp;BZ4:BZ795&amp;"*")&gt;0)*1))</f>
        <v>0</v>
      </c>
      <c r="BA67" s="76" cm="1">
        <f t="array" ref="BA67">IF(T67="",0,SUMPRODUCT((BX4:BX795="Sesame")*(BY4:BY795="ALERTE")*(COUNTIF(AF67,"*"&amp;BZ4:BZ795&amp;"*")&gt;0)*1))</f>
        <v>0</v>
      </c>
      <c r="BB67" s="76" cm="1">
        <f t="array" ref="BB67">IF(T67="",0,SUMPRODUCT((BX4:BX795="Sulfites")*(BY4:BY795="ALERTE")*(COUNTIF(AF67,"*"&amp;BZ4:BZ795&amp;"*")&gt;0)*1))</f>
        <v>0</v>
      </c>
      <c r="BC67" s="76" cm="1">
        <f t="array" ref="BC67">IF(T67="",0,SUMPRODUCT((BX4:BX795="Lupin")*(BY4:BY795="ALERTE")*(COUNTIF(AF67,"*"&amp;BZ4:BZ795&amp;"*")&gt;0)*1))</f>
        <v>0</v>
      </c>
      <c r="BD67" s="76" cm="1">
        <f t="array" ref="BD67">IF(T67="",0,SUMPRODUCT((BX4:BX795="Mollusques")*(BY4:BY795="EXCL")*(COUNTIF(AF67,"*"&amp;BZ4:BZ795&amp;"*")&gt;0)*1))</f>
        <v>0</v>
      </c>
      <c r="BE67" s="76" cm="1">
        <f t="array" ref="BE67">IF(T67="",0,SUMPRODUCT((BX4:BX795="Mollusques")*(BY4:BY795="ALERTE")*(COUNTIF(AF67,"*"&amp;BZ4:BZ795&amp;"*")&gt;0)*1))</f>
        <v>0</v>
      </c>
      <c r="BF67" s="76" t="str">
        <f t="shared" si="24"/>
        <v/>
      </c>
      <c r="BG67" s="76" t="str">
        <f t="shared" si="25"/>
        <v/>
      </c>
      <c r="BH67" s="76" t="str">
        <f t="shared" si="26"/>
        <v/>
      </c>
      <c r="BI67" s="76" t="str">
        <f t="shared" si="27"/>
        <v/>
      </c>
      <c r="BJ67" s="76" t="str">
        <f t="shared" si="28"/>
        <v/>
      </c>
      <c r="BK67" s="76" t="str">
        <f t="shared" si="29"/>
        <v/>
      </c>
      <c r="BL67" s="76" t="str">
        <f t="shared" si="30"/>
        <v/>
      </c>
      <c r="BM67" s="76" t="str">
        <f t="shared" si="31"/>
        <v/>
      </c>
      <c r="BN67" s="76" t="str">
        <f t="shared" si="32"/>
        <v/>
      </c>
      <c r="BO67" s="76" t="str">
        <f t="shared" si="33"/>
        <v/>
      </c>
      <c r="BP67" s="76" t="str">
        <f t="shared" si="34"/>
        <v/>
      </c>
      <c r="BQ67" s="76" t="str">
        <f t="shared" si="35"/>
        <v/>
      </c>
      <c r="BR67" s="76" t="str">
        <f t="shared" si="36"/>
        <v/>
      </c>
      <c r="BS67" s="76" t="str">
        <f t="shared" si="37"/>
        <v/>
      </c>
      <c r="BT67" s="76" t="str">
        <f t="shared" si="38"/>
        <v/>
      </c>
      <c r="BU67" s="76" t="str">
        <f t="shared" si="39"/>
        <v/>
      </c>
      <c r="BX67" s="67" t="s">
        <v>8</v>
      </c>
      <c r="BY67" s="547" t="s">
        <v>20</v>
      </c>
      <c r="BZ67" s="67" t="s">
        <v>58</v>
      </c>
      <c r="CA67" s="67" t="s">
        <v>455</v>
      </c>
    </row>
    <row r="68" spans="2:79" ht="30" customHeight="1">
      <c r="B68" s="816" t="str">
        <f t="shared" si="0"/>
        <v/>
      </c>
      <c r="C68" s="816" t="str">
        <f t="shared" si="1"/>
        <v/>
      </c>
      <c r="D68" s="816" t="str">
        <f t="shared" si="2"/>
        <v/>
      </c>
      <c r="E68" s="816">
        <f>IF(H67&lt;&gt;"",E67,IF(E67="","",IFERROR(MATCH(TRUE(),INDEX(INDEX($K:$K,E67+1):$K$203&lt;&gt;"",0),0)+E67,"")))</f>
        <v>209</v>
      </c>
      <c r="F68" s="816">
        <f t="shared" si="40"/>
        <v>0</v>
      </c>
      <c r="G68" s="816" t="str">
        <f t="shared" si="3"/>
        <v>0</v>
      </c>
      <c r="H68" s="829" t="str">
        <f t="shared" si="4"/>
        <v/>
      </c>
      <c r="I68" s="837" t="str">
        <f t="shared" si="5"/>
        <v/>
      </c>
      <c r="J68" s="830" t="str">
        <f>IF(K68="","",COUNTIF($K$18:K68,"&lt;&gt;"))</f>
        <v/>
      </c>
      <c r="K68" s="831"/>
      <c r="L68" s="830" t="str">
        <f t="shared" si="6"/>
        <v/>
      </c>
      <c r="M68" s="792">
        <f t="shared" si="7"/>
        <v>1</v>
      </c>
      <c r="N68" s="832">
        <f t="shared" si="8"/>
        <v>51</v>
      </c>
      <c r="O68" s="833" t="str">
        <f t="shared" si="9"/>
        <v>0</v>
      </c>
      <c r="P68" s="832">
        <f t="shared" si="10"/>
        <v>1</v>
      </c>
      <c r="Q68" s="832">
        <f t="shared" si="11"/>
        <v>1</v>
      </c>
      <c r="S68" s="556">
        <f t="shared" si="12"/>
        <v>68</v>
      </c>
      <c r="T68" s="834" t="str">
        <f t="shared" si="41"/>
        <v>0</v>
      </c>
      <c r="U68" s="556" t="s">
        <v>1456</v>
      </c>
      <c r="V68" s="835" t="str">
        <f t="shared" si="13"/>
        <v>0</v>
      </c>
      <c r="W68" s="836" t="str">
        <f t="shared" si="14"/>
        <v/>
      </c>
      <c r="X68" s="560" t="str">
        <f t="shared" si="15"/>
        <v>0</v>
      </c>
      <c r="Y68" s="561" t="str">
        <f t="shared" si="16"/>
        <v/>
      </c>
      <c r="Z68" s="556">
        <f t="shared" si="17"/>
        <v>0</v>
      </c>
      <c r="AA68" s="556">
        <f t="shared" si="18"/>
        <v>0</v>
      </c>
      <c r="AB68" s="561" t="str">
        <f t="shared" si="19"/>
        <v>aucun match</v>
      </c>
      <c r="AC68" s="76" t="str">
        <f t="shared" si="20"/>
        <v>0</v>
      </c>
      <c r="AD68" s="76" t="str">
        <f t="shared" si="21"/>
        <v>0</v>
      </c>
      <c r="AE68" s="76" t="str">
        <f t="shared" si="22"/>
        <v>0</v>
      </c>
      <c r="AF68" s="76" t="str">
        <f t="shared" si="23"/>
        <v xml:space="preserve"> 0 </v>
      </c>
      <c r="AG68" s="76" cm="1">
        <f t="array" ref="AG68">IF(T68="",0,SUMPRODUCT((BX4:BX795="Gluten")*(BY4:BY795="INFO")*(COUNTIF(AF68,"*"&amp;BZ4:BZ795&amp;"*")&gt;0)*1))</f>
        <v>0</v>
      </c>
      <c r="AH68" s="76" cm="1">
        <f t="array" ref="AH68">IF(T68="",0,SUMPRODUCT((BX4:BX795="Gluten")*(BY4:BY795="EXCL")*(COUNTIF(AF68,"*"&amp;BZ4:BZ795&amp;"*")&gt;0)*1))</f>
        <v>0</v>
      </c>
      <c r="AI68" s="76" cm="1">
        <f t="array" ref="AI68">IF(T68="",0,SUMPRODUCT((BX4:BX795="Gluten")*(BY4:BY795="ALERTE")*(COUNTIF(AF68,"*"&amp;BZ4:BZ795&amp;"*")&gt;0)*1))</f>
        <v>0</v>
      </c>
      <c r="AJ68" s="76" cm="1">
        <f t="array" ref="AJ68">IF(T68="",0,SUMPRODUCT((BX4:BX795="Gluten")*(BY4:BY795="SUSP")*(COUNTIF(AF68,"*"&amp;BZ4:BZ795&amp;"*")&gt;0)*1))</f>
        <v>0</v>
      </c>
      <c r="AK68" s="76" cm="1">
        <f t="array" ref="AK68">IF(T68="",0,SUMPRODUCT((BX4:BX795="Crustaces")*(BY4:BY795="ALERTE")*(COUNTIF(AF68,"*"&amp;BZ4:BZ795&amp;"*")&gt;0)*1))</f>
        <v>0</v>
      </c>
      <c r="AL68" s="76" cm="1">
        <f t="array" ref="AL68">IF(T68="",0,SUMPRODUCT((BX4:BX795="Oeufs")*(BY4:BY795="ALERTE")*(COUNTIF(AF68,"*"&amp;BZ4:BZ795&amp;"*")&gt;0)*1))</f>
        <v>0</v>
      </c>
      <c r="AM68" s="76" cm="1">
        <f t="array" ref="AM68">IF(T68="",0,SUMPRODUCT((BX4:BX795="Poissons")*(BY4:BY795="INFO")*(COUNTIF(AF68,"*"&amp;BZ4:BZ795&amp;"*")&gt;0)*1))</f>
        <v>0</v>
      </c>
      <c r="AN68" s="76" cm="1">
        <f t="array" ref="AN68">IF(T68="",0,SUMPRODUCT((BX4:BX795="Poissons")*(BY4:BY795="EXCL")*(COUNTIF(AF68,"*"&amp;BZ4:BZ795&amp;"*")&gt;0)*1))</f>
        <v>0</v>
      </c>
      <c r="AO68" s="76" cm="1">
        <f t="array" ref="AO68">IF(T68="",0,SUMPRODUCT((BX4:BX795="Poissons")*(BY4:BY795="ALERTE")*(COUNTIF(AF68,"*"&amp;BZ4:BZ795&amp;"*")&gt;0)*1))</f>
        <v>0</v>
      </c>
      <c r="AP68" s="76" cm="1">
        <f t="array" ref="AP68">IF(T68="",0,SUMPRODUCT((BX4:BX795="Arachides")*(BY4:BY795="ALERTE")*(COUNTIF(AF68,"*"&amp;BZ4:BZ795&amp;"*")&gt;0)*1))</f>
        <v>0</v>
      </c>
      <c r="AQ68" s="76" cm="1">
        <f t="array" ref="AQ68">IF(T68="",0,SUMPRODUCT((BX4:BX795="Soja")*(BY4:BY795="INFO")*(COUNTIF(AF68,"*"&amp;BZ4:BZ795&amp;"*")&gt;0)*1))</f>
        <v>0</v>
      </c>
      <c r="AR68" s="76" cm="1">
        <f t="array" ref="AR68">IF(T68="",0,SUMPRODUCT((BX4:BX795="Soja")*(BY4:BY795="ALERTE")*(COUNTIF(AF68,"*"&amp;BZ4:BZ795&amp;"*")&gt;0)*1))</f>
        <v>0</v>
      </c>
      <c r="AS68" s="76" cm="1">
        <f t="array" ref="AS68">IF(T68="",0,SUMPRODUCT((BX4:BX795="Lait")*(BY4:BY795="INFO")*(COUNTIF(AF68,"*"&amp;BZ4:BZ795&amp;"*")&gt;0)*1))</f>
        <v>0</v>
      </c>
      <c r="AT68" s="76" cm="1">
        <f t="array" ref="AT68">IF(T68="",0,SUMPRODUCT((BX4:BX795="Lait")*(BY4:BY795="EXCL")*(COUNTIF(AF68,"*"&amp;BZ4:BZ795&amp;"*")&gt;0)*1))</f>
        <v>0</v>
      </c>
      <c r="AU68" s="76" cm="1">
        <f t="array" ref="AU68">IF(T68="",0,SUMPRODUCT((BX4:BX795="Lait")*(BY4:BY795="ALERTE")*(COUNTIF(AF68,"*"&amp;BZ4:BZ795&amp;"*")&gt;0)*1))</f>
        <v>0</v>
      </c>
      <c r="AV68" s="76" cm="1">
        <f t="array" ref="AV68">IF(T68="",0,SUMPRODUCT((BX4:BX795="Lait")*(BY4:BY795="SUSP")*(COUNTIF(AF68,"*"&amp;BZ4:BZ795&amp;"*")&gt;0)*1))</f>
        <v>0</v>
      </c>
      <c r="AW68" s="76" cm="1">
        <f t="array" ref="AW68">IF(T68="",0,SUMPRODUCT((BX4:BX795="Fruits a coque")*(BY4:BY795="EXCL")*(COUNTIF(AF68,"*"&amp;BZ4:BZ795&amp;"*")&gt;0)*1))</f>
        <v>0</v>
      </c>
      <c r="AX68" s="76" cm="1">
        <f t="array" ref="AX68">IF(T68="",0,SUMPRODUCT((BX4:BX795="Fruits a coque")*(BY4:BY795="ALERTE")*(COUNTIF(AF68,"*"&amp;BZ4:BZ795&amp;"*")&gt;0)*1))</f>
        <v>0</v>
      </c>
      <c r="AY68" s="76" cm="1">
        <f t="array" ref="AY68">IF(T68="",0,SUMPRODUCT((BX4:BX795="Celeri")*(BY4:BY795="ALERTE")*(COUNTIF(AF68,"*"&amp;BZ4:BZ795&amp;"*")&gt;0)*1))</f>
        <v>0</v>
      </c>
      <c r="AZ68" s="76" cm="1">
        <f t="array" ref="AZ68">IF(T68="",0,SUMPRODUCT((BX4:BX795="Moutarde")*(BY4:BY795="ALERTE")*(COUNTIF(AF68,"*"&amp;BZ4:BZ795&amp;"*")&gt;0)*1))</f>
        <v>0</v>
      </c>
      <c r="BA68" s="76" cm="1">
        <f t="array" ref="BA68">IF(T68="",0,SUMPRODUCT((BX4:BX795="Sesame")*(BY4:BY795="ALERTE")*(COUNTIF(AF68,"*"&amp;BZ4:BZ795&amp;"*")&gt;0)*1))</f>
        <v>0</v>
      </c>
      <c r="BB68" s="76" cm="1">
        <f t="array" ref="BB68">IF(T68="",0,SUMPRODUCT((BX4:BX795="Sulfites")*(BY4:BY795="ALERTE")*(COUNTIF(AF68,"*"&amp;BZ4:BZ795&amp;"*")&gt;0)*1))</f>
        <v>0</v>
      </c>
      <c r="BC68" s="76" cm="1">
        <f t="array" ref="BC68">IF(T68="",0,SUMPRODUCT((BX4:BX795="Lupin")*(BY4:BY795="ALERTE")*(COUNTIF(AF68,"*"&amp;BZ4:BZ795&amp;"*")&gt;0)*1))</f>
        <v>0</v>
      </c>
      <c r="BD68" s="76" cm="1">
        <f t="array" ref="BD68">IF(T68="",0,SUMPRODUCT((BX4:BX795="Mollusques")*(BY4:BY795="EXCL")*(COUNTIF(AF68,"*"&amp;BZ4:BZ795&amp;"*")&gt;0)*1))</f>
        <v>0</v>
      </c>
      <c r="BE68" s="76" cm="1">
        <f t="array" ref="BE68">IF(T68="",0,SUMPRODUCT((BX4:BX795="Mollusques")*(BY4:BY795="ALERTE")*(COUNTIF(AF68,"*"&amp;BZ4:BZ795&amp;"*")&gt;0)*1))</f>
        <v>0</v>
      </c>
      <c r="BF68" s="76" t="str">
        <f t="shared" si="24"/>
        <v/>
      </c>
      <c r="BG68" s="76" t="str">
        <f t="shared" si="25"/>
        <v/>
      </c>
      <c r="BH68" s="76" t="str">
        <f t="shared" si="26"/>
        <v/>
      </c>
      <c r="BI68" s="76" t="str">
        <f t="shared" si="27"/>
        <v/>
      </c>
      <c r="BJ68" s="76" t="str">
        <f t="shared" si="28"/>
        <v/>
      </c>
      <c r="BK68" s="76" t="str">
        <f t="shared" si="29"/>
        <v/>
      </c>
      <c r="BL68" s="76" t="str">
        <f t="shared" si="30"/>
        <v/>
      </c>
      <c r="BM68" s="76" t="str">
        <f t="shared" si="31"/>
        <v/>
      </c>
      <c r="BN68" s="76" t="str">
        <f t="shared" si="32"/>
        <v/>
      </c>
      <c r="BO68" s="76" t="str">
        <f t="shared" si="33"/>
        <v/>
      </c>
      <c r="BP68" s="76" t="str">
        <f t="shared" si="34"/>
        <v/>
      </c>
      <c r="BQ68" s="76" t="str">
        <f t="shared" si="35"/>
        <v/>
      </c>
      <c r="BR68" s="76" t="str">
        <f t="shared" si="36"/>
        <v/>
      </c>
      <c r="BS68" s="76" t="str">
        <f t="shared" si="37"/>
        <v/>
      </c>
      <c r="BT68" s="76" t="str">
        <f t="shared" si="38"/>
        <v/>
      </c>
      <c r="BU68" s="76" t="str">
        <f t="shared" si="39"/>
        <v/>
      </c>
      <c r="BX68" s="67" t="s">
        <v>8</v>
      </c>
      <c r="BY68" s="547" t="s">
        <v>20</v>
      </c>
      <c r="BZ68" s="67" t="s">
        <v>59</v>
      </c>
      <c r="CA68" s="67" t="s">
        <v>456</v>
      </c>
    </row>
    <row r="69" spans="2:79" ht="30" customHeight="1">
      <c r="B69" s="816" t="str">
        <f t="shared" si="0"/>
        <v/>
      </c>
      <c r="C69" s="816" t="str">
        <f t="shared" si="1"/>
        <v/>
      </c>
      <c r="D69" s="816" t="str">
        <f t="shared" si="2"/>
        <v/>
      </c>
      <c r="E69" s="816">
        <f>IF(H68&lt;&gt;"",E68,IF(E68="","",IFERROR(MATCH(TRUE(),INDEX(INDEX($K:$K,E68+1):$K$203&lt;&gt;"",0),0)+E68,"")))</f>
        <v>210</v>
      </c>
      <c r="F69" s="816">
        <f t="shared" si="40"/>
        <v>0</v>
      </c>
      <c r="G69" s="816" t="str">
        <f t="shared" si="3"/>
        <v>0</v>
      </c>
      <c r="H69" s="829" t="str">
        <f t="shared" si="4"/>
        <v/>
      </c>
      <c r="I69" s="837" t="str">
        <f t="shared" si="5"/>
        <v/>
      </c>
      <c r="J69" s="830" t="str">
        <f>IF(K69="","",COUNTIF($K$18:K69,"&lt;&gt;"))</f>
        <v/>
      </c>
      <c r="K69" s="831"/>
      <c r="L69" s="830" t="str">
        <f t="shared" si="6"/>
        <v/>
      </c>
      <c r="M69" s="792">
        <f t="shared" si="7"/>
        <v>1</v>
      </c>
      <c r="N69" s="832">
        <f t="shared" si="8"/>
        <v>52</v>
      </c>
      <c r="O69" s="833" t="str">
        <f t="shared" si="9"/>
        <v>0</v>
      </c>
      <c r="P69" s="832">
        <f t="shared" si="10"/>
        <v>1</v>
      </c>
      <c r="Q69" s="832">
        <f t="shared" si="11"/>
        <v>1</v>
      </c>
      <c r="S69" s="556">
        <f t="shared" si="12"/>
        <v>69</v>
      </c>
      <c r="T69" s="834" t="str">
        <f t="shared" si="41"/>
        <v>0</v>
      </c>
      <c r="U69" s="556" t="s">
        <v>1456</v>
      </c>
      <c r="V69" s="835" t="str">
        <f t="shared" si="13"/>
        <v>0</v>
      </c>
      <c r="W69" s="836" t="str">
        <f t="shared" si="14"/>
        <v/>
      </c>
      <c r="X69" s="560" t="str">
        <f t="shared" si="15"/>
        <v>0</v>
      </c>
      <c r="Y69" s="561" t="str">
        <f t="shared" si="16"/>
        <v/>
      </c>
      <c r="Z69" s="556">
        <f t="shared" si="17"/>
        <v>0</v>
      </c>
      <c r="AA69" s="556">
        <f t="shared" si="18"/>
        <v>0</v>
      </c>
      <c r="AB69" s="561" t="str">
        <f t="shared" si="19"/>
        <v>aucun match</v>
      </c>
      <c r="AC69" s="76" t="str">
        <f t="shared" si="20"/>
        <v>0</v>
      </c>
      <c r="AD69" s="76" t="str">
        <f t="shared" si="21"/>
        <v>0</v>
      </c>
      <c r="AE69" s="76" t="str">
        <f t="shared" si="22"/>
        <v>0</v>
      </c>
      <c r="AF69" s="76" t="str">
        <f t="shared" si="23"/>
        <v xml:space="preserve"> 0 </v>
      </c>
      <c r="AG69" s="76" cm="1">
        <f t="array" ref="AG69">IF(T69="",0,SUMPRODUCT((BX4:BX795="Gluten")*(BY4:BY795="INFO")*(COUNTIF(AF69,"*"&amp;BZ4:BZ795&amp;"*")&gt;0)*1))</f>
        <v>0</v>
      </c>
      <c r="AH69" s="76" cm="1">
        <f t="array" ref="AH69">IF(T69="",0,SUMPRODUCT((BX4:BX795="Gluten")*(BY4:BY795="EXCL")*(COUNTIF(AF69,"*"&amp;BZ4:BZ795&amp;"*")&gt;0)*1))</f>
        <v>0</v>
      </c>
      <c r="AI69" s="76" cm="1">
        <f t="array" ref="AI69">IF(T69="",0,SUMPRODUCT((BX4:BX795="Gluten")*(BY4:BY795="ALERTE")*(COUNTIF(AF69,"*"&amp;BZ4:BZ795&amp;"*")&gt;0)*1))</f>
        <v>0</v>
      </c>
      <c r="AJ69" s="76" cm="1">
        <f t="array" ref="AJ69">IF(T69="",0,SUMPRODUCT((BX4:BX795="Gluten")*(BY4:BY795="SUSP")*(COUNTIF(AF69,"*"&amp;BZ4:BZ795&amp;"*")&gt;0)*1))</f>
        <v>0</v>
      </c>
      <c r="AK69" s="76" cm="1">
        <f t="array" ref="AK69">IF(T69="",0,SUMPRODUCT((BX4:BX795="Crustaces")*(BY4:BY795="ALERTE")*(COUNTIF(AF69,"*"&amp;BZ4:BZ795&amp;"*")&gt;0)*1))</f>
        <v>0</v>
      </c>
      <c r="AL69" s="76" cm="1">
        <f t="array" ref="AL69">IF(T69="",0,SUMPRODUCT((BX4:BX795="Oeufs")*(BY4:BY795="ALERTE")*(COUNTIF(AF69,"*"&amp;BZ4:BZ795&amp;"*")&gt;0)*1))</f>
        <v>0</v>
      </c>
      <c r="AM69" s="76" cm="1">
        <f t="array" ref="AM69">IF(T69="",0,SUMPRODUCT((BX4:BX795="Poissons")*(BY4:BY795="INFO")*(COUNTIF(AF69,"*"&amp;BZ4:BZ795&amp;"*")&gt;0)*1))</f>
        <v>0</v>
      </c>
      <c r="AN69" s="76" cm="1">
        <f t="array" ref="AN69">IF(T69="",0,SUMPRODUCT((BX4:BX795="Poissons")*(BY4:BY795="EXCL")*(COUNTIF(AF69,"*"&amp;BZ4:BZ795&amp;"*")&gt;0)*1))</f>
        <v>0</v>
      </c>
      <c r="AO69" s="76" cm="1">
        <f t="array" ref="AO69">IF(T69="",0,SUMPRODUCT((BX4:BX795="Poissons")*(BY4:BY795="ALERTE")*(COUNTIF(AF69,"*"&amp;BZ4:BZ795&amp;"*")&gt;0)*1))</f>
        <v>0</v>
      </c>
      <c r="AP69" s="76" cm="1">
        <f t="array" ref="AP69">IF(T69="",0,SUMPRODUCT((BX4:BX795="Arachides")*(BY4:BY795="ALERTE")*(COUNTIF(AF69,"*"&amp;BZ4:BZ795&amp;"*")&gt;0)*1))</f>
        <v>0</v>
      </c>
      <c r="AQ69" s="76" cm="1">
        <f t="array" ref="AQ69">IF(T69="",0,SUMPRODUCT((BX4:BX795="Soja")*(BY4:BY795="INFO")*(COUNTIF(AF69,"*"&amp;BZ4:BZ795&amp;"*")&gt;0)*1))</f>
        <v>0</v>
      </c>
      <c r="AR69" s="76" cm="1">
        <f t="array" ref="AR69">IF(T69="",0,SUMPRODUCT((BX4:BX795="Soja")*(BY4:BY795="ALERTE")*(COUNTIF(AF69,"*"&amp;BZ4:BZ795&amp;"*")&gt;0)*1))</f>
        <v>0</v>
      </c>
      <c r="AS69" s="76" cm="1">
        <f t="array" ref="AS69">IF(T69="",0,SUMPRODUCT((BX4:BX795="Lait")*(BY4:BY795="INFO")*(COUNTIF(AF69,"*"&amp;BZ4:BZ795&amp;"*")&gt;0)*1))</f>
        <v>0</v>
      </c>
      <c r="AT69" s="76" cm="1">
        <f t="array" ref="AT69">IF(T69="",0,SUMPRODUCT((BX4:BX795="Lait")*(BY4:BY795="EXCL")*(COUNTIF(AF69,"*"&amp;BZ4:BZ795&amp;"*")&gt;0)*1))</f>
        <v>0</v>
      </c>
      <c r="AU69" s="76" cm="1">
        <f t="array" ref="AU69">IF(T69="",0,SUMPRODUCT((BX4:BX795="Lait")*(BY4:BY795="ALERTE")*(COUNTIF(AF69,"*"&amp;BZ4:BZ795&amp;"*")&gt;0)*1))</f>
        <v>0</v>
      </c>
      <c r="AV69" s="76" cm="1">
        <f t="array" ref="AV69">IF(T69="",0,SUMPRODUCT((BX4:BX795="Lait")*(BY4:BY795="SUSP")*(COUNTIF(AF69,"*"&amp;BZ4:BZ795&amp;"*")&gt;0)*1))</f>
        <v>0</v>
      </c>
      <c r="AW69" s="76" cm="1">
        <f t="array" ref="AW69">IF(T69="",0,SUMPRODUCT((BX4:BX795="Fruits a coque")*(BY4:BY795="EXCL")*(COUNTIF(AF69,"*"&amp;BZ4:BZ795&amp;"*")&gt;0)*1))</f>
        <v>0</v>
      </c>
      <c r="AX69" s="76" cm="1">
        <f t="array" ref="AX69">IF(T69="",0,SUMPRODUCT((BX4:BX795="Fruits a coque")*(BY4:BY795="ALERTE")*(COUNTIF(AF69,"*"&amp;BZ4:BZ795&amp;"*")&gt;0)*1))</f>
        <v>0</v>
      </c>
      <c r="AY69" s="76" cm="1">
        <f t="array" ref="AY69">IF(T69="",0,SUMPRODUCT((BX4:BX795="Celeri")*(BY4:BY795="ALERTE")*(COUNTIF(AF69,"*"&amp;BZ4:BZ795&amp;"*")&gt;0)*1))</f>
        <v>0</v>
      </c>
      <c r="AZ69" s="76" cm="1">
        <f t="array" ref="AZ69">IF(T69="",0,SUMPRODUCT((BX4:BX795="Moutarde")*(BY4:BY795="ALERTE")*(COUNTIF(AF69,"*"&amp;BZ4:BZ795&amp;"*")&gt;0)*1))</f>
        <v>0</v>
      </c>
      <c r="BA69" s="76" cm="1">
        <f t="array" ref="BA69">IF(T69="",0,SUMPRODUCT((BX4:BX795="Sesame")*(BY4:BY795="ALERTE")*(COUNTIF(AF69,"*"&amp;BZ4:BZ795&amp;"*")&gt;0)*1))</f>
        <v>0</v>
      </c>
      <c r="BB69" s="76" cm="1">
        <f t="array" ref="BB69">IF(T69="",0,SUMPRODUCT((BX4:BX795="Sulfites")*(BY4:BY795="ALERTE")*(COUNTIF(AF69,"*"&amp;BZ4:BZ795&amp;"*")&gt;0)*1))</f>
        <v>0</v>
      </c>
      <c r="BC69" s="76" cm="1">
        <f t="array" ref="BC69">IF(T69="",0,SUMPRODUCT((BX4:BX795="Lupin")*(BY4:BY795="ALERTE")*(COUNTIF(AF69,"*"&amp;BZ4:BZ795&amp;"*")&gt;0)*1))</f>
        <v>0</v>
      </c>
      <c r="BD69" s="76" cm="1">
        <f t="array" ref="BD69">IF(T69="",0,SUMPRODUCT((BX4:BX795="Mollusques")*(BY4:BY795="EXCL")*(COUNTIF(AF69,"*"&amp;BZ4:BZ795&amp;"*")&gt;0)*1))</f>
        <v>0</v>
      </c>
      <c r="BE69" s="76" cm="1">
        <f t="array" ref="BE69">IF(T69="",0,SUMPRODUCT((BX4:BX795="Mollusques")*(BY4:BY795="ALERTE")*(COUNTIF(AF69,"*"&amp;BZ4:BZ795&amp;"*")&gt;0)*1))</f>
        <v>0</v>
      </c>
      <c r="BF69" s="76" t="str">
        <f t="shared" si="24"/>
        <v/>
      </c>
      <c r="BG69" s="76" t="str">
        <f t="shared" si="25"/>
        <v/>
      </c>
      <c r="BH69" s="76" t="str">
        <f t="shared" si="26"/>
        <v/>
      </c>
      <c r="BI69" s="76" t="str">
        <f t="shared" si="27"/>
        <v/>
      </c>
      <c r="BJ69" s="76" t="str">
        <f t="shared" si="28"/>
        <v/>
      </c>
      <c r="BK69" s="76" t="str">
        <f t="shared" si="29"/>
        <v/>
      </c>
      <c r="BL69" s="76" t="str">
        <f t="shared" si="30"/>
        <v/>
      </c>
      <c r="BM69" s="76" t="str">
        <f t="shared" si="31"/>
        <v/>
      </c>
      <c r="BN69" s="76" t="str">
        <f t="shared" si="32"/>
        <v/>
      </c>
      <c r="BO69" s="76" t="str">
        <f t="shared" si="33"/>
        <v/>
      </c>
      <c r="BP69" s="76" t="str">
        <f t="shared" si="34"/>
        <v/>
      </c>
      <c r="BQ69" s="76" t="str">
        <f t="shared" si="35"/>
        <v/>
      </c>
      <c r="BR69" s="76" t="str">
        <f t="shared" si="36"/>
        <v/>
      </c>
      <c r="BS69" s="76" t="str">
        <f t="shared" si="37"/>
        <v/>
      </c>
      <c r="BT69" s="76" t="str">
        <f t="shared" si="38"/>
        <v/>
      </c>
      <c r="BU69" s="76" t="str">
        <f t="shared" si="39"/>
        <v/>
      </c>
      <c r="BX69" s="67" t="s">
        <v>8</v>
      </c>
      <c r="BY69" s="547" t="s">
        <v>20</v>
      </c>
      <c r="BZ69" s="67" t="s">
        <v>60</v>
      </c>
      <c r="CA69" s="67" t="s">
        <v>457</v>
      </c>
    </row>
    <row r="70" spans="2:79" ht="30" customHeight="1">
      <c r="B70" s="816" t="str">
        <f t="shared" si="0"/>
        <v/>
      </c>
      <c r="C70" s="816" t="str">
        <f t="shared" si="1"/>
        <v/>
      </c>
      <c r="D70" s="816" t="str">
        <f t="shared" si="2"/>
        <v/>
      </c>
      <c r="E70" s="816">
        <f>IF(H69&lt;&gt;"",E69,IF(E69="","",IFERROR(MATCH(TRUE(),INDEX(INDEX($K:$K,E69+1):$K$203&lt;&gt;"",0),0)+E69,"")))</f>
        <v>211</v>
      </c>
      <c r="F70" s="816">
        <f t="shared" si="40"/>
        <v>0</v>
      </c>
      <c r="G70" s="816" t="str">
        <f t="shared" si="3"/>
        <v>0</v>
      </c>
      <c r="H70" s="829" t="str">
        <f t="shared" si="4"/>
        <v/>
      </c>
      <c r="I70" s="837" t="str">
        <f t="shared" si="5"/>
        <v/>
      </c>
      <c r="J70" s="830" t="str">
        <f>IF(K70="","",COUNTIF($K$18:K70,"&lt;&gt;"))</f>
        <v/>
      </c>
      <c r="K70" s="831"/>
      <c r="L70" s="830" t="str">
        <f t="shared" si="6"/>
        <v/>
      </c>
      <c r="M70" s="792">
        <f t="shared" si="7"/>
        <v>1</v>
      </c>
      <c r="N70" s="832">
        <f t="shared" si="8"/>
        <v>53</v>
      </c>
      <c r="O70" s="833" t="str">
        <f t="shared" si="9"/>
        <v>0</v>
      </c>
      <c r="P70" s="832">
        <f t="shared" si="10"/>
        <v>1</v>
      </c>
      <c r="Q70" s="832">
        <f t="shared" si="11"/>
        <v>1</v>
      </c>
      <c r="S70" s="556">
        <f t="shared" si="12"/>
        <v>70</v>
      </c>
      <c r="T70" s="834" t="str">
        <f t="shared" si="41"/>
        <v>0</v>
      </c>
      <c r="U70" s="556" t="s">
        <v>1456</v>
      </c>
      <c r="V70" s="835" t="str">
        <f t="shared" si="13"/>
        <v>0</v>
      </c>
      <c r="W70" s="836" t="str">
        <f t="shared" si="14"/>
        <v/>
      </c>
      <c r="X70" s="560" t="str">
        <f t="shared" si="15"/>
        <v>0</v>
      </c>
      <c r="Y70" s="561" t="str">
        <f t="shared" si="16"/>
        <v/>
      </c>
      <c r="Z70" s="556">
        <f t="shared" si="17"/>
        <v>0</v>
      </c>
      <c r="AA70" s="556">
        <f t="shared" si="18"/>
        <v>0</v>
      </c>
      <c r="AB70" s="561" t="str">
        <f t="shared" si="19"/>
        <v>aucun match</v>
      </c>
      <c r="AC70" s="76" t="str">
        <f t="shared" si="20"/>
        <v>0</v>
      </c>
      <c r="AD70" s="76" t="str">
        <f t="shared" si="21"/>
        <v>0</v>
      </c>
      <c r="AE70" s="76" t="str">
        <f t="shared" si="22"/>
        <v>0</v>
      </c>
      <c r="AF70" s="76" t="str">
        <f t="shared" si="23"/>
        <v xml:space="preserve"> 0 </v>
      </c>
      <c r="AG70" s="76" cm="1">
        <f t="array" ref="AG70">IF(T70="",0,SUMPRODUCT((BX4:BX795="Gluten")*(BY4:BY795="INFO")*(COUNTIF(AF70,"*"&amp;BZ4:BZ795&amp;"*")&gt;0)*1))</f>
        <v>0</v>
      </c>
      <c r="AH70" s="76" cm="1">
        <f t="array" ref="AH70">IF(T70="",0,SUMPRODUCT((BX4:BX795="Gluten")*(BY4:BY795="EXCL")*(COUNTIF(AF70,"*"&amp;BZ4:BZ795&amp;"*")&gt;0)*1))</f>
        <v>0</v>
      </c>
      <c r="AI70" s="76" cm="1">
        <f t="array" ref="AI70">IF(T70="",0,SUMPRODUCT((BX4:BX795="Gluten")*(BY4:BY795="ALERTE")*(COUNTIF(AF70,"*"&amp;BZ4:BZ795&amp;"*")&gt;0)*1))</f>
        <v>0</v>
      </c>
      <c r="AJ70" s="76" cm="1">
        <f t="array" ref="AJ70">IF(T70="",0,SUMPRODUCT((BX4:BX795="Gluten")*(BY4:BY795="SUSP")*(COUNTIF(AF70,"*"&amp;BZ4:BZ795&amp;"*")&gt;0)*1))</f>
        <v>0</v>
      </c>
      <c r="AK70" s="76" cm="1">
        <f t="array" ref="AK70">IF(T70="",0,SUMPRODUCT((BX4:BX795="Crustaces")*(BY4:BY795="ALERTE")*(COUNTIF(AF70,"*"&amp;BZ4:BZ795&amp;"*")&gt;0)*1))</f>
        <v>0</v>
      </c>
      <c r="AL70" s="76" cm="1">
        <f t="array" ref="AL70">IF(T70="",0,SUMPRODUCT((BX4:BX795="Oeufs")*(BY4:BY795="ALERTE")*(COUNTIF(AF70,"*"&amp;BZ4:BZ795&amp;"*")&gt;0)*1))</f>
        <v>0</v>
      </c>
      <c r="AM70" s="76" cm="1">
        <f t="array" ref="AM70">IF(T70="",0,SUMPRODUCT((BX4:BX795="Poissons")*(BY4:BY795="INFO")*(COUNTIF(AF70,"*"&amp;BZ4:BZ795&amp;"*")&gt;0)*1))</f>
        <v>0</v>
      </c>
      <c r="AN70" s="76" cm="1">
        <f t="array" ref="AN70">IF(T70="",0,SUMPRODUCT((BX4:BX795="Poissons")*(BY4:BY795="EXCL")*(COUNTIF(AF70,"*"&amp;BZ4:BZ795&amp;"*")&gt;0)*1))</f>
        <v>0</v>
      </c>
      <c r="AO70" s="76" cm="1">
        <f t="array" ref="AO70">IF(T70="",0,SUMPRODUCT((BX4:BX795="Poissons")*(BY4:BY795="ALERTE")*(COUNTIF(AF70,"*"&amp;BZ4:BZ795&amp;"*")&gt;0)*1))</f>
        <v>0</v>
      </c>
      <c r="AP70" s="76" cm="1">
        <f t="array" ref="AP70">IF(T70="",0,SUMPRODUCT((BX4:BX795="Arachides")*(BY4:BY795="ALERTE")*(COUNTIF(AF70,"*"&amp;BZ4:BZ795&amp;"*")&gt;0)*1))</f>
        <v>0</v>
      </c>
      <c r="AQ70" s="76" cm="1">
        <f t="array" ref="AQ70">IF(T70="",0,SUMPRODUCT((BX4:BX795="Soja")*(BY4:BY795="INFO")*(COUNTIF(AF70,"*"&amp;BZ4:BZ795&amp;"*")&gt;0)*1))</f>
        <v>0</v>
      </c>
      <c r="AR70" s="76" cm="1">
        <f t="array" ref="AR70">IF(T70="",0,SUMPRODUCT((BX4:BX795="Soja")*(BY4:BY795="ALERTE")*(COUNTIF(AF70,"*"&amp;BZ4:BZ795&amp;"*")&gt;0)*1))</f>
        <v>0</v>
      </c>
      <c r="AS70" s="76" cm="1">
        <f t="array" ref="AS70">IF(T70="",0,SUMPRODUCT((BX4:BX795="Lait")*(BY4:BY795="INFO")*(COUNTIF(AF70,"*"&amp;BZ4:BZ795&amp;"*")&gt;0)*1))</f>
        <v>0</v>
      </c>
      <c r="AT70" s="76" cm="1">
        <f t="array" ref="AT70">IF(T70="",0,SUMPRODUCT((BX4:BX795="Lait")*(BY4:BY795="EXCL")*(COUNTIF(AF70,"*"&amp;BZ4:BZ795&amp;"*")&gt;0)*1))</f>
        <v>0</v>
      </c>
      <c r="AU70" s="76" cm="1">
        <f t="array" ref="AU70">IF(T70="",0,SUMPRODUCT((BX4:BX795="Lait")*(BY4:BY795="ALERTE")*(COUNTIF(AF70,"*"&amp;BZ4:BZ795&amp;"*")&gt;0)*1))</f>
        <v>0</v>
      </c>
      <c r="AV70" s="76" cm="1">
        <f t="array" ref="AV70">IF(T70="",0,SUMPRODUCT((BX4:BX795="Lait")*(BY4:BY795="SUSP")*(COUNTIF(AF70,"*"&amp;BZ4:BZ795&amp;"*")&gt;0)*1))</f>
        <v>0</v>
      </c>
      <c r="AW70" s="76" cm="1">
        <f t="array" ref="AW70">IF(T70="",0,SUMPRODUCT((BX4:BX795="Fruits a coque")*(BY4:BY795="EXCL")*(COUNTIF(AF70,"*"&amp;BZ4:BZ795&amp;"*")&gt;0)*1))</f>
        <v>0</v>
      </c>
      <c r="AX70" s="76" cm="1">
        <f t="array" ref="AX70">IF(T70="",0,SUMPRODUCT((BX4:BX795="Fruits a coque")*(BY4:BY795="ALERTE")*(COUNTIF(AF70,"*"&amp;BZ4:BZ795&amp;"*")&gt;0)*1))</f>
        <v>0</v>
      </c>
      <c r="AY70" s="76" cm="1">
        <f t="array" ref="AY70">IF(T70="",0,SUMPRODUCT((BX4:BX795="Celeri")*(BY4:BY795="ALERTE")*(COUNTIF(AF70,"*"&amp;BZ4:BZ795&amp;"*")&gt;0)*1))</f>
        <v>0</v>
      </c>
      <c r="AZ70" s="76" cm="1">
        <f t="array" ref="AZ70">IF(T70="",0,SUMPRODUCT((BX4:BX795="Moutarde")*(BY4:BY795="ALERTE")*(COUNTIF(AF70,"*"&amp;BZ4:BZ795&amp;"*")&gt;0)*1))</f>
        <v>0</v>
      </c>
      <c r="BA70" s="76" cm="1">
        <f t="array" ref="BA70">IF(T70="",0,SUMPRODUCT((BX4:BX795="Sesame")*(BY4:BY795="ALERTE")*(COUNTIF(AF70,"*"&amp;BZ4:BZ795&amp;"*")&gt;0)*1))</f>
        <v>0</v>
      </c>
      <c r="BB70" s="76" cm="1">
        <f t="array" ref="BB70">IF(T70="",0,SUMPRODUCT((BX4:BX795="Sulfites")*(BY4:BY795="ALERTE")*(COUNTIF(AF70,"*"&amp;BZ4:BZ795&amp;"*")&gt;0)*1))</f>
        <v>0</v>
      </c>
      <c r="BC70" s="76" cm="1">
        <f t="array" ref="BC70">IF(T70="",0,SUMPRODUCT((BX4:BX795="Lupin")*(BY4:BY795="ALERTE")*(COUNTIF(AF70,"*"&amp;BZ4:BZ795&amp;"*")&gt;0)*1))</f>
        <v>0</v>
      </c>
      <c r="BD70" s="76" cm="1">
        <f t="array" ref="BD70">IF(T70="",0,SUMPRODUCT((BX4:BX795="Mollusques")*(BY4:BY795="EXCL")*(COUNTIF(AF70,"*"&amp;BZ4:BZ795&amp;"*")&gt;0)*1))</f>
        <v>0</v>
      </c>
      <c r="BE70" s="76" cm="1">
        <f t="array" ref="BE70">IF(T70="",0,SUMPRODUCT((BX4:BX795="Mollusques")*(BY4:BY795="ALERTE")*(COUNTIF(AF70,"*"&amp;BZ4:BZ795&amp;"*")&gt;0)*1))</f>
        <v>0</v>
      </c>
      <c r="BF70" s="76" t="str">
        <f t="shared" si="24"/>
        <v/>
      </c>
      <c r="BG70" s="76" t="str">
        <f t="shared" si="25"/>
        <v/>
      </c>
      <c r="BH70" s="76" t="str">
        <f t="shared" si="26"/>
        <v/>
      </c>
      <c r="BI70" s="76" t="str">
        <f t="shared" si="27"/>
        <v/>
      </c>
      <c r="BJ70" s="76" t="str">
        <f t="shared" si="28"/>
        <v/>
      </c>
      <c r="BK70" s="76" t="str">
        <f t="shared" si="29"/>
        <v/>
      </c>
      <c r="BL70" s="76" t="str">
        <f t="shared" si="30"/>
        <v/>
      </c>
      <c r="BM70" s="76" t="str">
        <f t="shared" si="31"/>
        <v/>
      </c>
      <c r="BN70" s="76" t="str">
        <f t="shared" si="32"/>
        <v/>
      </c>
      <c r="BO70" s="76" t="str">
        <f t="shared" si="33"/>
        <v/>
      </c>
      <c r="BP70" s="76" t="str">
        <f t="shared" si="34"/>
        <v/>
      </c>
      <c r="BQ70" s="76" t="str">
        <f t="shared" si="35"/>
        <v/>
      </c>
      <c r="BR70" s="76" t="str">
        <f t="shared" si="36"/>
        <v/>
      </c>
      <c r="BS70" s="76" t="str">
        <f t="shared" si="37"/>
        <v/>
      </c>
      <c r="BT70" s="76" t="str">
        <f t="shared" si="38"/>
        <v/>
      </c>
      <c r="BU70" s="76" t="str">
        <f t="shared" si="39"/>
        <v/>
      </c>
      <c r="BX70" s="67" t="s">
        <v>8</v>
      </c>
      <c r="BY70" s="547" t="s">
        <v>20</v>
      </c>
      <c r="BZ70" s="67" t="s">
        <v>61</v>
      </c>
      <c r="CA70" s="67" t="s">
        <v>458</v>
      </c>
    </row>
    <row r="71" spans="2:79" ht="30" customHeight="1">
      <c r="B71" s="816" t="str">
        <f t="shared" si="0"/>
        <v/>
      </c>
      <c r="C71" s="816" t="str">
        <f t="shared" si="1"/>
        <v/>
      </c>
      <c r="D71" s="816" t="str">
        <f t="shared" si="2"/>
        <v/>
      </c>
      <c r="E71" s="816">
        <f>IF(H70&lt;&gt;"",E70,IF(E70="","",IFERROR(MATCH(TRUE(),INDEX(INDEX($K:$K,E70+1):$K$203&lt;&gt;"",0),0)+E70,"")))</f>
        <v>212</v>
      </c>
      <c r="F71" s="816">
        <f t="shared" si="40"/>
        <v>0</v>
      </c>
      <c r="G71" s="816" t="str">
        <f t="shared" si="3"/>
        <v>0</v>
      </c>
      <c r="H71" s="829" t="str">
        <f t="shared" si="4"/>
        <v/>
      </c>
      <c r="I71" s="837" t="str">
        <f t="shared" si="5"/>
        <v/>
      </c>
      <c r="J71" s="830" t="str">
        <f>IF(K71="","",COUNTIF($K$18:K71,"&lt;&gt;"))</f>
        <v/>
      </c>
      <c r="K71" s="831"/>
      <c r="L71" s="830" t="str">
        <f t="shared" si="6"/>
        <v/>
      </c>
      <c r="M71" s="792">
        <f t="shared" si="7"/>
        <v>1</v>
      </c>
      <c r="N71" s="832">
        <f t="shared" si="8"/>
        <v>54</v>
      </c>
      <c r="O71" s="833" t="str">
        <f t="shared" si="9"/>
        <v>0</v>
      </c>
      <c r="P71" s="832">
        <f t="shared" si="10"/>
        <v>1</v>
      </c>
      <c r="Q71" s="832">
        <f t="shared" si="11"/>
        <v>1</v>
      </c>
      <c r="S71" s="556">
        <f t="shared" si="12"/>
        <v>71</v>
      </c>
      <c r="T71" s="834" t="str">
        <f t="shared" si="41"/>
        <v>0</v>
      </c>
      <c r="U71" s="556" t="s">
        <v>1456</v>
      </c>
      <c r="V71" s="835" t="str">
        <f t="shared" si="13"/>
        <v>0</v>
      </c>
      <c r="W71" s="836" t="str">
        <f t="shared" si="14"/>
        <v/>
      </c>
      <c r="X71" s="560" t="str">
        <f t="shared" si="15"/>
        <v>0</v>
      </c>
      <c r="Y71" s="561" t="str">
        <f t="shared" si="16"/>
        <v/>
      </c>
      <c r="Z71" s="556">
        <f t="shared" si="17"/>
        <v>0</v>
      </c>
      <c r="AA71" s="556">
        <f t="shared" si="18"/>
        <v>0</v>
      </c>
      <c r="AB71" s="561" t="str">
        <f t="shared" si="19"/>
        <v>aucun match</v>
      </c>
      <c r="AC71" s="76" t="str">
        <f t="shared" si="20"/>
        <v>0</v>
      </c>
      <c r="AD71" s="76" t="str">
        <f t="shared" si="21"/>
        <v>0</v>
      </c>
      <c r="AE71" s="76" t="str">
        <f t="shared" si="22"/>
        <v>0</v>
      </c>
      <c r="AF71" s="76" t="str">
        <f t="shared" si="23"/>
        <v xml:space="preserve"> 0 </v>
      </c>
      <c r="AG71" s="76" cm="1">
        <f t="array" ref="AG71">IF(T71="",0,SUMPRODUCT((BX4:BX795="Gluten")*(BY4:BY795="INFO")*(COUNTIF(AF71,"*"&amp;BZ4:BZ795&amp;"*")&gt;0)*1))</f>
        <v>0</v>
      </c>
      <c r="AH71" s="76" cm="1">
        <f t="array" ref="AH71">IF(T71="",0,SUMPRODUCT((BX4:BX795="Gluten")*(BY4:BY795="EXCL")*(COUNTIF(AF71,"*"&amp;BZ4:BZ795&amp;"*")&gt;0)*1))</f>
        <v>0</v>
      </c>
      <c r="AI71" s="76" cm="1">
        <f t="array" ref="AI71">IF(T71="",0,SUMPRODUCT((BX4:BX795="Gluten")*(BY4:BY795="ALERTE")*(COUNTIF(AF71,"*"&amp;BZ4:BZ795&amp;"*")&gt;0)*1))</f>
        <v>0</v>
      </c>
      <c r="AJ71" s="76" cm="1">
        <f t="array" ref="AJ71">IF(T71="",0,SUMPRODUCT((BX4:BX795="Gluten")*(BY4:BY795="SUSP")*(COUNTIF(AF71,"*"&amp;BZ4:BZ795&amp;"*")&gt;0)*1))</f>
        <v>0</v>
      </c>
      <c r="AK71" s="76" cm="1">
        <f t="array" ref="AK71">IF(T71="",0,SUMPRODUCT((BX4:BX795="Crustaces")*(BY4:BY795="ALERTE")*(COUNTIF(AF71,"*"&amp;BZ4:BZ795&amp;"*")&gt;0)*1))</f>
        <v>0</v>
      </c>
      <c r="AL71" s="76" cm="1">
        <f t="array" ref="AL71">IF(T71="",0,SUMPRODUCT((BX4:BX795="Oeufs")*(BY4:BY795="ALERTE")*(COUNTIF(AF71,"*"&amp;BZ4:BZ795&amp;"*")&gt;0)*1))</f>
        <v>0</v>
      </c>
      <c r="AM71" s="76" cm="1">
        <f t="array" ref="AM71">IF(T71="",0,SUMPRODUCT((BX4:BX795="Poissons")*(BY4:BY795="INFO")*(COUNTIF(AF71,"*"&amp;BZ4:BZ795&amp;"*")&gt;0)*1))</f>
        <v>0</v>
      </c>
      <c r="AN71" s="76" cm="1">
        <f t="array" ref="AN71">IF(T71="",0,SUMPRODUCT((BX4:BX795="Poissons")*(BY4:BY795="EXCL")*(COUNTIF(AF71,"*"&amp;BZ4:BZ795&amp;"*")&gt;0)*1))</f>
        <v>0</v>
      </c>
      <c r="AO71" s="76" cm="1">
        <f t="array" ref="AO71">IF(T71="",0,SUMPRODUCT((BX4:BX795="Poissons")*(BY4:BY795="ALERTE")*(COUNTIF(AF71,"*"&amp;BZ4:BZ795&amp;"*")&gt;0)*1))</f>
        <v>0</v>
      </c>
      <c r="AP71" s="76" cm="1">
        <f t="array" ref="AP71">IF(T71="",0,SUMPRODUCT((BX4:BX795="Arachides")*(BY4:BY795="ALERTE")*(COUNTIF(AF71,"*"&amp;BZ4:BZ795&amp;"*")&gt;0)*1))</f>
        <v>0</v>
      </c>
      <c r="AQ71" s="76" cm="1">
        <f t="array" ref="AQ71">IF(T71="",0,SUMPRODUCT((BX4:BX795="Soja")*(BY4:BY795="INFO")*(COUNTIF(AF71,"*"&amp;BZ4:BZ795&amp;"*")&gt;0)*1))</f>
        <v>0</v>
      </c>
      <c r="AR71" s="76" cm="1">
        <f t="array" ref="AR71">IF(T71="",0,SUMPRODUCT((BX4:BX795="Soja")*(BY4:BY795="ALERTE")*(COUNTIF(AF71,"*"&amp;BZ4:BZ795&amp;"*")&gt;0)*1))</f>
        <v>0</v>
      </c>
      <c r="AS71" s="76" cm="1">
        <f t="array" ref="AS71">IF(T71="",0,SUMPRODUCT((BX4:BX795="Lait")*(BY4:BY795="INFO")*(COUNTIF(AF71,"*"&amp;BZ4:BZ795&amp;"*")&gt;0)*1))</f>
        <v>0</v>
      </c>
      <c r="AT71" s="76" cm="1">
        <f t="array" ref="AT71">IF(T71="",0,SUMPRODUCT((BX4:BX795="Lait")*(BY4:BY795="EXCL")*(COUNTIF(AF71,"*"&amp;BZ4:BZ795&amp;"*")&gt;0)*1))</f>
        <v>0</v>
      </c>
      <c r="AU71" s="76" cm="1">
        <f t="array" ref="AU71">IF(T71="",0,SUMPRODUCT((BX4:BX795="Lait")*(BY4:BY795="ALERTE")*(COUNTIF(AF71,"*"&amp;BZ4:BZ795&amp;"*")&gt;0)*1))</f>
        <v>0</v>
      </c>
      <c r="AV71" s="76" cm="1">
        <f t="array" ref="AV71">IF(T71="",0,SUMPRODUCT((BX4:BX795="Lait")*(BY4:BY795="SUSP")*(COUNTIF(AF71,"*"&amp;BZ4:BZ795&amp;"*")&gt;0)*1))</f>
        <v>0</v>
      </c>
      <c r="AW71" s="76" cm="1">
        <f t="array" ref="AW71">IF(T71="",0,SUMPRODUCT((BX4:BX795="Fruits a coque")*(BY4:BY795="EXCL")*(COUNTIF(AF71,"*"&amp;BZ4:BZ795&amp;"*")&gt;0)*1))</f>
        <v>0</v>
      </c>
      <c r="AX71" s="76" cm="1">
        <f t="array" ref="AX71">IF(T71="",0,SUMPRODUCT((BX4:BX795="Fruits a coque")*(BY4:BY795="ALERTE")*(COUNTIF(AF71,"*"&amp;BZ4:BZ795&amp;"*")&gt;0)*1))</f>
        <v>0</v>
      </c>
      <c r="AY71" s="76" cm="1">
        <f t="array" ref="AY71">IF(T71="",0,SUMPRODUCT((BX4:BX795="Celeri")*(BY4:BY795="ALERTE")*(COUNTIF(AF71,"*"&amp;BZ4:BZ795&amp;"*")&gt;0)*1))</f>
        <v>0</v>
      </c>
      <c r="AZ71" s="76" cm="1">
        <f t="array" ref="AZ71">IF(T71="",0,SUMPRODUCT((BX4:BX795="Moutarde")*(BY4:BY795="ALERTE")*(COUNTIF(AF71,"*"&amp;BZ4:BZ795&amp;"*")&gt;0)*1))</f>
        <v>0</v>
      </c>
      <c r="BA71" s="76" cm="1">
        <f t="array" ref="BA71">IF(T71="",0,SUMPRODUCT((BX4:BX795="Sesame")*(BY4:BY795="ALERTE")*(COUNTIF(AF71,"*"&amp;BZ4:BZ795&amp;"*")&gt;0)*1))</f>
        <v>0</v>
      </c>
      <c r="BB71" s="76" cm="1">
        <f t="array" ref="BB71">IF(T71="",0,SUMPRODUCT((BX4:BX795="Sulfites")*(BY4:BY795="ALERTE")*(COUNTIF(AF71,"*"&amp;BZ4:BZ795&amp;"*")&gt;0)*1))</f>
        <v>0</v>
      </c>
      <c r="BC71" s="76" cm="1">
        <f t="array" ref="BC71">IF(T71="",0,SUMPRODUCT((BX4:BX795="Lupin")*(BY4:BY795="ALERTE")*(COUNTIF(AF71,"*"&amp;BZ4:BZ795&amp;"*")&gt;0)*1))</f>
        <v>0</v>
      </c>
      <c r="BD71" s="76" cm="1">
        <f t="array" ref="BD71">IF(T71="",0,SUMPRODUCT((BX4:BX795="Mollusques")*(BY4:BY795="EXCL")*(COUNTIF(AF71,"*"&amp;BZ4:BZ795&amp;"*")&gt;0)*1))</f>
        <v>0</v>
      </c>
      <c r="BE71" s="76" cm="1">
        <f t="array" ref="BE71">IF(T71="",0,SUMPRODUCT((BX4:BX795="Mollusques")*(BY4:BY795="ALERTE")*(COUNTIF(AF71,"*"&amp;BZ4:BZ795&amp;"*")&gt;0)*1))</f>
        <v>0</v>
      </c>
      <c r="BF71" s="76" t="str">
        <f t="shared" si="24"/>
        <v/>
      </c>
      <c r="BG71" s="76" t="str">
        <f t="shared" si="25"/>
        <v/>
      </c>
      <c r="BH71" s="76" t="str">
        <f t="shared" si="26"/>
        <v/>
      </c>
      <c r="BI71" s="76" t="str">
        <f t="shared" si="27"/>
        <v/>
      </c>
      <c r="BJ71" s="76" t="str">
        <f t="shared" si="28"/>
        <v/>
      </c>
      <c r="BK71" s="76" t="str">
        <f t="shared" si="29"/>
        <v/>
      </c>
      <c r="BL71" s="76" t="str">
        <f t="shared" si="30"/>
        <v/>
      </c>
      <c r="BM71" s="76" t="str">
        <f t="shared" si="31"/>
        <v/>
      </c>
      <c r="BN71" s="76" t="str">
        <f t="shared" si="32"/>
        <v/>
      </c>
      <c r="BO71" s="76" t="str">
        <f t="shared" si="33"/>
        <v/>
      </c>
      <c r="BP71" s="76" t="str">
        <f t="shared" si="34"/>
        <v/>
      </c>
      <c r="BQ71" s="76" t="str">
        <f t="shared" si="35"/>
        <v/>
      </c>
      <c r="BR71" s="76" t="str">
        <f t="shared" si="36"/>
        <v/>
      </c>
      <c r="BS71" s="76" t="str">
        <f t="shared" si="37"/>
        <v/>
      </c>
      <c r="BT71" s="76" t="str">
        <f t="shared" si="38"/>
        <v/>
      </c>
      <c r="BU71" s="76" t="str">
        <f t="shared" si="39"/>
        <v/>
      </c>
      <c r="BX71" s="67" t="s">
        <v>8</v>
      </c>
      <c r="BY71" s="547" t="s">
        <v>20</v>
      </c>
      <c r="BZ71" s="67" t="s">
        <v>2101</v>
      </c>
      <c r="CA71" s="67" t="s">
        <v>459</v>
      </c>
    </row>
    <row r="72" spans="2:79" ht="30" customHeight="1">
      <c r="B72" s="816" t="str">
        <f t="shared" si="0"/>
        <v/>
      </c>
      <c r="C72" s="816" t="str">
        <f t="shared" si="1"/>
        <v/>
      </c>
      <c r="D72" s="816" t="str">
        <f t="shared" si="2"/>
        <v/>
      </c>
      <c r="E72" s="816">
        <f>IF(H71&lt;&gt;"",E71,IF(E71="","",IFERROR(MATCH(TRUE(),INDEX(INDEX($K:$K,E71+1):$K$203&lt;&gt;"",0),0)+E71,"")))</f>
        <v>213</v>
      </c>
      <c r="F72" s="816">
        <f t="shared" si="40"/>
        <v>0</v>
      </c>
      <c r="G72" s="816" t="str">
        <f t="shared" si="3"/>
        <v>0</v>
      </c>
      <c r="H72" s="829" t="str">
        <f t="shared" si="4"/>
        <v/>
      </c>
      <c r="I72" s="837" t="str">
        <f t="shared" si="5"/>
        <v/>
      </c>
      <c r="J72" s="830" t="str">
        <f>IF(K72="","",COUNTIF($K$18:K72,"&lt;&gt;"))</f>
        <v/>
      </c>
      <c r="K72" s="831"/>
      <c r="L72" s="830" t="str">
        <f t="shared" si="6"/>
        <v/>
      </c>
      <c r="M72" s="792">
        <f t="shared" si="7"/>
        <v>1</v>
      </c>
      <c r="N72" s="832">
        <f t="shared" si="8"/>
        <v>55</v>
      </c>
      <c r="O72" s="833" t="str">
        <f t="shared" si="9"/>
        <v>0</v>
      </c>
      <c r="P72" s="832">
        <f t="shared" si="10"/>
        <v>1</v>
      </c>
      <c r="Q72" s="832">
        <f t="shared" si="11"/>
        <v>1</v>
      </c>
      <c r="S72" s="556">
        <f t="shared" si="12"/>
        <v>72</v>
      </c>
      <c r="T72" s="834" t="str">
        <f t="shared" si="41"/>
        <v>0</v>
      </c>
      <c r="U72" s="556" t="s">
        <v>1456</v>
      </c>
      <c r="V72" s="835" t="str">
        <f t="shared" si="13"/>
        <v>0</v>
      </c>
      <c r="W72" s="836" t="str">
        <f t="shared" si="14"/>
        <v/>
      </c>
      <c r="X72" s="560" t="str">
        <f t="shared" si="15"/>
        <v>0</v>
      </c>
      <c r="Y72" s="561" t="str">
        <f t="shared" si="16"/>
        <v/>
      </c>
      <c r="Z72" s="556">
        <f t="shared" si="17"/>
        <v>0</v>
      </c>
      <c r="AA72" s="556">
        <f t="shared" si="18"/>
        <v>0</v>
      </c>
      <c r="AB72" s="561" t="str">
        <f t="shared" si="19"/>
        <v>aucun match</v>
      </c>
      <c r="AC72" s="76" t="str">
        <f t="shared" si="20"/>
        <v>0</v>
      </c>
      <c r="AD72" s="76" t="str">
        <f t="shared" si="21"/>
        <v>0</v>
      </c>
      <c r="AE72" s="76" t="str">
        <f t="shared" si="22"/>
        <v>0</v>
      </c>
      <c r="AF72" s="76" t="str">
        <f t="shared" si="23"/>
        <v xml:space="preserve"> 0 </v>
      </c>
      <c r="AG72" s="76" cm="1">
        <f t="array" ref="AG72">IF(T72="",0,SUMPRODUCT((BX4:BX795="Gluten")*(BY4:BY795="INFO")*(COUNTIF(AF72,"*"&amp;BZ4:BZ795&amp;"*")&gt;0)*1))</f>
        <v>0</v>
      </c>
      <c r="AH72" s="76" cm="1">
        <f t="array" ref="AH72">IF(T72="",0,SUMPRODUCT((BX4:BX795="Gluten")*(BY4:BY795="EXCL")*(COUNTIF(AF72,"*"&amp;BZ4:BZ795&amp;"*")&gt;0)*1))</f>
        <v>0</v>
      </c>
      <c r="AI72" s="76" cm="1">
        <f t="array" ref="AI72">IF(T72="",0,SUMPRODUCT((BX4:BX795="Gluten")*(BY4:BY795="ALERTE")*(COUNTIF(AF72,"*"&amp;BZ4:BZ795&amp;"*")&gt;0)*1))</f>
        <v>0</v>
      </c>
      <c r="AJ72" s="76" cm="1">
        <f t="array" ref="AJ72">IF(T72="",0,SUMPRODUCT((BX4:BX795="Gluten")*(BY4:BY795="SUSP")*(COUNTIF(AF72,"*"&amp;BZ4:BZ795&amp;"*")&gt;0)*1))</f>
        <v>0</v>
      </c>
      <c r="AK72" s="76" cm="1">
        <f t="array" ref="AK72">IF(T72="",0,SUMPRODUCT((BX4:BX795="Crustaces")*(BY4:BY795="ALERTE")*(COUNTIF(AF72,"*"&amp;BZ4:BZ795&amp;"*")&gt;0)*1))</f>
        <v>0</v>
      </c>
      <c r="AL72" s="76" cm="1">
        <f t="array" ref="AL72">IF(T72="",0,SUMPRODUCT((BX4:BX795="Oeufs")*(BY4:BY795="ALERTE")*(COUNTIF(AF72,"*"&amp;BZ4:BZ795&amp;"*")&gt;0)*1))</f>
        <v>0</v>
      </c>
      <c r="AM72" s="76" cm="1">
        <f t="array" ref="AM72">IF(T72="",0,SUMPRODUCT((BX4:BX795="Poissons")*(BY4:BY795="INFO")*(COUNTIF(AF72,"*"&amp;BZ4:BZ795&amp;"*")&gt;0)*1))</f>
        <v>0</v>
      </c>
      <c r="AN72" s="76" cm="1">
        <f t="array" ref="AN72">IF(T72="",0,SUMPRODUCT((BX4:BX795="Poissons")*(BY4:BY795="EXCL")*(COUNTIF(AF72,"*"&amp;BZ4:BZ795&amp;"*")&gt;0)*1))</f>
        <v>0</v>
      </c>
      <c r="AO72" s="76" cm="1">
        <f t="array" ref="AO72">IF(T72="",0,SUMPRODUCT((BX4:BX795="Poissons")*(BY4:BY795="ALERTE")*(COUNTIF(AF72,"*"&amp;BZ4:BZ795&amp;"*")&gt;0)*1))</f>
        <v>0</v>
      </c>
      <c r="AP72" s="76" cm="1">
        <f t="array" ref="AP72">IF(T72="",0,SUMPRODUCT((BX4:BX795="Arachides")*(BY4:BY795="ALERTE")*(COUNTIF(AF72,"*"&amp;BZ4:BZ795&amp;"*")&gt;0)*1))</f>
        <v>0</v>
      </c>
      <c r="AQ72" s="76" cm="1">
        <f t="array" ref="AQ72">IF(T72="",0,SUMPRODUCT((BX4:BX795="Soja")*(BY4:BY795="INFO")*(COUNTIF(AF72,"*"&amp;BZ4:BZ795&amp;"*")&gt;0)*1))</f>
        <v>0</v>
      </c>
      <c r="AR72" s="76" cm="1">
        <f t="array" ref="AR72">IF(T72="",0,SUMPRODUCT((BX4:BX795="Soja")*(BY4:BY795="ALERTE")*(COUNTIF(AF72,"*"&amp;BZ4:BZ795&amp;"*")&gt;0)*1))</f>
        <v>0</v>
      </c>
      <c r="AS72" s="76" cm="1">
        <f t="array" ref="AS72">IF(T72="",0,SUMPRODUCT((BX4:BX795="Lait")*(BY4:BY795="INFO")*(COUNTIF(AF72,"*"&amp;BZ4:BZ795&amp;"*")&gt;0)*1))</f>
        <v>0</v>
      </c>
      <c r="AT72" s="76" cm="1">
        <f t="array" ref="AT72">IF(T72="",0,SUMPRODUCT((BX4:BX795="Lait")*(BY4:BY795="EXCL")*(COUNTIF(AF72,"*"&amp;BZ4:BZ795&amp;"*")&gt;0)*1))</f>
        <v>0</v>
      </c>
      <c r="AU72" s="76" cm="1">
        <f t="array" ref="AU72">IF(T72="",0,SUMPRODUCT((BX4:BX795="Lait")*(BY4:BY795="ALERTE")*(COUNTIF(AF72,"*"&amp;BZ4:BZ795&amp;"*")&gt;0)*1))</f>
        <v>0</v>
      </c>
      <c r="AV72" s="76" cm="1">
        <f t="array" ref="AV72">IF(T72="",0,SUMPRODUCT((BX4:BX795="Lait")*(BY4:BY795="SUSP")*(COUNTIF(AF72,"*"&amp;BZ4:BZ795&amp;"*")&gt;0)*1))</f>
        <v>0</v>
      </c>
      <c r="AW72" s="76" cm="1">
        <f t="array" ref="AW72">IF(T72="",0,SUMPRODUCT((BX4:BX795="Fruits a coque")*(BY4:BY795="EXCL")*(COUNTIF(AF72,"*"&amp;BZ4:BZ795&amp;"*")&gt;0)*1))</f>
        <v>0</v>
      </c>
      <c r="AX72" s="76" cm="1">
        <f t="array" ref="AX72">IF(T72="",0,SUMPRODUCT((BX4:BX795="Fruits a coque")*(BY4:BY795="ALERTE")*(COUNTIF(AF72,"*"&amp;BZ4:BZ795&amp;"*")&gt;0)*1))</f>
        <v>0</v>
      </c>
      <c r="AY72" s="76" cm="1">
        <f t="array" ref="AY72">IF(T72="",0,SUMPRODUCT((BX4:BX795="Celeri")*(BY4:BY795="ALERTE")*(COUNTIF(AF72,"*"&amp;BZ4:BZ795&amp;"*")&gt;0)*1))</f>
        <v>0</v>
      </c>
      <c r="AZ72" s="76" cm="1">
        <f t="array" ref="AZ72">IF(T72="",0,SUMPRODUCT((BX4:BX795="Moutarde")*(BY4:BY795="ALERTE")*(COUNTIF(AF72,"*"&amp;BZ4:BZ795&amp;"*")&gt;0)*1))</f>
        <v>0</v>
      </c>
      <c r="BA72" s="76" cm="1">
        <f t="array" ref="BA72">IF(T72="",0,SUMPRODUCT((BX4:BX795="Sesame")*(BY4:BY795="ALERTE")*(COUNTIF(AF72,"*"&amp;BZ4:BZ795&amp;"*")&gt;0)*1))</f>
        <v>0</v>
      </c>
      <c r="BB72" s="76" cm="1">
        <f t="array" ref="BB72">IF(T72="",0,SUMPRODUCT((BX4:BX795="Sulfites")*(BY4:BY795="ALERTE")*(COUNTIF(AF72,"*"&amp;BZ4:BZ795&amp;"*")&gt;0)*1))</f>
        <v>0</v>
      </c>
      <c r="BC72" s="76" cm="1">
        <f t="array" ref="BC72">IF(T72="",0,SUMPRODUCT((BX4:BX795="Lupin")*(BY4:BY795="ALERTE")*(COUNTIF(AF72,"*"&amp;BZ4:BZ795&amp;"*")&gt;0)*1))</f>
        <v>0</v>
      </c>
      <c r="BD72" s="76" cm="1">
        <f t="array" ref="BD72">IF(T72="",0,SUMPRODUCT((BX4:BX795="Mollusques")*(BY4:BY795="EXCL")*(COUNTIF(AF72,"*"&amp;BZ4:BZ795&amp;"*")&gt;0)*1))</f>
        <v>0</v>
      </c>
      <c r="BE72" s="76" cm="1">
        <f t="array" ref="BE72">IF(T72="",0,SUMPRODUCT((BX4:BX795="Mollusques")*(BY4:BY795="ALERTE")*(COUNTIF(AF72,"*"&amp;BZ4:BZ795&amp;"*")&gt;0)*1))</f>
        <v>0</v>
      </c>
      <c r="BF72" s="76" t="str">
        <f t="shared" si="24"/>
        <v/>
      </c>
      <c r="BG72" s="76" t="str">
        <f t="shared" si="25"/>
        <v/>
      </c>
      <c r="BH72" s="76" t="str">
        <f t="shared" si="26"/>
        <v/>
      </c>
      <c r="BI72" s="76" t="str">
        <f t="shared" si="27"/>
        <v/>
      </c>
      <c r="BJ72" s="76" t="str">
        <f t="shared" si="28"/>
        <v/>
      </c>
      <c r="BK72" s="76" t="str">
        <f t="shared" si="29"/>
        <v/>
      </c>
      <c r="BL72" s="76" t="str">
        <f t="shared" si="30"/>
        <v/>
      </c>
      <c r="BM72" s="76" t="str">
        <f t="shared" si="31"/>
        <v/>
      </c>
      <c r="BN72" s="76" t="str">
        <f t="shared" si="32"/>
        <v/>
      </c>
      <c r="BO72" s="76" t="str">
        <f t="shared" si="33"/>
        <v/>
      </c>
      <c r="BP72" s="76" t="str">
        <f t="shared" si="34"/>
        <v/>
      </c>
      <c r="BQ72" s="76" t="str">
        <f t="shared" si="35"/>
        <v/>
      </c>
      <c r="BR72" s="76" t="str">
        <f t="shared" si="36"/>
        <v/>
      </c>
      <c r="BS72" s="76" t="str">
        <f t="shared" si="37"/>
        <v/>
      </c>
      <c r="BT72" s="76" t="str">
        <f t="shared" si="38"/>
        <v/>
      </c>
      <c r="BU72" s="76" t="str">
        <f t="shared" si="39"/>
        <v/>
      </c>
      <c r="BX72" s="67" t="s">
        <v>8</v>
      </c>
      <c r="BY72" s="547" t="s">
        <v>20</v>
      </c>
      <c r="BZ72" s="67" t="s">
        <v>2022</v>
      </c>
      <c r="CA72" s="67" t="s">
        <v>460</v>
      </c>
    </row>
    <row r="73" spans="2:79" ht="30" customHeight="1">
      <c r="B73" s="816" t="str">
        <f t="shared" si="0"/>
        <v/>
      </c>
      <c r="C73" s="816" t="str">
        <f t="shared" si="1"/>
        <v/>
      </c>
      <c r="D73" s="816" t="str">
        <f t="shared" si="2"/>
        <v/>
      </c>
      <c r="E73" s="816">
        <f>IF(H72&lt;&gt;"",E72,IF(E72="","",IFERROR(MATCH(TRUE(),INDEX(INDEX($K:$K,E72+1):$K$203&lt;&gt;"",0),0)+E72,"")))</f>
        <v>214</v>
      </c>
      <c r="F73" s="816">
        <f t="shared" si="40"/>
        <v>0</v>
      </c>
      <c r="G73" s="816" t="str">
        <f t="shared" si="3"/>
        <v>0</v>
      </c>
      <c r="H73" s="829" t="str">
        <f t="shared" si="4"/>
        <v/>
      </c>
      <c r="I73" s="837" t="str">
        <f t="shared" si="5"/>
        <v/>
      </c>
      <c r="J73" s="830" t="str">
        <f>IF(K73="","",COUNTIF($K$18:K73,"&lt;&gt;"))</f>
        <v/>
      </c>
      <c r="K73" s="831"/>
      <c r="L73" s="830" t="str">
        <f t="shared" si="6"/>
        <v/>
      </c>
      <c r="M73" s="792">
        <f t="shared" si="7"/>
        <v>1</v>
      </c>
      <c r="N73" s="832">
        <f t="shared" si="8"/>
        <v>56</v>
      </c>
      <c r="O73" s="833" t="str">
        <f t="shared" si="9"/>
        <v>0</v>
      </c>
      <c r="P73" s="832">
        <f t="shared" si="10"/>
        <v>1</v>
      </c>
      <c r="Q73" s="832">
        <f t="shared" si="11"/>
        <v>1</v>
      </c>
      <c r="S73" s="556">
        <f t="shared" si="12"/>
        <v>73</v>
      </c>
      <c r="T73" s="834" t="str">
        <f t="shared" si="41"/>
        <v>0</v>
      </c>
      <c r="U73" s="556" t="s">
        <v>1456</v>
      </c>
      <c r="V73" s="835" t="str">
        <f t="shared" si="13"/>
        <v>0</v>
      </c>
      <c r="W73" s="836" t="str">
        <f t="shared" si="14"/>
        <v/>
      </c>
      <c r="X73" s="560" t="str">
        <f t="shared" si="15"/>
        <v>0</v>
      </c>
      <c r="Y73" s="561" t="str">
        <f t="shared" si="16"/>
        <v/>
      </c>
      <c r="Z73" s="556">
        <f t="shared" si="17"/>
        <v>0</v>
      </c>
      <c r="AA73" s="556">
        <f t="shared" si="18"/>
        <v>0</v>
      </c>
      <c r="AB73" s="561" t="str">
        <f t="shared" si="19"/>
        <v>aucun match</v>
      </c>
      <c r="AC73" s="76" t="str">
        <f t="shared" si="20"/>
        <v>0</v>
      </c>
      <c r="AD73" s="76" t="str">
        <f t="shared" si="21"/>
        <v>0</v>
      </c>
      <c r="AE73" s="76" t="str">
        <f t="shared" si="22"/>
        <v>0</v>
      </c>
      <c r="AF73" s="76" t="str">
        <f t="shared" si="23"/>
        <v xml:space="preserve"> 0 </v>
      </c>
      <c r="AG73" s="76" cm="1">
        <f t="array" ref="AG73">IF(T73="",0,SUMPRODUCT((BX4:BX795="Gluten")*(BY4:BY795="INFO")*(COUNTIF(AF73,"*"&amp;BZ4:BZ795&amp;"*")&gt;0)*1))</f>
        <v>0</v>
      </c>
      <c r="AH73" s="76" cm="1">
        <f t="array" ref="AH73">IF(T73="",0,SUMPRODUCT((BX4:BX795="Gluten")*(BY4:BY795="EXCL")*(COUNTIF(AF73,"*"&amp;BZ4:BZ795&amp;"*")&gt;0)*1))</f>
        <v>0</v>
      </c>
      <c r="AI73" s="76" cm="1">
        <f t="array" ref="AI73">IF(T73="",0,SUMPRODUCT((BX4:BX795="Gluten")*(BY4:BY795="ALERTE")*(COUNTIF(AF73,"*"&amp;BZ4:BZ795&amp;"*")&gt;0)*1))</f>
        <v>0</v>
      </c>
      <c r="AJ73" s="76" cm="1">
        <f t="array" ref="AJ73">IF(T73="",0,SUMPRODUCT((BX4:BX795="Gluten")*(BY4:BY795="SUSP")*(COUNTIF(AF73,"*"&amp;BZ4:BZ795&amp;"*")&gt;0)*1))</f>
        <v>0</v>
      </c>
      <c r="AK73" s="76" cm="1">
        <f t="array" ref="AK73">IF(T73="",0,SUMPRODUCT((BX4:BX795="Crustaces")*(BY4:BY795="ALERTE")*(COUNTIF(AF73,"*"&amp;BZ4:BZ795&amp;"*")&gt;0)*1))</f>
        <v>0</v>
      </c>
      <c r="AL73" s="76" cm="1">
        <f t="array" ref="AL73">IF(T73="",0,SUMPRODUCT((BX4:BX795="Oeufs")*(BY4:BY795="ALERTE")*(COUNTIF(AF73,"*"&amp;BZ4:BZ795&amp;"*")&gt;0)*1))</f>
        <v>0</v>
      </c>
      <c r="AM73" s="76" cm="1">
        <f t="array" ref="AM73">IF(T73="",0,SUMPRODUCT((BX4:BX795="Poissons")*(BY4:BY795="INFO")*(COUNTIF(AF73,"*"&amp;BZ4:BZ795&amp;"*")&gt;0)*1))</f>
        <v>0</v>
      </c>
      <c r="AN73" s="76" cm="1">
        <f t="array" ref="AN73">IF(T73="",0,SUMPRODUCT((BX4:BX795="Poissons")*(BY4:BY795="EXCL")*(COUNTIF(AF73,"*"&amp;BZ4:BZ795&amp;"*")&gt;0)*1))</f>
        <v>0</v>
      </c>
      <c r="AO73" s="76" cm="1">
        <f t="array" ref="AO73">IF(T73="",0,SUMPRODUCT((BX4:BX795="Poissons")*(BY4:BY795="ALERTE")*(COUNTIF(AF73,"*"&amp;BZ4:BZ795&amp;"*")&gt;0)*1))</f>
        <v>0</v>
      </c>
      <c r="AP73" s="76" cm="1">
        <f t="array" ref="AP73">IF(T73="",0,SUMPRODUCT((BX4:BX795="Arachides")*(BY4:BY795="ALERTE")*(COUNTIF(AF73,"*"&amp;BZ4:BZ795&amp;"*")&gt;0)*1))</f>
        <v>0</v>
      </c>
      <c r="AQ73" s="76" cm="1">
        <f t="array" ref="AQ73">IF(T73="",0,SUMPRODUCT((BX4:BX795="Soja")*(BY4:BY795="INFO")*(COUNTIF(AF73,"*"&amp;BZ4:BZ795&amp;"*")&gt;0)*1))</f>
        <v>0</v>
      </c>
      <c r="AR73" s="76" cm="1">
        <f t="array" ref="AR73">IF(T73="",0,SUMPRODUCT((BX4:BX795="Soja")*(BY4:BY795="ALERTE")*(COUNTIF(AF73,"*"&amp;BZ4:BZ795&amp;"*")&gt;0)*1))</f>
        <v>0</v>
      </c>
      <c r="AS73" s="76" cm="1">
        <f t="array" ref="AS73">IF(T73="",0,SUMPRODUCT((BX4:BX795="Lait")*(BY4:BY795="INFO")*(COUNTIF(AF73,"*"&amp;BZ4:BZ795&amp;"*")&gt;0)*1))</f>
        <v>0</v>
      </c>
      <c r="AT73" s="76" cm="1">
        <f t="array" ref="AT73">IF(T73="",0,SUMPRODUCT((BX4:BX795="Lait")*(BY4:BY795="EXCL")*(COUNTIF(AF73,"*"&amp;BZ4:BZ795&amp;"*")&gt;0)*1))</f>
        <v>0</v>
      </c>
      <c r="AU73" s="76" cm="1">
        <f t="array" ref="AU73">IF(T73="",0,SUMPRODUCT((BX4:BX795="Lait")*(BY4:BY795="ALERTE")*(COUNTIF(AF73,"*"&amp;BZ4:BZ795&amp;"*")&gt;0)*1))</f>
        <v>0</v>
      </c>
      <c r="AV73" s="76" cm="1">
        <f t="array" ref="AV73">IF(T73="",0,SUMPRODUCT((BX4:BX795="Lait")*(BY4:BY795="SUSP")*(COUNTIF(AF73,"*"&amp;BZ4:BZ795&amp;"*")&gt;0)*1))</f>
        <v>0</v>
      </c>
      <c r="AW73" s="76" cm="1">
        <f t="array" ref="AW73">IF(T73="",0,SUMPRODUCT((BX4:BX795="Fruits a coque")*(BY4:BY795="EXCL")*(COUNTIF(AF73,"*"&amp;BZ4:BZ795&amp;"*")&gt;0)*1))</f>
        <v>0</v>
      </c>
      <c r="AX73" s="76" cm="1">
        <f t="array" ref="AX73">IF(T73="",0,SUMPRODUCT((BX4:BX795="Fruits a coque")*(BY4:BY795="ALERTE")*(COUNTIF(AF73,"*"&amp;BZ4:BZ795&amp;"*")&gt;0)*1))</f>
        <v>0</v>
      </c>
      <c r="AY73" s="76" cm="1">
        <f t="array" ref="AY73">IF(T73="",0,SUMPRODUCT((BX4:BX795="Celeri")*(BY4:BY795="ALERTE")*(COUNTIF(AF73,"*"&amp;BZ4:BZ795&amp;"*")&gt;0)*1))</f>
        <v>0</v>
      </c>
      <c r="AZ73" s="76" cm="1">
        <f t="array" ref="AZ73">IF(T73="",0,SUMPRODUCT((BX4:BX795="Moutarde")*(BY4:BY795="ALERTE")*(COUNTIF(AF73,"*"&amp;BZ4:BZ795&amp;"*")&gt;0)*1))</f>
        <v>0</v>
      </c>
      <c r="BA73" s="76" cm="1">
        <f t="array" ref="BA73">IF(T73="",0,SUMPRODUCT((BX4:BX795="Sesame")*(BY4:BY795="ALERTE")*(COUNTIF(AF73,"*"&amp;BZ4:BZ795&amp;"*")&gt;0)*1))</f>
        <v>0</v>
      </c>
      <c r="BB73" s="76" cm="1">
        <f t="array" ref="BB73">IF(T73="",0,SUMPRODUCT((BX4:BX795="Sulfites")*(BY4:BY795="ALERTE")*(COUNTIF(AF73,"*"&amp;BZ4:BZ795&amp;"*")&gt;0)*1))</f>
        <v>0</v>
      </c>
      <c r="BC73" s="76" cm="1">
        <f t="array" ref="BC73">IF(T73="",0,SUMPRODUCT((BX4:BX795="Lupin")*(BY4:BY795="ALERTE")*(COUNTIF(AF73,"*"&amp;BZ4:BZ795&amp;"*")&gt;0)*1))</f>
        <v>0</v>
      </c>
      <c r="BD73" s="76" cm="1">
        <f t="array" ref="BD73">IF(T73="",0,SUMPRODUCT((BX4:BX795="Mollusques")*(BY4:BY795="EXCL")*(COUNTIF(AF73,"*"&amp;BZ4:BZ795&amp;"*")&gt;0)*1))</f>
        <v>0</v>
      </c>
      <c r="BE73" s="76" cm="1">
        <f t="array" ref="BE73">IF(T73="",0,SUMPRODUCT((BX4:BX795="Mollusques")*(BY4:BY795="ALERTE")*(COUNTIF(AF73,"*"&amp;BZ4:BZ795&amp;"*")&gt;0)*1))</f>
        <v>0</v>
      </c>
      <c r="BF73" s="76" t="str">
        <f t="shared" si="24"/>
        <v/>
      </c>
      <c r="BG73" s="76" t="str">
        <f t="shared" si="25"/>
        <v/>
      </c>
      <c r="BH73" s="76" t="str">
        <f t="shared" si="26"/>
        <v/>
      </c>
      <c r="BI73" s="76" t="str">
        <f t="shared" si="27"/>
        <v/>
      </c>
      <c r="BJ73" s="76" t="str">
        <f t="shared" si="28"/>
        <v/>
      </c>
      <c r="BK73" s="76" t="str">
        <f t="shared" si="29"/>
        <v/>
      </c>
      <c r="BL73" s="76" t="str">
        <f t="shared" si="30"/>
        <v/>
      </c>
      <c r="BM73" s="76" t="str">
        <f t="shared" si="31"/>
        <v/>
      </c>
      <c r="BN73" s="76" t="str">
        <f t="shared" si="32"/>
        <v/>
      </c>
      <c r="BO73" s="76" t="str">
        <f t="shared" si="33"/>
        <v/>
      </c>
      <c r="BP73" s="76" t="str">
        <f t="shared" si="34"/>
        <v/>
      </c>
      <c r="BQ73" s="76" t="str">
        <f t="shared" si="35"/>
        <v/>
      </c>
      <c r="BR73" s="76" t="str">
        <f t="shared" si="36"/>
        <v/>
      </c>
      <c r="BS73" s="76" t="str">
        <f t="shared" si="37"/>
        <v/>
      </c>
      <c r="BT73" s="76" t="str">
        <f t="shared" si="38"/>
        <v/>
      </c>
      <c r="BU73" s="76" t="str">
        <f t="shared" si="39"/>
        <v/>
      </c>
      <c r="BX73" s="67" t="s">
        <v>8</v>
      </c>
      <c r="BY73" s="547" t="s">
        <v>20</v>
      </c>
      <c r="BZ73" s="67" t="s">
        <v>62</v>
      </c>
      <c r="CA73" s="67" t="s">
        <v>461</v>
      </c>
    </row>
    <row r="74" spans="2:79" ht="30" customHeight="1">
      <c r="B74" s="816" t="str">
        <f t="shared" si="0"/>
        <v/>
      </c>
      <c r="C74" s="816" t="str">
        <f t="shared" si="1"/>
        <v/>
      </c>
      <c r="D74" s="816" t="str">
        <f t="shared" si="2"/>
        <v/>
      </c>
      <c r="E74" s="816">
        <f>IF(H73&lt;&gt;"",E73,IF(E73="","",IFERROR(MATCH(TRUE(),INDEX(INDEX($K:$K,E73+1):$K$203&lt;&gt;"",0),0)+E73,"")))</f>
        <v>215</v>
      </c>
      <c r="F74" s="816">
        <f t="shared" si="40"/>
        <v>0</v>
      </c>
      <c r="G74" s="816" t="str">
        <f t="shared" si="3"/>
        <v>0</v>
      </c>
      <c r="H74" s="829" t="str">
        <f t="shared" si="4"/>
        <v/>
      </c>
      <c r="I74" s="837" t="str">
        <f t="shared" si="5"/>
        <v/>
      </c>
      <c r="J74" s="830" t="str">
        <f>IF(K74="","",COUNTIF($K$18:K74,"&lt;&gt;"))</f>
        <v/>
      </c>
      <c r="K74" s="831"/>
      <c r="L74" s="830" t="str">
        <f t="shared" si="6"/>
        <v/>
      </c>
      <c r="M74" s="792">
        <f t="shared" si="7"/>
        <v>1</v>
      </c>
      <c r="N74" s="832">
        <f t="shared" si="8"/>
        <v>57</v>
      </c>
      <c r="O74" s="833" t="str">
        <f t="shared" si="9"/>
        <v>0</v>
      </c>
      <c r="P74" s="832">
        <f t="shared" si="10"/>
        <v>1</v>
      </c>
      <c r="Q74" s="832">
        <f t="shared" si="11"/>
        <v>1</v>
      </c>
      <c r="S74" s="556">
        <f t="shared" si="12"/>
        <v>74</v>
      </c>
      <c r="T74" s="834" t="str">
        <f t="shared" si="41"/>
        <v>0</v>
      </c>
      <c r="U74" s="556" t="s">
        <v>1456</v>
      </c>
      <c r="V74" s="835" t="str">
        <f t="shared" si="13"/>
        <v>0</v>
      </c>
      <c r="W74" s="836" t="str">
        <f t="shared" si="14"/>
        <v/>
      </c>
      <c r="X74" s="560" t="str">
        <f t="shared" si="15"/>
        <v>0</v>
      </c>
      <c r="Y74" s="561" t="str">
        <f t="shared" si="16"/>
        <v/>
      </c>
      <c r="Z74" s="556">
        <f t="shared" si="17"/>
        <v>0</v>
      </c>
      <c r="AA74" s="556">
        <f t="shared" si="18"/>
        <v>0</v>
      </c>
      <c r="AB74" s="561" t="str">
        <f t="shared" si="19"/>
        <v>aucun match</v>
      </c>
      <c r="AC74" s="76" t="str">
        <f t="shared" si="20"/>
        <v>0</v>
      </c>
      <c r="AD74" s="76" t="str">
        <f t="shared" si="21"/>
        <v>0</v>
      </c>
      <c r="AE74" s="76" t="str">
        <f t="shared" si="22"/>
        <v>0</v>
      </c>
      <c r="AF74" s="76" t="str">
        <f t="shared" si="23"/>
        <v xml:space="preserve"> 0 </v>
      </c>
      <c r="AG74" s="76" cm="1">
        <f t="array" ref="AG74">IF(T74="",0,SUMPRODUCT((BX4:BX795="Gluten")*(BY4:BY795="INFO")*(COUNTIF(AF74,"*"&amp;BZ4:BZ795&amp;"*")&gt;0)*1))</f>
        <v>0</v>
      </c>
      <c r="AH74" s="76" cm="1">
        <f t="array" ref="AH74">IF(T74="",0,SUMPRODUCT((BX4:BX795="Gluten")*(BY4:BY795="EXCL")*(COUNTIF(AF74,"*"&amp;BZ4:BZ795&amp;"*")&gt;0)*1))</f>
        <v>0</v>
      </c>
      <c r="AI74" s="76" cm="1">
        <f t="array" ref="AI74">IF(T74="",0,SUMPRODUCT((BX4:BX795="Gluten")*(BY4:BY795="ALERTE")*(COUNTIF(AF74,"*"&amp;BZ4:BZ795&amp;"*")&gt;0)*1))</f>
        <v>0</v>
      </c>
      <c r="AJ74" s="76" cm="1">
        <f t="array" ref="AJ74">IF(T74="",0,SUMPRODUCT((BX4:BX795="Gluten")*(BY4:BY795="SUSP")*(COUNTIF(AF74,"*"&amp;BZ4:BZ795&amp;"*")&gt;0)*1))</f>
        <v>0</v>
      </c>
      <c r="AK74" s="76" cm="1">
        <f t="array" ref="AK74">IF(T74="",0,SUMPRODUCT((BX4:BX795="Crustaces")*(BY4:BY795="ALERTE")*(COUNTIF(AF74,"*"&amp;BZ4:BZ795&amp;"*")&gt;0)*1))</f>
        <v>0</v>
      </c>
      <c r="AL74" s="76" cm="1">
        <f t="array" ref="AL74">IF(T74="",0,SUMPRODUCT((BX4:BX795="Oeufs")*(BY4:BY795="ALERTE")*(COUNTIF(AF74,"*"&amp;BZ4:BZ795&amp;"*")&gt;0)*1))</f>
        <v>0</v>
      </c>
      <c r="AM74" s="76" cm="1">
        <f t="array" ref="AM74">IF(T74="",0,SUMPRODUCT((BX4:BX795="Poissons")*(BY4:BY795="INFO")*(COUNTIF(AF74,"*"&amp;BZ4:BZ795&amp;"*")&gt;0)*1))</f>
        <v>0</v>
      </c>
      <c r="AN74" s="76" cm="1">
        <f t="array" ref="AN74">IF(T74="",0,SUMPRODUCT((BX4:BX795="Poissons")*(BY4:BY795="EXCL")*(COUNTIF(AF74,"*"&amp;BZ4:BZ795&amp;"*")&gt;0)*1))</f>
        <v>0</v>
      </c>
      <c r="AO74" s="76" cm="1">
        <f t="array" ref="AO74">IF(T74="",0,SUMPRODUCT((BX4:BX795="Poissons")*(BY4:BY795="ALERTE")*(COUNTIF(AF74,"*"&amp;BZ4:BZ795&amp;"*")&gt;0)*1))</f>
        <v>0</v>
      </c>
      <c r="AP74" s="76" cm="1">
        <f t="array" ref="AP74">IF(T74="",0,SUMPRODUCT((BX4:BX795="Arachides")*(BY4:BY795="ALERTE")*(COUNTIF(AF74,"*"&amp;BZ4:BZ795&amp;"*")&gt;0)*1))</f>
        <v>0</v>
      </c>
      <c r="AQ74" s="76" cm="1">
        <f t="array" ref="AQ74">IF(T74="",0,SUMPRODUCT((BX4:BX795="Soja")*(BY4:BY795="INFO")*(COUNTIF(AF74,"*"&amp;BZ4:BZ795&amp;"*")&gt;0)*1))</f>
        <v>0</v>
      </c>
      <c r="AR74" s="76" cm="1">
        <f t="array" ref="AR74">IF(T74="",0,SUMPRODUCT((BX4:BX795="Soja")*(BY4:BY795="ALERTE")*(COUNTIF(AF74,"*"&amp;BZ4:BZ795&amp;"*")&gt;0)*1))</f>
        <v>0</v>
      </c>
      <c r="AS74" s="76" cm="1">
        <f t="array" ref="AS74">IF(T74="",0,SUMPRODUCT((BX4:BX795="Lait")*(BY4:BY795="INFO")*(COUNTIF(AF74,"*"&amp;BZ4:BZ795&amp;"*")&gt;0)*1))</f>
        <v>0</v>
      </c>
      <c r="AT74" s="76" cm="1">
        <f t="array" ref="AT74">IF(T74="",0,SUMPRODUCT((BX4:BX795="Lait")*(BY4:BY795="EXCL")*(COUNTIF(AF74,"*"&amp;BZ4:BZ795&amp;"*")&gt;0)*1))</f>
        <v>0</v>
      </c>
      <c r="AU74" s="76" cm="1">
        <f t="array" ref="AU74">IF(T74="",0,SUMPRODUCT((BX4:BX795="Lait")*(BY4:BY795="ALERTE")*(COUNTIF(AF74,"*"&amp;BZ4:BZ795&amp;"*")&gt;0)*1))</f>
        <v>0</v>
      </c>
      <c r="AV74" s="76" cm="1">
        <f t="array" ref="AV74">IF(T74="",0,SUMPRODUCT((BX4:BX795="Lait")*(BY4:BY795="SUSP")*(COUNTIF(AF74,"*"&amp;BZ4:BZ795&amp;"*")&gt;0)*1))</f>
        <v>0</v>
      </c>
      <c r="AW74" s="76" cm="1">
        <f t="array" ref="AW74">IF(T74="",0,SUMPRODUCT((BX4:BX795="Fruits a coque")*(BY4:BY795="EXCL")*(COUNTIF(AF74,"*"&amp;BZ4:BZ795&amp;"*")&gt;0)*1))</f>
        <v>0</v>
      </c>
      <c r="AX74" s="76" cm="1">
        <f t="array" ref="AX74">IF(T74="",0,SUMPRODUCT((BX4:BX795="Fruits a coque")*(BY4:BY795="ALERTE")*(COUNTIF(AF74,"*"&amp;BZ4:BZ795&amp;"*")&gt;0)*1))</f>
        <v>0</v>
      </c>
      <c r="AY74" s="76" cm="1">
        <f t="array" ref="AY74">IF(T74="",0,SUMPRODUCT((BX4:BX795="Celeri")*(BY4:BY795="ALERTE")*(COUNTIF(AF74,"*"&amp;BZ4:BZ795&amp;"*")&gt;0)*1))</f>
        <v>0</v>
      </c>
      <c r="AZ74" s="76" cm="1">
        <f t="array" ref="AZ74">IF(T74="",0,SUMPRODUCT((BX4:BX795="Moutarde")*(BY4:BY795="ALERTE")*(COUNTIF(AF74,"*"&amp;BZ4:BZ795&amp;"*")&gt;0)*1))</f>
        <v>0</v>
      </c>
      <c r="BA74" s="76" cm="1">
        <f t="array" ref="BA74">IF(T74="",0,SUMPRODUCT((BX4:BX795="Sesame")*(BY4:BY795="ALERTE")*(COUNTIF(AF74,"*"&amp;BZ4:BZ795&amp;"*")&gt;0)*1))</f>
        <v>0</v>
      </c>
      <c r="BB74" s="76" cm="1">
        <f t="array" ref="BB74">IF(T74="",0,SUMPRODUCT((BX4:BX795="Sulfites")*(BY4:BY795="ALERTE")*(COUNTIF(AF74,"*"&amp;BZ4:BZ795&amp;"*")&gt;0)*1))</f>
        <v>0</v>
      </c>
      <c r="BC74" s="76" cm="1">
        <f t="array" ref="BC74">IF(T74="",0,SUMPRODUCT((BX4:BX795="Lupin")*(BY4:BY795="ALERTE")*(COUNTIF(AF74,"*"&amp;BZ4:BZ795&amp;"*")&gt;0)*1))</f>
        <v>0</v>
      </c>
      <c r="BD74" s="76" cm="1">
        <f t="array" ref="BD74">IF(T74="",0,SUMPRODUCT((BX4:BX795="Mollusques")*(BY4:BY795="EXCL")*(COUNTIF(AF74,"*"&amp;BZ4:BZ795&amp;"*")&gt;0)*1))</f>
        <v>0</v>
      </c>
      <c r="BE74" s="76" cm="1">
        <f t="array" ref="BE74">IF(T74="",0,SUMPRODUCT((BX4:BX795="Mollusques")*(BY4:BY795="ALERTE")*(COUNTIF(AF74,"*"&amp;BZ4:BZ795&amp;"*")&gt;0)*1))</f>
        <v>0</v>
      </c>
      <c r="BF74" s="76" t="str">
        <f t="shared" si="24"/>
        <v/>
      </c>
      <c r="BG74" s="76" t="str">
        <f t="shared" si="25"/>
        <v/>
      </c>
      <c r="BH74" s="76" t="str">
        <f t="shared" si="26"/>
        <v/>
      </c>
      <c r="BI74" s="76" t="str">
        <f t="shared" si="27"/>
        <v/>
      </c>
      <c r="BJ74" s="76" t="str">
        <f t="shared" si="28"/>
        <v/>
      </c>
      <c r="BK74" s="76" t="str">
        <f t="shared" si="29"/>
        <v/>
      </c>
      <c r="BL74" s="76" t="str">
        <f t="shared" si="30"/>
        <v/>
      </c>
      <c r="BM74" s="76" t="str">
        <f t="shared" si="31"/>
        <v/>
      </c>
      <c r="BN74" s="76" t="str">
        <f t="shared" si="32"/>
        <v/>
      </c>
      <c r="BO74" s="76" t="str">
        <f t="shared" si="33"/>
        <v/>
      </c>
      <c r="BP74" s="76" t="str">
        <f t="shared" si="34"/>
        <v/>
      </c>
      <c r="BQ74" s="76" t="str">
        <f t="shared" si="35"/>
        <v/>
      </c>
      <c r="BR74" s="76" t="str">
        <f t="shared" si="36"/>
        <v/>
      </c>
      <c r="BS74" s="76" t="str">
        <f t="shared" si="37"/>
        <v/>
      </c>
      <c r="BT74" s="76" t="str">
        <f t="shared" si="38"/>
        <v/>
      </c>
      <c r="BU74" s="76" t="str">
        <f t="shared" si="39"/>
        <v/>
      </c>
      <c r="BX74" s="67" t="s">
        <v>8</v>
      </c>
      <c r="BY74" s="547" t="s">
        <v>20</v>
      </c>
      <c r="BZ74" s="67" t="s">
        <v>63</v>
      </c>
      <c r="CA74" s="67" t="s">
        <v>462</v>
      </c>
    </row>
    <row r="75" spans="2:79" ht="30" customHeight="1">
      <c r="B75" s="816" t="str">
        <f t="shared" si="0"/>
        <v/>
      </c>
      <c r="C75" s="816" t="str">
        <f t="shared" si="1"/>
        <v/>
      </c>
      <c r="D75" s="816" t="str">
        <f t="shared" si="2"/>
        <v/>
      </c>
      <c r="E75" s="816">
        <f>IF(H74&lt;&gt;"",E74,IF(E74="","",IFERROR(MATCH(TRUE(),INDEX(INDEX($K:$K,E74+1):$K$203&lt;&gt;"",0),0)+E74,"")))</f>
        <v>216</v>
      </c>
      <c r="F75" s="816">
        <f t="shared" si="40"/>
        <v>0</v>
      </c>
      <c r="G75" s="816" t="str">
        <f t="shared" si="3"/>
        <v>0</v>
      </c>
      <c r="H75" s="829" t="str">
        <f t="shared" si="4"/>
        <v/>
      </c>
      <c r="I75" s="837" t="str">
        <f t="shared" si="5"/>
        <v/>
      </c>
      <c r="J75" s="830" t="str">
        <f>IF(K75="","",COUNTIF($K$18:K75,"&lt;&gt;"))</f>
        <v/>
      </c>
      <c r="K75" s="831"/>
      <c r="L75" s="830" t="str">
        <f t="shared" si="6"/>
        <v/>
      </c>
      <c r="M75" s="792">
        <f t="shared" si="7"/>
        <v>1</v>
      </c>
      <c r="N75" s="832">
        <f t="shared" si="8"/>
        <v>58</v>
      </c>
      <c r="O75" s="833" t="str">
        <f t="shared" si="9"/>
        <v>0</v>
      </c>
      <c r="P75" s="832">
        <f t="shared" si="10"/>
        <v>1</v>
      </c>
      <c r="Q75" s="832">
        <f t="shared" si="11"/>
        <v>1</v>
      </c>
      <c r="S75" s="556">
        <f t="shared" si="12"/>
        <v>75</v>
      </c>
      <c r="T75" s="834" t="str">
        <f t="shared" si="41"/>
        <v>0</v>
      </c>
      <c r="U75" s="556" t="s">
        <v>1456</v>
      </c>
      <c r="V75" s="835" t="str">
        <f t="shared" si="13"/>
        <v>0</v>
      </c>
      <c r="W75" s="836" t="str">
        <f t="shared" si="14"/>
        <v/>
      </c>
      <c r="X75" s="560" t="str">
        <f t="shared" si="15"/>
        <v>0</v>
      </c>
      <c r="Y75" s="561" t="str">
        <f t="shared" si="16"/>
        <v/>
      </c>
      <c r="Z75" s="556">
        <f t="shared" si="17"/>
        <v>0</v>
      </c>
      <c r="AA75" s="556">
        <f t="shared" si="18"/>
        <v>0</v>
      </c>
      <c r="AB75" s="561" t="str">
        <f t="shared" si="19"/>
        <v>aucun match</v>
      </c>
      <c r="AC75" s="76" t="str">
        <f t="shared" si="20"/>
        <v>0</v>
      </c>
      <c r="AD75" s="76" t="str">
        <f t="shared" si="21"/>
        <v>0</v>
      </c>
      <c r="AE75" s="76" t="str">
        <f t="shared" si="22"/>
        <v>0</v>
      </c>
      <c r="AF75" s="76" t="str">
        <f t="shared" si="23"/>
        <v xml:space="preserve"> 0 </v>
      </c>
      <c r="AG75" s="76" cm="1">
        <f t="array" ref="AG75">IF(T75="",0,SUMPRODUCT((BX4:BX795="Gluten")*(BY4:BY795="INFO")*(COUNTIF(AF75,"*"&amp;BZ4:BZ795&amp;"*")&gt;0)*1))</f>
        <v>0</v>
      </c>
      <c r="AH75" s="76" cm="1">
        <f t="array" ref="AH75">IF(T75="",0,SUMPRODUCT((BX4:BX795="Gluten")*(BY4:BY795="EXCL")*(COUNTIF(AF75,"*"&amp;BZ4:BZ795&amp;"*")&gt;0)*1))</f>
        <v>0</v>
      </c>
      <c r="AI75" s="76" cm="1">
        <f t="array" ref="AI75">IF(T75="",0,SUMPRODUCT((BX4:BX795="Gluten")*(BY4:BY795="ALERTE")*(COUNTIF(AF75,"*"&amp;BZ4:BZ795&amp;"*")&gt;0)*1))</f>
        <v>0</v>
      </c>
      <c r="AJ75" s="76" cm="1">
        <f t="array" ref="AJ75">IF(T75="",0,SUMPRODUCT((BX4:BX795="Gluten")*(BY4:BY795="SUSP")*(COUNTIF(AF75,"*"&amp;BZ4:BZ795&amp;"*")&gt;0)*1))</f>
        <v>0</v>
      </c>
      <c r="AK75" s="76" cm="1">
        <f t="array" ref="AK75">IF(T75="",0,SUMPRODUCT((BX4:BX795="Crustaces")*(BY4:BY795="ALERTE")*(COUNTIF(AF75,"*"&amp;BZ4:BZ795&amp;"*")&gt;0)*1))</f>
        <v>0</v>
      </c>
      <c r="AL75" s="76" cm="1">
        <f t="array" ref="AL75">IF(T75="",0,SUMPRODUCT((BX4:BX795="Oeufs")*(BY4:BY795="ALERTE")*(COUNTIF(AF75,"*"&amp;BZ4:BZ795&amp;"*")&gt;0)*1))</f>
        <v>0</v>
      </c>
      <c r="AM75" s="76" cm="1">
        <f t="array" ref="AM75">IF(T75="",0,SUMPRODUCT((BX4:BX795="Poissons")*(BY4:BY795="INFO")*(COUNTIF(AF75,"*"&amp;BZ4:BZ795&amp;"*")&gt;0)*1))</f>
        <v>0</v>
      </c>
      <c r="AN75" s="76" cm="1">
        <f t="array" ref="AN75">IF(T75="",0,SUMPRODUCT((BX4:BX795="Poissons")*(BY4:BY795="EXCL")*(COUNTIF(AF75,"*"&amp;BZ4:BZ795&amp;"*")&gt;0)*1))</f>
        <v>0</v>
      </c>
      <c r="AO75" s="76" cm="1">
        <f t="array" ref="AO75">IF(T75="",0,SUMPRODUCT((BX4:BX795="Poissons")*(BY4:BY795="ALERTE")*(COUNTIF(AF75,"*"&amp;BZ4:BZ795&amp;"*")&gt;0)*1))</f>
        <v>0</v>
      </c>
      <c r="AP75" s="76" cm="1">
        <f t="array" ref="AP75">IF(T75="",0,SUMPRODUCT((BX4:BX795="Arachides")*(BY4:BY795="ALERTE")*(COUNTIF(AF75,"*"&amp;BZ4:BZ795&amp;"*")&gt;0)*1))</f>
        <v>0</v>
      </c>
      <c r="AQ75" s="76" cm="1">
        <f t="array" ref="AQ75">IF(T75="",0,SUMPRODUCT((BX4:BX795="Soja")*(BY4:BY795="INFO")*(COUNTIF(AF75,"*"&amp;BZ4:BZ795&amp;"*")&gt;0)*1))</f>
        <v>0</v>
      </c>
      <c r="AR75" s="76" cm="1">
        <f t="array" ref="AR75">IF(T75="",0,SUMPRODUCT((BX4:BX795="Soja")*(BY4:BY795="ALERTE")*(COUNTIF(AF75,"*"&amp;BZ4:BZ795&amp;"*")&gt;0)*1))</f>
        <v>0</v>
      </c>
      <c r="AS75" s="76" cm="1">
        <f t="array" ref="AS75">IF(T75="",0,SUMPRODUCT((BX4:BX795="Lait")*(BY4:BY795="INFO")*(COUNTIF(AF75,"*"&amp;BZ4:BZ795&amp;"*")&gt;0)*1))</f>
        <v>0</v>
      </c>
      <c r="AT75" s="76" cm="1">
        <f t="array" ref="AT75">IF(T75="",0,SUMPRODUCT((BX4:BX795="Lait")*(BY4:BY795="EXCL")*(COUNTIF(AF75,"*"&amp;BZ4:BZ795&amp;"*")&gt;0)*1))</f>
        <v>0</v>
      </c>
      <c r="AU75" s="76" cm="1">
        <f t="array" ref="AU75">IF(T75="",0,SUMPRODUCT((BX4:BX795="Lait")*(BY4:BY795="ALERTE")*(COUNTIF(AF75,"*"&amp;BZ4:BZ795&amp;"*")&gt;0)*1))</f>
        <v>0</v>
      </c>
      <c r="AV75" s="76" cm="1">
        <f t="array" ref="AV75">IF(T75="",0,SUMPRODUCT((BX4:BX795="Lait")*(BY4:BY795="SUSP")*(COUNTIF(AF75,"*"&amp;BZ4:BZ795&amp;"*")&gt;0)*1))</f>
        <v>0</v>
      </c>
      <c r="AW75" s="76" cm="1">
        <f t="array" ref="AW75">IF(T75="",0,SUMPRODUCT((BX4:BX795="Fruits a coque")*(BY4:BY795="EXCL")*(COUNTIF(AF75,"*"&amp;BZ4:BZ795&amp;"*")&gt;0)*1))</f>
        <v>0</v>
      </c>
      <c r="AX75" s="76" cm="1">
        <f t="array" ref="AX75">IF(T75="",0,SUMPRODUCT((BX4:BX795="Fruits a coque")*(BY4:BY795="ALERTE")*(COUNTIF(AF75,"*"&amp;BZ4:BZ795&amp;"*")&gt;0)*1))</f>
        <v>0</v>
      </c>
      <c r="AY75" s="76" cm="1">
        <f t="array" ref="AY75">IF(T75="",0,SUMPRODUCT((BX4:BX795="Celeri")*(BY4:BY795="ALERTE")*(COUNTIF(AF75,"*"&amp;BZ4:BZ795&amp;"*")&gt;0)*1))</f>
        <v>0</v>
      </c>
      <c r="AZ75" s="76" cm="1">
        <f t="array" ref="AZ75">IF(T75="",0,SUMPRODUCT((BX4:BX795="Moutarde")*(BY4:BY795="ALERTE")*(COUNTIF(AF75,"*"&amp;BZ4:BZ795&amp;"*")&gt;0)*1))</f>
        <v>0</v>
      </c>
      <c r="BA75" s="76" cm="1">
        <f t="array" ref="BA75">IF(T75="",0,SUMPRODUCT((BX4:BX795="Sesame")*(BY4:BY795="ALERTE")*(COUNTIF(AF75,"*"&amp;BZ4:BZ795&amp;"*")&gt;0)*1))</f>
        <v>0</v>
      </c>
      <c r="BB75" s="76" cm="1">
        <f t="array" ref="BB75">IF(T75="",0,SUMPRODUCT((BX4:BX795="Sulfites")*(BY4:BY795="ALERTE")*(COUNTIF(AF75,"*"&amp;BZ4:BZ795&amp;"*")&gt;0)*1))</f>
        <v>0</v>
      </c>
      <c r="BC75" s="76" cm="1">
        <f t="array" ref="BC75">IF(T75="",0,SUMPRODUCT((BX4:BX795="Lupin")*(BY4:BY795="ALERTE")*(COUNTIF(AF75,"*"&amp;BZ4:BZ795&amp;"*")&gt;0)*1))</f>
        <v>0</v>
      </c>
      <c r="BD75" s="76" cm="1">
        <f t="array" ref="BD75">IF(T75="",0,SUMPRODUCT((BX4:BX795="Mollusques")*(BY4:BY795="EXCL")*(COUNTIF(AF75,"*"&amp;BZ4:BZ795&amp;"*")&gt;0)*1))</f>
        <v>0</v>
      </c>
      <c r="BE75" s="76" cm="1">
        <f t="array" ref="BE75">IF(T75="",0,SUMPRODUCT((BX4:BX795="Mollusques")*(BY4:BY795="ALERTE")*(COUNTIF(AF75,"*"&amp;BZ4:BZ795&amp;"*")&gt;0)*1))</f>
        <v>0</v>
      </c>
      <c r="BF75" s="76" t="str">
        <f t="shared" si="24"/>
        <v/>
      </c>
      <c r="BG75" s="76" t="str">
        <f t="shared" si="25"/>
        <v/>
      </c>
      <c r="BH75" s="76" t="str">
        <f t="shared" si="26"/>
        <v/>
      </c>
      <c r="BI75" s="76" t="str">
        <f t="shared" si="27"/>
        <v/>
      </c>
      <c r="BJ75" s="76" t="str">
        <f t="shared" si="28"/>
        <v/>
      </c>
      <c r="BK75" s="76" t="str">
        <f t="shared" si="29"/>
        <v/>
      </c>
      <c r="BL75" s="76" t="str">
        <f t="shared" si="30"/>
        <v/>
      </c>
      <c r="BM75" s="76" t="str">
        <f t="shared" si="31"/>
        <v/>
      </c>
      <c r="BN75" s="76" t="str">
        <f t="shared" si="32"/>
        <v/>
      </c>
      <c r="BO75" s="76" t="str">
        <f t="shared" si="33"/>
        <v/>
      </c>
      <c r="BP75" s="76" t="str">
        <f t="shared" si="34"/>
        <v/>
      </c>
      <c r="BQ75" s="76" t="str">
        <f t="shared" si="35"/>
        <v/>
      </c>
      <c r="BR75" s="76" t="str">
        <f t="shared" si="36"/>
        <v/>
      </c>
      <c r="BS75" s="76" t="str">
        <f t="shared" si="37"/>
        <v/>
      </c>
      <c r="BT75" s="76" t="str">
        <f t="shared" si="38"/>
        <v/>
      </c>
      <c r="BU75" s="76" t="str">
        <f t="shared" si="39"/>
        <v/>
      </c>
      <c r="BX75" s="67" t="s">
        <v>8</v>
      </c>
      <c r="BY75" s="547" t="s">
        <v>20</v>
      </c>
      <c r="BZ75" s="67" t="s">
        <v>2021</v>
      </c>
      <c r="CA75" s="67" t="s">
        <v>463</v>
      </c>
    </row>
    <row r="76" spans="2:79" ht="30" customHeight="1">
      <c r="B76" s="816" t="str">
        <f t="shared" si="0"/>
        <v/>
      </c>
      <c r="C76" s="816" t="str">
        <f t="shared" si="1"/>
        <v/>
      </c>
      <c r="D76" s="816" t="str">
        <f t="shared" si="2"/>
        <v/>
      </c>
      <c r="E76" s="816">
        <f>IF(H75&lt;&gt;"",E75,IF(E75="","",IFERROR(MATCH(TRUE(),INDEX(INDEX($K:$K,E75+1):$K$203&lt;&gt;"",0),0)+E75,"")))</f>
        <v>217</v>
      </c>
      <c r="F76" s="816">
        <f t="shared" si="40"/>
        <v>0</v>
      </c>
      <c r="G76" s="816" t="str">
        <f t="shared" si="3"/>
        <v>0</v>
      </c>
      <c r="H76" s="829" t="str">
        <f t="shared" si="4"/>
        <v/>
      </c>
      <c r="I76" s="837" t="str">
        <f t="shared" si="5"/>
        <v/>
      </c>
      <c r="J76" s="830" t="str">
        <f>IF(K76="","",COUNTIF($K$18:K76,"&lt;&gt;"))</f>
        <v/>
      </c>
      <c r="K76" s="831"/>
      <c r="L76" s="830" t="str">
        <f t="shared" si="6"/>
        <v/>
      </c>
      <c r="M76" s="792">
        <f t="shared" si="7"/>
        <v>1</v>
      </c>
      <c r="N76" s="832">
        <f t="shared" si="8"/>
        <v>59</v>
      </c>
      <c r="O76" s="833" t="str">
        <f t="shared" si="9"/>
        <v>0</v>
      </c>
      <c r="P76" s="832">
        <f t="shared" si="10"/>
        <v>1</v>
      </c>
      <c r="Q76" s="832">
        <f t="shared" si="11"/>
        <v>1</v>
      </c>
      <c r="S76" s="556">
        <f t="shared" si="12"/>
        <v>76</v>
      </c>
      <c r="T76" s="834" t="str">
        <f t="shared" si="41"/>
        <v>0</v>
      </c>
      <c r="U76" s="556" t="s">
        <v>1456</v>
      </c>
      <c r="V76" s="835" t="str">
        <f t="shared" si="13"/>
        <v>0</v>
      </c>
      <c r="W76" s="836" t="str">
        <f t="shared" si="14"/>
        <v/>
      </c>
      <c r="X76" s="560" t="str">
        <f t="shared" si="15"/>
        <v>0</v>
      </c>
      <c r="Y76" s="561" t="str">
        <f t="shared" si="16"/>
        <v/>
      </c>
      <c r="Z76" s="556">
        <f t="shared" si="17"/>
        <v>0</v>
      </c>
      <c r="AA76" s="556">
        <f t="shared" si="18"/>
        <v>0</v>
      </c>
      <c r="AB76" s="561" t="str">
        <f t="shared" si="19"/>
        <v>aucun match</v>
      </c>
      <c r="AC76" s="76" t="str">
        <f t="shared" si="20"/>
        <v>0</v>
      </c>
      <c r="AD76" s="76" t="str">
        <f t="shared" si="21"/>
        <v>0</v>
      </c>
      <c r="AE76" s="76" t="str">
        <f t="shared" si="22"/>
        <v>0</v>
      </c>
      <c r="AF76" s="76" t="str">
        <f t="shared" si="23"/>
        <v xml:space="preserve"> 0 </v>
      </c>
      <c r="AG76" s="76" cm="1">
        <f t="array" ref="AG76">IF(T76="",0,SUMPRODUCT((BX4:BX795="Gluten")*(BY4:BY795="INFO")*(COUNTIF(AF76,"*"&amp;BZ4:BZ795&amp;"*")&gt;0)*1))</f>
        <v>0</v>
      </c>
      <c r="AH76" s="76" cm="1">
        <f t="array" ref="AH76">IF(T76="",0,SUMPRODUCT((BX4:BX795="Gluten")*(BY4:BY795="EXCL")*(COUNTIF(AF76,"*"&amp;BZ4:BZ795&amp;"*")&gt;0)*1))</f>
        <v>0</v>
      </c>
      <c r="AI76" s="76" cm="1">
        <f t="array" ref="AI76">IF(T76="",0,SUMPRODUCT((BX4:BX795="Gluten")*(BY4:BY795="ALERTE")*(COUNTIF(AF76,"*"&amp;BZ4:BZ795&amp;"*")&gt;0)*1))</f>
        <v>0</v>
      </c>
      <c r="AJ76" s="76" cm="1">
        <f t="array" ref="AJ76">IF(T76="",0,SUMPRODUCT((BX4:BX795="Gluten")*(BY4:BY795="SUSP")*(COUNTIF(AF76,"*"&amp;BZ4:BZ795&amp;"*")&gt;0)*1))</f>
        <v>0</v>
      </c>
      <c r="AK76" s="76" cm="1">
        <f t="array" ref="AK76">IF(T76="",0,SUMPRODUCT((BX4:BX795="Crustaces")*(BY4:BY795="ALERTE")*(COUNTIF(AF76,"*"&amp;BZ4:BZ795&amp;"*")&gt;0)*1))</f>
        <v>0</v>
      </c>
      <c r="AL76" s="76" cm="1">
        <f t="array" ref="AL76">IF(T76="",0,SUMPRODUCT((BX4:BX795="Oeufs")*(BY4:BY795="ALERTE")*(COUNTIF(AF76,"*"&amp;BZ4:BZ795&amp;"*")&gt;0)*1))</f>
        <v>0</v>
      </c>
      <c r="AM76" s="76" cm="1">
        <f t="array" ref="AM76">IF(T76="",0,SUMPRODUCT((BX4:BX795="Poissons")*(BY4:BY795="INFO")*(COUNTIF(AF76,"*"&amp;BZ4:BZ795&amp;"*")&gt;0)*1))</f>
        <v>0</v>
      </c>
      <c r="AN76" s="76" cm="1">
        <f t="array" ref="AN76">IF(T76="",0,SUMPRODUCT((BX4:BX795="Poissons")*(BY4:BY795="EXCL")*(COUNTIF(AF76,"*"&amp;BZ4:BZ795&amp;"*")&gt;0)*1))</f>
        <v>0</v>
      </c>
      <c r="AO76" s="76" cm="1">
        <f t="array" ref="AO76">IF(T76="",0,SUMPRODUCT((BX4:BX795="Poissons")*(BY4:BY795="ALERTE")*(COUNTIF(AF76,"*"&amp;BZ4:BZ795&amp;"*")&gt;0)*1))</f>
        <v>0</v>
      </c>
      <c r="AP76" s="76" cm="1">
        <f t="array" ref="AP76">IF(T76="",0,SUMPRODUCT((BX4:BX795="Arachides")*(BY4:BY795="ALERTE")*(COUNTIF(AF76,"*"&amp;BZ4:BZ795&amp;"*")&gt;0)*1))</f>
        <v>0</v>
      </c>
      <c r="AQ76" s="76" cm="1">
        <f t="array" ref="AQ76">IF(T76="",0,SUMPRODUCT((BX4:BX795="Soja")*(BY4:BY795="INFO")*(COUNTIF(AF76,"*"&amp;BZ4:BZ795&amp;"*")&gt;0)*1))</f>
        <v>0</v>
      </c>
      <c r="AR76" s="76" cm="1">
        <f t="array" ref="AR76">IF(T76="",0,SUMPRODUCT((BX4:BX795="Soja")*(BY4:BY795="ALERTE")*(COUNTIF(AF76,"*"&amp;BZ4:BZ795&amp;"*")&gt;0)*1))</f>
        <v>0</v>
      </c>
      <c r="AS76" s="76" cm="1">
        <f t="array" ref="AS76">IF(T76="",0,SUMPRODUCT((BX4:BX795="Lait")*(BY4:BY795="INFO")*(COUNTIF(AF76,"*"&amp;BZ4:BZ795&amp;"*")&gt;0)*1))</f>
        <v>0</v>
      </c>
      <c r="AT76" s="76" cm="1">
        <f t="array" ref="AT76">IF(T76="",0,SUMPRODUCT((BX4:BX795="Lait")*(BY4:BY795="EXCL")*(COUNTIF(AF76,"*"&amp;BZ4:BZ795&amp;"*")&gt;0)*1))</f>
        <v>0</v>
      </c>
      <c r="AU76" s="76" cm="1">
        <f t="array" ref="AU76">IF(T76="",0,SUMPRODUCT((BX4:BX795="Lait")*(BY4:BY795="ALERTE")*(COUNTIF(AF76,"*"&amp;BZ4:BZ795&amp;"*")&gt;0)*1))</f>
        <v>0</v>
      </c>
      <c r="AV76" s="76" cm="1">
        <f t="array" ref="AV76">IF(T76="",0,SUMPRODUCT((BX4:BX795="Lait")*(BY4:BY795="SUSP")*(COUNTIF(AF76,"*"&amp;BZ4:BZ795&amp;"*")&gt;0)*1))</f>
        <v>0</v>
      </c>
      <c r="AW76" s="76" cm="1">
        <f t="array" ref="AW76">IF(T76="",0,SUMPRODUCT((BX4:BX795="Fruits a coque")*(BY4:BY795="EXCL")*(COUNTIF(AF76,"*"&amp;BZ4:BZ795&amp;"*")&gt;0)*1))</f>
        <v>0</v>
      </c>
      <c r="AX76" s="76" cm="1">
        <f t="array" ref="AX76">IF(T76="",0,SUMPRODUCT((BX4:BX795="Fruits a coque")*(BY4:BY795="ALERTE")*(COUNTIF(AF76,"*"&amp;BZ4:BZ795&amp;"*")&gt;0)*1))</f>
        <v>0</v>
      </c>
      <c r="AY76" s="76" cm="1">
        <f t="array" ref="AY76">IF(T76="",0,SUMPRODUCT((BX4:BX795="Celeri")*(BY4:BY795="ALERTE")*(COUNTIF(AF76,"*"&amp;BZ4:BZ795&amp;"*")&gt;0)*1))</f>
        <v>0</v>
      </c>
      <c r="AZ76" s="76" cm="1">
        <f t="array" ref="AZ76">IF(T76="",0,SUMPRODUCT((BX4:BX795="Moutarde")*(BY4:BY795="ALERTE")*(COUNTIF(AF76,"*"&amp;BZ4:BZ795&amp;"*")&gt;0)*1))</f>
        <v>0</v>
      </c>
      <c r="BA76" s="76" cm="1">
        <f t="array" ref="BA76">IF(T76="",0,SUMPRODUCT((BX4:BX795="Sesame")*(BY4:BY795="ALERTE")*(COUNTIF(AF76,"*"&amp;BZ4:BZ795&amp;"*")&gt;0)*1))</f>
        <v>0</v>
      </c>
      <c r="BB76" s="76" cm="1">
        <f t="array" ref="BB76">IF(T76="",0,SUMPRODUCT((BX4:BX795="Sulfites")*(BY4:BY795="ALERTE")*(COUNTIF(AF76,"*"&amp;BZ4:BZ795&amp;"*")&gt;0)*1))</f>
        <v>0</v>
      </c>
      <c r="BC76" s="76" cm="1">
        <f t="array" ref="BC76">IF(T76="",0,SUMPRODUCT((BX4:BX795="Lupin")*(BY4:BY795="ALERTE")*(COUNTIF(AF76,"*"&amp;BZ4:BZ795&amp;"*")&gt;0)*1))</f>
        <v>0</v>
      </c>
      <c r="BD76" s="76" cm="1">
        <f t="array" ref="BD76">IF(T76="",0,SUMPRODUCT((BX4:BX795="Mollusques")*(BY4:BY795="EXCL")*(COUNTIF(AF76,"*"&amp;BZ4:BZ795&amp;"*")&gt;0)*1))</f>
        <v>0</v>
      </c>
      <c r="BE76" s="76" cm="1">
        <f t="array" ref="BE76">IF(T76="",0,SUMPRODUCT((BX4:BX795="Mollusques")*(BY4:BY795="ALERTE")*(COUNTIF(AF76,"*"&amp;BZ4:BZ795&amp;"*")&gt;0)*1))</f>
        <v>0</v>
      </c>
      <c r="BF76" s="76" t="str">
        <f t="shared" si="24"/>
        <v/>
      </c>
      <c r="BG76" s="76" t="str">
        <f t="shared" si="25"/>
        <v/>
      </c>
      <c r="BH76" s="76" t="str">
        <f t="shared" si="26"/>
        <v/>
      </c>
      <c r="BI76" s="76" t="str">
        <f t="shared" si="27"/>
        <v/>
      </c>
      <c r="BJ76" s="76" t="str">
        <f t="shared" si="28"/>
        <v/>
      </c>
      <c r="BK76" s="76" t="str">
        <f t="shared" si="29"/>
        <v/>
      </c>
      <c r="BL76" s="76" t="str">
        <f t="shared" si="30"/>
        <v/>
      </c>
      <c r="BM76" s="76" t="str">
        <f t="shared" si="31"/>
        <v/>
      </c>
      <c r="BN76" s="76" t="str">
        <f t="shared" si="32"/>
        <v/>
      </c>
      <c r="BO76" s="76" t="str">
        <f t="shared" si="33"/>
        <v/>
      </c>
      <c r="BP76" s="76" t="str">
        <f t="shared" si="34"/>
        <v/>
      </c>
      <c r="BQ76" s="76" t="str">
        <f t="shared" si="35"/>
        <v/>
      </c>
      <c r="BR76" s="76" t="str">
        <f t="shared" si="36"/>
        <v/>
      </c>
      <c r="BS76" s="76" t="str">
        <f t="shared" si="37"/>
        <v/>
      </c>
      <c r="BT76" s="76" t="str">
        <f t="shared" si="38"/>
        <v/>
      </c>
      <c r="BU76" s="76" t="str">
        <f t="shared" si="39"/>
        <v/>
      </c>
      <c r="BX76" s="67" t="s">
        <v>8</v>
      </c>
      <c r="BY76" s="547" t="s">
        <v>20</v>
      </c>
      <c r="BZ76" s="67" t="s">
        <v>2102</v>
      </c>
      <c r="CA76" s="67" t="s">
        <v>464</v>
      </c>
    </row>
    <row r="77" spans="2:79" ht="30" customHeight="1">
      <c r="B77" s="816" t="str">
        <f t="shared" si="0"/>
        <v/>
      </c>
      <c r="C77" s="816" t="str">
        <f t="shared" si="1"/>
        <v/>
      </c>
      <c r="D77" s="816" t="str">
        <f t="shared" si="2"/>
        <v/>
      </c>
      <c r="E77" s="816">
        <f>IF(H76&lt;&gt;"",E76,IF(E76="","",IFERROR(MATCH(TRUE(),INDEX(INDEX($K:$K,E76+1):$K$203&lt;&gt;"",0),0)+E76,"")))</f>
        <v>218</v>
      </c>
      <c r="F77" s="816">
        <f t="shared" si="40"/>
        <v>0</v>
      </c>
      <c r="G77" s="816" t="str">
        <f t="shared" si="3"/>
        <v>0</v>
      </c>
      <c r="H77" s="829" t="str">
        <f t="shared" si="4"/>
        <v/>
      </c>
      <c r="I77" s="837" t="str">
        <f t="shared" si="5"/>
        <v/>
      </c>
      <c r="J77" s="830" t="str">
        <f>IF(K77="","",COUNTIF($K$18:K77,"&lt;&gt;"))</f>
        <v/>
      </c>
      <c r="K77" s="831"/>
      <c r="L77" s="830" t="str">
        <f t="shared" si="6"/>
        <v/>
      </c>
      <c r="M77" s="792">
        <f t="shared" si="7"/>
        <v>1</v>
      </c>
      <c r="N77" s="832">
        <f t="shared" si="8"/>
        <v>60</v>
      </c>
      <c r="O77" s="833" t="str">
        <f t="shared" si="9"/>
        <v>0</v>
      </c>
      <c r="P77" s="832">
        <f t="shared" si="10"/>
        <v>1</v>
      </c>
      <c r="Q77" s="832">
        <f t="shared" si="11"/>
        <v>1</v>
      </c>
      <c r="S77" s="556">
        <f t="shared" si="12"/>
        <v>77</v>
      </c>
      <c r="T77" s="834" t="str">
        <f t="shared" si="41"/>
        <v>0</v>
      </c>
      <c r="U77" s="556" t="s">
        <v>1456</v>
      </c>
      <c r="V77" s="835" t="str">
        <f t="shared" si="13"/>
        <v>0</v>
      </c>
      <c r="W77" s="836" t="str">
        <f t="shared" si="14"/>
        <v/>
      </c>
      <c r="X77" s="560" t="str">
        <f t="shared" si="15"/>
        <v>0</v>
      </c>
      <c r="Y77" s="561" t="str">
        <f t="shared" si="16"/>
        <v/>
      </c>
      <c r="Z77" s="556">
        <f t="shared" si="17"/>
        <v>0</v>
      </c>
      <c r="AA77" s="556">
        <f t="shared" si="18"/>
        <v>0</v>
      </c>
      <c r="AB77" s="561" t="str">
        <f t="shared" si="19"/>
        <v>aucun match</v>
      </c>
      <c r="AC77" s="76" t="str">
        <f t="shared" si="20"/>
        <v>0</v>
      </c>
      <c r="AD77" s="76" t="str">
        <f t="shared" si="21"/>
        <v>0</v>
      </c>
      <c r="AE77" s="76" t="str">
        <f t="shared" si="22"/>
        <v>0</v>
      </c>
      <c r="AF77" s="76" t="str">
        <f t="shared" si="23"/>
        <v xml:space="preserve"> 0 </v>
      </c>
      <c r="AG77" s="76" cm="1">
        <f t="array" ref="AG77">IF(T77="",0,SUMPRODUCT((BX4:BX795="Gluten")*(BY4:BY795="INFO")*(COUNTIF(AF77,"*"&amp;BZ4:BZ795&amp;"*")&gt;0)*1))</f>
        <v>0</v>
      </c>
      <c r="AH77" s="76" cm="1">
        <f t="array" ref="AH77">IF(T77="",0,SUMPRODUCT((BX4:BX795="Gluten")*(BY4:BY795="EXCL")*(COUNTIF(AF77,"*"&amp;BZ4:BZ795&amp;"*")&gt;0)*1))</f>
        <v>0</v>
      </c>
      <c r="AI77" s="76" cm="1">
        <f t="array" ref="AI77">IF(T77="",0,SUMPRODUCT((BX4:BX795="Gluten")*(BY4:BY795="ALERTE")*(COUNTIF(AF77,"*"&amp;BZ4:BZ795&amp;"*")&gt;0)*1))</f>
        <v>0</v>
      </c>
      <c r="AJ77" s="76" cm="1">
        <f t="array" ref="AJ77">IF(T77="",0,SUMPRODUCT((BX4:BX795="Gluten")*(BY4:BY795="SUSP")*(COUNTIF(AF77,"*"&amp;BZ4:BZ795&amp;"*")&gt;0)*1))</f>
        <v>0</v>
      </c>
      <c r="AK77" s="76" cm="1">
        <f t="array" ref="AK77">IF(T77="",0,SUMPRODUCT((BX4:BX795="Crustaces")*(BY4:BY795="ALERTE")*(COUNTIF(AF77,"*"&amp;BZ4:BZ795&amp;"*")&gt;0)*1))</f>
        <v>0</v>
      </c>
      <c r="AL77" s="76" cm="1">
        <f t="array" ref="AL77">IF(T77="",0,SUMPRODUCT((BX4:BX795="Oeufs")*(BY4:BY795="ALERTE")*(COUNTIF(AF77,"*"&amp;BZ4:BZ795&amp;"*")&gt;0)*1))</f>
        <v>0</v>
      </c>
      <c r="AM77" s="76" cm="1">
        <f t="array" ref="AM77">IF(T77="",0,SUMPRODUCT((BX4:BX795="Poissons")*(BY4:BY795="INFO")*(COUNTIF(AF77,"*"&amp;BZ4:BZ795&amp;"*")&gt;0)*1))</f>
        <v>0</v>
      </c>
      <c r="AN77" s="76" cm="1">
        <f t="array" ref="AN77">IF(T77="",0,SUMPRODUCT((BX4:BX795="Poissons")*(BY4:BY795="EXCL")*(COUNTIF(AF77,"*"&amp;BZ4:BZ795&amp;"*")&gt;0)*1))</f>
        <v>0</v>
      </c>
      <c r="AO77" s="76" cm="1">
        <f t="array" ref="AO77">IF(T77="",0,SUMPRODUCT((BX4:BX795="Poissons")*(BY4:BY795="ALERTE")*(COUNTIF(AF77,"*"&amp;BZ4:BZ795&amp;"*")&gt;0)*1))</f>
        <v>0</v>
      </c>
      <c r="AP77" s="76" cm="1">
        <f t="array" ref="AP77">IF(T77="",0,SUMPRODUCT((BX4:BX795="Arachides")*(BY4:BY795="ALERTE")*(COUNTIF(AF77,"*"&amp;BZ4:BZ795&amp;"*")&gt;0)*1))</f>
        <v>0</v>
      </c>
      <c r="AQ77" s="76" cm="1">
        <f t="array" ref="AQ77">IF(T77="",0,SUMPRODUCT((BX4:BX795="Soja")*(BY4:BY795="INFO")*(COUNTIF(AF77,"*"&amp;BZ4:BZ795&amp;"*")&gt;0)*1))</f>
        <v>0</v>
      </c>
      <c r="AR77" s="76" cm="1">
        <f t="array" ref="AR77">IF(T77="",0,SUMPRODUCT((BX4:BX795="Soja")*(BY4:BY795="ALERTE")*(COUNTIF(AF77,"*"&amp;BZ4:BZ795&amp;"*")&gt;0)*1))</f>
        <v>0</v>
      </c>
      <c r="AS77" s="76" cm="1">
        <f t="array" ref="AS77">IF(T77="",0,SUMPRODUCT((BX4:BX795="Lait")*(BY4:BY795="INFO")*(COUNTIF(AF77,"*"&amp;BZ4:BZ795&amp;"*")&gt;0)*1))</f>
        <v>0</v>
      </c>
      <c r="AT77" s="76" cm="1">
        <f t="array" ref="AT77">IF(T77="",0,SUMPRODUCT((BX4:BX795="Lait")*(BY4:BY795="EXCL")*(COUNTIF(AF77,"*"&amp;BZ4:BZ795&amp;"*")&gt;0)*1))</f>
        <v>0</v>
      </c>
      <c r="AU77" s="76" cm="1">
        <f t="array" ref="AU77">IF(T77="",0,SUMPRODUCT((BX4:BX795="Lait")*(BY4:BY795="ALERTE")*(COUNTIF(AF77,"*"&amp;BZ4:BZ795&amp;"*")&gt;0)*1))</f>
        <v>0</v>
      </c>
      <c r="AV77" s="76" cm="1">
        <f t="array" ref="AV77">IF(T77="",0,SUMPRODUCT((BX4:BX795="Lait")*(BY4:BY795="SUSP")*(COUNTIF(AF77,"*"&amp;BZ4:BZ795&amp;"*")&gt;0)*1))</f>
        <v>0</v>
      </c>
      <c r="AW77" s="76" cm="1">
        <f t="array" ref="AW77">IF(T77="",0,SUMPRODUCT((BX4:BX795="Fruits a coque")*(BY4:BY795="EXCL")*(COUNTIF(AF77,"*"&amp;BZ4:BZ795&amp;"*")&gt;0)*1))</f>
        <v>0</v>
      </c>
      <c r="AX77" s="76" cm="1">
        <f t="array" ref="AX77">IF(T77="",0,SUMPRODUCT((BX4:BX795="Fruits a coque")*(BY4:BY795="ALERTE")*(COUNTIF(AF77,"*"&amp;BZ4:BZ795&amp;"*")&gt;0)*1))</f>
        <v>0</v>
      </c>
      <c r="AY77" s="76" cm="1">
        <f t="array" ref="AY77">IF(T77="",0,SUMPRODUCT((BX4:BX795="Celeri")*(BY4:BY795="ALERTE")*(COUNTIF(AF77,"*"&amp;BZ4:BZ795&amp;"*")&gt;0)*1))</f>
        <v>0</v>
      </c>
      <c r="AZ77" s="76" cm="1">
        <f t="array" ref="AZ77">IF(T77="",0,SUMPRODUCT((BX4:BX795="Moutarde")*(BY4:BY795="ALERTE")*(COUNTIF(AF77,"*"&amp;BZ4:BZ795&amp;"*")&gt;0)*1))</f>
        <v>0</v>
      </c>
      <c r="BA77" s="76" cm="1">
        <f t="array" ref="BA77">IF(T77="",0,SUMPRODUCT((BX4:BX795="Sesame")*(BY4:BY795="ALERTE")*(COUNTIF(AF77,"*"&amp;BZ4:BZ795&amp;"*")&gt;0)*1))</f>
        <v>0</v>
      </c>
      <c r="BB77" s="76" cm="1">
        <f t="array" ref="BB77">IF(T77="",0,SUMPRODUCT((BX4:BX795="Sulfites")*(BY4:BY795="ALERTE")*(COUNTIF(AF77,"*"&amp;BZ4:BZ795&amp;"*")&gt;0)*1))</f>
        <v>0</v>
      </c>
      <c r="BC77" s="76" cm="1">
        <f t="array" ref="BC77">IF(T77="",0,SUMPRODUCT((BX4:BX795="Lupin")*(BY4:BY795="ALERTE")*(COUNTIF(AF77,"*"&amp;BZ4:BZ795&amp;"*")&gt;0)*1))</f>
        <v>0</v>
      </c>
      <c r="BD77" s="76" cm="1">
        <f t="array" ref="BD77">IF(T77="",0,SUMPRODUCT((BX4:BX795="Mollusques")*(BY4:BY795="EXCL")*(COUNTIF(AF77,"*"&amp;BZ4:BZ795&amp;"*")&gt;0)*1))</f>
        <v>0</v>
      </c>
      <c r="BE77" s="76" cm="1">
        <f t="array" ref="BE77">IF(T77="",0,SUMPRODUCT((BX4:BX795="Mollusques")*(BY4:BY795="ALERTE")*(COUNTIF(AF77,"*"&amp;BZ4:BZ795&amp;"*")&gt;0)*1))</f>
        <v>0</v>
      </c>
      <c r="BF77" s="76" t="str">
        <f t="shared" si="24"/>
        <v/>
      </c>
      <c r="BG77" s="76" t="str">
        <f t="shared" si="25"/>
        <v/>
      </c>
      <c r="BH77" s="76" t="str">
        <f t="shared" si="26"/>
        <v/>
      </c>
      <c r="BI77" s="76" t="str">
        <f t="shared" si="27"/>
        <v/>
      </c>
      <c r="BJ77" s="76" t="str">
        <f t="shared" si="28"/>
        <v/>
      </c>
      <c r="BK77" s="76" t="str">
        <f t="shared" si="29"/>
        <v/>
      </c>
      <c r="BL77" s="76" t="str">
        <f t="shared" si="30"/>
        <v/>
      </c>
      <c r="BM77" s="76" t="str">
        <f t="shared" si="31"/>
        <v/>
      </c>
      <c r="BN77" s="76" t="str">
        <f t="shared" si="32"/>
        <v/>
      </c>
      <c r="BO77" s="76" t="str">
        <f t="shared" si="33"/>
        <v/>
      </c>
      <c r="BP77" s="76" t="str">
        <f t="shared" si="34"/>
        <v/>
      </c>
      <c r="BQ77" s="76" t="str">
        <f t="shared" si="35"/>
        <v/>
      </c>
      <c r="BR77" s="76" t="str">
        <f t="shared" si="36"/>
        <v/>
      </c>
      <c r="BS77" s="76" t="str">
        <f t="shared" si="37"/>
        <v/>
      </c>
      <c r="BT77" s="76" t="str">
        <f t="shared" si="38"/>
        <v/>
      </c>
      <c r="BU77" s="76" t="str">
        <f t="shared" si="39"/>
        <v/>
      </c>
      <c r="BX77" s="67" t="s">
        <v>8</v>
      </c>
      <c r="BY77" s="547" t="s">
        <v>20</v>
      </c>
      <c r="BZ77" s="67" t="s">
        <v>64</v>
      </c>
      <c r="CA77" s="67" t="s">
        <v>465</v>
      </c>
    </row>
    <row r="78" spans="2:79" ht="30" customHeight="1">
      <c r="B78" s="816" t="str">
        <f t="shared" si="0"/>
        <v/>
      </c>
      <c r="C78" s="816" t="str">
        <f t="shared" si="1"/>
        <v/>
      </c>
      <c r="D78" s="816" t="str">
        <f t="shared" si="2"/>
        <v/>
      </c>
      <c r="E78" s="816">
        <f>IF(H77&lt;&gt;"",E77,IF(E77="","",IFERROR(MATCH(TRUE(),INDEX(INDEX($K:$K,E77+1):$K$203&lt;&gt;"",0),0)+E77,"")))</f>
        <v>219</v>
      </c>
      <c r="F78" s="816">
        <f t="shared" si="40"/>
        <v>0</v>
      </c>
      <c r="G78" s="816" t="str">
        <f t="shared" si="3"/>
        <v>0</v>
      </c>
      <c r="H78" s="829" t="str">
        <f t="shared" si="4"/>
        <v/>
      </c>
      <c r="I78" s="837" t="str">
        <f t="shared" si="5"/>
        <v/>
      </c>
      <c r="J78" s="830" t="str">
        <f>IF(K78="","",COUNTIF($K$18:K78,"&lt;&gt;"))</f>
        <v/>
      </c>
      <c r="K78" s="831"/>
      <c r="L78" s="830" t="str">
        <f t="shared" si="6"/>
        <v/>
      </c>
      <c r="M78" s="792">
        <f t="shared" si="7"/>
        <v>1</v>
      </c>
      <c r="N78" s="832">
        <f t="shared" si="8"/>
        <v>61</v>
      </c>
      <c r="O78" s="833" t="str">
        <f t="shared" si="9"/>
        <v>0</v>
      </c>
      <c r="P78" s="832">
        <f t="shared" si="10"/>
        <v>1</v>
      </c>
      <c r="Q78" s="832">
        <f t="shared" si="11"/>
        <v>1</v>
      </c>
      <c r="S78" s="556">
        <f t="shared" si="12"/>
        <v>78</v>
      </c>
      <c r="T78" s="834" t="str">
        <f t="shared" si="41"/>
        <v>0</v>
      </c>
      <c r="U78" s="556" t="s">
        <v>1456</v>
      </c>
      <c r="V78" s="835" t="str">
        <f t="shared" si="13"/>
        <v>0</v>
      </c>
      <c r="W78" s="836" t="str">
        <f t="shared" si="14"/>
        <v/>
      </c>
      <c r="X78" s="560" t="str">
        <f t="shared" si="15"/>
        <v>0</v>
      </c>
      <c r="Y78" s="561" t="str">
        <f t="shared" si="16"/>
        <v/>
      </c>
      <c r="Z78" s="556">
        <f t="shared" si="17"/>
        <v>0</v>
      </c>
      <c r="AA78" s="556">
        <f t="shared" si="18"/>
        <v>0</v>
      </c>
      <c r="AB78" s="561" t="str">
        <f t="shared" si="19"/>
        <v>aucun match</v>
      </c>
      <c r="AC78" s="76" t="str">
        <f t="shared" si="20"/>
        <v>0</v>
      </c>
      <c r="AD78" s="76" t="str">
        <f t="shared" si="21"/>
        <v>0</v>
      </c>
      <c r="AE78" s="76" t="str">
        <f t="shared" si="22"/>
        <v>0</v>
      </c>
      <c r="AF78" s="76" t="str">
        <f t="shared" si="23"/>
        <v xml:space="preserve"> 0 </v>
      </c>
      <c r="AG78" s="76" cm="1">
        <f t="array" ref="AG78">IF(T78="",0,SUMPRODUCT((BX4:BX795="Gluten")*(BY4:BY795="INFO")*(COUNTIF(AF78,"*"&amp;BZ4:BZ795&amp;"*")&gt;0)*1))</f>
        <v>0</v>
      </c>
      <c r="AH78" s="76" cm="1">
        <f t="array" ref="AH78">IF(T78="",0,SUMPRODUCT((BX4:BX795="Gluten")*(BY4:BY795="EXCL")*(COUNTIF(AF78,"*"&amp;BZ4:BZ795&amp;"*")&gt;0)*1))</f>
        <v>0</v>
      </c>
      <c r="AI78" s="76" cm="1">
        <f t="array" ref="AI78">IF(T78="",0,SUMPRODUCT((BX4:BX795="Gluten")*(BY4:BY795="ALERTE")*(COUNTIF(AF78,"*"&amp;BZ4:BZ795&amp;"*")&gt;0)*1))</f>
        <v>0</v>
      </c>
      <c r="AJ78" s="76" cm="1">
        <f t="array" ref="AJ78">IF(T78="",0,SUMPRODUCT((BX4:BX795="Gluten")*(BY4:BY795="SUSP")*(COUNTIF(AF78,"*"&amp;BZ4:BZ795&amp;"*")&gt;0)*1))</f>
        <v>0</v>
      </c>
      <c r="AK78" s="76" cm="1">
        <f t="array" ref="AK78">IF(T78="",0,SUMPRODUCT((BX4:BX795="Crustaces")*(BY4:BY795="ALERTE")*(COUNTIF(AF78,"*"&amp;BZ4:BZ795&amp;"*")&gt;0)*1))</f>
        <v>0</v>
      </c>
      <c r="AL78" s="76" cm="1">
        <f t="array" ref="AL78">IF(T78="",0,SUMPRODUCT((BX4:BX795="Oeufs")*(BY4:BY795="ALERTE")*(COUNTIF(AF78,"*"&amp;BZ4:BZ795&amp;"*")&gt;0)*1))</f>
        <v>0</v>
      </c>
      <c r="AM78" s="76" cm="1">
        <f t="array" ref="AM78">IF(T78="",0,SUMPRODUCT((BX4:BX795="Poissons")*(BY4:BY795="INFO")*(COUNTIF(AF78,"*"&amp;BZ4:BZ795&amp;"*")&gt;0)*1))</f>
        <v>0</v>
      </c>
      <c r="AN78" s="76" cm="1">
        <f t="array" ref="AN78">IF(T78="",0,SUMPRODUCT((BX4:BX795="Poissons")*(BY4:BY795="EXCL")*(COUNTIF(AF78,"*"&amp;BZ4:BZ795&amp;"*")&gt;0)*1))</f>
        <v>0</v>
      </c>
      <c r="AO78" s="76" cm="1">
        <f t="array" ref="AO78">IF(T78="",0,SUMPRODUCT((BX4:BX795="Poissons")*(BY4:BY795="ALERTE")*(COUNTIF(AF78,"*"&amp;BZ4:BZ795&amp;"*")&gt;0)*1))</f>
        <v>0</v>
      </c>
      <c r="AP78" s="76" cm="1">
        <f t="array" ref="AP78">IF(T78="",0,SUMPRODUCT((BX4:BX795="Arachides")*(BY4:BY795="ALERTE")*(COUNTIF(AF78,"*"&amp;BZ4:BZ795&amp;"*")&gt;0)*1))</f>
        <v>0</v>
      </c>
      <c r="AQ78" s="76" cm="1">
        <f t="array" ref="AQ78">IF(T78="",0,SUMPRODUCT((BX4:BX795="Soja")*(BY4:BY795="INFO")*(COUNTIF(AF78,"*"&amp;BZ4:BZ795&amp;"*")&gt;0)*1))</f>
        <v>0</v>
      </c>
      <c r="AR78" s="76" cm="1">
        <f t="array" ref="AR78">IF(T78="",0,SUMPRODUCT((BX4:BX795="Soja")*(BY4:BY795="ALERTE")*(COUNTIF(AF78,"*"&amp;BZ4:BZ795&amp;"*")&gt;0)*1))</f>
        <v>0</v>
      </c>
      <c r="AS78" s="76" cm="1">
        <f t="array" ref="AS78">IF(T78="",0,SUMPRODUCT((BX4:BX795="Lait")*(BY4:BY795="INFO")*(COUNTIF(AF78,"*"&amp;BZ4:BZ795&amp;"*")&gt;0)*1))</f>
        <v>0</v>
      </c>
      <c r="AT78" s="76" cm="1">
        <f t="array" ref="AT78">IF(T78="",0,SUMPRODUCT((BX4:BX795="Lait")*(BY4:BY795="EXCL")*(COUNTIF(AF78,"*"&amp;BZ4:BZ795&amp;"*")&gt;0)*1))</f>
        <v>0</v>
      </c>
      <c r="AU78" s="76" cm="1">
        <f t="array" ref="AU78">IF(T78="",0,SUMPRODUCT((BX4:BX795="Lait")*(BY4:BY795="ALERTE")*(COUNTIF(AF78,"*"&amp;BZ4:BZ795&amp;"*")&gt;0)*1))</f>
        <v>0</v>
      </c>
      <c r="AV78" s="76" cm="1">
        <f t="array" ref="AV78">IF(T78="",0,SUMPRODUCT((BX4:BX795="Lait")*(BY4:BY795="SUSP")*(COUNTIF(AF78,"*"&amp;BZ4:BZ795&amp;"*")&gt;0)*1))</f>
        <v>0</v>
      </c>
      <c r="AW78" s="76" cm="1">
        <f t="array" ref="AW78">IF(T78="",0,SUMPRODUCT((BX4:BX795="Fruits a coque")*(BY4:BY795="EXCL")*(COUNTIF(AF78,"*"&amp;BZ4:BZ795&amp;"*")&gt;0)*1))</f>
        <v>0</v>
      </c>
      <c r="AX78" s="76" cm="1">
        <f t="array" ref="AX78">IF(T78="",0,SUMPRODUCT((BX4:BX795="Fruits a coque")*(BY4:BY795="ALERTE")*(COUNTIF(AF78,"*"&amp;BZ4:BZ795&amp;"*")&gt;0)*1))</f>
        <v>0</v>
      </c>
      <c r="AY78" s="76" cm="1">
        <f t="array" ref="AY78">IF(T78="",0,SUMPRODUCT((BX4:BX795="Celeri")*(BY4:BY795="ALERTE")*(COUNTIF(AF78,"*"&amp;BZ4:BZ795&amp;"*")&gt;0)*1))</f>
        <v>0</v>
      </c>
      <c r="AZ78" s="76" cm="1">
        <f t="array" ref="AZ78">IF(T78="",0,SUMPRODUCT((BX4:BX795="Moutarde")*(BY4:BY795="ALERTE")*(COUNTIF(AF78,"*"&amp;BZ4:BZ795&amp;"*")&gt;0)*1))</f>
        <v>0</v>
      </c>
      <c r="BA78" s="76" cm="1">
        <f t="array" ref="BA78">IF(T78="",0,SUMPRODUCT((BX4:BX795="Sesame")*(BY4:BY795="ALERTE")*(COUNTIF(AF78,"*"&amp;BZ4:BZ795&amp;"*")&gt;0)*1))</f>
        <v>0</v>
      </c>
      <c r="BB78" s="76" cm="1">
        <f t="array" ref="BB78">IF(T78="",0,SUMPRODUCT((BX4:BX795="Sulfites")*(BY4:BY795="ALERTE")*(COUNTIF(AF78,"*"&amp;BZ4:BZ795&amp;"*")&gt;0)*1))</f>
        <v>0</v>
      </c>
      <c r="BC78" s="76" cm="1">
        <f t="array" ref="BC78">IF(T78="",0,SUMPRODUCT((BX4:BX795="Lupin")*(BY4:BY795="ALERTE")*(COUNTIF(AF78,"*"&amp;BZ4:BZ795&amp;"*")&gt;0)*1))</f>
        <v>0</v>
      </c>
      <c r="BD78" s="76" cm="1">
        <f t="array" ref="BD78">IF(T78="",0,SUMPRODUCT((BX4:BX795="Mollusques")*(BY4:BY795="EXCL")*(COUNTIF(AF78,"*"&amp;BZ4:BZ795&amp;"*")&gt;0)*1))</f>
        <v>0</v>
      </c>
      <c r="BE78" s="76" cm="1">
        <f t="array" ref="BE78">IF(T78="",0,SUMPRODUCT((BX4:BX795="Mollusques")*(BY4:BY795="ALERTE")*(COUNTIF(AF78,"*"&amp;BZ4:BZ795&amp;"*")&gt;0)*1))</f>
        <v>0</v>
      </c>
      <c r="BF78" s="76" t="str">
        <f t="shared" si="24"/>
        <v/>
      </c>
      <c r="BG78" s="76" t="str">
        <f t="shared" si="25"/>
        <v/>
      </c>
      <c r="BH78" s="76" t="str">
        <f t="shared" si="26"/>
        <v/>
      </c>
      <c r="BI78" s="76" t="str">
        <f t="shared" si="27"/>
        <v/>
      </c>
      <c r="BJ78" s="76" t="str">
        <f t="shared" si="28"/>
        <v/>
      </c>
      <c r="BK78" s="76" t="str">
        <f t="shared" si="29"/>
        <v/>
      </c>
      <c r="BL78" s="76" t="str">
        <f t="shared" si="30"/>
        <v/>
      </c>
      <c r="BM78" s="76" t="str">
        <f t="shared" si="31"/>
        <v/>
      </c>
      <c r="BN78" s="76" t="str">
        <f t="shared" si="32"/>
        <v/>
      </c>
      <c r="BO78" s="76" t="str">
        <f t="shared" si="33"/>
        <v/>
      </c>
      <c r="BP78" s="76" t="str">
        <f t="shared" si="34"/>
        <v/>
      </c>
      <c r="BQ78" s="76" t="str">
        <f t="shared" si="35"/>
        <v/>
      </c>
      <c r="BR78" s="76" t="str">
        <f t="shared" si="36"/>
        <v/>
      </c>
      <c r="BS78" s="76" t="str">
        <f t="shared" si="37"/>
        <v/>
      </c>
      <c r="BT78" s="76" t="str">
        <f t="shared" si="38"/>
        <v/>
      </c>
      <c r="BU78" s="76" t="str">
        <f t="shared" si="39"/>
        <v/>
      </c>
      <c r="BX78" s="67" t="s">
        <v>8</v>
      </c>
      <c r="BY78" s="547" t="s">
        <v>20</v>
      </c>
      <c r="BZ78" s="67" t="s">
        <v>65</v>
      </c>
      <c r="CA78" s="67" t="s">
        <v>466</v>
      </c>
    </row>
    <row r="79" spans="2:79" ht="30" customHeight="1">
      <c r="B79" s="816" t="str">
        <f t="shared" si="0"/>
        <v/>
      </c>
      <c r="C79" s="816" t="str">
        <f t="shared" si="1"/>
        <v/>
      </c>
      <c r="D79" s="816" t="str">
        <f t="shared" si="2"/>
        <v/>
      </c>
      <c r="E79" s="816">
        <f>IF(H78&lt;&gt;"",E78,IF(E78="","",IFERROR(MATCH(TRUE(),INDEX(INDEX($K:$K,E78+1):$K$203&lt;&gt;"",0),0)+E78,"")))</f>
        <v>220</v>
      </c>
      <c r="F79" s="816">
        <f t="shared" si="40"/>
        <v>0</v>
      </c>
      <c r="G79" s="816" t="str">
        <f t="shared" si="3"/>
        <v>0</v>
      </c>
      <c r="H79" s="829" t="str">
        <f t="shared" si="4"/>
        <v/>
      </c>
      <c r="I79" s="837" t="str">
        <f t="shared" si="5"/>
        <v/>
      </c>
      <c r="J79" s="830" t="str">
        <f>IF(K79="","",COUNTIF($K$18:K79,"&lt;&gt;"))</f>
        <v/>
      </c>
      <c r="K79" s="831"/>
      <c r="L79" s="830" t="str">
        <f t="shared" si="6"/>
        <v/>
      </c>
      <c r="M79" s="792">
        <f t="shared" si="7"/>
        <v>1</v>
      </c>
      <c r="N79" s="832">
        <f t="shared" si="8"/>
        <v>62</v>
      </c>
      <c r="O79" s="833" t="str">
        <f t="shared" si="9"/>
        <v>0</v>
      </c>
      <c r="P79" s="832">
        <f t="shared" si="10"/>
        <v>1</v>
      </c>
      <c r="Q79" s="832">
        <f t="shared" si="11"/>
        <v>1</v>
      </c>
      <c r="S79" s="556">
        <f t="shared" si="12"/>
        <v>79</v>
      </c>
      <c r="T79" s="834" t="str">
        <f t="shared" si="41"/>
        <v>0</v>
      </c>
      <c r="U79" s="556" t="s">
        <v>1456</v>
      </c>
      <c r="V79" s="835" t="str">
        <f t="shared" si="13"/>
        <v>0</v>
      </c>
      <c r="W79" s="836" t="str">
        <f t="shared" si="14"/>
        <v/>
      </c>
      <c r="X79" s="560" t="str">
        <f t="shared" si="15"/>
        <v>0</v>
      </c>
      <c r="Y79" s="561" t="str">
        <f t="shared" si="16"/>
        <v/>
      </c>
      <c r="Z79" s="556">
        <f t="shared" si="17"/>
        <v>0</v>
      </c>
      <c r="AA79" s="556">
        <f t="shared" si="18"/>
        <v>0</v>
      </c>
      <c r="AB79" s="561" t="str">
        <f t="shared" si="19"/>
        <v>aucun match</v>
      </c>
      <c r="AC79" s="76" t="str">
        <f t="shared" si="20"/>
        <v>0</v>
      </c>
      <c r="AD79" s="76" t="str">
        <f t="shared" si="21"/>
        <v>0</v>
      </c>
      <c r="AE79" s="76" t="str">
        <f t="shared" si="22"/>
        <v>0</v>
      </c>
      <c r="AF79" s="76" t="str">
        <f t="shared" si="23"/>
        <v xml:space="preserve"> 0 </v>
      </c>
      <c r="AG79" s="76" cm="1">
        <f t="array" ref="AG79">IF(T79="",0,SUMPRODUCT((BX4:BX795="Gluten")*(BY4:BY795="INFO")*(COUNTIF(AF79,"*"&amp;BZ4:BZ795&amp;"*")&gt;0)*1))</f>
        <v>0</v>
      </c>
      <c r="AH79" s="76" cm="1">
        <f t="array" ref="AH79">IF(T79="",0,SUMPRODUCT((BX4:BX795="Gluten")*(BY4:BY795="EXCL")*(COUNTIF(AF79,"*"&amp;BZ4:BZ795&amp;"*")&gt;0)*1))</f>
        <v>0</v>
      </c>
      <c r="AI79" s="76" cm="1">
        <f t="array" ref="AI79">IF(T79="",0,SUMPRODUCT((BX4:BX795="Gluten")*(BY4:BY795="ALERTE")*(COUNTIF(AF79,"*"&amp;BZ4:BZ795&amp;"*")&gt;0)*1))</f>
        <v>0</v>
      </c>
      <c r="AJ79" s="76" cm="1">
        <f t="array" ref="AJ79">IF(T79="",0,SUMPRODUCT((BX4:BX795="Gluten")*(BY4:BY795="SUSP")*(COUNTIF(AF79,"*"&amp;BZ4:BZ795&amp;"*")&gt;0)*1))</f>
        <v>0</v>
      </c>
      <c r="AK79" s="76" cm="1">
        <f t="array" ref="AK79">IF(T79="",0,SUMPRODUCT((BX4:BX795="Crustaces")*(BY4:BY795="ALERTE")*(COUNTIF(AF79,"*"&amp;BZ4:BZ795&amp;"*")&gt;0)*1))</f>
        <v>0</v>
      </c>
      <c r="AL79" s="76" cm="1">
        <f t="array" ref="AL79">IF(T79="",0,SUMPRODUCT((BX4:BX795="Oeufs")*(BY4:BY795="ALERTE")*(COUNTIF(AF79,"*"&amp;BZ4:BZ795&amp;"*")&gt;0)*1))</f>
        <v>0</v>
      </c>
      <c r="AM79" s="76" cm="1">
        <f t="array" ref="AM79">IF(T79="",0,SUMPRODUCT((BX4:BX795="Poissons")*(BY4:BY795="INFO")*(COUNTIF(AF79,"*"&amp;BZ4:BZ795&amp;"*")&gt;0)*1))</f>
        <v>0</v>
      </c>
      <c r="AN79" s="76" cm="1">
        <f t="array" ref="AN79">IF(T79="",0,SUMPRODUCT((BX4:BX795="Poissons")*(BY4:BY795="EXCL")*(COUNTIF(AF79,"*"&amp;BZ4:BZ795&amp;"*")&gt;0)*1))</f>
        <v>0</v>
      </c>
      <c r="AO79" s="76" cm="1">
        <f t="array" ref="AO79">IF(T79="",0,SUMPRODUCT((BX4:BX795="Poissons")*(BY4:BY795="ALERTE")*(COUNTIF(AF79,"*"&amp;BZ4:BZ795&amp;"*")&gt;0)*1))</f>
        <v>0</v>
      </c>
      <c r="AP79" s="76" cm="1">
        <f t="array" ref="AP79">IF(T79="",0,SUMPRODUCT((BX4:BX795="Arachides")*(BY4:BY795="ALERTE")*(COUNTIF(AF79,"*"&amp;BZ4:BZ795&amp;"*")&gt;0)*1))</f>
        <v>0</v>
      </c>
      <c r="AQ79" s="76" cm="1">
        <f t="array" ref="AQ79">IF(T79="",0,SUMPRODUCT((BX4:BX795="Soja")*(BY4:BY795="INFO")*(COUNTIF(AF79,"*"&amp;BZ4:BZ795&amp;"*")&gt;0)*1))</f>
        <v>0</v>
      </c>
      <c r="AR79" s="76" cm="1">
        <f t="array" ref="AR79">IF(T79="",0,SUMPRODUCT((BX4:BX795="Soja")*(BY4:BY795="ALERTE")*(COUNTIF(AF79,"*"&amp;BZ4:BZ795&amp;"*")&gt;0)*1))</f>
        <v>0</v>
      </c>
      <c r="AS79" s="76" cm="1">
        <f t="array" ref="AS79">IF(T79="",0,SUMPRODUCT((BX4:BX795="Lait")*(BY4:BY795="INFO")*(COUNTIF(AF79,"*"&amp;BZ4:BZ795&amp;"*")&gt;0)*1))</f>
        <v>0</v>
      </c>
      <c r="AT79" s="76" cm="1">
        <f t="array" ref="AT79">IF(T79="",0,SUMPRODUCT((BX4:BX795="Lait")*(BY4:BY795="EXCL")*(COUNTIF(AF79,"*"&amp;BZ4:BZ795&amp;"*")&gt;0)*1))</f>
        <v>0</v>
      </c>
      <c r="AU79" s="76" cm="1">
        <f t="array" ref="AU79">IF(T79="",0,SUMPRODUCT((BX4:BX795="Lait")*(BY4:BY795="ALERTE")*(COUNTIF(AF79,"*"&amp;BZ4:BZ795&amp;"*")&gt;0)*1))</f>
        <v>0</v>
      </c>
      <c r="AV79" s="76" cm="1">
        <f t="array" ref="AV79">IF(T79="",0,SUMPRODUCT((BX4:BX795="Lait")*(BY4:BY795="SUSP")*(COUNTIF(AF79,"*"&amp;BZ4:BZ795&amp;"*")&gt;0)*1))</f>
        <v>0</v>
      </c>
      <c r="AW79" s="76" cm="1">
        <f t="array" ref="AW79">IF(T79="",0,SUMPRODUCT((BX4:BX795="Fruits a coque")*(BY4:BY795="EXCL")*(COUNTIF(AF79,"*"&amp;BZ4:BZ795&amp;"*")&gt;0)*1))</f>
        <v>0</v>
      </c>
      <c r="AX79" s="76" cm="1">
        <f t="array" ref="AX79">IF(T79="",0,SUMPRODUCT((BX4:BX795="Fruits a coque")*(BY4:BY795="ALERTE")*(COUNTIF(AF79,"*"&amp;BZ4:BZ795&amp;"*")&gt;0)*1))</f>
        <v>0</v>
      </c>
      <c r="AY79" s="76" cm="1">
        <f t="array" ref="AY79">IF(T79="",0,SUMPRODUCT((BX4:BX795="Celeri")*(BY4:BY795="ALERTE")*(COUNTIF(AF79,"*"&amp;BZ4:BZ795&amp;"*")&gt;0)*1))</f>
        <v>0</v>
      </c>
      <c r="AZ79" s="76" cm="1">
        <f t="array" ref="AZ79">IF(T79="",0,SUMPRODUCT((BX4:BX795="Moutarde")*(BY4:BY795="ALERTE")*(COUNTIF(AF79,"*"&amp;BZ4:BZ795&amp;"*")&gt;0)*1))</f>
        <v>0</v>
      </c>
      <c r="BA79" s="76" cm="1">
        <f t="array" ref="BA79">IF(T79="",0,SUMPRODUCT((BX4:BX795="Sesame")*(BY4:BY795="ALERTE")*(COUNTIF(AF79,"*"&amp;BZ4:BZ795&amp;"*")&gt;0)*1))</f>
        <v>0</v>
      </c>
      <c r="BB79" s="76" cm="1">
        <f t="array" ref="BB79">IF(T79="",0,SUMPRODUCT((BX4:BX795="Sulfites")*(BY4:BY795="ALERTE")*(COUNTIF(AF79,"*"&amp;BZ4:BZ795&amp;"*")&gt;0)*1))</f>
        <v>0</v>
      </c>
      <c r="BC79" s="76" cm="1">
        <f t="array" ref="BC79">IF(T79="",0,SUMPRODUCT((BX4:BX795="Lupin")*(BY4:BY795="ALERTE")*(COUNTIF(AF79,"*"&amp;BZ4:BZ795&amp;"*")&gt;0)*1))</f>
        <v>0</v>
      </c>
      <c r="BD79" s="76" cm="1">
        <f t="array" ref="BD79">IF(T79="",0,SUMPRODUCT((BX4:BX795="Mollusques")*(BY4:BY795="EXCL")*(COUNTIF(AF79,"*"&amp;BZ4:BZ795&amp;"*")&gt;0)*1))</f>
        <v>0</v>
      </c>
      <c r="BE79" s="76" cm="1">
        <f t="array" ref="BE79">IF(T79="",0,SUMPRODUCT((BX4:BX795="Mollusques")*(BY4:BY795="ALERTE")*(COUNTIF(AF79,"*"&amp;BZ4:BZ795&amp;"*")&gt;0)*1))</f>
        <v>0</v>
      </c>
      <c r="BF79" s="76" t="str">
        <f t="shared" si="24"/>
        <v/>
      </c>
      <c r="BG79" s="76" t="str">
        <f t="shared" si="25"/>
        <v/>
      </c>
      <c r="BH79" s="76" t="str">
        <f t="shared" si="26"/>
        <v/>
      </c>
      <c r="BI79" s="76" t="str">
        <f t="shared" si="27"/>
        <v/>
      </c>
      <c r="BJ79" s="76" t="str">
        <f t="shared" si="28"/>
        <v/>
      </c>
      <c r="BK79" s="76" t="str">
        <f t="shared" si="29"/>
        <v/>
      </c>
      <c r="BL79" s="76" t="str">
        <f t="shared" si="30"/>
        <v/>
      </c>
      <c r="BM79" s="76" t="str">
        <f t="shared" si="31"/>
        <v/>
      </c>
      <c r="BN79" s="76" t="str">
        <f t="shared" si="32"/>
        <v/>
      </c>
      <c r="BO79" s="76" t="str">
        <f t="shared" si="33"/>
        <v/>
      </c>
      <c r="BP79" s="76" t="str">
        <f t="shared" si="34"/>
        <v/>
      </c>
      <c r="BQ79" s="76" t="str">
        <f t="shared" si="35"/>
        <v/>
      </c>
      <c r="BR79" s="76" t="str">
        <f t="shared" si="36"/>
        <v/>
      </c>
      <c r="BS79" s="76" t="str">
        <f t="shared" si="37"/>
        <v/>
      </c>
      <c r="BT79" s="76" t="str">
        <f t="shared" si="38"/>
        <v/>
      </c>
      <c r="BU79" s="76" t="str">
        <f t="shared" si="39"/>
        <v/>
      </c>
      <c r="BX79" s="67" t="s">
        <v>8</v>
      </c>
      <c r="BY79" s="547" t="s">
        <v>20</v>
      </c>
      <c r="BZ79" s="67" t="s">
        <v>2020</v>
      </c>
      <c r="CA79" s="67" t="s">
        <v>467</v>
      </c>
    </row>
    <row r="80" spans="2:79" ht="30" customHeight="1">
      <c r="B80" s="816" t="str">
        <f t="shared" si="0"/>
        <v/>
      </c>
      <c r="C80" s="816" t="str">
        <f t="shared" si="1"/>
        <v/>
      </c>
      <c r="D80" s="816" t="str">
        <f t="shared" si="2"/>
        <v/>
      </c>
      <c r="E80" s="816">
        <f>IF(H79&lt;&gt;"",E79,IF(E79="","",IFERROR(MATCH(TRUE(),INDEX(INDEX($K:$K,E79+1):$K$203&lt;&gt;"",0),0)+E79,"")))</f>
        <v>221</v>
      </c>
      <c r="F80" s="816">
        <f t="shared" si="40"/>
        <v>0</v>
      </c>
      <c r="G80" s="816" t="str">
        <f t="shared" si="3"/>
        <v>0</v>
      </c>
      <c r="H80" s="829" t="str">
        <f t="shared" si="4"/>
        <v/>
      </c>
      <c r="I80" s="837" t="str">
        <f t="shared" si="5"/>
        <v/>
      </c>
      <c r="J80" s="830" t="str">
        <f>IF(K80="","",COUNTIF($K$18:K80,"&lt;&gt;"))</f>
        <v/>
      </c>
      <c r="K80" s="831"/>
      <c r="L80" s="830" t="str">
        <f t="shared" si="6"/>
        <v/>
      </c>
      <c r="M80" s="792">
        <f t="shared" si="7"/>
        <v>1</v>
      </c>
      <c r="N80" s="832">
        <f t="shared" si="8"/>
        <v>63</v>
      </c>
      <c r="O80" s="833" t="str">
        <f t="shared" si="9"/>
        <v>0</v>
      </c>
      <c r="P80" s="832">
        <f t="shared" si="10"/>
        <v>1</v>
      </c>
      <c r="Q80" s="832">
        <f t="shared" si="11"/>
        <v>1</v>
      </c>
      <c r="S80" s="556">
        <f t="shared" si="12"/>
        <v>80</v>
      </c>
      <c r="T80" s="834" t="str">
        <f t="shared" si="41"/>
        <v>0</v>
      </c>
      <c r="U80" s="556" t="s">
        <v>1456</v>
      </c>
      <c r="V80" s="835" t="str">
        <f t="shared" si="13"/>
        <v>0</v>
      </c>
      <c r="W80" s="836" t="str">
        <f t="shared" si="14"/>
        <v/>
      </c>
      <c r="X80" s="560" t="str">
        <f t="shared" si="15"/>
        <v>0</v>
      </c>
      <c r="Y80" s="561" t="str">
        <f t="shared" si="16"/>
        <v/>
      </c>
      <c r="Z80" s="556">
        <f t="shared" si="17"/>
        <v>0</v>
      </c>
      <c r="AA80" s="556">
        <f t="shared" si="18"/>
        <v>0</v>
      </c>
      <c r="AB80" s="561" t="str">
        <f t="shared" si="19"/>
        <v>aucun match</v>
      </c>
      <c r="AC80" s="76" t="str">
        <f t="shared" si="20"/>
        <v>0</v>
      </c>
      <c r="AD80" s="76" t="str">
        <f t="shared" si="21"/>
        <v>0</v>
      </c>
      <c r="AE80" s="76" t="str">
        <f t="shared" si="22"/>
        <v>0</v>
      </c>
      <c r="AF80" s="76" t="str">
        <f t="shared" si="23"/>
        <v xml:space="preserve"> 0 </v>
      </c>
      <c r="AG80" s="76" cm="1">
        <f t="array" ref="AG80">IF(T80="",0,SUMPRODUCT((BX4:BX795="Gluten")*(BY4:BY795="INFO")*(COUNTIF(AF80,"*"&amp;BZ4:BZ795&amp;"*")&gt;0)*1))</f>
        <v>0</v>
      </c>
      <c r="AH80" s="76" cm="1">
        <f t="array" ref="AH80">IF(T80="",0,SUMPRODUCT((BX4:BX795="Gluten")*(BY4:BY795="EXCL")*(COUNTIF(AF80,"*"&amp;BZ4:BZ795&amp;"*")&gt;0)*1))</f>
        <v>0</v>
      </c>
      <c r="AI80" s="76" cm="1">
        <f t="array" ref="AI80">IF(T80="",0,SUMPRODUCT((BX4:BX795="Gluten")*(BY4:BY795="ALERTE")*(COUNTIF(AF80,"*"&amp;BZ4:BZ795&amp;"*")&gt;0)*1))</f>
        <v>0</v>
      </c>
      <c r="AJ80" s="76" cm="1">
        <f t="array" ref="AJ80">IF(T80="",0,SUMPRODUCT((BX4:BX795="Gluten")*(BY4:BY795="SUSP")*(COUNTIF(AF80,"*"&amp;BZ4:BZ795&amp;"*")&gt;0)*1))</f>
        <v>0</v>
      </c>
      <c r="AK80" s="76" cm="1">
        <f t="array" ref="AK80">IF(T80="",0,SUMPRODUCT((BX4:BX795="Crustaces")*(BY4:BY795="ALERTE")*(COUNTIF(AF80,"*"&amp;BZ4:BZ795&amp;"*")&gt;0)*1))</f>
        <v>0</v>
      </c>
      <c r="AL80" s="76" cm="1">
        <f t="array" ref="AL80">IF(T80="",0,SUMPRODUCT((BX4:BX795="Oeufs")*(BY4:BY795="ALERTE")*(COUNTIF(AF80,"*"&amp;BZ4:BZ795&amp;"*")&gt;0)*1))</f>
        <v>0</v>
      </c>
      <c r="AM80" s="76" cm="1">
        <f t="array" ref="AM80">IF(T80="",0,SUMPRODUCT((BX4:BX795="Poissons")*(BY4:BY795="INFO")*(COUNTIF(AF80,"*"&amp;BZ4:BZ795&amp;"*")&gt;0)*1))</f>
        <v>0</v>
      </c>
      <c r="AN80" s="76" cm="1">
        <f t="array" ref="AN80">IF(T80="",0,SUMPRODUCT((BX4:BX795="Poissons")*(BY4:BY795="EXCL")*(COUNTIF(AF80,"*"&amp;BZ4:BZ795&amp;"*")&gt;0)*1))</f>
        <v>0</v>
      </c>
      <c r="AO80" s="76" cm="1">
        <f t="array" ref="AO80">IF(T80="",0,SUMPRODUCT((BX4:BX795="Poissons")*(BY4:BY795="ALERTE")*(COUNTIF(AF80,"*"&amp;BZ4:BZ795&amp;"*")&gt;0)*1))</f>
        <v>0</v>
      </c>
      <c r="AP80" s="76" cm="1">
        <f t="array" ref="AP80">IF(T80="",0,SUMPRODUCT((BX4:BX795="Arachides")*(BY4:BY795="ALERTE")*(COUNTIF(AF80,"*"&amp;BZ4:BZ795&amp;"*")&gt;0)*1))</f>
        <v>0</v>
      </c>
      <c r="AQ80" s="76" cm="1">
        <f t="array" ref="AQ80">IF(T80="",0,SUMPRODUCT((BX4:BX795="Soja")*(BY4:BY795="INFO")*(COUNTIF(AF80,"*"&amp;BZ4:BZ795&amp;"*")&gt;0)*1))</f>
        <v>0</v>
      </c>
      <c r="AR80" s="76" cm="1">
        <f t="array" ref="AR80">IF(T80="",0,SUMPRODUCT((BX4:BX795="Soja")*(BY4:BY795="ALERTE")*(COUNTIF(AF80,"*"&amp;BZ4:BZ795&amp;"*")&gt;0)*1))</f>
        <v>0</v>
      </c>
      <c r="AS80" s="76" cm="1">
        <f t="array" ref="AS80">IF(T80="",0,SUMPRODUCT((BX4:BX795="Lait")*(BY4:BY795="INFO")*(COUNTIF(AF80,"*"&amp;BZ4:BZ795&amp;"*")&gt;0)*1))</f>
        <v>0</v>
      </c>
      <c r="AT80" s="76" cm="1">
        <f t="array" ref="AT80">IF(T80="",0,SUMPRODUCT((BX4:BX795="Lait")*(BY4:BY795="EXCL")*(COUNTIF(AF80,"*"&amp;BZ4:BZ795&amp;"*")&gt;0)*1))</f>
        <v>0</v>
      </c>
      <c r="AU80" s="76" cm="1">
        <f t="array" ref="AU80">IF(T80="",0,SUMPRODUCT((BX4:BX795="Lait")*(BY4:BY795="ALERTE")*(COUNTIF(AF80,"*"&amp;BZ4:BZ795&amp;"*")&gt;0)*1))</f>
        <v>0</v>
      </c>
      <c r="AV80" s="76" cm="1">
        <f t="array" ref="AV80">IF(T80="",0,SUMPRODUCT((BX4:BX795="Lait")*(BY4:BY795="SUSP")*(COUNTIF(AF80,"*"&amp;BZ4:BZ795&amp;"*")&gt;0)*1))</f>
        <v>0</v>
      </c>
      <c r="AW80" s="76" cm="1">
        <f t="array" ref="AW80">IF(T80="",0,SUMPRODUCT((BX4:BX795="Fruits a coque")*(BY4:BY795="EXCL")*(COUNTIF(AF80,"*"&amp;BZ4:BZ795&amp;"*")&gt;0)*1))</f>
        <v>0</v>
      </c>
      <c r="AX80" s="76" cm="1">
        <f t="array" ref="AX80">IF(T80="",0,SUMPRODUCT((BX4:BX795="Fruits a coque")*(BY4:BY795="ALERTE")*(COUNTIF(AF80,"*"&amp;BZ4:BZ795&amp;"*")&gt;0)*1))</f>
        <v>0</v>
      </c>
      <c r="AY80" s="76" cm="1">
        <f t="array" ref="AY80">IF(T80="",0,SUMPRODUCT((BX4:BX795="Celeri")*(BY4:BY795="ALERTE")*(COUNTIF(AF80,"*"&amp;BZ4:BZ795&amp;"*")&gt;0)*1))</f>
        <v>0</v>
      </c>
      <c r="AZ80" s="76" cm="1">
        <f t="array" ref="AZ80">IF(T80="",0,SUMPRODUCT((BX4:BX795="Moutarde")*(BY4:BY795="ALERTE")*(COUNTIF(AF80,"*"&amp;BZ4:BZ795&amp;"*")&gt;0)*1))</f>
        <v>0</v>
      </c>
      <c r="BA80" s="76" cm="1">
        <f t="array" ref="BA80">IF(T80="",0,SUMPRODUCT((BX4:BX795="Sesame")*(BY4:BY795="ALERTE")*(COUNTIF(AF80,"*"&amp;BZ4:BZ795&amp;"*")&gt;0)*1))</f>
        <v>0</v>
      </c>
      <c r="BB80" s="76" cm="1">
        <f t="array" ref="BB80">IF(T80="",0,SUMPRODUCT((BX4:BX795="Sulfites")*(BY4:BY795="ALERTE")*(COUNTIF(AF80,"*"&amp;BZ4:BZ795&amp;"*")&gt;0)*1))</f>
        <v>0</v>
      </c>
      <c r="BC80" s="76" cm="1">
        <f t="array" ref="BC80">IF(T80="",0,SUMPRODUCT((BX4:BX795="Lupin")*(BY4:BY795="ALERTE")*(COUNTIF(AF80,"*"&amp;BZ4:BZ795&amp;"*")&gt;0)*1))</f>
        <v>0</v>
      </c>
      <c r="BD80" s="76" cm="1">
        <f t="array" ref="BD80">IF(T80="",0,SUMPRODUCT((BX4:BX795="Mollusques")*(BY4:BY795="EXCL")*(COUNTIF(AF80,"*"&amp;BZ4:BZ795&amp;"*")&gt;0)*1))</f>
        <v>0</v>
      </c>
      <c r="BE80" s="76" cm="1">
        <f t="array" ref="BE80">IF(T80="",0,SUMPRODUCT((BX4:BX795="Mollusques")*(BY4:BY795="ALERTE")*(COUNTIF(AF80,"*"&amp;BZ4:BZ795&amp;"*")&gt;0)*1))</f>
        <v>0</v>
      </c>
      <c r="BF80" s="76" t="str">
        <f t="shared" si="24"/>
        <v/>
      </c>
      <c r="BG80" s="76" t="str">
        <f t="shared" si="25"/>
        <v/>
      </c>
      <c r="BH80" s="76" t="str">
        <f t="shared" si="26"/>
        <v/>
      </c>
      <c r="BI80" s="76" t="str">
        <f t="shared" si="27"/>
        <v/>
      </c>
      <c r="BJ80" s="76" t="str">
        <f t="shared" si="28"/>
        <v/>
      </c>
      <c r="BK80" s="76" t="str">
        <f t="shared" si="29"/>
        <v/>
      </c>
      <c r="BL80" s="76" t="str">
        <f t="shared" si="30"/>
        <v/>
      </c>
      <c r="BM80" s="76" t="str">
        <f t="shared" si="31"/>
        <v/>
      </c>
      <c r="BN80" s="76" t="str">
        <f t="shared" si="32"/>
        <v/>
      </c>
      <c r="BO80" s="76" t="str">
        <f t="shared" si="33"/>
        <v/>
      </c>
      <c r="BP80" s="76" t="str">
        <f t="shared" si="34"/>
        <v/>
      </c>
      <c r="BQ80" s="76" t="str">
        <f t="shared" si="35"/>
        <v/>
      </c>
      <c r="BR80" s="76" t="str">
        <f t="shared" si="36"/>
        <v/>
      </c>
      <c r="BS80" s="76" t="str">
        <f t="shared" si="37"/>
        <v/>
      </c>
      <c r="BT80" s="76" t="str">
        <f t="shared" si="38"/>
        <v/>
      </c>
      <c r="BU80" s="76" t="str">
        <f t="shared" si="39"/>
        <v/>
      </c>
      <c r="BX80" s="67" t="s">
        <v>8</v>
      </c>
      <c r="BY80" s="547" t="s">
        <v>20</v>
      </c>
      <c r="BZ80" s="67" t="s">
        <v>66</v>
      </c>
      <c r="CA80" s="67" t="s">
        <v>468</v>
      </c>
    </row>
    <row r="81" spans="2:79" ht="30" customHeight="1">
      <c r="B81" s="816" t="str">
        <f t="shared" si="0"/>
        <v/>
      </c>
      <c r="C81" s="816" t="str">
        <f t="shared" si="1"/>
        <v/>
      </c>
      <c r="D81" s="816" t="str">
        <f t="shared" si="2"/>
        <v/>
      </c>
      <c r="E81" s="816">
        <f>IF(H80&lt;&gt;"",E80,IF(E80="","",IFERROR(MATCH(TRUE(),INDEX(INDEX($K:$K,E80+1):$K$203&lt;&gt;"",0),0)+E80,"")))</f>
        <v>222</v>
      </c>
      <c r="F81" s="816">
        <f t="shared" si="40"/>
        <v>0</v>
      </c>
      <c r="G81" s="816" t="str">
        <f t="shared" si="3"/>
        <v>0</v>
      </c>
      <c r="H81" s="829" t="str">
        <f t="shared" si="4"/>
        <v/>
      </c>
      <c r="I81" s="837" t="str">
        <f t="shared" si="5"/>
        <v/>
      </c>
      <c r="J81" s="830" t="str">
        <f>IF(K81="","",COUNTIF($K$18:K81,"&lt;&gt;"))</f>
        <v/>
      </c>
      <c r="K81" s="831"/>
      <c r="L81" s="830" t="str">
        <f t="shared" si="6"/>
        <v/>
      </c>
      <c r="M81" s="792">
        <f t="shared" si="7"/>
        <v>1</v>
      </c>
      <c r="N81" s="832">
        <f t="shared" si="8"/>
        <v>64</v>
      </c>
      <c r="O81" s="833" t="str">
        <f t="shared" si="9"/>
        <v>0</v>
      </c>
      <c r="P81" s="832">
        <f t="shared" si="10"/>
        <v>1</v>
      </c>
      <c r="Q81" s="832">
        <f t="shared" si="11"/>
        <v>1</v>
      </c>
      <c r="S81" s="556">
        <f t="shared" si="12"/>
        <v>81</v>
      </c>
      <c r="T81" s="834" t="str">
        <f t="shared" si="41"/>
        <v>0</v>
      </c>
      <c r="U81" s="556" t="s">
        <v>1456</v>
      </c>
      <c r="V81" s="835" t="str">
        <f t="shared" si="13"/>
        <v>0</v>
      </c>
      <c r="W81" s="836" t="str">
        <f t="shared" si="14"/>
        <v/>
      </c>
      <c r="X81" s="560" t="str">
        <f t="shared" si="15"/>
        <v>0</v>
      </c>
      <c r="Y81" s="561" t="str">
        <f t="shared" si="16"/>
        <v/>
      </c>
      <c r="Z81" s="556">
        <f t="shared" si="17"/>
        <v>0</v>
      </c>
      <c r="AA81" s="556">
        <f t="shared" si="18"/>
        <v>0</v>
      </c>
      <c r="AB81" s="561" t="str">
        <f t="shared" si="19"/>
        <v>aucun match</v>
      </c>
      <c r="AC81" s="76" t="str">
        <f t="shared" si="20"/>
        <v>0</v>
      </c>
      <c r="AD81" s="76" t="str">
        <f t="shared" si="21"/>
        <v>0</v>
      </c>
      <c r="AE81" s="76" t="str">
        <f t="shared" si="22"/>
        <v>0</v>
      </c>
      <c r="AF81" s="76" t="str">
        <f t="shared" si="23"/>
        <v xml:space="preserve"> 0 </v>
      </c>
      <c r="AG81" s="76" cm="1">
        <f t="array" ref="AG81">IF(T81="",0,SUMPRODUCT((BX4:BX795="Gluten")*(BY4:BY795="INFO")*(COUNTIF(AF81,"*"&amp;BZ4:BZ795&amp;"*")&gt;0)*1))</f>
        <v>0</v>
      </c>
      <c r="AH81" s="76" cm="1">
        <f t="array" ref="AH81">IF(T81="",0,SUMPRODUCT((BX4:BX795="Gluten")*(BY4:BY795="EXCL")*(COUNTIF(AF81,"*"&amp;BZ4:BZ795&amp;"*")&gt;0)*1))</f>
        <v>0</v>
      </c>
      <c r="AI81" s="76" cm="1">
        <f t="array" ref="AI81">IF(T81="",0,SUMPRODUCT((BX4:BX795="Gluten")*(BY4:BY795="ALERTE")*(COUNTIF(AF81,"*"&amp;BZ4:BZ795&amp;"*")&gt;0)*1))</f>
        <v>0</v>
      </c>
      <c r="AJ81" s="76" cm="1">
        <f t="array" ref="AJ81">IF(T81="",0,SUMPRODUCT((BX4:BX795="Gluten")*(BY4:BY795="SUSP")*(COUNTIF(AF81,"*"&amp;BZ4:BZ795&amp;"*")&gt;0)*1))</f>
        <v>0</v>
      </c>
      <c r="AK81" s="76" cm="1">
        <f t="array" ref="AK81">IF(T81="",0,SUMPRODUCT((BX4:BX795="Crustaces")*(BY4:BY795="ALERTE")*(COUNTIF(AF81,"*"&amp;BZ4:BZ795&amp;"*")&gt;0)*1))</f>
        <v>0</v>
      </c>
      <c r="AL81" s="76" cm="1">
        <f t="array" ref="AL81">IF(T81="",0,SUMPRODUCT((BX4:BX795="Oeufs")*(BY4:BY795="ALERTE")*(COUNTIF(AF81,"*"&amp;BZ4:BZ795&amp;"*")&gt;0)*1))</f>
        <v>0</v>
      </c>
      <c r="AM81" s="76" cm="1">
        <f t="array" ref="AM81">IF(T81="",0,SUMPRODUCT((BX4:BX795="Poissons")*(BY4:BY795="INFO")*(COUNTIF(AF81,"*"&amp;BZ4:BZ795&amp;"*")&gt;0)*1))</f>
        <v>0</v>
      </c>
      <c r="AN81" s="76" cm="1">
        <f t="array" ref="AN81">IF(T81="",0,SUMPRODUCT((BX4:BX795="Poissons")*(BY4:BY795="EXCL")*(COUNTIF(AF81,"*"&amp;BZ4:BZ795&amp;"*")&gt;0)*1))</f>
        <v>0</v>
      </c>
      <c r="AO81" s="76" cm="1">
        <f t="array" ref="AO81">IF(T81="",0,SUMPRODUCT((BX4:BX795="Poissons")*(BY4:BY795="ALERTE")*(COUNTIF(AF81,"*"&amp;BZ4:BZ795&amp;"*")&gt;0)*1))</f>
        <v>0</v>
      </c>
      <c r="AP81" s="76" cm="1">
        <f t="array" ref="AP81">IF(T81="",0,SUMPRODUCT((BX4:BX795="Arachides")*(BY4:BY795="ALERTE")*(COUNTIF(AF81,"*"&amp;BZ4:BZ795&amp;"*")&gt;0)*1))</f>
        <v>0</v>
      </c>
      <c r="AQ81" s="76" cm="1">
        <f t="array" ref="AQ81">IF(T81="",0,SUMPRODUCT((BX4:BX795="Soja")*(BY4:BY795="INFO")*(COUNTIF(AF81,"*"&amp;BZ4:BZ795&amp;"*")&gt;0)*1))</f>
        <v>0</v>
      </c>
      <c r="AR81" s="76" cm="1">
        <f t="array" ref="AR81">IF(T81="",0,SUMPRODUCT((BX4:BX795="Soja")*(BY4:BY795="ALERTE")*(COUNTIF(AF81,"*"&amp;BZ4:BZ795&amp;"*")&gt;0)*1))</f>
        <v>0</v>
      </c>
      <c r="AS81" s="76" cm="1">
        <f t="array" ref="AS81">IF(T81="",0,SUMPRODUCT((BX4:BX795="Lait")*(BY4:BY795="INFO")*(COUNTIF(AF81,"*"&amp;BZ4:BZ795&amp;"*")&gt;0)*1))</f>
        <v>0</v>
      </c>
      <c r="AT81" s="76" cm="1">
        <f t="array" ref="AT81">IF(T81="",0,SUMPRODUCT((BX4:BX795="Lait")*(BY4:BY795="EXCL")*(COUNTIF(AF81,"*"&amp;BZ4:BZ795&amp;"*")&gt;0)*1))</f>
        <v>0</v>
      </c>
      <c r="AU81" s="76" cm="1">
        <f t="array" ref="AU81">IF(T81="",0,SUMPRODUCT((BX4:BX795="Lait")*(BY4:BY795="ALERTE")*(COUNTIF(AF81,"*"&amp;BZ4:BZ795&amp;"*")&gt;0)*1))</f>
        <v>0</v>
      </c>
      <c r="AV81" s="76" cm="1">
        <f t="array" ref="AV81">IF(T81="",0,SUMPRODUCT((BX4:BX795="Lait")*(BY4:BY795="SUSP")*(COUNTIF(AF81,"*"&amp;BZ4:BZ795&amp;"*")&gt;0)*1))</f>
        <v>0</v>
      </c>
      <c r="AW81" s="76" cm="1">
        <f t="array" ref="AW81">IF(T81="",0,SUMPRODUCT((BX4:BX795="Fruits a coque")*(BY4:BY795="EXCL")*(COUNTIF(AF81,"*"&amp;BZ4:BZ795&amp;"*")&gt;0)*1))</f>
        <v>0</v>
      </c>
      <c r="AX81" s="76" cm="1">
        <f t="array" ref="AX81">IF(T81="",0,SUMPRODUCT((BX4:BX795="Fruits a coque")*(BY4:BY795="ALERTE")*(COUNTIF(AF81,"*"&amp;BZ4:BZ795&amp;"*")&gt;0)*1))</f>
        <v>0</v>
      </c>
      <c r="AY81" s="76" cm="1">
        <f t="array" ref="AY81">IF(T81="",0,SUMPRODUCT((BX4:BX795="Celeri")*(BY4:BY795="ALERTE")*(COUNTIF(AF81,"*"&amp;BZ4:BZ795&amp;"*")&gt;0)*1))</f>
        <v>0</v>
      </c>
      <c r="AZ81" s="76" cm="1">
        <f t="array" ref="AZ81">IF(T81="",0,SUMPRODUCT((BX4:BX795="Moutarde")*(BY4:BY795="ALERTE")*(COUNTIF(AF81,"*"&amp;BZ4:BZ795&amp;"*")&gt;0)*1))</f>
        <v>0</v>
      </c>
      <c r="BA81" s="76" cm="1">
        <f t="array" ref="BA81">IF(T81="",0,SUMPRODUCT((BX4:BX795="Sesame")*(BY4:BY795="ALERTE")*(COUNTIF(AF81,"*"&amp;BZ4:BZ795&amp;"*")&gt;0)*1))</f>
        <v>0</v>
      </c>
      <c r="BB81" s="76" cm="1">
        <f t="array" ref="BB81">IF(T81="",0,SUMPRODUCT((BX4:BX795="Sulfites")*(BY4:BY795="ALERTE")*(COUNTIF(AF81,"*"&amp;BZ4:BZ795&amp;"*")&gt;0)*1))</f>
        <v>0</v>
      </c>
      <c r="BC81" s="76" cm="1">
        <f t="array" ref="BC81">IF(T81="",0,SUMPRODUCT((BX4:BX795="Lupin")*(BY4:BY795="ALERTE")*(COUNTIF(AF81,"*"&amp;BZ4:BZ795&amp;"*")&gt;0)*1))</f>
        <v>0</v>
      </c>
      <c r="BD81" s="76" cm="1">
        <f t="array" ref="BD81">IF(T81="",0,SUMPRODUCT((BX4:BX795="Mollusques")*(BY4:BY795="EXCL")*(COUNTIF(AF81,"*"&amp;BZ4:BZ795&amp;"*")&gt;0)*1))</f>
        <v>0</v>
      </c>
      <c r="BE81" s="76" cm="1">
        <f t="array" ref="BE81">IF(T81="",0,SUMPRODUCT((BX4:BX795="Mollusques")*(BY4:BY795="ALERTE")*(COUNTIF(AF81,"*"&amp;BZ4:BZ795&amp;"*")&gt;0)*1))</f>
        <v>0</v>
      </c>
      <c r="BF81" s="76" t="str">
        <f t="shared" si="24"/>
        <v/>
      </c>
      <c r="BG81" s="76" t="str">
        <f t="shared" si="25"/>
        <v/>
      </c>
      <c r="BH81" s="76" t="str">
        <f t="shared" si="26"/>
        <v/>
      </c>
      <c r="BI81" s="76" t="str">
        <f t="shared" si="27"/>
        <v/>
      </c>
      <c r="BJ81" s="76" t="str">
        <f t="shared" si="28"/>
        <v/>
      </c>
      <c r="BK81" s="76" t="str">
        <f t="shared" si="29"/>
        <v/>
      </c>
      <c r="BL81" s="76" t="str">
        <f t="shared" si="30"/>
        <v/>
      </c>
      <c r="BM81" s="76" t="str">
        <f t="shared" si="31"/>
        <v/>
      </c>
      <c r="BN81" s="76" t="str">
        <f t="shared" si="32"/>
        <v/>
      </c>
      <c r="BO81" s="76" t="str">
        <f t="shared" si="33"/>
        <v/>
      </c>
      <c r="BP81" s="76" t="str">
        <f t="shared" si="34"/>
        <v/>
      </c>
      <c r="BQ81" s="76" t="str">
        <f t="shared" si="35"/>
        <v/>
      </c>
      <c r="BR81" s="76" t="str">
        <f t="shared" si="36"/>
        <v/>
      </c>
      <c r="BS81" s="76" t="str">
        <f t="shared" si="37"/>
        <v/>
      </c>
      <c r="BT81" s="76" t="str">
        <f t="shared" si="38"/>
        <v/>
      </c>
      <c r="BU81" s="76" t="str">
        <f t="shared" si="39"/>
        <v/>
      </c>
      <c r="BX81" s="67" t="s">
        <v>8</v>
      </c>
      <c r="BY81" s="547" t="s">
        <v>20</v>
      </c>
      <c r="BZ81" s="67" t="s">
        <v>2019</v>
      </c>
      <c r="CA81" s="67" t="s">
        <v>469</v>
      </c>
    </row>
    <row r="82" spans="2:79" ht="30" customHeight="1">
      <c r="B82" s="816" t="str">
        <f t="shared" ref="B82:B145" si="42">IF(TRIM(SUBSTITUTE(K82,CHAR(160),""))="","",TRIM(SUBSTITUTE(SUBSTITUTE(SUBSTITUTE(SUBSTITUTE(CLEAN(K82),CHAR(160)," "),CHAR(9)," "),CHAR(10)," "),CHAR(13)," ")))</f>
        <v/>
      </c>
      <c r="C82" s="816" t="str">
        <f t="shared" ref="C82:C145" si="43">IF(B82="","",TRIM(SUBSTITUTE(SUBSTITUTE(SUBSTITUTE(SUBSTITUTE(SUBSTITUTE(SUBSTITUTE(SUBSTITUTE(SUBSTITUTE(SUBSTITUTE(SUBSTITUTE(B82,","," "),";"," "),":"," "),"."," "),"?"," "), "!"," "),"/"," "), "("," "), ")"," "), "-"," ")))</f>
        <v/>
      </c>
      <c r="D82" s="816" t="str">
        <f t="shared" ref="D82:D145" si="44">IF(UPPER(TRIM($N$11))="X",C82,B82)</f>
        <v/>
      </c>
      <c r="E82" s="816">
        <f>IF(H81&lt;&gt;"",E81,IF(E81="","",IFERROR(MATCH(TRUE(),INDEX(INDEX($K:$K,E81+1):$K$203&lt;&gt;"",0),0)+E81,"")))</f>
        <v>223</v>
      </c>
      <c r="F82" s="816">
        <f t="shared" si="40"/>
        <v>0</v>
      </c>
      <c r="G82" s="816" t="str">
        <f t="shared" ref="G82:G145" si="45">IF(OR(F82="",M82=""),"",LEFT(F82,M82))</f>
        <v>0</v>
      </c>
      <c r="H82" s="829" t="str">
        <f t="shared" ref="H82:H145" si="46">IF(OR(F82="",M82=""),"",TRIM(MID(F82,M82+1,99999)))</f>
        <v/>
      </c>
      <c r="I82" s="837" t="str">
        <f t="shared" ref="I82:I145" si="47">IF(AND(F82&lt;&gt;"",$N$10&gt;0,M82&gt;$N$10),"Mot &gt; limite","")</f>
        <v/>
      </c>
      <c r="J82" s="830" t="str">
        <f>IF(K82="","",COUNTIF($K$18:K82,"&lt;&gt;"))</f>
        <v/>
      </c>
      <c r="K82" s="831"/>
      <c r="L82" s="830" t="str">
        <f t="shared" ref="L82:L145" si="48">IF(TRIM(SUBSTITUTE(K82,CHAR(160),""))="","",LEN(K82))</f>
        <v/>
      </c>
      <c r="M82" s="792">
        <f t="shared" ref="M82:M145" si="49">IF(OR(F82="",$N$10="",$N$10&lt;=0),"",IF(LEN(F82)&lt;=$N$10,LEN(F82),IFERROR(FIND("♦",SUBSTITUTE(LEFT(F82,$N$10)," ","♦",LEN(LEFT(F82,$N$10))-LEN(SUBSTITUTE(LEFT(F82,$N$10)," ","")))),FIND(" ",F82&amp;" ",$N$10+1)-1)))</f>
        <v>1</v>
      </c>
      <c r="N82" s="832">
        <f t="shared" ref="N82:N145" si="50">IF(O82="","",ROW()-17)</f>
        <v>65</v>
      </c>
      <c r="O82" s="833" t="str">
        <f t="shared" ref="O82:O145" si="51">G82</f>
        <v>0</v>
      </c>
      <c r="P82" s="832">
        <f t="shared" ref="P82:P145" si="52">IF(O82="","",LEN(TRIM(O82))-LEN(SUBSTITUTE(TRIM(O82)," ",""))+1)</f>
        <v>1</v>
      </c>
      <c r="Q82" s="832">
        <f t="shared" ref="Q82:Q145" si="53">IF(O82="","",LEN(O82))</f>
        <v>1</v>
      </c>
      <c r="S82" s="556">
        <f t="shared" ref="S82:S145" si="54">IF(T82="","",ROW())</f>
        <v>82</v>
      </c>
      <c r="T82" s="834" t="str">
        <f t="shared" si="41"/>
        <v>0</v>
      </c>
      <c r="U82" s="556" t="s">
        <v>1456</v>
      </c>
      <c r="V82" s="835" t="str">
        <f t="shared" ref="V82:V145" si="55">IF(T82="","",TRIM(SUBSTITUTE(T82,"*",""))&amp;IF(COUNTIF(W82,"*⚠*")&gt;0," *",""))</f>
        <v>0</v>
      </c>
      <c r="W82" s="836" t="str">
        <f t="shared" ref="W82:W145" si="56">IF(T82="","",MID(IF(BF82&lt;&gt;""," • "&amp;BF82,"")&amp;IF(BH82&lt;&gt;""," • "&amp;BH82,"")&amp;IF(BI82&lt;&gt;""," • "&amp;BI82,"")&amp;IF(BJ82&lt;&gt;""," • "&amp;BJ82,"")&amp;IF(BK82&lt;&gt;""," • "&amp;BK82,"")&amp;IF(BL82&lt;&gt;""," • "&amp;BL82,"")&amp;IF(BM82&lt;&gt;""," • "&amp;BM82,"")&amp;IF(BO82&lt;&gt;""," • "&amp;BO82,"")&amp;IF(BP82&lt;&gt;""," • "&amp;BP82,"")&amp;IF(BQ82&lt;&gt;""," • "&amp;BQ82,"")&amp;IF(BR82&lt;&gt;""," • "&amp;BR82,"")&amp;IF(BS82&lt;&gt;""," • "&amp;BS82,"")&amp;IF(BT82&lt;&gt;""," • "&amp;BT82,"")&amp;IF(BU82&lt;&gt;""," • "&amp;BU82,""),4,32767))</f>
        <v/>
      </c>
      <c r="X82" s="560" t="str">
        <f t="shared" ref="X82:X145" si="57">IF(T82="","",TRIM(T82)&amp;IF(Z82&gt;0," *",""))</f>
        <v>0</v>
      </c>
      <c r="Y82" s="561" t="str">
        <f t="shared" ref="Y82:Y145" si="58">IF(T82="","",MID(IF(BG82&lt;&gt;""," • "&amp;BG82,"")&amp;IF(BN82&lt;&gt;""," • "&amp;BN82,""),4,32767))</f>
        <v/>
      </c>
      <c r="Z82" s="556">
        <f t="shared" ref="Z82:Z145" si="59">IF(T82="","",--(BF82&lt;&gt;"")+--(BH82&lt;&gt;"")+--(BI82&lt;&gt;"")+--(BJ82&lt;&gt;"")+--(BK82&lt;&gt;"")+--(BL82&lt;&gt;"")+--(BM82&lt;&gt;"")+--(BO82&lt;&gt;"")+--(BP82&lt;&gt;"")+--(BQ82&lt;&gt;"")+--(BR82&lt;&gt;"")+--(BS82&lt;&gt;"")+--(BT82&lt;&gt;"")+--(BU82&lt;&gt;""))</f>
        <v>0</v>
      </c>
      <c r="AA82" s="556">
        <f t="shared" ref="AA82:AA145" si="60">IF(T82="","",--(BG82&lt;&gt;"")+--(BN82&lt;&gt;""))</f>
        <v>0</v>
      </c>
      <c r="AB82" s="561" t="str">
        <f t="shared" ref="AB82:AB145" si="61">IF(T82="","",IF(W82&lt;&gt;"",W82,IF(Y82&lt;&gt;"",Y82,"aucun match")))</f>
        <v>aucun match</v>
      </c>
      <c r="AC82" s="76" t="str">
        <f t="shared" ref="AC82:AC145" si="62">IF(T82="","",LOWER(T82))</f>
        <v>0</v>
      </c>
      <c r="AD82" s="76" t="str">
        <f t="shared" ref="AD82:AD145" si="63">IF(AC82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82,"œ","oe"),"æ","ae"),"à","a"),"á","a"),"â","a"),"ä","a"),"ã","a"),"å","a"),"ç","c"),"è","e"),"é","e"),"ê","e"),"ë","e"),"ì","i"),"í","i"),"î","i"),"ï","i"),"ñ","n"),"ò","o"),"ó","o"),"ô","o"),"ö","o"),"õ","o"),"ù","u"),"ú","u"),"û","u"),"ü","u"),"ý","y"),"ÿ","y"))</f>
        <v>0</v>
      </c>
      <c r="AE82" s="76" t="str">
        <f t="shared" ref="AE82:AE145" si="64">IF(AD82="","",SUBSTITUTE(SUBSTITUTE(SUBSTITUTE(SUBSTITUTE(SUBSTITUTE(SUBSTITUTE(SUBSTITUTE(SUBSTITUTE(SUBSTITUTE(SUBSTITUTE(SUBSTITUTE(SUBSTITUTE(SUBSTITUTE(SUBSTITUTE(SUBSTITUTE(SUBSTITUTE(SUBSTITUTE(AD82,CHAR(10)," "),CHAR(13)," "),","," "),"."," "),":"," "),"/"," "),"-"," "),"_"," "),CHAR(34)," "),CHAR(40)," "),CHAR(41)," "),CHAR(39)," "),"?"," "),"!"," "),"+"," "),"*"," "),"&amp;"," "))</f>
        <v>0</v>
      </c>
      <c r="AF82" s="76" t="str">
        <f t="shared" ref="AF82:AF145" si="65">IF(AE82="",""," "&amp;TRIM(SUBSTITUTE(SUBSTITUTE(SUBSTITUTE(AE82,"  "," "),"  "," "),"  "," "))&amp;" ")</f>
        <v xml:space="preserve"> 0 </v>
      </c>
      <c r="AG82" s="76" cm="1">
        <f t="array" ref="AG82">IF(T82="",0,SUMPRODUCT((BX4:BX795="Gluten")*(BY4:BY795="INFO")*(COUNTIF(AF82,"*"&amp;BZ4:BZ795&amp;"*")&gt;0)*1))</f>
        <v>0</v>
      </c>
      <c r="AH82" s="76" cm="1">
        <f t="array" ref="AH82">IF(T82="",0,SUMPRODUCT((BX4:BX795="Gluten")*(BY4:BY795="EXCL")*(COUNTIF(AF82,"*"&amp;BZ4:BZ795&amp;"*")&gt;0)*1))</f>
        <v>0</v>
      </c>
      <c r="AI82" s="76" cm="1">
        <f t="array" ref="AI82">IF(T82="",0,SUMPRODUCT((BX4:BX795="Gluten")*(BY4:BY795="ALERTE")*(COUNTIF(AF82,"*"&amp;BZ4:BZ795&amp;"*")&gt;0)*1))</f>
        <v>0</v>
      </c>
      <c r="AJ82" s="76" cm="1">
        <f t="array" ref="AJ82">IF(T82="",0,SUMPRODUCT((BX4:BX795="Gluten")*(BY4:BY795="SUSP")*(COUNTIF(AF82,"*"&amp;BZ4:BZ795&amp;"*")&gt;0)*1))</f>
        <v>0</v>
      </c>
      <c r="AK82" s="76" cm="1">
        <f t="array" ref="AK82">IF(T82="",0,SUMPRODUCT((BX4:BX795="Crustaces")*(BY4:BY795="ALERTE")*(COUNTIF(AF82,"*"&amp;BZ4:BZ795&amp;"*")&gt;0)*1))</f>
        <v>0</v>
      </c>
      <c r="AL82" s="76" cm="1">
        <f t="array" ref="AL82">IF(T82="",0,SUMPRODUCT((BX4:BX795="Oeufs")*(BY4:BY795="ALERTE")*(COUNTIF(AF82,"*"&amp;BZ4:BZ795&amp;"*")&gt;0)*1))</f>
        <v>0</v>
      </c>
      <c r="AM82" s="76" cm="1">
        <f t="array" ref="AM82">IF(T82="",0,SUMPRODUCT((BX4:BX795="Poissons")*(BY4:BY795="INFO")*(COUNTIF(AF82,"*"&amp;BZ4:BZ795&amp;"*")&gt;0)*1))</f>
        <v>0</v>
      </c>
      <c r="AN82" s="76" cm="1">
        <f t="array" ref="AN82">IF(T82="",0,SUMPRODUCT((BX4:BX795="Poissons")*(BY4:BY795="EXCL")*(COUNTIF(AF82,"*"&amp;BZ4:BZ795&amp;"*")&gt;0)*1))</f>
        <v>0</v>
      </c>
      <c r="AO82" s="76" cm="1">
        <f t="array" ref="AO82">IF(T82="",0,SUMPRODUCT((BX4:BX795="Poissons")*(BY4:BY795="ALERTE")*(COUNTIF(AF82,"*"&amp;BZ4:BZ795&amp;"*")&gt;0)*1))</f>
        <v>0</v>
      </c>
      <c r="AP82" s="76" cm="1">
        <f t="array" ref="AP82">IF(T82="",0,SUMPRODUCT((BX4:BX795="Arachides")*(BY4:BY795="ALERTE")*(COUNTIF(AF82,"*"&amp;BZ4:BZ795&amp;"*")&gt;0)*1))</f>
        <v>0</v>
      </c>
      <c r="AQ82" s="76" cm="1">
        <f t="array" ref="AQ82">IF(T82="",0,SUMPRODUCT((BX4:BX795="Soja")*(BY4:BY795="INFO")*(COUNTIF(AF82,"*"&amp;BZ4:BZ795&amp;"*")&gt;0)*1))</f>
        <v>0</v>
      </c>
      <c r="AR82" s="76" cm="1">
        <f t="array" ref="AR82">IF(T82="",0,SUMPRODUCT((BX4:BX795="Soja")*(BY4:BY795="ALERTE")*(COUNTIF(AF82,"*"&amp;BZ4:BZ795&amp;"*")&gt;0)*1))</f>
        <v>0</v>
      </c>
      <c r="AS82" s="76" cm="1">
        <f t="array" ref="AS82">IF(T82="",0,SUMPRODUCT((BX4:BX795="Lait")*(BY4:BY795="INFO")*(COUNTIF(AF82,"*"&amp;BZ4:BZ795&amp;"*")&gt;0)*1))</f>
        <v>0</v>
      </c>
      <c r="AT82" s="76" cm="1">
        <f t="array" ref="AT82">IF(T82="",0,SUMPRODUCT((BX4:BX795="Lait")*(BY4:BY795="EXCL")*(COUNTIF(AF82,"*"&amp;BZ4:BZ795&amp;"*")&gt;0)*1))</f>
        <v>0</v>
      </c>
      <c r="AU82" s="76" cm="1">
        <f t="array" ref="AU82">IF(T82="",0,SUMPRODUCT((BX4:BX795="Lait")*(BY4:BY795="ALERTE")*(COUNTIF(AF82,"*"&amp;BZ4:BZ795&amp;"*")&gt;0)*1))</f>
        <v>0</v>
      </c>
      <c r="AV82" s="76" cm="1">
        <f t="array" ref="AV82">IF(T82="",0,SUMPRODUCT((BX4:BX795="Lait")*(BY4:BY795="SUSP")*(COUNTIF(AF82,"*"&amp;BZ4:BZ795&amp;"*")&gt;0)*1))</f>
        <v>0</v>
      </c>
      <c r="AW82" s="76" cm="1">
        <f t="array" ref="AW82">IF(T82="",0,SUMPRODUCT((BX4:BX795="Fruits a coque")*(BY4:BY795="EXCL")*(COUNTIF(AF82,"*"&amp;BZ4:BZ795&amp;"*")&gt;0)*1))</f>
        <v>0</v>
      </c>
      <c r="AX82" s="76" cm="1">
        <f t="array" ref="AX82">IF(T82="",0,SUMPRODUCT((BX4:BX795="Fruits a coque")*(BY4:BY795="ALERTE")*(COUNTIF(AF82,"*"&amp;BZ4:BZ795&amp;"*")&gt;0)*1))</f>
        <v>0</v>
      </c>
      <c r="AY82" s="76" cm="1">
        <f t="array" ref="AY82">IF(T82="",0,SUMPRODUCT((BX4:BX795="Celeri")*(BY4:BY795="ALERTE")*(COUNTIF(AF82,"*"&amp;BZ4:BZ795&amp;"*")&gt;0)*1))</f>
        <v>0</v>
      </c>
      <c r="AZ82" s="76" cm="1">
        <f t="array" ref="AZ82">IF(T82="",0,SUMPRODUCT((BX4:BX795="Moutarde")*(BY4:BY795="ALERTE")*(COUNTIF(AF82,"*"&amp;BZ4:BZ795&amp;"*")&gt;0)*1))</f>
        <v>0</v>
      </c>
      <c r="BA82" s="76" cm="1">
        <f t="array" ref="BA82">IF(T82="",0,SUMPRODUCT((BX4:BX795="Sesame")*(BY4:BY795="ALERTE")*(COUNTIF(AF82,"*"&amp;BZ4:BZ795&amp;"*")&gt;0)*1))</f>
        <v>0</v>
      </c>
      <c r="BB82" s="76" cm="1">
        <f t="array" ref="BB82">IF(T82="",0,SUMPRODUCT((BX4:BX795="Sulfites")*(BY4:BY795="ALERTE")*(COUNTIF(AF82,"*"&amp;BZ4:BZ795&amp;"*")&gt;0)*1))</f>
        <v>0</v>
      </c>
      <c r="BC82" s="76" cm="1">
        <f t="array" ref="BC82">IF(T82="",0,SUMPRODUCT((BX4:BX795="Lupin")*(BY4:BY795="ALERTE")*(COUNTIF(AF82,"*"&amp;BZ4:BZ795&amp;"*")&gt;0)*1))</f>
        <v>0</v>
      </c>
      <c r="BD82" s="76" cm="1">
        <f t="array" ref="BD82">IF(T82="",0,SUMPRODUCT((BX4:BX795="Mollusques")*(BY4:BY795="EXCL")*(COUNTIF(AF82,"*"&amp;BZ4:BZ795&amp;"*")&gt;0)*1))</f>
        <v>0</v>
      </c>
      <c r="BE82" s="76" cm="1">
        <f t="array" ref="BE82">IF(T82="",0,SUMPRODUCT((BX4:BX795="Mollusques")*(BY4:BY795="ALERTE")*(COUNTIF(AF82,"*"&amp;BZ4:BZ795&amp;"*")&gt;0)*1))</f>
        <v>0</v>
      </c>
      <c r="BF82" s="76" t="str">
        <f t="shared" ref="BF82:BF145" si="66">IF(T82="","",IF(AG82&gt;0,"info Gluten",IF(AND(AI82&gt;0,AH82=0),"⚠ Gluten","")))</f>
        <v/>
      </c>
      <c r="BG82" s="76" t="str">
        <f t="shared" ref="BG82:BG145" si="67">IF(T82="","",IF(AND(BF82="",AJ82&gt;0,AH82=0),"suspicion Gluten",""))</f>
        <v/>
      </c>
      <c r="BH82" s="76" t="str">
        <f t="shared" ref="BH82:BH145" si="68">IF(T82="","",IF(AK82&gt;0,"⚠ Crustaces",""))</f>
        <v/>
      </c>
      <c r="BI82" s="76" t="str">
        <f t="shared" ref="BI82:BI145" si="69">IF(T82="","",IF(AL82&gt;0,"⚠ Oeufs",""))</f>
        <v/>
      </c>
      <c r="BJ82" s="76" t="str">
        <f t="shared" ref="BJ82:BJ145" si="70">IF(T82="","",IF(AM82&gt;0,"info Poissons",IF(AND(AO82&gt;0,AN82=0),"⚠ Poissons","")))</f>
        <v/>
      </c>
      <c r="BK82" s="76" t="str">
        <f t="shared" ref="BK82:BK145" si="71">IF(T82="","",IF(AP82&gt;0,"⚠ Arachides",""))</f>
        <v/>
      </c>
      <c r="BL82" s="76" t="str">
        <f t="shared" ref="BL82:BL145" si="72">IF(T82="","",IF(AQ82&gt;0,"info Soja",IF(AR82&gt;0,"⚠ Soja","")))</f>
        <v/>
      </c>
      <c r="BM82" s="76" t="str">
        <f t="shared" ref="BM82:BM145" si="73">IF(T82="","",IF(AS82&gt;0,"info Lait",IF(AND(AU82&gt;0,AT82=0),"⚠ Lait","")))</f>
        <v/>
      </c>
      <c r="BN82" s="76" t="str">
        <f t="shared" ref="BN82:BN145" si="74">IF(T82="","",IF(AND(BM82="",AV82&gt;0,AT82=0),"suspicion Lait",""))</f>
        <v/>
      </c>
      <c r="BO82" s="76" t="str">
        <f t="shared" ref="BO82:BO145" si="75">IF(T82="","",IF(AND(AX82&gt;0,AW82=0),"⚠ Fruits a coque",""))</f>
        <v/>
      </c>
      <c r="BP82" s="76" t="str">
        <f t="shared" ref="BP82:BP145" si="76">IF(T82="","",IF(AY82&gt;0,"⚠ Celeri",""))</f>
        <v/>
      </c>
      <c r="BQ82" s="76" t="str">
        <f t="shared" ref="BQ82:BQ145" si="77">IF(T82="","",IF(AZ82&gt;0,"⚠ Moutarde",""))</f>
        <v/>
      </c>
      <c r="BR82" s="76" t="str">
        <f t="shared" ref="BR82:BR145" si="78">IF(T82="","",IF(BA82&gt;0,"⚠ Sesame",""))</f>
        <v/>
      </c>
      <c r="BS82" s="76" t="str">
        <f t="shared" ref="BS82:BS145" si="79">IF(T82="","",IF(BB82&gt;0,"⚠ Sulfites",""))</f>
        <v/>
      </c>
      <c r="BT82" s="76" t="str">
        <f t="shared" ref="BT82:BT145" si="80">IF(T82="","",IF(BC82&gt;0,"⚠ Lupin",""))</f>
        <v/>
      </c>
      <c r="BU82" s="76" t="str">
        <f t="shared" ref="BU82:BU145" si="81">IF(T82="","",IF(AND(BE82&gt;0,BD82=0),"⚠ Mollusques",""))</f>
        <v/>
      </c>
      <c r="BX82" s="67" t="s">
        <v>8</v>
      </c>
      <c r="BY82" s="547" t="s">
        <v>20</v>
      </c>
      <c r="BZ82" s="67" t="s">
        <v>2018</v>
      </c>
      <c r="CA82" s="67" t="s">
        <v>470</v>
      </c>
    </row>
    <row r="83" spans="2:79" ht="30" customHeight="1">
      <c r="B83" s="816" t="str">
        <f t="shared" si="42"/>
        <v/>
      </c>
      <c r="C83" s="816" t="str">
        <f t="shared" si="43"/>
        <v/>
      </c>
      <c r="D83" s="816" t="str">
        <f t="shared" si="44"/>
        <v/>
      </c>
      <c r="E83" s="816">
        <f>IF(H82&lt;&gt;"",E82,IF(E82="","",IFERROR(MATCH(TRUE(),INDEX(INDEX($K:$K,E82+1):$K$203&lt;&gt;"",0),0)+E82,"")))</f>
        <v>224</v>
      </c>
      <c r="F83" s="816">
        <f t="shared" ref="F83:F146" si="82">IF(E83="","",IF(H82&lt;&gt;"",H82,INDEX($D:$D,E83)))</f>
        <v>0</v>
      </c>
      <c r="G83" s="816" t="str">
        <f t="shared" si="45"/>
        <v>0</v>
      </c>
      <c r="H83" s="829" t="str">
        <f t="shared" si="46"/>
        <v/>
      </c>
      <c r="I83" s="837" t="str">
        <f t="shared" si="47"/>
        <v/>
      </c>
      <c r="J83" s="830" t="str">
        <f>IF(K83="","",COUNTIF($K$18:K83,"&lt;&gt;"))</f>
        <v/>
      </c>
      <c r="K83" s="831"/>
      <c r="L83" s="830" t="str">
        <f t="shared" si="48"/>
        <v/>
      </c>
      <c r="M83" s="792">
        <f t="shared" si="49"/>
        <v>1</v>
      </c>
      <c r="N83" s="832">
        <f t="shared" si="50"/>
        <v>66</v>
      </c>
      <c r="O83" s="833" t="str">
        <f t="shared" si="51"/>
        <v>0</v>
      </c>
      <c r="P83" s="832">
        <f t="shared" si="52"/>
        <v>1</v>
      </c>
      <c r="Q83" s="832">
        <f t="shared" si="53"/>
        <v>1</v>
      </c>
      <c r="S83" s="556">
        <f t="shared" si="54"/>
        <v>83</v>
      </c>
      <c r="T83" s="834" t="str">
        <f t="shared" ref="T83:T146" si="83">O83</f>
        <v>0</v>
      </c>
      <c r="U83" s="556" t="s">
        <v>1456</v>
      </c>
      <c r="V83" s="835" t="str">
        <f t="shared" si="55"/>
        <v>0</v>
      </c>
      <c r="W83" s="836" t="str">
        <f t="shared" si="56"/>
        <v/>
      </c>
      <c r="X83" s="560" t="str">
        <f t="shared" si="57"/>
        <v>0</v>
      </c>
      <c r="Y83" s="561" t="str">
        <f t="shared" si="58"/>
        <v/>
      </c>
      <c r="Z83" s="556">
        <f t="shared" si="59"/>
        <v>0</v>
      </c>
      <c r="AA83" s="556">
        <f t="shared" si="60"/>
        <v>0</v>
      </c>
      <c r="AB83" s="561" t="str">
        <f t="shared" si="61"/>
        <v>aucun match</v>
      </c>
      <c r="AC83" s="76" t="str">
        <f t="shared" si="62"/>
        <v>0</v>
      </c>
      <c r="AD83" s="76" t="str">
        <f t="shared" si="63"/>
        <v>0</v>
      </c>
      <c r="AE83" s="76" t="str">
        <f t="shared" si="64"/>
        <v>0</v>
      </c>
      <c r="AF83" s="76" t="str">
        <f t="shared" si="65"/>
        <v xml:space="preserve"> 0 </v>
      </c>
      <c r="AG83" s="76" cm="1">
        <f t="array" ref="AG83">IF(T83="",0,SUMPRODUCT((BX4:BX795="Gluten")*(BY4:BY795="INFO")*(COUNTIF(AF83,"*"&amp;BZ4:BZ795&amp;"*")&gt;0)*1))</f>
        <v>0</v>
      </c>
      <c r="AH83" s="76" cm="1">
        <f t="array" ref="AH83">IF(T83="",0,SUMPRODUCT((BX4:BX795="Gluten")*(BY4:BY795="EXCL")*(COUNTIF(AF83,"*"&amp;BZ4:BZ795&amp;"*")&gt;0)*1))</f>
        <v>0</v>
      </c>
      <c r="AI83" s="76" cm="1">
        <f t="array" ref="AI83">IF(T83="",0,SUMPRODUCT((BX4:BX795="Gluten")*(BY4:BY795="ALERTE")*(COUNTIF(AF83,"*"&amp;BZ4:BZ795&amp;"*")&gt;0)*1))</f>
        <v>0</v>
      </c>
      <c r="AJ83" s="76" cm="1">
        <f t="array" ref="AJ83">IF(T83="",0,SUMPRODUCT((BX4:BX795="Gluten")*(BY4:BY795="SUSP")*(COUNTIF(AF83,"*"&amp;BZ4:BZ795&amp;"*")&gt;0)*1))</f>
        <v>0</v>
      </c>
      <c r="AK83" s="76" cm="1">
        <f t="array" ref="AK83">IF(T83="",0,SUMPRODUCT((BX4:BX795="Crustaces")*(BY4:BY795="ALERTE")*(COUNTIF(AF83,"*"&amp;BZ4:BZ795&amp;"*")&gt;0)*1))</f>
        <v>0</v>
      </c>
      <c r="AL83" s="76" cm="1">
        <f t="array" ref="AL83">IF(T83="",0,SUMPRODUCT((BX4:BX795="Oeufs")*(BY4:BY795="ALERTE")*(COUNTIF(AF83,"*"&amp;BZ4:BZ795&amp;"*")&gt;0)*1))</f>
        <v>0</v>
      </c>
      <c r="AM83" s="76" cm="1">
        <f t="array" ref="AM83">IF(T83="",0,SUMPRODUCT((BX4:BX795="Poissons")*(BY4:BY795="INFO")*(COUNTIF(AF83,"*"&amp;BZ4:BZ795&amp;"*")&gt;0)*1))</f>
        <v>0</v>
      </c>
      <c r="AN83" s="76" cm="1">
        <f t="array" ref="AN83">IF(T83="",0,SUMPRODUCT((BX4:BX795="Poissons")*(BY4:BY795="EXCL")*(COUNTIF(AF83,"*"&amp;BZ4:BZ795&amp;"*")&gt;0)*1))</f>
        <v>0</v>
      </c>
      <c r="AO83" s="76" cm="1">
        <f t="array" ref="AO83">IF(T83="",0,SUMPRODUCT((BX4:BX795="Poissons")*(BY4:BY795="ALERTE")*(COUNTIF(AF83,"*"&amp;BZ4:BZ795&amp;"*")&gt;0)*1))</f>
        <v>0</v>
      </c>
      <c r="AP83" s="76" cm="1">
        <f t="array" ref="AP83">IF(T83="",0,SUMPRODUCT((BX4:BX795="Arachides")*(BY4:BY795="ALERTE")*(COUNTIF(AF83,"*"&amp;BZ4:BZ795&amp;"*")&gt;0)*1))</f>
        <v>0</v>
      </c>
      <c r="AQ83" s="76" cm="1">
        <f t="array" ref="AQ83">IF(T83="",0,SUMPRODUCT((BX4:BX795="Soja")*(BY4:BY795="INFO")*(COUNTIF(AF83,"*"&amp;BZ4:BZ795&amp;"*")&gt;0)*1))</f>
        <v>0</v>
      </c>
      <c r="AR83" s="76" cm="1">
        <f t="array" ref="AR83">IF(T83="",0,SUMPRODUCT((BX4:BX795="Soja")*(BY4:BY795="ALERTE")*(COUNTIF(AF83,"*"&amp;BZ4:BZ795&amp;"*")&gt;0)*1))</f>
        <v>0</v>
      </c>
      <c r="AS83" s="76" cm="1">
        <f t="array" ref="AS83">IF(T83="",0,SUMPRODUCT((BX4:BX795="Lait")*(BY4:BY795="INFO")*(COUNTIF(AF83,"*"&amp;BZ4:BZ795&amp;"*")&gt;0)*1))</f>
        <v>0</v>
      </c>
      <c r="AT83" s="76" cm="1">
        <f t="array" ref="AT83">IF(T83="",0,SUMPRODUCT((BX4:BX795="Lait")*(BY4:BY795="EXCL")*(COUNTIF(AF83,"*"&amp;BZ4:BZ795&amp;"*")&gt;0)*1))</f>
        <v>0</v>
      </c>
      <c r="AU83" s="76" cm="1">
        <f t="array" ref="AU83">IF(T83="",0,SUMPRODUCT((BX4:BX795="Lait")*(BY4:BY795="ALERTE")*(COUNTIF(AF83,"*"&amp;BZ4:BZ795&amp;"*")&gt;0)*1))</f>
        <v>0</v>
      </c>
      <c r="AV83" s="76" cm="1">
        <f t="array" ref="AV83">IF(T83="",0,SUMPRODUCT((BX4:BX795="Lait")*(BY4:BY795="SUSP")*(COUNTIF(AF83,"*"&amp;BZ4:BZ795&amp;"*")&gt;0)*1))</f>
        <v>0</v>
      </c>
      <c r="AW83" s="76" cm="1">
        <f t="array" ref="AW83">IF(T83="",0,SUMPRODUCT((BX4:BX795="Fruits a coque")*(BY4:BY795="EXCL")*(COUNTIF(AF83,"*"&amp;BZ4:BZ795&amp;"*")&gt;0)*1))</f>
        <v>0</v>
      </c>
      <c r="AX83" s="76" cm="1">
        <f t="array" ref="AX83">IF(T83="",0,SUMPRODUCT((BX4:BX795="Fruits a coque")*(BY4:BY795="ALERTE")*(COUNTIF(AF83,"*"&amp;BZ4:BZ795&amp;"*")&gt;0)*1))</f>
        <v>0</v>
      </c>
      <c r="AY83" s="76" cm="1">
        <f t="array" ref="AY83">IF(T83="",0,SUMPRODUCT((BX4:BX795="Celeri")*(BY4:BY795="ALERTE")*(COUNTIF(AF83,"*"&amp;BZ4:BZ795&amp;"*")&gt;0)*1))</f>
        <v>0</v>
      </c>
      <c r="AZ83" s="76" cm="1">
        <f t="array" ref="AZ83">IF(T83="",0,SUMPRODUCT((BX4:BX795="Moutarde")*(BY4:BY795="ALERTE")*(COUNTIF(AF83,"*"&amp;BZ4:BZ795&amp;"*")&gt;0)*1))</f>
        <v>0</v>
      </c>
      <c r="BA83" s="76" cm="1">
        <f t="array" ref="BA83">IF(T83="",0,SUMPRODUCT((BX4:BX795="Sesame")*(BY4:BY795="ALERTE")*(COUNTIF(AF83,"*"&amp;BZ4:BZ795&amp;"*")&gt;0)*1))</f>
        <v>0</v>
      </c>
      <c r="BB83" s="76" cm="1">
        <f t="array" ref="BB83">IF(T83="",0,SUMPRODUCT((BX4:BX795="Sulfites")*(BY4:BY795="ALERTE")*(COUNTIF(AF83,"*"&amp;BZ4:BZ795&amp;"*")&gt;0)*1))</f>
        <v>0</v>
      </c>
      <c r="BC83" s="76" cm="1">
        <f t="array" ref="BC83">IF(T83="",0,SUMPRODUCT((BX4:BX795="Lupin")*(BY4:BY795="ALERTE")*(COUNTIF(AF83,"*"&amp;BZ4:BZ795&amp;"*")&gt;0)*1))</f>
        <v>0</v>
      </c>
      <c r="BD83" s="76" cm="1">
        <f t="array" ref="BD83">IF(T83="",0,SUMPRODUCT((BX4:BX795="Mollusques")*(BY4:BY795="EXCL")*(COUNTIF(AF83,"*"&amp;BZ4:BZ795&amp;"*")&gt;0)*1))</f>
        <v>0</v>
      </c>
      <c r="BE83" s="76" cm="1">
        <f t="array" ref="BE83">IF(T83="",0,SUMPRODUCT((BX4:BX795="Mollusques")*(BY4:BY795="ALERTE")*(COUNTIF(AF83,"*"&amp;BZ4:BZ795&amp;"*")&gt;0)*1))</f>
        <v>0</v>
      </c>
      <c r="BF83" s="76" t="str">
        <f t="shared" si="66"/>
        <v/>
      </c>
      <c r="BG83" s="76" t="str">
        <f t="shared" si="67"/>
        <v/>
      </c>
      <c r="BH83" s="76" t="str">
        <f t="shared" si="68"/>
        <v/>
      </c>
      <c r="BI83" s="76" t="str">
        <f t="shared" si="69"/>
        <v/>
      </c>
      <c r="BJ83" s="76" t="str">
        <f t="shared" si="70"/>
        <v/>
      </c>
      <c r="BK83" s="76" t="str">
        <f t="shared" si="71"/>
        <v/>
      </c>
      <c r="BL83" s="76" t="str">
        <f t="shared" si="72"/>
        <v/>
      </c>
      <c r="BM83" s="76" t="str">
        <f t="shared" si="73"/>
        <v/>
      </c>
      <c r="BN83" s="76" t="str">
        <f t="shared" si="74"/>
        <v/>
      </c>
      <c r="BO83" s="76" t="str">
        <f t="shared" si="75"/>
        <v/>
      </c>
      <c r="BP83" s="76" t="str">
        <f t="shared" si="76"/>
        <v/>
      </c>
      <c r="BQ83" s="76" t="str">
        <f t="shared" si="77"/>
        <v/>
      </c>
      <c r="BR83" s="76" t="str">
        <f t="shared" si="78"/>
        <v/>
      </c>
      <c r="BS83" s="76" t="str">
        <f t="shared" si="79"/>
        <v/>
      </c>
      <c r="BT83" s="76" t="str">
        <f t="shared" si="80"/>
        <v/>
      </c>
      <c r="BU83" s="76" t="str">
        <f t="shared" si="81"/>
        <v/>
      </c>
      <c r="BX83" s="67" t="s">
        <v>8</v>
      </c>
      <c r="BY83" s="547" t="s">
        <v>20</v>
      </c>
      <c r="BZ83" s="67" t="s">
        <v>2017</v>
      </c>
      <c r="CA83" s="67" t="s">
        <v>471</v>
      </c>
    </row>
    <row r="84" spans="2:79" ht="30" customHeight="1">
      <c r="B84" s="816" t="str">
        <f t="shared" si="42"/>
        <v/>
      </c>
      <c r="C84" s="816" t="str">
        <f t="shared" si="43"/>
        <v/>
      </c>
      <c r="D84" s="816" t="str">
        <f t="shared" si="44"/>
        <v/>
      </c>
      <c r="E84" s="816">
        <f>IF(H83&lt;&gt;"",E83,IF(E83="","",IFERROR(MATCH(TRUE(),INDEX(INDEX($K:$K,E83+1):$K$203&lt;&gt;"",0),0)+E83,"")))</f>
        <v>225</v>
      </c>
      <c r="F84" s="816">
        <f t="shared" si="82"/>
        <v>0</v>
      </c>
      <c r="G84" s="816" t="str">
        <f t="shared" si="45"/>
        <v>0</v>
      </c>
      <c r="H84" s="829" t="str">
        <f t="shared" si="46"/>
        <v/>
      </c>
      <c r="I84" s="837" t="str">
        <f t="shared" si="47"/>
        <v/>
      </c>
      <c r="J84" s="830" t="str">
        <f>IF(K84="","",COUNTIF($K$18:K84,"&lt;&gt;"))</f>
        <v/>
      </c>
      <c r="K84" s="831"/>
      <c r="L84" s="830" t="str">
        <f t="shared" si="48"/>
        <v/>
      </c>
      <c r="M84" s="792">
        <f t="shared" si="49"/>
        <v>1</v>
      </c>
      <c r="N84" s="832">
        <f t="shared" si="50"/>
        <v>67</v>
      </c>
      <c r="O84" s="833" t="str">
        <f t="shared" si="51"/>
        <v>0</v>
      </c>
      <c r="P84" s="832">
        <f t="shared" si="52"/>
        <v>1</v>
      </c>
      <c r="Q84" s="832">
        <f t="shared" si="53"/>
        <v>1</v>
      </c>
      <c r="S84" s="556">
        <f t="shared" si="54"/>
        <v>84</v>
      </c>
      <c r="T84" s="834" t="str">
        <f t="shared" si="83"/>
        <v>0</v>
      </c>
      <c r="U84" s="556" t="s">
        <v>1456</v>
      </c>
      <c r="V84" s="835" t="str">
        <f t="shared" si="55"/>
        <v>0</v>
      </c>
      <c r="W84" s="836" t="str">
        <f t="shared" si="56"/>
        <v/>
      </c>
      <c r="X84" s="560" t="str">
        <f t="shared" si="57"/>
        <v>0</v>
      </c>
      <c r="Y84" s="561" t="str">
        <f t="shared" si="58"/>
        <v/>
      </c>
      <c r="Z84" s="556">
        <f t="shared" si="59"/>
        <v>0</v>
      </c>
      <c r="AA84" s="556">
        <f t="shared" si="60"/>
        <v>0</v>
      </c>
      <c r="AB84" s="561" t="str">
        <f t="shared" si="61"/>
        <v>aucun match</v>
      </c>
      <c r="AC84" s="76" t="str">
        <f t="shared" si="62"/>
        <v>0</v>
      </c>
      <c r="AD84" s="76" t="str">
        <f t="shared" si="63"/>
        <v>0</v>
      </c>
      <c r="AE84" s="76" t="str">
        <f t="shared" si="64"/>
        <v>0</v>
      </c>
      <c r="AF84" s="76" t="str">
        <f t="shared" si="65"/>
        <v xml:space="preserve"> 0 </v>
      </c>
      <c r="AG84" s="76" cm="1">
        <f t="array" ref="AG84">IF(T84="",0,SUMPRODUCT((BX4:BX795="Gluten")*(BY4:BY795="INFO")*(COUNTIF(AF84,"*"&amp;BZ4:BZ795&amp;"*")&gt;0)*1))</f>
        <v>0</v>
      </c>
      <c r="AH84" s="76" cm="1">
        <f t="array" ref="AH84">IF(T84="",0,SUMPRODUCT((BX4:BX795="Gluten")*(BY4:BY795="EXCL")*(COUNTIF(AF84,"*"&amp;BZ4:BZ795&amp;"*")&gt;0)*1))</f>
        <v>0</v>
      </c>
      <c r="AI84" s="76" cm="1">
        <f t="array" ref="AI84">IF(T84="",0,SUMPRODUCT((BX4:BX795="Gluten")*(BY4:BY795="ALERTE")*(COUNTIF(AF84,"*"&amp;BZ4:BZ795&amp;"*")&gt;0)*1))</f>
        <v>0</v>
      </c>
      <c r="AJ84" s="76" cm="1">
        <f t="array" ref="AJ84">IF(T84="",0,SUMPRODUCT((BX4:BX795="Gluten")*(BY4:BY795="SUSP")*(COUNTIF(AF84,"*"&amp;BZ4:BZ795&amp;"*")&gt;0)*1))</f>
        <v>0</v>
      </c>
      <c r="AK84" s="76" cm="1">
        <f t="array" ref="AK84">IF(T84="",0,SUMPRODUCT((BX4:BX795="Crustaces")*(BY4:BY795="ALERTE")*(COUNTIF(AF84,"*"&amp;BZ4:BZ795&amp;"*")&gt;0)*1))</f>
        <v>0</v>
      </c>
      <c r="AL84" s="76" cm="1">
        <f t="array" ref="AL84">IF(T84="",0,SUMPRODUCT((BX4:BX795="Oeufs")*(BY4:BY795="ALERTE")*(COUNTIF(AF84,"*"&amp;BZ4:BZ795&amp;"*")&gt;0)*1))</f>
        <v>0</v>
      </c>
      <c r="AM84" s="76" cm="1">
        <f t="array" ref="AM84">IF(T84="",0,SUMPRODUCT((BX4:BX795="Poissons")*(BY4:BY795="INFO")*(COUNTIF(AF84,"*"&amp;BZ4:BZ795&amp;"*")&gt;0)*1))</f>
        <v>0</v>
      </c>
      <c r="AN84" s="76" cm="1">
        <f t="array" ref="AN84">IF(T84="",0,SUMPRODUCT((BX4:BX795="Poissons")*(BY4:BY795="EXCL")*(COUNTIF(AF84,"*"&amp;BZ4:BZ795&amp;"*")&gt;0)*1))</f>
        <v>0</v>
      </c>
      <c r="AO84" s="76" cm="1">
        <f t="array" ref="AO84">IF(T84="",0,SUMPRODUCT((BX4:BX795="Poissons")*(BY4:BY795="ALERTE")*(COUNTIF(AF84,"*"&amp;BZ4:BZ795&amp;"*")&gt;0)*1))</f>
        <v>0</v>
      </c>
      <c r="AP84" s="76" cm="1">
        <f t="array" ref="AP84">IF(T84="",0,SUMPRODUCT((BX4:BX795="Arachides")*(BY4:BY795="ALERTE")*(COUNTIF(AF84,"*"&amp;BZ4:BZ795&amp;"*")&gt;0)*1))</f>
        <v>0</v>
      </c>
      <c r="AQ84" s="76" cm="1">
        <f t="array" ref="AQ84">IF(T84="",0,SUMPRODUCT((BX4:BX795="Soja")*(BY4:BY795="INFO")*(COUNTIF(AF84,"*"&amp;BZ4:BZ795&amp;"*")&gt;0)*1))</f>
        <v>0</v>
      </c>
      <c r="AR84" s="76" cm="1">
        <f t="array" ref="AR84">IF(T84="",0,SUMPRODUCT((BX4:BX795="Soja")*(BY4:BY795="ALERTE")*(COUNTIF(AF84,"*"&amp;BZ4:BZ795&amp;"*")&gt;0)*1))</f>
        <v>0</v>
      </c>
      <c r="AS84" s="76" cm="1">
        <f t="array" ref="AS84">IF(T84="",0,SUMPRODUCT((BX4:BX795="Lait")*(BY4:BY795="INFO")*(COUNTIF(AF84,"*"&amp;BZ4:BZ795&amp;"*")&gt;0)*1))</f>
        <v>0</v>
      </c>
      <c r="AT84" s="76" cm="1">
        <f t="array" ref="AT84">IF(T84="",0,SUMPRODUCT((BX4:BX795="Lait")*(BY4:BY795="EXCL")*(COUNTIF(AF84,"*"&amp;BZ4:BZ795&amp;"*")&gt;0)*1))</f>
        <v>0</v>
      </c>
      <c r="AU84" s="76" cm="1">
        <f t="array" ref="AU84">IF(T84="",0,SUMPRODUCT((BX4:BX795="Lait")*(BY4:BY795="ALERTE")*(COUNTIF(AF84,"*"&amp;BZ4:BZ795&amp;"*")&gt;0)*1))</f>
        <v>0</v>
      </c>
      <c r="AV84" s="76" cm="1">
        <f t="array" ref="AV84">IF(T84="",0,SUMPRODUCT((BX4:BX795="Lait")*(BY4:BY795="SUSP")*(COUNTIF(AF84,"*"&amp;BZ4:BZ795&amp;"*")&gt;0)*1))</f>
        <v>0</v>
      </c>
      <c r="AW84" s="76" cm="1">
        <f t="array" ref="AW84">IF(T84="",0,SUMPRODUCT((BX4:BX795="Fruits a coque")*(BY4:BY795="EXCL")*(COUNTIF(AF84,"*"&amp;BZ4:BZ795&amp;"*")&gt;0)*1))</f>
        <v>0</v>
      </c>
      <c r="AX84" s="76" cm="1">
        <f t="array" ref="AX84">IF(T84="",0,SUMPRODUCT((BX4:BX795="Fruits a coque")*(BY4:BY795="ALERTE")*(COUNTIF(AF84,"*"&amp;BZ4:BZ795&amp;"*")&gt;0)*1))</f>
        <v>0</v>
      </c>
      <c r="AY84" s="76" cm="1">
        <f t="array" ref="AY84">IF(T84="",0,SUMPRODUCT((BX4:BX795="Celeri")*(BY4:BY795="ALERTE")*(COUNTIF(AF84,"*"&amp;BZ4:BZ795&amp;"*")&gt;0)*1))</f>
        <v>0</v>
      </c>
      <c r="AZ84" s="76" cm="1">
        <f t="array" ref="AZ84">IF(T84="",0,SUMPRODUCT((BX4:BX795="Moutarde")*(BY4:BY795="ALERTE")*(COUNTIF(AF84,"*"&amp;BZ4:BZ795&amp;"*")&gt;0)*1))</f>
        <v>0</v>
      </c>
      <c r="BA84" s="76" cm="1">
        <f t="array" ref="BA84">IF(T84="",0,SUMPRODUCT((BX4:BX795="Sesame")*(BY4:BY795="ALERTE")*(COUNTIF(AF84,"*"&amp;BZ4:BZ795&amp;"*")&gt;0)*1))</f>
        <v>0</v>
      </c>
      <c r="BB84" s="76" cm="1">
        <f t="array" ref="BB84">IF(T84="",0,SUMPRODUCT((BX4:BX795="Sulfites")*(BY4:BY795="ALERTE")*(COUNTIF(AF84,"*"&amp;BZ4:BZ795&amp;"*")&gt;0)*1))</f>
        <v>0</v>
      </c>
      <c r="BC84" s="76" cm="1">
        <f t="array" ref="BC84">IF(T84="",0,SUMPRODUCT((BX4:BX795="Lupin")*(BY4:BY795="ALERTE")*(COUNTIF(AF84,"*"&amp;BZ4:BZ795&amp;"*")&gt;0)*1))</f>
        <v>0</v>
      </c>
      <c r="BD84" s="76" cm="1">
        <f t="array" ref="BD84">IF(T84="",0,SUMPRODUCT((BX4:BX795="Mollusques")*(BY4:BY795="EXCL")*(COUNTIF(AF84,"*"&amp;BZ4:BZ795&amp;"*")&gt;0)*1))</f>
        <v>0</v>
      </c>
      <c r="BE84" s="76" cm="1">
        <f t="array" ref="BE84">IF(T84="",0,SUMPRODUCT((BX4:BX795="Mollusques")*(BY4:BY795="ALERTE")*(COUNTIF(AF84,"*"&amp;BZ4:BZ795&amp;"*")&gt;0)*1))</f>
        <v>0</v>
      </c>
      <c r="BF84" s="76" t="str">
        <f t="shared" si="66"/>
        <v/>
      </c>
      <c r="BG84" s="76" t="str">
        <f t="shared" si="67"/>
        <v/>
      </c>
      <c r="BH84" s="76" t="str">
        <f t="shared" si="68"/>
        <v/>
      </c>
      <c r="BI84" s="76" t="str">
        <f t="shared" si="69"/>
        <v/>
      </c>
      <c r="BJ84" s="76" t="str">
        <f t="shared" si="70"/>
        <v/>
      </c>
      <c r="BK84" s="76" t="str">
        <f t="shared" si="71"/>
        <v/>
      </c>
      <c r="BL84" s="76" t="str">
        <f t="shared" si="72"/>
        <v/>
      </c>
      <c r="BM84" s="76" t="str">
        <f t="shared" si="73"/>
        <v/>
      </c>
      <c r="BN84" s="76" t="str">
        <f t="shared" si="74"/>
        <v/>
      </c>
      <c r="BO84" s="76" t="str">
        <f t="shared" si="75"/>
        <v/>
      </c>
      <c r="BP84" s="76" t="str">
        <f t="shared" si="76"/>
        <v/>
      </c>
      <c r="BQ84" s="76" t="str">
        <f t="shared" si="77"/>
        <v/>
      </c>
      <c r="BR84" s="76" t="str">
        <f t="shared" si="78"/>
        <v/>
      </c>
      <c r="BS84" s="76" t="str">
        <f t="shared" si="79"/>
        <v/>
      </c>
      <c r="BT84" s="76" t="str">
        <f t="shared" si="80"/>
        <v/>
      </c>
      <c r="BU84" s="76" t="str">
        <f t="shared" si="81"/>
        <v/>
      </c>
      <c r="BX84" s="67" t="s">
        <v>8</v>
      </c>
      <c r="BY84" s="547" t="s">
        <v>20</v>
      </c>
      <c r="BZ84" s="67" t="s">
        <v>2016</v>
      </c>
      <c r="CA84" s="67" t="s">
        <v>472</v>
      </c>
    </row>
    <row r="85" spans="2:79" ht="30" customHeight="1">
      <c r="B85" s="816" t="str">
        <f t="shared" si="42"/>
        <v/>
      </c>
      <c r="C85" s="816" t="str">
        <f t="shared" si="43"/>
        <v/>
      </c>
      <c r="D85" s="816" t="str">
        <f t="shared" si="44"/>
        <v/>
      </c>
      <c r="E85" s="816">
        <f>IF(H84&lt;&gt;"",E84,IF(E84="","",IFERROR(MATCH(TRUE(),INDEX(INDEX($K:$K,E84+1):$K$203&lt;&gt;"",0),0)+E84,"")))</f>
        <v>226</v>
      </c>
      <c r="F85" s="816">
        <f t="shared" si="82"/>
        <v>0</v>
      </c>
      <c r="G85" s="816" t="str">
        <f t="shared" si="45"/>
        <v>0</v>
      </c>
      <c r="H85" s="829" t="str">
        <f t="shared" si="46"/>
        <v/>
      </c>
      <c r="I85" s="837" t="str">
        <f t="shared" si="47"/>
        <v/>
      </c>
      <c r="J85" s="830" t="str">
        <f>IF(K85="","",COUNTIF($K$18:K85,"&lt;&gt;"))</f>
        <v/>
      </c>
      <c r="K85" s="831"/>
      <c r="L85" s="830" t="str">
        <f t="shared" si="48"/>
        <v/>
      </c>
      <c r="M85" s="792">
        <f t="shared" si="49"/>
        <v>1</v>
      </c>
      <c r="N85" s="832">
        <f t="shared" si="50"/>
        <v>68</v>
      </c>
      <c r="O85" s="833" t="str">
        <f t="shared" si="51"/>
        <v>0</v>
      </c>
      <c r="P85" s="832">
        <f t="shared" si="52"/>
        <v>1</v>
      </c>
      <c r="Q85" s="832">
        <f t="shared" si="53"/>
        <v>1</v>
      </c>
      <c r="S85" s="556">
        <f t="shared" si="54"/>
        <v>85</v>
      </c>
      <c r="T85" s="834" t="str">
        <f t="shared" si="83"/>
        <v>0</v>
      </c>
      <c r="U85" s="556" t="s">
        <v>1456</v>
      </c>
      <c r="V85" s="835" t="str">
        <f t="shared" si="55"/>
        <v>0</v>
      </c>
      <c r="W85" s="836" t="str">
        <f t="shared" si="56"/>
        <v/>
      </c>
      <c r="X85" s="560" t="str">
        <f t="shared" si="57"/>
        <v>0</v>
      </c>
      <c r="Y85" s="561" t="str">
        <f t="shared" si="58"/>
        <v/>
      </c>
      <c r="Z85" s="556">
        <f t="shared" si="59"/>
        <v>0</v>
      </c>
      <c r="AA85" s="556">
        <f t="shared" si="60"/>
        <v>0</v>
      </c>
      <c r="AB85" s="561" t="str">
        <f t="shared" si="61"/>
        <v>aucun match</v>
      </c>
      <c r="AC85" s="76" t="str">
        <f t="shared" si="62"/>
        <v>0</v>
      </c>
      <c r="AD85" s="76" t="str">
        <f t="shared" si="63"/>
        <v>0</v>
      </c>
      <c r="AE85" s="76" t="str">
        <f t="shared" si="64"/>
        <v>0</v>
      </c>
      <c r="AF85" s="76" t="str">
        <f t="shared" si="65"/>
        <v xml:space="preserve"> 0 </v>
      </c>
      <c r="AG85" s="76" cm="1">
        <f t="array" ref="AG85">IF(T85="",0,SUMPRODUCT((BX4:BX795="Gluten")*(BY4:BY795="INFO")*(COUNTIF(AF85,"*"&amp;BZ4:BZ795&amp;"*")&gt;0)*1))</f>
        <v>0</v>
      </c>
      <c r="AH85" s="76" cm="1">
        <f t="array" ref="AH85">IF(T85="",0,SUMPRODUCT((BX4:BX795="Gluten")*(BY4:BY795="EXCL")*(COUNTIF(AF85,"*"&amp;BZ4:BZ795&amp;"*")&gt;0)*1))</f>
        <v>0</v>
      </c>
      <c r="AI85" s="76" cm="1">
        <f t="array" ref="AI85">IF(T85="",0,SUMPRODUCT((BX4:BX795="Gluten")*(BY4:BY795="ALERTE")*(COUNTIF(AF85,"*"&amp;BZ4:BZ795&amp;"*")&gt;0)*1))</f>
        <v>0</v>
      </c>
      <c r="AJ85" s="76" cm="1">
        <f t="array" ref="AJ85">IF(T85="",0,SUMPRODUCT((BX4:BX795="Gluten")*(BY4:BY795="SUSP")*(COUNTIF(AF85,"*"&amp;BZ4:BZ795&amp;"*")&gt;0)*1))</f>
        <v>0</v>
      </c>
      <c r="AK85" s="76" cm="1">
        <f t="array" ref="AK85">IF(T85="",0,SUMPRODUCT((BX4:BX795="Crustaces")*(BY4:BY795="ALERTE")*(COUNTIF(AF85,"*"&amp;BZ4:BZ795&amp;"*")&gt;0)*1))</f>
        <v>0</v>
      </c>
      <c r="AL85" s="76" cm="1">
        <f t="array" ref="AL85">IF(T85="",0,SUMPRODUCT((BX4:BX795="Oeufs")*(BY4:BY795="ALERTE")*(COUNTIF(AF85,"*"&amp;BZ4:BZ795&amp;"*")&gt;0)*1))</f>
        <v>0</v>
      </c>
      <c r="AM85" s="76" cm="1">
        <f t="array" ref="AM85">IF(T85="",0,SUMPRODUCT((BX4:BX795="Poissons")*(BY4:BY795="INFO")*(COUNTIF(AF85,"*"&amp;BZ4:BZ795&amp;"*")&gt;0)*1))</f>
        <v>0</v>
      </c>
      <c r="AN85" s="76" cm="1">
        <f t="array" ref="AN85">IF(T85="",0,SUMPRODUCT((BX4:BX795="Poissons")*(BY4:BY795="EXCL")*(COUNTIF(AF85,"*"&amp;BZ4:BZ795&amp;"*")&gt;0)*1))</f>
        <v>0</v>
      </c>
      <c r="AO85" s="76" cm="1">
        <f t="array" ref="AO85">IF(T85="",0,SUMPRODUCT((BX4:BX795="Poissons")*(BY4:BY795="ALERTE")*(COUNTIF(AF85,"*"&amp;BZ4:BZ795&amp;"*")&gt;0)*1))</f>
        <v>0</v>
      </c>
      <c r="AP85" s="76" cm="1">
        <f t="array" ref="AP85">IF(T85="",0,SUMPRODUCT((BX4:BX795="Arachides")*(BY4:BY795="ALERTE")*(COUNTIF(AF85,"*"&amp;BZ4:BZ795&amp;"*")&gt;0)*1))</f>
        <v>0</v>
      </c>
      <c r="AQ85" s="76" cm="1">
        <f t="array" ref="AQ85">IF(T85="",0,SUMPRODUCT((BX4:BX795="Soja")*(BY4:BY795="INFO")*(COUNTIF(AF85,"*"&amp;BZ4:BZ795&amp;"*")&gt;0)*1))</f>
        <v>0</v>
      </c>
      <c r="AR85" s="76" cm="1">
        <f t="array" ref="AR85">IF(T85="",0,SUMPRODUCT((BX4:BX795="Soja")*(BY4:BY795="ALERTE")*(COUNTIF(AF85,"*"&amp;BZ4:BZ795&amp;"*")&gt;0)*1))</f>
        <v>0</v>
      </c>
      <c r="AS85" s="76" cm="1">
        <f t="array" ref="AS85">IF(T85="",0,SUMPRODUCT((BX4:BX795="Lait")*(BY4:BY795="INFO")*(COUNTIF(AF85,"*"&amp;BZ4:BZ795&amp;"*")&gt;0)*1))</f>
        <v>0</v>
      </c>
      <c r="AT85" s="76" cm="1">
        <f t="array" ref="AT85">IF(T85="",0,SUMPRODUCT((BX4:BX795="Lait")*(BY4:BY795="EXCL")*(COUNTIF(AF85,"*"&amp;BZ4:BZ795&amp;"*")&gt;0)*1))</f>
        <v>0</v>
      </c>
      <c r="AU85" s="76" cm="1">
        <f t="array" ref="AU85">IF(T85="",0,SUMPRODUCT((BX4:BX795="Lait")*(BY4:BY795="ALERTE")*(COUNTIF(AF85,"*"&amp;BZ4:BZ795&amp;"*")&gt;0)*1))</f>
        <v>0</v>
      </c>
      <c r="AV85" s="76" cm="1">
        <f t="array" ref="AV85">IF(T85="",0,SUMPRODUCT((BX4:BX795="Lait")*(BY4:BY795="SUSP")*(COUNTIF(AF85,"*"&amp;BZ4:BZ795&amp;"*")&gt;0)*1))</f>
        <v>0</v>
      </c>
      <c r="AW85" s="76" cm="1">
        <f t="array" ref="AW85">IF(T85="",0,SUMPRODUCT((BX4:BX795="Fruits a coque")*(BY4:BY795="EXCL")*(COUNTIF(AF85,"*"&amp;BZ4:BZ795&amp;"*")&gt;0)*1))</f>
        <v>0</v>
      </c>
      <c r="AX85" s="76" cm="1">
        <f t="array" ref="AX85">IF(T85="",0,SUMPRODUCT((BX4:BX795="Fruits a coque")*(BY4:BY795="ALERTE")*(COUNTIF(AF85,"*"&amp;BZ4:BZ795&amp;"*")&gt;0)*1))</f>
        <v>0</v>
      </c>
      <c r="AY85" s="76" cm="1">
        <f t="array" ref="AY85">IF(T85="",0,SUMPRODUCT((BX4:BX795="Celeri")*(BY4:BY795="ALERTE")*(COUNTIF(AF85,"*"&amp;BZ4:BZ795&amp;"*")&gt;0)*1))</f>
        <v>0</v>
      </c>
      <c r="AZ85" s="76" cm="1">
        <f t="array" ref="AZ85">IF(T85="",0,SUMPRODUCT((BX4:BX795="Moutarde")*(BY4:BY795="ALERTE")*(COUNTIF(AF85,"*"&amp;BZ4:BZ795&amp;"*")&gt;0)*1))</f>
        <v>0</v>
      </c>
      <c r="BA85" s="76" cm="1">
        <f t="array" ref="BA85">IF(T85="",0,SUMPRODUCT((BX4:BX795="Sesame")*(BY4:BY795="ALERTE")*(COUNTIF(AF85,"*"&amp;BZ4:BZ795&amp;"*")&gt;0)*1))</f>
        <v>0</v>
      </c>
      <c r="BB85" s="76" cm="1">
        <f t="array" ref="BB85">IF(T85="",0,SUMPRODUCT((BX4:BX795="Sulfites")*(BY4:BY795="ALERTE")*(COUNTIF(AF85,"*"&amp;BZ4:BZ795&amp;"*")&gt;0)*1))</f>
        <v>0</v>
      </c>
      <c r="BC85" s="76" cm="1">
        <f t="array" ref="BC85">IF(T85="",0,SUMPRODUCT((BX4:BX795="Lupin")*(BY4:BY795="ALERTE")*(COUNTIF(AF85,"*"&amp;BZ4:BZ795&amp;"*")&gt;0)*1))</f>
        <v>0</v>
      </c>
      <c r="BD85" s="76" cm="1">
        <f t="array" ref="BD85">IF(T85="",0,SUMPRODUCT((BX4:BX795="Mollusques")*(BY4:BY795="EXCL")*(COUNTIF(AF85,"*"&amp;BZ4:BZ795&amp;"*")&gt;0)*1))</f>
        <v>0</v>
      </c>
      <c r="BE85" s="76" cm="1">
        <f t="array" ref="BE85">IF(T85="",0,SUMPRODUCT((BX4:BX795="Mollusques")*(BY4:BY795="ALERTE")*(COUNTIF(AF85,"*"&amp;BZ4:BZ795&amp;"*")&gt;0)*1))</f>
        <v>0</v>
      </c>
      <c r="BF85" s="76" t="str">
        <f t="shared" si="66"/>
        <v/>
      </c>
      <c r="BG85" s="76" t="str">
        <f t="shared" si="67"/>
        <v/>
      </c>
      <c r="BH85" s="76" t="str">
        <f t="shared" si="68"/>
        <v/>
      </c>
      <c r="BI85" s="76" t="str">
        <f t="shared" si="69"/>
        <v/>
      </c>
      <c r="BJ85" s="76" t="str">
        <f t="shared" si="70"/>
        <v/>
      </c>
      <c r="BK85" s="76" t="str">
        <f t="shared" si="71"/>
        <v/>
      </c>
      <c r="BL85" s="76" t="str">
        <f t="shared" si="72"/>
        <v/>
      </c>
      <c r="BM85" s="76" t="str">
        <f t="shared" si="73"/>
        <v/>
      </c>
      <c r="BN85" s="76" t="str">
        <f t="shared" si="74"/>
        <v/>
      </c>
      <c r="BO85" s="76" t="str">
        <f t="shared" si="75"/>
        <v/>
      </c>
      <c r="BP85" s="76" t="str">
        <f t="shared" si="76"/>
        <v/>
      </c>
      <c r="BQ85" s="76" t="str">
        <f t="shared" si="77"/>
        <v/>
      </c>
      <c r="BR85" s="76" t="str">
        <f t="shared" si="78"/>
        <v/>
      </c>
      <c r="BS85" s="76" t="str">
        <f t="shared" si="79"/>
        <v/>
      </c>
      <c r="BT85" s="76" t="str">
        <f t="shared" si="80"/>
        <v/>
      </c>
      <c r="BU85" s="76" t="str">
        <f t="shared" si="81"/>
        <v/>
      </c>
      <c r="BX85" s="67" t="s">
        <v>8</v>
      </c>
      <c r="BY85" s="547" t="s">
        <v>20</v>
      </c>
      <c r="BZ85" s="67" t="s">
        <v>2015</v>
      </c>
      <c r="CA85" s="67" t="s">
        <v>473</v>
      </c>
    </row>
    <row r="86" spans="2:79" ht="30" customHeight="1">
      <c r="B86" s="816" t="str">
        <f t="shared" si="42"/>
        <v/>
      </c>
      <c r="C86" s="816" t="str">
        <f t="shared" si="43"/>
        <v/>
      </c>
      <c r="D86" s="816" t="str">
        <f t="shared" si="44"/>
        <v/>
      </c>
      <c r="E86" s="816">
        <f>IF(H85&lt;&gt;"",E85,IF(E85="","",IFERROR(MATCH(TRUE(),INDEX(INDEX($K:$K,E85+1):$K$203&lt;&gt;"",0),0)+E85,"")))</f>
        <v>227</v>
      </c>
      <c r="F86" s="816">
        <f t="shared" si="82"/>
        <v>0</v>
      </c>
      <c r="G86" s="816" t="str">
        <f t="shared" si="45"/>
        <v>0</v>
      </c>
      <c r="H86" s="829" t="str">
        <f t="shared" si="46"/>
        <v/>
      </c>
      <c r="I86" s="837" t="str">
        <f t="shared" si="47"/>
        <v/>
      </c>
      <c r="J86" s="830" t="str">
        <f>IF(K86="","",COUNTIF($K$18:K86,"&lt;&gt;"))</f>
        <v/>
      </c>
      <c r="K86" s="831"/>
      <c r="L86" s="830" t="str">
        <f t="shared" si="48"/>
        <v/>
      </c>
      <c r="M86" s="792">
        <f t="shared" si="49"/>
        <v>1</v>
      </c>
      <c r="N86" s="832">
        <f t="shared" si="50"/>
        <v>69</v>
      </c>
      <c r="O86" s="833" t="str">
        <f t="shared" si="51"/>
        <v>0</v>
      </c>
      <c r="P86" s="832">
        <f t="shared" si="52"/>
        <v>1</v>
      </c>
      <c r="Q86" s="832">
        <f t="shared" si="53"/>
        <v>1</v>
      </c>
      <c r="S86" s="556">
        <f t="shared" si="54"/>
        <v>86</v>
      </c>
      <c r="T86" s="834" t="str">
        <f t="shared" si="83"/>
        <v>0</v>
      </c>
      <c r="U86" s="556" t="s">
        <v>1456</v>
      </c>
      <c r="V86" s="835" t="str">
        <f t="shared" si="55"/>
        <v>0</v>
      </c>
      <c r="W86" s="836" t="str">
        <f t="shared" si="56"/>
        <v/>
      </c>
      <c r="X86" s="560" t="str">
        <f t="shared" si="57"/>
        <v>0</v>
      </c>
      <c r="Y86" s="561" t="str">
        <f t="shared" si="58"/>
        <v/>
      </c>
      <c r="Z86" s="556">
        <f t="shared" si="59"/>
        <v>0</v>
      </c>
      <c r="AA86" s="556">
        <f t="shared" si="60"/>
        <v>0</v>
      </c>
      <c r="AB86" s="561" t="str">
        <f t="shared" si="61"/>
        <v>aucun match</v>
      </c>
      <c r="AC86" s="76" t="str">
        <f t="shared" si="62"/>
        <v>0</v>
      </c>
      <c r="AD86" s="76" t="str">
        <f t="shared" si="63"/>
        <v>0</v>
      </c>
      <c r="AE86" s="76" t="str">
        <f t="shared" si="64"/>
        <v>0</v>
      </c>
      <c r="AF86" s="76" t="str">
        <f t="shared" si="65"/>
        <v xml:space="preserve"> 0 </v>
      </c>
      <c r="AG86" s="76" cm="1">
        <f t="array" ref="AG86">IF(T86="",0,SUMPRODUCT((BX4:BX795="Gluten")*(BY4:BY795="INFO")*(COUNTIF(AF86,"*"&amp;BZ4:BZ795&amp;"*")&gt;0)*1))</f>
        <v>0</v>
      </c>
      <c r="AH86" s="76" cm="1">
        <f t="array" ref="AH86">IF(T86="",0,SUMPRODUCT((BX4:BX795="Gluten")*(BY4:BY795="EXCL")*(COUNTIF(AF86,"*"&amp;BZ4:BZ795&amp;"*")&gt;0)*1))</f>
        <v>0</v>
      </c>
      <c r="AI86" s="76" cm="1">
        <f t="array" ref="AI86">IF(T86="",0,SUMPRODUCT((BX4:BX795="Gluten")*(BY4:BY795="ALERTE")*(COUNTIF(AF86,"*"&amp;BZ4:BZ795&amp;"*")&gt;0)*1))</f>
        <v>0</v>
      </c>
      <c r="AJ86" s="76" cm="1">
        <f t="array" ref="AJ86">IF(T86="",0,SUMPRODUCT((BX4:BX795="Gluten")*(BY4:BY795="SUSP")*(COUNTIF(AF86,"*"&amp;BZ4:BZ795&amp;"*")&gt;0)*1))</f>
        <v>0</v>
      </c>
      <c r="AK86" s="76" cm="1">
        <f t="array" ref="AK86">IF(T86="",0,SUMPRODUCT((BX4:BX795="Crustaces")*(BY4:BY795="ALERTE")*(COUNTIF(AF86,"*"&amp;BZ4:BZ795&amp;"*")&gt;0)*1))</f>
        <v>0</v>
      </c>
      <c r="AL86" s="76" cm="1">
        <f t="array" ref="AL86">IF(T86="",0,SUMPRODUCT((BX4:BX795="Oeufs")*(BY4:BY795="ALERTE")*(COUNTIF(AF86,"*"&amp;BZ4:BZ795&amp;"*")&gt;0)*1))</f>
        <v>0</v>
      </c>
      <c r="AM86" s="76" cm="1">
        <f t="array" ref="AM86">IF(T86="",0,SUMPRODUCT((BX4:BX795="Poissons")*(BY4:BY795="INFO")*(COUNTIF(AF86,"*"&amp;BZ4:BZ795&amp;"*")&gt;0)*1))</f>
        <v>0</v>
      </c>
      <c r="AN86" s="76" cm="1">
        <f t="array" ref="AN86">IF(T86="",0,SUMPRODUCT((BX4:BX795="Poissons")*(BY4:BY795="EXCL")*(COUNTIF(AF86,"*"&amp;BZ4:BZ795&amp;"*")&gt;0)*1))</f>
        <v>0</v>
      </c>
      <c r="AO86" s="76" cm="1">
        <f t="array" ref="AO86">IF(T86="",0,SUMPRODUCT((BX4:BX795="Poissons")*(BY4:BY795="ALERTE")*(COUNTIF(AF86,"*"&amp;BZ4:BZ795&amp;"*")&gt;0)*1))</f>
        <v>0</v>
      </c>
      <c r="AP86" s="76" cm="1">
        <f t="array" ref="AP86">IF(T86="",0,SUMPRODUCT((BX4:BX795="Arachides")*(BY4:BY795="ALERTE")*(COUNTIF(AF86,"*"&amp;BZ4:BZ795&amp;"*")&gt;0)*1))</f>
        <v>0</v>
      </c>
      <c r="AQ86" s="76" cm="1">
        <f t="array" ref="AQ86">IF(T86="",0,SUMPRODUCT((BX4:BX795="Soja")*(BY4:BY795="INFO")*(COUNTIF(AF86,"*"&amp;BZ4:BZ795&amp;"*")&gt;0)*1))</f>
        <v>0</v>
      </c>
      <c r="AR86" s="76" cm="1">
        <f t="array" ref="AR86">IF(T86="",0,SUMPRODUCT((BX4:BX795="Soja")*(BY4:BY795="ALERTE")*(COUNTIF(AF86,"*"&amp;BZ4:BZ795&amp;"*")&gt;0)*1))</f>
        <v>0</v>
      </c>
      <c r="AS86" s="76" cm="1">
        <f t="array" ref="AS86">IF(T86="",0,SUMPRODUCT((BX4:BX795="Lait")*(BY4:BY795="INFO")*(COUNTIF(AF86,"*"&amp;BZ4:BZ795&amp;"*")&gt;0)*1))</f>
        <v>0</v>
      </c>
      <c r="AT86" s="76" cm="1">
        <f t="array" ref="AT86">IF(T86="",0,SUMPRODUCT((BX4:BX795="Lait")*(BY4:BY795="EXCL")*(COUNTIF(AF86,"*"&amp;BZ4:BZ795&amp;"*")&gt;0)*1))</f>
        <v>0</v>
      </c>
      <c r="AU86" s="76" cm="1">
        <f t="array" ref="AU86">IF(T86="",0,SUMPRODUCT((BX4:BX795="Lait")*(BY4:BY795="ALERTE")*(COUNTIF(AF86,"*"&amp;BZ4:BZ795&amp;"*")&gt;0)*1))</f>
        <v>0</v>
      </c>
      <c r="AV86" s="76" cm="1">
        <f t="array" ref="AV86">IF(T86="",0,SUMPRODUCT((BX4:BX795="Lait")*(BY4:BY795="SUSP")*(COUNTIF(AF86,"*"&amp;BZ4:BZ795&amp;"*")&gt;0)*1))</f>
        <v>0</v>
      </c>
      <c r="AW86" s="76" cm="1">
        <f t="array" ref="AW86">IF(T86="",0,SUMPRODUCT((BX4:BX795="Fruits a coque")*(BY4:BY795="EXCL")*(COUNTIF(AF86,"*"&amp;BZ4:BZ795&amp;"*")&gt;0)*1))</f>
        <v>0</v>
      </c>
      <c r="AX86" s="76" cm="1">
        <f t="array" ref="AX86">IF(T86="",0,SUMPRODUCT((BX4:BX795="Fruits a coque")*(BY4:BY795="ALERTE")*(COUNTIF(AF86,"*"&amp;BZ4:BZ795&amp;"*")&gt;0)*1))</f>
        <v>0</v>
      </c>
      <c r="AY86" s="76" cm="1">
        <f t="array" ref="AY86">IF(T86="",0,SUMPRODUCT((BX4:BX795="Celeri")*(BY4:BY795="ALERTE")*(COUNTIF(AF86,"*"&amp;BZ4:BZ795&amp;"*")&gt;0)*1))</f>
        <v>0</v>
      </c>
      <c r="AZ86" s="76" cm="1">
        <f t="array" ref="AZ86">IF(T86="",0,SUMPRODUCT((BX4:BX795="Moutarde")*(BY4:BY795="ALERTE")*(COUNTIF(AF86,"*"&amp;BZ4:BZ795&amp;"*")&gt;0)*1))</f>
        <v>0</v>
      </c>
      <c r="BA86" s="76" cm="1">
        <f t="array" ref="BA86">IF(T86="",0,SUMPRODUCT((BX4:BX795="Sesame")*(BY4:BY795="ALERTE")*(COUNTIF(AF86,"*"&amp;BZ4:BZ795&amp;"*")&gt;0)*1))</f>
        <v>0</v>
      </c>
      <c r="BB86" s="76" cm="1">
        <f t="array" ref="BB86">IF(T86="",0,SUMPRODUCT((BX4:BX795="Sulfites")*(BY4:BY795="ALERTE")*(COUNTIF(AF86,"*"&amp;BZ4:BZ795&amp;"*")&gt;0)*1))</f>
        <v>0</v>
      </c>
      <c r="BC86" s="76" cm="1">
        <f t="array" ref="BC86">IF(T86="",0,SUMPRODUCT((BX4:BX795="Lupin")*(BY4:BY795="ALERTE")*(COUNTIF(AF86,"*"&amp;BZ4:BZ795&amp;"*")&gt;0)*1))</f>
        <v>0</v>
      </c>
      <c r="BD86" s="76" cm="1">
        <f t="array" ref="BD86">IF(T86="",0,SUMPRODUCT((BX4:BX795="Mollusques")*(BY4:BY795="EXCL")*(COUNTIF(AF86,"*"&amp;BZ4:BZ795&amp;"*")&gt;0)*1))</f>
        <v>0</v>
      </c>
      <c r="BE86" s="76" cm="1">
        <f t="array" ref="BE86">IF(T86="",0,SUMPRODUCT((BX4:BX795="Mollusques")*(BY4:BY795="ALERTE")*(COUNTIF(AF86,"*"&amp;BZ4:BZ795&amp;"*")&gt;0)*1))</f>
        <v>0</v>
      </c>
      <c r="BF86" s="76" t="str">
        <f t="shared" si="66"/>
        <v/>
      </c>
      <c r="BG86" s="76" t="str">
        <f t="shared" si="67"/>
        <v/>
      </c>
      <c r="BH86" s="76" t="str">
        <f t="shared" si="68"/>
        <v/>
      </c>
      <c r="BI86" s="76" t="str">
        <f t="shared" si="69"/>
        <v/>
      </c>
      <c r="BJ86" s="76" t="str">
        <f t="shared" si="70"/>
        <v/>
      </c>
      <c r="BK86" s="76" t="str">
        <f t="shared" si="71"/>
        <v/>
      </c>
      <c r="BL86" s="76" t="str">
        <f t="shared" si="72"/>
        <v/>
      </c>
      <c r="BM86" s="76" t="str">
        <f t="shared" si="73"/>
        <v/>
      </c>
      <c r="BN86" s="76" t="str">
        <f t="shared" si="74"/>
        <v/>
      </c>
      <c r="BO86" s="76" t="str">
        <f t="shared" si="75"/>
        <v/>
      </c>
      <c r="BP86" s="76" t="str">
        <f t="shared" si="76"/>
        <v/>
      </c>
      <c r="BQ86" s="76" t="str">
        <f t="shared" si="77"/>
        <v/>
      </c>
      <c r="BR86" s="76" t="str">
        <f t="shared" si="78"/>
        <v/>
      </c>
      <c r="BS86" s="76" t="str">
        <f t="shared" si="79"/>
        <v/>
      </c>
      <c r="BT86" s="76" t="str">
        <f t="shared" si="80"/>
        <v/>
      </c>
      <c r="BU86" s="76" t="str">
        <f t="shared" si="81"/>
        <v/>
      </c>
      <c r="BX86" s="67" t="s">
        <v>9</v>
      </c>
      <c r="BY86" s="547" t="s">
        <v>20</v>
      </c>
      <c r="BZ86" s="67" t="s">
        <v>67</v>
      </c>
      <c r="CA86" s="67" t="s">
        <v>474</v>
      </c>
    </row>
    <row r="87" spans="2:79" ht="30" customHeight="1">
      <c r="B87" s="816" t="str">
        <f t="shared" si="42"/>
        <v/>
      </c>
      <c r="C87" s="816" t="str">
        <f t="shared" si="43"/>
        <v/>
      </c>
      <c r="D87" s="816" t="str">
        <f t="shared" si="44"/>
        <v/>
      </c>
      <c r="E87" s="816">
        <f>IF(H86&lt;&gt;"",E86,IF(E86="","",IFERROR(MATCH(TRUE(),INDEX(INDEX($K:$K,E86+1):$K$203&lt;&gt;"",0),0)+E86,"")))</f>
        <v>228</v>
      </c>
      <c r="F87" s="816">
        <f t="shared" si="82"/>
        <v>0</v>
      </c>
      <c r="G87" s="816" t="str">
        <f t="shared" si="45"/>
        <v>0</v>
      </c>
      <c r="H87" s="829" t="str">
        <f t="shared" si="46"/>
        <v/>
      </c>
      <c r="I87" s="837" t="str">
        <f t="shared" si="47"/>
        <v/>
      </c>
      <c r="J87" s="830" t="str">
        <f>IF(K87="","",COUNTIF($K$18:K87,"&lt;&gt;"))</f>
        <v/>
      </c>
      <c r="K87" s="831"/>
      <c r="L87" s="830" t="str">
        <f t="shared" si="48"/>
        <v/>
      </c>
      <c r="M87" s="792">
        <f t="shared" si="49"/>
        <v>1</v>
      </c>
      <c r="N87" s="832">
        <f t="shared" si="50"/>
        <v>70</v>
      </c>
      <c r="O87" s="833" t="str">
        <f t="shared" si="51"/>
        <v>0</v>
      </c>
      <c r="P87" s="832">
        <f t="shared" si="52"/>
        <v>1</v>
      </c>
      <c r="Q87" s="832">
        <f t="shared" si="53"/>
        <v>1</v>
      </c>
      <c r="S87" s="556">
        <f t="shared" si="54"/>
        <v>87</v>
      </c>
      <c r="T87" s="834" t="str">
        <f t="shared" si="83"/>
        <v>0</v>
      </c>
      <c r="U87" s="556" t="s">
        <v>1456</v>
      </c>
      <c r="V87" s="835" t="str">
        <f t="shared" si="55"/>
        <v>0</v>
      </c>
      <c r="W87" s="836" t="str">
        <f t="shared" si="56"/>
        <v/>
      </c>
      <c r="X87" s="560" t="str">
        <f t="shared" si="57"/>
        <v>0</v>
      </c>
      <c r="Y87" s="561" t="str">
        <f t="shared" si="58"/>
        <v/>
      </c>
      <c r="Z87" s="556">
        <f t="shared" si="59"/>
        <v>0</v>
      </c>
      <c r="AA87" s="556">
        <f t="shared" si="60"/>
        <v>0</v>
      </c>
      <c r="AB87" s="561" t="str">
        <f t="shared" si="61"/>
        <v>aucun match</v>
      </c>
      <c r="AC87" s="76" t="str">
        <f t="shared" si="62"/>
        <v>0</v>
      </c>
      <c r="AD87" s="76" t="str">
        <f t="shared" si="63"/>
        <v>0</v>
      </c>
      <c r="AE87" s="76" t="str">
        <f t="shared" si="64"/>
        <v>0</v>
      </c>
      <c r="AF87" s="76" t="str">
        <f t="shared" si="65"/>
        <v xml:space="preserve"> 0 </v>
      </c>
      <c r="AG87" s="76" cm="1">
        <f t="array" ref="AG87">IF(T87="",0,SUMPRODUCT((BX4:BX795="Gluten")*(BY4:BY795="INFO")*(COUNTIF(AF87,"*"&amp;BZ4:BZ795&amp;"*")&gt;0)*1))</f>
        <v>0</v>
      </c>
      <c r="AH87" s="76" cm="1">
        <f t="array" ref="AH87">IF(T87="",0,SUMPRODUCT((BX4:BX795="Gluten")*(BY4:BY795="EXCL")*(COUNTIF(AF87,"*"&amp;BZ4:BZ795&amp;"*")&gt;0)*1))</f>
        <v>0</v>
      </c>
      <c r="AI87" s="76" cm="1">
        <f t="array" ref="AI87">IF(T87="",0,SUMPRODUCT((BX4:BX795="Gluten")*(BY4:BY795="ALERTE")*(COUNTIF(AF87,"*"&amp;BZ4:BZ795&amp;"*")&gt;0)*1))</f>
        <v>0</v>
      </c>
      <c r="AJ87" s="76" cm="1">
        <f t="array" ref="AJ87">IF(T87="",0,SUMPRODUCT((BX4:BX795="Gluten")*(BY4:BY795="SUSP")*(COUNTIF(AF87,"*"&amp;BZ4:BZ795&amp;"*")&gt;0)*1))</f>
        <v>0</v>
      </c>
      <c r="AK87" s="76" cm="1">
        <f t="array" ref="AK87">IF(T87="",0,SUMPRODUCT((BX4:BX795="Crustaces")*(BY4:BY795="ALERTE")*(COUNTIF(AF87,"*"&amp;BZ4:BZ795&amp;"*")&gt;0)*1))</f>
        <v>0</v>
      </c>
      <c r="AL87" s="76" cm="1">
        <f t="array" ref="AL87">IF(T87="",0,SUMPRODUCT((BX4:BX795="Oeufs")*(BY4:BY795="ALERTE")*(COUNTIF(AF87,"*"&amp;BZ4:BZ795&amp;"*")&gt;0)*1))</f>
        <v>0</v>
      </c>
      <c r="AM87" s="76" cm="1">
        <f t="array" ref="AM87">IF(T87="",0,SUMPRODUCT((BX4:BX795="Poissons")*(BY4:BY795="INFO")*(COUNTIF(AF87,"*"&amp;BZ4:BZ795&amp;"*")&gt;0)*1))</f>
        <v>0</v>
      </c>
      <c r="AN87" s="76" cm="1">
        <f t="array" ref="AN87">IF(T87="",0,SUMPRODUCT((BX4:BX795="Poissons")*(BY4:BY795="EXCL")*(COUNTIF(AF87,"*"&amp;BZ4:BZ795&amp;"*")&gt;0)*1))</f>
        <v>0</v>
      </c>
      <c r="AO87" s="76" cm="1">
        <f t="array" ref="AO87">IF(T87="",0,SUMPRODUCT((BX4:BX795="Poissons")*(BY4:BY795="ALERTE")*(COUNTIF(AF87,"*"&amp;BZ4:BZ795&amp;"*")&gt;0)*1))</f>
        <v>0</v>
      </c>
      <c r="AP87" s="76" cm="1">
        <f t="array" ref="AP87">IF(T87="",0,SUMPRODUCT((BX4:BX795="Arachides")*(BY4:BY795="ALERTE")*(COUNTIF(AF87,"*"&amp;BZ4:BZ795&amp;"*")&gt;0)*1))</f>
        <v>0</v>
      </c>
      <c r="AQ87" s="76" cm="1">
        <f t="array" ref="AQ87">IF(T87="",0,SUMPRODUCT((BX4:BX795="Soja")*(BY4:BY795="INFO")*(COUNTIF(AF87,"*"&amp;BZ4:BZ795&amp;"*")&gt;0)*1))</f>
        <v>0</v>
      </c>
      <c r="AR87" s="76" cm="1">
        <f t="array" ref="AR87">IF(T87="",0,SUMPRODUCT((BX4:BX795="Soja")*(BY4:BY795="ALERTE")*(COUNTIF(AF87,"*"&amp;BZ4:BZ795&amp;"*")&gt;0)*1))</f>
        <v>0</v>
      </c>
      <c r="AS87" s="76" cm="1">
        <f t="array" ref="AS87">IF(T87="",0,SUMPRODUCT((BX4:BX795="Lait")*(BY4:BY795="INFO")*(COUNTIF(AF87,"*"&amp;BZ4:BZ795&amp;"*")&gt;0)*1))</f>
        <v>0</v>
      </c>
      <c r="AT87" s="76" cm="1">
        <f t="array" ref="AT87">IF(T87="",0,SUMPRODUCT((BX4:BX795="Lait")*(BY4:BY795="EXCL")*(COUNTIF(AF87,"*"&amp;BZ4:BZ795&amp;"*")&gt;0)*1))</f>
        <v>0</v>
      </c>
      <c r="AU87" s="76" cm="1">
        <f t="array" ref="AU87">IF(T87="",0,SUMPRODUCT((BX4:BX795="Lait")*(BY4:BY795="ALERTE")*(COUNTIF(AF87,"*"&amp;BZ4:BZ795&amp;"*")&gt;0)*1))</f>
        <v>0</v>
      </c>
      <c r="AV87" s="76" cm="1">
        <f t="array" ref="AV87">IF(T87="",0,SUMPRODUCT((BX4:BX795="Lait")*(BY4:BY795="SUSP")*(COUNTIF(AF87,"*"&amp;BZ4:BZ795&amp;"*")&gt;0)*1))</f>
        <v>0</v>
      </c>
      <c r="AW87" s="76" cm="1">
        <f t="array" ref="AW87">IF(T87="",0,SUMPRODUCT((BX4:BX795="Fruits a coque")*(BY4:BY795="EXCL")*(COUNTIF(AF87,"*"&amp;BZ4:BZ795&amp;"*")&gt;0)*1))</f>
        <v>0</v>
      </c>
      <c r="AX87" s="76" cm="1">
        <f t="array" ref="AX87">IF(T87="",0,SUMPRODUCT((BX4:BX795="Fruits a coque")*(BY4:BY795="ALERTE")*(COUNTIF(AF87,"*"&amp;BZ4:BZ795&amp;"*")&gt;0)*1))</f>
        <v>0</v>
      </c>
      <c r="AY87" s="76" cm="1">
        <f t="array" ref="AY87">IF(T87="",0,SUMPRODUCT((BX4:BX795="Celeri")*(BY4:BY795="ALERTE")*(COUNTIF(AF87,"*"&amp;BZ4:BZ795&amp;"*")&gt;0)*1))</f>
        <v>0</v>
      </c>
      <c r="AZ87" s="76" cm="1">
        <f t="array" ref="AZ87">IF(T87="",0,SUMPRODUCT((BX4:BX795="Moutarde")*(BY4:BY795="ALERTE")*(COUNTIF(AF87,"*"&amp;BZ4:BZ795&amp;"*")&gt;0)*1))</f>
        <v>0</v>
      </c>
      <c r="BA87" s="76" cm="1">
        <f t="array" ref="BA87">IF(T87="",0,SUMPRODUCT((BX4:BX795="Sesame")*(BY4:BY795="ALERTE")*(COUNTIF(AF87,"*"&amp;BZ4:BZ795&amp;"*")&gt;0)*1))</f>
        <v>0</v>
      </c>
      <c r="BB87" s="76" cm="1">
        <f t="array" ref="BB87">IF(T87="",0,SUMPRODUCT((BX4:BX795="Sulfites")*(BY4:BY795="ALERTE")*(COUNTIF(AF87,"*"&amp;BZ4:BZ795&amp;"*")&gt;0)*1))</f>
        <v>0</v>
      </c>
      <c r="BC87" s="76" cm="1">
        <f t="array" ref="BC87">IF(T87="",0,SUMPRODUCT((BX4:BX795="Lupin")*(BY4:BY795="ALERTE")*(COUNTIF(AF87,"*"&amp;BZ4:BZ795&amp;"*")&gt;0)*1))</f>
        <v>0</v>
      </c>
      <c r="BD87" s="76" cm="1">
        <f t="array" ref="BD87">IF(T87="",0,SUMPRODUCT((BX4:BX795="Mollusques")*(BY4:BY795="EXCL")*(COUNTIF(AF87,"*"&amp;BZ4:BZ795&amp;"*")&gt;0)*1))</f>
        <v>0</v>
      </c>
      <c r="BE87" s="76" cm="1">
        <f t="array" ref="BE87">IF(T87="",0,SUMPRODUCT((BX4:BX795="Mollusques")*(BY4:BY795="ALERTE")*(COUNTIF(AF87,"*"&amp;BZ4:BZ795&amp;"*")&gt;0)*1))</f>
        <v>0</v>
      </c>
      <c r="BF87" s="76" t="str">
        <f t="shared" si="66"/>
        <v/>
      </c>
      <c r="BG87" s="76" t="str">
        <f t="shared" si="67"/>
        <v/>
      </c>
      <c r="BH87" s="76" t="str">
        <f t="shared" si="68"/>
        <v/>
      </c>
      <c r="BI87" s="76" t="str">
        <f t="shared" si="69"/>
        <v/>
      </c>
      <c r="BJ87" s="76" t="str">
        <f t="shared" si="70"/>
        <v/>
      </c>
      <c r="BK87" s="76" t="str">
        <f t="shared" si="71"/>
        <v/>
      </c>
      <c r="BL87" s="76" t="str">
        <f t="shared" si="72"/>
        <v/>
      </c>
      <c r="BM87" s="76" t="str">
        <f t="shared" si="73"/>
        <v/>
      </c>
      <c r="BN87" s="76" t="str">
        <f t="shared" si="74"/>
        <v/>
      </c>
      <c r="BO87" s="76" t="str">
        <f t="shared" si="75"/>
        <v/>
      </c>
      <c r="BP87" s="76" t="str">
        <f t="shared" si="76"/>
        <v/>
      </c>
      <c r="BQ87" s="76" t="str">
        <f t="shared" si="77"/>
        <v/>
      </c>
      <c r="BR87" s="76" t="str">
        <f t="shared" si="78"/>
        <v/>
      </c>
      <c r="BS87" s="76" t="str">
        <f t="shared" si="79"/>
        <v/>
      </c>
      <c r="BT87" s="76" t="str">
        <f t="shared" si="80"/>
        <v/>
      </c>
      <c r="BU87" s="76" t="str">
        <f t="shared" si="81"/>
        <v/>
      </c>
      <c r="BX87" s="67" t="s">
        <v>9</v>
      </c>
      <c r="BY87" s="547" t="s">
        <v>20</v>
      </c>
      <c r="BZ87" s="67" t="s">
        <v>68</v>
      </c>
      <c r="CA87" s="67" t="s">
        <v>475</v>
      </c>
    </row>
    <row r="88" spans="2:79" ht="30" customHeight="1">
      <c r="B88" s="816" t="str">
        <f t="shared" si="42"/>
        <v/>
      </c>
      <c r="C88" s="816" t="str">
        <f t="shared" si="43"/>
        <v/>
      </c>
      <c r="D88" s="816" t="str">
        <f t="shared" si="44"/>
        <v/>
      </c>
      <c r="E88" s="816">
        <f>IF(H87&lt;&gt;"",E87,IF(E87="","",IFERROR(MATCH(TRUE(),INDEX(INDEX($K:$K,E87+1):$K$203&lt;&gt;"",0),0)+E87,"")))</f>
        <v>229</v>
      </c>
      <c r="F88" s="816">
        <f t="shared" si="82"/>
        <v>0</v>
      </c>
      <c r="G88" s="816" t="str">
        <f t="shared" si="45"/>
        <v>0</v>
      </c>
      <c r="H88" s="829" t="str">
        <f t="shared" si="46"/>
        <v/>
      </c>
      <c r="I88" s="837" t="str">
        <f t="shared" si="47"/>
        <v/>
      </c>
      <c r="J88" s="830" t="str">
        <f>IF(K88="","",COUNTIF($K$18:K88,"&lt;&gt;"))</f>
        <v/>
      </c>
      <c r="K88" s="831"/>
      <c r="L88" s="830" t="str">
        <f t="shared" si="48"/>
        <v/>
      </c>
      <c r="M88" s="792">
        <f t="shared" si="49"/>
        <v>1</v>
      </c>
      <c r="N88" s="832">
        <f t="shared" si="50"/>
        <v>71</v>
      </c>
      <c r="O88" s="833" t="str">
        <f t="shared" si="51"/>
        <v>0</v>
      </c>
      <c r="P88" s="832">
        <f t="shared" si="52"/>
        <v>1</v>
      </c>
      <c r="Q88" s="832">
        <f t="shared" si="53"/>
        <v>1</v>
      </c>
      <c r="S88" s="556">
        <f t="shared" si="54"/>
        <v>88</v>
      </c>
      <c r="T88" s="834" t="str">
        <f t="shared" si="83"/>
        <v>0</v>
      </c>
      <c r="U88" s="556" t="s">
        <v>1456</v>
      </c>
      <c r="V88" s="835" t="str">
        <f t="shared" si="55"/>
        <v>0</v>
      </c>
      <c r="W88" s="836" t="str">
        <f t="shared" si="56"/>
        <v/>
      </c>
      <c r="X88" s="560" t="str">
        <f t="shared" si="57"/>
        <v>0</v>
      </c>
      <c r="Y88" s="561" t="str">
        <f t="shared" si="58"/>
        <v/>
      </c>
      <c r="Z88" s="556">
        <f t="shared" si="59"/>
        <v>0</v>
      </c>
      <c r="AA88" s="556">
        <f t="shared" si="60"/>
        <v>0</v>
      </c>
      <c r="AB88" s="561" t="str">
        <f t="shared" si="61"/>
        <v>aucun match</v>
      </c>
      <c r="AC88" s="76" t="str">
        <f t="shared" si="62"/>
        <v>0</v>
      </c>
      <c r="AD88" s="76" t="str">
        <f t="shared" si="63"/>
        <v>0</v>
      </c>
      <c r="AE88" s="76" t="str">
        <f t="shared" si="64"/>
        <v>0</v>
      </c>
      <c r="AF88" s="76" t="str">
        <f t="shared" si="65"/>
        <v xml:space="preserve"> 0 </v>
      </c>
      <c r="AG88" s="76" cm="1">
        <f t="array" ref="AG88">IF(T88="",0,SUMPRODUCT((BX4:BX795="Gluten")*(BY4:BY795="INFO")*(COUNTIF(AF88,"*"&amp;BZ4:BZ795&amp;"*")&gt;0)*1))</f>
        <v>0</v>
      </c>
      <c r="AH88" s="76" cm="1">
        <f t="array" ref="AH88">IF(T88="",0,SUMPRODUCT((BX4:BX795="Gluten")*(BY4:BY795="EXCL")*(COUNTIF(AF88,"*"&amp;BZ4:BZ795&amp;"*")&gt;0)*1))</f>
        <v>0</v>
      </c>
      <c r="AI88" s="76" cm="1">
        <f t="array" ref="AI88">IF(T88="",0,SUMPRODUCT((BX4:BX795="Gluten")*(BY4:BY795="ALERTE")*(COUNTIF(AF88,"*"&amp;BZ4:BZ795&amp;"*")&gt;0)*1))</f>
        <v>0</v>
      </c>
      <c r="AJ88" s="76" cm="1">
        <f t="array" ref="AJ88">IF(T88="",0,SUMPRODUCT((BX4:BX795="Gluten")*(BY4:BY795="SUSP")*(COUNTIF(AF88,"*"&amp;BZ4:BZ795&amp;"*")&gt;0)*1))</f>
        <v>0</v>
      </c>
      <c r="AK88" s="76" cm="1">
        <f t="array" ref="AK88">IF(T88="",0,SUMPRODUCT((BX4:BX795="Crustaces")*(BY4:BY795="ALERTE")*(COUNTIF(AF88,"*"&amp;BZ4:BZ795&amp;"*")&gt;0)*1))</f>
        <v>0</v>
      </c>
      <c r="AL88" s="76" cm="1">
        <f t="array" ref="AL88">IF(T88="",0,SUMPRODUCT((BX4:BX795="Oeufs")*(BY4:BY795="ALERTE")*(COUNTIF(AF88,"*"&amp;BZ4:BZ795&amp;"*")&gt;0)*1))</f>
        <v>0</v>
      </c>
      <c r="AM88" s="76" cm="1">
        <f t="array" ref="AM88">IF(T88="",0,SUMPRODUCT((BX4:BX795="Poissons")*(BY4:BY795="INFO")*(COUNTIF(AF88,"*"&amp;BZ4:BZ795&amp;"*")&gt;0)*1))</f>
        <v>0</v>
      </c>
      <c r="AN88" s="76" cm="1">
        <f t="array" ref="AN88">IF(T88="",0,SUMPRODUCT((BX4:BX795="Poissons")*(BY4:BY795="EXCL")*(COUNTIF(AF88,"*"&amp;BZ4:BZ795&amp;"*")&gt;0)*1))</f>
        <v>0</v>
      </c>
      <c r="AO88" s="76" cm="1">
        <f t="array" ref="AO88">IF(T88="",0,SUMPRODUCT((BX4:BX795="Poissons")*(BY4:BY795="ALERTE")*(COUNTIF(AF88,"*"&amp;BZ4:BZ795&amp;"*")&gt;0)*1))</f>
        <v>0</v>
      </c>
      <c r="AP88" s="76" cm="1">
        <f t="array" ref="AP88">IF(T88="",0,SUMPRODUCT((BX4:BX795="Arachides")*(BY4:BY795="ALERTE")*(COUNTIF(AF88,"*"&amp;BZ4:BZ795&amp;"*")&gt;0)*1))</f>
        <v>0</v>
      </c>
      <c r="AQ88" s="76" cm="1">
        <f t="array" ref="AQ88">IF(T88="",0,SUMPRODUCT((BX4:BX795="Soja")*(BY4:BY795="INFO")*(COUNTIF(AF88,"*"&amp;BZ4:BZ795&amp;"*")&gt;0)*1))</f>
        <v>0</v>
      </c>
      <c r="AR88" s="76" cm="1">
        <f t="array" ref="AR88">IF(T88="",0,SUMPRODUCT((BX4:BX795="Soja")*(BY4:BY795="ALERTE")*(COUNTIF(AF88,"*"&amp;BZ4:BZ795&amp;"*")&gt;0)*1))</f>
        <v>0</v>
      </c>
      <c r="AS88" s="76" cm="1">
        <f t="array" ref="AS88">IF(T88="",0,SUMPRODUCT((BX4:BX795="Lait")*(BY4:BY795="INFO")*(COUNTIF(AF88,"*"&amp;BZ4:BZ795&amp;"*")&gt;0)*1))</f>
        <v>0</v>
      </c>
      <c r="AT88" s="76" cm="1">
        <f t="array" ref="AT88">IF(T88="",0,SUMPRODUCT((BX4:BX795="Lait")*(BY4:BY795="EXCL")*(COUNTIF(AF88,"*"&amp;BZ4:BZ795&amp;"*")&gt;0)*1))</f>
        <v>0</v>
      </c>
      <c r="AU88" s="76" cm="1">
        <f t="array" ref="AU88">IF(T88="",0,SUMPRODUCT((BX4:BX795="Lait")*(BY4:BY795="ALERTE")*(COUNTIF(AF88,"*"&amp;BZ4:BZ795&amp;"*")&gt;0)*1))</f>
        <v>0</v>
      </c>
      <c r="AV88" s="76" cm="1">
        <f t="array" ref="AV88">IF(T88="",0,SUMPRODUCT((BX4:BX795="Lait")*(BY4:BY795="SUSP")*(COUNTIF(AF88,"*"&amp;BZ4:BZ795&amp;"*")&gt;0)*1))</f>
        <v>0</v>
      </c>
      <c r="AW88" s="76" cm="1">
        <f t="array" ref="AW88">IF(T88="",0,SUMPRODUCT((BX4:BX795="Fruits a coque")*(BY4:BY795="EXCL")*(COUNTIF(AF88,"*"&amp;BZ4:BZ795&amp;"*")&gt;0)*1))</f>
        <v>0</v>
      </c>
      <c r="AX88" s="76" cm="1">
        <f t="array" ref="AX88">IF(T88="",0,SUMPRODUCT((BX4:BX795="Fruits a coque")*(BY4:BY795="ALERTE")*(COUNTIF(AF88,"*"&amp;BZ4:BZ795&amp;"*")&gt;0)*1))</f>
        <v>0</v>
      </c>
      <c r="AY88" s="76" cm="1">
        <f t="array" ref="AY88">IF(T88="",0,SUMPRODUCT((BX4:BX795="Celeri")*(BY4:BY795="ALERTE")*(COUNTIF(AF88,"*"&amp;BZ4:BZ795&amp;"*")&gt;0)*1))</f>
        <v>0</v>
      </c>
      <c r="AZ88" s="76" cm="1">
        <f t="array" ref="AZ88">IF(T88="",0,SUMPRODUCT((BX4:BX795="Moutarde")*(BY4:BY795="ALERTE")*(COUNTIF(AF88,"*"&amp;BZ4:BZ795&amp;"*")&gt;0)*1))</f>
        <v>0</v>
      </c>
      <c r="BA88" s="76" cm="1">
        <f t="array" ref="BA88">IF(T88="",0,SUMPRODUCT((BX4:BX795="Sesame")*(BY4:BY795="ALERTE")*(COUNTIF(AF88,"*"&amp;BZ4:BZ795&amp;"*")&gt;0)*1))</f>
        <v>0</v>
      </c>
      <c r="BB88" s="76" cm="1">
        <f t="array" ref="BB88">IF(T88="",0,SUMPRODUCT((BX4:BX795="Sulfites")*(BY4:BY795="ALERTE")*(COUNTIF(AF88,"*"&amp;BZ4:BZ795&amp;"*")&gt;0)*1))</f>
        <v>0</v>
      </c>
      <c r="BC88" s="76" cm="1">
        <f t="array" ref="BC88">IF(T88="",0,SUMPRODUCT((BX4:BX795="Lupin")*(BY4:BY795="ALERTE")*(COUNTIF(AF88,"*"&amp;BZ4:BZ795&amp;"*")&gt;0)*1))</f>
        <v>0</v>
      </c>
      <c r="BD88" s="76" cm="1">
        <f t="array" ref="BD88">IF(T88="",0,SUMPRODUCT((BX4:BX795="Mollusques")*(BY4:BY795="EXCL")*(COUNTIF(AF88,"*"&amp;BZ4:BZ795&amp;"*")&gt;0)*1))</f>
        <v>0</v>
      </c>
      <c r="BE88" s="76" cm="1">
        <f t="array" ref="BE88">IF(T88="",0,SUMPRODUCT((BX4:BX795="Mollusques")*(BY4:BY795="ALERTE")*(COUNTIF(AF88,"*"&amp;BZ4:BZ795&amp;"*")&gt;0)*1))</f>
        <v>0</v>
      </c>
      <c r="BF88" s="76" t="str">
        <f t="shared" si="66"/>
        <v/>
      </c>
      <c r="BG88" s="76" t="str">
        <f t="shared" si="67"/>
        <v/>
      </c>
      <c r="BH88" s="76" t="str">
        <f t="shared" si="68"/>
        <v/>
      </c>
      <c r="BI88" s="76" t="str">
        <f t="shared" si="69"/>
        <v/>
      </c>
      <c r="BJ88" s="76" t="str">
        <f t="shared" si="70"/>
        <v/>
      </c>
      <c r="BK88" s="76" t="str">
        <f t="shared" si="71"/>
        <v/>
      </c>
      <c r="BL88" s="76" t="str">
        <f t="shared" si="72"/>
        <v/>
      </c>
      <c r="BM88" s="76" t="str">
        <f t="shared" si="73"/>
        <v/>
      </c>
      <c r="BN88" s="76" t="str">
        <f t="shared" si="74"/>
        <v/>
      </c>
      <c r="BO88" s="76" t="str">
        <f t="shared" si="75"/>
        <v/>
      </c>
      <c r="BP88" s="76" t="str">
        <f t="shared" si="76"/>
        <v/>
      </c>
      <c r="BQ88" s="76" t="str">
        <f t="shared" si="77"/>
        <v/>
      </c>
      <c r="BR88" s="76" t="str">
        <f t="shared" si="78"/>
        <v/>
      </c>
      <c r="BS88" s="76" t="str">
        <f t="shared" si="79"/>
        <v/>
      </c>
      <c r="BT88" s="76" t="str">
        <f t="shared" si="80"/>
        <v/>
      </c>
      <c r="BU88" s="76" t="str">
        <f t="shared" si="81"/>
        <v/>
      </c>
      <c r="BX88" s="67" t="s">
        <v>9</v>
      </c>
      <c r="BY88" s="547" t="s">
        <v>20</v>
      </c>
      <c r="BZ88" s="67" t="s">
        <v>27</v>
      </c>
      <c r="CA88" s="67" t="s">
        <v>476</v>
      </c>
    </row>
    <row r="89" spans="2:79" ht="30" customHeight="1">
      <c r="B89" s="816" t="str">
        <f t="shared" si="42"/>
        <v/>
      </c>
      <c r="C89" s="816" t="str">
        <f t="shared" si="43"/>
        <v/>
      </c>
      <c r="D89" s="816" t="str">
        <f t="shared" si="44"/>
        <v/>
      </c>
      <c r="E89" s="816">
        <f>IF(H88&lt;&gt;"",E88,IF(E88="","",IFERROR(MATCH(TRUE(),INDEX(INDEX($K:$K,E88+1):$K$203&lt;&gt;"",0),0)+E88,"")))</f>
        <v>230</v>
      </c>
      <c r="F89" s="816">
        <f t="shared" si="82"/>
        <v>0</v>
      </c>
      <c r="G89" s="816" t="str">
        <f t="shared" si="45"/>
        <v>0</v>
      </c>
      <c r="H89" s="829" t="str">
        <f t="shared" si="46"/>
        <v/>
      </c>
      <c r="I89" s="837" t="str">
        <f t="shared" si="47"/>
        <v/>
      </c>
      <c r="J89" s="830" t="str">
        <f>IF(K89="","",COUNTIF($K$18:K89,"&lt;&gt;"))</f>
        <v/>
      </c>
      <c r="K89" s="831"/>
      <c r="L89" s="830" t="str">
        <f t="shared" si="48"/>
        <v/>
      </c>
      <c r="M89" s="792">
        <f t="shared" si="49"/>
        <v>1</v>
      </c>
      <c r="N89" s="832">
        <f t="shared" si="50"/>
        <v>72</v>
      </c>
      <c r="O89" s="833" t="str">
        <f t="shared" si="51"/>
        <v>0</v>
      </c>
      <c r="P89" s="832">
        <f t="shared" si="52"/>
        <v>1</v>
      </c>
      <c r="Q89" s="832">
        <f t="shared" si="53"/>
        <v>1</v>
      </c>
      <c r="S89" s="556">
        <f t="shared" si="54"/>
        <v>89</v>
      </c>
      <c r="T89" s="834" t="str">
        <f t="shared" si="83"/>
        <v>0</v>
      </c>
      <c r="U89" s="556" t="s">
        <v>1456</v>
      </c>
      <c r="V89" s="835" t="str">
        <f t="shared" si="55"/>
        <v>0</v>
      </c>
      <c r="W89" s="836" t="str">
        <f t="shared" si="56"/>
        <v/>
      </c>
      <c r="X89" s="560" t="str">
        <f t="shared" si="57"/>
        <v>0</v>
      </c>
      <c r="Y89" s="561" t="str">
        <f t="shared" si="58"/>
        <v/>
      </c>
      <c r="Z89" s="556">
        <f t="shared" si="59"/>
        <v>0</v>
      </c>
      <c r="AA89" s="556">
        <f t="shared" si="60"/>
        <v>0</v>
      </c>
      <c r="AB89" s="561" t="str">
        <f t="shared" si="61"/>
        <v>aucun match</v>
      </c>
      <c r="AC89" s="76" t="str">
        <f t="shared" si="62"/>
        <v>0</v>
      </c>
      <c r="AD89" s="76" t="str">
        <f t="shared" si="63"/>
        <v>0</v>
      </c>
      <c r="AE89" s="76" t="str">
        <f t="shared" si="64"/>
        <v>0</v>
      </c>
      <c r="AF89" s="76" t="str">
        <f t="shared" si="65"/>
        <v xml:space="preserve"> 0 </v>
      </c>
      <c r="AG89" s="76" cm="1">
        <f t="array" ref="AG89">IF(T89="",0,SUMPRODUCT((BX4:BX795="Gluten")*(BY4:BY795="INFO")*(COUNTIF(AF89,"*"&amp;BZ4:BZ795&amp;"*")&gt;0)*1))</f>
        <v>0</v>
      </c>
      <c r="AH89" s="76" cm="1">
        <f t="array" ref="AH89">IF(T89="",0,SUMPRODUCT((BX4:BX795="Gluten")*(BY4:BY795="EXCL")*(COUNTIF(AF89,"*"&amp;BZ4:BZ795&amp;"*")&gt;0)*1))</f>
        <v>0</v>
      </c>
      <c r="AI89" s="76" cm="1">
        <f t="array" ref="AI89">IF(T89="",0,SUMPRODUCT((BX4:BX795="Gluten")*(BY4:BY795="ALERTE")*(COUNTIF(AF89,"*"&amp;BZ4:BZ795&amp;"*")&gt;0)*1))</f>
        <v>0</v>
      </c>
      <c r="AJ89" s="76" cm="1">
        <f t="array" ref="AJ89">IF(T89="",0,SUMPRODUCT((BX4:BX795="Gluten")*(BY4:BY795="SUSP")*(COUNTIF(AF89,"*"&amp;BZ4:BZ795&amp;"*")&gt;0)*1))</f>
        <v>0</v>
      </c>
      <c r="AK89" s="76" cm="1">
        <f t="array" ref="AK89">IF(T89="",0,SUMPRODUCT((BX4:BX795="Crustaces")*(BY4:BY795="ALERTE")*(COUNTIF(AF89,"*"&amp;BZ4:BZ795&amp;"*")&gt;0)*1))</f>
        <v>0</v>
      </c>
      <c r="AL89" s="76" cm="1">
        <f t="array" ref="AL89">IF(T89="",0,SUMPRODUCT((BX4:BX795="Oeufs")*(BY4:BY795="ALERTE")*(COUNTIF(AF89,"*"&amp;BZ4:BZ795&amp;"*")&gt;0)*1))</f>
        <v>0</v>
      </c>
      <c r="AM89" s="76" cm="1">
        <f t="array" ref="AM89">IF(T89="",0,SUMPRODUCT((BX4:BX795="Poissons")*(BY4:BY795="INFO")*(COUNTIF(AF89,"*"&amp;BZ4:BZ795&amp;"*")&gt;0)*1))</f>
        <v>0</v>
      </c>
      <c r="AN89" s="76" cm="1">
        <f t="array" ref="AN89">IF(T89="",0,SUMPRODUCT((BX4:BX795="Poissons")*(BY4:BY795="EXCL")*(COUNTIF(AF89,"*"&amp;BZ4:BZ795&amp;"*")&gt;0)*1))</f>
        <v>0</v>
      </c>
      <c r="AO89" s="76" cm="1">
        <f t="array" ref="AO89">IF(T89="",0,SUMPRODUCT((BX4:BX795="Poissons")*(BY4:BY795="ALERTE")*(COUNTIF(AF89,"*"&amp;BZ4:BZ795&amp;"*")&gt;0)*1))</f>
        <v>0</v>
      </c>
      <c r="AP89" s="76" cm="1">
        <f t="array" ref="AP89">IF(T89="",0,SUMPRODUCT((BX4:BX795="Arachides")*(BY4:BY795="ALERTE")*(COUNTIF(AF89,"*"&amp;BZ4:BZ795&amp;"*")&gt;0)*1))</f>
        <v>0</v>
      </c>
      <c r="AQ89" s="76" cm="1">
        <f t="array" ref="AQ89">IF(T89="",0,SUMPRODUCT((BX4:BX795="Soja")*(BY4:BY795="INFO")*(COUNTIF(AF89,"*"&amp;BZ4:BZ795&amp;"*")&gt;0)*1))</f>
        <v>0</v>
      </c>
      <c r="AR89" s="76" cm="1">
        <f t="array" ref="AR89">IF(T89="",0,SUMPRODUCT((BX4:BX795="Soja")*(BY4:BY795="ALERTE")*(COUNTIF(AF89,"*"&amp;BZ4:BZ795&amp;"*")&gt;0)*1))</f>
        <v>0</v>
      </c>
      <c r="AS89" s="76" cm="1">
        <f t="array" ref="AS89">IF(T89="",0,SUMPRODUCT((BX4:BX795="Lait")*(BY4:BY795="INFO")*(COUNTIF(AF89,"*"&amp;BZ4:BZ795&amp;"*")&gt;0)*1))</f>
        <v>0</v>
      </c>
      <c r="AT89" s="76" cm="1">
        <f t="array" ref="AT89">IF(T89="",0,SUMPRODUCT((BX4:BX795="Lait")*(BY4:BY795="EXCL")*(COUNTIF(AF89,"*"&amp;BZ4:BZ795&amp;"*")&gt;0)*1))</f>
        <v>0</v>
      </c>
      <c r="AU89" s="76" cm="1">
        <f t="array" ref="AU89">IF(T89="",0,SUMPRODUCT((BX4:BX795="Lait")*(BY4:BY795="ALERTE")*(COUNTIF(AF89,"*"&amp;BZ4:BZ795&amp;"*")&gt;0)*1))</f>
        <v>0</v>
      </c>
      <c r="AV89" s="76" cm="1">
        <f t="array" ref="AV89">IF(T89="",0,SUMPRODUCT((BX4:BX795="Lait")*(BY4:BY795="SUSP")*(COUNTIF(AF89,"*"&amp;BZ4:BZ795&amp;"*")&gt;0)*1))</f>
        <v>0</v>
      </c>
      <c r="AW89" s="76" cm="1">
        <f t="array" ref="AW89">IF(T89="",0,SUMPRODUCT((BX4:BX795="Fruits a coque")*(BY4:BY795="EXCL")*(COUNTIF(AF89,"*"&amp;BZ4:BZ795&amp;"*")&gt;0)*1))</f>
        <v>0</v>
      </c>
      <c r="AX89" s="76" cm="1">
        <f t="array" ref="AX89">IF(T89="",0,SUMPRODUCT((BX4:BX795="Fruits a coque")*(BY4:BY795="ALERTE")*(COUNTIF(AF89,"*"&amp;BZ4:BZ795&amp;"*")&gt;0)*1))</f>
        <v>0</v>
      </c>
      <c r="AY89" s="76" cm="1">
        <f t="array" ref="AY89">IF(T89="",0,SUMPRODUCT((BX4:BX795="Celeri")*(BY4:BY795="ALERTE")*(COUNTIF(AF89,"*"&amp;BZ4:BZ795&amp;"*")&gt;0)*1))</f>
        <v>0</v>
      </c>
      <c r="AZ89" s="76" cm="1">
        <f t="array" ref="AZ89">IF(T89="",0,SUMPRODUCT((BX4:BX795="Moutarde")*(BY4:BY795="ALERTE")*(COUNTIF(AF89,"*"&amp;BZ4:BZ795&amp;"*")&gt;0)*1))</f>
        <v>0</v>
      </c>
      <c r="BA89" s="76" cm="1">
        <f t="array" ref="BA89">IF(T89="",0,SUMPRODUCT((BX4:BX795="Sesame")*(BY4:BY795="ALERTE")*(COUNTIF(AF89,"*"&amp;BZ4:BZ795&amp;"*")&gt;0)*1))</f>
        <v>0</v>
      </c>
      <c r="BB89" s="76" cm="1">
        <f t="array" ref="BB89">IF(T89="",0,SUMPRODUCT((BX4:BX795="Sulfites")*(BY4:BY795="ALERTE")*(COUNTIF(AF89,"*"&amp;BZ4:BZ795&amp;"*")&gt;0)*1))</f>
        <v>0</v>
      </c>
      <c r="BC89" s="76" cm="1">
        <f t="array" ref="BC89">IF(T89="",0,SUMPRODUCT((BX4:BX795="Lupin")*(BY4:BY795="ALERTE")*(COUNTIF(AF89,"*"&amp;BZ4:BZ795&amp;"*")&gt;0)*1))</f>
        <v>0</v>
      </c>
      <c r="BD89" s="76" cm="1">
        <f t="array" ref="BD89">IF(T89="",0,SUMPRODUCT((BX4:BX795="Mollusques")*(BY4:BY795="EXCL")*(COUNTIF(AF89,"*"&amp;BZ4:BZ795&amp;"*")&gt;0)*1))</f>
        <v>0</v>
      </c>
      <c r="BE89" s="76" cm="1">
        <f t="array" ref="BE89">IF(T89="",0,SUMPRODUCT((BX4:BX795="Mollusques")*(BY4:BY795="ALERTE")*(COUNTIF(AF89,"*"&amp;BZ4:BZ795&amp;"*")&gt;0)*1))</f>
        <v>0</v>
      </c>
      <c r="BF89" s="76" t="str">
        <f t="shared" si="66"/>
        <v/>
      </c>
      <c r="BG89" s="76" t="str">
        <f t="shared" si="67"/>
        <v/>
      </c>
      <c r="BH89" s="76" t="str">
        <f t="shared" si="68"/>
        <v/>
      </c>
      <c r="BI89" s="76" t="str">
        <f t="shared" si="69"/>
        <v/>
      </c>
      <c r="BJ89" s="76" t="str">
        <f t="shared" si="70"/>
        <v/>
      </c>
      <c r="BK89" s="76" t="str">
        <f t="shared" si="71"/>
        <v/>
      </c>
      <c r="BL89" s="76" t="str">
        <f t="shared" si="72"/>
        <v/>
      </c>
      <c r="BM89" s="76" t="str">
        <f t="shared" si="73"/>
        <v/>
      </c>
      <c r="BN89" s="76" t="str">
        <f t="shared" si="74"/>
        <v/>
      </c>
      <c r="BO89" s="76" t="str">
        <f t="shared" si="75"/>
        <v/>
      </c>
      <c r="BP89" s="76" t="str">
        <f t="shared" si="76"/>
        <v/>
      </c>
      <c r="BQ89" s="76" t="str">
        <f t="shared" si="77"/>
        <v/>
      </c>
      <c r="BR89" s="76" t="str">
        <f t="shared" si="78"/>
        <v/>
      </c>
      <c r="BS89" s="76" t="str">
        <f t="shared" si="79"/>
        <v/>
      </c>
      <c r="BT89" s="76" t="str">
        <f t="shared" si="80"/>
        <v/>
      </c>
      <c r="BU89" s="76" t="str">
        <f t="shared" si="81"/>
        <v/>
      </c>
      <c r="BX89" s="67" t="s">
        <v>9</v>
      </c>
      <c r="BY89" s="547" t="s">
        <v>20</v>
      </c>
      <c r="BZ89" s="67" t="s">
        <v>69</v>
      </c>
      <c r="CA89" s="67" t="s">
        <v>477</v>
      </c>
    </row>
    <row r="90" spans="2:79" ht="30" customHeight="1">
      <c r="B90" s="816" t="str">
        <f t="shared" si="42"/>
        <v/>
      </c>
      <c r="C90" s="816" t="str">
        <f t="shared" si="43"/>
        <v/>
      </c>
      <c r="D90" s="816" t="str">
        <f t="shared" si="44"/>
        <v/>
      </c>
      <c r="E90" s="816">
        <f>IF(H89&lt;&gt;"",E89,IF(E89="","",IFERROR(MATCH(TRUE(),INDEX(INDEX($K:$K,E89+1):$K$203&lt;&gt;"",0),0)+E89,"")))</f>
        <v>231</v>
      </c>
      <c r="F90" s="816">
        <f t="shared" si="82"/>
        <v>0</v>
      </c>
      <c r="G90" s="816" t="str">
        <f t="shared" si="45"/>
        <v>0</v>
      </c>
      <c r="H90" s="829" t="str">
        <f t="shared" si="46"/>
        <v/>
      </c>
      <c r="I90" s="837" t="str">
        <f t="shared" si="47"/>
        <v/>
      </c>
      <c r="J90" s="830" t="str">
        <f>IF(K90="","",COUNTIF($K$18:K90,"&lt;&gt;"))</f>
        <v/>
      </c>
      <c r="K90" s="831"/>
      <c r="L90" s="830" t="str">
        <f t="shared" si="48"/>
        <v/>
      </c>
      <c r="M90" s="792">
        <f t="shared" si="49"/>
        <v>1</v>
      </c>
      <c r="N90" s="832">
        <f t="shared" si="50"/>
        <v>73</v>
      </c>
      <c r="O90" s="833" t="str">
        <f t="shared" si="51"/>
        <v>0</v>
      </c>
      <c r="P90" s="832">
        <f t="shared" si="52"/>
        <v>1</v>
      </c>
      <c r="Q90" s="832">
        <f t="shared" si="53"/>
        <v>1</v>
      </c>
      <c r="S90" s="556">
        <f t="shared" si="54"/>
        <v>90</v>
      </c>
      <c r="T90" s="834" t="str">
        <f t="shared" si="83"/>
        <v>0</v>
      </c>
      <c r="U90" s="556" t="s">
        <v>1456</v>
      </c>
      <c r="V90" s="835" t="str">
        <f t="shared" si="55"/>
        <v>0</v>
      </c>
      <c r="W90" s="836" t="str">
        <f t="shared" si="56"/>
        <v/>
      </c>
      <c r="X90" s="560" t="str">
        <f t="shared" si="57"/>
        <v>0</v>
      </c>
      <c r="Y90" s="561" t="str">
        <f t="shared" si="58"/>
        <v/>
      </c>
      <c r="Z90" s="556">
        <f t="shared" si="59"/>
        <v>0</v>
      </c>
      <c r="AA90" s="556">
        <f t="shared" si="60"/>
        <v>0</v>
      </c>
      <c r="AB90" s="561" t="str">
        <f t="shared" si="61"/>
        <v>aucun match</v>
      </c>
      <c r="AC90" s="76" t="str">
        <f t="shared" si="62"/>
        <v>0</v>
      </c>
      <c r="AD90" s="76" t="str">
        <f t="shared" si="63"/>
        <v>0</v>
      </c>
      <c r="AE90" s="76" t="str">
        <f t="shared" si="64"/>
        <v>0</v>
      </c>
      <c r="AF90" s="76" t="str">
        <f t="shared" si="65"/>
        <v xml:space="preserve"> 0 </v>
      </c>
      <c r="AG90" s="76" cm="1">
        <f t="array" ref="AG90">IF(T90="",0,SUMPRODUCT((BX4:BX795="Gluten")*(BY4:BY795="INFO")*(COUNTIF(AF90,"*"&amp;BZ4:BZ795&amp;"*")&gt;0)*1))</f>
        <v>0</v>
      </c>
      <c r="AH90" s="76" cm="1">
        <f t="array" ref="AH90">IF(T90="",0,SUMPRODUCT((BX4:BX795="Gluten")*(BY4:BY795="EXCL")*(COUNTIF(AF90,"*"&amp;BZ4:BZ795&amp;"*")&gt;0)*1))</f>
        <v>0</v>
      </c>
      <c r="AI90" s="76" cm="1">
        <f t="array" ref="AI90">IF(T90="",0,SUMPRODUCT((BX4:BX795="Gluten")*(BY4:BY795="ALERTE")*(COUNTIF(AF90,"*"&amp;BZ4:BZ795&amp;"*")&gt;0)*1))</f>
        <v>0</v>
      </c>
      <c r="AJ90" s="76" cm="1">
        <f t="array" ref="AJ90">IF(T90="",0,SUMPRODUCT((BX4:BX795="Gluten")*(BY4:BY795="SUSP")*(COUNTIF(AF90,"*"&amp;BZ4:BZ795&amp;"*")&gt;0)*1))</f>
        <v>0</v>
      </c>
      <c r="AK90" s="76" cm="1">
        <f t="array" ref="AK90">IF(T90="",0,SUMPRODUCT((BX4:BX795="Crustaces")*(BY4:BY795="ALERTE")*(COUNTIF(AF90,"*"&amp;BZ4:BZ795&amp;"*")&gt;0)*1))</f>
        <v>0</v>
      </c>
      <c r="AL90" s="76" cm="1">
        <f t="array" ref="AL90">IF(T90="",0,SUMPRODUCT((BX4:BX795="Oeufs")*(BY4:BY795="ALERTE")*(COUNTIF(AF90,"*"&amp;BZ4:BZ795&amp;"*")&gt;0)*1))</f>
        <v>0</v>
      </c>
      <c r="AM90" s="76" cm="1">
        <f t="array" ref="AM90">IF(T90="",0,SUMPRODUCT((BX4:BX795="Poissons")*(BY4:BY795="INFO")*(COUNTIF(AF90,"*"&amp;BZ4:BZ795&amp;"*")&gt;0)*1))</f>
        <v>0</v>
      </c>
      <c r="AN90" s="76" cm="1">
        <f t="array" ref="AN90">IF(T90="",0,SUMPRODUCT((BX4:BX795="Poissons")*(BY4:BY795="EXCL")*(COUNTIF(AF90,"*"&amp;BZ4:BZ795&amp;"*")&gt;0)*1))</f>
        <v>0</v>
      </c>
      <c r="AO90" s="76" cm="1">
        <f t="array" ref="AO90">IF(T90="",0,SUMPRODUCT((BX4:BX795="Poissons")*(BY4:BY795="ALERTE")*(COUNTIF(AF90,"*"&amp;BZ4:BZ795&amp;"*")&gt;0)*1))</f>
        <v>0</v>
      </c>
      <c r="AP90" s="76" cm="1">
        <f t="array" ref="AP90">IF(T90="",0,SUMPRODUCT((BX4:BX795="Arachides")*(BY4:BY795="ALERTE")*(COUNTIF(AF90,"*"&amp;BZ4:BZ795&amp;"*")&gt;0)*1))</f>
        <v>0</v>
      </c>
      <c r="AQ90" s="76" cm="1">
        <f t="array" ref="AQ90">IF(T90="",0,SUMPRODUCT((BX4:BX795="Soja")*(BY4:BY795="INFO")*(COUNTIF(AF90,"*"&amp;BZ4:BZ795&amp;"*")&gt;0)*1))</f>
        <v>0</v>
      </c>
      <c r="AR90" s="76" cm="1">
        <f t="array" ref="AR90">IF(T90="",0,SUMPRODUCT((BX4:BX795="Soja")*(BY4:BY795="ALERTE")*(COUNTIF(AF90,"*"&amp;BZ4:BZ795&amp;"*")&gt;0)*1))</f>
        <v>0</v>
      </c>
      <c r="AS90" s="76" cm="1">
        <f t="array" ref="AS90">IF(T90="",0,SUMPRODUCT((BX4:BX795="Lait")*(BY4:BY795="INFO")*(COUNTIF(AF90,"*"&amp;BZ4:BZ795&amp;"*")&gt;0)*1))</f>
        <v>0</v>
      </c>
      <c r="AT90" s="76" cm="1">
        <f t="array" ref="AT90">IF(T90="",0,SUMPRODUCT((BX4:BX795="Lait")*(BY4:BY795="EXCL")*(COUNTIF(AF90,"*"&amp;BZ4:BZ795&amp;"*")&gt;0)*1))</f>
        <v>0</v>
      </c>
      <c r="AU90" s="76" cm="1">
        <f t="array" ref="AU90">IF(T90="",0,SUMPRODUCT((BX4:BX795="Lait")*(BY4:BY795="ALERTE")*(COUNTIF(AF90,"*"&amp;BZ4:BZ795&amp;"*")&gt;0)*1))</f>
        <v>0</v>
      </c>
      <c r="AV90" s="76" cm="1">
        <f t="array" ref="AV90">IF(T90="",0,SUMPRODUCT((BX4:BX795="Lait")*(BY4:BY795="SUSP")*(COUNTIF(AF90,"*"&amp;BZ4:BZ795&amp;"*")&gt;0)*1))</f>
        <v>0</v>
      </c>
      <c r="AW90" s="76" cm="1">
        <f t="array" ref="AW90">IF(T90="",0,SUMPRODUCT((BX4:BX795="Fruits a coque")*(BY4:BY795="EXCL")*(COUNTIF(AF90,"*"&amp;BZ4:BZ795&amp;"*")&gt;0)*1))</f>
        <v>0</v>
      </c>
      <c r="AX90" s="76" cm="1">
        <f t="array" ref="AX90">IF(T90="",0,SUMPRODUCT((BX4:BX795="Fruits a coque")*(BY4:BY795="ALERTE")*(COUNTIF(AF90,"*"&amp;BZ4:BZ795&amp;"*")&gt;0)*1))</f>
        <v>0</v>
      </c>
      <c r="AY90" s="76" cm="1">
        <f t="array" ref="AY90">IF(T90="",0,SUMPRODUCT((BX4:BX795="Celeri")*(BY4:BY795="ALERTE")*(COUNTIF(AF90,"*"&amp;BZ4:BZ795&amp;"*")&gt;0)*1))</f>
        <v>0</v>
      </c>
      <c r="AZ90" s="76" cm="1">
        <f t="array" ref="AZ90">IF(T90="",0,SUMPRODUCT((BX4:BX795="Moutarde")*(BY4:BY795="ALERTE")*(COUNTIF(AF90,"*"&amp;BZ4:BZ795&amp;"*")&gt;0)*1))</f>
        <v>0</v>
      </c>
      <c r="BA90" s="76" cm="1">
        <f t="array" ref="BA90">IF(T90="",0,SUMPRODUCT((BX4:BX795="Sesame")*(BY4:BY795="ALERTE")*(COUNTIF(AF90,"*"&amp;BZ4:BZ795&amp;"*")&gt;0)*1))</f>
        <v>0</v>
      </c>
      <c r="BB90" s="76" cm="1">
        <f t="array" ref="BB90">IF(T90="",0,SUMPRODUCT((BX4:BX795="Sulfites")*(BY4:BY795="ALERTE")*(COUNTIF(AF90,"*"&amp;BZ4:BZ795&amp;"*")&gt;0)*1))</f>
        <v>0</v>
      </c>
      <c r="BC90" s="76" cm="1">
        <f t="array" ref="BC90">IF(T90="",0,SUMPRODUCT((BX4:BX795="Lupin")*(BY4:BY795="ALERTE")*(COUNTIF(AF90,"*"&amp;BZ4:BZ795&amp;"*")&gt;0)*1))</f>
        <v>0</v>
      </c>
      <c r="BD90" s="76" cm="1">
        <f t="array" ref="BD90">IF(T90="",0,SUMPRODUCT((BX4:BX795="Mollusques")*(BY4:BY795="EXCL")*(COUNTIF(AF90,"*"&amp;BZ4:BZ795&amp;"*")&gt;0)*1))</f>
        <v>0</v>
      </c>
      <c r="BE90" s="76" cm="1">
        <f t="array" ref="BE90">IF(T90="",0,SUMPRODUCT((BX4:BX795="Mollusques")*(BY4:BY795="ALERTE")*(COUNTIF(AF90,"*"&amp;BZ4:BZ795&amp;"*")&gt;0)*1))</f>
        <v>0</v>
      </c>
      <c r="BF90" s="76" t="str">
        <f t="shared" si="66"/>
        <v/>
      </c>
      <c r="BG90" s="76" t="str">
        <f t="shared" si="67"/>
        <v/>
      </c>
      <c r="BH90" s="76" t="str">
        <f t="shared" si="68"/>
        <v/>
      </c>
      <c r="BI90" s="76" t="str">
        <f t="shared" si="69"/>
        <v/>
      </c>
      <c r="BJ90" s="76" t="str">
        <f t="shared" si="70"/>
        <v/>
      </c>
      <c r="BK90" s="76" t="str">
        <f t="shared" si="71"/>
        <v/>
      </c>
      <c r="BL90" s="76" t="str">
        <f t="shared" si="72"/>
        <v/>
      </c>
      <c r="BM90" s="76" t="str">
        <f t="shared" si="73"/>
        <v/>
      </c>
      <c r="BN90" s="76" t="str">
        <f t="shared" si="74"/>
        <v/>
      </c>
      <c r="BO90" s="76" t="str">
        <f t="shared" si="75"/>
        <v/>
      </c>
      <c r="BP90" s="76" t="str">
        <f t="shared" si="76"/>
        <v/>
      </c>
      <c r="BQ90" s="76" t="str">
        <f t="shared" si="77"/>
        <v/>
      </c>
      <c r="BR90" s="76" t="str">
        <f t="shared" si="78"/>
        <v/>
      </c>
      <c r="BS90" s="76" t="str">
        <f t="shared" si="79"/>
        <v/>
      </c>
      <c r="BT90" s="76" t="str">
        <f t="shared" si="80"/>
        <v/>
      </c>
      <c r="BU90" s="76" t="str">
        <f t="shared" si="81"/>
        <v/>
      </c>
      <c r="BX90" s="67" t="s">
        <v>9</v>
      </c>
      <c r="BY90" s="547" t="s">
        <v>20</v>
      </c>
      <c r="BZ90" s="67" t="s">
        <v>70</v>
      </c>
      <c r="CA90" s="67" t="s">
        <v>478</v>
      </c>
    </row>
    <row r="91" spans="2:79" ht="30" customHeight="1">
      <c r="B91" s="816" t="str">
        <f t="shared" si="42"/>
        <v>►&gt; &gt; &gt;</v>
      </c>
      <c r="C91" s="816" t="str">
        <f t="shared" si="43"/>
        <v>►&gt; &gt; &gt;</v>
      </c>
      <c r="D91" s="816" t="str">
        <f t="shared" si="44"/>
        <v>►&gt; &gt; &gt;</v>
      </c>
      <c r="E91" s="816">
        <f>IF(H90&lt;&gt;"",E90,IF(E90="","",IFERROR(MATCH(TRUE(),INDEX(INDEX($K:$K,E90+1):$K$203&lt;&gt;"",0),0)+E90,"")))</f>
        <v>232</v>
      </c>
      <c r="F91" s="816">
        <f t="shared" si="82"/>
        <v>0</v>
      </c>
      <c r="G91" s="816" t="str">
        <f t="shared" si="45"/>
        <v>0</v>
      </c>
      <c r="H91" s="829" t="str">
        <f t="shared" si="46"/>
        <v/>
      </c>
      <c r="I91" s="837" t="str">
        <f t="shared" si="47"/>
        <v/>
      </c>
      <c r="J91" s="830">
        <f>IF(K91="","",COUNTIF($K$18:K91,"&lt;&gt;"))</f>
        <v>28</v>
      </c>
      <c r="K91" s="831" t="s">
        <v>2713</v>
      </c>
      <c r="L91" s="830">
        <f t="shared" si="48"/>
        <v>6</v>
      </c>
      <c r="M91" s="792">
        <f t="shared" si="49"/>
        <v>1</v>
      </c>
      <c r="N91" s="832">
        <f t="shared" si="50"/>
        <v>74</v>
      </c>
      <c r="O91" s="833" t="str">
        <f t="shared" si="51"/>
        <v>0</v>
      </c>
      <c r="P91" s="832">
        <f t="shared" si="52"/>
        <v>1</v>
      </c>
      <c r="Q91" s="832">
        <f t="shared" si="53"/>
        <v>1</v>
      </c>
      <c r="S91" s="556">
        <f t="shared" si="54"/>
        <v>91</v>
      </c>
      <c r="T91" s="834" t="str">
        <f t="shared" si="83"/>
        <v>0</v>
      </c>
      <c r="U91" s="556" t="s">
        <v>1456</v>
      </c>
      <c r="V91" s="835" t="str">
        <f t="shared" si="55"/>
        <v>0</v>
      </c>
      <c r="W91" s="836" t="str">
        <f t="shared" si="56"/>
        <v/>
      </c>
      <c r="X91" s="560" t="str">
        <f t="shared" si="57"/>
        <v>0</v>
      </c>
      <c r="Y91" s="561" t="str">
        <f t="shared" si="58"/>
        <v/>
      </c>
      <c r="Z91" s="556">
        <f t="shared" si="59"/>
        <v>0</v>
      </c>
      <c r="AA91" s="556">
        <f t="shared" si="60"/>
        <v>0</v>
      </c>
      <c r="AB91" s="561" t="str">
        <f t="shared" si="61"/>
        <v>aucun match</v>
      </c>
      <c r="AC91" s="76" t="str">
        <f t="shared" si="62"/>
        <v>0</v>
      </c>
      <c r="AD91" s="76" t="str">
        <f t="shared" si="63"/>
        <v>0</v>
      </c>
      <c r="AE91" s="76" t="str">
        <f t="shared" si="64"/>
        <v>0</v>
      </c>
      <c r="AF91" s="76" t="str">
        <f t="shared" si="65"/>
        <v xml:space="preserve"> 0 </v>
      </c>
      <c r="AG91" s="76" cm="1">
        <f t="array" ref="AG91">IF(T91="",0,SUMPRODUCT((BX4:BX795="Gluten")*(BY4:BY795="INFO")*(COUNTIF(AF91,"*"&amp;BZ4:BZ795&amp;"*")&gt;0)*1))</f>
        <v>0</v>
      </c>
      <c r="AH91" s="76" cm="1">
        <f t="array" ref="AH91">IF(T91="",0,SUMPRODUCT((BX4:BX795="Gluten")*(BY4:BY795="EXCL")*(COUNTIF(AF91,"*"&amp;BZ4:BZ795&amp;"*")&gt;0)*1))</f>
        <v>0</v>
      </c>
      <c r="AI91" s="76" cm="1">
        <f t="array" ref="AI91">IF(T91="",0,SUMPRODUCT((BX4:BX795="Gluten")*(BY4:BY795="ALERTE")*(COUNTIF(AF91,"*"&amp;BZ4:BZ795&amp;"*")&gt;0)*1))</f>
        <v>0</v>
      </c>
      <c r="AJ91" s="76" cm="1">
        <f t="array" ref="AJ91">IF(T91="",0,SUMPRODUCT((BX4:BX795="Gluten")*(BY4:BY795="SUSP")*(COUNTIF(AF91,"*"&amp;BZ4:BZ795&amp;"*")&gt;0)*1))</f>
        <v>0</v>
      </c>
      <c r="AK91" s="76" cm="1">
        <f t="array" ref="AK91">IF(T91="",0,SUMPRODUCT((BX4:BX795="Crustaces")*(BY4:BY795="ALERTE")*(COUNTIF(AF91,"*"&amp;BZ4:BZ795&amp;"*")&gt;0)*1))</f>
        <v>0</v>
      </c>
      <c r="AL91" s="76" cm="1">
        <f t="array" ref="AL91">IF(T91="",0,SUMPRODUCT((BX4:BX795="Oeufs")*(BY4:BY795="ALERTE")*(COUNTIF(AF91,"*"&amp;BZ4:BZ795&amp;"*")&gt;0)*1))</f>
        <v>0</v>
      </c>
      <c r="AM91" s="76" cm="1">
        <f t="array" ref="AM91">IF(T91="",0,SUMPRODUCT((BX4:BX795="Poissons")*(BY4:BY795="INFO")*(COUNTIF(AF91,"*"&amp;BZ4:BZ795&amp;"*")&gt;0)*1))</f>
        <v>0</v>
      </c>
      <c r="AN91" s="76" cm="1">
        <f t="array" ref="AN91">IF(T91="",0,SUMPRODUCT((BX4:BX795="Poissons")*(BY4:BY795="EXCL")*(COUNTIF(AF91,"*"&amp;BZ4:BZ795&amp;"*")&gt;0)*1))</f>
        <v>0</v>
      </c>
      <c r="AO91" s="76" cm="1">
        <f t="array" ref="AO91">IF(T91="",0,SUMPRODUCT((BX4:BX795="Poissons")*(BY4:BY795="ALERTE")*(COUNTIF(AF91,"*"&amp;BZ4:BZ795&amp;"*")&gt;0)*1))</f>
        <v>0</v>
      </c>
      <c r="AP91" s="76" cm="1">
        <f t="array" ref="AP91">IF(T91="",0,SUMPRODUCT((BX4:BX795="Arachides")*(BY4:BY795="ALERTE")*(COUNTIF(AF91,"*"&amp;BZ4:BZ795&amp;"*")&gt;0)*1))</f>
        <v>0</v>
      </c>
      <c r="AQ91" s="76" cm="1">
        <f t="array" ref="AQ91">IF(T91="",0,SUMPRODUCT((BX4:BX795="Soja")*(BY4:BY795="INFO")*(COUNTIF(AF91,"*"&amp;BZ4:BZ795&amp;"*")&gt;0)*1))</f>
        <v>0</v>
      </c>
      <c r="AR91" s="76" cm="1">
        <f t="array" ref="AR91">IF(T91="",0,SUMPRODUCT((BX4:BX795="Soja")*(BY4:BY795="ALERTE")*(COUNTIF(AF91,"*"&amp;BZ4:BZ795&amp;"*")&gt;0)*1))</f>
        <v>0</v>
      </c>
      <c r="AS91" s="76" cm="1">
        <f t="array" ref="AS91">IF(T91="",0,SUMPRODUCT((BX4:BX795="Lait")*(BY4:BY795="INFO")*(COUNTIF(AF91,"*"&amp;BZ4:BZ795&amp;"*")&gt;0)*1))</f>
        <v>0</v>
      </c>
      <c r="AT91" s="76" cm="1">
        <f t="array" ref="AT91">IF(T91="",0,SUMPRODUCT((BX4:BX795="Lait")*(BY4:BY795="EXCL")*(COUNTIF(AF91,"*"&amp;BZ4:BZ795&amp;"*")&gt;0)*1))</f>
        <v>0</v>
      </c>
      <c r="AU91" s="76" cm="1">
        <f t="array" ref="AU91">IF(T91="",0,SUMPRODUCT((BX4:BX795="Lait")*(BY4:BY795="ALERTE")*(COUNTIF(AF91,"*"&amp;BZ4:BZ795&amp;"*")&gt;0)*1))</f>
        <v>0</v>
      </c>
      <c r="AV91" s="76" cm="1">
        <f t="array" ref="AV91">IF(T91="",0,SUMPRODUCT((BX4:BX795="Lait")*(BY4:BY795="SUSP")*(COUNTIF(AF91,"*"&amp;BZ4:BZ795&amp;"*")&gt;0)*1))</f>
        <v>0</v>
      </c>
      <c r="AW91" s="76" cm="1">
        <f t="array" ref="AW91">IF(T91="",0,SUMPRODUCT((BX4:BX795="Fruits a coque")*(BY4:BY795="EXCL")*(COUNTIF(AF91,"*"&amp;BZ4:BZ795&amp;"*")&gt;0)*1))</f>
        <v>0</v>
      </c>
      <c r="AX91" s="76" cm="1">
        <f t="array" ref="AX91">IF(T91="",0,SUMPRODUCT((BX4:BX795="Fruits a coque")*(BY4:BY795="ALERTE")*(COUNTIF(AF91,"*"&amp;BZ4:BZ795&amp;"*")&gt;0)*1))</f>
        <v>0</v>
      </c>
      <c r="AY91" s="76" cm="1">
        <f t="array" ref="AY91">IF(T91="",0,SUMPRODUCT((BX4:BX795="Celeri")*(BY4:BY795="ALERTE")*(COUNTIF(AF91,"*"&amp;BZ4:BZ795&amp;"*")&gt;0)*1))</f>
        <v>0</v>
      </c>
      <c r="AZ91" s="76" cm="1">
        <f t="array" ref="AZ91">IF(T91="",0,SUMPRODUCT((BX4:BX795="Moutarde")*(BY4:BY795="ALERTE")*(COUNTIF(AF91,"*"&amp;BZ4:BZ795&amp;"*")&gt;0)*1))</f>
        <v>0</v>
      </c>
      <c r="BA91" s="76" cm="1">
        <f t="array" ref="BA91">IF(T91="",0,SUMPRODUCT((BX4:BX795="Sesame")*(BY4:BY795="ALERTE")*(COUNTIF(AF91,"*"&amp;BZ4:BZ795&amp;"*")&gt;0)*1))</f>
        <v>0</v>
      </c>
      <c r="BB91" s="76" cm="1">
        <f t="array" ref="BB91">IF(T91="",0,SUMPRODUCT((BX4:BX795="Sulfites")*(BY4:BY795="ALERTE")*(COUNTIF(AF91,"*"&amp;BZ4:BZ795&amp;"*")&gt;0)*1))</f>
        <v>0</v>
      </c>
      <c r="BC91" s="76" cm="1">
        <f t="array" ref="BC91">IF(T91="",0,SUMPRODUCT((BX4:BX795="Lupin")*(BY4:BY795="ALERTE")*(COUNTIF(AF91,"*"&amp;BZ4:BZ795&amp;"*")&gt;0)*1))</f>
        <v>0</v>
      </c>
      <c r="BD91" s="76" cm="1">
        <f t="array" ref="BD91">IF(T91="",0,SUMPRODUCT((BX4:BX795="Mollusques")*(BY4:BY795="EXCL")*(COUNTIF(AF91,"*"&amp;BZ4:BZ795&amp;"*")&gt;0)*1))</f>
        <v>0</v>
      </c>
      <c r="BE91" s="76" cm="1">
        <f t="array" ref="BE91">IF(T91="",0,SUMPRODUCT((BX4:BX795="Mollusques")*(BY4:BY795="ALERTE")*(COUNTIF(AF91,"*"&amp;BZ4:BZ795&amp;"*")&gt;0)*1))</f>
        <v>0</v>
      </c>
      <c r="BF91" s="76" t="str">
        <f t="shared" si="66"/>
        <v/>
      </c>
      <c r="BG91" s="76" t="str">
        <f t="shared" si="67"/>
        <v/>
      </c>
      <c r="BH91" s="76" t="str">
        <f t="shared" si="68"/>
        <v/>
      </c>
      <c r="BI91" s="76" t="str">
        <f t="shared" si="69"/>
        <v/>
      </c>
      <c r="BJ91" s="76" t="str">
        <f t="shared" si="70"/>
        <v/>
      </c>
      <c r="BK91" s="76" t="str">
        <f t="shared" si="71"/>
        <v/>
      </c>
      <c r="BL91" s="76" t="str">
        <f t="shared" si="72"/>
        <v/>
      </c>
      <c r="BM91" s="76" t="str">
        <f t="shared" si="73"/>
        <v/>
      </c>
      <c r="BN91" s="76" t="str">
        <f t="shared" si="74"/>
        <v/>
      </c>
      <c r="BO91" s="76" t="str">
        <f t="shared" si="75"/>
        <v/>
      </c>
      <c r="BP91" s="76" t="str">
        <f t="shared" si="76"/>
        <v/>
      </c>
      <c r="BQ91" s="76" t="str">
        <f t="shared" si="77"/>
        <v/>
      </c>
      <c r="BR91" s="76" t="str">
        <f t="shared" si="78"/>
        <v/>
      </c>
      <c r="BS91" s="76" t="str">
        <f t="shared" si="79"/>
        <v/>
      </c>
      <c r="BT91" s="76" t="str">
        <f t="shared" si="80"/>
        <v/>
      </c>
      <c r="BU91" s="76" t="str">
        <f t="shared" si="81"/>
        <v/>
      </c>
      <c r="BX91" s="67" t="s">
        <v>9</v>
      </c>
      <c r="BY91" s="547" t="s">
        <v>20</v>
      </c>
      <c r="BZ91" s="67" t="s">
        <v>2014</v>
      </c>
      <c r="CA91" s="67" t="s">
        <v>479</v>
      </c>
    </row>
    <row r="92" spans="2:79" ht="30" customHeight="1">
      <c r="B92" s="816" t="str">
        <f t="shared" si="42"/>
        <v/>
      </c>
      <c r="C92" s="816" t="str">
        <f t="shared" si="43"/>
        <v/>
      </c>
      <c r="D92" s="816" t="str">
        <f t="shared" si="44"/>
        <v/>
      </c>
      <c r="E92" s="816">
        <f>IF(H91&lt;&gt;"",E91,IF(E91="","",IFERROR(MATCH(TRUE(),INDEX(INDEX($K:$K,E91+1):$K$203&lt;&gt;"",0),0)+E91,"")))</f>
        <v>233</v>
      </c>
      <c r="F92" s="816">
        <f t="shared" si="82"/>
        <v>0</v>
      </c>
      <c r="G92" s="816" t="str">
        <f t="shared" si="45"/>
        <v>0</v>
      </c>
      <c r="H92" s="829" t="str">
        <f t="shared" si="46"/>
        <v/>
      </c>
      <c r="I92" s="837" t="str">
        <f t="shared" si="47"/>
        <v/>
      </c>
      <c r="J92" s="830" t="str">
        <f>IF(K92="","",COUNTIF($K$18:K92,"&lt;&gt;"))</f>
        <v/>
      </c>
      <c r="K92" s="831"/>
      <c r="L92" s="830" t="str">
        <f t="shared" si="48"/>
        <v/>
      </c>
      <c r="M92" s="792">
        <f t="shared" si="49"/>
        <v>1</v>
      </c>
      <c r="N92" s="832">
        <f t="shared" si="50"/>
        <v>75</v>
      </c>
      <c r="O92" s="833" t="str">
        <f t="shared" si="51"/>
        <v>0</v>
      </c>
      <c r="P92" s="832">
        <f t="shared" si="52"/>
        <v>1</v>
      </c>
      <c r="Q92" s="832">
        <f t="shared" si="53"/>
        <v>1</v>
      </c>
      <c r="S92" s="556">
        <f t="shared" si="54"/>
        <v>92</v>
      </c>
      <c r="T92" s="834" t="str">
        <f t="shared" si="83"/>
        <v>0</v>
      </c>
      <c r="U92" s="556" t="s">
        <v>1456</v>
      </c>
      <c r="V92" s="835" t="str">
        <f t="shared" si="55"/>
        <v>0</v>
      </c>
      <c r="W92" s="836" t="str">
        <f t="shared" si="56"/>
        <v/>
      </c>
      <c r="X92" s="560" t="str">
        <f t="shared" si="57"/>
        <v>0</v>
      </c>
      <c r="Y92" s="561" t="str">
        <f t="shared" si="58"/>
        <v/>
      </c>
      <c r="Z92" s="556">
        <f t="shared" si="59"/>
        <v>0</v>
      </c>
      <c r="AA92" s="556">
        <f t="shared" si="60"/>
        <v>0</v>
      </c>
      <c r="AB92" s="561" t="str">
        <f t="shared" si="61"/>
        <v>aucun match</v>
      </c>
      <c r="AC92" s="76" t="str">
        <f t="shared" si="62"/>
        <v>0</v>
      </c>
      <c r="AD92" s="76" t="str">
        <f t="shared" si="63"/>
        <v>0</v>
      </c>
      <c r="AE92" s="76" t="str">
        <f t="shared" si="64"/>
        <v>0</v>
      </c>
      <c r="AF92" s="76" t="str">
        <f t="shared" si="65"/>
        <v xml:space="preserve"> 0 </v>
      </c>
      <c r="AG92" s="76" cm="1">
        <f t="array" ref="AG92">IF(T92="",0,SUMPRODUCT((BX4:BX795="Gluten")*(BY4:BY795="INFO")*(COUNTIF(AF92,"*"&amp;BZ4:BZ795&amp;"*")&gt;0)*1))</f>
        <v>0</v>
      </c>
      <c r="AH92" s="76" cm="1">
        <f t="array" ref="AH92">IF(T92="",0,SUMPRODUCT((BX4:BX795="Gluten")*(BY4:BY795="EXCL")*(COUNTIF(AF92,"*"&amp;BZ4:BZ795&amp;"*")&gt;0)*1))</f>
        <v>0</v>
      </c>
      <c r="AI92" s="76" cm="1">
        <f t="array" ref="AI92">IF(T92="",0,SUMPRODUCT((BX4:BX795="Gluten")*(BY4:BY795="ALERTE")*(COUNTIF(AF92,"*"&amp;BZ4:BZ795&amp;"*")&gt;0)*1))</f>
        <v>0</v>
      </c>
      <c r="AJ92" s="76" cm="1">
        <f t="array" ref="AJ92">IF(T92="",0,SUMPRODUCT((BX4:BX795="Gluten")*(BY4:BY795="SUSP")*(COUNTIF(AF92,"*"&amp;BZ4:BZ795&amp;"*")&gt;0)*1))</f>
        <v>0</v>
      </c>
      <c r="AK92" s="76" cm="1">
        <f t="array" ref="AK92">IF(T92="",0,SUMPRODUCT((BX4:BX795="Crustaces")*(BY4:BY795="ALERTE")*(COUNTIF(AF92,"*"&amp;BZ4:BZ795&amp;"*")&gt;0)*1))</f>
        <v>0</v>
      </c>
      <c r="AL92" s="76" cm="1">
        <f t="array" ref="AL92">IF(T92="",0,SUMPRODUCT((BX4:BX795="Oeufs")*(BY4:BY795="ALERTE")*(COUNTIF(AF92,"*"&amp;BZ4:BZ795&amp;"*")&gt;0)*1))</f>
        <v>0</v>
      </c>
      <c r="AM92" s="76" cm="1">
        <f t="array" ref="AM92">IF(T92="",0,SUMPRODUCT((BX4:BX795="Poissons")*(BY4:BY795="INFO")*(COUNTIF(AF92,"*"&amp;BZ4:BZ795&amp;"*")&gt;0)*1))</f>
        <v>0</v>
      </c>
      <c r="AN92" s="76" cm="1">
        <f t="array" ref="AN92">IF(T92="",0,SUMPRODUCT((BX4:BX795="Poissons")*(BY4:BY795="EXCL")*(COUNTIF(AF92,"*"&amp;BZ4:BZ795&amp;"*")&gt;0)*1))</f>
        <v>0</v>
      </c>
      <c r="AO92" s="76" cm="1">
        <f t="array" ref="AO92">IF(T92="",0,SUMPRODUCT((BX4:BX795="Poissons")*(BY4:BY795="ALERTE")*(COUNTIF(AF92,"*"&amp;BZ4:BZ795&amp;"*")&gt;0)*1))</f>
        <v>0</v>
      </c>
      <c r="AP92" s="76" cm="1">
        <f t="array" ref="AP92">IF(T92="",0,SUMPRODUCT((BX4:BX795="Arachides")*(BY4:BY795="ALERTE")*(COUNTIF(AF92,"*"&amp;BZ4:BZ795&amp;"*")&gt;0)*1))</f>
        <v>0</v>
      </c>
      <c r="AQ92" s="76" cm="1">
        <f t="array" ref="AQ92">IF(T92="",0,SUMPRODUCT((BX4:BX795="Soja")*(BY4:BY795="INFO")*(COUNTIF(AF92,"*"&amp;BZ4:BZ795&amp;"*")&gt;0)*1))</f>
        <v>0</v>
      </c>
      <c r="AR92" s="76" cm="1">
        <f t="array" ref="AR92">IF(T92="",0,SUMPRODUCT((BX4:BX795="Soja")*(BY4:BY795="ALERTE")*(COUNTIF(AF92,"*"&amp;BZ4:BZ795&amp;"*")&gt;0)*1))</f>
        <v>0</v>
      </c>
      <c r="AS92" s="76" cm="1">
        <f t="array" ref="AS92">IF(T92="",0,SUMPRODUCT((BX4:BX795="Lait")*(BY4:BY795="INFO")*(COUNTIF(AF92,"*"&amp;BZ4:BZ795&amp;"*")&gt;0)*1))</f>
        <v>0</v>
      </c>
      <c r="AT92" s="76" cm="1">
        <f t="array" ref="AT92">IF(T92="",0,SUMPRODUCT((BX4:BX795="Lait")*(BY4:BY795="EXCL")*(COUNTIF(AF92,"*"&amp;BZ4:BZ795&amp;"*")&gt;0)*1))</f>
        <v>0</v>
      </c>
      <c r="AU92" s="76" cm="1">
        <f t="array" ref="AU92">IF(T92="",0,SUMPRODUCT((BX4:BX795="Lait")*(BY4:BY795="ALERTE")*(COUNTIF(AF92,"*"&amp;BZ4:BZ795&amp;"*")&gt;0)*1))</f>
        <v>0</v>
      </c>
      <c r="AV92" s="76" cm="1">
        <f t="array" ref="AV92">IF(T92="",0,SUMPRODUCT((BX4:BX795="Lait")*(BY4:BY795="SUSP")*(COUNTIF(AF92,"*"&amp;BZ4:BZ795&amp;"*")&gt;0)*1))</f>
        <v>0</v>
      </c>
      <c r="AW92" s="76" cm="1">
        <f t="array" ref="AW92">IF(T92="",0,SUMPRODUCT((BX4:BX795="Fruits a coque")*(BY4:BY795="EXCL")*(COUNTIF(AF92,"*"&amp;BZ4:BZ795&amp;"*")&gt;0)*1))</f>
        <v>0</v>
      </c>
      <c r="AX92" s="76" cm="1">
        <f t="array" ref="AX92">IF(T92="",0,SUMPRODUCT((BX4:BX795="Fruits a coque")*(BY4:BY795="ALERTE")*(COUNTIF(AF92,"*"&amp;BZ4:BZ795&amp;"*")&gt;0)*1))</f>
        <v>0</v>
      </c>
      <c r="AY92" s="76" cm="1">
        <f t="array" ref="AY92">IF(T92="",0,SUMPRODUCT((BX4:BX795="Celeri")*(BY4:BY795="ALERTE")*(COUNTIF(AF92,"*"&amp;BZ4:BZ795&amp;"*")&gt;0)*1))</f>
        <v>0</v>
      </c>
      <c r="AZ92" s="76" cm="1">
        <f t="array" ref="AZ92">IF(T92="",0,SUMPRODUCT((BX4:BX795="Moutarde")*(BY4:BY795="ALERTE")*(COUNTIF(AF92,"*"&amp;BZ4:BZ795&amp;"*")&gt;0)*1))</f>
        <v>0</v>
      </c>
      <c r="BA92" s="76" cm="1">
        <f t="array" ref="BA92">IF(T92="",0,SUMPRODUCT((BX4:BX795="Sesame")*(BY4:BY795="ALERTE")*(COUNTIF(AF92,"*"&amp;BZ4:BZ795&amp;"*")&gt;0)*1))</f>
        <v>0</v>
      </c>
      <c r="BB92" s="76" cm="1">
        <f t="array" ref="BB92">IF(T92="",0,SUMPRODUCT((BX4:BX795="Sulfites")*(BY4:BY795="ALERTE")*(COUNTIF(AF92,"*"&amp;BZ4:BZ795&amp;"*")&gt;0)*1))</f>
        <v>0</v>
      </c>
      <c r="BC92" s="76" cm="1">
        <f t="array" ref="BC92">IF(T92="",0,SUMPRODUCT((BX4:BX795="Lupin")*(BY4:BY795="ALERTE")*(COUNTIF(AF92,"*"&amp;BZ4:BZ795&amp;"*")&gt;0)*1))</f>
        <v>0</v>
      </c>
      <c r="BD92" s="76" cm="1">
        <f t="array" ref="BD92">IF(T92="",0,SUMPRODUCT((BX4:BX795="Mollusques")*(BY4:BY795="EXCL")*(COUNTIF(AF92,"*"&amp;BZ4:BZ795&amp;"*")&gt;0)*1))</f>
        <v>0</v>
      </c>
      <c r="BE92" s="76" cm="1">
        <f t="array" ref="BE92">IF(T92="",0,SUMPRODUCT((BX4:BX795="Mollusques")*(BY4:BY795="ALERTE")*(COUNTIF(AF92,"*"&amp;BZ4:BZ795&amp;"*")&gt;0)*1))</f>
        <v>0</v>
      </c>
      <c r="BF92" s="76" t="str">
        <f t="shared" si="66"/>
        <v/>
      </c>
      <c r="BG92" s="76" t="str">
        <f t="shared" si="67"/>
        <v/>
      </c>
      <c r="BH92" s="76" t="str">
        <f t="shared" si="68"/>
        <v/>
      </c>
      <c r="BI92" s="76" t="str">
        <f t="shared" si="69"/>
        <v/>
      </c>
      <c r="BJ92" s="76" t="str">
        <f t="shared" si="70"/>
        <v/>
      </c>
      <c r="BK92" s="76" t="str">
        <f t="shared" si="71"/>
        <v/>
      </c>
      <c r="BL92" s="76" t="str">
        <f t="shared" si="72"/>
        <v/>
      </c>
      <c r="BM92" s="76" t="str">
        <f t="shared" si="73"/>
        <v/>
      </c>
      <c r="BN92" s="76" t="str">
        <f t="shared" si="74"/>
        <v/>
      </c>
      <c r="BO92" s="76" t="str">
        <f t="shared" si="75"/>
        <v/>
      </c>
      <c r="BP92" s="76" t="str">
        <f t="shared" si="76"/>
        <v/>
      </c>
      <c r="BQ92" s="76" t="str">
        <f t="shared" si="77"/>
        <v/>
      </c>
      <c r="BR92" s="76" t="str">
        <f t="shared" si="78"/>
        <v/>
      </c>
      <c r="BS92" s="76" t="str">
        <f t="shared" si="79"/>
        <v/>
      </c>
      <c r="BT92" s="76" t="str">
        <f t="shared" si="80"/>
        <v/>
      </c>
      <c r="BU92" s="76" t="str">
        <f t="shared" si="81"/>
        <v/>
      </c>
      <c r="BX92" s="67" t="s">
        <v>9</v>
      </c>
      <c r="BY92" s="547" t="s">
        <v>20</v>
      </c>
      <c r="BZ92" s="67" t="s">
        <v>71</v>
      </c>
      <c r="CA92" s="67" t="s">
        <v>480</v>
      </c>
    </row>
    <row r="93" spans="2:79" ht="30" customHeight="1">
      <c r="B93" s="816" t="str">
        <f t="shared" si="42"/>
        <v/>
      </c>
      <c r="C93" s="816" t="str">
        <f t="shared" si="43"/>
        <v/>
      </c>
      <c r="D93" s="816" t="str">
        <f t="shared" si="44"/>
        <v/>
      </c>
      <c r="E93" s="816">
        <f>IF(H92&lt;&gt;"",E92,IF(E92="","",IFERROR(MATCH(TRUE(),INDEX(INDEX($K:$K,E92+1):$K$203&lt;&gt;"",0),0)+E92,"")))</f>
        <v>234</v>
      </c>
      <c r="F93" s="816">
        <f t="shared" si="82"/>
        <v>0</v>
      </c>
      <c r="G93" s="816" t="str">
        <f t="shared" si="45"/>
        <v>0</v>
      </c>
      <c r="H93" s="829" t="str">
        <f t="shared" si="46"/>
        <v/>
      </c>
      <c r="I93" s="837" t="str">
        <f t="shared" si="47"/>
        <v/>
      </c>
      <c r="J93" s="830" t="str">
        <f>IF(K93="","",COUNTIF($K$18:K93,"&lt;&gt;"))</f>
        <v/>
      </c>
      <c r="K93" s="831"/>
      <c r="L93" s="830" t="str">
        <f t="shared" si="48"/>
        <v/>
      </c>
      <c r="M93" s="792">
        <f t="shared" si="49"/>
        <v>1</v>
      </c>
      <c r="N93" s="832">
        <f t="shared" si="50"/>
        <v>76</v>
      </c>
      <c r="O93" s="833" t="str">
        <f t="shared" si="51"/>
        <v>0</v>
      </c>
      <c r="P93" s="832">
        <f t="shared" si="52"/>
        <v>1</v>
      </c>
      <c r="Q93" s="832">
        <f t="shared" si="53"/>
        <v>1</v>
      </c>
      <c r="S93" s="556">
        <f t="shared" si="54"/>
        <v>93</v>
      </c>
      <c r="T93" s="834" t="str">
        <f t="shared" si="83"/>
        <v>0</v>
      </c>
      <c r="U93" s="556" t="s">
        <v>1456</v>
      </c>
      <c r="V93" s="835" t="str">
        <f t="shared" si="55"/>
        <v>0</v>
      </c>
      <c r="W93" s="836" t="str">
        <f t="shared" si="56"/>
        <v/>
      </c>
      <c r="X93" s="560" t="str">
        <f t="shared" si="57"/>
        <v>0</v>
      </c>
      <c r="Y93" s="561" t="str">
        <f t="shared" si="58"/>
        <v/>
      </c>
      <c r="Z93" s="556">
        <f t="shared" si="59"/>
        <v>0</v>
      </c>
      <c r="AA93" s="556">
        <f t="shared" si="60"/>
        <v>0</v>
      </c>
      <c r="AB93" s="561" t="str">
        <f t="shared" si="61"/>
        <v>aucun match</v>
      </c>
      <c r="AC93" s="76" t="str">
        <f t="shared" si="62"/>
        <v>0</v>
      </c>
      <c r="AD93" s="76" t="str">
        <f t="shared" si="63"/>
        <v>0</v>
      </c>
      <c r="AE93" s="76" t="str">
        <f t="shared" si="64"/>
        <v>0</v>
      </c>
      <c r="AF93" s="76" t="str">
        <f t="shared" si="65"/>
        <v xml:space="preserve"> 0 </v>
      </c>
      <c r="AG93" s="76" cm="1">
        <f t="array" ref="AG93">IF(T93="",0,SUMPRODUCT((BX4:BX795="Gluten")*(BY4:BY795="INFO")*(COUNTIF(AF93,"*"&amp;BZ4:BZ795&amp;"*")&gt;0)*1))</f>
        <v>0</v>
      </c>
      <c r="AH93" s="76" cm="1">
        <f t="array" ref="AH93">IF(T93="",0,SUMPRODUCT((BX4:BX795="Gluten")*(BY4:BY795="EXCL")*(COUNTIF(AF93,"*"&amp;BZ4:BZ795&amp;"*")&gt;0)*1))</f>
        <v>0</v>
      </c>
      <c r="AI93" s="76" cm="1">
        <f t="array" ref="AI93">IF(T93="",0,SUMPRODUCT((BX4:BX795="Gluten")*(BY4:BY795="ALERTE")*(COUNTIF(AF93,"*"&amp;BZ4:BZ795&amp;"*")&gt;0)*1))</f>
        <v>0</v>
      </c>
      <c r="AJ93" s="76" cm="1">
        <f t="array" ref="AJ93">IF(T93="",0,SUMPRODUCT((BX4:BX795="Gluten")*(BY4:BY795="SUSP")*(COUNTIF(AF93,"*"&amp;BZ4:BZ795&amp;"*")&gt;0)*1))</f>
        <v>0</v>
      </c>
      <c r="AK93" s="76" cm="1">
        <f t="array" ref="AK93">IF(T93="",0,SUMPRODUCT((BX4:BX795="Crustaces")*(BY4:BY795="ALERTE")*(COUNTIF(AF93,"*"&amp;BZ4:BZ795&amp;"*")&gt;0)*1))</f>
        <v>0</v>
      </c>
      <c r="AL93" s="76" cm="1">
        <f t="array" ref="AL93">IF(T93="",0,SUMPRODUCT((BX4:BX795="Oeufs")*(BY4:BY795="ALERTE")*(COUNTIF(AF93,"*"&amp;BZ4:BZ795&amp;"*")&gt;0)*1))</f>
        <v>0</v>
      </c>
      <c r="AM93" s="76" cm="1">
        <f t="array" ref="AM93">IF(T93="",0,SUMPRODUCT((BX4:BX795="Poissons")*(BY4:BY795="INFO")*(COUNTIF(AF93,"*"&amp;BZ4:BZ795&amp;"*")&gt;0)*1))</f>
        <v>0</v>
      </c>
      <c r="AN93" s="76" cm="1">
        <f t="array" ref="AN93">IF(T93="",0,SUMPRODUCT((BX4:BX795="Poissons")*(BY4:BY795="EXCL")*(COUNTIF(AF93,"*"&amp;BZ4:BZ795&amp;"*")&gt;0)*1))</f>
        <v>0</v>
      </c>
      <c r="AO93" s="76" cm="1">
        <f t="array" ref="AO93">IF(T93="",0,SUMPRODUCT((BX4:BX795="Poissons")*(BY4:BY795="ALERTE")*(COUNTIF(AF93,"*"&amp;BZ4:BZ795&amp;"*")&gt;0)*1))</f>
        <v>0</v>
      </c>
      <c r="AP93" s="76" cm="1">
        <f t="array" ref="AP93">IF(T93="",0,SUMPRODUCT((BX4:BX795="Arachides")*(BY4:BY795="ALERTE")*(COUNTIF(AF93,"*"&amp;BZ4:BZ795&amp;"*")&gt;0)*1))</f>
        <v>0</v>
      </c>
      <c r="AQ93" s="76" cm="1">
        <f t="array" ref="AQ93">IF(T93="",0,SUMPRODUCT((BX4:BX795="Soja")*(BY4:BY795="INFO")*(COUNTIF(AF93,"*"&amp;BZ4:BZ795&amp;"*")&gt;0)*1))</f>
        <v>0</v>
      </c>
      <c r="AR93" s="76" cm="1">
        <f t="array" ref="AR93">IF(T93="",0,SUMPRODUCT((BX4:BX795="Soja")*(BY4:BY795="ALERTE")*(COUNTIF(AF93,"*"&amp;BZ4:BZ795&amp;"*")&gt;0)*1))</f>
        <v>0</v>
      </c>
      <c r="AS93" s="76" cm="1">
        <f t="array" ref="AS93">IF(T93="",0,SUMPRODUCT((BX4:BX795="Lait")*(BY4:BY795="INFO")*(COUNTIF(AF93,"*"&amp;BZ4:BZ795&amp;"*")&gt;0)*1))</f>
        <v>0</v>
      </c>
      <c r="AT93" s="76" cm="1">
        <f t="array" ref="AT93">IF(T93="",0,SUMPRODUCT((BX4:BX795="Lait")*(BY4:BY795="EXCL")*(COUNTIF(AF93,"*"&amp;BZ4:BZ795&amp;"*")&gt;0)*1))</f>
        <v>0</v>
      </c>
      <c r="AU93" s="76" cm="1">
        <f t="array" ref="AU93">IF(T93="",0,SUMPRODUCT((BX4:BX795="Lait")*(BY4:BY795="ALERTE")*(COUNTIF(AF93,"*"&amp;BZ4:BZ795&amp;"*")&gt;0)*1))</f>
        <v>0</v>
      </c>
      <c r="AV93" s="76" cm="1">
        <f t="array" ref="AV93">IF(T93="",0,SUMPRODUCT((BX4:BX795="Lait")*(BY4:BY795="SUSP")*(COUNTIF(AF93,"*"&amp;BZ4:BZ795&amp;"*")&gt;0)*1))</f>
        <v>0</v>
      </c>
      <c r="AW93" s="76" cm="1">
        <f t="array" ref="AW93">IF(T93="",0,SUMPRODUCT((BX4:BX795="Fruits a coque")*(BY4:BY795="EXCL")*(COUNTIF(AF93,"*"&amp;BZ4:BZ795&amp;"*")&gt;0)*1))</f>
        <v>0</v>
      </c>
      <c r="AX93" s="76" cm="1">
        <f t="array" ref="AX93">IF(T93="",0,SUMPRODUCT((BX4:BX795="Fruits a coque")*(BY4:BY795="ALERTE")*(COUNTIF(AF93,"*"&amp;BZ4:BZ795&amp;"*")&gt;0)*1))</f>
        <v>0</v>
      </c>
      <c r="AY93" s="76" cm="1">
        <f t="array" ref="AY93">IF(T93="",0,SUMPRODUCT((BX4:BX795="Celeri")*(BY4:BY795="ALERTE")*(COUNTIF(AF93,"*"&amp;BZ4:BZ795&amp;"*")&gt;0)*1))</f>
        <v>0</v>
      </c>
      <c r="AZ93" s="76" cm="1">
        <f t="array" ref="AZ93">IF(T93="",0,SUMPRODUCT((BX4:BX795="Moutarde")*(BY4:BY795="ALERTE")*(COUNTIF(AF93,"*"&amp;BZ4:BZ795&amp;"*")&gt;0)*1))</f>
        <v>0</v>
      </c>
      <c r="BA93" s="76" cm="1">
        <f t="array" ref="BA93">IF(T93="",0,SUMPRODUCT((BX4:BX795="Sesame")*(BY4:BY795="ALERTE")*(COUNTIF(AF93,"*"&amp;BZ4:BZ795&amp;"*")&gt;0)*1))</f>
        <v>0</v>
      </c>
      <c r="BB93" s="76" cm="1">
        <f t="array" ref="BB93">IF(T93="",0,SUMPRODUCT((BX4:BX795="Sulfites")*(BY4:BY795="ALERTE")*(COUNTIF(AF93,"*"&amp;BZ4:BZ795&amp;"*")&gt;0)*1))</f>
        <v>0</v>
      </c>
      <c r="BC93" s="76" cm="1">
        <f t="array" ref="BC93">IF(T93="",0,SUMPRODUCT((BX4:BX795="Lupin")*(BY4:BY795="ALERTE")*(COUNTIF(AF93,"*"&amp;BZ4:BZ795&amp;"*")&gt;0)*1))</f>
        <v>0</v>
      </c>
      <c r="BD93" s="76" cm="1">
        <f t="array" ref="BD93">IF(T93="",0,SUMPRODUCT((BX4:BX795="Mollusques")*(BY4:BY795="EXCL")*(COUNTIF(AF93,"*"&amp;BZ4:BZ795&amp;"*")&gt;0)*1))</f>
        <v>0</v>
      </c>
      <c r="BE93" s="76" cm="1">
        <f t="array" ref="BE93">IF(T93="",0,SUMPRODUCT((BX4:BX795="Mollusques")*(BY4:BY795="ALERTE")*(COUNTIF(AF93,"*"&amp;BZ4:BZ795&amp;"*")&gt;0)*1))</f>
        <v>0</v>
      </c>
      <c r="BF93" s="76" t="str">
        <f t="shared" si="66"/>
        <v/>
      </c>
      <c r="BG93" s="76" t="str">
        <f t="shared" si="67"/>
        <v/>
      </c>
      <c r="BH93" s="76" t="str">
        <f t="shared" si="68"/>
        <v/>
      </c>
      <c r="BI93" s="76" t="str">
        <f t="shared" si="69"/>
        <v/>
      </c>
      <c r="BJ93" s="76" t="str">
        <f t="shared" si="70"/>
        <v/>
      </c>
      <c r="BK93" s="76" t="str">
        <f t="shared" si="71"/>
        <v/>
      </c>
      <c r="BL93" s="76" t="str">
        <f t="shared" si="72"/>
        <v/>
      </c>
      <c r="BM93" s="76" t="str">
        <f t="shared" si="73"/>
        <v/>
      </c>
      <c r="BN93" s="76" t="str">
        <f t="shared" si="74"/>
        <v/>
      </c>
      <c r="BO93" s="76" t="str">
        <f t="shared" si="75"/>
        <v/>
      </c>
      <c r="BP93" s="76" t="str">
        <f t="shared" si="76"/>
        <v/>
      </c>
      <c r="BQ93" s="76" t="str">
        <f t="shared" si="77"/>
        <v/>
      </c>
      <c r="BR93" s="76" t="str">
        <f t="shared" si="78"/>
        <v/>
      </c>
      <c r="BS93" s="76" t="str">
        <f t="shared" si="79"/>
        <v/>
      </c>
      <c r="BT93" s="76" t="str">
        <f t="shared" si="80"/>
        <v/>
      </c>
      <c r="BU93" s="76" t="str">
        <f t="shared" si="81"/>
        <v/>
      </c>
      <c r="BX93" s="67" t="s">
        <v>9</v>
      </c>
      <c r="BY93" s="547" t="s">
        <v>20</v>
      </c>
      <c r="BZ93" s="67" t="s">
        <v>72</v>
      </c>
      <c r="CA93" s="67" t="s">
        <v>481</v>
      </c>
    </row>
    <row r="94" spans="2:79" ht="30" customHeight="1">
      <c r="B94" s="816" t="str">
        <f t="shared" si="42"/>
        <v/>
      </c>
      <c r="C94" s="816" t="str">
        <f t="shared" si="43"/>
        <v/>
      </c>
      <c r="D94" s="816" t="str">
        <f t="shared" si="44"/>
        <v/>
      </c>
      <c r="E94" s="816">
        <f>IF(H93&lt;&gt;"",E93,IF(E93="","",IFERROR(MATCH(TRUE(),INDEX(INDEX($K:$K,E93+1):$K$203&lt;&gt;"",0),0)+E93,"")))</f>
        <v>235</v>
      </c>
      <c r="F94" s="816">
        <f t="shared" si="82"/>
        <v>0</v>
      </c>
      <c r="G94" s="816" t="str">
        <f t="shared" si="45"/>
        <v>0</v>
      </c>
      <c r="H94" s="829" t="str">
        <f t="shared" si="46"/>
        <v/>
      </c>
      <c r="I94" s="837" t="str">
        <f t="shared" si="47"/>
        <v/>
      </c>
      <c r="J94" s="830" t="str">
        <f>IF(K94="","",COUNTIF($K$18:K94,"&lt;&gt;"))</f>
        <v/>
      </c>
      <c r="K94" s="831"/>
      <c r="L94" s="830" t="str">
        <f t="shared" si="48"/>
        <v/>
      </c>
      <c r="M94" s="792">
        <f t="shared" si="49"/>
        <v>1</v>
      </c>
      <c r="N94" s="832">
        <f t="shared" si="50"/>
        <v>77</v>
      </c>
      <c r="O94" s="833" t="str">
        <f t="shared" si="51"/>
        <v>0</v>
      </c>
      <c r="P94" s="832">
        <f t="shared" si="52"/>
        <v>1</v>
      </c>
      <c r="Q94" s="832">
        <f t="shared" si="53"/>
        <v>1</v>
      </c>
      <c r="S94" s="556">
        <f t="shared" si="54"/>
        <v>94</v>
      </c>
      <c r="T94" s="834" t="str">
        <f t="shared" si="83"/>
        <v>0</v>
      </c>
      <c r="U94" s="556" t="s">
        <v>1456</v>
      </c>
      <c r="V94" s="835" t="str">
        <f t="shared" si="55"/>
        <v>0</v>
      </c>
      <c r="W94" s="836" t="str">
        <f t="shared" si="56"/>
        <v/>
      </c>
      <c r="X94" s="560" t="str">
        <f t="shared" si="57"/>
        <v>0</v>
      </c>
      <c r="Y94" s="561" t="str">
        <f t="shared" si="58"/>
        <v/>
      </c>
      <c r="Z94" s="556">
        <f t="shared" si="59"/>
        <v>0</v>
      </c>
      <c r="AA94" s="556">
        <f t="shared" si="60"/>
        <v>0</v>
      </c>
      <c r="AB94" s="561" t="str">
        <f t="shared" si="61"/>
        <v>aucun match</v>
      </c>
      <c r="AC94" s="76" t="str">
        <f t="shared" si="62"/>
        <v>0</v>
      </c>
      <c r="AD94" s="76" t="str">
        <f t="shared" si="63"/>
        <v>0</v>
      </c>
      <c r="AE94" s="76" t="str">
        <f t="shared" si="64"/>
        <v>0</v>
      </c>
      <c r="AF94" s="76" t="str">
        <f t="shared" si="65"/>
        <v xml:space="preserve"> 0 </v>
      </c>
      <c r="AG94" s="76" cm="1">
        <f t="array" ref="AG94">IF(T94="",0,SUMPRODUCT((BX4:BX795="Gluten")*(BY4:BY795="INFO")*(COUNTIF(AF94,"*"&amp;BZ4:BZ795&amp;"*")&gt;0)*1))</f>
        <v>0</v>
      </c>
      <c r="AH94" s="76" cm="1">
        <f t="array" ref="AH94">IF(T94="",0,SUMPRODUCT((BX4:BX795="Gluten")*(BY4:BY795="EXCL")*(COUNTIF(AF94,"*"&amp;BZ4:BZ795&amp;"*")&gt;0)*1))</f>
        <v>0</v>
      </c>
      <c r="AI94" s="76" cm="1">
        <f t="array" ref="AI94">IF(T94="",0,SUMPRODUCT((BX4:BX795="Gluten")*(BY4:BY795="ALERTE")*(COUNTIF(AF94,"*"&amp;BZ4:BZ795&amp;"*")&gt;0)*1))</f>
        <v>0</v>
      </c>
      <c r="AJ94" s="76" cm="1">
        <f t="array" ref="AJ94">IF(T94="",0,SUMPRODUCT((BX4:BX795="Gluten")*(BY4:BY795="SUSP")*(COUNTIF(AF94,"*"&amp;BZ4:BZ795&amp;"*")&gt;0)*1))</f>
        <v>0</v>
      </c>
      <c r="AK94" s="76" cm="1">
        <f t="array" ref="AK94">IF(T94="",0,SUMPRODUCT((BX4:BX795="Crustaces")*(BY4:BY795="ALERTE")*(COUNTIF(AF94,"*"&amp;BZ4:BZ795&amp;"*")&gt;0)*1))</f>
        <v>0</v>
      </c>
      <c r="AL94" s="76" cm="1">
        <f t="array" ref="AL94">IF(T94="",0,SUMPRODUCT((BX4:BX795="Oeufs")*(BY4:BY795="ALERTE")*(COUNTIF(AF94,"*"&amp;BZ4:BZ795&amp;"*")&gt;0)*1))</f>
        <v>0</v>
      </c>
      <c r="AM94" s="76" cm="1">
        <f t="array" ref="AM94">IF(T94="",0,SUMPRODUCT((BX4:BX795="Poissons")*(BY4:BY795="INFO")*(COUNTIF(AF94,"*"&amp;BZ4:BZ795&amp;"*")&gt;0)*1))</f>
        <v>0</v>
      </c>
      <c r="AN94" s="76" cm="1">
        <f t="array" ref="AN94">IF(T94="",0,SUMPRODUCT((BX4:BX795="Poissons")*(BY4:BY795="EXCL")*(COUNTIF(AF94,"*"&amp;BZ4:BZ795&amp;"*")&gt;0)*1))</f>
        <v>0</v>
      </c>
      <c r="AO94" s="76" cm="1">
        <f t="array" ref="AO94">IF(T94="",0,SUMPRODUCT((BX4:BX795="Poissons")*(BY4:BY795="ALERTE")*(COUNTIF(AF94,"*"&amp;BZ4:BZ795&amp;"*")&gt;0)*1))</f>
        <v>0</v>
      </c>
      <c r="AP94" s="76" cm="1">
        <f t="array" ref="AP94">IF(T94="",0,SUMPRODUCT((BX4:BX795="Arachides")*(BY4:BY795="ALERTE")*(COUNTIF(AF94,"*"&amp;BZ4:BZ795&amp;"*")&gt;0)*1))</f>
        <v>0</v>
      </c>
      <c r="AQ94" s="76" cm="1">
        <f t="array" ref="AQ94">IF(T94="",0,SUMPRODUCT((BX4:BX795="Soja")*(BY4:BY795="INFO")*(COUNTIF(AF94,"*"&amp;BZ4:BZ795&amp;"*")&gt;0)*1))</f>
        <v>0</v>
      </c>
      <c r="AR94" s="76" cm="1">
        <f t="array" ref="AR94">IF(T94="",0,SUMPRODUCT((BX4:BX795="Soja")*(BY4:BY795="ALERTE")*(COUNTIF(AF94,"*"&amp;BZ4:BZ795&amp;"*")&gt;0)*1))</f>
        <v>0</v>
      </c>
      <c r="AS94" s="76" cm="1">
        <f t="array" ref="AS94">IF(T94="",0,SUMPRODUCT((BX4:BX795="Lait")*(BY4:BY795="INFO")*(COUNTIF(AF94,"*"&amp;BZ4:BZ795&amp;"*")&gt;0)*1))</f>
        <v>0</v>
      </c>
      <c r="AT94" s="76" cm="1">
        <f t="array" ref="AT94">IF(T94="",0,SUMPRODUCT((BX4:BX795="Lait")*(BY4:BY795="EXCL")*(COUNTIF(AF94,"*"&amp;BZ4:BZ795&amp;"*")&gt;0)*1))</f>
        <v>0</v>
      </c>
      <c r="AU94" s="76" cm="1">
        <f t="array" ref="AU94">IF(T94="",0,SUMPRODUCT((BX4:BX795="Lait")*(BY4:BY795="ALERTE")*(COUNTIF(AF94,"*"&amp;BZ4:BZ795&amp;"*")&gt;0)*1))</f>
        <v>0</v>
      </c>
      <c r="AV94" s="76" cm="1">
        <f t="array" ref="AV94">IF(T94="",0,SUMPRODUCT((BX4:BX795="Lait")*(BY4:BY795="SUSP")*(COUNTIF(AF94,"*"&amp;BZ4:BZ795&amp;"*")&gt;0)*1))</f>
        <v>0</v>
      </c>
      <c r="AW94" s="76" cm="1">
        <f t="array" ref="AW94">IF(T94="",0,SUMPRODUCT((BX4:BX795="Fruits a coque")*(BY4:BY795="EXCL")*(COUNTIF(AF94,"*"&amp;BZ4:BZ795&amp;"*")&gt;0)*1))</f>
        <v>0</v>
      </c>
      <c r="AX94" s="76" cm="1">
        <f t="array" ref="AX94">IF(T94="",0,SUMPRODUCT((BX4:BX795="Fruits a coque")*(BY4:BY795="ALERTE")*(COUNTIF(AF94,"*"&amp;BZ4:BZ795&amp;"*")&gt;0)*1))</f>
        <v>0</v>
      </c>
      <c r="AY94" s="76" cm="1">
        <f t="array" ref="AY94">IF(T94="",0,SUMPRODUCT((BX4:BX795="Celeri")*(BY4:BY795="ALERTE")*(COUNTIF(AF94,"*"&amp;BZ4:BZ795&amp;"*")&gt;0)*1))</f>
        <v>0</v>
      </c>
      <c r="AZ94" s="76" cm="1">
        <f t="array" ref="AZ94">IF(T94="",0,SUMPRODUCT((BX4:BX795="Moutarde")*(BY4:BY795="ALERTE")*(COUNTIF(AF94,"*"&amp;BZ4:BZ795&amp;"*")&gt;0)*1))</f>
        <v>0</v>
      </c>
      <c r="BA94" s="76" cm="1">
        <f t="array" ref="BA94">IF(T94="",0,SUMPRODUCT((BX4:BX795="Sesame")*(BY4:BY795="ALERTE")*(COUNTIF(AF94,"*"&amp;BZ4:BZ795&amp;"*")&gt;0)*1))</f>
        <v>0</v>
      </c>
      <c r="BB94" s="76" cm="1">
        <f t="array" ref="BB94">IF(T94="",0,SUMPRODUCT((BX4:BX795="Sulfites")*(BY4:BY795="ALERTE")*(COUNTIF(AF94,"*"&amp;BZ4:BZ795&amp;"*")&gt;0)*1))</f>
        <v>0</v>
      </c>
      <c r="BC94" s="76" cm="1">
        <f t="array" ref="BC94">IF(T94="",0,SUMPRODUCT((BX4:BX795="Lupin")*(BY4:BY795="ALERTE")*(COUNTIF(AF94,"*"&amp;BZ4:BZ795&amp;"*")&gt;0)*1))</f>
        <v>0</v>
      </c>
      <c r="BD94" s="76" cm="1">
        <f t="array" ref="BD94">IF(T94="",0,SUMPRODUCT((BX4:BX795="Mollusques")*(BY4:BY795="EXCL")*(COUNTIF(AF94,"*"&amp;BZ4:BZ795&amp;"*")&gt;0)*1))</f>
        <v>0</v>
      </c>
      <c r="BE94" s="76" cm="1">
        <f t="array" ref="BE94">IF(T94="",0,SUMPRODUCT((BX4:BX795="Mollusques")*(BY4:BY795="ALERTE")*(COUNTIF(AF94,"*"&amp;BZ4:BZ795&amp;"*")&gt;0)*1))</f>
        <v>0</v>
      </c>
      <c r="BF94" s="76" t="str">
        <f t="shared" si="66"/>
        <v/>
      </c>
      <c r="BG94" s="76" t="str">
        <f t="shared" si="67"/>
        <v/>
      </c>
      <c r="BH94" s="76" t="str">
        <f t="shared" si="68"/>
        <v/>
      </c>
      <c r="BI94" s="76" t="str">
        <f t="shared" si="69"/>
        <v/>
      </c>
      <c r="BJ94" s="76" t="str">
        <f t="shared" si="70"/>
        <v/>
      </c>
      <c r="BK94" s="76" t="str">
        <f t="shared" si="71"/>
        <v/>
      </c>
      <c r="BL94" s="76" t="str">
        <f t="shared" si="72"/>
        <v/>
      </c>
      <c r="BM94" s="76" t="str">
        <f t="shared" si="73"/>
        <v/>
      </c>
      <c r="BN94" s="76" t="str">
        <f t="shared" si="74"/>
        <v/>
      </c>
      <c r="BO94" s="76" t="str">
        <f t="shared" si="75"/>
        <v/>
      </c>
      <c r="BP94" s="76" t="str">
        <f t="shared" si="76"/>
        <v/>
      </c>
      <c r="BQ94" s="76" t="str">
        <f t="shared" si="77"/>
        <v/>
      </c>
      <c r="BR94" s="76" t="str">
        <f t="shared" si="78"/>
        <v/>
      </c>
      <c r="BS94" s="76" t="str">
        <f t="shared" si="79"/>
        <v/>
      </c>
      <c r="BT94" s="76" t="str">
        <f t="shared" si="80"/>
        <v/>
      </c>
      <c r="BU94" s="76" t="str">
        <f t="shared" si="81"/>
        <v/>
      </c>
      <c r="BX94" s="67" t="s">
        <v>9</v>
      </c>
      <c r="BY94" s="547" t="s">
        <v>20</v>
      </c>
      <c r="BZ94" s="67" t="s">
        <v>73</v>
      </c>
      <c r="CA94" s="67" t="s">
        <v>482</v>
      </c>
    </row>
    <row r="95" spans="2:79" ht="30" customHeight="1">
      <c r="B95" s="816" t="str">
        <f t="shared" si="42"/>
        <v/>
      </c>
      <c r="C95" s="816" t="str">
        <f t="shared" si="43"/>
        <v/>
      </c>
      <c r="D95" s="816" t="str">
        <f t="shared" si="44"/>
        <v/>
      </c>
      <c r="E95" s="816">
        <f>IF(H94&lt;&gt;"",E94,IF(E94="","",IFERROR(MATCH(TRUE(),INDEX(INDEX($K:$K,E94+1):$K$203&lt;&gt;"",0),0)+E94,"")))</f>
        <v>236</v>
      </c>
      <c r="F95" s="816">
        <f t="shared" si="82"/>
        <v>0</v>
      </c>
      <c r="G95" s="816" t="str">
        <f t="shared" si="45"/>
        <v>0</v>
      </c>
      <c r="H95" s="829" t="str">
        <f t="shared" si="46"/>
        <v/>
      </c>
      <c r="I95" s="837" t="str">
        <f t="shared" si="47"/>
        <v/>
      </c>
      <c r="J95" s="830" t="str">
        <f>IF(K95="","",COUNTIF($K$18:K95,"&lt;&gt;"))</f>
        <v/>
      </c>
      <c r="K95" s="831"/>
      <c r="L95" s="830" t="str">
        <f t="shared" si="48"/>
        <v/>
      </c>
      <c r="M95" s="792">
        <f t="shared" si="49"/>
        <v>1</v>
      </c>
      <c r="N95" s="832">
        <f t="shared" si="50"/>
        <v>78</v>
      </c>
      <c r="O95" s="833" t="str">
        <f t="shared" si="51"/>
        <v>0</v>
      </c>
      <c r="P95" s="832">
        <f t="shared" si="52"/>
        <v>1</v>
      </c>
      <c r="Q95" s="832">
        <f t="shared" si="53"/>
        <v>1</v>
      </c>
      <c r="S95" s="556">
        <f t="shared" si="54"/>
        <v>95</v>
      </c>
      <c r="T95" s="834" t="str">
        <f t="shared" si="83"/>
        <v>0</v>
      </c>
      <c r="U95" s="556" t="s">
        <v>1456</v>
      </c>
      <c r="V95" s="835" t="str">
        <f t="shared" si="55"/>
        <v>0</v>
      </c>
      <c r="W95" s="836" t="str">
        <f t="shared" si="56"/>
        <v/>
      </c>
      <c r="X95" s="560" t="str">
        <f t="shared" si="57"/>
        <v>0</v>
      </c>
      <c r="Y95" s="561" t="str">
        <f t="shared" si="58"/>
        <v/>
      </c>
      <c r="Z95" s="556">
        <f t="shared" si="59"/>
        <v>0</v>
      </c>
      <c r="AA95" s="556">
        <f t="shared" si="60"/>
        <v>0</v>
      </c>
      <c r="AB95" s="561" t="str">
        <f t="shared" si="61"/>
        <v>aucun match</v>
      </c>
      <c r="AC95" s="76" t="str">
        <f t="shared" si="62"/>
        <v>0</v>
      </c>
      <c r="AD95" s="76" t="str">
        <f t="shared" si="63"/>
        <v>0</v>
      </c>
      <c r="AE95" s="76" t="str">
        <f t="shared" si="64"/>
        <v>0</v>
      </c>
      <c r="AF95" s="76" t="str">
        <f t="shared" si="65"/>
        <v xml:space="preserve"> 0 </v>
      </c>
      <c r="AG95" s="76" cm="1">
        <f t="array" ref="AG95">IF(T95="",0,SUMPRODUCT((BX4:BX795="Gluten")*(BY4:BY795="INFO")*(COUNTIF(AF95,"*"&amp;BZ4:BZ795&amp;"*")&gt;0)*1))</f>
        <v>0</v>
      </c>
      <c r="AH95" s="76" cm="1">
        <f t="array" ref="AH95">IF(T95="",0,SUMPRODUCT((BX4:BX795="Gluten")*(BY4:BY795="EXCL")*(COUNTIF(AF95,"*"&amp;BZ4:BZ795&amp;"*")&gt;0)*1))</f>
        <v>0</v>
      </c>
      <c r="AI95" s="76" cm="1">
        <f t="array" ref="AI95">IF(T95="",0,SUMPRODUCT((BX4:BX795="Gluten")*(BY4:BY795="ALERTE")*(COUNTIF(AF95,"*"&amp;BZ4:BZ795&amp;"*")&gt;0)*1))</f>
        <v>0</v>
      </c>
      <c r="AJ95" s="76" cm="1">
        <f t="array" ref="AJ95">IF(T95="",0,SUMPRODUCT((BX4:BX795="Gluten")*(BY4:BY795="SUSP")*(COUNTIF(AF95,"*"&amp;BZ4:BZ795&amp;"*")&gt;0)*1))</f>
        <v>0</v>
      </c>
      <c r="AK95" s="76" cm="1">
        <f t="array" ref="AK95">IF(T95="",0,SUMPRODUCT((BX4:BX795="Crustaces")*(BY4:BY795="ALERTE")*(COUNTIF(AF95,"*"&amp;BZ4:BZ795&amp;"*")&gt;0)*1))</f>
        <v>0</v>
      </c>
      <c r="AL95" s="76" cm="1">
        <f t="array" ref="AL95">IF(T95="",0,SUMPRODUCT((BX4:BX795="Oeufs")*(BY4:BY795="ALERTE")*(COUNTIF(AF95,"*"&amp;BZ4:BZ795&amp;"*")&gt;0)*1))</f>
        <v>0</v>
      </c>
      <c r="AM95" s="76" cm="1">
        <f t="array" ref="AM95">IF(T95="",0,SUMPRODUCT((BX4:BX795="Poissons")*(BY4:BY795="INFO")*(COUNTIF(AF95,"*"&amp;BZ4:BZ795&amp;"*")&gt;0)*1))</f>
        <v>0</v>
      </c>
      <c r="AN95" s="76" cm="1">
        <f t="array" ref="AN95">IF(T95="",0,SUMPRODUCT((BX4:BX795="Poissons")*(BY4:BY795="EXCL")*(COUNTIF(AF95,"*"&amp;BZ4:BZ795&amp;"*")&gt;0)*1))</f>
        <v>0</v>
      </c>
      <c r="AO95" s="76" cm="1">
        <f t="array" ref="AO95">IF(T95="",0,SUMPRODUCT((BX4:BX795="Poissons")*(BY4:BY795="ALERTE")*(COUNTIF(AF95,"*"&amp;BZ4:BZ795&amp;"*")&gt;0)*1))</f>
        <v>0</v>
      </c>
      <c r="AP95" s="76" cm="1">
        <f t="array" ref="AP95">IF(T95="",0,SUMPRODUCT((BX4:BX795="Arachides")*(BY4:BY795="ALERTE")*(COUNTIF(AF95,"*"&amp;BZ4:BZ795&amp;"*")&gt;0)*1))</f>
        <v>0</v>
      </c>
      <c r="AQ95" s="76" cm="1">
        <f t="array" ref="AQ95">IF(T95="",0,SUMPRODUCT((BX4:BX795="Soja")*(BY4:BY795="INFO")*(COUNTIF(AF95,"*"&amp;BZ4:BZ795&amp;"*")&gt;0)*1))</f>
        <v>0</v>
      </c>
      <c r="AR95" s="76" cm="1">
        <f t="array" ref="AR95">IF(T95="",0,SUMPRODUCT((BX4:BX795="Soja")*(BY4:BY795="ALERTE")*(COUNTIF(AF95,"*"&amp;BZ4:BZ795&amp;"*")&gt;0)*1))</f>
        <v>0</v>
      </c>
      <c r="AS95" s="76" cm="1">
        <f t="array" ref="AS95">IF(T95="",0,SUMPRODUCT((BX4:BX795="Lait")*(BY4:BY795="INFO")*(COUNTIF(AF95,"*"&amp;BZ4:BZ795&amp;"*")&gt;0)*1))</f>
        <v>0</v>
      </c>
      <c r="AT95" s="76" cm="1">
        <f t="array" ref="AT95">IF(T95="",0,SUMPRODUCT((BX4:BX795="Lait")*(BY4:BY795="EXCL")*(COUNTIF(AF95,"*"&amp;BZ4:BZ795&amp;"*")&gt;0)*1))</f>
        <v>0</v>
      </c>
      <c r="AU95" s="76" cm="1">
        <f t="array" ref="AU95">IF(T95="",0,SUMPRODUCT((BX4:BX795="Lait")*(BY4:BY795="ALERTE")*(COUNTIF(AF95,"*"&amp;BZ4:BZ795&amp;"*")&gt;0)*1))</f>
        <v>0</v>
      </c>
      <c r="AV95" s="76" cm="1">
        <f t="array" ref="AV95">IF(T95="",0,SUMPRODUCT((BX4:BX795="Lait")*(BY4:BY795="SUSP")*(COUNTIF(AF95,"*"&amp;BZ4:BZ795&amp;"*")&gt;0)*1))</f>
        <v>0</v>
      </c>
      <c r="AW95" s="76" cm="1">
        <f t="array" ref="AW95">IF(T95="",0,SUMPRODUCT((BX4:BX795="Fruits a coque")*(BY4:BY795="EXCL")*(COUNTIF(AF95,"*"&amp;BZ4:BZ795&amp;"*")&gt;0)*1))</f>
        <v>0</v>
      </c>
      <c r="AX95" s="76" cm="1">
        <f t="array" ref="AX95">IF(T95="",0,SUMPRODUCT((BX4:BX795="Fruits a coque")*(BY4:BY795="ALERTE")*(COUNTIF(AF95,"*"&amp;BZ4:BZ795&amp;"*")&gt;0)*1))</f>
        <v>0</v>
      </c>
      <c r="AY95" s="76" cm="1">
        <f t="array" ref="AY95">IF(T95="",0,SUMPRODUCT((BX4:BX795="Celeri")*(BY4:BY795="ALERTE")*(COUNTIF(AF95,"*"&amp;BZ4:BZ795&amp;"*")&gt;0)*1))</f>
        <v>0</v>
      </c>
      <c r="AZ95" s="76" cm="1">
        <f t="array" ref="AZ95">IF(T95="",0,SUMPRODUCT((BX4:BX795="Moutarde")*(BY4:BY795="ALERTE")*(COUNTIF(AF95,"*"&amp;BZ4:BZ795&amp;"*")&gt;0)*1))</f>
        <v>0</v>
      </c>
      <c r="BA95" s="76" cm="1">
        <f t="array" ref="BA95">IF(T95="",0,SUMPRODUCT((BX4:BX795="Sesame")*(BY4:BY795="ALERTE")*(COUNTIF(AF95,"*"&amp;BZ4:BZ795&amp;"*")&gt;0)*1))</f>
        <v>0</v>
      </c>
      <c r="BB95" s="76" cm="1">
        <f t="array" ref="BB95">IF(T95="",0,SUMPRODUCT((BX4:BX795="Sulfites")*(BY4:BY795="ALERTE")*(COUNTIF(AF95,"*"&amp;BZ4:BZ795&amp;"*")&gt;0)*1))</f>
        <v>0</v>
      </c>
      <c r="BC95" s="76" cm="1">
        <f t="array" ref="BC95">IF(T95="",0,SUMPRODUCT((BX4:BX795="Lupin")*(BY4:BY795="ALERTE")*(COUNTIF(AF95,"*"&amp;BZ4:BZ795&amp;"*")&gt;0)*1))</f>
        <v>0</v>
      </c>
      <c r="BD95" s="76" cm="1">
        <f t="array" ref="BD95">IF(T95="",0,SUMPRODUCT((BX4:BX795="Mollusques")*(BY4:BY795="EXCL")*(COUNTIF(AF95,"*"&amp;BZ4:BZ795&amp;"*")&gt;0)*1))</f>
        <v>0</v>
      </c>
      <c r="BE95" s="76" cm="1">
        <f t="array" ref="BE95">IF(T95="",0,SUMPRODUCT((BX4:BX795="Mollusques")*(BY4:BY795="ALERTE")*(COUNTIF(AF95,"*"&amp;BZ4:BZ795&amp;"*")&gt;0)*1))</f>
        <v>0</v>
      </c>
      <c r="BF95" s="76" t="str">
        <f t="shared" si="66"/>
        <v/>
      </c>
      <c r="BG95" s="76" t="str">
        <f t="shared" si="67"/>
        <v/>
      </c>
      <c r="BH95" s="76" t="str">
        <f t="shared" si="68"/>
        <v/>
      </c>
      <c r="BI95" s="76" t="str">
        <f t="shared" si="69"/>
        <v/>
      </c>
      <c r="BJ95" s="76" t="str">
        <f t="shared" si="70"/>
        <v/>
      </c>
      <c r="BK95" s="76" t="str">
        <f t="shared" si="71"/>
        <v/>
      </c>
      <c r="BL95" s="76" t="str">
        <f t="shared" si="72"/>
        <v/>
      </c>
      <c r="BM95" s="76" t="str">
        <f t="shared" si="73"/>
        <v/>
      </c>
      <c r="BN95" s="76" t="str">
        <f t="shared" si="74"/>
        <v/>
      </c>
      <c r="BO95" s="76" t="str">
        <f t="shared" si="75"/>
        <v/>
      </c>
      <c r="BP95" s="76" t="str">
        <f t="shared" si="76"/>
        <v/>
      </c>
      <c r="BQ95" s="76" t="str">
        <f t="shared" si="77"/>
        <v/>
      </c>
      <c r="BR95" s="76" t="str">
        <f t="shared" si="78"/>
        <v/>
      </c>
      <c r="BS95" s="76" t="str">
        <f t="shared" si="79"/>
        <v/>
      </c>
      <c r="BT95" s="76" t="str">
        <f t="shared" si="80"/>
        <v/>
      </c>
      <c r="BU95" s="76" t="str">
        <f t="shared" si="81"/>
        <v/>
      </c>
      <c r="BX95" s="67" t="s">
        <v>9</v>
      </c>
      <c r="BY95" s="547" t="s">
        <v>20</v>
      </c>
      <c r="BZ95" s="67" t="s">
        <v>74</v>
      </c>
      <c r="CA95" s="67" t="s">
        <v>483</v>
      </c>
    </row>
    <row r="96" spans="2:79" ht="30" customHeight="1">
      <c r="B96" s="816" t="str">
        <f t="shared" si="42"/>
        <v/>
      </c>
      <c r="C96" s="816" t="str">
        <f t="shared" si="43"/>
        <v/>
      </c>
      <c r="D96" s="816" t="str">
        <f t="shared" si="44"/>
        <v/>
      </c>
      <c r="E96" s="816">
        <f>IF(H95&lt;&gt;"",E95,IF(E95="","",IFERROR(MATCH(TRUE(),INDEX(INDEX($K:$K,E95+1):$K$203&lt;&gt;"",0),0)+E95,"")))</f>
        <v>237</v>
      </c>
      <c r="F96" s="816">
        <f t="shared" si="82"/>
        <v>0</v>
      </c>
      <c r="G96" s="816" t="str">
        <f t="shared" si="45"/>
        <v>0</v>
      </c>
      <c r="H96" s="829" t="str">
        <f t="shared" si="46"/>
        <v/>
      </c>
      <c r="I96" s="837" t="str">
        <f t="shared" si="47"/>
        <v/>
      </c>
      <c r="J96" s="830" t="str">
        <f>IF(K96="","",COUNTIF($K$18:K96,"&lt;&gt;"))</f>
        <v/>
      </c>
      <c r="K96" s="831"/>
      <c r="L96" s="830" t="str">
        <f t="shared" si="48"/>
        <v/>
      </c>
      <c r="M96" s="792">
        <f t="shared" si="49"/>
        <v>1</v>
      </c>
      <c r="N96" s="832">
        <f t="shared" si="50"/>
        <v>79</v>
      </c>
      <c r="O96" s="833" t="str">
        <f t="shared" si="51"/>
        <v>0</v>
      </c>
      <c r="P96" s="832">
        <f t="shared" si="52"/>
        <v>1</v>
      </c>
      <c r="Q96" s="832">
        <f t="shared" si="53"/>
        <v>1</v>
      </c>
      <c r="S96" s="556">
        <f t="shared" si="54"/>
        <v>96</v>
      </c>
      <c r="T96" s="834" t="str">
        <f t="shared" si="83"/>
        <v>0</v>
      </c>
      <c r="U96" s="556" t="s">
        <v>1456</v>
      </c>
      <c r="V96" s="835" t="str">
        <f t="shared" si="55"/>
        <v>0</v>
      </c>
      <c r="W96" s="836" t="str">
        <f t="shared" si="56"/>
        <v/>
      </c>
      <c r="X96" s="560" t="str">
        <f t="shared" si="57"/>
        <v>0</v>
      </c>
      <c r="Y96" s="561" t="str">
        <f t="shared" si="58"/>
        <v/>
      </c>
      <c r="Z96" s="556">
        <f t="shared" si="59"/>
        <v>0</v>
      </c>
      <c r="AA96" s="556">
        <f t="shared" si="60"/>
        <v>0</v>
      </c>
      <c r="AB96" s="561" t="str">
        <f t="shared" si="61"/>
        <v>aucun match</v>
      </c>
      <c r="AC96" s="76" t="str">
        <f t="shared" si="62"/>
        <v>0</v>
      </c>
      <c r="AD96" s="76" t="str">
        <f t="shared" si="63"/>
        <v>0</v>
      </c>
      <c r="AE96" s="76" t="str">
        <f t="shared" si="64"/>
        <v>0</v>
      </c>
      <c r="AF96" s="76" t="str">
        <f t="shared" si="65"/>
        <v xml:space="preserve"> 0 </v>
      </c>
      <c r="AG96" s="76" cm="1">
        <f t="array" ref="AG96">IF(T96="",0,SUMPRODUCT((BX4:BX795="Gluten")*(BY4:BY795="INFO")*(COUNTIF(AF96,"*"&amp;BZ4:BZ795&amp;"*")&gt;0)*1))</f>
        <v>0</v>
      </c>
      <c r="AH96" s="76" cm="1">
        <f t="array" ref="AH96">IF(T96="",0,SUMPRODUCT((BX4:BX795="Gluten")*(BY4:BY795="EXCL")*(COUNTIF(AF96,"*"&amp;BZ4:BZ795&amp;"*")&gt;0)*1))</f>
        <v>0</v>
      </c>
      <c r="AI96" s="76" cm="1">
        <f t="array" ref="AI96">IF(T96="",0,SUMPRODUCT((BX4:BX795="Gluten")*(BY4:BY795="ALERTE")*(COUNTIF(AF96,"*"&amp;BZ4:BZ795&amp;"*")&gt;0)*1))</f>
        <v>0</v>
      </c>
      <c r="AJ96" s="76" cm="1">
        <f t="array" ref="AJ96">IF(T96="",0,SUMPRODUCT((BX4:BX795="Gluten")*(BY4:BY795="SUSP")*(COUNTIF(AF96,"*"&amp;BZ4:BZ795&amp;"*")&gt;0)*1))</f>
        <v>0</v>
      </c>
      <c r="AK96" s="76" cm="1">
        <f t="array" ref="AK96">IF(T96="",0,SUMPRODUCT((BX4:BX795="Crustaces")*(BY4:BY795="ALERTE")*(COUNTIF(AF96,"*"&amp;BZ4:BZ795&amp;"*")&gt;0)*1))</f>
        <v>0</v>
      </c>
      <c r="AL96" s="76" cm="1">
        <f t="array" ref="AL96">IF(T96="",0,SUMPRODUCT((BX4:BX795="Oeufs")*(BY4:BY795="ALERTE")*(COUNTIF(AF96,"*"&amp;BZ4:BZ795&amp;"*")&gt;0)*1))</f>
        <v>0</v>
      </c>
      <c r="AM96" s="76" cm="1">
        <f t="array" ref="AM96">IF(T96="",0,SUMPRODUCT((BX4:BX795="Poissons")*(BY4:BY795="INFO")*(COUNTIF(AF96,"*"&amp;BZ4:BZ795&amp;"*")&gt;0)*1))</f>
        <v>0</v>
      </c>
      <c r="AN96" s="76" cm="1">
        <f t="array" ref="AN96">IF(T96="",0,SUMPRODUCT((BX4:BX795="Poissons")*(BY4:BY795="EXCL")*(COUNTIF(AF96,"*"&amp;BZ4:BZ795&amp;"*")&gt;0)*1))</f>
        <v>0</v>
      </c>
      <c r="AO96" s="76" cm="1">
        <f t="array" ref="AO96">IF(T96="",0,SUMPRODUCT((BX4:BX795="Poissons")*(BY4:BY795="ALERTE")*(COUNTIF(AF96,"*"&amp;BZ4:BZ795&amp;"*")&gt;0)*1))</f>
        <v>0</v>
      </c>
      <c r="AP96" s="76" cm="1">
        <f t="array" ref="AP96">IF(T96="",0,SUMPRODUCT((BX4:BX795="Arachides")*(BY4:BY795="ALERTE")*(COUNTIF(AF96,"*"&amp;BZ4:BZ795&amp;"*")&gt;0)*1))</f>
        <v>0</v>
      </c>
      <c r="AQ96" s="76" cm="1">
        <f t="array" ref="AQ96">IF(T96="",0,SUMPRODUCT((BX4:BX795="Soja")*(BY4:BY795="INFO")*(COUNTIF(AF96,"*"&amp;BZ4:BZ795&amp;"*")&gt;0)*1))</f>
        <v>0</v>
      </c>
      <c r="AR96" s="76" cm="1">
        <f t="array" ref="AR96">IF(T96="",0,SUMPRODUCT((BX4:BX795="Soja")*(BY4:BY795="ALERTE")*(COUNTIF(AF96,"*"&amp;BZ4:BZ795&amp;"*")&gt;0)*1))</f>
        <v>0</v>
      </c>
      <c r="AS96" s="76" cm="1">
        <f t="array" ref="AS96">IF(T96="",0,SUMPRODUCT((BX4:BX795="Lait")*(BY4:BY795="INFO")*(COUNTIF(AF96,"*"&amp;BZ4:BZ795&amp;"*")&gt;0)*1))</f>
        <v>0</v>
      </c>
      <c r="AT96" s="76" cm="1">
        <f t="array" ref="AT96">IF(T96="",0,SUMPRODUCT((BX4:BX795="Lait")*(BY4:BY795="EXCL")*(COUNTIF(AF96,"*"&amp;BZ4:BZ795&amp;"*")&gt;0)*1))</f>
        <v>0</v>
      </c>
      <c r="AU96" s="76" cm="1">
        <f t="array" ref="AU96">IF(T96="",0,SUMPRODUCT((BX4:BX795="Lait")*(BY4:BY795="ALERTE")*(COUNTIF(AF96,"*"&amp;BZ4:BZ795&amp;"*")&gt;0)*1))</f>
        <v>0</v>
      </c>
      <c r="AV96" s="76" cm="1">
        <f t="array" ref="AV96">IF(T96="",0,SUMPRODUCT((BX4:BX795="Lait")*(BY4:BY795="SUSP")*(COUNTIF(AF96,"*"&amp;BZ4:BZ795&amp;"*")&gt;0)*1))</f>
        <v>0</v>
      </c>
      <c r="AW96" s="76" cm="1">
        <f t="array" ref="AW96">IF(T96="",0,SUMPRODUCT((BX4:BX795="Fruits a coque")*(BY4:BY795="EXCL")*(COUNTIF(AF96,"*"&amp;BZ4:BZ795&amp;"*")&gt;0)*1))</f>
        <v>0</v>
      </c>
      <c r="AX96" s="76" cm="1">
        <f t="array" ref="AX96">IF(T96="",0,SUMPRODUCT((BX4:BX795="Fruits a coque")*(BY4:BY795="ALERTE")*(COUNTIF(AF96,"*"&amp;BZ4:BZ795&amp;"*")&gt;0)*1))</f>
        <v>0</v>
      </c>
      <c r="AY96" s="76" cm="1">
        <f t="array" ref="AY96">IF(T96="",0,SUMPRODUCT((BX4:BX795="Celeri")*(BY4:BY795="ALERTE")*(COUNTIF(AF96,"*"&amp;BZ4:BZ795&amp;"*")&gt;0)*1))</f>
        <v>0</v>
      </c>
      <c r="AZ96" s="76" cm="1">
        <f t="array" ref="AZ96">IF(T96="",0,SUMPRODUCT((BX4:BX795="Moutarde")*(BY4:BY795="ALERTE")*(COUNTIF(AF96,"*"&amp;BZ4:BZ795&amp;"*")&gt;0)*1))</f>
        <v>0</v>
      </c>
      <c r="BA96" s="76" cm="1">
        <f t="array" ref="BA96">IF(T96="",0,SUMPRODUCT((BX4:BX795="Sesame")*(BY4:BY795="ALERTE")*(COUNTIF(AF96,"*"&amp;BZ4:BZ795&amp;"*")&gt;0)*1))</f>
        <v>0</v>
      </c>
      <c r="BB96" s="76" cm="1">
        <f t="array" ref="BB96">IF(T96="",0,SUMPRODUCT((BX4:BX795="Sulfites")*(BY4:BY795="ALERTE")*(COUNTIF(AF96,"*"&amp;BZ4:BZ795&amp;"*")&gt;0)*1))</f>
        <v>0</v>
      </c>
      <c r="BC96" s="76" cm="1">
        <f t="array" ref="BC96">IF(T96="",0,SUMPRODUCT((BX4:BX795="Lupin")*(BY4:BY795="ALERTE")*(COUNTIF(AF96,"*"&amp;BZ4:BZ795&amp;"*")&gt;0)*1))</f>
        <v>0</v>
      </c>
      <c r="BD96" s="76" cm="1">
        <f t="array" ref="BD96">IF(T96="",0,SUMPRODUCT((BX4:BX795="Mollusques")*(BY4:BY795="EXCL")*(COUNTIF(AF96,"*"&amp;BZ4:BZ795&amp;"*")&gt;0)*1))</f>
        <v>0</v>
      </c>
      <c r="BE96" s="76" cm="1">
        <f t="array" ref="BE96">IF(T96="",0,SUMPRODUCT((BX4:BX795="Mollusques")*(BY4:BY795="ALERTE")*(COUNTIF(AF96,"*"&amp;BZ4:BZ795&amp;"*")&gt;0)*1))</f>
        <v>0</v>
      </c>
      <c r="BF96" s="76" t="str">
        <f t="shared" si="66"/>
        <v/>
      </c>
      <c r="BG96" s="76" t="str">
        <f t="shared" si="67"/>
        <v/>
      </c>
      <c r="BH96" s="76" t="str">
        <f t="shared" si="68"/>
        <v/>
      </c>
      <c r="BI96" s="76" t="str">
        <f t="shared" si="69"/>
        <v/>
      </c>
      <c r="BJ96" s="76" t="str">
        <f t="shared" si="70"/>
        <v/>
      </c>
      <c r="BK96" s="76" t="str">
        <f t="shared" si="71"/>
        <v/>
      </c>
      <c r="BL96" s="76" t="str">
        <f t="shared" si="72"/>
        <v/>
      </c>
      <c r="BM96" s="76" t="str">
        <f t="shared" si="73"/>
        <v/>
      </c>
      <c r="BN96" s="76" t="str">
        <f t="shared" si="74"/>
        <v/>
      </c>
      <c r="BO96" s="76" t="str">
        <f t="shared" si="75"/>
        <v/>
      </c>
      <c r="BP96" s="76" t="str">
        <f t="shared" si="76"/>
        <v/>
      </c>
      <c r="BQ96" s="76" t="str">
        <f t="shared" si="77"/>
        <v/>
      </c>
      <c r="BR96" s="76" t="str">
        <f t="shared" si="78"/>
        <v/>
      </c>
      <c r="BS96" s="76" t="str">
        <f t="shared" si="79"/>
        <v/>
      </c>
      <c r="BT96" s="76" t="str">
        <f t="shared" si="80"/>
        <v/>
      </c>
      <c r="BU96" s="76" t="str">
        <f t="shared" si="81"/>
        <v/>
      </c>
      <c r="BX96" s="67" t="s">
        <v>9</v>
      </c>
      <c r="BY96" s="547" t="s">
        <v>20</v>
      </c>
      <c r="BZ96" s="67" t="s">
        <v>75</v>
      </c>
      <c r="CA96" s="67" t="s">
        <v>484</v>
      </c>
    </row>
    <row r="97" spans="2:79" ht="30" customHeight="1">
      <c r="B97" s="816" t="str">
        <f t="shared" si="42"/>
        <v/>
      </c>
      <c r="C97" s="816" t="str">
        <f t="shared" si="43"/>
        <v/>
      </c>
      <c r="D97" s="816" t="str">
        <f t="shared" si="44"/>
        <v/>
      </c>
      <c r="E97" s="816">
        <f>IF(H96&lt;&gt;"",E96,IF(E96="","",IFERROR(MATCH(TRUE(),INDEX(INDEX($K:$K,E96+1):$K$203&lt;&gt;"",0),0)+E96,"")))</f>
        <v>238</v>
      </c>
      <c r="F97" s="816">
        <f t="shared" si="82"/>
        <v>0</v>
      </c>
      <c r="G97" s="816" t="str">
        <f t="shared" si="45"/>
        <v>0</v>
      </c>
      <c r="H97" s="829" t="str">
        <f t="shared" si="46"/>
        <v/>
      </c>
      <c r="I97" s="837" t="str">
        <f t="shared" si="47"/>
        <v/>
      </c>
      <c r="J97" s="830" t="str">
        <f>IF(K97="","",COUNTIF($K$18:K97,"&lt;&gt;"))</f>
        <v/>
      </c>
      <c r="K97" s="831"/>
      <c r="L97" s="830" t="str">
        <f t="shared" si="48"/>
        <v/>
      </c>
      <c r="M97" s="792">
        <f t="shared" si="49"/>
        <v>1</v>
      </c>
      <c r="N97" s="832">
        <f t="shared" si="50"/>
        <v>80</v>
      </c>
      <c r="O97" s="833" t="str">
        <f t="shared" si="51"/>
        <v>0</v>
      </c>
      <c r="P97" s="832">
        <f t="shared" si="52"/>
        <v>1</v>
      </c>
      <c r="Q97" s="832">
        <f t="shared" si="53"/>
        <v>1</v>
      </c>
      <c r="S97" s="556">
        <f t="shared" si="54"/>
        <v>97</v>
      </c>
      <c r="T97" s="834" t="str">
        <f t="shared" si="83"/>
        <v>0</v>
      </c>
      <c r="U97" s="556" t="s">
        <v>1456</v>
      </c>
      <c r="V97" s="835" t="str">
        <f t="shared" si="55"/>
        <v>0</v>
      </c>
      <c r="W97" s="836" t="str">
        <f t="shared" si="56"/>
        <v/>
      </c>
      <c r="X97" s="560" t="str">
        <f t="shared" si="57"/>
        <v>0</v>
      </c>
      <c r="Y97" s="561" t="str">
        <f t="shared" si="58"/>
        <v/>
      </c>
      <c r="Z97" s="556">
        <f t="shared" si="59"/>
        <v>0</v>
      </c>
      <c r="AA97" s="556">
        <f t="shared" si="60"/>
        <v>0</v>
      </c>
      <c r="AB97" s="561" t="str">
        <f t="shared" si="61"/>
        <v>aucun match</v>
      </c>
      <c r="AC97" s="76" t="str">
        <f t="shared" si="62"/>
        <v>0</v>
      </c>
      <c r="AD97" s="76" t="str">
        <f t="shared" si="63"/>
        <v>0</v>
      </c>
      <c r="AE97" s="76" t="str">
        <f t="shared" si="64"/>
        <v>0</v>
      </c>
      <c r="AF97" s="76" t="str">
        <f t="shared" si="65"/>
        <v xml:space="preserve"> 0 </v>
      </c>
      <c r="AG97" s="76" cm="1">
        <f t="array" ref="AG97">IF(T97="",0,SUMPRODUCT((BX4:BX795="Gluten")*(BY4:BY795="INFO")*(COUNTIF(AF97,"*"&amp;BZ4:BZ795&amp;"*")&gt;0)*1))</f>
        <v>0</v>
      </c>
      <c r="AH97" s="76" cm="1">
        <f t="array" ref="AH97">IF(T97="",0,SUMPRODUCT((BX4:BX795="Gluten")*(BY4:BY795="EXCL")*(COUNTIF(AF97,"*"&amp;BZ4:BZ795&amp;"*")&gt;0)*1))</f>
        <v>0</v>
      </c>
      <c r="AI97" s="76" cm="1">
        <f t="array" ref="AI97">IF(T97="",0,SUMPRODUCT((BX4:BX795="Gluten")*(BY4:BY795="ALERTE")*(COUNTIF(AF97,"*"&amp;BZ4:BZ795&amp;"*")&gt;0)*1))</f>
        <v>0</v>
      </c>
      <c r="AJ97" s="76" cm="1">
        <f t="array" ref="AJ97">IF(T97="",0,SUMPRODUCT((BX4:BX795="Gluten")*(BY4:BY795="SUSP")*(COUNTIF(AF97,"*"&amp;BZ4:BZ795&amp;"*")&gt;0)*1))</f>
        <v>0</v>
      </c>
      <c r="AK97" s="76" cm="1">
        <f t="array" ref="AK97">IF(T97="",0,SUMPRODUCT((BX4:BX795="Crustaces")*(BY4:BY795="ALERTE")*(COUNTIF(AF97,"*"&amp;BZ4:BZ795&amp;"*")&gt;0)*1))</f>
        <v>0</v>
      </c>
      <c r="AL97" s="76" cm="1">
        <f t="array" ref="AL97">IF(T97="",0,SUMPRODUCT((BX4:BX795="Oeufs")*(BY4:BY795="ALERTE")*(COUNTIF(AF97,"*"&amp;BZ4:BZ795&amp;"*")&gt;0)*1))</f>
        <v>0</v>
      </c>
      <c r="AM97" s="76" cm="1">
        <f t="array" ref="AM97">IF(T97="",0,SUMPRODUCT((BX4:BX795="Poissons")*(BY4:BY795="INFO")*(COUNTIF(AF97,"*"&amp;BZ4:BZ795&amp;"*")&gt;0)*1))</f>
        <v>0</v>
      </c>
      <c r="AN97" s="76" cm="1">
        <f t="array" ref="AN97">IF(T97="",0,SUMPRODUCT((BX4:BX795="Poissons")*(BY4:BY795="EXCL")*(COUNTIF(AF97,"*"&amp;BZ4:BZ795&amp;"*")&gt;0)*1))</f>
        <v>0</v>
      </c>
      <c r="AO97" s="76" cm="1">
        <f t="array" ref="AO97">IF(T97="",0,SUMPRODUCT((BX4:BX795="Poissons")*(BY4:BY795="ALERTE")*(COUNTIF(AF97,"*"&amp;BZ4:BZ795&amp;"*")&gt;0)*1))</f>
        <v>0</v>
      </c>
      <c r="AP97" s="76" cm="1">
        <f t="array" ref="AP97">IF(T97="",0,SUMPRODUCT((BX4:BX795="Arachides")*(BY4:BY795="ALERTE")*(COUNTIF(AF97,"*"&amp;BZ4:BZ795&amp;"*")&gt;0)*1))</f>
        <v>0</v>
      </c>
      <c r="AQ97" s="76" cm="1">
        <f t="array" ref="AQ97">IF(T97="",0,SUMPRODUCT((BX4:BX795="Soja")*(BY4:BY795="INFO")*(COUNTIF(AF97,"*"&amp;BZ4:BZ795&amp;"*")&gt;0)*1))</f>
        <v>0</v>
      </c>
      <c r="AR97" s="76" cm="1">
        <f t="array" ref="AR97">IF(T97="",0,SUMPRODUCT((BX4:BX795="Soja")*(BY4:BY795="ALERTE")*(COUNTIF(AF97,"*"&amp;BZ4:BZ795&amp;"*")&gt;0)*1))</f>
        <v>0</v>
      </c>
      <c r="AS97" s="76" cm="1">
        <f t="array" ref="AS97">IF(T97="",0,SUMPRODUCT((BX4:BX795="Lait")*(BY4:BY795="INFO")*(COUNTIF(AF97,"*"&amp;BZ4:BZ795&amp;"*")&gt;0)*1))</f>
        <v>0</v>
      </c>
      <c r="AT97" s="76" cm="1">
        <f t="array" ref="AT97">IF(T97="",0,SUMPRODUCT((BX4:BX795="Lait")*(BY4:BY795="EXCL")*(COUNTIF(AF97,"*"&amp;BZ4:BZ795&amp;"*")&gt;0)*1))</f>
        <v>0</v>
      </c>
      <c r="AU97" s="76" cm="1">
        <f t="array" ref="AU97">IF(T97="",0,SUMPRODUCT((BX4:BX795="Lait")*(BY4:BY795="ALERTE")*(COUNTIF(AF97,"*"&amp;BZ4:BZ795&amp;"*")&gt;0)*1))</f>
        <v>0</v>
      </c>
      <c r="AV97" s="76" cm="1">
        <f t="array" ref="AV97">IF(T97="",0,SUMPRODUCT((BX4:BX795="Lait")*(BY4:BY795="SUSP")*(COUNTIF(AF97,"*"&amp;BZ4:BZ795&amp;"*")&gt;0)*1))</f>
        <v>0</v>
      </c>
      <c r="AW97" s="76" cm="1">
        <f t="array" ref="AW97">IF(T97="",0,SUMPRODUCT((BX4:BX795="Fruits a coque")*(BY4:BY795="EXCL")*(COUNTIF(AF97,"*"&amp;BZ4:BZ795&amp;"*")&gt;0)*1))</f>
        <v>0</v>
      </c>
      <c r="AX97" s="76" cm="1">
        <f t="array" ref="AX97">IF(T97="",0,SUMPRODUCT((BX4:BX795="Fruits a coque")*(BY4:BY795="ALERTE")*(COUNTIF(AF97,"*"&amp;BZ4:BZ795&amp;"*")&gt;0)*1))</f>
        <v>0</v>
      </c>
      <c r="AY97" s="76" cm="1">
        <f t="array" ref="AY97">IF(T97="",0,SUMPRODUCT((BX4:BX795="Celeri")*(BY4:BY795="ALERTE")*(COUNTIF(AF97,"*"&amp;BZ4:BZ795&amp;"*")&gt;0)*1))</f>
        <v>0</v>
      </c>
      <c r="AZ97" s="76" cm="1">
        <f t="array" ref="AZ97">IF(T97="",0,SUMPRODUCT((BX4:BX795="Moutarde")*(BY4:BY795="ALERTE")*(COUNTIF(AF97,"*"&amp;BZ4:BZ795&amp;"*")&gt;0)*1))</f>
        <v>0</v>
      </c>
      <c r="BA97" s="76" cm="1">
        <f t="array" ref="BA97">IF(T97="",0,SUMPRODUCT((BX4:BX795="Sesame")*(BY4:BY795="ALERTE")*(COUNTIF(AF97,"*"&amp;BZ4:BZ795&amp;"*")&gt;0)*1))</f>
        <v>0</v>
      </c>
      <c r="BB97" s="76" cm="1">
        <f t="array" ref="BB97">IF(T97="",0,SUMPRODUCT((BX4:BX795="Sulfites")*(BY4:BY795="ALERTE")*(COUNTIF(AF97,"*"&amp;BZ4:BZ795&amp;"*")&gt;0)*1))</f>
        <v>0</v>
      </c>
      <c r="BC97" s="76" cm="1">
        <f t="array" ref="BC97">IF(T97="",0,SUMPRODUCT((BX4:BX795="Lupin")*(BY4:BY795="ALERTE")*(COUNTIF(AF97,"*"&amp;BZ4:BZ795&amp;"*")&gt;0)*1))</f>
        <v>0</v>
      </c>
      <c r="BD97" s="76" cm="1">
        <f t="array" ref="BD97">IF(T97="",0,SUMPRODUCT((BX4:BX795="Mollusques")*(BY4:BY795="EXCL")*(COUNTIF(AF97,"*"&amp;BZ4:BZ795&amp;"*")&gt;0)*1))</f>
        <v>0</v>
      </c>
      <c r="BE97" s="76" cm="1">
        <f t="array" ref="BE97">IF(T97="",0,SUMPRODUCT((BX4:BX795="Mollusques")*(BY4:BY795="ALERTE")*(COUNTIF(AF97,"*"&amp;BZ4:BZ795&amp;"*")&gt;0)*1))</f>
        <v>0</v>
      </c>
      <c r="BF97" s="76" t="str">
        <f t="shared" si="66"/>
        <v/>
      </c>
      <c r="BG97" s="76" t="str">
        <f t="shared" si="67"/>
        <v/>
      </c>
      <c r="BH97" s="76" t="str">
        <f t="shared" si="68"/>
        <v/>
      </c>
      <c r="BI97" s="76" t="str">
        <f t="shared" si="69"/>
        <v/>
      </c>
      <c r="BJ97" s="76" t="str">
        <f t="shared" si="70"/>
        <v/>
      </c>
      <c r="BK97" s="76" t="str">
        <f t="shared" si="71"/>
        <v/>
      </c>
      <c r="BL97" s="76" t="str">
        <f t="shared" si="72"/>
        <v/>
      </c>
      <c r="BM97" s="76" t="str">
        <f t="shared" si="73"/>
        <v/>
      </c>
      <c r="BN97" s="76" t="str">
        <f t="shared" si="74"/>
        <v/>
      </c>
      <c r="BO97" s="76" t="str">
        <f t="shared" si="75"/>
        <v/>
      </c>
      <c r="BP97" s="76" t="str">
        <f t="shared" si="76"/>
        <v/>
      </c>
      <c r="BQ97" s="76" t="str">
        <f t="shared" si="77"/>
        <v/>
      </c>
      <c r="BR97" s="76" t="str">
        <f t="shared" si="78"/>
        <v/>
      </c>
      <c r="BS97" s="76" t="str">
        <f t="shared" si="79"/>
        <v/>
      </c>
      <c r="BT97" s="76" t="str">
        <f t="shared" si="80"/>
        <v/>
      </c>
      <c r="BU97" s="76" t="str">
        <f t="shared" si="81"/>
        <v/>
      </c>
      <c r="BX97" s="67" t="s">
        <v>9</v>
      </c>
      <c r="BY97" s="547" t="s">
        <v>20</v>
      </c>
      <c r="BZ97" s="67" t="s">
        <v>76</v>
      </c>
      <c r="CA97" s="67" t="s">
        <v>485</v>
      </c>
    </row>
    <row r="98" spans="2:79" ht="30" customHeight="1">
      <c r="B98" s="816" t="str">
        <f t="shared" si="42"/>
        <v/>
      </c>
      <c r="C98" s="816" t="str">
        <f t="shared" si="43"/>
        <v/>
      </c>
      <c r="D98" s="816" t="str">
        <f t="shared" si="44"/>
        <v/>
      </c>
      <c r="E98" s="816">
        <f>IF(H97&lt;&gt;"",E97,IF(E97="","",IFERROR(MATCH(TRUE(),INDEX(INDEX($K:$K,E97+1):$K$203&lt;&gt;"",0),0)+E97,"")))</f>
        <v>239</v>
      </c>
      <c r="F98" s="816">
        <f t="shared" si="82"/>
        <v>0</v>
      </c>
      <c r="G98" s="816" t="str">
        <f t="shared" si="45"/>
        <v>0</v>
      </c>
      <c r="H98" s="829" t="str">
        <f t="shared" si="46"/>
        <v/>
      </c>
      <c r="I98" s="837" t="str">
        <f t="shared" si="47"/>
        <v/>
      </c>
      <c r="J98" s="830" t="str">
        <f>IF(K98="","",COUNTIF($K$18:K98,"&lt;&gt;"))</f>
        <v/>
      </c>
      <c r="K98" s="831"/>
      <c r="L98" s="830" t="str">
        <f t="shared" si="48"/>
        <v/>
      </c>
      <c r="M98" s="792">
        <f t="shared" si="49"/>
        <v>1</v>
      </c>
      <c r="N98" s="832">
        <f t="shared" si="50"/>
        <v>81</v>
      </c>
      <c r="O98" s="833" t="str">
        <f t="shared" si="51"/>
        <v>0</v>
      </c>
      <c r="P98" s="832">
        <f t="shared" si="52"/>
        <v>1</v>
      </c>
      <c r="Q98" s="832">
        <f t="shared" si="53"/>
        <v>1</v>
      </c>
      <c r="S98" s="556">
        <f t="shared" si="54"/>
        <v>98</v>
      </c>
      <c r="T98" s="834" t="str">
        <f t="shared" si="83"/>
        <v>0</v>
      </c>
      <c r="U98" s="556" t="s">
        <v>1456</v>
      </c>
      <c r="V98" s="835" t="str">
        <f t="shared" si="55"/>
        <v>0</v>
      </c>
      <c r="W98" s="836" t="str">
        <f t="shared" si="56"/>
        <v/>
      </c>
      <c r="X98" s="560" t="str">
        <f t="shared" si="57"/>
        <v>0</v>
      </c>
      <c r="Y98" s="561" t="str">
        <f t="shared" si="58"/>
        <v/>
      </c>
      <c r="Z98" s="556">
        <f t="shared" si="59"/>
        <v>0</v>
      </c>
      <c r="AA98" s="556">
        <f t="shared" si="60"/>
        <v>0</v>
      </c>
      <c r="AB98" s="561" t="str">
        <f t="shared" si="61"/>
        <v>aucun match</v>
      </c>
      <c r="AC98" s="76" t="str">
        <f t="shared" si="62"/>
        <v>0</v>
      </c>
      <c r="AD98" s="76" t="str">
        <f t="shared" si="63"/>
        <v>0</v>
      </c>
      <c r="AE98" s="76" t="str">
        <f t="shared" si="64"/>
        <v>0</v>
      </c>
      <c r="AF98" s="76" t="str">
        <f t="shared" si="65"/>
        <v xml:space="preserve"> 0 </v>
      </c>
      <c r="AG98" s="76" cm="1">
        <f t="array" ref="AG98">IF(T98="",0,SUMPRODUCT((BX4:BX795="Gluten")*(BY4:BY795="INFO")*(COUNTIF(AF98,"*"&amp;BZ4:BZ795&amp;"*")&gt;0)*1))</f>
        <v>0</v>
      </c>
      <c r="AH98" s="76" cm="1">
        <f t="array" ref="AH98">IF(T98="",0,SUMPRODUCT((BX4:BX795="Gluten")*(BY4:BY795="EXCL")*(COUNTIF(AF98,"*"&amp;BZ4:BZ795&amp;"*")&gt;0)*1))</f>
        <v>0</v>
      </c>
      <c r="AI98" s="76" cm="1">
        <f t="array" ref="AI98">IF(T98="",0,SUMPRODUCT((BX4:BX795="Gluten")*(BY4:BY795="ALERTE")*(COUNTIF(AF98,"*"&amp;BZ4:BZ795&amp;"*")&gt;0)*1))</f>
        <v>0</v>
      </c>
      <c r="AJ98" s="76" cm="1">
        <f t="array" ref="AJ98">IF(T98="",0,SUMPRODUCT((BX4:BX795="Gluten")*(BY4:BY795="SUSP")*(COUNTIF(AF98,"*"&amp;BZ4:BZ795&amp;"*")&gt;0)*1))</f>
        <v>0</v>
      </c>
      <c r="AK98" s="76" cm="1">
        <f t="array" ref="AK98">IF(T98="",0,SUMPRODUCT((BX4:BX795="Crustaces")*(BY4:BY795="ALERTE")*(COUNTIF(AF98,"*"&amp;BZ4:BZ795&amp;"*")&gt;0)*1))</f>
        <v>0</v>
      </c>
      <c r="AL98" s="76" cm="1">
        <f t="array" ref="AL98">IF(T98="",0,SUMPRODUCT((BX4:BX795="Oeufs")*(BY4:BY795="ALERTE")*(COUNTIF(AF98,"*"&amp;BZ4:BZ795&amp;"*")&gt;0)*1))</f>
        <v>0</v>
      </c>
      <c r="AM98" s="76" cm="1">
        <f t="array" ref="AM98">IF(T98="",0,SUMPRODUCT((BX4:BX795="Poissons")*(BY4:BY795="INFO")*(COUNTIF(AF98,"*"&amp;BZ4:BZ795&amp;"*")&gt;0)*1))</f>
        <v>0</v>
      </c>
      <c r="AN98" s="76" cm="1">
        <f t="array" ref="AN98">IF(T98="",0,SUMPRODUCT((BX4:BX795="Poissons")*(BY4:BY795="EXCL")*(COUNTIF(AF98,"*"&amp;BZ4:BZ795&amp;"*")&gt;0)*1))</f>
        <v>0</v>
      </c>
      <c r="AO98" s="76" cm="1">
        <f t="array" ref="AO98">IF(T98="",0,SUMPRODUCT((BX4:BX795="Poissons")*(BY4:BY795="ALERTE")*(COUNTIF(AF98,"*"&amp;BZ4:BZ795&amp;"*")&gt;0)*1))</f>
        <v>0</v>
      </c>
      <c r="AP98" s="76" cm="1">
        <f t="array" ref="AP98">IF(T98="",0,SUMPRODUCT((BX4:BX795="Arachides")*(BY4:BY795="ALERTE")*(COUNTIF(AF98,"*"&amp;BZ4:BZ795&amp;"*")&gt;0)*1))</f>
        <v>0</v>
      </c>
      <c r="AQ98" s="76" cm="1">
        <f t="array" ref="AQ98">IF(T98="",0,SUMPRODUCT((BX4:BX795="Soja")*(BY4:BY795="INFO")*(COUNTIF(AF98,"*"&amp;BZ4:BZ795&amp;"*")&gt;0)*1))</f>
        <v>0</v>
      </c>
      <c r="AR98" s="76" cm="1">
        <f t="array" ref="AR98">IF(T98="",0,SUMPRODUCT((BX4:BX795="Soja")*(BY4:BY795="ALERTE")*(COUNTIF(AF98,"*"&amp;BZ4:BZ795&amp;"*")&gt;0)*1))</f>
        <v>0</v>
      </c>
      <c r="AS98" s="76" cm="1">
        <f t="array" ref="AS98">IF(T98="",0,SUMPRODUCT((BX4:BX795="Lait")*(BY4:BY795="INFO")*(COUNTIF(AF98,"*"&amp;BZ4:BZ795&amp;"*")&gt;0)*1))</f>
        <v>0</v>
      </c>
      <c r="AT98" s="76" cm="1">
        <f t="array" ref="AT98">IF(T98="",0,SUMPRODUCT((BX4:BX795="Lait")*(BY4:BY795="EXCL")*(COUNTIF(AF98,"*"&amp;BZ4:BZ795&amp;"*")&gt;0)*1))</f>
        <v>0</v>
      </c>
      <c r="AU98" s="76" cm="1">
        <f t="array" ref="AU98">IF(T98="",0,SUMPRODUCT((BX4:BX795="Lait")*(BY4:BY795="ALERTE")*(COUNTIF(AF98,"*"&amp;BZ4:BZ795&amp;"*")&gt;0)*1))</f>
        <v>0</v>
      </c>
      <c r="AV98" s="76" cm="1">
        <f t="array" ref="AV98">IF(T98="",0,SUMPRODUCT((BX4:BX795="Lait")*(BY4:BY795="SUSP")*(COUNTIF(AF98,"*"&amp;BZ4:BZ795&amp;"*")&gt;0)*1))</f>
        <v>0</v>
      </c>
      <c r="AW98" s="76" cm="1">
        <f t="array" ref="AW98">IF(T98="",0,SUMPRODUCT((BX4:BX795="Fruits a coque")*(BY4:BY795="EXCL")*(COUNTIF(AF98,"*"&amp;BZ4:BZ795&amp;"*")&gt;0)*1))</f>
        <v>0</v>
      </c>
      <c r="AX98" s="76" cm="1">
        <f t="array" ref="AX98">IF(T98="",0,SUMPRODUCT((BX4:BX795="Fruits a coque")*(BY4:BY795="ALERTE")*(COUNTIF(AF98,"*"&amp;BZ4:BZ795&amp;"*")&gt;0)*1))</f>
        <v>0</v>
      </c>
      <c r="AY98" s="76" cm="1">
        <f t="array" ref="AY98">IF(T98="",0,SUMPRODUCT((BX4:BX795="Celeri")*(BY4:BY795="ALERTE")*(COUNTIF(AF98,"*"&amp;BZ4:BZ795&amp;"*")&gt;0)*1))</f>
        <v>0</v>
      </c>
      <c r="AZ98" s="76" cm="1">
        <f t="array" ref="AZ98">IF(T98="",0,SUMPRODUCT((BX4:BX795="Moutarde")*(BY4:BY795="ALERTE")*(COUNTIF(AF98,"*"&amp;BZ4:BZ795&amp;"*")&gt;0)*1))</f>
        <v>0</v>
      </c>
      <c r="BA98" s="76" cm="1">
        <f t="array" ref="BA98">IF(T98="",0,SUMPRODUCT((BX4:BX795="Sesame")*(BY4:BY795="ALERTE")*(COUNTIF(AF98,"*"&amp;BZ4:BZ795&amp;"*")&gt;0)*1))</f>
        <v>0</v>
      </c>
      <c r="BB98" s="76" cm="1">
        <f t="array" ref="BB98">IF(T98="",0,SUMPRODUCT((BX4:BX795="Sulfites")*(BY4:BY795="ALERTE")*(COUNTIF(AF98,"*"&amp;BZ4:BZ795&amp;"*")&gt;0)*1))</f>
        <v>0</v>
      </c>
      <c r="BC98" s="76" cm="1">
        <f t="array" ref="BC98">IF(T98="",0,SUMPRODUCT((BX4:BX795="Lupin")*(BY4:BY795="ALERTE")*(COUNTIF(AF98,"*"&amp;BZ4:BZ795&amp;"*")&gt;0)*1))</f>
        <v>0</v>
      </c>
      <c r="BD98" s="76" cm="1">
        <f t="array" ref="BD98">IF(T98="",0,SUMPRODUCT((BX4:BX795="Mollusques")*(BY4:BY795="EXCL")*(COUNTIF(AF98,"*"&amp;BZ4:BZ795&amp;"*")&gt;0)*1))</f>
        <v>0</v>
      </c>
      <c r="BE98" s="76" cm="1">
        <f t="array" ref="BE98">IF(T98="",0,SUMPRODUCT((BX4:BX795="Mollusques")*(BY4:BY795="ALERTE")*(COUNTIF(AF98,"*"&amp;BZ4:BZ795&amp;"*")&gt;0)*1))</f>
        <v>0</v>
      </c>
      <c r="BF98" s="76" t="str">
        <f t="shared" si="66"/>
        <v/>
      </c>
      <c r="BG98" s="76" t="str">
        <f t="shared" si="67"/>
        <v/>
      </c>
      <c r="BH98" s="76" t="str">
        <f t="shared" si="68"/>
        <v/>
      </c>
      <c r="BI98" s="76" t="str">
        <f t="shared" si="69"/>
        <v/>
      </c>
      <c r="BJ98" s="76" t="str">
        <f t="shared" si="70"/>
        <v/>
      </c>
      <c r="BK98" s="76" t="str">
        <f t="shared" si="71"/>
        <v/>
      </c>
      <c r="BL98" s="76" t="str">
        <f t="shared" si="72"/>
        <v/>
      </c>
      <c r="BM98" s="76" t="str">
        <f t="shared" si="73"/>
        <v/>
      </c>
      <c r="BN98" s="76" t="str">
        <f t="shared" si="74"/>
        <v/>
      </c>
      <c r="BO98" s="76" t="str">
        <f t="shared" si="75"/>
        <v/>
      </c>
      <c r="BP98" s="76" t="str">
        <f t="shared" si="76"/>
        <v/>
      </c>
      <c r="BQ98" s="76" t="str">
        <f t="shared" si="77"/>
        <v/>
      </c>
      <c r="BR98" s="76" t="str">
        <f t="shared" si="78"/>
        <v/>
      </c>
      <c r="BS98" s="76" t="str">
        <f t="shared" si="79"/>
        <v/>
      </c>
      <c r="BT98" s="76" t="str">
        <f t="shared" si="80"/>
        <v/>
      </c>
      <c r="BU98" s="76" t="str">
        <f t="shared" si="81"/>
        <v/>
      </c>
      <c r="BX98" s="67" t="s">
        <v>9</v>
      </c>
      <c r="BY98" s="547" t="s">
        <v>20</v>
      </c>
      <c r="BZ98" s="67" t="s">
        <v>77</v>
      </c>
      <c r="CA98" s="67" t="s">
        <v>486</v>
      </c>
    </row>
    <row r="99" spans="2:79" ht="30" customHeight="1">
      <c r="B99" s="816" t="str">
        <f t="shared" si="42"/>
        <v/>
      </c>
      <c r="C99" s="816" t="str">
        <f t="shared" si="43"/>
        <v/>
      </c>
      <c r="D99" s="816" t="str">
        <f t="shared" si="44"/>
        <v/>
      </c>
      <c r="E99" s="816">
        <f>IF(H98&lt;&gt;"",E98,IF(E98="","",IFERROR(MATCH(TRUE(),INDEX(INDEX($K:$K,E98+1):$K$203&lt;&gt;"",0),0)+E98,"")))</f>
        <v>240</v>
      </c>
      <c r="F99" s="816">
        <f t="shared" si="82"/>
        <v>0</v>
      </c>
      <c r="G99" s="816" t="str">
        <f t="shared" si="45"/>
        <v>0</v>
      </c>
      <c r="H99" s="829" t="str">
        <f t="shared" si="46"/>
        <v/>
      </c>
      <c r="I99" s="837" t="str">
        <f t="shared" si="47"/>
        <v/>
      </c>
      <c r="J99" s="830" t="str">
        <f>IF(K99="","",COUNTIF($K$18:K99,"&lt;&gt;"))</f>
        <v/>
      </c>
      <c r="K99" s="831"/>
      <c r="L99" s="830" t="str">
        <f t="shared" si="48"/>
        <v/>
      </c>
      <c r="M99" s="792">
        <f t="shared" si="49"/>
        <v>1</v>
      </c>
      <c r="N99" s="832">
        <f t="shared" si="50"/>
        <v>82</v>
      </c>
      <c r="O99" s="833" t="str">
        <f t="shared" si="51"/>
        <v>0</v>
      </c>
      <c r="P99" s="832">
        <f t="shared" si="52"/>
        <v>1</v>
      </c>
      <c r="Q99" s="832">
        <f t="shared" si="53"/>
        <v>1</v>
      </c>
      <c r="S99" s="556">
        <f t="shared" si="54"/>
        <v>99</v>
      </c>
      <c r="T99" s="834" t="str">
        <f t="shared" si="83"/>
        <v>0</v>
      </c>
      <c r="U99" s="556" t="s">
        <v>1456</v>
      </c>
      <c r="V99" s="835" t="str">
        <f t="shared" si="55"/>
        <v>0</v>
      </c>
      <c r="W99" s="836" t="str">
        <f t="shared" si="56"/>
        <v/>
      </c>
      <c r="X99" s="560" t="str">
        <f t="shared" si="57"/>
        <v>0</v>
      </c>
      <c r="Y99" s="561" t="str">
        <f t="shared" si="58"/>
        <v/>
      </c>
      <c r="Z99" s="556">
        <f t="shared" si="59"/>
        <v>0</v>
      </c>
      <c r="AA99" s="556">
        <f t="shared" si="60"/>
        <v>0</v>
      </c>
      <c r="AB99" s="561" t="str">
        <f t="shared" si="61"/>
        <v>aucun match</v>
      </c>
      <c r="AC99" s="76" t="str">
        <f t="shared" si="62"/>
        <v>0</v>
      </c>
      <c r="AD99" s="76" t="str">
        <f t="shared" si="63"/>
        <v>0</v>
      </c>
      <c r="AE99" s="76" t="str">
        <f t="shared" si="64"/>
        <v>0</v>
      </c>
      <c r="AF99" s="76" t="str">
        <f t="shared" si="65"/>
        <v xml:space="preserve"> 0 </v>
      </c>
      <c r="AG99" s="76" cm="1">
        <f t="array" ref="AG99">IF(T99="",0,SUMPRODUCT((BX4:BX795="Gluten")*(BY4:BY795="INFO")*(COUNTIF(AF99,"*"&amp;BZ4:BZ795&amp;"*")&gt;0)*1))</f>
        <v>0</v>
      </c>
      <c r="AH99" s="76" cm="1">
        <f t="array" ref="AH99">IF(T99="",0,SUMPRODUCT((BX4:BX795="Gluten")*(BY4:BY795="EXCL")*(COUNTIF(AF99,"*"&amp;BZ4:BZ795&amp;"*")&gt;0)*1))</f>
        <v>0</v>
      </c>
      <c r="AI99" s="76" cm="1">
        <f t="array" ref="AI99">IF(T99="",0,SUMPRODUCT((BX4:BX795="Gluten")*(BY4:BY795="ALERTE")*(COUNTIF(AF99,"*"&amp;BZ4:BZ795&amp;"*")&gt;0)*1))</f>
        <v>0</v>
      </c>
      <c r="AJ99" s="76" cm="1">
        <f t="array" ref="AJ99">IF(T99="",0,SUMPRODUCT((BX4:BX795="Gluten")*(BY4:BY795="SUSP")*(COUNTIF(AF99,"*"&amp;BZ4:BZ795&amp;"*")&gt;0)*1))</f>
        <v>0</v>
      </c>
      <c r="AK99" s="76" cm="1">
        <f t="array" ref="AK99">IF(T99="",0,SUMPRODUCT((BX4:BX795="Crustaces")*(BY4:BY795="ALERTE")*(COUNTIF(AF99,"*"&amp;BZ4:BZ795&amp;"*")&gt;0)*1))</f>
        <v>0</v>
      </c>
      <c r="AL99" s="76" cm="1">
        <f t="array" ref="AL99">IF(T99="",0,SUMPRODUCT((BX4:BX795="Oeufs")*(BY4:BY795="ALERTE")*(COUNTIF(AF99,"*"&amp;BZ4:BZ795&amp;"*")&gt;0)*1))</f>
        <v>0</v>
      </c>
      <c r="AM99" s="76" cm="1">
        <f t="array" ref="AM99">IF(T99="",0,SUMPRODUCT((BX4:BX795="Poissons")*(BY4:BY795="INFO")*(COUNTIF(AF99,"*"&amp;BZ4:BZ795&amp;"*")&gt;0)*1))</f>
        <v>0</v>
      </c>
      <c r="AN99" s="76" cm="1">
        <f t="array" ref="AN99">IF(T99="",0,SUMPRODUCT((BX4:BX795="Poissons")*(BY4:BY795="EXCL")*(COUNTIF(AF99,"*"&amp;BZ4:BZ795&amp;"*")&gt;0)*1))</f>
        <v>0</v>
      </c>
      <c r="AO99" s="76" cm="1">
        <f t="array" ref="AO99">IF(T99="",0,SUMPRODUCT((BX4:BX795="Poissons")*(BY4:BY795="ALERTE")*(COUNTIF(AF99,"*"&amp;BZ4:BZ795&amp;"*")&gt;0)*1))</f>
        <v>0</v>
      </c>
      <c r="AP99" s="76" cm="1">
        <f t="array" ref="AP99">IF(T99="",0,SUMPRODUCT((BX4:BX795="Arachides")*(BY4:BY795="ALERTE")*(COUNTIF(AF99,"*"&amp;BZ4:BZ795&amp;"*")&gt;0)*1))</f>
        <v>0</v>
      </c>
      <c r="AQ99" s="76" cm="1">
        <f t="array" ref="AQ99">IF(T99="",0,SUMPRODUCT((BX4:BX795="Soja")*(BY4:BY795="INFO")*(COUNTIF(AF99,"*"&amp;BZ4:BZ795&amp;"*")&gt;0)*1))</f>
        <v>0</v>
      </c>
      <c r="AR99" s="76" cm="1">
        <f t="array" ref="AR99">IF(T99="",0,SUMPRODUCT((BX4:BX795="Soja")*(BY4:BY795="ALERTE")*(COUNTIF(AF99,"*"&amp;BZ4:BZ795&amp;"*")&gt;0)*1))</f>
        <v>0</v>
      </c>
      <c r="AS99" s="76" cm="1">
        <f t="array" ref="AS99">IF(T99="",0,SUMPRODUCT((BX4:BX795="Lait")*(BY4:BY795="INFO")*(COUNTIF(AF99,"*"&amp;BZ4:BZ795&amp;"*")&gt;0)*1))</f>
        <v>0</v>
      </c>
      <c r="AT99" s="76" cm="1">
        <f t="array" ref="AT99">IF(T99="",0,SUMPRODUCT((BX4:BX795="Lait")*(BY4:BY795="EXCL")*(COUNTIF(AF99,"*"&amp;BZ4:BZ795&amp;"*")&gt;0)*1))</f>
        <v>0</v>
      </c>
      <c r="AU99" s="76" cm="1">
        <f t="array" ref="AU99">IF(T99="",0,SUMPRODUCT((BX4:BX795="Lait")*(BY4:BY795="ALERTE")*(COUNTIF(AF99,"*"&amp;BZ4:BZ795&amp;"*")&gt;0)*1))</f>
        <v>0</v>
      </c>
      <c r="AV99" s="76" cm="1">
        <f t="array" ref="AV99">IF(T99="",0,SUMPRODUCT((BX4:BX795="Lait")*(BY4:BY795="SUSP")*(COUNTIF(AF99,"*"&amp;BZ4:BZ795&amp;"*")&gt;0)*1))</f>
        <v>0</v>
      </c>
      <c r="AW99" s="76" cm="1">
        <f t="array" ref="AW99">IF(T99="",0,SUMPRODUCT((BX4:BX795="Fruits a coque")*(BY4:BY795="EXCL")*(COUNTIF(AF99,"*"&amp;BZ4:BZ795&amp;"*")&gt;0)*1))</f>
        <v>0</v>
      </c>
      <c r="AX99" s="76" cm="1">
        <f t="array" ref="AX99">IF(T99="",0,SUMPRODUCT((BX4:BX795="Fruits a coque")*(BY4:BY795="ALERTE")*(COUNTIF(AF99,"*"&amp;BZ4:BZ795&amp;"*")&gt;0)*1))</f>
        <v>0</v>
      </c>
      <c r="AY99" s="76" cm="1">
        <f t="array" ref="AY99">IF(T99="",0,SUMPRODUCT((BX4:BX795="Celeri")*(BY4:BY795="ALERTE")*(COUNTIF(AF99,"*"&amp;BZ4:BZ795&amp;"*")&gt;0)*1))</f>
        <v>0</v>
      </c>
      <c r="AZ99" s="76" cm="1">
        <f t="array" ref="AZ99">IF(T99="",0,SUMPRODUCT((BX4:BX795="Moutarde")*(BY4:BY795="ALERTE")*(COUNTIF(AF99,"*"&amp;BZ4:BZ795&amp;"*")&gt;0)*1))</f>
        <v>0</v>
      </c>
      <c r="BA99" s="76" cm="1">
        <f t="array" ref="BA99">IF(T99="",0,SUMPRODUCT((BX4:BX795="Sesame")*(BY4:BY795="ALERTE")*(COUNTIF(AF99,"*"&amp;BZ4:BZ795&amp;"*")&gt;0)*1))</f>
        <v>0</v>
      </c>
      <c r="BB99" s="76" cm="1">
        <f t="array" ref="BB99">IF(T99="",0,SUMPRODUCT((BX4:BX795="Sulfites")*(BY4:BY795="ALERTE")*(COUNTIF(AF99,"*"&amp;BZ4:BZ795&amp;"*")&gt;0)*1))</f>
        <v>0</v>
      </c>
      <c r="BC99" s="76" cm="1">
        <f t="array" ref="BC99">IF(T99="",0,SUMPRODUCT((BX4:BX795="Lupin")*(BY4:BY795="ALERTE")*(COUNTIF(AF99,"*"&amp;BZ4:BZ795&amp;"*")&gt;0)*1))</f>
        <v>0</v>
      </c>
      <c r="BD99" s="76" cm="1">
        <f t="array" ref="BD99">IF(T99="",0,SUMPRODUCT((BX4:BX795="Mollusques")*(BY4:BY795="EXCL")*(COUNTIF(AF99,"*"&amp;BZ4:BZ795&amp;"*")&gt;0)*1))</f>
        <v>0</v>
      </c>
      <c r="BE99" s="76" cm="1">
        <f t="array" ref="BE99">IF(T99="",0,SUMPRODUCT((BX4:BX795="Mollusques")*(BY4:BY795="ALERTE")*(COUNTIF(AF99,"*"&amp;BZ4:BZ795&amp;"*")&gt;0)*1))</f>
        <v>0</v>
      </c>
      <c r="BF99" s="76" t="str">
        <f t="shared" si="66"/>
        <v/>
      </c>
      <c r="BG99" s="76" t="str">
        <f t="shared" si="67"/>
        <v/>
      </c>
      <c r="BH99" s="76" t="str">
        <f t="shared" si="68"/>
        <v/>
      </c>
      <c r="BI99" s="76" t="str">
        <f t="shared" si="69"/>
        <v/>
      </c>
      <c r="BJ99" s="76" t="str">
        <f t="shared" si="70"/>
        <v/>
      </c>
      <c r="BK99" s="76" t="str">
        <f t="shared" si="71"/>
        <v/>
      </c>
      <c r="BL99" s="76" t="str">
        <f t="shared" si="72"/>
        <v/>
      </c>
      <c r="BM99" s="76" t="str">
        <f t="shared" si="73"/>
        <v/>
      </c>
      <c r="BN99" s="76" t="str">
        <f t="shared" si="74"/>
        <v/>
      </c>
      <c r="BO99" s="76" t="str">
        <f t="shared" si="75"/>
        <v/>
      </c>
      <c r="BP99" s="76" t="str">
        <f t="shared" si="76"/>
        <v/>
      </c>
      <c r="BQ99" s="76" t="str">
        <f t="shared" si="77"/>
        <v/>
      </c>
      <c r="BR99" s="76" t="str">
        <f t="shared" si="78"/>
        <v/>
      </c>
      <c r="BS99" s="76" t="str">
        <f t="shared" si="79"/>
        <v/>
      </c>
      <c r="BT99" s="76" t="str">
        <f t="shared" si="80"/>
        <v/>
      </c>
      <c r="BU99" s="76" t="str">
        <f t="shared" si="81"/>
        <v/>
      </c>
      <c r="BX99" s="67" t="s">
        <v>9</v>
      </c>
      <c r="BY99" s="547" t="s">
        <v>20</v>
      </c>
      <c r="BZ99" s="67" t="s">
        <v>78</v>
      </c>
      <c r="CA99" s="67" t="s">
        <v>487</v>
      </c>
    </row>
    <row r="100" spans="2:79" ht="30" customHeight="1">
      <c r="B100" s="816" t="str">
        <f t="shared" si="42"/>
        <v/>
      </c>
      <c r="C100" s="816" t="str">
        <f t="shared" si="43"/>
        <v/>
      </c>
      <c r="D100" s="816" t="str">
        <f t="shared" si="44"/>
        <v/>
      </c>
      <c r="E100" s="816">
        <f>IF(H99&lt;&gt;"",E99,IF(E99="","",IFERROR(MATCH(TRUE(),INDEX(INDEX($K:$K,E99+1):$K$203&lt;&gt;"",0),0)+E99,"")))</f>
        <v>241</v>
      </c>
      <c r="F100" s="816">
        <f t="shared" si="82"/>
        <v>0</v>
      </c>
      <c r="G100" s="816" t="str">
        <f t="shared" si="45"/>
        <v>0</v>
      </c>
      <c r="H100" s="829" t="str">
        <f t="shared" si="46"/>
        <v/>
      </c>
      <c r="I100" s="837" t="str">
        <f t="shared" si="47"/>
        <v/>
      </c>
      <c r="J100" s="830" t="str">
        <f>IF(K100="","",COUNTIF($K$18:K100,"&lt;&gt;"))</f>
        <v/>
      </c>
      <c r="K100" s="831"/>
      <c r="L100" s="830" t="str">
        <f t="shared" si="48"/>
        <v/>
      </c>
      <c r="M100" s="792">
        <f t="shared" si="49"/>
        <v>1</v>
      </c>
      <c r="N100" s="832">
        <f t="shared" si="50"/>
        <v>83</v>
      </c>
      <c r="O100" s="833" t="str">
        <f t="shared" si="51"/>
        <v>0</v>
      </c>
      <c r="P100" s="832">
        <f t="shared" si="52"/>
        <v>1</v>
      </c>
      <c r="Q100" s="832">
        <f t="shared" si="53"/>
        <v>1</v>
      </c>
      <c r="S100" s="556">
        <f t="shared" si="54"/>
        <v>100</v>
      </c>
      <c r="T100" s="834" t="str">
        <f t="shared" si="83"/>
        <v>0</v>
      </c>
      <c r="U100" s="556" t="s">
        <v>1456</v>
      </c>
      <c r="V100" s="835" t="str">
        <f t="shared" si="55"/>
        <v>0</v>
      </c>
      <c r="W100" s="836" t="str">
        <f t="shared" si="56"/>
        <v/>
      </c>
      <c r="X100" s="560" t="str">
        <f t="shared" si="57"/>
        <v>0</v>
      </c>
      <c r="Y100" s="561" t="str">
        <f t="shared" si="58"/>
        <v/>
      </c>
      <c r="Z100" s="556">
        <f t="shared" si="59"/>
        <v>0</v>
      </c>
      <c r="AA100" s="556">
        <f t="shared" si="60"/>
        <v>0</v>
      </c>
      <c r="AB100" s="561" t="str">
        <f t="shared" si="61"/>
        <v>aucun match</v>
      </c>
      <c r="AC100" s="76" t="str">
        <f t="shared" si="62"/>
        <v>0</v>
      </c>
      <c r="AD100" s="76" t="str">
        <f t="shared" si="63"/>
        <v>0</v>
      </c>
      <c r="AE100" s="76" t="str">
        <f t="shared" si="64"/>
        <v>0</v>
      </c>
      <c r="AF100" s="76" t="str">
        <f t="shared" si="65"/>
        <v xml:space="preserve"> 0 </v>
      </c>
      <c r="AG100" s="76" cm="1">
        <f t="array" ref="AG100">IF(T100="",0,SUMPRODUCT((BX4:BX795="Gluten")*(BY4:BY795="INFO")*(COUNTIF(AF100,"*"&amp;BZ4:BZ795&amp;"*")&gt;0)*1))</f>
        <v>0</v>
      </c>
      <c r="AH100" s="76" cm="1">
        <f t="array" ref="AH100">IF(T100="",0,SUMPRODUCT((BX4:BX795="Gluten")*(BY4:BY795="EXCL")*(COUNTIF(AF100,"*"&amp;BZ4:BZ795&amp;"*")&gt;0)*1))</f>
        <v>0</v>
      </c>
      <c r="AI100" s="76" cm="1">
        <f t="array" ref="AI100">IF(T100="",0,SUMPRODUCT((BX4:BX795="Gluten")*(BY4:BY795="ALERTE")*(COUNTIF(AF100,"*"&amp;BZ4:BZ795&amp;"*")&gt;0)*1))</f>
        <v>0</v>
      </c>
      <c r="AJ100" s="76" cm="1">
        <f t="array" ref="AJ100">IF(T100="",0,SUMPRODUCT((BX4:BX795="Gluten")*(BY4:BY795="SUSP")*(COUNTIF(AF100,"*"&amp;BZ4:BZ795&amp;"*")&gt;0)*1))</f>
        <v>0</v>
      </c>
      <c r="AK100" s="76" cm="1">
        <f t="array" ref="AK100">IF(T100="",0,SUMPRODUCT((BX4:BX795="Crustaces")*(BY4:BY795="ALERTE")*(COUNTIF(AF100,"*"&amp;BZ4:BZ795&amp;"*")&gt;0)*1))</f>
        <v>0</v>
      </c>
      <c r="AL100" s="76" cm="1">
        <f t="array" ref="AL100">IF(T100="",0,SUMPRODUCT((BX4:BX795="Oeufs")*(BY4:BY795="ALERTE")*(COUNTIF(AF100,"*"&amp;BZ4:BZ795&amp;"*")&gt;0)*1))</f>
        <v>0</v>
      </c>
      <c r="AM100" s="76" cm="1">
        <f t="array" ref="AM100">IF(T100="",0,SUMPRODUCT((BX4:BX795="Poissons")*(BY4:BY795="INFO")*(COUNTIF(AF100,"*"&amp;BZ4:BZ795&amp;"*")&gt;0)*1))</f>
        <v>0</v>
      </c>
      <c r="AN100" s="76" cm="1">
        <f t="array" ref="AN100">IF(T100="",0,SUMPRODUCT((BX4:BX795="Poissons")*(BY4:BY795="EXCL")*(COUNTIF(AF100,"*"&amp;BZ4:BZ795&amp;"*")&gt;0)*1))</f>
        <v>0</v>
      </c>
      <c r="AO100" s="76" cm="1">
        <f t="array" ref="AO100">IF(T100="",0,SUMPRODUCT((BX4:BX795="Poissons")*(BY4:BY795="ALERTE")*(COUNTIF(AF100,"*"&amp;BZ4:BZ795&amp;"*")&gt;0)*1))</f>
        <v>0</v>
      </c>
      <c r="AP100" s="76" cm="1">
        <f t="array" ref="AP100">IF(T100="",0,SUMPRODUCT((BX4:BX795="Arachides")*(BY4:BY795="ALERTE")*(COUNTIF(AF100,"*"&amp;BZ4:BZ795&amp;"*")&gt;0)*1))</f>
        <v>0</v>
      </c>
      <c r="AQ100" s="76" cm="1">
        <f t="array" ref="AQ100">IF(T100="",0,SUMPRODUCT((BX4:BX795="Soja")*(BY4:BY795="INFO")*(COUNTIF(AF100,"*"&amp;BZ4:BZ795&amp;"*")&gt;0)*1))</f>
        <v>0</v>
      </c>
      <c r="AR100" s="76" cm="1">
        <f t="array" ref="AR100">IF(T100="",0,SUMPRODUCT((BX4:BX795="Soja")*(BY4:BY795="ALERTE")*(COUNTIF(AF100,"*"&amp;BZ4:BZ795&amp;"*")&gt;0)*1))</f>
        <v>0</v>
      </c>
      <c r="AS100" s="76" cm="1">
        <f t="array" ref="AS100">IF(T100="",0,SUMPRODUCT((BX4:BX795="Lait")*(BY4:BY795="INFO")*(COUNTIF(AF100,"*"&amp;BZ4:BZ795&amp;"*")&gt;0)*1))</f>
        <v>0</v>
      </c>
      <c r="AT100" s="76" cm="1">
        <f t="array" ref="AT100">IF(T100="",0,SUMPRODUCT((BX4:BX795="Lait")*(BY4:BY795="EXCL")*(COUNTIF(AF100,"*"&amp;BZ4:BZ795&amp;"*")&gt;0)*1))</f>
        <v>0</v>
      </c>
      <c r="AU100" s="76" cm="1">
        <f t="array" ref="AU100">IF(T100="",0,SUMPRODUCT((BX4:BX795="Lait")*(BY4:BY795="ALERTE")*(COUNTIF(AF100,"*"&amp;BZ4:BZ795&amp;"*")&gt;0)*1))</f>
        <v>0</v>
      </c>
      <c r="AV100" s="76" cm="1">
        <f t="array" ref="AV100">IF(T100="",0,SUMPRODUCT((BX4:BX795="Lait")*(BY4:BY795="SUSP")*(COUNTIF(AF100,"*"&amp;BZ4:BZ795&amp;"*")&gt;0)*1))</f>
        <v>0</v>
      </c>
      <c r="AW100" s="76" cm="1">
        <f t="array" ref="AW100">IF(T100="",0,SUMPRODUCT((BX4:BX795="Fruits a coque")*(BY4:BY795="EXCL")*(COUNTIF(AF100,"*"&amp;BZ4:BZ795&amp;"*")&gt;0)*1))</f>
        <v>0</v>
      </c>
      <c r="AX100" s="76" cm="1">
        <f t="array" ref="AX100">IF(T100="",0,SUMPRODUCT((BX4:BX795="Fruits a coque")*(BY4:BY795="ALERTE")*(COUNTIF(AF100,"*"&amp;BZ4:BZ795&amp;"*")&gt;0)*1))</f>
        <v>0</v>
      </c>
      <c r="AY100" s="76" cm="1">
        <f t="array" ref="AY100">IF(T100="",0,SUMPRODUCT((BX4:BX795="Celeri")*(BY4:BY795="ALERTE")*(COUNTIF(AF100,"*"&amp;BZ4:BZ795&amp;"*")&gt;0)*1))</f>
        <v>0</v>
      </c>
      <c r="AZ100" s="76" cm="1">
        <f t="array" ref="AZ100">IF(T100="",0,SUMPRODUCT((BX4:BX795="Moutarde")*(BY4:BY795="ALERTE")*(COUNTIF(AF100,"*"&amp;BZ4:BZ795&amp;"*")&gt;0)*1))</f>
        <v>0</v>
      </c>
      <c r="BA100" s="76" cm="1">
        <f t="array" ref="BA100">IF(T100="",0,SUMPRODUCT((BX4:BX795="Sesame")*(BY4:BY795="ALERTE")*(COUNTIF(AF100,"*"&amp;BZ4:BZ795&amp;"*")&gt;0)*1))</f>
        <v>0</v>
      </c>
      <c r="BB100" s="76" cm="1">
        <f t="array" ref="BB100">IF(T100="",0,SUMPRODUCT((BX4:BX795="Sulfites")*(BY4:BY795="ALERTE")*(COUNTIF(AF100,"*"&amp;BZ4:BZ795&amp;"*")&gt;0)*1))</f>
        <v>0</v>
      </c>
      <c r="BC100" s="76" cm="1">
        <f t="array" ref="BC100">IF(T100="",0,SUMPRODUCT((BX4:BX795="Lupin")*(BY4:BY795="ALERTE")*(COUNTIF(AF100,"*"&amp;BZ4:BZ795&amp;"*")&gt;0)*1))</f>
        <v>0</v>
      </c>
      <c r="BD100" s="76" cm="1">
        <f t="array" ref="BD100">IF(T100="",0,SUMPRODUCT((BX4:BX795="Mollusques")*(BY4:BY795="EXCL")*(COUNTIF(AF100,"*"&amp;BZ4:BZ795&amp;"*")&gt;0)*1))</f>
        <v>0</v>
      </c>
      <c r="BE100" s="76" cm="1">
        <f t="array" ref="BE100">IF(T100="",0,SUMPRODUCT((BX4:BX795="Mollusques")*(BY4:BY795="ALERTE")*(COUNTIF(AF100,"*"&amp;BZ4:BZ795&amp;"*")&gt;0)*1))</f>
        <v>0</v>
      </c>
      <c r="BF100" s="76" t="str">
        <f t="shared" si="66"/>
        <v/>
      </c>
      <c r="BG100" s="76" t="str">
        <f t="shared" si="67"/>
        <v/>
      </c>
      <c r="BH100" s="76" t="str">
        <f t="shared" si="68"/>
        <v/>
      </c>
      <c r="BI100" s="76" t="str">
        <f t="shared" si="69"/>
        <v/>
      </c>
      <c r="BJ100" s="76" t="str">
        <f t="shared" si="70"/>
        <v/>
      </c>
      <c r="BK100" s="76" t="str">
        <f t="shared" si="71"/>
        <v/>
      </c>
      <c r="BL100" s="76" t="str">
        <f t="shared" si="72"/>
        <v/>
      </c>
      <c r="BM100" s="76" t="str">
        <f t="shared" si="73"/>
        <v/>
      </c>
      <c r="BN100" s="76" t="str">
        <f t="shared" si="74"/>
        <v/>
      </c>
      <c r="BO100" s="76" t="str">
        <f t="shared" si="75"/>
        <v/>
      </c>
      <c r="BP100" s="76" t="str">
        <f t="shared" si="76"/>
        <v/>
      </c>
      <c r="BQ100" s="76" t="str">
        <f t="shared" si="77"/>
        <v/>
      </c>
      <c r="BR100" s="76" t="str">
        <f t="shared" si="78"/>
        <v/>
      </c>
      <c r="BS100" s="76" t="str">
        <f t="shared" si="79"/>
        <v/>
      </c>
      <c r="BT100" s="76" t="str">
        <f t="shared" si="80"/>
        <v/>
      </c>
      <c r="BU100" s="76" t="str">
        <f t="shared" si="81"/>
        <v/>
      </c>
      <c r="BX100" s="67" t="s">
        <v>9</v>
      </c>
      <c r="BY100" s="547" t="s">
        <v>20</v>
      </c>
      <c r="BZ100" s="67" t="s">
        <v>79</v>
      </c>
      <c r="CA100" s="67" t="s">
        <v>488</v>
      </c>
    </row>
    <row r="101" spans="2:79" ht="30" customHeight="1">
      <c r="B101" s="816" t="str">
        <f t="shared" si="42"/>
        <v/>
      </c>
      <c r="C101" s="816" t="str">
        <f t="shared" si="43"/>
        <v/>
      </c>
      <c r="D101" s="816" t="str">
        <f t="shared" si="44"/>
        <v/>
      </c>
      <c r="E101" s="816">
        <f>IF(H100&lt;&gt;"",E100,IF(E100="","",IFERROR(MATCH(TRUE(),INDEX(INDEX($K:$K,E100+1):$K$203&lt;&gt;"",0),0)+E100,"")))</f>
        <v>242</v>
      </c>
      <c r="F101" s="816">
        <f t="shared" si="82"/>
        <v>0</v>
      </c>
      <c r="G101" s="816" t="str">
        <f t="shared" si="45"/>
        <v>0</v>
      </c>
      <c r="H101" s="829" t="str">
        <f t="shared" si="46"/>
        <v/>
      </c>
      <c r="I101" s="837" t="str">
        <f t="shared" si="47"/>
        <v/>
      </c>
      <c r="J101" s="830" t="str">
        <f>IF(K101="","",COUNTIF($K$18:K101,"&lt;&gt;"))</f>
        <v/>
      </c>
      <c r="K101" s="831"/>
      <c r="L101" s="830" t="str">
        <f t="shared" si="48"/>
        <v/>
      </c>
      <c r="M101" s="792">
        <f t="shared" si="49"/>
        <v>1</v>
      </c>
      <c r="N101" s="832">
        <f t="shared" si="50"/>
        <v>84</v>
      </c>
      <c r="O101" s="833" t="str">
        <f t="shared" si="51"/>
        <v>0</v>
      </c>
      <c r="P101" s="832">
        <f t="shared" si="52"/>
        <v>1</v>
      </c>
      <c r="Q101" s="832">
        <f t="shared" si="53"/>
        <v>1</v>
      </c>
      <c r="S101" s="556">
        <f t="shared" si="54"/>
        <v>101</v>
      </c>
      <c r="T101" s="834" t="str">
        <f t="shared" si="83"/>
        <v>0</v>
      </c>
      <c r="U101" s="556" t="s">
        <v>1456</v>
      </c>
      <c r="V101" s="835" t="str">
        <f t="shared" si="55"/>
        <v>0</v>
      </c>
      <c r="W101" s="836" t="str">
        <f t="shared" si="56"/>
        <v/>
      </c>
      <c r="X101" s="560" t="str">
        <f t="shared" si="57"/>
        <v>0</v>
      </c>
      <c r="Y101" s="561" t="str">
        <f t="shared" si="58"/>
        <v/>
      </c>
      <c r="Z101" s="556">
        <f t="shared" si="59"/>
        <v>0</v>
      </c>
      <c r="AA101" s="556">
        <f t="shared" si="60"/>
        <v>0</v>
      </c>
      <c r="AB101" s="561" t="str">
        <f t="shared" si="61"/>
        <v>aucun match</v>
      </c>
      <c r="AC101" s="76" t="str">
        <f t="shared" si="62"/>
        <v>0</v>
      </c>
      <c r="AD101" s="76" t="str">
        <f t="shared" si="63"/>
        <v>0</v>
      </c>
      <c r="AE101" s="76" t="str">
        <f t="shared" si="64"/>
        <v>0</v>
      </c>
      <c r="AF101" s="76" t="str">
        <f t="shared" si="65"/>
        <v xml:space="preserve"> 0 </v>
      </c>
      <c r="AG101" s="76" cm="1">
        <f t="array" ref="AG101">IF(T101="",0,SUMPRODUCT((BX4:BX795="Gluten")*(BY4:BY795="INFO")*(COUNTIF(AF101,"*"&amp;BZ4:BZ795&amp;"*")&gt;0)*1))</f>
        <v>0</v>
      </c>
      <c r="AH101" s="76" cm="1">
        <f t="array" ref="AH101">IF(T101="",0,SUMPRODUCT((BX4:BX795="Gluten")*(BY4:BY795="EXCL")*(COUNTIF(AF101,"*"&amp;BZ4:BZ795&amp;"*")&gt;0)*1))</f>
        <v>0</v>
      </c>
      <c r="AI101" s="76" cm="1">
        <f t="array" ref="AI101">IF(T101="",0,SUMPRODUCT((BX4:BX795="Gluten")*(BY4:BY795="ALERTE")*(COUNTIF(AF101,"*"&amp;BZ4:BZ795&amp;"*")&gt;0)*1))</f>
        <v>0</v>
      </c>
      <c r="AJ101" s="76" cm="1">
        <f t="array" ref="AJ101">IF(T101="",0,SUMPRODUCT((BX4:BX795="Gluten")*(BY4:BY795="SUSP")*(COUNTIF(AF101,"*"&amp;BZ4:BZ795&amp;"*")&gt;0)*1))</f>
        <v>0</v>
      </c>
      <c r="AK101" s="76" cm="1">
        <f t="array" ref="AK101">IF(T101="",0,SUMPRODUCT((BX4:BX795="Crustaces")*(BY4:BY795="ALERTE")*(COUNTIF(AF101,"*"&amp;BZ4:BZ795&amp;"*")&gt;0)*1))</f>
        <v>0</v>
      </c>
      <c r="AL101" s="76" cm="1">
        <f t="array" ref="AL101">IF(T101="",0,SUMPRODUCT((BX4:BX795="Oeufs")*(BY4:BY795="ALERTE")*(COUNTIF(AF101,"*"&amp;BZ4:BZ795&amp;"*")&gt;0)*1))</f>
        <v>0</v>
      </c>
      <c r="AM101" s="76" cm="1">
        <f t="array" ref="AM101">IF(T101="",0,SUMPRODUCT((BX4:BX795="Poissons")*(BY4:BY795="INFO")*(COUNTIF(AF101,"*"&amp;BZ4:BZ795&amp;"*")&gt;0)*1))</f>
        <v>0</v>
      </c>
      <c r="AN101" s="76" cm="1">
        <f t="array" ref="AN101">IF(T101="",0,SUMPRODUCT((BX4:BX795="Poissons")*(BY4:BY795="EXCL")*(COUNTIF(AF101,"*"&amp;BZ4:BZ795&amp;"*")&gt;0)*1))</f>
        <v>0</v>
      </c>
      <c r="AO101" s="76" cm="1">
        <f t="array" ref="AO101">IF(T101="",0,SUMPRODUCT((BX4:BX795="Poissons")*(BY4:BY795="ALERTE")*(COUNTIF(AF101,"*"&amp;BZ4:BZ795&amp;"*")&gt;0)*1))</f>
        <v>0</v>
      </c>
      <c r="AP101" s="76" cm="1">
        <f t="array" ref="AP101">IF(T101="",0,SUMPRODUCT((BX4:BX795="Arachides")*(BY4:BY795="ALERTE")*(COUNTIF(AF101,"*"&amp;BZ4:BZ795&amp;"*")&gt;0)*1))</f>
        <v>0</v>
      </c>
      <c r="AQ101" s="76" cm="1">
        <f t="array" ref="AQ101">IF(T101="",0,SUMPRODUCT((BX4:BX795="Soja")*(BY4:BY795="INFO")*(COUNTIF(AF101,"*"&amp;BZ4:BZ795&amp;"*")&gt;0)*1))</f>
        <v>0</v>
      </c>
      <c r="AR101" s="76" cm="1">
        <f t="array" ref="AR101">IF(T101="",0,SUMPRODUCT((BX4:BX795="Soja")*(BY4:BY795="ALERTE")*(COUNTIF(AF101,"*"&amp;BZ4:BZ795&amp;"*")&gt;0)*1))</f>
        <v>0</v>
      </c>
      <c r="AS101" s="76" cm="1">
        <f t="array" ref="AS101">IF(T101="",0,SUMPRODUCT((BX4:BX795="Lait")*(BY4:BY795="INFO")*(COUNTIF(AF101,"*"&amp;BZ4:BZ795&amp;"*")&gt;0)*1))</f>
        <v>0</v>
      </c>
      <c r="AT101" s="76" cm="1">
        <f t="array" ref="AT101">IF(T101="",0,SUMPRODUCT((BX4:BX795="Lait")*(BY4:BY795="EXCL")*(COUNTIF(AF101,"*"&amp;BZ4:BZ795&amp;"*")&gt;0)*1))</f>
        <v>0</v>
      </c>
      <c r="AU101" s="76" cm="1">
        <f t="array" ref="AU101">IF(T101="",0,SUMPRODUCT((BX4:BX795="Lait")*(BY4:BY795="ALERTE")*(COUNTIF(AF101,"*"&amp;BZ4:BZ795&amp;"*")&gt;0)*1))</f>
        <v>0</v>
      </c>
      <c r="AV101" s="76" cm="1">
        <f t="array" ref="AV101">IF(T101="",0,SUMPRODUCT((BX4:BX795="Lait")*(BY4:BY795="SUSP")*(COUNTIF(AF101,"*"&amp;BZ4:BZ795&amp;"*")&gt;0)*1))</f>
        <v>0</v>
      </c>
      <c r="AW101" s="76" cm="1">
        <f t="array" ref="AW101">IF(T101="",0,SUMPRODUCT((BX4:BX795="Fruits a coque")*(BY4:BY795="EXCL")*(COUNTIF(AF101,"*"&amp;BZ4:BZ795&amp;"*")&gt;0)*1))</f>
        <v>0</v>
      </c>
      <c r="AX101" s="76" cm="1">
        <f t="array" ref="AX101">IF(T101="",0,SUMPRODUCT((BX4:BX795="Fruits a coque")*(BY4:BY795="ALERTE")*(COUNTIF(AF101,"*"&amp;BZ4:BZ795&amp;"*")&gt;0)*1))</f>
        <v>0</v>
      </c>
      <c r="AY101" s="76" cm="1">
        <f t="array" ref="AY101">IF(T101="",0,SUMPRODUCT((BX4:BX795="Celeri")*(BY4:BY795="ALERTE")*(COUNTIF(AF101,"*"&amp;BZ4:BZ795&amp;"*")&gt;0)*1))</f>
        <v>0</v>
      </c>
      <c r="AZ101" s="76" cm="1">
        <f t="array" ref="AZ101">IF(T101="",0,SUMPRODUCT((BX4:BX795="Moutarde")*(BY4:BY795="ALERTE")*(COUNTIF(AF101,"*"&amp;BZ4:BZ795&amp;"*")&gt;0)*1))</f>
        <v>0</v>
      </c>
      <c r="BA101" s="76" cm="1">
        <f t="array" ref="BA101">IF(T101="",0,SUMPRODUCT((BX4:BX795="Sesame")*(BY4:BY795="ALERTE")*(COUNTIF(AF101,"*"&amp;BZ4:BZ795&amp;"*")&gt;0)*1))</f>
        <v>0</v>
      </c>
      <c r="BB101" s="76" cm="1">
        <f t="array" ref="BB101">IF(T101="",0,SUMPRODUCT((BX4:BX795="Sulfites")*(BY4:BY795="ALERTE")*(COUNTIF(AF101,"*"&amp;BZ4:BZ795&amp;"*")&gt;0)*1))</f>
        <v>0</v>
      </c>
      <c r="BC101" s="76" cm="1">
        <f t="array" ref="BC101">IF(T101="",0,SUMPRODUCT((BX4:BX795="Lupin")*(BY4:BY795="ALERTE")*(COUNTIF(AF101,"*"&amp;BZ4:BZ795&amp;"*")&gt;0)*1))</f>
        <v>0</v>
      </c>
      <c r="BD101" s="76" cm="1">
        <f t="array" ref="BD101">IF(T101="",0,SUMPRODUCT((BX4:BX795="Mollusques")*(BY4:BY795="EXCL")*(COUNTIF(AF101,"*"&amp;BZ4:BZ795&amp;"*")&gt;0)*1))</f>
        <v>0</v>
      </c>
      <c r="BE101" s="76" cm="1">
        <f t="array" ref="BE101">IF(T101="",0,SUMPRODUCT((BX4:BX795="Mollusques")*(BY4:BY795="ALERTE")*(COUNTIF(AF101,"*"&amp;BZ4:BZ795&amp;"*")&gt;0)*1))</f>
        <v>0</v>
      </c>
      <c r="BF101" s="76" t="str">
        <f t="shared" si="66"/>
        <v/>
      </c>
      <c r="BG101" s="76" t="str">
        <f t="shared" si="67"/>
        <v/>
      </c>
      <c r="BH101" s="76" t="str">
        <f t="shared" si="68"/>
        <v/>
      </c>
      <c r="BI101" s="76" t="str">
        <f t="shared" si="69"/>
        <v/>
      </c>
      <c r="BJ101" s="76" t="str">
        <f t="shared" si="70"/>
        <v/>
      </c>
      <c r="BK101" s="76" t="str">
        <f t="shared" si="71"/>
        <v/>
      </c>
      <c r="BL101" s="76" t="str">
        <f t="shared" si="72"/>
        <v/>
      </c>
      <c r="BM101" s="76" t="str">
        <f t="shared" si="73"/>
        <v/>
      </c>
      <c r="BN101" s="76" t="str">
        <f t="shared" si="74"/>
        <v/>
      </c>
      <c r="BO101" s="76" t="str">
        <f t="shared" si="75"/>
        <v/>
      </c>
      <c r="BP101" s="76" t="str">
        <f t="shared" si="76"/>
        <v/>
      </c>
      <c r="BQ101" s="76" t="str">
        <f t="shared" si="77"/>
        <v/>
      </c>
      <c r="BR101" s="76" t="str">
        <f t="shared" si="78"/>
        <v/>
      </c>
      <c r="BS101" s="76" t="str">
        <f t="shared" si="79"/>
        <v/>
      </c>
      <c r="BT101" s="76" t="str">
        <f t="shared" si="80"/>
        <v/>
      </c>
      <c r="BU101" s="76" t="str">
        <f t="shared" si="81"/>
        <v/>
      </c>
      <c r="BX101" s="67" t="s">
        <v>9</v>
      </c>
      <c r="BY101" s="547" t="s">
        <v>20</v>
      </c>
      <c r="BZ101" s="67" t="s">
        <v>2103</v>
      </c>
      <c r="CA101" s="67" t="s">
        <v>489</v>
      </c>
    </row>
    <row r="102" spans="2:79" ht="30" customHeight="1">
      <c r="B102" s="816" t="str">
        <f t="shared" si="42"/>
        <v/>
      </c>
      <c r="C102" s="816" t="str">
        <f t="shared" si="43"/>
        <v/>
      </c>
      <c r="D102" s="816" t="str">
        <f t="shared" si="44"/>
        <v/>
      </c>
      <c r="E102" s="816">
        <f>IF(H101&lt;&gt;"",E101,IF(E101="","",IFERROR(MATCH(TRUE(),INDEX(INDEX($K:$K,E101+1):$K$203&lt;&gt;"",0),0)+E101,"")))</f>
        <v>243</v>
      </c>
      <c r="F102" s="816">
        <f t="shared" si="82"/>
        <v>0</v>
      </c>
      <c r="G102" s="816" t="str">
        <f t="shared" si="45"/>
        <v>0</v>
      </c>
      <c r="H102" s="829" t="str">
        <f t="shared" si="46"/>
        <v/>
      </c>
      <c r="I102" s="837" t="str">
        <f t="shared" si="47"/>
        <v/>
      </c>
      <c r="J102" s="830" t="str">
        <f>IF(K102="","",COUNTIF($K$18:K102,"&lt;&gt;"))</f>
        <v/>
      </c>
      <c r="K102" s="831"/>
      <c r="L102" s="830" t="str">
        <f t="shared" si="48"/>
        <v/>
      </c>
      <c r="M102" s="792">
        <f t="shared" si="49"/>
        <v>1</v>
      </c>
      <c r="N102" s="832">
        <f t="shared" si="50"/>
        <v>85</v>
      </c>
      <c r="O102" s="833" t="str">
        <f t="shared" si="51"/>
        <v>0</v>
      </c>
      <c r="P102" s="832">
        <f t="shared" si="52"/>
        <v>1</v>
      </c>
      <c r="Q102" s="832">
        <f t="shared" si="53"/>
        <v>1</v>
      </c>
      <c r="S102" s="556">
        <f t="shared" si="54"/>
        <v>102</v>
      </c>
      <c r="T102" s="834" t="str">
        <f t="shared" si="83"/>
        <v>0</v>
      </c>
      <c r="U102" s="556" t="s">
        <v>1456</v>
      </c>
      <c r="V102" s="835" t="str">
        <f t="shared" si="55"/>
        <v>0</v>
      </c>
      <c r="W102" s="836" t="str">
        <f t="shared" si="56"/>
        <v/>
      </c>
      <c r="X102" s="560" t="str">
        <f t="shared" si="57"/>
        <v>0</v>
      </c>
      <c r="Y102" s="561" t="str">
        <f t="shared" si="58"/>
        <v/>
      </c>
      <c r="Z102" s="556">
        <f t="shared" si="59"/>
        <v>0</v>
      </c>
      <c r="AA102" s="556">
        <f t="shared" si="60"/>
        <v>0</v>
      </c>
      <c r="AB102" s="561" t="str">
        <f t="shared" si="61"/>
        <v>aucun match</v>
      </c>
      <c r="AC102" s="76" t="str">
        <f t="shared" si="62"/>
        <v>0</v>
      </c>
      <c r="AD102" s="76" t="str">
        <f t="shared" si="63"/>
        <v>0</v>
      </c>
      <c r="AE102" s="76" t="str">
        <f t="shared" si="64"/>
        <v>0</v>
      </c>
      <c r="AF102" s="76" t="str">
        <f t="shared" si="65"/>
        <v xml:space="preserve"> 0 </v>
      </c>
      <c r="AG102" s="76" cm="1">
        <f t="array" ref="AG102">IF(T102="",0,SUMPRODUCT((BX4:BX795="Gluten")*(BY4:BY795="INFO")*(COUNTIF(AF102,"*"&amp;BZ4:BZ795&amp;"*")&gt;0)*1))</f>
        <v>0</v>
      </c>
      <c r="AH102" s="76" cm="1">
        <f t="array" ref="AH102">IF(T102="",0,SUMPRODUCT((BX4:BX795="Gluten")*(BY4:BY795="EXCL")*(COUNTIF(AF102,"*"&amp;BZ4:BZ795&amp;"*")&gt;0)*1))</f>
        <v>0</v>
      </c>
      <c r="AI102" s="76" cm="1">
        <f t="array" ref="AI102">IF(T102="",0,SUMPRODUCT((BX4:BX795="Gluten")*(BY4:BY795="ALERTE")*(COUNTIF(AF102,"*"&amp;BZ4:BZ795&amp;"*")&gt;0)*1))</f>
        <v>0</v>
      </c>
      <c r="AJ102" s="76" cm="1">
        <f t="array" ref="AJ102">IF(T102="",0,SUMPRODUCT((BX4:BX795="Gluten")*(BY4:BY795="SUSP")*(COUNTIF(AF102,"*"&amp;BZ4:BZ795&amp;"*")&gt;0)*1))</f>
        <v>0</v>
      </c>
      <c r="AK102" s="76" cm="1">
        <f t="array" ref="AK102">IF(T102="",0,SUMPRODUCT((BX4:BX795="Crustaces")*(BY4:BY795="ALERTE")*(COUNTIF(AF102,"*"&amp;BZ4:BZ795&amp;"*")&gt;0)*1))</f>
        <v>0</v>
      </c>
      <c r="AL102" s="76" cm="1">
        <f t="array" ref="AL102">IF(T102="",0,SUMPRODUCT((BX4:BX795="Oeufs")*(BY4:BY795="ALERTE")*(COUNTIF(AF102,"*"&amp;BZ4:BZ795&amp;"*")&gt;0)*1))</f>
        <v>0</v>
      </c>
      <c r="AM102" s="76" cm="1">
        <f t="array" ref="AM102">IF(T102="",0,SUMPRODUCT((BX4:BX795="Poissons")*(BY4:BY795="INFO")*(COUNTIF(AF102,"*"&amp;BZ4:BZ795&amp;"*")&gt;0)*1))</f>
        <v>0</v>
      </c>
      <c r="AN102" s="76" cm="1">
        <f t="array" ref="AN102">IF(T102="",0,SUMPRODUCT((BX4:BX795="Poissons")*(BY4:BY795="EXCL")*(COUNTIF(AF102,"*"&amp;BZ4:BZ795&amp;"*")&gt;0)*1))</f>
        <v>0</v>
      </c>
      <c r="AO102" s="76" cm="1">
        <f t="array" ref="AO102">IF(T102="",0,SUMPRODUCT((BX4:BX795="Poissons")*(BY4:BY795="ALERTE")*(COUNTIF(AF102,"*"&amp;BZ4:BZ795&amp;"*")&gt;0)*1))</f>
        <v>0</v>
      </c>
      <c r="AP102" s="76" cm="1">
        <f t="array" ref="AP102">IF(T102="",0,SUMPRODUCT((BX4:BX795="Arachides")*(BY4:BY795="ALERTE")*(COUNTIF(AF102,"*"&amp;BZ4:BZ795&amp;"*")&gt;0)*1))</f>
        <v>0</v>
      </c>
      <c r="AQ102" s="76" cm="1">
        <f t="array" ref="AQ102">IF(T102="",0,SUMPRODUCT((BX4:BX795="Soja")*(BY4:BY795="INFO")*(COUNTIF(AF102,"*"&amp;BZ4:BZ795&amp;"*")&gt;0)*1))</f>
        <v>0</v>
      </c>
      <c r="AR102" s="76" cm="1">
        <f t="array" ref="AR102">IF(T102="",0,SUMPRODUCT((BX4:BX795="Soja")*(BY4:BY795="ALERTE")*(COUNTIF(AF102,"*"&amp;BZ4:BZ795&amp;"*")&gt;0)*1))</f>
        <v>0</v>
      </c>
      <c r="AS102" s="76" cm="1">
        <f t="array" ref="AS102">IF(T102="",0,SUMPRODUCT((BX4:BX795="Lait")*(BY4:BY795="INFO")*(COUNTIF(AF102,"*"&amp;BZ4:BZ795&amp;"*")&gt;0)*1))</f>
        <v>0</v>
      </c>
      <c r="AT102" s="76" cm="1">
        <f t="array" ref="AT102">IF(T102="",0,SUMPRODUCT((BX4:BX795="Lait")*(BY4:BY795="EXCL")*(COUNTIF(AF102,"*"&amp;BZ4:BZ795&amp;"*")&gt;0)*1))</f>
        <v>0</v>
      </c>
      <c r="AU102" s="76" cm="1">
        <f t="array" ref="AU102">IF(T102="",0,SUMPRODUCT((BX4:BX795="Lait")*(BY4:BY795="ALERTE")*(COUNTIF(AF102,"*"&amp;BZ4:BZ795&amp;"*")&gt;0)*1))</f>
        <v>0</v>
      </c>
      <c r="AV102" s="76" cm="1">
        <f t="array" ref="AV102">IF(T102="",0,SUMPRODUCT((BX4:BX795="Lait")*(BY4:BY795="SUSP")*(COUNTIF(AF102,"*"&amp;BZ4:BZ795&amp;"*")&gt;0)*1))</f>
        <v>0</v>
      </c>
      <c r="AW102" s="76" cm="1">
        <f t="array" ref="AW102">IF(T102="",0,SUMPRODUCT((BX4:BX795="Fruits a coque")*(BY4:BY795="EXCL")*(COUNTIF(AF102,"*"&amp;BZ4:BZ795&amp;"*")&gt;0)*1))</f>
        <v>0</v>
      </c>
      <c r="AX102" s="76" cm="1">
        <f t="array" ref="AX102">IF(T102="",0,SUMPRODUCT((BX4:BX795="Fruits a coque")*(BY4:BY795="ALERTE")*(COUNTIF(AF102,"*"&amp;BZ4:BZ795&amp;"*")&gt;0)*1))</f>
        <v>0</v>
      </c>
      <c r="AY102" s="76" cm="1">
        <f t="array" ref="AY102">IF(T102="",0,SUMPRODUCT((BX4:BX795="Celeri")*(BY4:BY795="ALERTE")*(COUNTIF(AF102,"*"&amp;BZ4:BZ795&amp;"*")&gt;0)*1))</f>
        <v>0</v>
      </c>
      <c r="AZ102" s="76" cm="1">
        <f t="array" ref="AZ102">IF(T102="",0,SUMPRODUCT((BX4:BX795="Moutarde")*(BY4:BY795="ALERTE")*(COUNTIF(AF102,"*"&amp;BZ4:BZ795&amp;"*")&gt;0)*1))</f>
        <v>0</v>
      </c>
      <c r="BA102" s="76" cm="1">
        <f t="array" ref="BA102">IF(T102="",0,SUMPRODUCT((BX4:BX795="Sesame")*(BY4:BY795="ALERTE")*(COUNTIF(AF102,"*"&amp;BZ4:BZ795&amp;"*")&gt;0)*1))</f>
        <v>0</v>
      </c>
      <c r="BB102" s="76" cm="1">
        <f t="array" ref="BB102">IF(T102="",0,SUMPRODUCT((BX4:BX795="Sulfites")*(BY4:BY795="ALERTE")*(COUNTIF(AF102,"*"&amp;BZ4:BZ795&amp;"*")&gt;0)*1))</f>
        <v>0</v>
      </c>
      <c r="BC102" s="76" cm="1">
        <f t="array" ref="BC102">IF(T102="",0,SUMPRODUCT((BX4:BX795="Lupin")*(BY4:BY795="ALERTE")*(COUNTIF(AF102,"*"&amp;BZ4:BZ795&amp;"*")&gt;0)*1))</f>
        <v>0</v>
      </c>
      <c r="BD102" s="76" cm="1">
        <f t="array" ref="BD102">IF(T102="",0,SUMPRODUCT((BX4:BX795="Mollusques")*(BY4:BY795="EXCL")*(COUNTIF(AF102,"*"&amp;BZ4:BZ795&amp;"*")&gt;0)*1))</f>
        <v>0</v>
      </c>
      <c r="BE102" s="76" cm="1">
        <f t="array" ref="BE102">IF(T102="",0,SUMPRODUCT((BX4:BX795="Mollusques")*(BY4:BY795="ALERTE")*(COUNTIF(AF102,"*"&amp;BZ4:BZ795&amp;"*")&gt;0)*1))</f>
        <v>0</v>
      </c>
      <c r="BF102" s="76" t="str">
        <f t="shared" si="66"/>
        <v/>
      </c>
      <c r="BG102" s="76" t="str">
        <f t="shared" si="67"/>
        <v/>
      </c>
      <c r="BH102" s="76" t="str">
        <f t="shared" si="68"/>
        <v/>
      </c>
      <c r="BI102" s="76" t="str">
        <f t="shared" si="69"/>
        <v/>
      </c>
      <c r="BJ102" s="76" t="str">
        <f t="shared" si="70"/>
        <v/>
      </c>
      <c r="BK102" s="76" t="str">
        <f t="shared" si="71"/>
        <v/>
      </c>
      <c r="BL102" s="76" t="str">
        <f t="shared" si="72"/>
        <v/>
      </c>
      <c r="BM102" s="76" t="str">
        <f t="shared" si="73"/>
        <v/>
      </c>
      <c r="BN102" s="76" t="str">
        <f t="shared" si="74"/>
        <v/>
      </c>
      <c r="BO102" s="76" t="str">
        <f t="shared" si="75"/>
        <v/>
      </c>
      <c r="BP102" s="76" t="str">
        <f t="shared" si="76"/>
        <v/>
      </c>
      <c r="BQ102" s="76" t="str">
        <f t="shared" si="77"/>
        <v/>
      </c>
      <c r="BR102" s="76" t="str">
        <f t="shared" si="78"/>
        <v/>
      </c>
      <c r="BS102" s="76" t="str">
        <f t="shared" si="79"/>
        <v/>
      </c>
      <c r="BT102" s="76" t="str">
        <f t="shared" si="80"/>
        <v/>
      </c>
      <c r="BU102" s="76" t="str">
        <f t="shared" si="81"/>
        <v/>
      </c>
      <c r="BX102" s="67" t="s">
        <v>9</v>
      </c>
      <c r="BY102" s="547" t="s">
        <v>20</v>
      </c>
      <c r="BZ102" s="67" t="s">
        <v>2013</v>
      </c>
      <c r="CA102" s="67" t="s">
        <v>490</v>
      </c>
    </row>
    <row r="103" spans="2:79" ht="30" customHeight="1">
      <c r="B103" s="816" t="str">
        <f t="shared" si="42"/>
        <v/>
      </c>
      <c r="C103" s="816" t="str">
        <f t="shared" si="43"/>
        <v/>
      </c>
      <c r="D103" s="816" t="str">
        <f t="shared" si="44"/>
        <v/>
      </c>
      <c r="E103" s="816">
        <f>IF(H102&lt;&gt;"",E102,IF(E102="","",IFERROR(MATCH(TRUE(),INDEX(INDEX($K:$K,E102+1):$K$203&lt;&gt;"",0),0)+E102,"")))</f>
        <v>244</v>
      </c>
      <c r="F103" s="816">
        <f t="shared" si="82"/>
        <v>0</v>
      </c>
      <c r="G103" s="816" t="str">
        <f t="shared" si="45"/>
        <v>0</v>
      </c>
      <c r="H103" s="829" t="str">
        <f t="shared" si="46"/>
        <v/>
      </c>
      <c r="I103" s="837" t="str">
        <f t="shared" si="47"/>
        <v/>
      </c>
      <c r="J103" s="830" t="str">
        <f>IF(K103="","",COUNTIF($K$18:K103,"&lt;&gt;"))</f>
        <v/>
      </c>
      <c r="K103" s="831"/>
      <c r="L103" s="830" t="str">
        <f t="shared" si="48"/>
        <v/>
      </c>
      <c r="M103" s="792">
        <f t="shared" si="49"/>
        <v>1</v>
      </c>
      <c r="N103" s="832">
        <f t="shared" si="50"/>
        <v>86</v>
      </c>
      <c r="O103" s="833" t="str">
        <f t="shared" si="51"/>
        <v>0</v>
      </c>
      <c r="P103" s="832">
        <f t="shared" si="52"/>
        <v>1</v>
      </c>
      <c r="Q103" s="832">
        <f t="shared" si="53"/>
        <v>1</v>
      </c>
      <c r="S103" s="556">
        <f t="shared" si="54"/>
        <v>103</v>
      </c>
      <c r="T103" s="834" t="str">
        <f t="shared" si="83"/>
        <v>0</v>
      </c>
      <c r="U103" s="556" t="s">
        <v>1456</v>
      </c>
      <c r="V103" s="835" t="str">
        <f t="shared" si="55"/>
        <v>0</v>
      </c>
      <c r="W103" s="836" t="str">
        <f t="shared" si="56"/>
        <v/>
      </c>
      <c r="X103" s="560" t="str">
        <f t="shared" si="57"/>
        <v>0</v>
      </c>
      <c r="Y103" s="561" t="str">
        <f t="shared" si="58"/>
        <v/>
      </c>
      <c r="Z103" s="556">
        <f t="shared" si="59"/>
        <v>0</v>
      </c>
      <c r="AA103" s="556">
        <f t="shared" si="60"/>
        <v>0</v>
      </c>
      <c r="AB103" s="561" t="str">
        <f t="shared" si="61"/>
        <v>aucun match</v>
      </c>
      <c r="AC103" s="76" t="str">
        <f t="shared" si="62"/>
        <v>0</v>
      </c>
      <c r="AD103" s="76" t="str">
        <f t="shared" si="63"/>
        <v>0</v>
      </c>
      <c r="AE103" s="76" t="str">
        <f t="shared" si="64"/>
        <v>0</v>
      </c>
      <c r="AF103" s="76" t="str">
        <f t="shared" si="65"/>
        <v xml:space="preserve"> 0 </v>
      </c>
      <c r="AG103" s="76" cm="1">
        <f t="array" ref="AG103">IF(T103="",0,SUMPRODUCT((BX4:BX795="Gluten")*(BY4:BY795="INFO")*(COUNTIF(AF103,"*"&amp;BZ4:BZ795&amp;"*")&gt;0)*1))</f>
        <v>0</v>
      </c>
      <c r="AH103" s="76" cm="1">
        <f t="array" ref="AH103">IF(T103="",0,SUMPRODUCT((BX4:BX795="Gluten")*(BY4:BY795="EXCL")*(COUNTIF(AF103,"*"&amp;BZ4:BZ795&amp;"*")&gt;0)*1))</f>
        <v>0</v>
      </c>
      <c r="AI103" s="76" cm="1">
        <f t="array" ref="AI103">IF(T103="",0,SUMPRODUCT((BX4:BX795="Gluten")*(BY4:BY795="ALERTE")*(COUNTIF(AF103,"*"&amp;BZ4:BZ795&amp;"*")&gt;0)*1))</f>
        <v>0</v>
      </c>
      <c r="AJ103" s="76" cm="1">
        <f t="array" ref="AJ103">IF(T103="",0,SUMPRODUCT((BX4:BX795="Gluten")*(BY4:BY795="SUSP")*(COUNTIF(AF103,"*"&amp;BZ4:BZ795&amp;"*")&gt;0)*1))</f>
        <v>0</v>
      </c>
      <c r="AK103" s="76" cm="1">
        <f t="array" ref="AK103">IF(T103="",0,SUMPRODUCT((BX4:BX795="Crustaces")*(BY4:BY795="ALERTE")*(COUNTIF(AF103,"*"&amp;BZ4:BZ795&amp;"*")&gt;0)*1))</f>
        <v>0</v>
      </c>
      <c r="AL103" s="76" cm="1">
        <f t="array" ref="AL103">IF(T103="",0,SUMPRODUCT((BX4:BX795="Oeufs")*(BY4:BY795="ALERTE")*(COUNTIF(AF103,"*"&amp;BZ4:BZ795&amp;"*")&gt;0)*1))</f>
        <v>0</v>
      </c>
      <c r="AM103" s="76" cm="1">
        <f t="array" ref="AM103">IF(T103="",0,SUMPRODUCT((BX4:BX795="Poissons")*(BY4:BY795="INFO")*(COUNTIF(AF103,"*"&amp;BZ4:BZ795&amp;"*")&gt;0)*1))</f>
        <v>0</v>
      </c>
      <c r="AN103" s="76" cm="1">
        <f t="array" ref="AN103">IF(T103="",0,SUMPRODUCT((BX4:BX795="Poissons")*(BY4:BY795="EXCL")*(COUNTIF(AF103,"*"&amp;BZ4:BZ795&amp;"*")&gt;0)*1))</f>
        <v>0</v>
      </c>
      <c r="AO103" s="76" cm="1">
        <f t="array" ref="AO103">IF(T103="",0,SUMPRODUCT((BX4:BX795="Poissons")*(BY4:BY795="ALERTE")*(COUNTIF(AF103,"*"&amp;BZ4:BZ795&amp;"*")&gt;0)*1))</f>
        <v>0</v>
      </c>
      <c r="AP103" s="76" cm="1">
        <f t="array" ref="AP103">IF(T103="",0,SUMPRODUCT((BX4:BX795="Arachides")*(BY4:BY795="ALERTE")*(COUNTIF(AF103,"*"&amp;BZ4:BZ795&amp;"*")&gt;0)*1))</f>
        <v>0</v>
      </c>
      <c r="AQ103" s="76" cm="1">
        <f t="array" ref="AQ103">IF(T103="",0,SUMPRODUCT((BX4:BX795="Soja")*(BY4:BY795="INFO")*(COUNTIF(AF103,"*"&amp;BZ4:BZ795&amp;"*")&gt;0)*1))</f>
        <v>0</v>
      </c>
      <c r="AR103" s="76" cm="1">
        <f t="array" ref="AR103">IF(T103="",0,SUMPRODUCT((BX4:BX795="Soja")*(BY4:BY795="ALERTE")*(COUNTIF(AF103,"*"&amp;BZ4:BZ795&amp;"*")&gt;0)*1))</f>
        <v>0</v>
      </c>
      <c r="AS103" s="76" cm="1">
        <f t="array" ref="AS103">IF(T103="",0,SUMPRODUCT((BX4:BX795="Lait")*(BY4:BY795="INFO")*(COUNTIF(AF103,"*"&amp;BZ4:BZ795&amp;"*")&gt;0)*1))</f>
        <v>0</v>
      </c>
      <c r="AT103" s="76" cm="1">
        <f t="array" ref="AT103">IF(T103="",0,SUMPRODUCT((BX4:BX795="Lait")*(BY4:BY795="EXCL")*(COUNTIF(AF103,"*"&amp;BZ4:BZ795&amp;"*")&gt;0)*1))</f>
        <v>0</v>
      </c>
      <c r="AU103" s="76" cm="1">
        <f t="array" ref="AU103">IF(T103="",0,SUMPRODUCT((BX4:BX795="Lait")*(BY4:BY795="ALERTE")*(COUNTIF(AF103,"*"&amp;BZ4:BZ795&amp;"*")&gt;0)*1))</f>
        <v>0</v>
      </c>
      <c r="AV103" s="76" cm="1">
        <f t="array" ref="AV103">IF(T103="",0,SUMPRODUCT((BX4:BX795="Lait")*(BY4:BY795="SUSP")*(COUNTIF(AF103,"*"&amp;BZ4:BZ795&amp;"*")&gt;0)*1))</f>
        <v>0</v>
      </c>
      <c r="AW103" s="76" cm="1">
        <f t="array" ref="AW103">IF(T103="",0,SUMPRODUCT((BX4:BX795="Fruits a coque")*(BY4:BY795="EXCL")*(COUNTIF(AF103,"*"&amp;BZ4:BZ795&amp;"*")&gt;0)*1))</f>
        <v>0</v>
      </c>
      <c r="AX103" s="76" cm="1">
        <f t="array" ref="AX103">IF(T103="",0,SUMPRODUCT((BX4:BX795="Fruits a coque")*(BY4:BY795="ALERTE")*(COUNTIF(AF103,"*"&amp;BZ4:BZ795&amp;"*")&gt;0)*1))</f>
        <v>0</v>
      </c>
      <c r="AY103" s="76" cm="1">
        <f t="array" ref="AY103">IF(T103="",0,SUMPRODUCT((BX4:BX795="Celeri")*(BY4:BY795="ALERTE")*(COUNTIF(AF103,"*"&amp;BZ4:BZ795&amp;"*")&gt;0)*1))</f>
        <v>0</v>
      </c>
      <c r="AZ103" s="76" cm="1">
        <f t="array" ref="AZ103">IF(T103="",0,SUMPRODUCT((BX4:BX795="Moutarde")*(BY4:BY795="ALERTE")*(COUNTIF(AF103,"*"&amp;BZ4:BZ795&amp;"*")&gt;0)*1))</f>
        <v>0</v>
      </c>
      <c r="BA103" s="76" cm="1">
        <f t="array" ref="BA103">IF(T103="",0,SUMPRODUCT((BX4:BX795="Sesame")*(BY4:BY795="ALERTE")*(COUNTIF(AF103,"*"&amp;BZ4:BZ795&amp;"*")&gt;0)*1))</f>
        <v>0</v>
      </c>
      <c r="BB103" s="76" cm="1">
        <f t="array" ref="BB103">IF(T103="",0,SUMPRODUCT((BX4:BX795="Sulfites")*(BY4:BY795="ALERTE")*(COUNTIF(AF103,"*"&amp;BZ4:BZ795&amp;"*")&gt;0)*1))</f>
        <v>0</v>
      </c>
      <c r="BC103" s="76" cm="1">
        <f t="array" ref="BC103">IF(T103="",0,SUMPRODUCT((BX4:BX795="Lupin")*(BY4:BY795="ALERTE")*(COUNTIF(AF103,"*"&amp;BZ4:BZ795&amp;"*")&gt;0)*1))</f>
        <v>0</v>
      </c>
      <c r="BD103" s="76" cm="1">
        <f t="array" ref="BD103">IF(T103="",0,SUMPRODUCT((BX4:BX795="Mollusques")*(BY4:BY795="EXCL")*(COUNTIF(AF103,"*"&amp;BZ4:BZ795&amp;"*")&gt;0)*1))</f>
        <v>0</v>
      </c>
      <c r="BE103" s="76" cm="1">
        <f t="array" ref="BE103">IF(T103="",0,SUMPRODUCT((BX4:BX795="Mollusques")*(BY4:BY795="ALERTE")*(COUNTIF(AF103,"*"&amp;BZ4:BZ795&amp;"*")&gt;0)*1))</f>
        <v>0</v>
      </c>
      <c r="BF103" s="76" t="str">
        <f t="shared" si="66"/>
        <v/>
      </c>
      <c r="BG103" s="76" t="str">
        <f t="shared" si="67"/>
        <v/>
      </c>
      <c r="BH103" s="76" t="str">
        <f t="shared" si="68"/>
        <v/>
      </c>
      <c r="BI103" s="76" t="str">
        <f t="shared" si="69"/>
        <v/>
      </c>
      <c r="BJ103" s="76" t="str">
        <f t="shared" si="70"/>
        <v/>
      </c>
      <c r="BK103" s="76" t="str">
        <f t="shared" si="71"/>
        <v/>
      </c>
      <c r="BL103" s="76" t="str">
        <f t="shared" si="72"/>
        <v/>
      </c>
      <c r="BM103" s="76" t="str">
        <f t="shared" si="73"/>
        <v/>
      </c>
      <c r="BN103" s="76" t="str">
        <f t="shared" si="74"/>
        <v/>
      </c>
      <c r="BO103" s="76" t="str">
        <f t="shared" si="75"/>
        <v/>
      </c>
      <c r="BP103" s="76" t="str">
        <f t="shared" si="76"/>
        <v/>
      </c>
      <c r="BQ103" s="76" t="str">
        <f t="shared" si="77"/>
        <v/>
      </c>
      <c r="BR103" s="76" t="str">
        <f t="shared" si="78"/>
        <v/>
      </c>
      <c r="BS103" s="76" t="str">
        <f t="shared" si="79"/>
        <v/>
      </c>
      <c r="BT103" s="76" t="str">
        <f t="shared" si="80"/>
        <v/>
      </c>
      <c r="BU103" s="76" t="str">
        <f t="shared" si="81"/>
        <v/>
      </c>
      <c r="BX103" s="67" t="s">
        <v>9</v>
      </c>
      <c r="BY103" s="547" t="s">
        <v>20</v>
      </c>
      <c r="BZ103" s="67" t="s">
        <v>2012</v>
      </c>
      <c r="CA103" s="67" t="s">
        <v>491</v>
      </c>
    </row>
    <row r="104" spans="2:79" ht="30" customHeight="1">
      <c r="B104" s="816" t="str">
        <f t="shared" si="42"/>
        <v/>
      </c>
      <c r="C104" s="816" t="str">
        <f t="shared" si="43"/>
        <v/>
      </c>
      <c r="D104" s="816" t="str">
        <f t="shared" si="44"/>
        <v/>
      </c>
      <c r="E104" s="816">
        <f>IF(H103&lt;&gt;"",E103,IF(E103="","",IFERROR(MATCH(TRUE(),INDEX(INDEX($K:$K,E103+1):$K$203&lt;&gt;"",0),0)+E103,"")))</f>
        <v>245</v>
      </c>
      <c r="F104" s="816">
        <f t="shared" si="82"/>
        <v>0</v>
      </c>
      <c r="G104" s="816" t="str">
        <f t="shared" si="45"/>
        <v>0</v>
      </c>
      <c r="H104" s="829" t="str">
        <f t="shared" si="46"/>
        <v/>
      </c>
      <c r="I104" s="837" t="str">
        <f t="shared" si="47"/>
        <v/>
      </c>
      <c r="J104" s="830" t="str">
        <f>IF(K104="","",COUNTIF($K$18:K104,"&lt;&gt;"))</f>
        <v/>
      </c>
      <c r="K104" s="831"/>
      <c r="L104" s="830" t="str">
        <f t="shared" si="48"/>
        <v/>
      </c>
      <c r="M104" s="792">
        <f t="shared" si="49"/>
        <v>1</v>
      </c>
      <c r="N104" s="832">
        <f t="shared" si="50"/>
        <v>87</v>
      </c>
      <c r="O104" s="833" t="str">
        <f t="shared" si="51"/>
        <v>0</v>
      </c>
      <c r="P104" s="832">
        <f t="shared" si="52"/>
        <v>1</v>
      </c>
      <c r="Q104" s="832">
        <f t="shared" si="53"/>
        <v>1</v>
      </c>
      <c r="S104" s="556">
        <f t="shared" si="54"/>
        <v>104</v>
      </c>
      <c r="T104" s="834" t="str">
        <f t="shared" si="83"/>
        <v>0</v>
      </c>
      <c r="U104" s="556" t="s">
        <v>1456</v>
      </c>
      <c r="V104" s="835" t="str">
        <f t="shared" si="55"/>
        <v>0</v>
      </c>
      <c r="W104" s="836" t="str">
        <f t="shared" si="56"/>
        <v/>
      </c>
      <c r="X104" s="560" t="str">
        <f t="shared" si="57"/>
        <v>0</v>
      </c>
      <c r="Y104" s="561" t="str">
        <f t="shared" si="58"/>
        <v/>
      </c>
      <c r="Z104" s="556">
        <f t="shared" si="59"/>
        <v>0</v>
      </c>
      <c r="AA104" s="556">
        <f t="shared" si="60"/>
        <v>0</v>
      </c>
      <c r="AB104" s="561" t="str">
        <f t="shared" si="61"/>
        <v>aucun match</v>
      </c>
      <c r="AC104" s="76" t="str">
        <f t="shared" si="62"/>
        <v>0</v>
      </c>
      <c r="AD104" s="76" t="str">
        <f t="shared" si="63"/>
        <v>0</v>
      </c>
      <c r="AE104" s="76" t="str">
        <f t="shared" si="64"/>
        <v>0</v>
      </c>
      <c r="AF104" s="76" t="str">
        <f t="shared" si="65"/>
        <v xml:space="preserve"> 0 </v>
      </c>
      <c r="AG104" s="76" cm="1">
        <f t="array" ref="AG104">IF(T104="",0,SUMPRODUCT((BX4:BX795="Gluten")*(BY4:BY795="INFO")*(COUNTIF(AF104,"*"&amp;BZ4:BZ795&amp;"*")&gt;0)*1))</f>
        <v>0</v>
      </c>
      <c r="AH104" s="76" cm="1">
        <f t="array" ref="AH104">IF(T104="",0,SUMPRODUCT((BX4:BX795="Gluten")*(BY4:BY795="EXCL")*(COUNTIF(AF104,"*"&amp;BZ4:BZ795&amp;"*")&gt;0)*1))</f>
        <v>0</v>
      </c>
      <c r="AI104" s="76" cm="1">
        <f t="array" ref="AI104">IF(T104="",0,SUMPRODUCT((BX4:BX795="Gluten")*(BY4:BY795="ALERTE")*(COUNTIF(AF104,"*"&amp;BZ4:BZ795&amp;"*")&gt;0)*1))</f>
        <v>0</v>
      </c>
      <c r="AJ104" s="76" cm="1">
        <f t="array" ref="AJ104">IF(T104="",0,SUMPRODUCT((BX4:BX795="Gluten")*(BY4:BY795="SUSP")*(COUNTIF(AF104,"*"&amp;BZ4:BZ795&amp;"*")&gt;0)*1))</f>
        <v>0</v>
      </c>
      <c r="AK104" s="76" cm="1">
        <f t="array" ref="AK104">IF(T104="",0,SUMPRODUCT((BX4:BX795="Crustaces")*(BY4:BY795="ALERTE")*(COUNTIF(AF104,"*"&amp;BZ4:BZ795&amp;"*")&gt;0)*1))</f>
        <v>0</v>
      </c>
      <c r="AL104" s="76" cm="1">
        <f t="array" ref="AL104">IF(T104="",0,SUMPRODUCT((BX4:BX795="Oeufs")*(BY4:BY795="ALERTE")*(COUNTIF(AF104,"*"&amp;BZ4:BZ795&amp;"*")&gt;0)*1))</f>
        <v>0</v>
      </c>
      <c r="AM104" s="76" cm="1">
        <f t="array" ref="AM104">IF(T104="",0,SUMPRODUCT((BX4:BX795="Poissons")*(BY4:BY795="INFO")*(COUNTIF(AF104,"*"&amp;BZ4:BZ795&amp;"*")&gt;0)*1))</f>
        <v>0</v>
      </c>
      <c r="AN104" s="76" cm="1">
        <f t="array" ref="AN104">IF(T104="",0,SUMPRODUCT((BX4:BX795="Poissons")*(BY4:BY795="EXCL")*(COUNTIF(AF104,"*"&amp;BZ4:BZ795&amp;"*")&gt;0)*1))</f>
        <v>0</v>
      </c>
      <c r="AO104" s="76" cm="1">
        <f t="array" ref="AO104">IF(T104="",0,SUMPRODUCT((BX4:BX795="Poissons")*(BY4:BY795="ALERTE")*(COUNTIF(AF104,"*"&amp;BZ4:BZ795&amp;"*")&gt;0)*1))</f>
        <v>0</v>
      </c>
      <c r="AP104" s="76" cm="1">
        <f t="array" ref="AP104">IF(T104="",0,SUMPRODUCT((BX4:BX795="Arachides")*(BY4:BY795="ALERTE")*(COUNTIF(AF104,"*"&amp;BZ4:BZ795&amp;"*")&gt;0)*1))</f>
        <v>0</v>
      </c>
      <c r="AQ104" s="76" cm="1">
        <f t="array" ref="AQ104">IF(T104="",0,SUMPRODUCT((BX4:BX795="Soja")*(BY4:BY795="INFO")*(COUNTIF(AF104,"*"&amp;BZ4:BZ795&amp;"*")&gt;0)*1))</f>
        <v>0</v>
      </c>
      <c r="AR104" s="76" cm="1">
        <f t="array" ref="AR104">IF(T104="",0,SUMPRODUCT((BX4:BX795="Soja")*(BY4:BY795="ALERTE")*(COUNTIF(AF104,"*"&amp;BZ4:BZ795&amp;"*")&gt;0)*1))</f>
        <v>0</v>
      </c>
      <c r="AS104" s="76" cm="1">
        <f t="array" ref="AS104">IF(T104="",0,SUMPRODUCT((BX4:BX795="Lait")*(BY4:BY795="INFO")*(COUNTIF(AF104,"*"&amp;BZ4:BZ795&amp;"*")&gt;0)*1))</f>
        <v>0</v>
      </c>
      <c r="AT104" s="76" cm="1">
        <f t="array" ref="AT104">IF(T104="",0,SUMPRODUCT((BX4:BX795="Lait")*(BY4:BY795="EXCL")*(COUNTIF(AF104,"*"&amp;BZ4:BZ795&amp;"*")&gt;0)*1))</f>
        <v>0</v>
      </c>
      <c r="AU104" s="76" cm="1">
        <f t="array" ref="AU104">IF(T104="",0,SUMPRODUCT((BX4:BX795="Lait")*(BY4:BY795="ALERTE")*(COUNTIF(AF104,"*"&amp;BZ4:BZ795&amp;"*")&gt;0)*1))</f>
        <v>0</v>
      </c>
      <c r="AV104" s="76" cm="1">
        <f t="array" ref="AV104">IF(T104="",0,SUMPRODUCT((BX4:BX795="Lait")*(BY4:BY795="SUSP")*(COUNTIF(AF104,"*"&amp;BZ4:BZ795&amp;"*")&gt;0)*1))</f>
        <v>0</v>
      </c>
      <c r="AW104" s="76" cm="1">
        <f t="array" ref="AW104">IF(T104="",0,SUMPRODUCT((BX4:BX795="Fruits a coque")*(BY4:BY795="EXCL")*(COUNTIF(AF104,"*"&amp;BZ4:BZ795&amp;"*")&gt;0)*1))</f>
        <v>0</v>
      </c>
      <c r="AX104" s="76" cm="1">
        <f t="array" ref="AX104">IF(T104="",0,SUMPRODUCT((BX4:BX795="Fruits a coque")*(BY4:BY795="ALERTE")*(COUNTIF(AF104,"*"&amp;BZ4:BZ795&amp;"*")&gt;0)*1))</f>
        <v>0</v>
      </c>
      <c r="AY104" s="76" cm="1">
        <f t="array" ref="AY104">IF(T104="",0,SUMPRODUCT((BX4:BX795="Celeri")*(BY4:BY795="ALERTE")*(COUNTIF(AF104,"*"&amp;BZ4:BZ795&amp;"*")&gt;0)*1))</f>
        <v>0</v>
      </c>
      <c r="AZ104" s="76" cm="1">
        <f t="array" ref="AZ104">IF(T104="",0,SUMPRODUCT((BX4:BX795="Moutarde")*(BY4:BY795="ALERTE")*(COUNTIF(AF104,"*"&amp;BZ4:BZ795&amp;"*")&gt;0)*1))</f>
        <v>0</v>
      </c>
      <c r="BA104" s="76" cm="1">
        <f t="array" ref="BA104">IF(T104="",0,SUMPRODUCT((BX4:BX795="Sesame")*(BY4:BY795="ALERTE")*(COUNTIF(AF104,"*"&amp;BZ4:BZ795&amp;"*")&gt;0)*1))</f>
        <v>0</v>
      </c>
      <c r="BB104" s="76" cm="1">
        <f t="array" ref="BB104">IF(T104="",0,SUMPRODUCT((BX4:BX795="Sulfites")*(BY4:BY795="ALERTE")*(COUNTIF(AF104,"*"&amp;BZ4:BZ795&amp;"*")&gt;0)*1))</f>
        <v>0</v>
      </c>
      <c r="BC104" s="76" cm="1">
        <f t="array" ref="BC104">IF(T104="",0,SUMPRODUCT((BX4:BX795="Lupin")*(BY4:BY795="ALERTE")*(COUNTIF(AF104,"*"&amp;BZ4:BZ795&amp;"*")&gt;0)*1))</f>
        <v>0</v>
      </c>
      <c r="BD104" s="76" cm="1">
        <f t="array" ref="BD104">IF(T104="",0,SUMPRODUCT((BX4:BX795="Mollusques")*(BY4:BY795="EXCL")*(COUNTIF(AF104,"*"&amp;BZ4:BZ795&amp;"*")&gt;0)*1))</f>
        <v>0</v>
      </c>
      <c r="BE104" s="76" cm="1">
        <f t="array" ref="BE104">IF(T104="",0,SUMPRODUCT((BX4:BX795="Mollusques")*(BY4:BY795="ALERTE")*(COUNTIF(AF104,"*"&amp;BZ4:BZ795&amp;"*")&gt;0)*1))</f>
        <v>0</v>
      </c>
      <c r="BF104" s="76" t="str">
        <f t="shared" si="66"/>
        <v/>
      </c>
      <c r="BG104" s="76" t="str">
        <f t="shared" si="67"/>
        <v/>
      </c>
      <c r="BH104" s="76" t="str">
        <f t="shared" si="68"/>
        <v/>
      </c>
      <c r="BI104" s="76" t="str">
        <f t="shared" si="69"/>
        <v/>
      </c>
      <c r="BJ104" s="76" t="str">
        <f t="shared" si="70"/>
        <v/>
      </c>
      <c r="BK104" s="76" t="str">
        <f t="shared" si="71"/>
        <v/>
      </c>
      <c r="BL104" s="76" t="str">
        <f t="shared" si="72"/>
        <v/>
      </c>
      <c r="BM104" s="76" t="str">
        <f t="shared" si="73"/>
        <v/>
      </c>
      <c r="BN104" s="76" t="str">
        <f t="shared" si="74"/>
        <v/>
      </c>
      <c r="BO104" s="76" t="str">
        <f t="shared" si="75"/>
        <v/>
      </c>
      <c r="BP104" s="76" t="str">
        <f t="shared" si="76"/>
        <v/>
      </c>
      <c r="BQ104" s="76" t="str">
        <f t="shared" si="77"/>
        <v/>
      </c>
      <c r="BR104" s="76" t="str">
        <f t="shared" si="78"/>
        <v/>
      </c>
      <c r="BS104" s="76" t="str">
        <f t="shared" si="79"/>
        <v/>
      </c>
      <c r="BT104" s="76" t="str">
        <f t="shared" si="80"/>
        <v/>
      </c>
      <c r="BU104" s="76" t="str">
        <f t="shared" si="81"/>
        <v/>
      </c>
      <c r="BX104" s="67" t="s">
        <v>9</v>
      </c>
      <c r="BY104" s="547" t="s">
        <v>20</v>
      </c>
      <c r="BZ104" s="67" t="s">
        <v>2011</v>
      </c>
      <c r="CA104" s="67" t="s">
        <v>492</v>
      </c>
    </row>
    <row r="105" spans="2:79" ht="30" customHeight="1">
      <c r="B105" s="816" t="str">
        <f t="shared" si="42"/>
        <v/>
      </c>
      <c r="C105" s="816" t="str">
        <f t="shared" si="43"/>
        <v/>
      </c>
      <c r="D105" s="816" t="str">
        <f t="shared" si="44"/>
        <v/>
      </c>
      <c r="E105" s="816">
        <f>IF(H104&lt;&gt;"",E104,IF(E104="","",IFERROR(MATCH(TRUE(),INDEX(INDEX($K:$K,E104+1):$K$203&lt;&gt;"",0),0)+E104,"")))</f>
        <v>246</v>
      </c>
      <c r="F105" s="816">
        <f t="shared" si="82"/>
        <v>0</v>
      </c>
      <c r="G105" s="816" t="str">
        <f t="shared" si="45"/>
        <v>0</v>
      </c>
      <c r="H105" s="829" t="str">
        <f t="shared" si="46"/>
        <v/>
      </c>
      <c r="I105" s="837" t="str">
        <f t="shared" si="47"/>
        <v/>
      </c>
      <c r="J105" s="830" t="str">
        <f>IF(K105="","",COUNTIF($K$18:K105,"&lt;&gt;"))</f>
        <v/>
      </c>
      <c r="K105" s="831"/>
      <c r="L105" s="830" t="str">
        <f t="shared" si="48"/>
        <v/>
      </c>
      <c r="M105" s="792">
        <f t="shared" si="49"/>
        <v>1</v>
      </c>
      <c r="N105" s="832">
        <f t="shared" si="50"/>
        <v>88</v>
      </c>
      <c r="O105" s="833" t="str">
        <f t="shared" si="51"/>
        <v>0</v>
      </c>
      <c r="P105" s="832">
        <f t="shared" si="52"/>
        <v>1</v>
      </c>
      <c r="Q105" s="832">
        <f t="shared" si="53"/>
        <v>1</v>
      </c>
      <c r="S105" s="556">
        <f t="shared" si="54"/>
        <v>105</v>
      </c>
      <c r="T105" s="834" t="str">
        <f t="shared" si="83"/>
        <v>0</v>
      </c>
      <c r="U105" s="556" t="s">
        <v>1456</v>
      </c>
      <c r="V105" s="835" t="str">
        <f t="shared" si="55"/>
        <v>0</v>
      </c>
      <c r="W105" s="836" t="str">
        <f t="shared" si="56"/>
        <v/>
      </c>
      <c r="X105" s="560" t="str">
        <f t="shared" si="57"/>
        <v>0</v>
      </c>
      <c r="Y105" s="561" t="str">
        <f t="shared" si="58"/>
        <v/>
      </c>
      <c r="Z105" s="556">
        <f t="shared" si="59"/>
        <v>0</v>
      </c>
      <c r="AA105" s="556">
        <f t="shared" si="60"/>
        <v>0</v>
      </c>
      <c r="AB105" s="561" t="str">
        <f t="shared" si="61"/>
        <v>aucun match</v>
      </c>
      <c r="AC105" s="76" t="str">
        <f t="shared" si="62"/>
        <v>0</v>
      </c>
      <c r="AD105" s="76" t="str">
        <f t="shared" si="63"/>
        <v>0</v>
      </c>
      <c r="AE105" s="76" t="str">
        <f t="shared" si="64"/>
        <v>0</v>
      </c>
      <c r="AF105" s="76" t="str">
        <f t="shared" si="65"/>
        <v xml:space="preserve"> 0 </v>
      </c>
      <c r="AG105" s="76" cm="1">
        <f t="array" ref="AG105">IF(T105="",0,SUMPRODUCT((BX4:BX795="Gluten")*(BY4:BY795="INFO")*(COUNTIF(AF105,"*"&amp;BZ4:BZ795&amp;"*")&gt;0)*1))</f>
        <v>0</v>
      </c>
      <c r="AH105" s="76" cm="1">
        <f t="array" ref="AH105">IF(T105="",0,SUMPRODUCT((BX4:BX795="Gluten")*(BY4:BY795="EXCL")*(COUNTIF(AF105,"*"&amp;BZ4:BZ795&amp;"*")&gt;0)*1))</f>
        <v>0</v>
      </c>
      <c r="AI105" s="76" cm="1">
        <f t="array" ref="AI105">IF(T105="",0,SUMPRODUCT((BX4:BX795="Gluten")*(BY4:BY795="ALERTE")*(COUNTIF(AF105,"*"&amp;BZ4:BZ795&amp;"*")&gt;0)*1))</f>
        <v>0</v>
      </c>
      <c r="AJ105" s="76" cm="1">
        <f t="array" ref="AJ105">IF(T105="",0,SUMPRODUCT((BX4:BX795="Gluten")*(BY4:BY795="SUSP")*(COUNTIF(AF105,"*"&amp;BZ4:BZ795&amp;"*")&gt;0)*1))</f>
        <v>0</v>
      </c>
      <c r="AK105" s="76" cm="1">
        <f t="array" ref="AK105">IF(T105="",0,SUMPRODUCT((BX4:BX795="Crustaces")*(BY4:BY795="ALERTE")*(COUNTIF(AF105,"*"&amp;BZ4:BZ795&amp;"*")&gt;0)*1))</f>
        <v>0</v>
      </c>
      <c r="AL105" s="76" cm="1">
        <f t="array" ref="AL105">IF(T105="",0,SUMPRODUCT((BX4:BX795="Oeufs")*(BY4:BY795="ALERTE")*(COUNTIF(AF105,"*"&amp;BZ4:BZ795&amp;"*")&gt;0)*1))</f>
        <v>0</v>
      </c>
      <c r="AM105" s="76" cm="1">
        <f t="array" ref="AM105">IF(T105="",0,SUMPRODUCT((BX4:BX795="Poissons")*(BY4:BY795="INFO")*(COUNTIF(AF105,"*"&amp;BZ4:BZ795&amp;"*")&gt;0)*1))</f>
        <v>0</v>
      </c>
      <c r="AN105" s="76" cm="1">
        <f t="array" ref="AN105">IF(T105="",0,SUMPRODUCT((BX4:BX795="Poissons")*(BY4:BY795="EXCL")*(COUNTIF(AF105,"*"&amp;BZ4:BZ795&amp;"*")&gt;0)*1))</f>
        <v>0</v>
      </c>
      <c r="AO105" s="76" cm="1">
        <f t="array" ref="AO105">IF(T105="",0,SUMPRODUCT((BX4:BX795="Poissons")*(BY4:BY795="ALERTE")*(COUNTIF(AF105,"*"&amp;BZ4:BZ795&amp;"*")&gt;0)*1))</f>
        <v>0</v>
      </c>
      <c r="AP105" s="76" cm="1">
        <f t="array" ref="AP105">IF(T105="",0,SUMPRODUCT((BX4:BX795="Arachides")*(BY4:BY795="ALERTE")*(COUNTIF(AF105,"*"&amp;BZ4:BZ795&amp;"*")&gt;0)*1))</f>
        <v>0</v>
      </c>
      <c r="AQ105" s="76" cm="1">
        <f t="array" ref="AQ105">IF(T105="",0,SUMPRODUCT((BX4:BX795="Soja")*(BY4:BY795="INFO")*(COUNTIF(AF105,"*"&amp;BZ4:BZ795&amp;"*")&gt;0)*1))</f>
        <v>0</v>
      </c>
      <c r="AR105" s="76" cm="1">
        <f t="array" ref="AR105">IF(T105="",0,SUMPRODUCT((BX4:BX795="Soja")*(BY4:BY795="ALERTE")*(COUNTIF(AF105,"*"&amp;BZ4:BZ795&amp;"*")&gt;0)*1))</f>
        <v>0</v>
      </c>
      <c r="AS105" s="76" cm="1">
        <f t="array" ref="AS105">IF(T105="",0,SUMPRODUCT((BX4:BX795="Lait")*(BY4:BY795="INFO")*(COUNTIF(AF105,"*"&amp;BZ4:BZ795&amp;"*")&gt;0)*1))</f>
        <v>0</v>
      </c>
      <c r="AT105" s="76" cm="1">
        <f t="array" ref="AT105">IF(T105="",0,SUMPRODUCT((BX4:BX795="Lait")*(BY4:BY795="EXCL")*(COUNTIF(AF105,"*"&amp;BZ4:BZ795&amp;"*")&gt;0)*1))</f>
        <v>0</v>
      </c>
      <c r="AU105" s="76" cm="1">
        <f t="array" ref="AU105">IF(T105="",0,SUMPRODUCT((BX4:BX795="Lait")*(BY4:BY795="ALERTE")*(COUNTIF(AF105,"*"&amp;BZ4:BZ795&amp;"*")&gt;0)*1))</f>
        <v>0</v>
      </c>
      <c r="AV105" s="76" cm="1">
        <f t="array" ref="AV105">IF(T105="",0,SUMPRODUCT((BX4:BX795="Lait")*(BY4:BY795="SUSP")*(COUNTIF(AF105,"*"&amp;BZ4:BZ795&amp;"*")&gt;0)*1))</f>
        <v>0</v>
      </c>
      <c r="AW105" s="76" cm="1">
        <f t="array" ref="AW105">IF(T105="",0,SUMPRODUCT((BX4:BX795="Fruits a coque")*(BY4:BY795="EXCL")*(COUNTIF(AF105,"*"&amp;BZ4:BZ795&amp;"*")&gt;0)*1))</f>
        <v>0</v>
      </c>
      <c r="AX105" s="76" cm="1">
        <f t="array" ref="AX105">IF(T105="",0,SUMPRODUCT((BX4:BX795="Fruits a coque")*(BY4:BY795="ALERTE")*(COUNTIF(AF105,"*"&amp;BZ4:BZ795&amp;"*")&gt;0)*1))</f>
        <v>0</v>
      </c>
      <c r="AY105" s="76" cm="1">
        <f t="array" ref="AY105">IF(T105="",0,SUMPRODUCT((BX4:BX795="Celeri")*(BY4:BY795="ALERTE")*(COUNTIF(AF105,"*"&amp;BZ4:BZ795&amp;"*")&gt;0)*1))</f>
        <v>0</v>
      </c>
      <c r="AZ105" s="76" cm="1">
        <f t="array" ref="AZ105">IF(T105="",0,SUMPRODUCT((BX4:BX795="Moutarde")*(BY4:BY795="ALERTE")*(COUNTIF(AF105,"*"&amp;BZ4:BZ795&amp;"*")&gt;0)*1))</f>
        <v>0</v>
      </c>
      <c r="BA105" s="76" cm="1">
        <f t="array" ref="BA105">IF(T105="",0,SUMPRODUCT((BX4:BX795="Sesame")*(BY4:BY795="ALERTE")*(COUNTIF(AF105,"*"&amp;BZ4:BZ795&amp;"*")&gt;0)*1))</f>
        <v>0</v>
      </c>
      <c r="BB105" s="76" cm="1">
        <f t="array" ref="BB105">IF(T105="",0,SUMPRODUCT((BX4:BX795="Sulfites")*(BY4:BY795="ALERTE")*(COUNTIF(AF105,"*"&amp;BZ4:BZ795&amp;"*")&gt;0)*1))</f>
        <v>0</v>
      </c>
      <c r="BC105" s="76" cm="1">
        <f t="array" ref="BC105">IF(T105="",0,SUMPRODUCT((BX4:BX795="Lupin")*(BY4:BY795="ALERTE")*(COUNTIF(AF105,"*"&amp;BZ4:BZ795&amp;"*")&gt;0)*1))</f>
        <v>0</v>
      </c>
      <c r="BD105" s="76" cm="1">
        <f t="array" ref="BD105">IF(T105="",0,SUMPRODUCT((BX4:BX795="Mollusques")*(BY4:BY795="EXCL")*(COUNTIF(AF105,"*"&amp;BZ4:BZ795&amp;"*")&gt;0)*1))</f>
        <v>0</v>
      </c>
      <c r="BE105" s="76" cm="1">
        <f t="array" ref="BE105">IF(T105="",0,SUMPRODUCT((BX4:BX795="Mollusques")*(BY4:BY795="ALERTE")*(COUNTIF(AF105,"*"&amp;BZ4:BZ795&amp;"*")&gt;0)*1))</f>
        <v>0</v>
      </c>
      <c r="BF105" s="76" t="str">
        <f t="shared" si="66"/>
        <v/>
      </c>
      <c r="BG105" s="76" t="str">
        <f t="shared" si="67"/>
        <v/>
      </c>
      <c r="BH105" s="76" t="str">
        <f t="shared" si="68"/>
        <v/>
      </c>
      <c r="BI105" s="76" t="str">
        <f t="shared" si="69"/>
        <v/>
      </c>
      <c r="BJ105" s="76" t="str">
        <f t="shared" si="70"/>
        <v/>
      </c>
      <c r="BK105" s="76" t="str">
        <f t="shared" si="71"/>
        <v/>
      </c>
      <c r="BL105" s="76" t="str">
        <f t="shared" si="72"/>
        <v/>
      </c>
      <c r="BM105" s="76" t="str">
        <f t="shared" si="73"/>
        <v/>
      </c>
      <c r="BN105" s="76" t="str">
        <f t="shared" si="74"/>
        <v/>
      </c>
      <c r="BO105" s="76" t="str">
        <f t="shared" si="75"/>
        <v/>
      </c>
      <c r="BP105" s="76" t="str">
        <f t="shared" si="76"/>
        <v/>
      </c>
      <c r="BQ105" s="76" t="str">
        <f t="shared" si="77"/>
        <v/>
      </c>
      <c r="BR105" s="76" t="str">
        <f t="shared" si="78"/>
        <v/>
      </c>
      <c r="BS105" s="76" t="str">
        <f t="shared" si="79"/>
        <v/>
      </c>
      <c r="BT105" s="76" t="str">
        <f t="shared" si="80"/>
        <v/>
      </c>
      <c r="BU105" s="76" t="str">
        <f t="shared" si="81"/>
        <v/>
      </c>
      <c r="BX105" s="67" t="s">
        <v>9</v>
      </c>
      <c r="BY105" s="547" t="s">
        <v>20</v>
      </c>
      <c r="BZ105" s="67" t="s">
        <v>2104</v>
      </c>
      <c r="CA105" s="67" t="s">
        <v>493</v>
      </c>
    </row>
    <row r="106" spans="2:79" ht="30" customHeight="1">
      <c r="B106" s="816" t="str">
        <f t="shared" si="42"/>
        <v/>
      </c>
      <c r="C106" s="816" t="str">
        <f t="shared" si="43"/>
        <v/>
      </c>
      <c r="D106" s="816" t="str">
        <f t="shared" si="44"/>
        <v/>
      </c>
      <c r="E106" s="816">
        <f>IF(H105&lt;&gt;"",E105,IF(E105="","",IFERROR(MATCH(TRUE(),INDEX(INDEX($K:$K,E105+1):$K$203&lt;&gt;"",0),0)+E105,"")))</f>
        <v>247</v>
      </c>
      <c r="F106" s="816">
        <f t="shared" si="82"/>
        <v>0</v>
      </c>
      <c r="G106" s="816" t="str">
        <f t="shared" si="45"/>
        <v>0</v>
      </c>
      <c r="H106" s="829" t="str">
        <f t="shared" si="46"/>
        <v/>
      </c>
      <c r="I106" s="837" t="str">
        <f t="shared" si="47"/>
        <v/>
      </c>
      <c r="J106" s="830" t="str">
        <f>IF(K106="","",COUNTIF($K$18:K106,"&lt;&gt;"))</f>
        <v/>
      </c>
      <c r="K106" s="831"/>
      <c r="L106" s="830" t="str">
        <f t="shared" si="48"/>
        <v/>
      </c>
      <c r="M106" s="792">
        <f t="shared" si="49"/>
        <v>1</v>
      </c>
      <c r="N106" s="832">
        <f t="shared" si="50"/>
        <v>89</v>
      </c>
      <c r="O106" s="833" t="str">
        <f t="shared" si="51"/>
        <v>0</v>
      </c>
      <c r="P106" s="832">
        <f t="shared" si="52"/>
        <v>1</v>
      </c>
      <c r="Q106" s="832">
        <f t="shared" si="53"/>
        <v>1</v>
      </c>
      <c r="S106" s="556">
        <f t="shared" si="54"/>
        <v>106</v>
      </c>
      <c r="T106" s="834" t="str">
        <f t="shared" si="83"/>
        <v>0</v>
      </c>
      <c r="U106" s="556" t="s">
        <v>1456</v>
      </c>
      <c r="V106" s="835" t="str">
        <f t="shared" si="55"/>
        <v>0</v>
      </c>
      <c r="W106" s="836" t="str">
        <f t="shared" si="56"/>
        <v/>
      </c>
      <c r="X106" s="560" t="str">
        <f t="shared" si="57"/>
        <v>0</v>
      </c>
      <c r="Y106" s="561" t="str">
        <f t="shared" si="58"/>
        <v/>
      </c>
      <c r="Z106" s="556">
        <f t="shared" si="59"/>
        <v>0</v>
      </c>
      <c r="AA106" s="556">
        <f t="shared" si="60"/>
        <v>0</v>
      </c>
      <c r="AB106" s="561" t="str">
        <f t="shared" si="61"/>
        <v>aucun match</v>
      </c>
      <c r="AC106" s="76" t="str">
        <f t="shared" si="62"/>
        <v>0</v>
      </c>
      <c r="AD106" s="76" t="str">
        <f t="shared" si="63"/>
        <v>0</v>
      </c>
      <c r="AE106" s="76" t="str">
        <f t="shared" si="64"/>
        <v>0</v>
      </c>
      <c r="AF106" s="76" t="str">
        <f t="shared" si="65"/>
        <v xml:space="preserve"> 0 </v>
      </c>
      <c r="AG106" s="76" cm="1">
        <f t="array" ref="AG106">IF(T106="",0,SUMPRODUCT((BX4:BX795="Gluten")*(BY4:BY795="INFO")*(COUNTIF(AF106,"*"&amp;BZ4:BZ795&amp;"*")&gt;0)*1))</f>
        <v>0</v>
      </c>
      <c r="AH106" s="76" cm="1">
        <f t="array" ref="AH106">IF(T106="",0,SUMPRODUCT((BX4:BX795="Gluten")*(BY4:BY795="EXCL")*(COUNTIF(AF106,"*"&amp;BZ4:BZ795&amp;"*")&gt;0)*1))</f>
        <v>0</v>
      </c>
      <c r="AI106" s="76" cm="1">
        <f t="array" ref="AI106">IF(T106="",0,SUMPRODUCT((BX4:BX795="Gluten")*(BY4:BY795="ALERTE")*(COUNTIF(AF106,"*"&amp;BZ4:BZ795&amp;"*")&gt;0)*1))</f>
        <v>0</v>
      </c>
      <c r="AJ106" s="76" cm="1">
        <f t="array" ref="AJ106">IF(T106="",0,SUMPRODUCT((BX4:BX795="Gluten")*(BY4:BY795="SUSP")*(COUNTIF(AF106,"*"&amp;BZ4:BZ795&amp;"*")&gt;0)*1))</f>
        <v>0</v>
      </c>
      <c r="AK106" s="76" cm="1">
        <f t="array" ref="AK106">IF(T106="",0,SUMPRODUCT((BX4:BX795="Crustaces")*(BY4:BY795="ALERTE")*(COUNTIF(AF106,"*"&amp;BZ4:BZ795&amp;"*")&gt;0)*1))</f>
        <v>0</v>
      </c>
      <c r="AL106" s="76" cm="1">
        <f t="array" ref="AL106">IF(T106="",0,SUMPRODUCT((BX4:BX795="Oeufs")*(BY4:BY795="ALERTE")*(COUNTIF(AF106,"*"&amp;BZ4:BZ795&amp;"*")&gt;0)*1))</f>
        <v>0</v>
      </c>
      <c r="AM106" s="76" cm="1">
        <f t="array" ref="AM106">IF(T106="",0,SUMPRODUCT((BX4:BX795="Poissons")*(BY4:BY795="INFO")*(COUNTIF(AF106,"*"&amp;BZ4:BZ795&amp;"*")&gt;0)*1))</f>
        <v>0</v>
      </c>
      <c r="AN106" s="76" cm="1">
        <f t="array" ref="AN106">IF(T106="",0,SUMPRODUCT((BX4:BX795="Poissons")*(BY4:BY795="EXCL")*(COUNTIF(AF106,"*"&amp;BZ4:BZ795&amp;"*")&gt;0)*1))</f>
        <v>0</v>
      </c>
      <c r="AO106" s="76" cm="1">
        <f t="array" ref="AO106">IF(T106="",0,SUMPRODUCT((BX4:BX795="Poissons")*(BY4:BY795="ALERTE")*(COUNTIF(AF106,"*"&amp;BZ4:BZ795&amp;"*")&gt;0)*1))</f>
        <v>0</v>
      </c>
      <c r="AP106" s="76" cm="1">
        <f t="array" ref="AP106">IF(T106="",0,SUMPRODUCT((BX4:BX795="Arachides")*(BY4:BY795="ALERTE")*(COUNTIF(AF106,"*"&amp;BZ4:BZ795&amp;"*")&gt;0)*1))</f>
        <v>0</v>
      </c>
      <c r="AQ106" s="76" cm="1">
        <f t="array" ref="AQ106">IF(T106="",0,SUMPRODUCT((BX4:BX795="Soja")*(BY4:BY795="INFO")*(COUNTIF(AF106,"*"&amp;BZ4:BZ795&amp;"*")&gt;0)*1))</f>
        <v>0</v>
      </c>
      <c r="AR106" s="76" cm="1">
        <f t="array" ref="AR106">IF(T106="",0,SUMPRODUCT((BX4:BX795="Soja")*(BY4:BY795="ALERTE")*(COUNTIF(AF106,"*"&amp;BZ4:BZ795&amp;"*")&gt;0)*1))</f>
        <v>0</v>
      </c>
      <c r="AS106" s="76" cm="1">
        <f t="array" ref="AS106">IF(T106="",0,SUMPRODUCT((BX4:BX795="Lait")*(BY4:BY795="INFO")*(COUNTIF(AF106,"*"&amp;BZ4:BZ795&amp;"*")&gt;0)*1))</f>
        <v>0</v>
      </c>
      <c r="AT106" s="76" cm="1">
        <f t="array" ref="AT106">IF(T106="",0,SUMPRODUCT((BX4:BX795="Lait")*(BY4:BY795="EXCL")*(COUNTIF(AF106,"*"&amp;BZ4:BZ795&amp;"*")&gt;0)*1))</f>
        <v>0</v>
      </c>
      <c r="AU106" s="76" cm="1">
        <f t="array" ref="AU106">IF(T106="",0,SUMPRODUCT((BX4:BX795="Lait")*(BY4:BY795="ALERTE")*(COUNTIF(AF106,"*"&amp;BZ4:BZ795&amp;"*")&gt;0)*1))</f>
        <v>0</v>
      </c>
      <c r="AV106" s="76" cm="1">
        <f t="array" ref="AV106">IF(T106="",0,SUMPRODUCT((BX4:BX795="Lait")*(BY4:BY795="SUSP")*(COUNTIF(AF106,"*"&amp;BZ4:BZ795&amp;"*")&gt;0)*1))</f>
        <v>0</v>
      </c>
      <c r="AW106" s="76" cm="1">
        <f t="array" ref="AW106">IF(T106="",0,SUMPRODUCT((BX4:BX795="Fruits a coque")*(BY4:BY795="EXCL")*(COUNTIF(AF106,"*"&amp;BZ4:BZ795&amp;"*")&gt;0)*1))</f>
        <v>0</v>
      </c>
      <c r="AX106" s="76" cm="1">
        <f t="array" ref="AX106">IF(T106="",0,SUMPRODUCT((BX4:BX795="Fruits a coque")*(BY4:BY795="ALERTE")*(COUNTIF(AF106,"*"&amp;BZ4:BZ795&amp;"*")&gt;0)*1))</f>
        <v>0</v>
      </c>
      <c r="AY106" s="76" cm="1">
        <f t="array" ref="AY106">IF(T106="",0,SUMPRODUCT((BX4:BX795="Celeri")*(BY4:BY795="ALERTE")*(COUNTIF(AF106,"*"&amp;BZ4:BZ795&amp;"*")&gt;0)*1))</f>
        <v>0</v>
      </c>
      <c r="AZ106" s="76" cm="1">
        <f t="array" ref="AZ106">IF(T106="",0,SUMPRODUCT((BX4:BX795="Moutarde")*(BY4:BY795="ALERTE")*(COUNTIF(AF106,"*"&amp;BZ4:BZ795&amp;"*")&gt;0)*1))</f>
        <v>0</v>
      </c>
      <c r="BA106" s="76" cm="1">
        <f t="array" ref="BA106">IF(T106="",0,SUMPRODUCT((BX4:BX795="Sesame")*(BY4:BY795="ALERTE")*(COUNTIF(AF106,"*"&amp;BZ4:BZ795&amp;"*")&gt;0)*1))</f>
        <v>0</v>
      </c>
      <c r="BB106" s="76" cm="1">
        <f t="array" ref="BB106">IF(T106="",0,SUMPRODUCT((BX4:BX795="Sulfites")*(BY4:BY795="ALERTE")*(COUNTIF(AF106,"*"&amp;BZ4:BZ795&amp;"*")&gt;0)*1))</f>
        <v>0</v>
      </c>
      <c r="BC106" s="76" cm="1">
        <f t="array" ref="BC106">IF(T106="",0,SUMPRODUCT((BX4:BX795="Lupin")*(BY4:BY795="ALERTE")*(COUNTIF(AF106,"*"&amp;BZ4:BZ795&amp;"*")&gt;0)*1))</f>
        <v>0</v>
      </c>
      <c r="BD106" s="76" cm="1">
        <f t="array" ref="BD106">IF(T106="",0,SUMPRODUCT((BX4:BX795="Mollusques")*(BY4:BY795="EXCL")*(COUNTIF(AF106,"*"&amp;BZ4:BZ795&amp;"*")&gt;0)*1))</f>
        <v>0</v>
      </c>
      <c r="BE106" s="76" cm="1">
        <f t="array" ref="BE106">IF(T106="",0,SUMPRODUCT((BX4:BX795="Mollusques")*(BY4:BY795="ALERTE")*(COUNTIF(AF106,"*"&amp;BZ4:BZ795&amp;"*")&gt;0)*1))</f>
        <v>0</v>
      </c>
      <c r="BF106" s="76" t="str">
        <f t="shared" si="66"/>
        <v/>
      </c>
      <c r="BG106" s="76" t="str">
        <f t="shared" si="67"/>
        <v/>
      </c>
      <c r="BH106" s="76" t="str">
        <f t="shared" si="68"/>
        <v/>
      </c>
      <c r="BI106" s="76" t="str">
        <f t="shared" si="69"/>
        <v/>
      </c>
      <c r="BJ106" s="76" t="str">
        <f t="shared" si="70"/>
        <v/>
      </c>
      <c r="BK106" s="76" t="str">
        <f t="shared" si="71"/>
        <v/>
      </c>
      <c r="BL106" s="76" t="str">
        <f t="shared" si="72"/>
        <v/>
      </c>
      <c r="BM106" s="76" t="str">
        <f t="shared" si="73"/>
        <v/>
      </c>
      <c r="BN106" s="76" t="str">
        <f t="shared" si="74"/>
        <v/>
      </c>
      <c r="BO106" s="76" t="str">
        <f t="shared" si="75"/>
        <v/>
      </c>
      <c r="BP106" s="76" t="str">
        <f t="shared" si="76"/>
        <v/>
      </c>
      <c r="BQ106" s="76" t="str">
        <f t="shared" si="77"/>
        <v/>
      </c>
      <c r="BR106" s="76" t="str">
        <f t="shared" si="78"/>
        <v/>
      </c>
      <c r="BS106" s="76" t="str">
        <f t="shared" si="79"/>
        <v/>
      </c>
      <c r="BT106" s="76" t="str">
        <f t="shared" si="80"/>
        <v/>
      </c>
      <c r="BU106" s="76" t="str">
        <f t="shared" si="81"/>
        <v/>
      </c>
      <c r="BX106" s="67" t="s">
        <v>9</v>
      </c>
      <c r="BY106" s="547" t="s">
        <v>20</v>
      </c>
      <c r="BZ106" s="67" t="s">
        <v>80</v>
      </c>
      <c r="CA106" s="67" t="s">
        <v>494</v>
      </c>
    </row>
    <row r="107" spans="2:79" ht="30" customHeight="1">
      <c r="B107" s="816" t="str">
        <f t="shared" si="42"/>
        <v/>
      </c>
      <c r="C107" s="816" t="str">
        <f t="shared" si="43"/>
        <v/>
      </c>
      <c r="D107" s="816" t="str">
        <f t="shared" si="44"/>
        <v/>
      </c>
      <c r="E107" s="816">
        <f>IF(H106&lt;&gt;"",E106,IF(E106="","",IFERROR(MATCH(TRUE(),INDEX(INDEX($K:$K,E106+1):$K$203&lt;&gt;"",0),0)+E106,"")))</f>
        <v>248</v>
      </c>
      <c r="F107" s="816">
        <f t="shared" si="82"/>
        <v>0</v>
      </c>
      <c r="G107" s="816" t="str">
        <f t="shared" si="45"/>
        <v>0</v>
      </c>
      <c r="H107" s="829" t="str">
        <f t="shared" si="46"/>
        <v/>
      </c>
      <c r="I107" s="837" t="str">
        <f t="shared" si="47"/>
        <v/>
      </c>
      <c r="J107" s="830" t="str">
        <f>IF(K107="","",COUNTIF($K$18:K107,"&lt;&gt;"))</f>
        <v/>
      </c>
      <c r="K107" s="831"/>
      <c r="L107" s="830" t="str">
        <f t="shared" si="48"/>
        <v/>
      </c>
      <c r="M107" s="792">
        <f t="shared" si="49"/>
        <v>1</v>
      </c>
      <c r="N107" s="832">
        <f t="shared" si="50"/>
        <v>90</v>
      </c>
      <c r="O107" s="833" t="str">
        <f t="shared" si="51"/>
        <v>0</v>
      </c>
      <c r="P107" s="832">
        <f t="shared" si="52"/>
        <v>1</v>
      </c>
      <c r="Q107" s="832">
        <f t="shared" si="53"/>
        <v>1</v>
      </c>
      <c r="S107" s="556">
        <f t="shared" si="54"/>
        <v>107</v>
      </c>
      <c r="T107" s="834" t="str">
        <f t="shared" si="83"/>
        <v>0</v>
      </c>
      <c r="U107" s="556" t="s">
        <v>1456</v>
      </c>
      <c r="V107" s="835" t="str">
        <f t="shared" si="55"/>
        <v>0</v>
      </c>
      <c r="W107" s="836" t="str">
        <f t="shared" si="56"/>
        <v/>
      </c>
      <c r="X107" s="560" t="str">
        <f t="shared" si="57"/>
        <v>0</v>
      </c>
      <c r="Y107" s="561" t="str">
        <f t="shared" si="58"/>
        <v/>
      </c>
      <c r="Z107" s="556">
        <f t="shared" si="59"/>
        <v>0</v>
      </c>
      <c r="AA107" s="556">
        <f t="shared" si="60"/>
        <v>0</v>
      </c>
      <c r="AB107" s="561" t="str">
        <f t="shared" si="61"/>
        <v>aucun match</v>
      </c>
      <c r="AC107" s="76" t="str">
        <f t="shared" si="62"/>
        <v>0</v>
      </c>
      <c r="AD107" s="76" t="str">
        <f t="shared" si="63"/>
        <v>0</v>
      </c>
      <c r="AE107" s="76" t="str">
        <f t="shared" si="64"/>
        <v>0</v>
      </c>
      <c r="AF107" s="76" t="str">
        <f t="shared" si="65"/>
        <v xml:space="preserve"> 0 </v>
      </c>
      <c r="AG107" s="76" cm="1">
        <f t="array" ref="AG107">IF(T107="",0,SUMPRODUCT((BX4:BX795="Gluten")*(BY4:BY795="INFO")*(COUNTIF(AF107,"*"&amp;BZ4:BZ795&amp;"*")&gt;0)*1))</f>
        <v>0</v>
      </c>
      <c r="AH107" s="76" cm="1">
        <f t="array" ref="AH107">IF(T107="",0,SUMPRODUCT((BX4:BX795="Gluten")*(BY4:BY795="EXCL")*(COUNTIF(AF107,"*"&amp;BZ4:BZ795&amp;"*")&gt;0)*1))</f>
        <v>0</v>
      </c>
      <c r="AI107" s="76" cm="1">
        <f t="array" ref="AI107">IF(T107="",0,SUMPRODUCT((BX4:BX795="Gluten")*(BY4:BY795="ALERTE")*(COUNTIF(AF107,"*"&amp;BZ4:BZ795&amp;"*")&gt;0)*1))</f>
        <v>0</v>
      </c>
      <c r="AJ107" s="76" cm="1">
        <f t="array" ref="AJ107">IF(T107="",0,SUMPRODUCT((BX4:BX795="Gluten")*(BY4:BY795="SUSP")*(COUNTIF(AF107,"*"&amp;BZ4:BZ795&amp;"*")&gt;0)*1))</f>
        <v>0</v>
      </c>
      <c r="AK107" s="76" cm="1">
        <f t="array" ref="AK107">IF(T107="",0,SUMPRODUCT((BX4:BX795="Crustaces")*(BY4:BY795="ALERTE")*(COUNTIF(AF107,"*"&amp;BZ4:BZ795&amp;"*")&gt;0)*1))</f>
        <v>0</v>
      </c>
      <c r="AL107" s="76" cm="1">
        <f t="array" ref="AL107">IF(T107="",0,SUMPRODUCT((BX4:BX795="Oeufs")*(BY4:BY795="ALERTE")*(COUNTIF(AF107,"*"&amp;BZ4:BZ795&amp;"*")&gt;0)*1))</f>
        <v>0</v>
      </c>
      <c r="AM107" s="76" cm="1">
        <f t="array" ref="AM107">IF(T107="",0,SUMPRODUCT((BX4:BX795="Poissons")*(BY4:BY795="INFO")*(COUNTIF(AF107,"*"&amp;BZ4:BZ795&amp;"*")&gt;0)*1))</f>
        <v>0</v>
      </c>
      <c r="AN107" s="76" cm="1">
        <f t="array" ref="AN107">IF(T107="",0,SUMPRODUCT((BX4:BX795="Poissons")*(BY4:BY795="EXCL")*(COUNTIF(AF107,"*"&amp;BZ4:BZ795&amp;"*")&gt;0)*1))</f>
        <v>0</v>
      </c>
      <c r="AO107" s="76" cm="1">
        <f t="array" ref="AO107">IF(T107="",0,SUMPRODUCT((BX4:BX795="Poissons")*(BY4:BY795="ALERTE")*(COUNTIF(AF107,"*"&amp;BZ4:BZ795&amp;"*")&gt;0)*1))</f>
        <v>0</v>
      </c>
      <c r="AP107" s="76" cm="1">
        <f t="array" ref="AP107">IF(T107="",0,SUMPRODUCT((BX4:BX795="Arachides")*(BY4:BY795="ALERTE")*(COUNTIF(AF107,"*"&amp;BZ4:BZ795&amp;"*")&gt;0)*1))</f>
        <v>0</v>
      </c>
      <c r="AQ107" s="76" cm="1">
        <f t="array" ref="AQ107">IF(T107="",0,SUMPRODUCT((BX4:BX795="Soja")*(BY4:BY795="INFO")*(COUNTIF(AF107,"*"&amp;BZ4:BZ795&amp;"*")&gt;0)*1))</f>
        <v>0</v>
      </c>
      <c r="AR107" s="76" cm="1">
        <f t="array" ref="AR107">IF(T107="",0,SUMPRODUCT((BX4:BX795="Soja")*(BY4:BY795="ALERTE")*(COUNTIF(AF107,"*"&amp;BZ4:BZ795&amp;"*")&gt;0)*1))</f>
        <v>0</v>
      </c>
      <c r="AS107" s="76" cm="1">
        <f t="array" ref="AS107">IF(T107="",0,SUMPRODUCT((BX4:BX795="Lait")*(BY4:BY795="INFO")*(COUNTIF(AF107,"*"&amp;BZ4:BZ795&amp;"*")&gt;0)*1))</f>
        <v>0</v>
      </c>
      <c r="AT107" s="76" cm="1">
        <f t="array" ref="AT107">IF(T107="",0,SUMPRODUCT((BX4:BX795="Lait")*(BY4:BY795="EXCL")*(COUNTIF(AF107,"*"&amp;BZ4:BZ795&amp;"*")&gt;0)*1))</f>
        <v>0</v>
      </c>
      <c r="AU107" s="76" cm="1">
        <f t="array" ref="AU107">IF(T107="",0,SUMPRODUCT((BX4:BX795="Lait")*(BY4:BY795="ALERTE")*(COUNTIF(AF107,"*"&amp;BZ4:BZ795&amp;"*")&gt;0)*1))</f>
        <v>0</v>
      </c>
      <c r="AV107" s="76" cm="1">
        <f t="array" ref="AV107">IF(T107="",0,SUMPRODUCT((BX4:BX795="Lait")*(BY4:BY795="SUSP")*(COUNTIF(AF107,"*"&amp;BZ4:BZ795&amp;"*")&gt;0)*1))</f>
        <v>0</v>
      </c>
      <c r="AW107" s="76" cm="1">
        <f t="array" ref="AW107">IF(T107="",0,SUMPRODUCT((BX4:BX795="Fruits a coque")*(BY4:BY795="EXCL")*(COUNTIF(AF107,"*"&amp;BZ4:BZ795&amp;"*")&gt;0)*1))</f>
        <v>0</v>
      </c>
      <c r="AX107" s="76" cm="1">
        <f t="array" ref="AX107">IF(T107="",0,SUMPRODUCT((BX4:BX795="Fruits a coque")*(BY4:BY795="ALERTE")*(COUNTIF(AF107,"*"&amp;BZ4:BZ795&amp;"*")&gt;0)*1))</f>
        <v>0</v>
      </c>
      <c r="AY107" s="76" cm="1">
        <f t="array" ref="AY107">IF(T107="",0,SUMPRODUCT((BX4:BX795="Celeri")*(BY4:BY795="ALERTE")*(COUNTIF(AF107,"*"&amp;BZ4:BZ795&amp;"*")&gt;0)*1))</f>
        <v>0</v>
      </c>
      <c r="AZ107" s="76" cm="1">
        <f t="array" ref="AZ107">IF(T107="",0,SUMPRODUCT((BX4:BX795="Moutarde")*(BY4:BY795="ALERTE")*(COUNTIF(AF107,"*"&amp;BZ4:BZ795&amp;"*")&gt;0)*1))</f>
        <v>0</v>
      </c>
      <c r="BA107" s="76" cm="1">
        <f t="array" ref="BA107">IF(T107="",0,SUMPRODUCT((BX4:BX795="Sesame")*(BY4:BY795="ALERTE")*(COUNTIF(AF107,"*"&amp;BZ4:BZ795&amp;"*")&gt;0)*1))</f>
        <v>0</v>
      </c>
      <c r="BB107" s="76" cm="1">
        <f t="array" ref="BB107">IF(T107="",0,SUMPRODUCT((BX4:BX795="Sulfites")*(BY4:BY795="ALERTE")*(COUNTIF(AF107,"*"&amp;BZ4:BZ795&amp;"*")&gt;0)*1))</f>
        <v>0</v>
      </c>
      <c r="BC107" s="76" cm="1">
        <f t="array" ref="BC107">IF(T107="",0,SUMPRODUCT((BX4:BX795="Lupin")*(BY4:BY795="ALERTE")*(COUNTIF(AF107,"*"&amp;BZ4:BZ795&amp;"*")&gt;0)*1))</f>
        <v>0</v>
      </c>
      <c r="BD107" s="76" cm="1">
        <f t="array" ref="BD107">IF(T107="",0,SUMPRODUCT((BX4:BX795="Mollusques")*(BY4:BY795="EXCL")*(COUNTIF(AF107,"*"&amp;BZ4:BZ795&amp;"*")&gt;0)*1))</f>
        <v>0</v>
      </c>
      <c r="BE107" s="76" cm="1">
        <f t="array" ref="BE107">IF(T107="",0,SUMPRODUCT((BX4:BX795="Mollusques")*(BY4:BY795="ALERTE")*(COUNTIF(AF107,"*"&amp;BZ4:BZ795&amp;"*")&gt;0)*1))</f>
        <v>0</v>
      </c>
      <c r="BF107" s="76" t="str">
        <f t="shared" si="66"/>
        <v/>
      </c>
      <c r="BG107" s="76" t="str">
        <f t="shared" si="67"/>
        <v/>
      </c>
      <c r="BH107" s="76" t="str">
        <f t="shared" si="68"/>
        <v/>
      </c>
      <c r="BI107" s="76" t="str">
        <f t="shared" si="69"/>
        <v/>
      </c>
      <c r="BJ107" s="76" t="str">
        <f t="shared" si="70"/>
        <v/>
      </c>
      <c r="BK107" s="76" t="str">
        <f t="shared" si="71"/>
        <v/>
      </c>
      <c r="BL107" s="76" t="str">
        <f t="shared" si="72"/>
        <v/>
      </c>
      <c r="BM107" s="76" t="str">
        <f t="shared" si="73"/>
        <v/>
      </c>
      <c r="BN107" s="76" t="str">
        <f t="shared" si="74"/>
        <v/>
      </c>
      <c r="BO107" s="76" t="str">
        <f t="shared" si="75"/>
        <v/>
      </c>
      <c r="BP107" s="76" t="str">
        <f t="shared" si="76"/>
        <v/>
      </c>
      <c r="BQ107" s="76" t="str">
        <f t="shared" si="77"/>
        <v/>
      </c>
      <c r="BR107" s="76" t="str">
        <f t="shared" si="78"/>
        <v/>
      </c>
      <c r="BS107" s="76" t="str">
        <f t="shared" si="79"/>
        <v/>
      </c>
      <c r="BT107" s="76" t="str">
        <f t="shared" si="80"/>
        <v/>
      </c>
      <c r="BU107" s="76" t="str">
        <f t="shared" si="81"/>
        <v/>
      </c>
      <c r="BX107" s="67" t="s">
        <v>9</v>
      </c>
      <c r="BY107" s="547" t="s">
        <v>20</v>
      </c>
      <c r="BZ107" s="67" t="s">
        <v>81</v>
      </c>
      <c r="CA107" s="67" t="s">
        <v>495</v>
      </c>
    </row>
    <row r="108" spans="2:79" ht="30" customHeight="1">
      <c r="B108" s="816" t="str">
        <f t="shared" si="42"/>
        <v/>
      </c>
      <c r="C108" s="816" t="str">
        <f t="shared" si="43"/>
        <v/>
      </c>
      <c r="D108" s="816" t="str">
        <f t="shared" si="44"/>
        <v/>
      </c>
      <c r="E108" s="816">
        <f>IF(H107&lt;&gt;"",E107,IF(E107="","",IFERROR(MATCH(TRUE(),INDEX(INDEX($K:$K,E107+1):$K$203&lt;&gt;"",0),0)+E107,"")))</f>
        <v>249</v>
      </c>
      <c r="F108" s="816">
        <f t="shared" si="82"/>
        <v>0</v>
      </c>
      <c r="G108" s="816" t="str">
        <f t="shared" si="45"/>
        <v>0</v>
      </c>
      <c r="H108" s="829" t="str">
        <f t="shared" si="46"/>
        <v/>
      </c>
      <c r="I108" s="837" t="str">
        <f t="shared" si="47"/>
        <v/>
      </c>
      <c r="J108" s="830" t="str">
        <f>IF(K108="","",COUNTIF($K$18:K108,"&lt;&gt;"))</f>
        <v/>
      </c>
      <c r="K108" s="831"/>
      <c r="L108" s="830" t="str">
        <f t="shared" si="48"/>
        <v/>
      </c>
      <c r="M108" s="792">
        <f t="shared" si="49"/>
        <v>1</v>
      </c>
      <c r="N108" s="832">
        <f t="shared" si="50"/>
        <v>91</v>
      </c>
      <c r="O108" s="833" t="str">
        <f t="shared" si="51"/>
        <v>0</v>
      </c>
      <c r="P108" s="832">
        <f t="shared" si="52"/>
        <v>1</v>
      </c>
      <c r="Q108" s="832">
        <f t="shared" si="53"/>
        <v>1</v>
      </c>
      <c r="S108" s="556">
        <f t="shared" si="54"/>
        <v>108</v>
      </c>
      <c r="T108" s="834" t="str">
        <f t="shared" si="83"/>
        <v>0</v>
      </c>
      <c r="U108" s="556" t="s">
        <v>1456</v>
      </c>
      <c r="V108" s="835" t="str">
        <f t="shared" si="55"/>
        <v>0</v>
      </c>
      <c r="W108" s="836" t="str">
        <f t="shared" si="56"/>
        <v/>
      </c>
      <c r="X108" s="560" t="str">
        <f t="shared" si="57"/>
        <v>0</v>
      </c>
      <c r="Y108" s="561" t="str">
        <f t="shared" si="58"/>
        <v/>
      </c>
      <c r="Z108" s="556">
        <f t="shared" si="59"/>
        <v>0</v>
      </c>
      <c r="AA108" s="556">
        <f t="shared" si="60"/>
        <v>0</v>
      </c>
      <c r="AB108" s="561" t="str">
        <f t="shared" si="61"/>
        <v>aucun match</v>
      </c>
      <c r="AC108" s="76" t="str">
        <f t="shared" si="62"/>
        <v>0</v>
      </c>
      <c r="AD108" s="76" t="str">
        <f t="shared" si="63"/>
        <v>0</v>
      </c>
      <c r="AE108" s="76" t="str">
        <f t="shared" si="64"/>
        <v>0</v>
      </c>
      <c r="AF108" s="76" t="str">
        <f t="shared" si="65"/>
        <v xml:space="preserve"> 0 </v>
      </c>
      <c r="AG108" s="76" cm="1">
        <f t="array" ref="AG108">IF(T108="",0,SUMPRODUCT((BX4:BX795="Gluten")*(BY4:BY795="INFO")*(COUNTIF(AF108,"*"&amp;BZ4:BZ795&amp;"*")&gt;0)*1))</f>
        <v>0</v>
      </c>
      <c r="AH108" s="76" cm="1">
        <f t="array" ref="AH108">IF(T108="",0,SUMPRODUCT((BX4:BX795="Gluten")*(BY4:BY795="EXCL")*(COUNTIF(AF108,"*"&amp;BZ4:BZ795&amp;"*")&gt;0)*1))</f>
        <v>0</v>
      </c>
      <c r="AI108" s="76" cm="1">
        <f t="array" ref="AI108">IF(T108="",0,SUMPRODUCT((BX4:BX795="Gluten")*(BY4:BY795="ALERTE")*(COUNTIF(AF108,"*"&amp;BZ4:BZ795&amp;"*")&gt;0)*1))</f>
        <v>0</v>
      </c>
      <c r="AJ108" s="76" cm="1">
        <f t="array" ref="AJ108">IF(T108="",0,SUMPRODUCT((BX4:BX795="Gluten")*(BY4:BY795="SUSP")*(COUNTIF(AF108,"*"&amp;BZ4:BZ795&amp;"*")&gt;0)*1))</f>
        <v>0</v>
      </c>
      <c r="AK108" s="76" cm="1">
        <f t="array" ref="AK108">IF(T108="",0,SUMPRODUCT((BX4:BX795="Crustaces")*(BY4:BY795="ALERTE")*(COUNTIF(AF108,"*"&amp;BZ4:BZ795&amp;"*")&gt;0)*1))</f>
        <v>0</v>
      </c>
      <c r="AL108" s="76" cm="1">
        <f t="array" ref="AL108">IF(T108="",0,SUMPRODUCT((BX4:BX795="Oeufs")*(BY4:BY795="ALERTE")*(COUNTIF(AF108,"*"&amp;BZ4:BZ795&amp;"*")&gt;0)*1))</f>
        <v>0</v>
      </c>
      <c r="AM108" s="76" cm="1">
        <f t="array" ref="AM108">IF(T108="",0,SUMPRODUCT((BX4:BX795="Poissons")*(BY4:BY795="INFO")*(COUNTIF(AF108,"*"&amp;BZ4:BZ795&amp;"*")&gt;0)*1))</f>
        <v>0</v>
      </c>
      <c r="AN108" s="76" cm="1">
        <f t="array" ref="AN108">IF(T108="",0,SUMPRODUCT((BX4:BX795="Poissons")*(BY4:BY795="EXCL")*(COUNTIF(AF108,"*"&amp;BZ4:BZ795&amp;"*")&gt;0)*1))</f>
        <v>0</v>
      </c>
      <c r="AO108" s="76" cm="1">
        <f t="array" ref="AO108">IF(T108="",0,SUMPRODUCT((BX4:BX795="Poissons")*(BY4:BY795="ALERTE")*(COUNTIF(AF108,"*"&amp;BZ4:BZ795&amp;"*")&gt;0)*1))</f>
        <v>0</v>
      </c>
      <c r="AP108" s="76" cm="1">
        <f t="array" ref="AP108">IF(T108="",0,SUMPRODUCT((BX4:BX795="Arachides")*(BY4:BY795="ALERTE")*(COUNTIF(AF108,"*"&amp;BZ4:BZ795&amp;"*")&gt;0)*1))</f>
        <v>0</v>
      </c>
      <c r="AQ108" s="76" cm="1">
        <f t="array" ref="AQ108">IF(T108="",0,SUMPRODUCT((BX4:BX795="Soja")*(BY4:BY795="INFO")*(COUNTIF(AF108,"*"&amp;BZ4:BZ795&amp;"*")&gt;0)*1))</f>
        <v>0</v>
      </c>
      <c r="AR108" s="76" cm="1">
        <f t="array" ref="AR108">IF(T108="",0,SUMPRODUCT((BX4:BX795="Soja")*(BY4:BY795="ALERTE")*(COUNTIF(AF108,"*"&amp;BZ4:BZ795&amp;"*")&gt;0)*1))</f>
        <v>0</v>
      </c>
      <c r="AS108" s="76" cm="1">
        <f t="array" ref="AS108">IF(T108="",0,SUMPRODUCT((BX4:BX795="Lait")*(BY4:BY795="INFO")*(COUNTIF(AF108,"*"&amp;BZ4:BZ795&amp;"*")&gt;0)*1))</f>
        <v>0</v>
      </c>
      <c r="AT108" s="76" cm="1">
        <f t="array" ref="AT108">IF(T108="",0,SUMPRODUCT((BX4:BX795="Lait")*(BY4:BY795="EXCL")*(COUNTIF(AF108,"*"&amp;BZ4:BZ795&amp;"*")&gt;0)*1))</f>
        <v>0</v>
      </c>
      <c r="AU108" s="76" cm="1">
        <f t="array" ref="AU108">IF(T108="",0,SUMPRODUCT((BX4:BX795="Lait")*(BY4:BY795="ALERTE")*(COUNTIF(AF108,"*"&amp;BZ4:BZ795&amp;"*")&gt;0)*1))</f>
        <v>0</v>
      </c>
      <c r="AV108" s="76" cm="1">
        <f t="array" ref="AV108">IF(T108="",0,SUMPRODUCT((BX4:BX795="Lait")*(BY4:BY795="SUSP")*(COUNTIF(AF108,"*"&amp;BZ4:BZ795&amp;"*")&gt;0)*1))</f>
        <v>0</v>
      </c>
      <c r="AW108" s="76" cm="1">
        <f t="array" ref="AW108">IF(T108="",0,SUMPRODUCT((BX4:BX795="Fruits a coque")*(BY4:BY795="EXCL")*(COUNTIF(AF108,"*"&amp;BZ4:BZ795&amp;"*")&gt;0)*1))</f>
        <v>0</v>
      </c>
      <c r="AX108" s="76" cm="1">
        <f t="array" ref="AX108">IF(T108="",0,SUMPRODUCT((BX4:BX795="Fruits a coque")*(BY4:BY795="ALERTE")*(COUNTIF(AF108,"*"&amp;BZ4:BZ795&amp;"*")&gt;0)*1))</f>
        <v>0</v>
      </c>
      <c r="AY108" s="76" cm="1">
        <f t="array" ref="AY108">IF(T108="",0,SUMPRODUCT((BX4:BX795="Celeri")*(BY4:BY795="ALERTE")*(COUNTIF(AF108,"*"&amp;BZ4:BZ795&amp;"*")&gt;0)*1))</f>
        <v>0</v>
      </c>
      <c r="AZ108" s="76" cm="1">
        <f t="array" ref="AZ108">IF(T108="",0,SUMPRODUCT((BX4:BX795="Moutarde")*(BY4:BY795="ALERTE")*(COUNTIF(AF108,"*"&amp;BZ4:BZ795&amp;"*")&gt;0)*1))</f>
        <v>0</v>
      </c>
      <c r="BA108" s="76" cm="1">
        <f t="array" ref="BA108">IF(T108="",0,SUMPRODUCT((BX4:BX795="Sesame")*(BY4:BY795="ALERTE")*(COUNTIF(AF108,"*"&amp;BZ4:BZ795&amp;"*")&gt;0)*1))</f>
        <v>0</v>
      </c>
      <c r="BB108" s="76" cm="1">
        <f t="array" ref="BB108">IF(T108="",0,SUMPRODUCT((BX4:BX795="Sulfites")*(BY4:BY795="ALERTE")*(COUNTIF(AF108,"*"&amp;BZ4:BZ795&amp;"*")&gt;0)*1))</f>
        <v>0</v>
      </c>
      <c r="BC108" s="76" cm="1">
        <f t="array" ref="BC108">IF(T108="",0,SUMPRODUCT((BX4:BX795="Lupin")*(BY4:BY795="ALERTE")*(COUNTIF(AF108,"*"&amp;BZ4:BZ795&amp;"*")&gt;0)*1))</f>
        <v>0</v>
      </c>
      <c r="BD108" s="76" cm="1">
        <f t="array" ref="BD108">IF(T108="",0,SUMPRODUCT((BX4:BX795="Mollusques")*(BY4:BY795="EXCL")*(COUNTIF(AF108,"*"&amp;BZ4:BZ795&amp;"*")&gt;0)*1))</f>
        <v>0</v>
      </c>
      <c r="BE108" s="76" cm="1">
        <f t="array" ref="BE108">IF(T108="",0,SUMPRODUCT((BX4:BX795="Mollusques")*(BY4:BY795="ALERTE")*(COUNTIF(AF108,"*"&amp;BZ4:BZ795&amp;"*")&gt;0)*1))</f>
        <v>0</v>
      </c>
      <c r="BF108" s="76" t="str">
        <f t="shared" si="66"/>
        <v/>
      </c>
      <c r="BG108" s="76" t="str">
        <f t="shared" si="67"/>
        <v/>
      </c>
      <c r="BH108" s="76" t="str">
        <f t="shared" si="68"/>
        <v/>
      </c>
      <c r="BI108" s="76" t="str">
        <f t="shared" si="69"/>
        <v/>
      </c>
      <c r="BJ108" s="76" t="str">
        <f t="shared" si="70"/>
        <v/>
      </c>
      <c r="BK108" s="76" t="str">
        <f t="shared" si="71"/>
        <v/>
      </c>
      <c r="BL108" s="76" t="str">
        <f t="shared" si="72"/>
        <v/>
      </c>
      <c r="BM108" s="76" t="str">
        <f t="shared" si="73"/>
        <v/>
      </c>
      <c r="BN108" s="76" t="str">
        <f t="shared" si="74"/>
        <v/>
      </c>
      <c r="BO108" s="76" t="str">
        <f t="shared" si="75"/>
        <v/>
      </c>
      <c r="BP108" s="76" t="str">
        <f t="shared" si="76"/>
        <v/>
      </c>
      <c r="BQ108" s="76" t="str">
        <f t="shared" si="77"/>
        <v/>
      </c>
      <c r="BR108" s="76" t="str">
        <f t="shared" si="78"/>
        <v/>
      </c>
      <c r="BS108" s="76" t="str">
        <f t="shared" si="79"/>
        <v/>
      </c>
      <c r="BT108" s="76" t="str">
        <f t="shared" si="80"/>
        <v/>
      </c>
      <c r="BU108" s="76" t="str">
        <f t="shared" si="81"/>
        <v/>
      </c>
      <c r="BX108" s="67" t="s">
        <v>9</v>
      </c>
      <c r="BY108" s="547" t="s">
        <v>20</v>
      </c>
      <c r="BZ108" s="67" t="s">
        <v>2105</v>
      </c>
      <c r="CA108" s="67" t="s">
        <v>496</v>
      </c>
    </row>
    <row r="109" spans="2:79" ht="30" customHeight="1">
      <c r="B109" s="816" t="str">
        <f t="shared" si="42"/>
        <v/>
      </c>
      <c r="C109" s="816" t="str">
        <f t="shared" si="43"/>
        <v/>
      </c>
      <c r="D109" s="816" t="str">
        <f t="shared" si="44"/>
        <v/>
      </c>
      <c r="E109" s="816">
        <f>IF(H108&lt;&gt;"",E108,IF(E108="","",IFERROR(MATCH(TRUE(),INDEX(INDEX($K:$K,E108+1):$K$203&lt;&gt;"",0),0)+E108,"")))</f>
        <v>250</v>
      </c>
      <c r="F109" s="816">
        <f t="shared" si="82"/>
        <v>0</v>
      </c>
      <c r="G109" s="816" t="str">
        <f t="shared" si="45"/>
        <v>0</v>
      </c>
      <c r="H109" s="829" t="str">
        <f t="shared" si="46"/>
        <v/>
      </c>
      <c r="I109" s="837" t="str">
        <f t="shared" si="47"/>
        <v/>
      </c>
      <c r="J109" s="830" t="str">
        <f>IF(K109="","",COUNTIF($K$18:K109,"&lt;&gt;"))</f>
        <v/>
      </c>
      <c r="K109" s="831"/>
      <c r="L109" s="830" t="str">
        <f t="shared" si="48"/>
        <v/>
      </c>
      <c r="M109" s="792">
        <f t="shared" si="49"/>
        <v>1</v>
      </c>
      <c r="N109" s="832">
        <f t="shared" si="50"/>
        <v>92</v>
      </c>
      <c r="O109" s="833" t="str">
        <f t="shared" si="51"/>
        <v>0</v>
      </c>
      <c r="P109" s="832">
        <f t="shared" si="52"/>
        <v>1</v>
      </c>
      <c r="Q109" s="832">
        <f t="shared" si="53"/>
        <v>1</v>
      </c>
      <c r="S109" s="556">
        <f t="shared" si="54"/>
        <v>109</v>
      </c>
      <c r="T109" s="834" t="str">
        <f t="shared" si="83"/>
        <v>0</v>
      </c>
      <c r="U109" s="556" t="s">
        <v>1456</v>
      </c>
      <c r="V109" s="835" t="str">
        <f t="shared" si="55"/>
        <v>0</v>
      </c>
      <c r="W109" s="836" t="str">
        <f t="shared" si="56"/>
        <v/>
      </c>
      <c r="X109" s="560" t="str">
        <f t="shared" si="57"/>
        <v>0</v>
      </c>
      <c r="Y109" s="561" t="str">
        <f t="shared" si="58"/>
        <v/>
      </c>
      <c r="Z109" s="556">
        <f t="shared" si="59"/>
        <v>0</v>
      </c>
      <c r="AA109" s="556">
        <f t="shared" si="60"/>
        <v>0</v>
      </c>
      <c r="AB109" s="561" t="str">
        <f t="shared" si="61"/>
        <v>aucun match</v>
      </c>
      <c r="AC109" s="76" t="str">
        <f t="shared" si="62"/>
        <v>0</v>
      </c>
      <c r="AD109" s="76" t="str">
        <f t="shared" si="63"/>
        <v>0</v>
      </c>
      <c r="AE109" s="76" t="str">
        <f t="shared" si="64"/>
        <v>0</v>
      </c>
      <c r="AF109" s="76" t="str">
        <f t="shared" si="65"/>
        <v xml:space="preserve"> 0 </v>
      </c>
      <c r="AG109" s="76" cm="1">
        <f t="array" ref="AG109">IF(T109="",0,SUMPRODUCT((BX4:BX795="Gluten")*(BY4:BY795="INFO")*(COUNTIF(AF109,"*"&amp;BZ4:BZ795&amp;"*")&gt;0)*1))</f>
        <v>0</v>
      </c>
      <c r="AH109" s="76" cm="1">
        <f t="array" ref="AH109">IF(T109="",0,SUMPRODUCT((BX4:BX795="Gluten")*(BY4:BY795="EXCL")*(COUNTIF(AF109,"*"&amp;BZ4:BZ795&amp;"*")&gt;0)*1))</f>
        <v>0</v>
      </c>
      <c r="AI109" s="76" cm="1">
        <f t="array" ref="AI109">IF(T109="",0,SUMPRODUCT((BX4:BX795="Gluten")*(BY4:BY795="ALERTE")*(COUNTIF(AF109,"*"&amp;BZ4:BZ795&amp;"*")&gt;0)*1))</f>
        <v>0</v>
      </c>
      <c r="AJ109" s="76" cm="1">
        <f t="array" ref="AJ109">IF(T109="",0,SUMPRODUCT((BX4:BX795="Gluten")*(BY4:BY795="SUSP")*(COUNTIF(AF109,"*"&amp;BZ4:BZ795&amp;"*")&gt;0)*1))</f>
        <v>0</v>
      </c>
      <c r="AK109" s="76" cm="1">
        <f t="array" ref="AK109">IF(T109="",0,SUMPRODUCT((BX4:BX795="Crustaces")*(BY4:BY795="ALERTE")*(COUNTIF(AF109,"*"&amp;BZ4:BZ795&amp;"*")&gt;0)*1))</f>
        <v>0</v>
      </c>
      <c r="AL109" s="76" cm="1">
        <f t="array" ref="AL109">IF(T109="",0,SUMPRODUCT((BX4:BX795="Oeufs")*(BY4:BY795="ALERTE")*(COUNTIF(AF109,"*"&amp;BZ4:BZ795&amp;"*")&gt;0)*1))</f>
        <v>0</v>
      </c>
      <c r="AM109" s="76" cm="1">
        <f t="array" ref="AM109">IF(T109="",0,SUMPRODUCT((BX4:BX795="Poissons")*(BY4:BY795="INFO")*(COUNTIF(AF109,"*"&amp;BZ4:BZ795&amp;"*")&gt;0)*1))</f>
        <v>0</v>
      </c>
      <c r="AN109" s="76" cm="1">
        <f t="array" ref="AN109">IF(T109="",0,SUMPRODUCT((BX4:BX795="Poissons")*(BY4:BY795="EXCL")*(COUNTIF(AF109,"*"&amp;BZ4:BZ795&amp;"*")&gt;0)*1))</f>
        <v>0</v>
      </c>
      <c r="AO109" s="76" cm="1">
        <f t="array" ref="AO109">IF(T109="",0,SUMPRODUCT((BX4:BX795="Poissons")*(BY4:BY795="ALERTE")*(COUNTIF(AF109,"*"&amp;BZ4:BZ795&amp;"*")&gt;0)*1))</f>
        <v>0</v>
      </c>
      <c r="AP109" s="76" cm="1">
        <f t="array" ref="AP109">IF(T109="",0,SUMPRODUCT((BX4:BX795="Arachides")*(BY4:BY795="ALERTE")*(COUNTIF(AF109,"*"&amp;BZ4:BZ795&amp;"*")&gt;0)*1))</f>
        <v>0</v>
      </c>
      <c r="AQ109" s="76" cm="1">
        <f t="array" ref="AQ109">IF(T109="",0,SUMPRODUCT((BX4:BX795="Soja")*(BY4:BY795="INFO")*(COUNTIF(AF109,"*"&amp;BZ4:BZ795&amp;"*")&gt;0)*1))</f>
        <v>0</v>
      </c>
      <c r="AR109" s="76" cm="1">
        <f t="array" ref="AR109">IF(T109="",0,SUMPRODUCT((BX4:BX795="Soja")*(BY4:BY795="ALERTE")*(COUNTIF(AF109,"*"&amp;BZ4:BZ795&amp;"*")&gt;0)*1))</f>
        <v>0</v>
      </c>
      <c r="AS109" s="76" cm="1">
        <f t="array" ref="AS109">IF(T109="",0,SUMPRODUCT((BX4:BX795="Lait")*(BY4:BY795="INFO")*(COUNTIF(AF109,"*"&amp;BZ4:BZ795&amp;"*")&gt;0)*1))</f>
        <v>0</v>
      </c>
      <c r="AT109" s="76" cm="1">
        <f t="array" ref="AT109">IF(T109="",0,SUMPRODUCT((BX4:BX795="Lait")*(BY4:BY795="EXCL")*(COUNTIF(AF109,"*"&amp;BZ4:BZ795&amp;"*")&gt;0)*1))</f>
        <v>0</v>
      </c>
      <c r="AU109" s="76" cm="1">
        <f t="array" ref="AU109">IF(T109="",0,SUMPRODUCT((BX4:BX795="Lait")*(BY4:BY795="ALERTE")*(COUNTIF(AF109,"*"&amp;BZ4:BZ795&amp;"*")&gt;0)*1))</f>
        <v>0</v>
      </c>
      <c r="AV109" s="76" cm="1">
        <f t="array" ref="AV109">IF(T109="",0,SUMPRODUCT((BX4:BX795="Lait")*(BY4:BY795="SUSP")*(COUNTIF(AF109,"*"&amp;BZ4:BZ795&amp;"*")&gt;0)*1))</f>
        <v>0</v>
      </c>
      <c r="AW109" s="76" cm="1">
        <f t="array" ref="AW109">IF(T109="",0,SUMPRODUCT((BX4:BX795="Fruits a coque")*(BY4:BY795="EXCL")*(COUNTIF(AF109,"*"&amp;BZ4:BZ795&amp;"*")&gt;0)*1))</f>
        <v>0</v>
      </c>
      <c r="AX109" s="76" cm="1">
        <f t="array" ref="AX109">IF(T109="",0,SUMPRODUCT((BX4:BX795="Fruits a coque")*(BY4:BY795="ALERTE")*(COUNTIF(AF109,"*"&amp;BZ4:BZ795&amp;"*")&gt;0)*1))</f>
        <v>0</v>
      </c>
      <c r="AY109" s="76" cm="1">
        <f t="array" ref="AY109">IF(T109="",0,SUMPRODUCT((BX4:BX795="Celeri")*(BY4:BY795="ALERTE")*(COUNTIF(AF109,"*"&amp;BZ4:BZ795&amp;"*")&gt;0)*1))</f>
        <v>0</v>
      </c>
      <c r="AZ109" s="76" cm="1">
        <f t="array" ref="AZ109">IF(T109="",0,SUMPRODUCT((BX4:BX795="Moutarde")*(BY4:BY795="ALERTE")*(COUNTIF(AF109,"*"&amp;BZ4:BZ795&amp;"*")&gt;0)*1))</f>
        <v>0</v>
      </c>
      <c r="BA109" s="76" cm="1">
        <f t="array" ref="BA109">IF(T109="",0,SUMPRODUCT((BX4:BX795="Sesame")*(BY4:BY795="ALERTE")*(COUNTIF(AF109,"*"&amp;BZ4:BZ795&amp;"*")&gt;0)*1))</f>
        <v>0</v>
      </c>
      <c r="BB109" s="76" cm="1">
        <f t="array" ref="BB109">IF(T109="",0,SUMPRODUCT((BX4:BX795="Sulfites")*(BY4:BY795="ALERTE")*(COUNTIF(AF109,"*"&amp;BZ4:BZ795&amp;"*")&gt;0)*1))</f>
        <v>0</v>
      </c>
      <c r="BC109" s="76" cm="1">
        <f t="array" ref="BC109">IF(T109="",0,SUMPRODUCT((BX4:BX795="Lupin")*(BY4:BY795="ALERTE")*(COUNTIF(AF109,"*"&amp;BZ4:BZ795&amp;"*")&gt;0)*1))</f>
        <v>0</v>
      </c>
      <c r="BD109" s="76" cm="1">
        <f t="array" ref="BD109">IF(T109="",0,SUMPRODUCT((BX4:BX795="Mollusques")*(BY4:BY795="EXCL")*(COUNTIF(AF109,"*"&amp;BZ4:BZ795&amp;"*")&gt;0)*1))</f>
        <v>0</v>
      </c>
      <c r="BE109" s="76" cm="1">
        <f t="array" ref="BE109">IF(T109="",0,SUMPRODUCT((BX4:BX795="Mollusques")*(BY4:BY795="ALERTE")*(COUNTIF(AF109,"*"&amp;BZ4:BZ795&amp;"*")&gt;0)*1))</f>
        <v>0</v>
      </c>
      <c r="BF109" s="76" t="str">
        <f t="shared" si="66"/>
        <v/>
      </c>
      <c r="BG109" s="76" t="str">
        <f t="shared" si="67"/>
        <v/>
      </c>
      <c r="BH109" s="76" t="str">
        <f t="shared" si="68"/>
        <v/>
      </c>
      <c r="BI109" s="76" t="str">
        <f t="shared" si="69"/>
        <v/>
      </c>
      <c r="BJ109" s="76" t="str">
        <f t="shared" si="70"/>
        <v/>
      </c>
      <c r="BK109" s="76" t="str">
        <f t="shared" si="71"/>
        <v/>
      </c>
      <c r="BL109" s="76" t="str">
        <f t="shared" si="72"/>
        <v/>
      </c>
      <c r="BM109" s="76" t="str">
        <f t="shared" si="73"/>
        <v/>
      </c>
      <c r="BN109" s="76" t="str">
        <f t="shared" si="74"/>
        <v/>
      </c>
      <c r="BO109" s="76" t="str">
        <f t="shared" si="75"/>
        <v/>
      </c>
      <c r="BP109" s="76" t="str">
        <f t="shared" si="76"/>
        <v/>
      </c>
      <c r="BQ109" s="76" t="str">
        <f t="shared" si="77"/>
        <v/>
      </c>
      <c r="BR109" s="76" t="str">
        <f t="shared" si="78"/>
        <v/>
      </c>
      <c r="BS109" s="76" t="str">
        <f t="shared" si="79"/>
        <v/>
      </c>
      <c r="BT109" s="76" t="str">
        <f t="shared" si="80"/>
        <v/>
      </c>
      <c r="BU109" s="76" t="str">
        <f t="shared" si="81"/>
        <v/>
      </c>
      <c r="BX109" s="67" t="s">
        <v>9</v>
      </c>
      <c r="BY109" s="547" t="s">
        <v>20</v>
      </c>
      <c r="BZ109" s="67" t="s">
        <v>2106</v>
      </c>
      <c r="CA109" s="67" t="s">
        <v>497</v>
      </c>
    </row>
    <row r="110" spans="2:79" ht="30" customHeight="1">
      <c r="B110" s="816" t="str">
        <f t="shared" si="42"/>
        <v/>
      </c>
      <c r="C110" s="816" t="str">
        <f t="shared" si="43"/>
        <v/>
      </c>
      <c r="D110" s="816" t="str">
        <f t="shared" si="44"/>
        <v/>
      </c>
      <c r="E110" s="816">
        <f>IF(H109&lt;&gt;"",E109,IF(E109="","",IFERROR(MATCH(TRUE(),INDEX(INDEX($K:$K,E109+1):$K$203&lt;&gt;"",0),0)+E109,"")))</f>
        <v>251</v>
      </c>
      <c r="F110" s="816">
        <f t="shared" si="82"/>
        <v>0</v>
      </c>
      <c r="G110" s="816" t="str">
        <f t="shared" si="45"/>
        <v>0</v>
      </c>
      <c r="H110" s="829" t="str">
        <f t="shared" si="46"/>
        <v/>
      </c>
      <c r="I110" s="837" t="str">
        <f t="shared" si="47"/>
        <v/>
      </c>
      <c r="J110" s="830" t="str">
        <f>IF(K110="","",COUNTIF($K$18:K110,"&lt;&gt;"))</f>
        <v/>
      </c>
      <c r="K110" s="831"/>
      <c r="L110" s="830" t="str">
        <f t="shared" si="48"/>
        <v/>
      </c>
      <c r="M110" s="792">
        <f t="shared" si="49"/>
        <v>1</v>
      </c>
      <c r="N110" s="832">
        <f t="shared" si="50"/>
        <v>93</v>
      </c>
      <c r="O110" s="833" t="str">
        <f t="shared" si="51"/>
        <v>0</v>
      </c>
      <c r="P110" s="832">
        <f t="shared" si="52"/>
        <v>1</v>
      </c>
      <c r="Q110" s="832">
        <f t="shared" si="53"/>
        <v>1</v>
      </c>
      <c r="S110" s="556">
        <f t="shared" si="54"/>
        <v>110</v>
      </c>
      <c r="T110" s="834" t="str">
        <f t="shared" si="83"/>
        <v>0</v>
      </c>
      <c r="U110" s="556" t="s">
        <v>1456</v>
      </c>
      <c r="V110" s="835" t="str">
        <f t="shared" si="55"/>
        <v>0</v>
      </c>
      <c r="W110" s="836" t="str">
        <f t="shared" si="56"/>
        <v/>
      </c>
      <c r="X110" s="560" t="str">
        <f t="shared" si="57"/>
        <v>0</v>
      </c>
      <c r="Y110" s="561" t="str">
        <f t="shared" si="58"/>
        <v/>
      </c>
      <c r="Z110" s="556">
        <f t="shared" si="59"/>
        <v>0</v>
      </c>
      <c r="AA110" s="556">
        <f t="shared" si="60"/>
        <v>0</v>
      </c>
      <c r="AB110" s="561" t="str">
        <f t="shared" si="61"/>
        <v>aucun match</v>
      </c>
      <c r="AC110" s="76" t="str">
        <f t="shared" si="62"/>
        <v>0</v>
      </c>
      <c r="AD110" s="76" t="str">
        <f t="shared" si="63"/>
        <v>0</v>
      </c>
      <c r="AE110" s="76" t="str">
        <f t="shared" si="64"/>
        <v>0</v>
      </c>
      <c r="AF110" s="76" t="str">
        <f t="shared" si="65"/>
        <v xml:space="preserve"> 0 </v>
      </c>
      <c r="AG110" s="76" cm="1">
        <f t="array" ref="AG110">IF(T110="",0,SUMPRODUCT((BX4:BX795="Gluten")*(BY4:BY795="INFO")*(COUNTIF(AF110,"*"&amp;BZ4:BZ795&amp;"*")&gt;0)*1))</f>
        <v>0</v>
      </c>
      <c r="AH110" s="76" cm="1">
        <f t="array" ref="AH110">IF(T110="",0,SUMPRODUCT((BX4:BX795="Gluten")*(BY4:BY795="EXCL")*(COUNTIF(AF110,"*"&amp;BZ4:BZ795&amp;"*")&gt;0)*1))</f>
        <v>0</v>
      </c>
      <c r="AI110" s="76" cm="1">
        <f t="array" ref="AI110">IF(T110="",0,SUMPRODUCT((BX4:BX795="Gluten")*(BY4:BY795="ALERTE")*(COUNTIF(AF110,"*"&amp;BZ4:BZ795&amp;"*")&gt;0)*1))</f>
        <v>0</v>
      </c>
      <c r="AJ110" s="76" cm="1">
        <f t="array" ref="AJ110">IF(T110="",0,SUMPRODUCT((BX4:BX795="Gluten")*(BY4:BY795="SUSP")*(COUNTIF(AF110,"*"&amp;BZ4:BZ795&amp;"*")&gt;0)*1))</f>
        <v>0</v>
      </c>
      <c r="AK110" s="76" cm="1">
        <f t="array" ref="AK110">IF(T110="",0,SUMPRODUCT((BX4:BX795="Crustaces")*(BY4:BY795="ALERTE")*(COUNTIF(AF110,"*"&amp;BZ4:BZ795&amp;"*")&gt;0)*1))</f>
        <v>0</v>
      </c>
      <c r="AL110" s="76" cm="1">
        <f t="array" ref="AL110">IF(T110="",0,SUMPRODUCT((BX4:BX795="Oeufs")*(BY4:BY795="ALERTE")*(COUNTIF(AF110,"*"&amp;BZ4:BZ795&amp;"*")&gt;0)*1))</f>
        <v>0</v>
      </c>
      <c r="AM110" s="76" cm="1">
        <f t="array" ref="AM110">IF(T110="",0,SUMPRODUCT((BX4:BX795="Poissons")*(BY4:BY795="INFO")*(COUNTIF(AF110,"*"&amp;BZ4:BZ795&amp;"*")&gt;0)*1))</f>
        <v>0</v>
      </c>
      <c r="AN110" s="76" cm="1">
        <f t="array" ref="AN110">IF(T110="",0,SUMPRODUCT((BX4:BX795="Poissons")*(BY4:BY795="EXCL")*(COUNTIF(AF110,"*"&amp;BZ4:BZ795&amp;"*")&gt;0)*1))</f>
        <v>0</v>
      </c>
      <c r="AO110" s="76" cm="1">
        <f t="array" ref="AO110">IF(T110="",0,SUMPRODUCT((BX4:BX795="Poissons")*(BY4:BY795="ALERTE")*(COUNTIF(AF110,"*"&amp;BZ4:BZ795&amp;"*")&gt;0)*1))</f>
        <v>0</v>
      </c>
      <c r="AP110" s="76" cm="1">
        <f t="array" ref="AP110">IF(T110="",0,SUMPRODUCT((BX4:BX795="Arachides")*(BY4:BY795="ALERTE")*(COUNTIF(AF110,"*"&amp;BZ4:BZ795&amp;"*")&gt;0)*1))</f>
        <v>0</v>
      </c>
      <c r="AQ110" s="76" cm="1">
        <f t="array" ref="AQ110">IF(T110="",0,SUMPRODUCT((BX4:BX795="Soja")*(BY4:BY795="INFO")*(COUNTIF(AF110,"*"&amp;BZ4:BZ795&amp;"*")&gt;0)*1))</f>
        <v>0</v>
      </c>
      <c r="AR110" s="76" cm="1">
        <f t="array" ref="AR110">IF(T110="",0,SUMPRODUCT((BX4:BX795="Soja")*(BY4:BY795="ALERTE")*(COUNTIF(AF110,"*"&amp;BZ4:BZ795&amp;"*")&gt;0)*1))</f>
        <v>0</v>
      </c>
      <c r="AS110" s="76" cm="1">
        <f t="array" ref="AS110">IF(T110="",0,SUMPRODUCT((BX4:BX795="Lait")*(BY4:BY795="INFO")*(COUNTIF(AF110,"*"&amp;BZ4:BZ795&amp;"*")&gt;0)*1))</f>
        <v>0</v>
      </c>
      <c r="AT110" s="76" cm="1">
        <f t="array" ref="AT110">IF(T110="",0,SUMPRODUCT((BX4:BX795="Lait")*(BY4:BY795="EXCL")*(COUNTIF(AF110,"*"&amp;BZ4:BZ795&amp;"*")&gt;0)*1))</f>
        <v>0</v>
      </c>
      <c r="AU110" s="76" cm="1">
        <f t="array" ref="AU110">IF(T110="",0,SUMPRODUCT((BX4:BX795="Lait")*(BY4:BY795="ALERTE")*(COUNTIF(AF110,"*"&amp;BZ4:BZ795&amp;"*")&gt;0)*1))</f>
        <v>0</v>
      </c>
      <c r="AV110" s="76" cm="1">
        <f t="array" ref="AV110">IF(T110="",0,SUMPRODUCT((BX4:BX795="Lait")*(BY4:BY795="SUSP")*(COUNTIF(AF110,"*"&amp;BZ4:BZ795&amp;"*")&gt;0)*1))</f>
        <v>0</v>
      </c>
      <c r="AW110" s="76" cm="1">
        <f t="array" ref="AW110">IF(T110="",0,SUMPRODUCT((BX4:BX795="Fruits a coque")*(BY4:BY795="EXCL")*(COUNTIF(AF110,"*"&amp;BZ4:BZ795&amp;"*")&gt;0)*1))</f>
        <v>0</v>
      </c>
      <c r="AX110" s="76" cm="1">
        <f t="array" ref="AX110">IF(T110="",0,SUMPRODUCT((BX4:BX795="Fruits a coque")*(BY4:BY795="ALERTE")*(COUNTIF(AF110,"*"&amp;BZ4:BZ795&amp;"*")&gt;0)*1))</f>
        <v>0</v>
      </c>
      <c r="AY110" s="76" cm="1">
        <f t="array" ref="AY110">IF(T110="",0,SUMPRODUCT((BX4:BX795="Celeri")*(BY4:BY795="ALERTE")*(COUNTIF(AF110,"*"&amp;BZ4:BZ795&amp;"*")&gt;0)*1))</f>
        <v>0</v>
      </c>
      <c r="AZ110" s="76" cm="1">
        <f t="array" ref="AZ110">IF(T110="",0,SUMPRODUCT((BX4:BX795="Moutarde")*(BY4:BY795="ALERTE")*(COUNTIF(AF110,"*"&amp;BZ4:BZ795&amp;"*")&gt;0)*1))</f>
        <v>0</v>
      </c>
      <c r="BA110" s="76" cm="1">
        <f t="array" ref="BA110">IF(T110="",0,SUMPRODUCT((BX4:BX795="Sesame")*(BY4:BY795="ALERTE")*(COUNTIF(AF110,"*"&amp;BZ4:BZ795&amp;"*")&gt;0)*1))</f>
        <v>0</v>
      </c>
      <c r="BB110" s="76" cm="1">
        <f t="array" ref="BB110">IF(T110="",0,SUMPRODUCT((BX4:BX795="Sulfites")*(BY4:BY795="ALERTE")*(COUNTIF(AF110,"*"&amp;BZ4:BZ795&amp;"*")&gt;0)*1))</f>
        <v>0</v>
      </c>
      <c r="BC110" s="76" cm="1">
        <f t="array" ref="BC110">IF(T110="",0,SUMPRODUCT((BX4:BX795="Lupin")*(BY4:BY795="ALERTE")*(COUNTIF(AF110,"*"&amp;BZ4:BZ795&amp;"*")&gt;0)*1))</f>
        <v>0</v>
      </c>
      <c r="BD110" s="76" cm="1">
        <f t="array" ref="BD110">IF(T110="",0,SUMPRODUCT((BX4:BX795="Mollusques")*(BY4:BY795="EXCL")*(COUNTIF(AF110,"*"&amp;BZ4:BZ795&amp;"*")&gt;0)*1))</f>
        <v>0</v>
      </c>
      <c r="BE110" s="76" cm="1">
        <f t="array" ref="BE110">IF(T110="",0,SUMPRODUCT((BX4:BX795="Mollusques")*(BY4:BY795="ALERTE")*(COUNTIF(AF110,"*"&amp;BZ4:BZ795&amp;"*")&gt;0)*1))</f>
        <v>0</v>
      </c>
      <c r="BF110" s="76" t="str">
        <f t="shared" si="66"/>
        <v/>
      </c>
      <c r="BG110" s="76" t="str">
        <f t="shared" si="67"/>
        <v/>
      </c>
      <c r="BH110" s="76" t="str">
        <f t="shared" si="68"/>
        <v/>
      </c>
      <c r="BI110" s="76" t="str">
        <f t="shared" si="69"/>
        <v/>
      </c>
      <c r="BJ110" s="76" t="str">
        <f t="shared" si="70"/>
        <v/>
      </c>
      <c r="BK110" s="76" t="str">
        <f t="shared" si="71"/>
        <v/>
      </c>
      <c r="BL110" s="76" t="str">
        <f t="shared" si="72"/>
        <v/>
      </c>
      <c r="BM110" s="76" t="str">
        <f t="shared" si="73"/>
        <v/>
      </c>
      <c r="BN110" s="76" t="str">
        <f t="shared" si="74"/>
        <v/>
      </c>
      <c r="BO110" s="76" t="str">
        <f t="shared" si="75"/>
        <v/>
      </c>
      <c r="BP110" s="76" t="str">
        <f t="shared" si="76"/>
        <v/>
      </c>
      <c r="BQ110" s="76" t="str">
        <f t="shared" si="77"/>
        <v/>
      </c>
      <c r="BR110" s="76" t="str">
        <f t="shared" si="78"/>
        <v/>
      </c>
      <c r="BS110" s="76" t="str">
        <f t="shared" si="79"/>
        <v/>
      </c>
      <c r="BT110" s="76" t="str">
        <f t="shared" si="80"/>
        <v/>
      </c>
      <c r="BU110" s="76" t="str">
        <f t="shared" si="81"/>
        <v/>
      </c>
      <c r="BX110" s="67" t="s">
        <v>9</v>
      </c>
      <c r="BY110" s="547" t="s">
        <v>20</v>
      </c>
      <c r="BZ110" s="67" t="s">
        <v>82</v>
      </c>
      <c r="CA110" s="67" t="s">
        <v>498</v>
      </c>
    </row>
    <row r="111" spans="2:79" ht="30" customHeight="1">
      <c r="B111" s="816" t="str">
        <f t="shared" si="42"/>
        <v/>
      </c>
      <c r="C111" s="816" t="str">
        <f t="shared" si="43"/>
        <v/>
      </c>
      <c r="D111" s="816" t="str">
        <f t="shared" si="44"/>
        <v/>
      </c>
      <c r="E111" s="816">
        <f>IF(H110&lt;&gt;"",E110,IF(E110="","",IFERROR(MATCH(TRUE(),INDEX(INDEX($K:$K,E110+1):$K$203&lt;&gt;"",0),0)+E110,"")))</f>
        <v>252</v>
      </c>
      <c r="F111" s="816">
        <f t="shared" si="82"/>
        <v>0</v>
      </c>
      <c r="G111" s="816" t="str">
        <f t="shared" si="45"/>
        <v>0</v>
      </c>
      <c r="H111" s="829" t="str">
        <f t="shared" si="46"/>
        <v/>
      </c>
      <c r="I111" s="837" t="str">
        <f t="shared" si="47"/>
        <v/>
      </c>
      <c r="J111" s="830" t="str">
        <f>IF(K111="","",COUNTIF($K$18:K111,"&lt;&gt;"))</f>
        <v/>
      </c>
      <c r="K111" s="831"/>
      <c r="L111" s="830" t="str">
        <f t="shared" si="48"/>
        <v/>
      </c>
      <c r="M111" s="792">
        <f t="shared" si="49"/>
        <v>1</v>
      </c>
      <c r="N111" s="832">
        <f t="shared" si="50"/>
        <v>94</v>
      </c>
      <c r="O111" s="833" t="str">
        <f t="shared" si="51"/>
        <v>0</v>
      </c>
      <c r="P111" s="832">
        <f t="shared" si="52"/>
        <v>1</v>
      </c>
      <c r="Q111" s="832">
        <f t="shared" si="53"/>
        <v>1</v>
      </c>
      <c r="S111" s="556">
        <f t="shared" si="54"/>
        <v>111</v>
      </c>
      <c r="T111" s="834" t="str">
        <f t="shared" si="83"/>
        <v>0</v>
      </c>
      <c r="U111" s="556" t="s">
        <v>1456</v>
      </c>
      <c r="V111" s="835" t="str">
        <f t="shared" si="55"/>
        <v>0</v>
      </c>
      <c r="W111" s="836" t="str">
        <f t="shared" si="56"/>
        <v/>
      </c>
      <c r="X111" s="560" t="str">
        <f t="shared" si="57"/>
        <v>0</v>
      </c>
      <c r="Y111" s="561" t="str">
        <f t="shared" si="58"/>
        <v/>
      </c>
      <c r="Z111" s="556">
        <f t="shared" si="59"/>
        <v>0</v>
      </c>
      <c r="AA111" s="556">
        <f t="shared" si="60"/>
        <v>0</v>
      </c>
      <c r="AB111" s="561" t="str">
        <f t="shared" si="61"/>
        <v>aucun match</v>
      </c>
      <c r="AC111" s="76" t="str">
        <f t="shared" si="62"/>
        <v>0</v>
      </c>
      <c r="AD111" s="76" t="str">
        <f t="shared" si="63"/>
        <v>0</v>
      </c>
      <c r="AE111" s="76" t="str">
        <f t="shared" si="64"/>
        <v>0</v>
      </c>
      <c r="AF111" s="76" t="str">
        <f t="shared" si="65"/>
        <v xml:space="preserve"> 0 </v>
      </c>
      <c r="AG111" s="76" cm="1">
        <f t="array" ref="AG111">IF(T111="",0,SUMPRODUCT((BX4:BX795="Gluten")*(BY4:BY795="INFO")*(COUNTIF(AF111,"*"&amp;BZ4:BZ795&amp;"*")&gt;0)*1))</f>
        <v>0</v>
      </c>
      <c r="AH111" s="76" cm="1">
        <f t="array" ref="AH111">IF(T111="",0,SUMPRODUCT((BX4:BX795="Gluten")*(BY4:BY795="EXCL")*(COUNTIF(AF111,"*"&amp;BZ4:BZ795&amp;"*")&gt;0)*1))</f>
        <v>0</v>
      </c>
      <c r="AI111" s="76" cm="1">
        <f t="array" ref="AI111">IF(T111="",0,SUMPRODUCT((BX4:BX795="Gluten")*(BY4:BY795="ALERTE")*(COUNTIF(AF111,"*"&amp;BZ4:BZ795&amp;"*")&gt;0)*1))</f>
        <v>0</v>
      </c>
      <c r="AJ111" s="76" cm="1">
        <f t="array" ref="AJ111">IF(T111="",0,SUMPRODUCT((BX4:BX795="Gluten")*(BY4:BY795="SUSP")*(COUNTIF(AF111,"*"&amp;BZ4:BZ795&amp;"*")&gt;0)*1))</f>
        <v>0</v>
      </c>
      <c r="AK111" s="76" cm="1">
        <f t="array" ref="AK111">IF(T111="",0,SUMPRODUCT((BX4:BX795="Crustaces")*(BY4:BY795="ALERTE")*(COUNTIF(AF111,"*"&amp;BZ4:BZ795&amp;"*")&gt;0)*1))</f>
        <v>0</v>
      </c>
      <c r="AL111" s="76" cm="1">
        <f t="array" ref="AL111">IF(T111="",0,SUMPRODUCT((BX4:BX795="Oeufs")*(BY4:BY795="ALERTE")*(COUNTIF(AF111,"*"&amp;BZ4:BZ795&amp;"*")&gt;0)*1))</f>
        <v>0</v>
      </c>
      <c r="AM111" s="76" cm="1">
        <f t="array" ref="AM111">IF(T111="",0,SUMPRODUCT((BX4:BX795="Poissons")*(BY4:BY795="INFO")*(COUNTIF(AF111,"*"&amp;BZ4:BZ795&amp;"*")&gt;0)*1))</f>
        <v>0</v>
      </c>
      <c r="AN111" s="76" cm="1">
        <f t="array" ref="AN111">IF(T111="",0,SUMPRODUCT((BX4:BX795="Poissons")*(BY4:BY795="EXCL")*(COUNTIF(AF111,"*"&amp;BZ4:BZ795&amp;"*")&gt;0)*1))</f>
        <v>0</v>
      </c>
      <c r="AO111" s="76" cm="1">
        <f t="array" ref="AO111">IF(T111="",0,SUMPRODUCT((BX4:BX795="Poissons")*(BY4:BY795="ALERTE")*(COUNTIF(AF111,"*"&amp;BZ4:BZ795&amp;"*")&gt;0)*1))</f>
        <v>0</v>
      </c>
      <c r="AP111" s="76" cm="1">
        <f t="array" ref="AP111">IF(T111="",0,SUMPRODUCT((BX4:BX795="Arachides")*(BY4:BY795="ALERTE")*(COUNTIF(AF111,"*"&amp;BZ4:BZ795&amp;"*")&gt;0)*1))</f>
        <v>0</v>
      </c>
      <c r="AQ111" s="76" cm="1">
        <f t="array" ref="AQ111">IF(T111="",0,SUMPRODUCT((BX4:BX795="Soja")*(BY4:BY795="INFO")*(COUNTIF(AF111,"*"&amp;BZ4:BZ795&amp;"*")&gt;0)*1))</f>
        <v>0</v>
      </c>
      <c r="AR111" s="76" cm="1">
        <f t="array" ref="AR111">IF(T111="",0,SUMPRODUCT((BX4:BX795="Soja")*(BY4:BY795="ALERTE")*(COUNTIF(AF111,"*"&amp;BZ4:BZ795&amp;"*")&gt;0)*1))</f>
        <v>0</v>
      </c>
      <c r="AS111" s="76" cm="1">
        <f t="array" ref="AS111">IF(T111="",0,SUMPRODUCT((BX4:BX795="Lait")*(BY4:BY795="INFO")*(COUNTIF(AF111,"*"&amp;BZ4:BZ795&amp;"*")&gt;0)*1))</f>
        <v>0</v>
      </c>
      <c r="AT111" s="76" cm="1">
        <f t="array" ref="AT111">IF(T111="",0,SUMPRODUCT((BX4:BX795="Lait")*(BY4:BY795="EXCL")*(COUNTIF(AF111,"*"&amp;BZ4:BZ795&amp;"*")&gt;0)*1))</f>
        <v>0</v>
      </c>
      <c r="AU111" s="76" cm="1">
        <f t="array" ref="AU111">IF(T111="",0,SUMPRODUCT((BX4:BX795="Lait")*(BY4:BY795="ALERTE")*(COUNTIF(AF111,"*"&amp;BZ4:BZ795&amp;"*")&gt;0)*1))</f>
        <v>0</v>
      </c>
      <c r="AV111" s="76" cm="1">
        <f t="array" ref="AV111">IF(T111="",0,SUMPRODUCT((BX4:BX795="Lait")*(BY4:BY795="SUSP")*(COUNTIF(AF111,"*"&amp;BZ4:BZ795&amp;"*")&gt;0)*1))</f>
        <v>0</v>
      </c>
      <c r="AW111" s="76" cm="1">
        <f t="array" ref="AW111">IF(T111="",0,SUMPRODUCT((BX4:BX795="Fruits a coque")*(BY4:BY795="EXCL")*(COUNTIF(AF111,"*"&amp;BZ4:BZ795&amp;"*")&gt;0)*1))</f>
        <v>0</v>
      </c>
      <c r="AX111" s="76" cm="1">
        <f t="array" ref="AX111">IF(T111="",0,SUMPRODUCT((BX4:BX795="Fruits a coque")*(BY4:BY795="ALERTE")*(COUNTIF(AF111,"*"&amp;BZ4:BZ795&amp;"*")&gt;0)*1))</f>
        <v>0</v>
      </c>
      <c r="AY111" s="76" cm="1">
        <f t="array" ref="AY111">IF(T111="",0,SUMPRODUCT((BX4:BX795="Celeri")*(BY4:BY795="ALERTE")*(COUNTIF(AF111,"*"&amp;BZ4:BZ795&amp;"*")&gt;0)*1))</f>
        <v>0</v>
      </c>
      <c r="AZ111" s="76" cm="1">
        <f t="array" ref="AZ111">IF(T111="",0,SUMPRODUCT((BX4:BX795="Moutarde")*(BY4:BY795="ALERTE")*(COUNTIF(AF111,"*"&amp;BZ4:BZ795&amp;"*")&gt;0)*1))</f>
        <v>0</v>
      </c>
      <c r="BA111" s="76" cm="1">
        <f t="array" ref="BA111">IF(T111="",0,SUMPRODUCT((BX4:BX795="Sesame")*(BY4:BY795="ALERTE")*(COUNTIF(AF111,"*"&amp;BZ4:BZ795&amp;"*")&gt;0)*1))</f>
        <v>0</v>
      </c>
      <c r="BB111" s="76" cm="1">
        <f t="array" ref="BB111">IF(T111="",0,SUMPRODUCT((BX4:BX795="Sulfites")*(BY4:BY795="ALERTE")*(COUNTIF(AF111,"*"&amp;BZ4:BZ795&amp;"*")&gt;0)*1))</f>
        <v>0</v>
      </c>
      <c r="BC111" s="76" cm="1">
        <f t="array" ref="BC111">IF(T111="",0,SUMPRODUCT((BX4:BX795="Lupin")*(BY4:BY795="ALERTE")*(COUNTIF(AF111,"*"&amp;BZ4:BZ795&amp;"*")&gt;0)*1))</f>
        <v>0</v>
      </c>
      <c r="BD111" s="76" cm="1">
        <f t="array" ref="BD111">IF(T111="",0,SUMPRODUCT((BX4:BX795="Mollusques")*(BY4:BY795="EXCL")*(COUNTIF(AF111,"*"&amp;BZ4:BZ795&amp;"*")&gt;0)*1))</f>
        <v>0</v>
      </c>
      <c r="BE111" s="76" cm="1">
        <f t="array" ref="BE111">IF(T111="",0,SUMPRODUCT((BX4:BX795="Mollusques")*(BY4:BY795="ALERTE")*(COUNTIF(AF111,"*"&amp;BZ4:BZ795&amp;"*")&gt;0)*1))</f>
        <v>0</v>
      </c>
      <c r="BF111" s="76" t="str">
        <f t="shared" si="66"/>
        <v/>
      </c>
      <c r="BG111" s="76" t="str">
        <f t="shared" si="67"/>
        <v/>
      </c>
      <c r="BH111" s="76" t="str">
        <f t="shared" si="68"/>
        <v/>
      </c>
      <c r="BI111" s="76" t="str">
        <f t="shared" si="69"/>
        <v/>
      </c>
      <c r="BJ111" s="76" t="str">
        <f t="shared" si="70"/>
        <v/>
      </c>
      <c r="BK111" s="76" t="str">
        <f t="shared" si="71"/>
        <v/>
      </c>
      <c r="BL111" s="76" t="str">
        <f t="shared" si="72"/>
        <v/>
      </c>
      <c r="BM111" s="76" t="str">
        <f t="shared" si="73"/>
        <v/>
      </c>
      <c r="BN111" s="76" t="str">
        <f t="shared" si="74"/>
        <v/>
      </c>
      <c r="BO111" s="76" t="str">
        <f t="shared" si="75"/>
        <v/>
      </c>
      <c r="BP111" s="76" t="str">
        <f t="shared" si="76"/>
        <v/>
      </c>
      <c r="BQ111" s="76" t="str">
        <f t="shared" si="77"/>
        <v/>
      </c>
      <c r="BR111" s="76" t="str">
        <f t="shared" si="78"/>
        <v/>
      </c>
      <c r="BS111" s="76" t="str">
        <f t="shared" si="79"/>
        <v/>
      </c>
      <c r="BT111" s="76" t="str">
        <f t="shared" si="80"/>
        <v/>
      </c>
      <c r="BU111" s="76" t="str">
        <f t="shared" si="81"/>
        <v/>
      </c>
      <c r="BX111" s="67" t="s">
        <v>9</v>
      </c>
      <c r="BY111" s="547" t="s">
        <v>20</v>
      </c>
      <c r="BZ111" s="67" t="s">
        <v>83</v>
      </c>
      <c r="CA111" s="67" t="s">
        <v>499</v>
      </c>
    </row>
    <row r="112" spans="2:79" ht="30" customHeight="1">
      <c r="B112" s="816" t="str">
        <f t="shared" si="42"/>
        <v/>
      </c>
      <c r="C112" s="816" t="str">
        <f t="shared" si="43"/>
        <v/>
      </c>
      <c r="D112" s="816" t="str">
        <f t="shared" si="44"/>
        <v/>
      </c>
      <c r="E112" s="816">
        <f>IF(H111&lt;&gt;"",E111,IF(E111="","",IFERROR(MATCH(TRUE(),INDEX(INDEX($K:$K,E111+1):$K$203&lt;&gt;"",0),0)+E111,"")))</f>
        <v>253</v>
      </c>
      <c r="F112" s="816">
        <f t="shared" si="82"/>
        <v>0</v>
      </c>
      <c r="G112" s="816" t="str">
        <f t="shared" si="45"/>
        <v>0</v>
      </c>
      <c r="H112" s="829" t="str">
        <f t="shared" si="46"/>
        <v/>
      </c>
      <c r="I112" s="837" t="str">
        <f t="shared" si="47"/>
        <v/>
      </c>
      <c r="J112" s="830" t="str">
        <f>IF(K112="","",COUNTIF($K$18:K112,"&lt;&gt;"))</f>
        <v/>
      </c>
      <c r="K112" s="831"/>
      <c r="L112" s="830" t="str">
        <f t="shared" si="48"/>
        <v/>
      </c>
      <c r="M112" s="792">
        <f t="shared" si="49"/>
        <v>1</v>
      </c>
      <c r="N112" s="832">
        <f t="shared" si="50"/>
        <v>95</v>
      </c>
      <c r="O112" s="833" t="str">
        <f t="shared" si="51"/>
        <v>0</v>
      </c>
      <c r="P112" s="832">
        <f t="shared" si="52"/>
        <v>1</v>
      </c>
      <c r="Q112" s="832">
        <f t="shared" si="53"/>
        <v>1</v>
      </c>
      <c r="S112" s="556">
        <f t="shared" si="54"/>
        <v>112</v>
      </c>
      <c r="T112" s="834" t="str">
        <f t="shared" si="83"/>
        <v>0</v>
      </c>
      <c r="U112" s="556" t="s">
        <v>1456</v>
      </c>
      <c r="V112" s="835" t="str">
        <f t="shared" si="55"/>
        <v>0</v>
      </c>
      <c r="W112" s="836" t="str">
        <f t="shared" si="56"/>
        <v/>
      </c>
      <c r="X112" s="560" t="str">
        <f t="shared" si="57"/>
        <v>0</v>
      </c>
      <c r="Y112" s="561" t="str">
        <f t="shared" si="58"/>
        <v/>
      </c>
      <c r="Z112" s="556">
        <f t="shared" si="59"/>
        <v>0</v>
      </c>
      <c r="AA112" s="556">
        <f t="shared" si="60"/>
        <v>0</v>
      </c>
      <c r="AB112" s="561" t="str">
        <f t="shared" si="61"/>
        <v>aucun match</v>
      </c>
      <c r="AC112" s="76" t="str">
        <f t="shared" si="62"/>
        <v>0</v>
      </c>
      <c r="AD112" s="76" t="str">
        <f t="shared" si="63"/>
        <v>0</v>
      </c>
      <c r="AE112" s="76" t="str">
        <f t="shared" si="64"/>
        <v>0</v>
      </c>
      <c r="AF112" s="76" t="str">
        <f t="shared" si="65"/>
        <v xml:space="preserve"> 0 </v>
      </c>
      <c r="AG112" s="76" cm="1">
        <f t="array" ref="AG112">IF(T112="",0,SUMPRODUCT((BX4:BX795="Gluten")*(BY4:BY795="INFO")*(COUNTIF(AF112,"*"&amp;BZ4:BZ795&amp;"*")&gt;0)*1))</f>
        <v>0</v>
      </c>
      <c r="AH112" s="76" cm="1">
        <f t="array" ref="AH112">IF(T112="",0,SUMPRODUCT((BX4:BX795="Gluten")*(BY4:BY795="EXCL")*(COUNTIF(AF112,"*"&amp;BZ4:BZ795&amp;"*")&gt;0)*1))</f>
        <v>0</v>
      </c>
      <c r="AI112" s="76" cm="1">
        <f t="array" ref="AI112">IF(T112="",0,SUMPRODUCT((BX4:BX795="Gluten")*(BY4:BY795="ALERTE")*(COUNTIF(AF112,"*"&amp;BZ4:BZ795&amp;"*")&gt;0)*1))</f>
        <v>0</v>
      </c>
      <c r="AJ112" s="76" cm="1">
        <f t="array" ref="AJ112">IF(T112="",0,SUMPRODUCT((BX4:BX795="Gluten")*(BY4:BY795="SUSP")*(COUNTIF(AF112,"*"&amp;BZ4:BZ795&amp;"*")&gt;0)*1))</f>
        <v>0</v>
      </c>
      <c r="AK112" s="76" cm="1">
        <f t="array" ref="AK112">IF(T112="",0,SUMPRODUCT((BX4:BX795="Crustaces")*(BY4:BY795="ALERTE")*(COUNTIF(AF112,"*"&amp;BZ4:BZ795&amp;"*")&gt;0)*1))</f>
        <v>0</v>
      </c>
      <c r="AL112" s="76" cm="1">
        <f t="array" ref="AL112">IF(T112="",0,SUMPRODUCT((BX4:BX795="Oeufs")*(BY4:BY795="ALERTE")*(COUNTIF(AF112,"*"&amp;BZ4:BZ795&amp;"*")&gt;0)*1))</f>
        <v>0</v>
      </c>
      <c r="AM112" s="76" cm="1">
        <f t="array" ref="AM112">IF(T112="",0,SUMPRODUCT((BX4:BX795="Poissons")*(BY4:BY795="INFO")*(COUNTIF(AF112,"*"&amp;BZ4:BZ795&amp;"*")&gt;0)*1))</f>
        <v>0</v>
      </c>
      <c r="AN112" s="76" cm="1">
        <f t="array" ref="AN112">IF(T112="",0,SUMPRODUCT((BX4:BX795="Poissons")*(BY4:BY795="EXCL")*(COUNTIF(AF112,"*"&amp;BZ4:BZ795&amp;"*")&gt;0)*1))</f>
        <v>0</v>
      </c>
      <c r="AO112" s="76" cm="1">
        <f t="array" ref="AO112">IF(T112="",0,SUMPRODUCT((BX4:BX795="Poissons")*(BY4:BY795="ALERTE")*(COUNTIF(AF112,"*"&amp;BZ4:BZ795&amp;"*")&gt;0)*1))</f>
        <v>0</v>
      </c>
      <c r="AP112" s="76" cm="1">
        <f t="array" ref="AP112">IF(T112="",0,SUMPRODUCT((BX4:BX795="Arachides")*(BY4:BY795="ALERTE")*(COUNTIF(AF112,"*"&amp;BZ4:BZ795&amp;"*")&gt;0)*1))</f>
        <v>0</v>
      </c>
      <c r="AQ112" s="76" cm="1">
        <f t="array" ref="AQ112">IF(T112="",0,SUMPRODUCT((BX4:BX795="Soja")*(BY4:BY795="INFO")*(COUNTIF(AF112,"*"&amp;BZ4:BZ795&amp;"*")&gt;0)*1))</f>
        <v>0</v>
      </c>
      <c r="AR112" s="76" cm="1">
        <f t="array" ref="AR112">IF(T112="",0,SUMPRODUCT((BX4:BX795="Soja")*(BY4:BY795="ALERTE")*(COUNTIF(AF112,"*"&amp;BZ4:BZ795&amp;"*")&gt;0)*1))</f>
        <v>0</v>
      </c>
      <c r="AS112" s="76" cm="1">
        <f t="array" ref="AS112">IF(T112="",0,SUMPRODUCT((BX4:BX795="Lait")*(BY4:BY795="INFO")*(COUNTIF(AF112,"*"&amp;BZ4:BZ795&amp;"*")&gt;0)*1))</f>
        <v>0</v>
      </c>
      <c r="AT112" s="76" cm="1">
        <f t="array" ref="AT112">IF(T112="",0,SUMPRODUCT((BX4:BX795="Lait")*(BY4:BY795="EXCL")*(COUNTIF(AF112,"*"&amp;BZ4:BZ795&amp;"*")&gt;0)*1))</f>
        <v>0</v>
      </c>
      <c r="AU112" s="76" cm="1">
        <f t="array" ref="AU112">IF(T112="",0,SUMPRODUCT((BX4:BX795="Lait")*(BY4:BY795="ALERTE")*(COUNTIF(AF112,"*"&amp;BZ4:BZ795&amp;"*")&gt;0)*1))</f>
        <v>0</v>
      </c>
      <c r="AV112" s="76" cm="1">
        <f t="array" ref="AV112">IF(T112="",0,SUMPRODUCT((BX4:BX795="Lait")*(BY4:BY795="SUSP")*(COUNTIF(AF112,"*"&amp;BZ4:BZ795&amp;"*")&gt;0)*1))</f>
        <v>0</v>
      </c>
      <c r="AW112" s="76" cm="1">
        <f t="array" ref="AW112">IF(T112="",0,SUMPRODUCT((BX4:BX795="Fruits a coque")*(BY4:BY795="EXCL")*(COUNTIF(AF112,"*"&amp;BZ4:BZ795&amp;"*")&gt;0)*1))</f>
        <v>0</v>
      </c>
      <c r="AX112" s="76" cm="1">
        <f t="array" ref="AX112">IF(T112="",0,SUMPRODUCT((BX4:BX795="Fruits a coque")*(BY4:BY795="ALERTE")*(COUNTIF(AF112,"*"&amp;BZ4:BZ795&amp;"*")&gt;0)*1))</f>
        <v>0</v>
      </c>
      <c r="AY112" s="76" cm="1">
        <f t="array" ref="AY112">IF(T112="",0,SUMPRODUCT((BX4:BX795="Celeri")*(BY4:BY795="ALERTE")*(COUNTIF(AF112,"*"&amp;BZ4:BZ795&amp;"*")&gt;0)*1))</f>
        <v>0</v>
      </c>
      <c r="AZ112" s="76" cm="1">
        <f t="array" ref="AZ112">IF(T112="",0,SUMPRODUCT((BX4:BX795="Moutarde")*(BY4:BY795="ALERTE")*(COUNTIF(AF112,"*"&amp;BZ4:BZ795&amp;"*")&gt;0)*1))</f>
        <v>0</v>
      </c>
      <c r="BA112" s="76" cm="1">
        <f t="array" ref="BA112">IF(T112="",0,SUMPRODUCT((BX4:BX795="Sesame")*(BY4:BY795="ALERTE")*(COUNTIF(AF112,"*"&amp;BZ4:BZ795&amp;"*")&gt;0)*1))</f>
        <v>0</v>
      </c>
      <c r="BB112" s="76" cm="1">
        <f t="array" ref="BB112">IF(T112="",0,SUMPRODUCT((BX4:BX795="Sulfites")*(BY4:BY795="ALERTE")*(COUNTIF(AF112,"*"&amp;BZ4:BZ795&amp;"*")&gt;0)*1))</f>
        <v>0</v>
      </c>
      <c r="BC112" s="76" cm="1">
        <f t="array" ref="BC112">IF(T112="",0,SUMPRODUCT((BX4:BX795="Lupin")*(BY4:BY795="ALERTE")*(COUNTIF(AF112,"*"&amp;BZ4:BZ795&amp;"*")&gt;0)*1))</f>
        <v>0</v>
      </c>
      <c r="BD112" s="76" cm="1">
        <f t="array" ref="BD112">IF(T112="",0,SUMPRODUCT((BX4:BX795="Mollusques")*(BY4:BY795="EXCL")*(COUNTIF(AF112,"*"&amp;BZ4:BZ795&amp;"*")&gt;0)*1))</f>
        <v>0</v>
      </c>
      <c r="BE112" s="76" cm="1">
        <f t="array" ref="BE112">IF(T112="",0,SUMPRODUCT((BX4:BX795="Mollusques")*(BY4:BY795="ALERTE")*(COUNTIF(AF112,"*"&amp;BZ4:BZ795&amp;"*")&gt;0)*1))</f>
        <v>0</v>
      </c>
      <c r="BF112" s="76" t="str">
        <f t="shared" si="66"/>
        <v/>
      </c>
      <c r="BG112" s="76" t="str">
        <f t="shared" si="67"/>
        <v/>
      </c>
      <c r="BH112" s="76" t="str">
        <f t="shared" si="68"/>
        <v/>
      </c>
      <c r="BI112" s="76" t="str">
        <f t="shared" si="69"/>
        <v/>
      </c>
      <c r="BJ112" s="76" t="str">
        <f t="shared" si="70"/>
        <v/>
      </c>
      <c r="BK112" s="76" t="str">
        <f t="shared" si="71"/>
        <v/>
      </c>
      <c r="BL112" s="76" t="str">
        <f t="shared" si="72"/>
        <v/>
      </c>
      <c r="BM112" s="76" t="str">
        <f t="shared" si="73"/>
        <v/>
      </c>
      <c r="BN112" s="76" t="str">
        <f t="shared" si="74"/>
        <v/>
      </c>
      <c r="BO112" s="76" t="str">
        <f t="shared" si="75"/>
        <v/>
      </c>
      <c r="BP112" s="76" t="str">
        <f t="shared" si="76"/>
        <v/>
      </c>
      <c r="BQ112" s="76" t="str">
        <f t="shared" si="77"/>
        <v/>
      </c>
      <c r="BR112" s="76" t="str">
        <f t="shared" si="78"/>
        <v/>
      </c>
      <c r="BS112" s="76" t="str">
        <f t="shared" si="79"/>
        <v/>
      </c>
      <c r="BT112" s="76" t="str">
        <f t="shared" si="80"/>
        <v/>
      </c>
      <c r="BU112" s="76" t="str">
        <f t="shared" si="81"/>
        <v/>
      </c>
      <c r="BX112" s="67" t="s">
        <v>9</v>
      </c>
      <c r="BY112" s="547" t="s">
        <v>20</v>
      </c>
      <c r="BZ112" s="67" t="s">
        <v>2010</v>
      </c>
      <c r="CA112" s="67" t="s">
        <v>500</v>
      </c>
    </row>
    <row r="113" spans="2:79" ht="30" customHeight="1">
      <c r="B113" s="816" t="str">
        <f t="shared" si="42"/>
        <v/>
      </c>
      <c r="C113" s="816" t="str">
        <f t="shared" si="43"/>
        <v/>
      </c>
      <c r="D113" s="816" t="str">
        <f t="shared" si="44"/>
        <v/>
      </c>
      <c r="E113" s="816">
        <f>IF(H112&lt;&gt;"",E112,IF(E112="","",IFERROR(MATCH(TRUE(),INDEX(INDEX($K:$K,E112+1):$K$203&lt;&gt;"",0),0)+E112,"")))</f>
        <v>254</v>
      </c>
      <c r="F113" s="816">
        <f t="shared" si="82"/>
        <v>0</v>
      </c>
      <c r="G113" s="816" t="str">
        <f t="shared" si="45"/>
        <v>0</v>
      </c>
      <c r="H113" s="829" t="str">
        <f t="shared" si="46"/>
        <v/>
      </c>
      <c r="I113" s="837" t="str">
        <f t="shared" si="47"/>
        <v/>
      </c>
      <c r="J113" s="830" t="str">
        <f>IF(K113="","",COUNTIF($K$18:K113,"&lt;&gt;"))</f>
        <v/>
      </c>
      <c r="K113" s="831"/>
      <c r="L113" s="830" t="str">
        <f t="shared" si="48"/>
        <v/>
      </c>
      <c r="M113" s="792">
        <f t="shared" si="49"/>
        <v>1</v>
      </c>
      <c r="N113" s="832">
        <f t="shared" si="50"/>
        <v>96</v>
      </c>
      <c r="O113" s="833" t="str">
        <f t="shared" si="51"/>
        <v>0</v>
      </c>
      <c r="P113" s="832">
        <f t="shared" si="52"/>
        <v>1</v>
      </c>
      <c r="Q113" s="832">
        <f t="shared" si="53"/>
        <v>1</v>
      </c>
      <c r="S113" s="556">
        <f t="shared" si="54"/>
        <v>113</v>
      </c>
      <c r="T113" s="834" t="str">
        <f t="shared" si="83"/>
        <v>0</v>
      </c>
      <c r="U113" s="556" t="s">
        <v>1456</v>
      </c>
      <c r="V113" s="835" t="str">
        <f t="shared" si="55"/>
        <v>0</v>
      </c>
      <c r="W113" s="836" t="str">
        <f t="shared" si="56"/>
        <v/>
      </c>
      <c r="X113" s="560" t="str">
        <f t="shared" si="57"/>
        <v>0</v>
      </c>
      <c r="Y113" s="561" t="str">
        <f t="shared" si="58"/>
        <v/>
      </c>
      <c r="Z113" s="556">
        <f t="shared" si="59"/>
        <v>0</v>
      </c>
      <c r="AA113" s="556">
        <f t="shared" si="60"/>
        <v>0</v>
      </c>
      <c r="AB113" s="561" t="str">
        <f t="shared" si="61"/>
        <v>aucun match</v>
      </c>
      <c r="AC113" s="76" t="str">
        <f t="shared" si="62"/>
        <v>0</v>
      </c>
      <c r="AD113" s="76" t="str">
        <f t="shared" si="63"/>
        <v>0</v>
      </c>
      <c r="AE113" s="76" t="str">
        <f t="shared" si="64"/>
        <v>0</v>
      </c>
      <c r="AF113" s="76" t="str">
        <f t="shared" si="65"/>
        <v xml:space="preserve"> 0 </v>
      </c>
      <c r="AG113" s="76" cm="1">
        <f t="array" ref="AG113">IF(T113="",0,SUMPRODUCT((BX4:BX795="Gluten")*(BY4:BY795="INFO")*(COUNTIF(AF113,"*"&amp;BZ4:BZ795&amp;"*")&gt;0)*1))</f>
        <v>0</v>
      </c>
      <c r="AH113" s="76" cm="1">
        <f t="array" ref="AH113">IF(T113="",0,SUMPRODUCT((BX4:BX795="Gluten")*(BY4:BY795="EXCL")*(COUNTIF(AF113,"*"&amp;BZ4:BZ795&amp;"*")&gt;0)*1))</f>
        <v>0</v>
      </c>
      <c r="AI113" s="76" cm="1">
        <f t="array" ref="AI113">IF(T113="",0,SUMPRODUCT((BX4:BX795="Gluten")*(BY4:BY795="ALERTE")*(COUNTIF(AF113,"*"&amp;BZ4:BZ795&amp;"*")&gt;0)*1))</f>
        <v>0</v>
      </c>
      <c r="AJ113" s="76" cm="1">
        <f t="array" ref="AJ113">IF(T113="",0,SUMPRODUCT((BX4:BX795="Gluten")*(BY4:BY795="SUSP")*(COUNTIF(AF113,"*"&amp;BZ4:BZ795&amp;"*")&gt;0)*1))</f>
        <v>0</v>
      </c>
      <c r="AK113" s="76" cm="1">
        <f t="array" ref="AK113">IF(T113="",0,SUMPRODUCT((BX4:BX795="Crustaces")*(BY4:BY795="ALERTE")*(COUNTIF(AF113,"*"&amp;BZ4:BZ795&amp;"*")&gt;0)*1))</f>
        <v>0</v>
      </c>
      <c r="AL113" s="76" cm="1">
        <f t="array" ref="AL113">IF(T113="",0,SUMPRODUCT((BX4:BX795="Oeufs")*(BY4:BY795="ALERTE")*(COUNTIF(AF113,"*"&amp;BZ4:BZ795&amp;"*")&gt;0)*1))</f>
        <v>0</v>
      </c>
      <c r="AM113" s="76" cm="1">
        <f t="array" ref="AM113">IF(T113="",0,SUMPRODUCT((BX4:BX795="Poissons")*(BY4:BY795="INFO")*(COUNTIF(AF113,"*"&amp;BZ4:BZ795&amp;"*")&gt;0)*1))</f>
        <v>0</v>
      </c>
      <c r="AN113" s="76" cm="1">
        <f t="array" ref="AN113">IF(T113="",0,SUMPRODUCT((BX4:BX795="Poissons")*(BY4:BY795="EXCL")*(COUNTIF(AF113,"*"&amp;BZ4:BZ795&amp;"*")&gt;0)*1))</f>
        <v>0</v>
      </c>
      <c r="AO113" s="76" cm="1">
        <f t="array" ref="AO113">IF(T113="",0,SUMPRODUCT((BX4:BX795="Poissons")*(BY4:BY795="ALERTE")*(COUNTIF(AF113,"*"&amp;BZ4:BZ795&amp;"*")&gt;0)*1))</f>
        <v>0</v>
      </c>
      <c r="AP113" s="76" cm="1">
        <f t="array" ref="AP113">IF(T113="",0,SUMPRODUCT((BX4:BX795="Arachides")*(BY4:BY795="ALERTE")*(COUNTIF(AF113,"*"&amp;BZ4:BZ795&amp;"*")&gt;0)*1))</f>
        <v>0</v>
      </c>
      <c r="AQ113" s="76" cm="1">
        <f t="array" ref="AQ113">IF(T113="",0,SUMPRODUCT((BX4:BX795="Soja")*(BY4:BY795="INFO")*(COUNTIF(AF113,"*"&amp;BZ4:BZ795&amp;"*")&gt;0)*1))</f>
        <v>0</v>
      </c>
      <c r="AR113" s="76" cm="1">
        <f t="array" ref="AR113">IF(T113="",0,SUMPRODUCT((BX4:BX795="Soja")*(BY4:BY795="ALERTE")*(COUNTIF(AF113,"*"&amp;BZ4:BZ795&amp;"*")&gt;0)*1))</f>
        <v>0</v>
      </c>
      <c r="AS113" s="76" cm="1">
        <f t="array" ref="AS113">IF(T113="",0,SUMPRODUCT((BX4:BX795="Lait")*(BY4:BY795="INFO")*(COUNTIF(AF113,"*"&amp;BZ4:BZ795&amp;"*")&gt;0)*1))</f>
        <v>0</v>
      </c>
      <c r="AT113" s="76" cm="1">
        <f t="array" ref="AT113">IF(T113="",0,SUMPRODUCT((BX4:BX795="Lait")*(BY4:BY795="EXCL")*(COUNTIF(AF113,"*"&amp;BZ4:BZ795&amp;"*")&gt;0)*1))</f>
        <v>0</v>
      </c>
      <c r="AU113" s="76" cm="1">
        <f t="array" ref="AU113">IF(T113="",0,SUMPRODUCT((BX4:BX795="Lait")*(BY4:BY795="ALERTE")*(COUNTIF(AF113,"*"&amp;BZ4:BZ795&amp;"*")&gt;0)*1))</f>
        <v>0</v>
      </c>
      <c r="AV113" s="76" cm="1">
        <f t="array" ref="AV113">IF(T113="",0,SUMPRODUCT((BX4:BX795="Lait")*(BY4:BY795="SUSP")*(COUNTIF(AF113,"*"&amp;BZ4:BZ795&amp;"*")&gt;0)*1))</f>
        <v>0</v>
      </c>
      <c r="AW113" s="76" cm="1">
        <f t="array" ref="AW113">IF(T113="",0,SUMPRODUCT((BX4:BX795="Fruits a coque")*(BY4:BY795="EXCL")*(COUNTIF(AF113,"*"&amp;BZ4:BZ795&amp;"*")&gt;0)*1))</f>
        <v>0</v>
      </c>
      <c r="AX113" s="76" cm="1">
        <f t="array" ref="AX113">IF(T113="",0,SUMPRODUCT((BX4:BX795="Fruits a coque")*(BY4:BY795="ALERTE")*(COUNTIF(AF113,"*"&amp;BZ4:BZ795&amp;"*")&gt;0)*1))</f>
        <v>0</v>
      </c>
      <c r="AY113" s="76" cm="1">
        <f t="array" ref="AY113">IF(T113="",0,SUMPRODUCT((BX4:BX795="Celeri")*(BY4:BY795="ALERTE")*(COUNTIF(AF113,"*"&amp;BZ4:BZ795&amp;"*")&gt;0)*1))</f>
        <v>0</v>
      </c>
      <c r="AZ113" s="76" cm="1">
        <f t="array" ref="AZ113">IF(T113="",0,SUMPRODUCT((BX4:BX795="Moutarde")*(BY4:BY795="ALERTE")*(COUNTIF(AF113,"*"&amp;BZ4:BZ795&amp;"*")&gt;0)*1))</f>
        <v>0</v>
      </c>
      <c r="BA113" s="76" cm="1">
        <f t="array" ref="BA113">IF(T113="",0,SUMPRODUCT((BX4:BX795="Sesame")*(BY4:BY795="ALERTE")*(COUNTIF(AF113,"*"&amp;BZ4:BZ795&amp;"*")&gt;0)*1))</f>
        <v>0</v>
      </c>
      <c r="BB113" s="76" cm="1">
        <f t="array" ref="BB113">IF(T113="",0,SUMPRODUCT((BX4:BX795="Sulfites")*(BY4:BY795="ALERTE")*(COUNTIF(AF113,"*"&amp;BZ4:BZ795&amp;"*")&gt;0)*1))</f>
        <v>0</v>
      </c>
      <c r="BC113" s="76" cm="1">
        <f t="array" ref="BC113">IF(T113="",0,SUMPRODUCT((BX4:BX795="Lupin")*(BY4:BY795="ALERTE")*(COUNTIF(AF113,"*"&amp;BZ4:BZ795&amp;"*")&gt;0)*1))</f>
        <v>0</v>
      </c>
      <c r="BD113" s="76" cm="1">
        <f t="array" ref="BD113">IF(T113="",0,SUMPRODUCT((BX4:BX795="Mollusques")*(BY4:BY795="EXCL")*(COUNTIF(AF113,"*"&amp;BZ4:BZ795&amp;"*")&gt;0)*1))</f>
        <v>0</v>
      </c>
      <c r="BE113" s="76" cm="1">
        <f t="array" ref="BE113">IF(T113="",0,SUMPRODUCT((BX4:BX795="Mollusques")*(BY4:BY795="ALERTE")*(COUNTIF(AF113,"*"&amp;BZ4:BZ795&amp;"*")&gt;0)*1))</f>
        <v>0</v>
      </c>
      <c r="BF113" s="76" t="str">
        <f t="shared" si="66"/>
        <v/>
      </c>
      <c r="BG113" s="76" t="str">
        <f t="shared" si="67"/>
        <v/>
      </c>
      <c r="BH113" s="76" t="str">
        <f t="shared" si="68"/>
        <v/>
      </c>
      <c r="BI113" s="76" t="str">
        <f t="shared" si="69"/>
        <v/>
      </c>
      <c r="BJ113" s="76" t="str">
        <f t="shared" si="70"/>
        <v/>
      </c>
      <c r="BK113" s="76" t="str">
        <f t="shared" si="71"/>
        <v/>
      </c>
      <c r="BL113" s="76" t="str">
        <f t="shared" si="72"/>
        <v/>
      </c>
      <c r="BM113" s="76" t="str">
        <f t="shared" si="73"/>
        <v/>
      </c>
      <c r="BN113" s="76" t="str">
        <f t="shared" si="74"/>
        <v/>
      </c>
      <c r="BO113" s="76" t="str">
        <f t="shared" si="75"/>
        <v/>
      </c>
      <c r="BP113" s="76" t="str">
        <f t="shared" si="76"/>
        <v/>
      </c>
      <c r="BQ113" s="76" t="str">
        <f t="shared" si="77"/>
        <v/>
      </c>
      <c r="BR113" s="76" t="str">
        <f t="shared" si="78"/>
        <v/>
      </c>
      <c r="BS113" s="76" t="str">
        <f t="shared" si="79"/>
        <v/>
      </c>
      <c r="BT113" s="76" t="str">
        <f t="shared" si="80"/>
        <v/>
      </c>
      <c r="BU113" s="76" t="str">
        <f t="shared" si="81"/>
        <v/>
      </c>
      <c r="BX113" s="67" t="s">
        <v>9</v>
      </c>
      <c r="BY113" s="547" t="s">
        <v>20</v>
      </c>
      <c r="BZ113" s="67" t="s">
        <v>84</v>
      </c>
      <c r="CA113" s="67" t="s">
        <v>501</v>
      </c>
    </row>
    <row r="114" spans="2:79" ht="30" customHeight="1">
      <c r="B114" s="816" t="str">
        <f t="shared" si="42"/>
        <v/>
      </c>
      <c r="C114" s="816" t="str">
        <f t="shared" si="43"/>
        <v/>
      </c>
      <c r="D114" s="816" t="str">
        <f t="shared" si="44"/>
        <v/>
      </c>
      <c r="E114" s="816">
        <f>IF(H113&lt;&gt;"",E113,IF(E113="","",IFERROR(MATCH(TRUE(),INDEX(INDEX($K:$K,E113+1):$K$203&lt;&gt;"",0),0)+E113,"")))</f>
        <v>255</v>
      </c>
      <c r="F114" s="816">
        <f t="shared" si="82"/>
        <v>0</v>
      </c>
      <c r="G114" s="816" t="str">
        <f t="shared" si="45"/>
        <v>0</v>
      </c>
      <c r="H114" s="829" t="str">
        <f t="shared" si="46"/>
        <v/>
      </c>
      <c r="I114" s="837" t="str">
        <f t="shared" si="47"/>
        <v/>
      </c>
      <c r="J114" s="830" t="str">
        <f>IF(K114="","",COUNTIF($K$18:K114,"&lt;&gt;"))</f>
        <v/>
      </c>
      <c r="K114" s="831"/>
      <c r="L114" s="830" t="str">
        <f t="shared" si="48"/>
        <v/>
      </c>
      <c r="M114" s="792">
        <f t="shared" si="49"/>
        <v>1</v>
      </c>
      <c r="N114" s="832">
        <f t="shared" si="50"/>
        <v>97</v>
      </c>
      <c r="O114" s="833" t="str">
        <f t="shared" si="51"/>
        <v>0</v>
      </c>
      <c r="P114" s="832">
        <f t="shared" si="52"/>
        <v>1</v>
      </c>
      <c r="Q114" s="832">
        <f t="shared" si="53"/>
        <v>1</v>
      </c>
      <c r="S114" s="556">
        <f t="shared" si="54"/>
        <v>114</v>
      </c>
      <c r="T114" s="834" t="str">
        <f t="shared" si="83"/>
        <v>0</v>
      </c>
      <c r="U114" s="556" t="s">
        <v>1456</v>
      </c>
      <c r="V114" s="835" t="str">
        <f t="shared" si="55"/>
        <v>0</v>
      </c>
      <c r="W114" s="836" t="str">
        <f t="shared" si="56"/>
        <v/>
      </c>
      <c r="X114" s="560" t="str">
        <f t="shared" si="57"/>
        <v>0</v>
      </c>
      <c r="Y114" s="561" t="str">
        <f t="shared" si="58"/>
        <v/>
      </c>
      <c r="Z114" s="556">
        <f t="shared" si="59"/>
        <v>0</v>
      </c>
      <c r="AA114" s="556">
        <f t="shared" si="60"/>
        <v>0</v>
      </c>
      <c r="AB114" s="561" t="str">
        <f t="shared" si="61"/>
        <v>aucun match</v>
      </c>
      <c r="AC114" s="76" t="str">
        <f t="shared" si="62"/>
        <v>0</v>
      </c>
      <c r="AD114" s="76" t="str">
        <f t="shared" si="63"/>
        <v>0</v>
      </c>
      <c r="AE114" s="76" t="str">
        <f t="shared" si="64"/>
        <v>0</v>
      </c>
      <c r="AF114" s="76" t="str">
        <f t="shared" si="65"/>
        <v xml:space="preserve"> 0 </v>
      </c>
      <c r="AG114" s="76" cm="1">
        <f t="array" ref="AG114">IF(T114="",0,SUMPRODUCT((BX4:BX795="Gluten")*(BY4:BY795="INFO")*(COUNTIF(AF114,"*"&amp;BZ4:BZ795&amp;"*")&gt;0)*1))</f>
        <v>0</v>
      </c>
      <c r="AH114" s="76" cm="1">
        <f t="array" ref="AH114">IF(T114="",0,SUMPRODUCT((BX4:BX795="Gluten")*(BY4:BY795="EXCL")*(COUNTIF(AF114,"*"&amp;BZ4:BZ795&amp;"*")&gt;0)*1))</f>
        <v>0</v>
      </c>
      <c r="AI114" s="76" cm="1">
        <f t="array" ref="AI114">IF(T114="",0,SUMPRODUCT((BX4:BX795="Gluten")*(BY4:BY795="ALERTE")*(COUNTIF(AF114,"*"&amp;BZ4:BZ795&amp;"*")&gt;0)*1))</f>
        <v>0</v>
      </c>
      <c r="AJ114" s="76" cm="1">
        <f t="array" ref="AJ114">IF(T114="",0,SUMPRODUCT((BX4:BX795="Gluten")*(BY4:BY795="SUSP")*(COUNTIF(AF114,"*"&amp;BZ4:BZ795&amp;"*")&gt;0)*1))</f>
        <v>0</v>
      </c>
      <c r="AK114" s="76" cm="1">
        <f t="array" ref="AK114">IF(T114="",0,SUMPRODUCT((BX4:BX795="Crustaces")*(BY4:BY795="ALERTE")*(COUNTIF(AF114,"*"&amp;BZ4:BZ795&amp;"*")&gt;0)*1))</f>
        <v>0</v>
      </c>
      <c r="AL114" s="76" cm="1">
        <f t="array" ref="AL114">IF(T114="",0,SUMPRODUCT((BX4:BX795="Oeufs")*(BY4:BY795="ALERTE")*(COUNTIF(AF114,"*"&amp;BZ4:BZ795&amp;"*")&gt;0)*1))</f>
        <v>0</v>
      </c>
      <c r="AM114" s="76" cm="1">
        <f t="array" ref="AM114">IF(T114="",0,SUMPRODUCT((BX4:BX795="Poissons")*(BY4:BY795="INFO")*(COUNTIF(AF114,"*"&amp;BZ4:BZ795&amp;"*")&gt;0)*1))</f>
        <v>0</v>
      </c>
      <c r="AN114" s="76" cm="1">
        <f t="array" ref="AN114">IF(T114="",0,SUMPRODUCT((BX4:BX795="Poissons")*(BY4:BY795="EXCL")*(COUNTIF(AF114,"*"&amp;BZ4:BZ795&amp;"*")&gt;0)*1))</f>
        <v>0</v>
      </c>
      <c r="AO114" s="76" cm="1">
        <f t="array" ref="AO114">IF(T114="",0,SUMPRODUCT((BX4:BX795="Poissons")*(BY4:BY795="ALERTE")*(COUNTIF(AF114,"*"&amp;BZ4:BZ795&amp;"*")&gt;0)*1))</f>
        <v>0</v>
      </c>
      <c r="AP114" s="76" cm="1">
        <f t="array" ref="AP114">IF(T114="",0,SUMPRODUCT((BX4:BX795="Arachides")*(BY4:BY795="ALERTE")*(COUNTIF(AF114,"*"&amp;BZ4:BZ795&amp;"*")&gt;0)*1))</f>
        <v>0</v>
      </c>
      <c r="AQ114" s="76" cm="1">
        <f t="array" ref="AQ114">IF(T114="",0,SUMPRODUCT((BX4:BX795="Soja")*(BY4:BY795="INFO")*(COUNTIF(AF114,"*"&amp;BZ4:BZ795&amp;"*")&gt;0)*1))</f>
        <v>0</v>
      </c>
      <c r="AR114" s="76" cm="1">
        <f t="array" ref="AR114">IF(T114="",0,SUMPRODUCT((BX4:BX795="Soja")*(BY4:BY795="ALERTE")*(COUNTIF(AF114,"*"&amp;BZ4:BZ795&amp;"*")&gt;0)*1))</f>
        <v>0</v>
      </c>
      <c r="AS114" s="76" cm="1">
        <f t="array" ref="AS114">IF(T114="",0,SUMPRODUCT((BX4:BX795="Lait")*(BY4:BY795="INFO")*(COUNTIF(AF114,"*"&amp;BZ4:BZ795&amp;"*")&gt;0)*1))</f>
        <v>0</v>
      </c>
      <c r="AT114" s="76" cm="1">
        <f t="array" ref="AT114">IF(T114="",0,SUMPRODUCT((BX4:BX795="Lait")*(BY4:BY795="EXCL")*(COUNTIF(AF114,"*"&amp;BZ4:BZ795&amp;"*")&gt;0)*1))</f>
        <v>0</v>
      </c>
      <c r="AU114" s="76" cm="1">
        <f t="array" ref="AU114">IF(T114="",0,SUMPRODUCT((BX4:BX795="Lait")*(BY4:BY795="ALERTE")*(COUNTIF(AF114,"*"&amp;BZ4:BZ795&amp;"*")&gt;0)*1))</f>
        <v>0</v>
      </c>
      <c r="AV114" s="76" cm="1">
        <f t="array" ref="AV114">IF(T114="",0,SUMPRODUCT((BX4:BX795="Lait")*(BY4:BY795="SUSP")*(COUNTIF(AF114,"*"&amp;BZ4:BZ795&amp;"*")&gt;0)*1))</f>
        <v>0</v>
      </c>
      <c r="AW114" s="76" cm="1">
        <f t="array" ref="AW114">IF(T114="",0,SUMPRODUCT((BX4:BX795="Fruits a coque")*(BY4:BY795="EXCL")*(COUNTIF(AF114,"*"&amp;BZ4:BZ795&amp;"*")&gt;0)*1))</f>
        <v>0</v>
      </c>
      <c r="AX114" s="76" cm="1">
        <f t="array" ref="AX114">IF(T114="",0,SUMPRODUCT((BX4:BX795="Fruits a coque")*(BY4:BY795="ALERTE")*(COUNTIF(AF114,"*"&amp;BZ4:BZ795&amp;"*")&gt;0)*1))</f>
        <v>0</v>
      </c>
      <c r="AY114" s="76" cm="1">
        <f t="array" ref="AY114">IF(T114="",0,SUMPRODUCT((BX4:BX795="Celeri")*(BY4:BY795="ALERTE")*(COUNTIF(AF114,"*"&amp;BZ4:BZ795&amp;"*")&gt;0)*1))</f>
        <v>0</v>
      </c>
      <c r="AZ114" s="76" cm="1">
        <f t="array" ref="AZ114">IF(T114="",0,SUMPRODUCT((BX4:BX795="Moutarde")*(BY4:BY795="ALERTE")*(COUNTIF(AF114,"*"&amp;BZ4:BZ795&amp;"*")&gt;0)*1))</f>
        <v>0</v>
      </c>
      <c r="BA114" s="76" cm="1">
        <f t="array" ref="BA114">IF(T114="",0,SUMPRODUCT((BX4:BX795="Sesame")*(BY4:BY795="ALERTE")*(COUNTIF(AF114,"*"&amp;BZ4:BZ795&amp;"*")&gt;0)*1))</f>
        <v>0</v>
      </c>
      <c r="BB114" s="76" cm="1">
        <f t="array" ref="BB114">IF(T114="",0,SUMPRODUCT((BX4:BX795="Sulfites")*(BY4:BY795="ALERTE")*(COUNTIF(AF114,"*"&amp;BZ4:BZ795&amp;"*")&gt;0)*1))</f>
        <v>0</v>
      </c>
      <c r="BC114" s="76" cm="1">
        <f t="array" ref="BC114">IF(T114="",0,SUMPRODUCT((BX4:BX795="Lupin")*(BY4:BY795="ALERTE")*(COUNTIF(AF114,"*"&amp;BZ4:BZ795&amp;"*")&gt;0)*1))</f>
        <v>0</v>
      </c>
      <c r="BD114" s="76" cm="1">
        <f t="array" ref="BD114">IF(T114="",0,SUMPRODUCT((BX4:BX795="Mollusques")*(BY4:BY795="EXCL")*(COUNTIF(AF114,"*"&amp;BZ4:BZ795&amp;"*")&gt;0)*1))</f>
        <v>0</v>
      </c>
      <c r="BE114" s="76" cm="1">
        <f t="array" ref="BE114">IF(T114="",0,SUMPRODUCT((BX4:BX795="Mollusques")*(BY4:BY795="ALERTE")*(COUNTIF(AF114,"*"&amp;BZ4:BZ795&amp;"*")&gt;0)*1))</f>
        <v>0</v>
      </c>
      <c r="BF114" s="76" t="str">
        <f t="shared" si="66"/>
        <v/>
      </c>
      <c r="BG114" s="76" t="str">
        <f t="shared" si="67"/>
        <v/>
      </c>
      <c r="BH114" s="76" t="str">
        <f t="shared" si="68"/>
        <v/>
      </c>
      <c r="BI114" s="76" t="str">
        <f t="shared" si="69"/>
        <v/>
      </c>
      <c r="BJ114" s="76" t="str">
        <f t="shared" si="70"/>
        <v/>
      </c>
      <c r="BK114" s="76" t="str">
        <f t="shared" si="71"/>
        <v/>
      </c>
      <c r="BL114" s="76" t="str">
        <f t="shared" si="72"/>
        <v/>
      </c>
      <c r="BM114" s="76" t="str">
        <f t="shared" si="73"/>
        <v/>
      </c>
      <c r="BN114" s="76" t="str">
        <f t="shared" si="74"/>
        <v/>
      </c>
      <c r="BO114" s="76" t="str">
        <f t="shared" si="75"/>
        <v/>
      </c>
      <c r="BP114" s="76" t="str">
        <f t="shared" si="76"/>
        <v/>
      </c>
      <c r="BQ114" s="76" t="str">
        <f t="shared" si="77"/>
        <v/>
      </c>
      <c r="BR114" s="76" t="str">
        <f t="shared" si="78"/>
        <v/>
      </c>
      <c r="BS114" s="76" t="str">
        <f t="shared" si="79"/>
        <v/>
      </c>
      <c r="BT114" s="76" t="str">
        <f t="shared" si="80"/>
        <v/>
      </c>
      <c r="BU114" s="76" t="str">
        <f t="shared" si="81"/>
        <v/>
      </c>
      <c r="BX114" s="67" t="s">
        <v>9</v>
      </c>
      <c r="BY114" s="547" t="s">
        <v>20</v>
      </c>
      <c r="BZ114" s="67" t="s">
        <v>85</v>
      </c>
      <c r="CA114" s="67" t="s">
        <v>502</v>
      </c>
    </row>
    <row r="115" spans="2:79" ht="30" customHeight="1">
      <c r="B115" s="816" t="str">
        <f t="shared" si="42"/>
        <v/>
      </c>
      <c r="C115" s="816" t="str">
        <f t="shared" si="43"/>
        <v/>
      </c>
      <c r="D115" s="816" t="str">
        <f t="shared" si="44"/>
        <v/>
      </c>
      <c r="E115" s="816">
        <f>IF(H114&lt;&gt;"",E114,IF(E114="","",IFERROR(MATCH(TRUE(),INDEX(INDEX($K:$K,E114+1):$K$203&lt;&gt;"",0),0)+E114,"")))</f>
        <v>256</v>
      </c>
      <c r="F115" s="816">
        <f t="shared" si="82"/>
        <v>0</v>
      </c>
      <c r="G115" s="816" t="str">
        <f t="shared" si="45"/>
        <v>0</v>
      </c>
      <c r="H115" s="829" t="str">
        <f t="shared" si="46"/>
        <v/>
      </c>
      <c r="I115" s="837" t="str">
        <f t="shared" si="47"/>
        <v/>
      </c>
      <c r="J115" s="830" t="str">
        <f>IF(K115="","",COUNTIF($K$18:K115,"&lt;&gt;"))</f>
        <v/>
      </c>
      <c r="K115" s="831"/>
      <c r="L115" s="830" t="str">
        <f t="shared" si="48"/>
        <v/>
      </c>
      <c r="M115" s="792">
        <f t="shared" si="49"/>
        <v>1</v>
      </c>
      <c r="N115" s="832">
        <f t="shared" si="50"/>
        <v>98</v>
      </c>
      <c r="O115" s="833" t="str">
        <f t="shared" si="51"/>
        <v>0</v>
      </c>
      <c r="P115" s="832">
        <f t="shared" si="52"/>
        <v>1</v>
      </c>
      <c r="Q115" s="832">
        <f t="shared" si="53"/>
        <v>1</v>
      </c>
      <c r="S115" s="556">
        <f t="shared" si="54"/>
        <v>115</v>
      </c>
      <c r="T115" s="834" t="str">
        <f t="shared" si="83"/>
        <v>0</v>
      </c>
      <c r="U115" s="556" t="s">
        <v>1456</v>
      </c>
      <c r="V115" s="835" t="str">
        <f t="shared" si="55"/>
        <v>0</v>
      </c>
      <c r="W115" s="836" t="str">
        <f t="shared" si="56"/>
        <v/>
      </c>
      <c r="X115" s="560" t="str">
        <f t="shared" si="57"/>
        <v>0</v>
      </c>
      <c r="Y115" s="561" t="str">
        <f t="shared" si="58"/>
        <v/>
      </c>
      <c r="Z115" s="556">
        <f t="shared" si="59"/>
        <v>0</v>
      </c>
      <c r="AA115" s="556">
        <f t="shared" si="60"/>
        <v>0</v>
      </c>
      <c r="AB115" s="561" t="str">
        <f t="shared" si="61"/>
        <v>aucun match</v>
      </c>
      <c r="AC115" s="76" t="str">
        <f t="shared" si="62"/>
        <v>0</v>
      </c>
      <c r="AD115" s="76" t="str">
        <f t="shared" si="63"/>
        <v>0</v>
      </c>
      <c r="AE115" s="76" t="str">
        <f t="shared" si="64"/>
        <v>0</v>
      </c>
      <c r="AF115" s="76" t="str">
        <f t="shared" si="65"/>
        <v xml:space="preserve"> 0 </v>
      </c>
      <c r="AG115" s="76" cm="1">
        <f t="array" ref="AG115">IF(T115="",0,SUMPRODUCT((BX4:BX795="Gluten")*(BY4:BY795="INFO")*(COUNTIF(AF115,"*"&amp;BZ4:BZ795&amp;"*")&gt;0)*1))</f>
        <v>0</v>
      </c>
      <c r="AH115" s="76" cm="1">
        <f t="array" ref="AH115">IF(T115="",0,SUMPRODUCT((BX4:BX795="Gluten")*(BY4:BY795="EXCL")*(COUNTIF(AF115,"*"&amp;BZ4:BZ795&amp;"*")&gt;0)*1))</f>
        <v>0</v>
      </c>
      <c r="AI115" s="76" cm="1">
        <f t="array" ref="AI115">IF(T115="",0,SUMPRODUCT((BX4:BX795="Gluten")*(BY4:BY795="ALERTE")*(COUNTIF(AF115,"*"&amp;BZ4:BZ795&amp;"*")&gt;0)*1))</f>
        <v>0</v>
      </c>
      <c r="AJ115" s="76" cm="1">
        <f t="array" ref="AJ115">IF(T115="",0,SUMPRODUCT((BX4:BX795="Gluten")*(BY4:BY795="SUSP")*(COUNTIF(AF115,"*"&amp;BZ4:BZ795&amp;"*")&gt;0)*1))</f>
        <v>0</v>
      </c>
      <c r="AK115" s="76" cm="1">
        <f t="array" ref="AK115">IF(T115="",0,SUMPRODUCT((BX4:BX795="Crustaces")*(BY4:BY795="ALERTE")*(COUNTIF(AF115,"*"&amp;BZ4:BZ795&amp;"*")&gt;0)*1))</f>
        <v>0</v>
      </c>
      <c r="AL115" s="76" cm="1">
        <f t="array" ref="AL115">IF(T115="",0,SUMPRODUCT((BX4:BX795="Oeufs")*(BY4:BY795="ALERTE")*(COUNTIF(AF115,"*"&amp;BZ4:BZ795&amp;"*")&gt;0)*1))</f>
        <v>0</v>
      </c>
      <c r="AM115" s="76" cm="1">
        <f t="array" ref="AM115">IF(T115="",0,SUMPRODUCT((BX4:BX795="Poissons")*(BY4:BY795="INFO")*(COUNTIF(AF115,"*"&amp;BZ4:BZ795&amp;"*")&gt;0)*1))</f>
        <v>0</v>
      </c>
      <c r="AN115" s="76" cm="1">
        <f t="array" ref="AN115">IF(T115="",0,SUMPRODUCT((BX4:BX795="Poissons")*(BY4:BY795="EXCL")*(COUNTIF(AF115,"*"&amp;BZ4:BZ795&amp;"*")&gt;0)*1))</f>
        <v>0</v>
      </c>
      <c r="AO115" s="76" cm="1">
        <f t="array" ref="AO115">IF(T115="",0,SUMPRODUCT((BX4:BX795="Poissons")*(BY4:BY795="ALERTE")*(COUNTIF(AF115,"*"&amp;BZ4:BZ795&amp;"*")&gt;0)*1))</f>
        <v>0</v>
      </c>
      <c r="AP115" s="76" cm="1">
        <f t="array" ref="AP115">IF(T115="",0,SUMPRODUCT((BX4:BX795="Arachides")*(BY4:BY795="ALERTE")*(COUNTIF(AF115,"*"&amp;BZ4:BZ795&amp;"*")&gt;0)*1))</f>
        <v>0</v>
      </c>
      <c r="AQ115" s="76" cm="1">
        <f t="array" ref="AQ115">IF(T115="",0,SUMPRODUCT((BX4:BX795="Soja")*(BY4:BY795="INFO")*(COUNTIF(AF115,"*"&amp;BZ4:BZ795&amp;"*")&gt;0)*1))</f>
        <v>0</v>
      </c>
      <c r="AR115" s="76" cm="1">
        <f t="array" ref="AR115">IF(T115="",0,SUMPRODUCT((BX4:BX795="Soja")*(BY4:BY795="ALERTE")*(COUNTIF(AF115,"*"&amp;BZ4:BZ795&amp;"*")&gt;0)*1))</f>
        <v>0</v>
      </c>
      <c r="AS115" s="76" cm="1">
        <f t="array" ref="AS115">IF(T115="",0,SUMPRODUCT((BX4:BX795="Lait")*(BY4:BY795="INFO")*(COUNTIF(AF115,"*"&amp;BZ4:BZ795&amp;"*")&gt;0)*1))</f>
        <v>0</v>
      </c>
      <c r="AT115" s="76" cm="1">
        <f t="array" ref="AT115">IF(T115="",0,SUMPRODUCT((BX4:BX795="Lait")*(BY4:BY795="EXCL")*(COUNTIF(AF115,"*"&amp;BZ4:BZ795&amp;"*")&gt;0)*1))</f>
        <v>0</v>
      </c>
      <c r="AU115" s="76" cm="1">
        <f t="array" ref="AU115">IF(T115="",0,SUMPRODUCT((BX4:BX795="Lait")*(BY4:BY795="ALERTE")*(COUNTIF(AF115,"*"&amp;BZ4:BZ795&amp;"*")&gt;0)*1))</f>
        <v>0</v>
      </c>
      <c r="AV115" s="76" cm="1">
        <f t="array" ref="AV115">IF(T115="",0,SUMPRODUCT((BX4:BX795="Lait")*(BY4:BY795="SUSP")*(COUNTIF(AF115,"*"&amp;BZ4:BZ795&amp;"*")&gt;0)*1))</f>
        <v>0</v>
      </c>
      <c r="AW115" s="76" cm="1">
        <f t="array" ref="AW115">IF(T115="",0,SUMPRODUCT((BX4:BX795="Fruits a coque")*(BY4:BY795="EXCL")*(COUNTIF(AF115,"*"&amp;BZ4:BZ795&amp;"*")&gt;0)*1))</f>
        <v>0</v>
      </c>
      <c r="AX115" s="76" cm="1">
        <f t="array" ref="AX115">IF(T115="",0,SUMPRODUCT((BX4:BX795="Fruits a coque")*(BY4:BY795="ALERTE")*(COUNTIF(AF115,"*"&amp;BZ4:BZ795&amp;"*")&gt;0)*1))</f>
        <v>0</v>
      </c>
      <c r="AY115" s="76" cm="1">
        <f t="array" ref="AY115">IF(T115="",0,SUMPRODUCT((BX4:BX795="Celeri")*(BY4:BY795="ALERTE")*(COUNTIF(AF115,"*"&amp;BZ4:BZ795&amp;"*")&gt;0)*1))</f>
        <v>0</v>
      </c>
      <c r="AZ115" s="76" cm="1">
        <f t="array" ref="AZ115">IF(T115="",0,SUMPRODUCT((BX4:BX795="Moutarde")*(BY4:BY795="ALERTE")*(COUNTIF(AF115,"*"&amp;BZ4:BZ795&amp;"*")&gt;0)*1))</f>
        <v>0</v>
      </c>
      <c r="BA115" s="76" cm="1">
        <f t="array" ref="BA115">IF(T115="",0,SUMPRODUCT((BX4:BX795="Sesame")*(BY4:BY795="ALERTE")*(COUNTIF(AF115,"*"&amp;BZ4:BZ795&amp;"*")&gt;0)*1))</f>
        <v>0</v>
      </c>
      <c r="BB115" s="76" cm="1">
        <f t="array" ref="BB115">IF(T115="",0,SUMPRODUCT((BX4:BX795="Sulfites")*(BY4:BY795="ALERTE")*(COUNTIF(AF115,"*"&amp;BZ4:BZ795&amp;"*")&gt;0)*1))</f>
        <v>0</v>
      </c>
      <c r="BC115" s="76" cm="1">
        <f t="array" ref="BC115">IF(T115="",0,SUMPRODUCT((BX4:BX795="Lupin")*(BY4:BY795="ALERTE")*(COUNTIF(AF115,"*"&amp;BZ4:BZ795&amp;"*")&gt;0)*1))</f>
        <v>0</v>
      </c>
      <c r="BD115" s="76" cm="1">
        <f t="array" ref="BD115">IF(T115="",0,SUMPRODUCT((BX4:BX795="Mollusques")*(BY4:BY795="EXCL")*(COUNTIF(AF115,"*"&amp;BZ4:BZ795&amp;"*")&gt;0)*1))</f>
        <v>0</v>
      </c>
      <c r="BE115" s="76" cm="1">
        <f t="array" ref="BE115">IF(T115="",0,SUMPRODUCT((BX4:BX795="Mollusques")*(BY4:BY795="ALERTE")*(COUNTIF(AF115,"*"&amp;BZ4:BZ795&amp;"*")&gt;0)*1))</f>
        <v>0</v>
      </c>
      <c r="BF115" s="76" t="str">
        <f t="shared" si="66"/>
        <v/>
      </c>
      <c r="BG115" s="76" t="str">
        <f t="shared" si="67"/>
        <v/>
      </c>
      <c r="BH115" s="76" t="str">
        <f t="shared" si="68"/>
        <v/>
      </c>
      <c r="BI115" s="76" t="str">
        <f t="shared" si="69"/>
        <v/>
      </c>
      <c r="BJ115" s="76" t="str">
        <f t="shared" si="70"/>
        <v/>
      </c>
      <c r="BK115" s="76" t="str">
        <f t="shared" si="71"/>
        <v/>
      </c>
      <c r="BL115" s="76" t="str">
        <f t="shared" si="72"/>
        <v/>
      </c>
      <c r="BM115" s="76" t="str">
        <f t="shared" si="73"/>
        <v/>
      </c>
      <c r="BN115" s="76" t="str">
        <f t="shared" si="74"/>
        <v/>
      </c>
      <c r="BO115" s="76" t="str">
        <f t="shared" si="75"/>
        <v/>
      </c>
      <c r="BP115" s="76" t="str">
        <f t="shared" si="76"/>
        <v/>
      </c>
      <c r="BQ115" s="76" t="str">
        <f t="shared" si="77"/>
        <v/>
      </c>
      <c r="BR115" s="76" t="str">
        <f t="shared" si="78"/>
        <v/>
      </c>
      <c r="BS115" s="76" t="str">
        <f t="shared" si="79"/>
        <v/>
      </c>
      <c r="BT115" s="76" t="str">
        <f t="shared" si="80"/>
        <v/>
      </c>
      <c r="BU115" s="76" t="str">
        <f t="shared" si="81"/>
        <v/>
      </c>
      <c r="BX115" s="67" t="s">
        <v>9</v>
      </c>
      <c r="BY115" s="547" t="s">
        <v>20</v>
      </c>
      <c r="BZ115" s="67" t="s">
        <v>86</v>
      </c>
      <c r="CA115" s="67" t="s">
        <v>503</v>
      </c>
    </row>
    <row r="116" spans="2:79" ht="30" customHeight="1">
      <c r="B116" s="816" t="str">
        <f t="shared" si="42"/>
        <v/>
      </c>
      <c r="C116" s="816" t="str">
        <f t="shared" si="43"/>
        <v/>
      </c>
      <c r="D116" s="816" t="str">
        <f t="shared" si="44"/>
        <v/>
      </c>
      <c r="E116" s="816">
        <f>IF(H115&lt;&gt;"",E115,IF(E115="","",IFERROR(MATCH(TRUE(),INDEX(INDEX($K:$K,E115+1):$K$203&lt;&gt;"",0),0)+E115,"")))</f>
        <v>257</v>
      </c>
      <c r="F116" s="816">
        <f t="shared" si="82"/>
        <v>0</v>
      </c>
      <c r="G116" s="816" t="str">
        <f t="shared" si="45"/>
        <v>0</v>
      </c>
      <c r="H116" s="829" t="str">
        <f t="shared" si="46"/>
        <v/>
      </c>
      <c r="I116" s="837" t="str">
        <f t="shared" si="47"/>
        <v/>
      </c>
      <c r="J116" s="830" t="str">
        <f>IF(K116="","",COUNTIF($K$18:K116,"&lt;&gt;"))</f>
        <v/>
      </c>
      <c r="K116" s="831"/>
      <c r="L116" s="830" t="str">
        <f t="shared" si="48"/>
        <v/>
      </c>
      <c r="M116" s="792">
        <f t="shared" si="49"/>
        <v>1</v>
      </c>
      <c r="N116" s="832">
        <f t="shared" si="50"/>
        <v>99</v>
      </c>
      <c r="O116" s="833" t="str">
        <f t="shared" si="51"/>
        <v>0</v>
      </c>
      <c r="P116" s="832">
        <f t="shared" si="52"/>
        <v>1</v>
      </c>
      <c r="Q116" s="832">
        <f t="shared" si="53"/>
        <v>1</v>
      </c>
      <c r="S116" s="556">
        <f t="shared" si="54"/>
        <v>116</v>
      </c>
      <c r="T116" s="834" t="str">
        <f t="shared" si="83"/>
        <v>0</v>
      </c>
      <c r="U116" s="556" t="s">
        <v>1456</v>
      </c>
      <c r="V116" s="835" t="str">
        <f t="shared" si="55"/>
        <v>0</v>
      </c>
      <c r="W116" s="836" t="str">
        <f t="shared" si="56"/>
        <v/>
      </c>
      <c r="X116" s="560" t="str">
        <f t="shared" si="57"/>
        <v>0</v>
      </c>
      <c r="Y116" s="561" t="str">
        <f t="shared" si="58"/>
        <v/>
      </c>
      <c r="Z116" s="556">
        <f t="shared" si="59"/>
        <v>0</v>
      </c>
      <c r="AA116" s="556">
        <f t="shared" si="60"/>
        <v>0</v>
      </c>
      <c r="AB116" s="561" t="str">
        <f t="shared" si="61"/>
        <v>aucun match</v>
      </c>
      <c r="AC116" s="76" t="str">
        <f t="shared" si="62"/>
        <v>0</v>
      </c>
      <c r="AD116" s="76" t="str">
        <f t="shared" si="63"/>
        <v>0</v>
      </c>
      <c r="AE116" s="76" t="str">
        <f t="shared" si="64"/>
        <v>0</v>
      </c>
      <c r="AF116" s="76" t="str">
        <f t="shared" si="65"/>
        <v xml:space="preserve"> 0 </v>
      </c>
      <c r="AG116" s="76" cm="1">
        <f t="array" ref="AG116">IF(T116="",0,SUMPRODUCT((BX4:BX795="Gluten")*(BY4:BY795="INFO")*(COUNTIF(AF116,"*"&amp;BZ4:BZ795&amp;"*")&gt;0)*1))</f>
        <v>0</v>
      </c>
      <c r="AH116" s="76" cm="1">
        <f t="array" ref="AH116">IF(T116="",0,SUMPRODUCT((BX4:BX795="Gluten")*(BY4:BY795="EXCL")*(COUNTIF(AF116,"*"&amp;BZ4:BZ795&amp;"*")&gt;0)*1))</f>
        <v>0</v>
      </c>
      <c r="AI116" s="76" cm="1">
        <f t="array" ref="AI116">IF(T116="",0,SUMPRODUCT((BX4:BX795="Gluten")*(BY4:BY795="ALERTE")*(COUNTIF(AF116,"*"&amp;BZ4:BZ795&amp;"*")&gt;0)*1))</f>
        <v>0</v>
      </c>
      <c r="AJ116" s="76" cm="1">
        <f t="array" ref="AJ116">IF(T116="",0,SUMPRODUCT((BX4:BX795="Gluten")*(BY4:BY795="SUSP")*(COUNTIF(AF116,"*"&amp;BZ4:BZ795&amp;"*")&gt;0)*1))</f>
        <v>0</v>
      </c>
      <c r="AK116" s="76" cm="1">
        <f t="array" ref="AK116">IF(T116="",0,SUMPRODUCT((BX4:BX795="Crustaces")*(BY4:BY795="ALERTE")*(COUNTIF(AF116,"*"&amp;BZ4:BZ795&amp;"*")&gt;0)*1))</f>
        <v>0</v>
      </c>
      <c r="AL116" s="76" cm="1">
        <f t="array" ref="AL116">IF(T116="",0,SUMPRODUCT((BX4:BX795="Oeufs")*(BY4:BY795="ALERTE")*(COUNTIF(AF116,"*"&amp;BZ4:BZ795&amp;"*")&gt;0)*1))</f>
        <v>0</v>
      </c>
      <c r="AM116" s="76" cm="1">
        <f t="array" ref="AM116">IF(T116="",0,SUMPRODUCT((BX4:BX795="Poissons")*(BY4:BY795="INFO")*(COUNTIF(AF116,"*"&amp;BZ4:BZ795&amp;"*")&gt;0)*1))</f>
        <v>0</v>
      </c>
      <c r="AN116" s="76" cm="1">
        <f t="array" ref="AN116">IF(T116="",0,SUMPRODUCT((BX4:BX795="Poissons")*(BY4:BY795="EXCL")*(COUNTIF(AF116,"*"&amp;BZ4:BZ795&amp;"*")&gt;0)*1))</f>
        <v>0</v>
      </c>
      <c r="AO116" s="76" cm="1">
        <f t="array" ref="AO116">IF(T116="",0,SUMPRODUCT((BX4:BX795="Poissons")*(BY4:BY795="ALERTE")*(COUNTIF(AF116,"*"&amp;BZ4:BZ795&amp;"*")&gt;0)*1))</f>
        <v>0</v>
      </c>
      <c r="AP116" s="76" cm="1">
        <f t="array" ref="AP116">IF(T116="",0,SUMPRODUCT((BX4:BX795="Arachides")*(BY4:BY795="ALERTE")*(COUNTIF(AF116,"*"&amp;BZ4:BZ795&amp;"*")&gt;0)*1))</f>
        <v>0</v>
      </c>
      <c r="AQ116" s="76" cm="1">
        <f t="array" ref="AQ116">IF(T116="",0,SUMPRODUCT((BX4:BX795="Soja")*(BY4:BY795="INFO")*(COUNTIF(AF116,"*"&amp;BZ4:BZ795&amp;"*")&gt;0)*1))</f>
        <v>0</v>
      </c>
      <c r="AR116" s="76" cm="1">
        <f t="array" ref="AR116">IF(T116="",0,SUMPRODUCT((BX4:BX795="Soja")*(BY4:BY795="ALERTE")*(COUNTIF(AF116,"*"&amp;BZ4:BZ795&amp;"*")&gt;0)*1))</f>
        <v>0</v>
      </c>
      <c r="AS116" s="76" cm="1">
        <f t="array" ref="AS116">IF(T116="",0,SUMPRODUCT((BX4:BX795="Lait")*(BY4:BY795="INFO")*(COUNTIF(AF116,"*"&amp;BZ4:BZ795&amp;"*")&gt;0)*1))</f>
        <v>0</v>
      </c>
      <c r="AT116" s="76" cm="1">
        <f t="array" ref="AT116">IF(T116="",0,SUMPRODUCT((BX4:BX795="Lait")*(BY4:BY795="EXCL")*(COUNTIF(AF116,"*"&amp;BZ4:BZ795&amp;"*")&gt;0)*1))</f>
        <v>0</v>
      </c>
      <c r="AU116" s="76" cm="1">
        <f t="array" ref="AU116">IF(T116="",0,SUMPRODUCT((BX4:BX795="Lait")*(BY4:BY795="ALERTE")*(COUNTIF(AF116,"*"&amp;BZ4:BZ795&amp;"*")&gt;0)*1))</f>
        <v>0</v>
      </c>
      <c r="AV116" s="76" cm="1">
        <f t="array" ref="AV116">IF(T116="",0,SUMPRODUCT((BX4:BX795="Lait")*(BY4:BY795="SUSP")*(COUNTIF(AF116,"*"&amp;BZ4:BZ795&amp;"*")&gt;0)*1))</f>
        <v>0</v>
      </c>
      <c r="AW116" s="76" cm="1">
        <f t="array" ref="AW116">IF(T116="",0,SUMPRODUCT((BX4:BX795="Fruits a coque")*(BY4:BY795="EXCL")*(COUNTIF(AF116,"*"&amp;BZ4:BZ795&amp;"*")&gt;0)*1))</f>
        <v>0</v>
      </c>
      <c r="AX116" s="76" cm="1">
        <f t="array" ref="AX116">IF(T116="",0,SUMPRODUCT((BX4:BX795="Fruits a coque")*(BY4:BY795="ALERTE")*(COUNTIF(AF116,"*"&amp;BZ4:BZ795&amp;"*")&gt;0)*1))</f>
        <v>0</v>
      </c>
      <c r="AY116" s="76" cm="1">
        <f t="array" ref="AY116">IF(T116="",0,SUMPRODUCT((BX4:BX795="Celeri")*(BY4:BY795="ALERTE")*(COUNTIF(AF116,"*"&amp;BZ4:BZ795&amp;"*")&gt;0)*1))</f>
        <v>0</v>
      </c>
      <c r="AZ116" s="76" cm="1">
        <f t="array" ref="AZ116">IF(T116="",0,SUMPRODUCT((BX4:BX795="Moutarde")*(BY4:BY795="ALERTE")*(COUNTIF(AF116,"*"&amp;BZ4:BZ795&amp;"*")&gt;0)*1))</f>
        <v>0</v>
      </c>
      <c r="BA116" s="76" cm="1">
        <f t="array" ref="BA116">IF(T116="",0,SUMPRODUCT((BX4:BX795="Sesame")*(BY4:BY795="ALERTE")*(COUNTIF(AF116,"*"&amp;BZ4:BZ795&amp;"*")&gt;0)*1))</f>
        <v>0</v>
      </c>
      <c r="BB116" s="76" cm="1">
        <f t="array" ref="BB116">IF(T116="",0,SUMPRODUCT((BX4:BX795="Sulfites")*(BY4:BY795="ALERTE")*(COUNTIF(AF116,"*"&amp;BZ4:BZ795&amp;"*")&gt;0)*1))</f>
        <v>0</v>
      </c>
      <c r="BC116" s="76" cm="1">
        <f t="array" ref="BC116">IF(T116="",0,SUMPRODUCT((BX4:BX795="Lupin")*(BY4:BY795="ALERTE")*(COUNTIF(AF116,"*"&amp;BZ4:BZ795&amp;"*")&gt;0)*1))</f>
        <v>0</v>
      </c>
      <c r="BD116" s="76" cm="1">
        <f t="array" ref="BD116">IF(T116="",0,SUMPRODUCT((BX4:BX795="Mollusques")*(BY4:BY795="EXCL")*(COUNTIF(AF116,"*"&amp;BZ4:BZ795&amp;"*")&gt;0)*1))</f>
        <v>0</v>
      </c>
      <c r="BE116" s="76" cm="1">
        <f t="array" ref="BE116">IF(T116="",0,SUMPRODUCT((BX4:BX795="Mollusques")*(BY4:BY795="ALERTE")*(COUNTIF(AF116,"*"&amp;BZ4:BZ795&amp;"*")&gt;0)*1))</f>
        <v>0</v>
      </c>
      <c r="BF116" s="76" t="str">
        <f t="shared" si="66"/>
        <v/>
      </c>
      <c r="BG116" s="76" t="str">
        <f t="shared" si="67"/>
        <v/>
      </c>
      <c r="BH116" s="76" t="str">
        <f t="shared" si="68"/>
        <v/>
      </c>
      <c r="BI116" s="76" t="str">
        <f t="shared" si="69"/>
        <v/>
      </c>
      <c r="BJ116" s="76" t="str">
        <f t="shared" si="70"/>
        <v/>
      </c>
      <c r="BK116" s="76" t="str">
        <f t="shared" si="71"/>
        <v/>
      </c>
      <c r="BL116" s="76" t="str">
        <f t="shared" si="72"/>
        <v/>
      </c>
      <c r="BM116" s="76" t="str">
        <f t="shared" si="73"/>
        <v/>
      </c>
      <c r="BN116" s="76" t="str">
        <f t="shared" si="74"/>
        <v/>
      </c>
      <c r="BO116" s="76" t="str">
        <f t="shared" si="75"/>
        <v/>
      </c>
      <c r="BP116" s="76" t="str">
        <f t="shared" si="76"/>
        <v/>
      </c>
      <c r="BQ116" s="76" t="str">
        <f t="shared" si="77"/>
        <v/>
      </c>
      <c r="BR116" s="76" t="str">
        <f t="shared" si="78"/>
        <v/>
      </c>
      <c r="BS116" s="76" t="str">
        <f t="shared" si="79"/>
        <v/>
      </c>
      <c r="BT116" s="76" t="str">
        <f t="shared" si="80"/>
        <v/>
      </c>
      <c r="BU116" s="76" t="str">
        <f t="shared" si="81"/>
        <v/>
      </c>
      <c r="BX116" s="67" t="s">
        <v>9</v>
      </c>
      <c r="BY116" s="547" t="s">
        <v>20</v>
      </c>
      <c r="BZ116" s="67" t="s">
        <v>87</v>
      </c>
      <c r="CA116" s="67" t="s">
        <v>504</v>
      </c>
    </row>
    <row r="117" spans="2:79" ht="30" customHeight="1">
      <c r="B117" s="816" t="str">
        <f t="shared" si="42"/>
        <v/>
      </c>
      <c r="C117" s="816" t="str">
        <f t="shared" si="43"/>
        <v/>
      </c>
      <c r="D117" s="816" t="str">
        <f t="shared" si="44"/>
        <v/>
      </c>
      <c r="E117" s="816">
        <f>IF(H116&lt;&gt;"",E116,IF(E116="","",IFERROR(MATCH(TRUE(),INDEX(INDEX($K:$K,E116+1):$K$203&lt;&gt;"",0),0)+E116,"")))</f>
        <v>258</v>
      </c>
      <c r="F117" s="816">
        <f t="shared" si="82"/>
        <v>0</v>
      </c>
      <c r="G117" s="816" t="str">
        <f t="shared" si="45"/>
        <v>0</v>
      </c>
      <c r="H117" s="829" t="str">
        <f t="shared" si="46"/>
        <v/>
      </c>
      <c r="I117" s="837" t="str">
        <f t="shared" si="47"/>
        <v/>
      </c>
      <c r="J117" s="830" t="str">
        <f>IF(K117="","",COUNTIF($K$18:K117,"&lt;&gt;"))</f>
        <v/>
      </c>
      <c r="K117" s="831"/>
      <c r="L117" s="830" t="str">
        <f t="shared" si="48"/>
        <v/>
      </c>
      <c r="M117" s="792">
        <f t="shared" si="49"/>
        <v>1</v>
      </c>
      <c r="N117" s="832">
        <f t="shared" si="50"/>
        <v>100</v>
      </c>
      <c r="O117" s="833" t="str">
        <f t="shared" si="51"/>
        <v>0</v>
      </c>
      <c r="P117" s="832">
        <f t="shared" si="52"/>
        <v>1</v>
      </c>
      <c r="Q117" s="832">
        <f t="shared" si="53"/>
        <v>1</v>
      </c>
      <c r="S117" s="556">
        <f t="shared" si="54"/>
        <v>117</v>
      </c>
      <c r="T117" s="834" t="str">
        <f t="shared" si="83"/>
        <v>0</v>
      </c>
      <c r="U117" s="556" t="s">
        <v>1456</v>
      </c>
      <c r="V117" s="835" t="str">
        <f t="shared" si="55"/>
        <v>0</v>
      </c>
      <c r="W117" s="836" t="str">
        <f t="shared" si="56"/>
        <v/>
      </c>
      <c r="X117" s="560" t="str">
        <f t="shared" si="57"/>
        <v>0</v>
      </c>
      <c r="Y117" s="561" t="str">
        <f t="shared" si="58"/>
        <v/>
      </c>
      <c r="Z117" s="556">
        <f t="shared" si="59"/>
        <v>0</v>
      </c>
      <c r="AA117" s="556">
        <f t="shared" si="60"/>
        <v>0</v>
      </c>
      <c r="AB117" s="561" t="str">
        <f t="shared" si="61"/>
        <v>aucun match</v>
      </c>
      <c r="AC117" s="76" t="str">
        <f t="shared" si="62"/>
        <v>0</v>
      </c>
      <c r="AD117" s="76" t="str">
        <f t="shared" si="63"/>
        <v>0</v>
      </c>
      <c r="AE117" s="76" t="str">
        <f t="shared" si="64"/>
        <v>0</v>
      </c>
      <c r="AF117" s="76" t="str">
        <f t="shared" si="65"/>
        <v xml:space="preserve"> 0 </v>
      </c>
      <c r="AG117" s="76" cm="1">
        <f t="array" ref="AG117">IF(T117="",0,SUMPRODUCT((BX4:BX795="Gluten")*(BY4:BY795="INFO")*(COUNTIF(AF117,"*"&amp;BZ4:BZ795&amp;"*")&gt;0)*1))</f>
        <v>0</v>
      </c>
      <c r="AH117" s="76" cm="1">
        <f t="array" ref="AH117">IF(T117="",0,SUMPRODUCT((BX4:BX795="Gluten")*(BY4:BY795="EXCL")*(COUNTIF(AF117,"*"&amp;BZ4:BZ795&amp;"*")&gt;0)*1))</f>
        <v>0</v>
      </c>
      <c r="AI117" s="76" cm="1">
        <f t="array" ref="AI117">IF(T117="",0,SUMPRODUCT((BX4:BX795="Gluten")*(BY4:BY795="ALERTE")*(COUNTIF(AF117,"*"&amp;BZ4:BZ795&amp;"*")&gt;0)*1))</f>
        <v>0</v>
      </c>
      <c r="AJ117" s="76" cm="1">
        <f t="array" ref="AJ117">IF(T117="",0,SUMPRODUCT((BX4:BX795="Gluten")*(BY4:BY795="SUSP")*(COUNTIF(AF117,"*"&amp;BZ4:BZ795&amp;"*")&gt;0)*1))</f>
        <v>0</v>
      </c>
      <c r="AK117" s="76" cm="1">
        <f t="array" ref="AK117">IF(T117="",0,SUMPRODUCT((BX4:BX795="Crustaces")*(BY4:BY795="ALERTE")*(COUNTIF(AF117,"*"&amp;BZ4:BZ795&amp;"*")&gt;0)*1))</f>
        <v>0</v>
      </c>
      <c r="AL117" s="76" cm="1">
        <f t="array" ref="AL117">IF(T117="",0,SUMPRODUCT((BX4:BX795="Oeufs")*(BY4:BY795="ALERTE")*(COUNTIF(AF117,"*"&amp;BZ4:BZ795&amp;"*")&gt;0)*1))</f>
        <v>0</v>
      </c>
      <c r="AM117" s="76" cm="1">
        <f t="array" ref="AM117">IF(T117="",0,SUMPRODUCT((BX4:BX795="Poissons")*(BY4:BY795="INFO")*(COUNTIF(AF117,"*"&amp;BZ4:BZ795&amp;"*")&gt;0)*1))</f>
        <v>0</v>
      </c>
      <c r="AN117" s="76" cm="1">
        <f t="array" ref="AN117">IF(T117="",0,SUMPRODUCT((BX4:BX795="Poissons")*(BY4:BY795="EXCL")*(COUNTIF(AF117,"*"&amp;BZ4:BZ795&amp;"*")&gt;0)*1))</f>
        <v>0</v>
      </c>
      <c r="AO117" s="76" cm="1">
        <f t="array" ref="AO117">IF(T117="",0,SUMPRODUCT((BX4:BX795="Poissons")*(BY4:BY795="ALERTE")*(COUNTIF(AF117,"*"&amp;BZ4:BZ795&amp;"*")&gt;0)*1))</f>
        <v>0</v>
      </c>
      <c r="AP117" s="76" cm="1">
        <f t="array" ref="AP117">IF(T117="",0,SUMPRODUCT((BX4:BX795="Arachides")*(BY4:BY795="ALERTE")*(COUNTIF(AF117,"*"&amp;BZ4:BZ795&amp;"*")&gt;0)*1))</f>
        <v>0</v>
      </c>
      <c r="AQ117" s="76" cm="1">
        <f t="array" ref="AQ117">IF(T117="",0,SUMPRODUCT((BX4:BX795="Soja")*(BY4:BY795="INFO")*(COUNTIF(AF117,"*"&amp;BZ4:BZ795&amp;"*")&gt;0)*1))</f>
        <v>0</v>
      </c>
      <c r="AR117" s="76" cm="1">
        <f t="array" ref="AR117">IF(T117="",0,SUMPRODUCT((BX4:BX795="Soja")*(BY4:BY795="ALERTE")*(COUNTIF(AF117,"*"&amp;BZ4:BZ795&amp;"*")&gt;0)*1))</f>
        <v>0</v>
      </c>
      <c r="AS117" s="76" cm="1">
        <f t="array" ref="AS117">IF(T117="",0,SUMPRODUCT((BX4:BX795="Lait")*(BY4:BY795="INFO")*(COUNTIF(AF117,"*"&amp;BZ4:BZ795&amp;"*")&gt;0)*1))</f>
        <v>0</v>
      </c>
      <c r="AT117" s="76" cm="1">
        <f t="array" ref="AT117">IF(T117="",0,SUMPRODUCT((BX4:BX795="Lait")*(BY4:BY795="EXCL")*(COUNTIF(AF117,"*"&amp;BZ4:BZ795&amp;"*")&gt;0)*1))</f>
        <v>0</v>
      </c>
      <c r="AU117" s="76" cm="1">
        <f t="array" ref="AU117">IF(T117="",0,SUMPRODUCT((BX4:BX795="Lait")*(BY4:BY795="ALERTE")*(COUNTIF(AF117,"*"&amp;BZ4:BZ795&amp;"*")&gt;0)*1))</f>
        <v>0</v>
      </c>
      <c r="AV117" s="76" cm="1">
        <f t="array" ref="AV117">IF(T117="",0,SUMPRODUCT((BX4:BX795="Lait")*(BY4:BY795="SUSP")*(COUNTIF(AF117,"*"&amp;BZ4:BZ795&amp;"*")&gt;0)*1))</f>
        <v>0</v>
      </c>
      <c r="AW117" s="76" cm="1">
        <f t="array" ref="AW117">IF(T117="",0,SUMPRODUCT((BX4:BX795="Fruits a coque")*(BY4:BY795="EXCL")*(COUNTIF(AF117,"*"&amp;BZ4:BZ795&amp;"*")&gt;0)*1))</f>
        <v>0</v>
      </c>
      <c r="AX117" s="76" cm="1">
        <f t="array" ref="AX117">IF(T117="",0,SUMPRODUCT((BX4:BX795="Fruits a coque")*(BY4:BY795="ALERTE")*(COUNTIF(AF117,"*"&amp;BZ4:BZ795&amp;"*")&gt;0)*1))</f>
        <v>0</v>
      </c>
      <c r="AY117" s="76" cm="1">
        <f t="array" ref="AY117">IF(T117="",0,SUMPRODUCT((BX4:BX795="Celeri")*(BY4:BY795="ALERTE")*(COUNTIF(AF117,"*"&amp;BZ4:BZ795&amp;"*")&gt;0)*1))</f>
        <v>0</v>
      </c>
      <c r="AZ117" s="76" cm="1">
        <f t="array" ref="AZ117">IF(T117="",0,SUMPRODUCT((BX4:BX795="Moutarde")*(BY4:BY795="ALERTE")*(COUNTIF(AF117,"*"&amp;BZ4:BZ795&amp;"*")&gt;0)*1))</f>
        <v>0</v>
      </c>
      <c r="BA117" s="76" cm="1">
        <f t="array" ref="BA117">IF(T117="",0,SUMPRODUCT((BX4:BX795="Sesame")*(BY4:BY795="ALERTE")*(COUNTIF(AF117,"*"&amp;BZ4:BZ795&amp;"*")&gt;0)*1))</f>
        <v>0</v>
      </c>
      <c r="BB117" s="76" cm="1">
        <f t="array" ref="BB117">IF(T117="",0,SUMPRODUCT((BX4:BX795="Sulfites")*(BY4:BY795="ALERTE")*(COUNTIF(AF117,"*"&amp;BZ4:BZ795&amp;"*")&gt;0)*1))</f>
        <v>0</v>
      </c>
      <c r="BC117" s="76" cm="1">
        <f t="array" ref="BC117">IF(T117="",0,SUMPRODUCT((BX4:BX795="Lupin")*(BY4:BY795="ALERTE")*(COUNTIF(AF117,"*"&amp;BZ4:BZ795&amp;"*")&gt;0)*1))</f>
        <v>0</v>
      </c>
      <c r="BD117" s="76" cm="1">
        <f t="array" ref="BD117">IF(T117="",0,SUMPRODUCT((BX4:BX795="Mollusques")*(BY4:BY795="EXCL")*(COUNTIF(AF117,"*"&amp;BZ4:BZ795&amp;"*")&gt;0)*1))</f>
        <v>0</v>
      </c>
      <c r="BE117" s="76" cm="1">
        <f t="array" ref="BE117">IF(T117="",0,SUMPRODUCT((BX4:BX795="Mollusques")*(BY4:BY795="ALERTE")*(COUNTIF(AF117,"*"&amp;BZ4:BZ795&amp;"*")&gt;0)*1))</f>
        <v>0</v>
      </c>
      <c r="BF117" s="76" t="str">
        <f t="shared" si="66"/>
        <v/>
      </c>
      <c r="BG117" s="76" t="str">
        <f t="shared" si="67"/>
        <v/>
      </c>
      <c r="BH117" s="76" t="str">
        <f t="shared" si="68"/>
        <v/>
      </c>
      <c r="BI117" s="76" t="str">
        <f t="shared" si="69"/>
        <v/>
      </c>
      <c r="BJ117" s="76" t="str">
        <f t="shared" si="70"/>
        <v/>
      </c>
      <c r="BK117" s="76" t="str">
        <f t="shared" si="71"/>
        <v/>
      </c>
      <c r="BL117" s="76" t="str">
        <f t="shared" si="72"/>
        <v/>
      </c>
      <c r="BM117" s="76" t="str">
        <f t="shared" si="73"/>
        <v/>
      </c>
      <c r="BN117" s="76" t="str">
        <f t="shared" si="74"/>
        <v/>
      </c>
      <c r="BO117" s="76" t="str">
        <f t="shared" si="75"/>
        <v/>
      </c>
      <c r="BP117" s="76" t="str">
        <f t="shared" si="76"/>
        <v/>
      </c>
      <c r="BQ117" s="76" t="str">
        <f t="shared" si="77"/>
        <v/>
      </c>
      <c r="BR117" s="76" t="str">
        <f t="shared" si="78"/>
        <v/>
      </c>
      <c r="BS117" s="76" t="str">
        <f t="shared" si="79"/>
        <v/>
      </c>
      <c r="BT117" s="76" t="str">
        <f t="shared" si="80"/>
        <v/>
      </c>
      <c r="BU117" s="76" t="str">
        <f t="shared" si="81"/>
        <v/>
      </c>
      <c r="BX117" s="67" t="s">
        <v>9</v>
      </c>
      <c r="BY117" s="547" t="s">
        <v>20</v>
      </c>
      <c r="BZ117" s="67" t="s">
        <v>2107</v>
      </c>
      <c r="CA117" s="67" t="s">
        <v>505</v>
      </c>
    </row>
    <row r="118" spans="2:79" ht="30" customHeight="1">
      <c r="B118" s="816" t="str">
        <f t="shared" si="42"/>
        <v/>
      </c>
      <c r="C118" s="816" t="str">
        <f t="shared" si="43"/>
        <v/>
      </c>
      <c r="D118" s="816" t="str">
        <f t="shared" si="44"/>
        <v/>
      </c>
      <c r="E118" s="816">
        <f>IF(H117&lt;&gt;"",E117,IF(E117="","",IFERROR(MATCH(TRUE(),INDEX(INDEX($K:$K,E117+1):$K$203&lt;&gt;"",0),0)+E117,"")))</f>
        <v>259</v>
      </c>
      <c r="F118" s="816">
        <f t="shared" si="82"/>
        <v>0</v>
      </c>
      <c r="G118" s="816" t="str">
        <f t="shared" si="45"/>
        <v>0</v>
      </c>
      <c r="H118" s="829" t="str">
        <f t="shared" si="46"/>
        <v/>
      </c>
      <c r="I118" s="837" t="str">
        <f t="shared" si="47"/>
        <v/>
      </c>
      <c r="J118" s="830" t="str">
        <f>IF(K118="","",COUNTIF($K$18:K118,"&lt;&gt;"))</f>
        <v/>
      </c>
      <c r="K118" s="831"/>
      <c r="L118" s="830" t="str">
        <f t="shared" si="48"/>
        <v/>
      </c>
      <c r="M118" s="792">
        <f t="shared" si="49"/>
        <v>1</v>
      </c>
      <c r="N118" s="832">
        <f t="shared" si="50"/>
        <v>101</v>
      </c>
      <c r="O118" s="833" t="str">
        <f t="shared" si="51"/>
        <v>0</v>
      </c>
      <c r="P118" s="832">
        <f t="shared" si="52"/>
        <v>1</v>
      </c>
      <c r="Q118" s="832">
        <f t="shared" si="53"/>
        <v>1</v>
      </c>
      <c r="S118" s="556">
        <f t="shared" si="54"/>
        <v>118</v>
      </c>
      <c r="T118" s="834" t="str">
        <f t="shared" si="83"/>
        <v>0</v>
      </c>
      <c r="U118" s="556" t="s">
        <v>1456</v>
      </c>
      <c r="V118" s="835" t="str">
        <f t="shared" si="55"/>
        <v>0</v>
      </c>
      <c r="W118" s="836" t="str">
        <f t="shared" si="56"/>
        <v/>
      </c>
      <c r="X118" s="560" t="str">
        <f t="shared" si="57"/>
        <v>0</v>
      </c>
      <c r="Y118" s="561" t="str">
        <f t="shared" si="58"/>
        <v/>
      </c>
      <c r="Z118" s="556">
        <f t="shared" si="59"/>
        <v>0</v>
      </c>
      <c r="AA118" s="556">
        <f t="shared" si="60"/>
        <v>0</v>
      </c>
      <c r="AB118" s="561" t="str">
        <f t="shared" si="61"/>
        <v>aucun match</v>
      </c>
      <c r="AC118" s="76" t="str">
        <f t="shared" si="62"/>
        <v>0</v>
      </c>
      <c r="AD118" s="76" t="str">
        <f t="shared" si="63"/>
        <v>0</v>
      </c>
      <c r="AE118" s="76" t="str">
        <f t="shared" si="64"/>
        <v>0</v>
      </c>
      <c r="AF118" s="76" t="str">
        <f t="shared" si="65"/>
        <v xml:space="preserve"> 0 </v>
      </c>
      <c r="AG118" s="76" cm="1">
        <f t="array" ref="AG118">IF(T118="",0,SUMPRODUCT((BX4:BX795="Gluten")*(BY4:BY795="INFO")*(COUNTIF(AF118,"*"&amp;BZ4:BZ795&amp;"*")&gt;0)*1))</f>
        <v>0</v>
      </c>
      <c r="AH118" s="76" cm="1">
        <f t="array" ref="AH118">IF(T118="",0,SUMPRODUCT((BX4:BX795="Gluten")*(BY4:BY795="EXCL")*(COUNTIF(AF118,"*"&amp;BZ4:BZ795&amp;"*")&gt;0)*1))</f>
        <v>0</v>
      </c>
      <c r="AI118" s="76" cm="1">
        <f t="array" ref="AI118">IF(T118="",0,SUMPRODUCT((BX4:BX795="Gluten")*(BY4:BY795="ALERTE")*(COUNTIF(AF118,"*"&amp;BZ4:BZ795&amp;"*")&gt;0)*1))</f>
        <v>0</v>
      </c>
      <c r="AJ118" s="76" cm="1">
        <f t="array" ref="AJ118">IF(T118="",0,SUMPRODUCT((BX4:BX795="Gluten")*(BY4:BY795="SUSP")*(COUNTIF(AF118,"*"&amp;BZ4:BZ795&amp;"*")&gt;0)*1))</f>
        <v>0</v>
      </c>
      <c r="AK118" s="76" cm="1">
        <f t="array" ref="AK118">IF(T118="",0,SUMPRODUCT((BX4:BX795="Crustaces")*(BY4:BY795="ALERTE")*(COUNTIF(AF118,"*"&amp;BZ4:BZ795&amp;"*")&gt;0)*1))</f>
        <v>0</v>
      </c>
      <c r="AL118" s="76" cm="1">
        <f t="array" ref="AL118">IF(T118="",0,SUMPRODUCT((BX4:BX795="Oeufs")*(BY4:BY795="ALERTE")*(COUNTIF(AF118,"*"&amp;BZ4:BZ795&amp;"*")&gt;0)*1))</f>
        <v>0</v>
      </c>
      <c r="AM118" s="76" cm="1">
        <f t="array" ref="AM118">IF(T118="",0,SUMPRODUCT((BX4:BX795="Poissons")*(BY4:BY795="INFO")*(COUNTIF(AF118,"*"&amp;BZ4:BZ795&amp;"*")&gt;0)*1))</f>
        <v>0</v>
      </c>
      <c r="AN118" s="76" cm="1">
        <f t="array" ref="AN118">IF(T118="",0,SUMPRODUCT((BX4:BX795="Poissons")*(BY4:BY795="EXCL")*(COUNTIF(AF118,"*"&amp;BZ4:BZ795&amp;"*")&gt;0)*1))</f>
        <v>0</v>
      </c>
      <c r="AO118" s="76" cm="1">
        <f t="array" ref="AO118">IF(T118="",0,SUMPRODUCT((BX4:BX795="Poissons")*(BY4:BY795="ALERTE")*(COUNTIF(AF118,"*"&amp;BZ4:BZ795&amp;"*")&gt;0)*1))</f>
        <v>0</v>
      </c>
      <c r="AP118" s="76" cm="1">
        <f t="array" ref="AP118">IF(T118="",0,SUMPRODUCT((BX4:BX795="Arachides")*(BY4:BY795="ALERTE")*(COUNTIF(AF118,"*"&amp;BZ4:BZ795&amp;"*")&gt;0)*1))</f>
        <v>0</v>
      </c>
      <c r="AQ118" s="76" cm="1">
        <f t="array" ref="AQ118">IF(T118="",0,SUMPRODUCT((BX4:BX795="Soja")*(BY4:BY795="INFO")*(COUNTIF(AF118,"*"&amp;BZ4:BZ795&amp;"*")&gt;0)*1))</f>
        <v>0</v>
      </c>
      <c r="AR118" s="76" cm="1">
        <f t="array" ref="AR118">IF(T118="",0,SUMPRODUCT((BX4:BX795="Soja")*(BY4:BY795="ALERTE")*(COUNTIF(AF118,"*"&amp;BZ4:BZ795&amp;"*")&gt;0)*1))</f>
        <v>0</v>
      </c>
      <c r="AS118" s="76" cm="1">
        <f t="array" ref="AS118">IF(T118="",0,SUMPRODUCT((BX4:BX795="Lait")*(BY4:BY795="INFO")*(COUNTIF(AF118,"*"&amp;BZ4:BZ795&amp;"*")&gt;0)*1))</f>
        <v>0</v>
      </c>
      <c r="AT118" s="76" cm="1">
        <f t="array" ref="AT118">IF(T118="",0,SUMPRODUCT((BX4:BX795="Lait")*(BY4:BY795="EXCL")*(COUNTIF(AF118,"*"&amp;BZ4:BZ795&amp;"*")&gt;0)*1))</f>
        <v>0</v>
      </c>
      <c r="AU118" s="76" cm="1">
        <f t="array" ref="AU118">IF(T118="",0,SUMPRODUCT((BX4:BX795="Lait")*(BY4:BY795="ALERTE")*(COUNTIF(AF118,"*"&amp;BZ4:BZ795&amp;"*")&gt;0)*1))</f>
        <v>0</v>
      </c>
      <c r="AV118" s="76" cm="1">
        <f t="array" ref="AV118">IF(T118="",0,SUMPRODUCT((BX4:BX795="Lait")*(BY4:BY795="SUSP")*(COUNTIF(AF118,"*"&amp;BZ4:BZ795&amp;"*")&gt;0)*1))</f>
        <v>0</v>
      </c>
      <c r="AW118" s="76" cm="1">
        <f t="array" ref="AW118">IF(T118="",0,SUMPRODUCT((BX4:BX795="Fruits a coque")*(BY4:BY795="EXCL")*(COUNTIF(AF118,"*"&amp;BZ4:BZ795&amp;"*")&gt;0)*1))</f>
        <v>0</v>
      </c>
      <c r="AX118" s="76" cm="1">
        <f t="array" ref="AX118">IF(T118="",0,SUMPRODUCT((BX4:BX795="Fruits a coque")*(BY4:BY795="ALERTE")*(COUNTIF(AF118,"*"&amp;BZ4:BZ795&amp;"*")&gt;0)*1))</f>
        <v>0</v>
      </c>
      <c r="AY118" s="76" cm="1">
        <f t="array" ref="AY118">IF(T118="",0,SUMPRODUCT((BX4:BX795="Celeri")*(BY4:BY795="ALERTE")*(COUNTIF(AF118,"*"&amp;BZ4:BZ795&amp;"*")&gt;0)*1))</f>
        <v>0</v>
      </c>
      <c r="AZ118" s="76" cm="1">
        <f t="array" ref="AZ118">IF(T118="",0,SUMPRODUCT((BX4:BX795="Moutarde")*(BY4:BY795="ALERTE")*(COUNTIF(AF118,"*"&amp;BZ4:BZ795&amp;"*")&gt;0)*1))</f>
        <v>0</v>
      </c>
      <c r="BA118" s="76" cm="1">
        <f t="array" ref="BA118">IF(T118="",0,SUMPRODUCT((BX4:BX795="Sesame")*(BY4:BY795="ALERTE")*(COUNTIF(AF118,"*"&amp;BZ4:BZ795&amp;"*")&gt;0)*1))</f>
        <v>0</v>
      </c>
      <c r="BB118" s="76" cm="1">
        <f t="array" ref="BB118">IF(T118="",0,SUMPRODUCT((BX4:BX795="Sulfites")*(BY4:BY795="ALERTE")*(COUNTIF(AF118,"*"&amp;BZ4:BZ795&amp;"*")&gt;0)*1))</f>
        <v>0</v>
      </c>
      <c r="BC118" s="76" cm="1">
        <f t="array" ref="BC118">IF(T118="",0,SUMPRODUCT((BX4:BX795="Lupin")*(BY4:BY795="ALERTE")*(COUNTIF(AF118,"*"&amp;BZ4:BZ795&amp;"*")&gt;0)*1))</f>
        <v>0</v>
      </c>
      <c r="BD118" s="76" cm="1">
        <f t="array" ref="BD118">IF(T118="",0,SUMPRODUCT((BX4:BX795="Mollusques")*(BY4:BY795="EXCL")*(COUNTIF(AF118,"*"&amp;BZ4:BZ795&amp;"*")&gt;0)*1))</f>
        <v>0</v>
      </c>
      <c r="BE118" s="76" cm="1">
        <f t="array" ref="BE118">IF(T118="",0,SUMPRODUCT((BX4:BX795="Mollusques")*(BY4:BY795="ALERTE")*(COUNTIF(AF118,"*"&amp;BZ4:BZ795&amp;"*")&gt;0)*1))</f>
        <v>0</v>
      </c>
      <c r="BF118" s="76" t="str">
        <f t="shared" si="66"/>
        <v/>
      </c>
      <c r="BG118" s="76" t="str">
        <f t="shared" si="67"/>
        <v/>
      </c>
      <c r="BH118" s="76" t="str">
        <f t="shared" si="68"/>
        <v/>
      </c>
      <c r="BI118" s="76" t="str">
        <f t="shared" si="69"/>
        <v/>
      </c>
      <c r="BJ118" s="76" t="str">
        <f t="shared" si="70"/>
        <v/>
      </c>
      <c r="BK118" s="76" t="str">
        <f t="shared" si="71"/>
        <v/>
      </c>
      <c r="BL118" s="76" t="str">
        <f t="shared" si="72"/>
        <v/>
      </c>
      <c r="BM118" s="76" t="str">
        <f t="shared" si="73"/>
        <v/>
      </c>
      <c r="BN118" s="76" t="str">
        <f t="shared" si="74"/>
        <v/>
      </c>
      <c r="BO118" s="76" t="str">
        <f t="shared" si="75"/>
        <v/>
      </c>
      <c r="BP118" s="76" t="str">
        <f t="shared" si="76"/>
        <v/>
      </c>
      <c r="BQ118" s="76" t="str">
        <f t="shared" si="77"/>
        <v/>
      </c>
      <c r="BR118" s="76" t="str">
        <f t="shared" si="78"/>
        <v/>
      </c>
      <c r="BS118" s="76" t="str">
        <f t="shared" si="79"/>
        <v/>
      </c>
      <c r="BT118" s="76" t="str">
        <f t="shared" si="80"/>
        <v/>
      </c>
      <c r="BU118" s="76" t="str">
        <f t="shared" si="81"/>
        <v/>
      </c>
      <c r="BX118" s="67" t="s">
        <v>9</v>
      </c>
      <c r="BY118" s="547" t="s">
        <v>20</v>
      </c>
      <c r="BZ118" s="67" t="s">
        <v>88</v>
      </c>
      <c r="CA118" s="67" t="s">
        <v>506</v>
      </c>
    </row>
    <row r="119" spans="2:79" ht="30" customHeight="1">
      <c r="B119" s="816" t="str">
        <f t="shared" si="42"/>
        <v/>
      </c>
      <c r="C119" s="816" t="str">
        <f t="shared" si="43"/>
        <v/>
      </c>
      <c r="D119" s="816" t="str">
        <f t="shared" si="44"/>
        <v/>
      </c>
      <c r="E119" s="816">
        <f>IF(H118&lt;&gt;"",E118,IF(E118="","",IFERROR(MATCH(TRUE(),INDEX(INDEX($K:$K,E118+1):$K$203&lt;&gt;"",0),0)+E118,"")))</f>
        <v>260</v>
      </c>
      <c r="F119" s="816">
        <f t="shared" si="82"/>
        <v>0</v>
      </c>
      <c r="G119" s="816" t="str">
        <f t="shared" si="45"/>
        <v>0</v>
      </c>
      <c r="H119" s="829" t="str">
        <f t="shared" si="46"/>
        <v/>
      </c>
      <c r="I119" s="837" t="str">
        <f t="shared" si="47"/>
        <v/>
      </c>
      <c r="J119" s="830" t="str">
        <f>IF(K119="","",COUNTIF($K$18:K119,"&lt;&gt;"))</f>
        <v/>
      </c>
      <c r="K119" s="831"/>
      <c r="L119" s="830" t="str">
        <f t="shared" si="48"/>
        <v/>
      </c>
      <c r="M119" s="792">
        <f t="shared" si="49"/>
        <v>1</v>
      </c>
      <c r="N119" s="832">
        <f t="shared" si="50"/>
        <v>102</v>
      </c>
      <c r="O119" s="833" t="str">
        <f t="shared" si="51"/>
        <v>0</v>
      </c>
      <c r="P119" s="832">
        <f t="shared" si="52"/>
        <v>1</v>
      </c>
      <c r="Q119" s="832">
        <f t="shared" si="53"/>
        <v>1</v>
      </c>
      <c r="S119" s="556">
        <f t="shared" si="54"/>
        <v>119</v>
      </c>
      <c r="T119" s="834" t="str">
        <f t="shared" si="83"/>
        <v>0</v>
      </c>
      <c r="U119" s="556" t="s">
        <v>1456</v>
      </c>
      <c r="V119" s="835" t="str">
        <f t="shared" si="55"/>
        <v>0</v>
      </c>
      <c r="W119" s="836" t="str">
        <f t="shared" si="56"/>
        <v/>
      </c>
      <c r="X119" s="560" t="str">
        <f t="shared" si="57"/>
        <v>0</v>
      </c>
      <c r="Y119" s="561" t="str">
        <f t="shared" si="58"/>
        <v/>
      </c>
      <c r="Z119" s="556">
        <f t="shared" si="59"/>
        <v>0</v>
      </c>
      <c r="AA119" s="556">
        <f t="shared" si="60"/>
        <v>0</v>
      </c>
      <c r="AB119" s="561" t="str">
        <f t="shared" si="61"/>
        <v>aucun match</v>
      </c>
      <c r="AC119" s="76" t="str">
        <f t="shared" si="62"/>
        <v>0</v>
      </c>
      <c r="AD119" s="76" t="str">
        <f t="shared" si="63"/>
        <v>0</v>
      </c>
      <c r="AE119" s="76" t="str">
        <f t="shared" si="64"/>
        <v>0</v>
      </c>
      <c r="AF119" s="76" t="str">
        <f t="shared" si="65"/>
        <v xml:space="preserve"> 0 </v>
      </c>
      <c r="AG119" s="76" cm="1">
        <f t="array" ref="AG119">IF(T119="",0,SUMPRODUCT((BX4:BX795="Gluten")*(BY4:BY795="INFO")*(COUNTIF(AF119,"*"&amp;BZ4:BZ795&amp;"*")&gt;0)*1))</f>
        <v>0</v>
      </c>
      <c r="AH119" s="76" cm="1">
        <f t="array" ref="AH119">IF(T119="",0,SUMPRODUCT((BX4:BX795="Gluten")*(BY4:BY795="EXCL")*(COUNTIF(AF119,"*"&amp;BZ4:BZ795&amp;"*")&gt;0)*1))</f>
        <v>0</v>
      </c>
      <c r="AI119" s="76" cm="1">
        <f t="array" ref="AI119">IF(T119="",0,SUMPRODUCT((BX4:BX795="Gluten")*(BY4:BY795="ALERTE")*(COUNTIF(AF119,"*"&amp;BZ4:BZ795&amp;"*")&gt;0)*1))</f>
        <v>0</v>
      </c>
      <c r="AJ119" s="76" cm="1">
        <f t="array" ref="AJ119">IF(T119="",0,SUMPRODUCT((BX4:BX795="Gluten")*(BY4:BY795="SUSP")*(COUNTIF(AF119,"*"&amp;BZ4:BZ795&amp;"*")&gt;0)*1))</f>
        <v>0</v>
      </c>
      <c r="AK119" s="76" cm="1">
        <f t="array" ref="AK119">IF(T119="",0,SUMPRODUCT((BX4:BX795="Crustaces")*(BY4:BY795="ALERTE")*(COUNTIF(AF119,"*"&amp;BZ4:BZ795&amp;"*")&gt;0)*1))</f>
        <v>0</v>
      </c>
      <c r="AL119" s="76" cm="1">
        <f t="array" ref="AL119">IF(T119="",0,SUMPRODUCT((BX4:BX795="Oeufs")*(BY4:BY795="ALERTE")*(COUNTIF(AF119,"*"&amp;BZ4:BZ795&amp;"*")&gt;0)*1))</f>
        <v>0</v>
      </c>
      <c r="AM119" s="76" cm="1">
        <f t="array" ref="AM119">IF(T119="",0,SUMPRODUCT((BX4:BX795="Poissons")*(BY4:BY795="INFO")*(COUNTIF(AF119,"*"&amp;BZ4:BZ795&amp;"*")&gt;0)*1))</f>
        <v>0</v>
      </c>
      <c r="AN119" s="76" cm="1">
        <f t="array" ref="AN119">IF(T119="",0,SUMPRODUCT((BX4:BX795="Poissons")*(BY4:BY795="EXCL")*(COUNTIF(AF119,"*"&amp;BZ4:BZ795&amp;"*")&gt;0)*1))</f>
        <v>0</v>
      </c>
      <c r="AO119" s="76" cm="1">
        <f t="array" ref="AO119">IF(T119="",0,SUMPRODUCT((BX4:BX795="Poissons")*(BY4:BY795="ALERTE")*(COUNTIF(AF119,"*"&amp;BZ4:BZ795&amp;"*")&gt;0)*1))</f>
        <v>0</v>
      </c>
      <c r="AP119" s="76" cm="1">
        <f t="array" ref="AP119">IF(T119="",0,SUMPRODUCT((BX4:BX795="Arachides")*(BY4:BY795="ALERTE")*(COUNTIF(AF119,"*"&amp;BZ4:BZ795&amp;"*")&gt;0)*1))</f>
        <v>0</v>
      </c>
      <c r="AQ119" s="76" cm="1">
        <f t="array" ref="AQ119">IF(T119="",0,SUMPRODUCT((BX4:BX795="Soja")*(BY4:BY795="INFO")*(COUNTIF(AF119,"*"&amp;BZ4:BZ795&amp;"*")&gt;0)*1))</f>
        <v>0</v>
      </c>
      <c r="AR119" s="76" cm="1">
        <f t="array" ref="AR119">IF(T119="",0,SUMPRODUCT((BX4:BX795="Soja")*(BY4:BY795="ALERTE")*(COUNTIF(AF119,"*"&amp;BZ4:BZ795&amp;"*")&gt;0)*1))</f>
        <v>0</v>
      </c>
      <c r="AS119" s="76" cm="1">
        <f t="array" ref="AS119">IF(T119="",0,SUMPRODUCT((BX4:BX795="Lait")*(BY4:BY795="INFO")*(COUNTIF(AF119,"*"&amp;BZ4:BZ795&amp;"*")&gt;0)*1))</f>
        <v>0</v>
      </c>
      <c r="AT119" s="76" cm="1">
        <f t="array" ref="AT119">IF(T119="",0,SUMPRODUCT((BX4:BX795="Lait")*(BY4:BY795="EXCL")*(COUNTIF(AF119,"*"&amp;BZ4:BZ795&amp;"*")&gt;0)*1))</f>
        <v>0</v>
      </c>
      <c r="AU119" s="76" cm="1">
        <f t="array" ref="AU119">IF(T119="",0,SUMPRODUCT((BX4:BX795="Lait")*(BY4:BY795="ALERTE")*(COUNTIF(AF119,"*"&amp;BZ4:BZ795&amp;"*")&gt;0)*1))</f>
        <v>0</v>
      </c>
      <c r="AV119" s="76" cm="1">
        <f t="array" ref="AV119">IF(T119="",0,SUMPRODUCT((BX4:BX795="Lait")*(BY4:BY795="SUSP")*(COUNTIF(AF119,"*"&amp;BZ4:BZ795&amp;"*")&gt;0)*1))</f>
        <v>0</v>
      </c>
      <c r="AW119" s="76" cm="1">
        <f t="array" ref="AW119">IF(T119="",0,SUMPRODUCT((BX4:BX795="Fruits a coque")*(BY4:BY795="EXCL")*(COUNTIF(AF119,"*"&amp;BZ4:BZ795&amp;"*")&gt;0)*1))</f>
        <v>0</v>
      </c>
      <c r="AX119" s="76" cm="1">
        <f t="array" ref="AX119">IF(T119="",0,SUMPRODUCT((BX4:BX795="Fruits a coque")*(BY4:BY795="ALERTE")*(COUNTIF(AF119,"*"&amp;BZ4:BZ795&amp;"*")&gt;0)*1))</f>
        <v>0</v>
      </c>
      <c r="AY119" s="76" cm="1">
        <f t="array" ref="AY119">IF(T119="",0,SUMPRODUCT((BX4:BX795="Celeri")*(BY4:BY795="ALERTE")*(COUNTIF(AF119,"*"&amp;BZ4:BZ795&amp;"*")&gt;0)*1))</f>
        <v>0</v>
      </c>
      <c r="AZ119" s="76" cm="1">
        <f t="array" ref="AZ119">IF(T119="",0,SUMPRODUCT((BX4:BX795="Moutarde")*(BY4:BY795="ALERTE")*(COUNTIF(AF119,"*"&amp;BZ4:BZ795&amp;"*")&gt;0)*1))</f>
        <v>0</v>
      </c>
      <c r="BA119" s="76" cm="1">
        <f t="array" ref="BA119">IF(T119="",0,SUMPRODUCT((BX4:BX795="Sesame")*(BY4:BY795="ALERTE")*(COUNTIF(AF119,"*"&amp;BZ4:BZ795&amp;"*")&gt;0)*1))</f>
        <v>0</v>
      </c>
      <c r="BB119" s="76" cm="1">
        <f t="array" ref="BB119">IF(T119="",0,SUMPRODUCT((BX4:BX795="Sulfites")*(BY4:BY795="ALERTE")*(COUNTIF(AF119,"*"&amp;BZ4:BZ795&amp;"*")&gt;0)*1))</f>
        <v>0</v>
      </c>
      <c r="BC119" s="76" cm="1">
        <f t="array" ref="BC119">IF(T119="",0,SUMPRODUCT((BX4:BX795="Lupin")*(BY4:BY795="ALERTE")*(COUNTIF(AF119,"*"&amp;BZ4:BZ795&amp;"*")&gt;0)*1))</f>
        <v>0</v>
      </c>
      <c r="BD119" s="76" cm="1">
        <f t="array" ref="BD119">IF(T119="",0,SUMPRODUCT((BX4:BX795="Mollusques")*(BY4:BY795="EXCL")*(COUNTIF(AF119,"*"&amp;BZ4:BZ795&amp;"*")&gt;0)*1))</f>
        <v>0</v>
      </c>
      <c r="BE119" s="76" cm="1">
        <f t="array" ref="BE119">IF(T119="",0,SUMPRODUCT((BX4:BX795="Mollusques")*(BY4:BY795="ALERTE")*(COUNTIF(AF119,"*"&amp;BZ4:BZ795&amp;"*")&gt;0)*1))</f>
        <v>0</v>
      </c>
      <c r="BF119" s="76" t="str">
        <f t="shared" si="66"/>
        <v/>
      </c>
      <c r="BG119" s="76" t="str">
        <f t="shared" si="67"/>
        <v/>
      </c>
      <c r="BH119" s="76" t="str">
        <f t="shared" si="68"/>
        <v/>
      </c>
      <c r="BI119" s="76" t="str">
        <f t="shared" si="69"/>
        <v/>
      </c>
      <c r="BJ119" s="76" t="str">
        <f t="shared" si="70"/>
        <v/>
      </c>
      <c r="BK119" s="76" t="str">
        <f t="shared" si="71"/>
        <v/>
      </c>
      <c r="BL119" s="76" t="str">
        <f t="shared" si="72"/>
        <v/>
      </c>
      <c r="BM119" s="76" t="str">
        <f t="shared" si="73"/>
        <v/>
      </c>
      <c r="BN119" s="76" t="str">
        <f t="shared" si="74"/>
        <v/>
      </c>
      <c r="BO119" s="76" t="str">
        <f t="shared" si="75"/>
        <v/>
      </c>
      <c r="BP119" s="76" t="str">
        <f t="shared" si="76"/>
        <v/>
      </c>
      <c r="BQ119" s="76" t="str">
        <f t="shared" si="77"/>
        <v/>
      </c>
      <c r="BR119" s="76" t="str">
        <f t="shared" si="78"/>
        <v/>
      </c>
      <c r="BS119" s="76" t="str">
        <f t="shared" si="79"/>
        <v/>
      </c>
      <c r="BT119" s="76" t="str">
        <f t="shared" si="80"/>
        <v/>
      </c>
      <c r="BU119" s="76" t="str">
        <f t="shared" si="81"/>
        <v/>
      </c>
      <c r="BX119" s="67" t="s">
        <v>9</v>
      </c>
      <c r="BY119" s="547" t="s">
        <v>20</v>
      </c>
      <c r="BZ119" s="67" t="s">
        <v>89</v>
      </c>
      <c r="CA119" s="67" t="s">
        <v>507</v>
      </c>
    </row>
    <row r="120" spans="2:79" ht="30" customHeight="1">
      <c r="B120" s="816" t="str">
        <f t="shared" si="42"/>
        <v/>
      </c>
      <c r="C120" s="816" t="str">
        <f t="shared" si="43"/>
        <v/>
      </c>
      <c r="D120" s="816" t="str">
        <f t="shared" si="44"/>
        <v/>
      </c>
      <c r="E120" s="816">
        <f>IF(H119&lt;&gt;"",E119,IF(E119="","",IFERROR(MATCH(TRUE(),INDEX(INDEX($K:$K,E119+1):$K$203&lt;&gt;"",0),0)+E119,"")))</f>
        <v>261</v>
      </c>
      <c r="F120" s="816">
        <f t="shared" si="82"/>
        <v>0</v>
      </c>
      <c r="G120" s="816" t="str">
        <f t="shared" si="45"/>
        <v>0</v>
      </c>
      <c r="H120" s="829" t="str">
        <f t="shared" si="46"/>
        <v/>
      </c>
      <c r="I120" s="837" t="str">
        <f t="shared" si="47"/>
        <v/>
      </c>
      <c r="J120" s="830" t="str">
        <f>IF(K120="","",COUNTIF($K$18:K120,"&lt;&gt;"))</f>
        <v/>
      </c>
      <c r="K120" s="831"/>
      <c r="L120" s="830" t="str">
        <f t="shared" si="48"/>
        <v/>
      </c>
      <c r="M120" s="792">
        <f t="shared" si="49"/>
        <v>1</v>
      </c>
      <c r="N120" s="832">
        <f t="shared" si="50"/>
        <v>103</v>
      </c>
      <c r="O120" s="833" t="str">
        <f t="shared" si="51"/>
        <v>0</v>
      </c>
      <c r="P120" s="832">
        <f t="shared" si="52"/>
        <v>1</v>
      </c>
      <c r="Q120" s="832">
        <f t="shared" si="53"/>
        <v>1</v>
      </c>
      <c r="S120" s="556">
        <f t="shared" si="54"/>
        <v>120</v>
      </c>
      <c r="T120" s="834" t="str">
        <f t="shared" si="83"/>
        <v>0</v>
      </c>
      <c r="U120" s="556" t="s">
        <v>1456</v>
      </c>
      <c r="V120" s="835" t="str">
        <f t="shared" si="55"/>
        <v>0</v>
      </c>
      <c r="W120" s="836" t="str">
        <f t="shared" si="56"/>
        <v/>
      </c>
      <c r="X120" s="560" t="str">
        <f t="shared" si="57"/>
        <v>0</v>
      </c>
      <c r="Y120" s="561" t="str">
        <f t="shared" si="58"/>
        <v/>
      </c>
      <c r="Z120" s="556">
        <f t="shared" si="59"/>
        <v>0</v>
      </c>
      <c r="AA120" s="556">
        <f t="shared" si="60"/>
        <v>0</v>
      </c>
      <c r="AB120" s="561" t="str">
        <f t="shared" si="61"/>
        <v>aucun match</v>
      </c>
      <c r="AC120" s="76" t="str">
        <f t="shared" si="62"/>
        <v>0</v>
      </c>
      <c r="AD120" s="76" t="str">
        <f t="shared" si="63"/>
        <v>0</v>
      </c>
      <c r="AE120" s="76" t="str">
        <f t="shared" si="64"/>
        <v>0</v>
      </c>
      <c r="AF120" s="76" t="str">
        <f t="shared" si="65"/>
        <v xml:space="preserve"> 0 </v>
      </c>
      <c r="AG120" s="76" cm="1">
        <f t="array" ref="AG120">IF(T120="",0,SUMPRODUCT((BX4:BX795="Gluten")*(BY4:BY795="INFO")*(COUNTIF(AF120,"*"&amp;BZ4:BZ795&amp;"*")&gt;0)*1))</f>
        <v>0</v>
      </c>
      <c r="AH120" s="76" cm="1">
        <f t="array" ref="AH120">IF(T120="",0,SUMPRODUCT((BX4:BX795="Gluten")*(BY4:BY795="EXCL")*(COUNTIF(AF120,"*"&amp;BZ4:BZ795&amp;"*")&gt;0)*1))</f>
        <v>0</v>
      </c>
      <c r="AI120" s="76" cm="1">
        <f t="array" ref="AI120">IF(T120="",0,SUMPRODUCT((BX4:BX795="Gluten")*(BY4:BY795="ALERTE")*(COUNTIF(AF120,"*"&amp;BZ4:BZ795&amp;"*")&gt;0)*1))</f>
        <v>0</v>
      </c>
      <c r="AJ120" s="76" cm="1">
        <f t="array" ref="AJ120">IF(T120="",0,SUMPRODUCT((BX4:BX795="Gluten")*(BY4:BY795="SUSP")*(COUNTIF(AF120,"*"&amp;BZ4:BZ795&amp;"*")&gt;0)*1))</f>
        <v>0</v>
      </c>
      <c r="AK120" s="76" cm="1">
        <f t="array" ref="AK120">IF(T120="",0,SUMPRODUCT((BX4:BX795="Crustaces")*(BY4:BY795="ALERTE")*(COUNTIF(AF120,"*"&amp;BZ4:BZ795&amp;"*")&gt;0)*1))</f>
        <v>0</v>
      </c>
      <c r="AL120" s="76" cm="1">
        <f t="array" ref="AL120">IF(T120="",0,SUMPRODUCT((BX4:BX795="Oeufs")*(BY4:BY795="ALERTE")*(COUNTIF(AF120,"*"&amp;BZ4:BZ795&amp;"*")&gt;0)*1))</f>
        <v>0</v>
      </c>
      <c r="AM120" s="76" cm="1">
        <f t="array" ref="AM120">IF(T120="",0,SUMPRODUCT((BX4:BX795="Poissons")*(BY4:BY795="INFO")*(COUNTIF(AF120,"*"&amp;BZ4:BZ795&amp;"*")&gt;0)*1))</f>
        <v>0</v>
      </c>
      <c r="AN120" s="76" cm="1">
        <f t="array" ref="AN120">IF(T120="",0,SUMPRODUCT((BX4:BX795="Poissons")*(BY4:BY795="EXCL")*(COUNTIF(AF120,"*"&amp;BZ4:BZ795&amp;"*")&gt;0)*1))</f>
        <v>0</v>
      </c>
      <c r="AO120" s="76" cm="1">
        <f t="array" ref="AO120">IF(T120="",0,SUMPRODUCT((BX4:BX795="Poissons")*(BY4:BY795="ALERTE")*(COUNTIF(AF120,"*"&amp;BZ4:BZ795&amp;"*")&gt;0)*1))</f>
        <v>0</v>
      </c>
      <c r="AP120" s="76" cm="1">
        <f t="array" ref="AP120">IF(T120="",0,SUMPRODUCT((BX4:BX795="Arachides")*(BY4:BY795="ALERTE")*(COUNTIF(AF120,"*"&amp;BZ4:BZ795&amp;"*")&gt;0)*1))</f>
        <v>0</v>
      </c>
      <c r="AQ120" s="76" cm="1">
        <f t="array" ref="AQ120">IF(T120="",0,SUMPRODUCT((BX4:BX795="Soja")*(BY4:BY795="INFO")*(COUNTIF(AF120,"*"&amp;BZ4:BZ795&amp;"*")&gt;0)*1))</f>
        <v>0</v>
      </c>
      <c r="AR120" s="76" cm="1">
        <f t="array" ref="AR120">IF(T120="",0,SUMPRODUCT((BX4:BX795="Soja")*(BY4:BY795="ALERTE")*(COUNTIF(AF120,"*"&amp;BZ4:BZ795&amp;"*")&gt;0)*1))</f>
        <v>0</v>
      </c>
      <c r="AS120" s="76" cm="1">
        <f t="array" ref="AS120">IF(T120="",0,SUMPRODUCT((BX4:BX795="Lait")*(BY4:BY795="INFO")*(COUNTIF(AF120,"*"&amp;BZ4:BZ795&amp;"*")&gt;0)*1))</f>
        <v>0</v>
      </c>
      <c r="AT120" s="76" cm="1">
        <f t="array" ref="AT120">IF(T120="",0,SUMPRODUCT((BX4:BX795="Lait")*(BY4:BY795="EXCL")*(COUNTIF(AF120,"*"&amp;BZ4:BZ795&amp;"*")&gt;0)*1))</f>
        <v>0</v>
      </c>
      <c r="AU120" s="76" cm="1">
        <f t="array" ref="AU120">IF(T120="",0,SUMPRODUCT((BX4:BX795="Lait")*(BY4:BY795="ALERTE")*(COUNTIF(AF120,"*"&amp;BZ4:BZ795&amp;"*")&gt;0)*1))</f>
        <v>0</v>
      </c>
      <c r="AV120" s="76" cm="1">
        <f t="array" ref="AV120">IF(T120="",0,SUMPRODUCT((BX4:BX795="Lait")*(BY4:BY795="SUSP")*(COUNTIF(AF120,"*"&amp;BZ4:BZ795&amp;"*")&gt;0)*1))</f>
        <v>0</v>
      </c>
      <c r="AW120" s="76" cm="1">
        <f t="array" ref="AW120">IF(T120="",0,SUMPRODUCT((BX4:BX795="Fruits a coque")*(BY4:BY795="EXCL")*(COUNTIF(AF120,"*"&amp;BZ4:BZ795&amp;"*")&gt;0)*1))</f>
        <v>0</v>
      </c>
      <c r="AX120" s="76" cm="1">
        <f t="array" ref="AX120">IF(T120="",0,SUMPRODUCT((BX4:BX795="Fruits a coque")*(BY4:BY795="ALERTE")*(COUNTIF(AF120,"*"&amp;BZ4:BZ795&amp;"*")&gt;0)*1))</f>
        <v>0</v>
      </c>
      <c r="AY120" s="76" cm="1">
        <f t="array" ref="AY120">IF(T120="",0,SUMPRODUCT((BX4:BX795="Celeri")*(BY4:BY795="ALERTE")*(COUNTIF(AF120,"*"&amp;BZ4:BZ795&amp;"*")&gt;0)*1))</f>
        <v>0</v>
      </c>
      <c r="AZ120" s="76" cm="1">
        <f t="array" ref="AZ120">IF(T120="",0,SUMPRODUCT((BX4:BX795="Moutarde")*(BY4:BY795="ALERTE")*(COUNTIF(AF120,"*"&amp;BZ4:BZ795&amp;"*")&gt;0)*1))</f>
        <v>0</v>
      </c>
      <c r="BA120" s="76" cm="1">
        <f t="array" ref="BA120">IF(T120="",0,SUMPRODUCT((BX4:BX795="Sesame")*(BY4:BY795="ALERTE")*(COUNTIF(AF120,"*"&amp;BZ4:BZ795&amp;"*")&gt;0)*1))</f>
        <v>0</v>
      </c>
      <c r="BB120" s="76" cm="1">
        <f t="array" ref="BB120">IF(T120="",0,SUMPRODUCT((BX4:BX795="Sulfites")*(BY4:BY795="ALERTE")*(COUNTIF(AF120,"*"&amp;BZ4:BZ795&amp;"*")&gt;0)*1))</f>
        <v>0</v>
      </c>
      <c r="BC120" s="76" cm="1">
        <f t="array" ref="BC120">IF(T120="",0,SUMPRODUCT((BX4:BX795="Lupin")*(BY4:BY795="ALERTE")*(COUNTIF(AF120,"*"&amp;BZ4:BZ795&amp;"*")&gt;0)*1))</f>
        <v>0</v>
      </c>
      <c r="BD120" s="76" cm="1">
        <f t="array" ref="BD120">IF(T120="",0,SUMPRODUCT((BX4:BX795="Mollusques")*(BY4:BY795="EXCL")*(COUNTIF(AF120,"*"&amp;BZ4:BZ795&amp;"*")&gt;0)*1))</f>
        <v>0</v>
      </c>
      <c r="BE120" s="76" cm="1">
        <f t="array" ref="BE120">IF(T120="",0,SUMPRODUCT((BX4:BX795="Mollusques")*(BY4:BY795="ALERTE")*(COUNTIF(AF120,"*"&amp;BZ4:BZ795&amp;"*")&gt;0)*1))</f>
        <v>0</v>
      </c>
      <c r="BF120" s="76" t="str">
        <f t="shared" si="66"/>
        <v/>
      </c>
      <c r="BG120" s="76" t="str">
        <f t="shared" si="67"/>
        <v/>
      </c>
      <c r="BH120" s="76" t="str">
        <f t="shared" si="68"/>
        <v/>
      </c>
      <c r="BI120" s="76" t="str">
        <f t="shared" si="69"/>
        <v/>
      </c>
      <c r="BJ120" s="76" t="str">
        <f t="shared" si="70"/>
        <v/>
      </c>
      <c r="BK120" s="76" t="str">
        <f t="shared" si="71"/>
        <v/>
      </c>
      <c r="BL120" s="76" t="str">
        <f t="shared" si="72"/>
        <v/>
      </c>
      <c r="BM120" s="76" t="str">
        <f t="shared" si="73"/>
        <v/>
      </c>
      <c r="BN120" s="76" t="str">
        <f t="shared" si="74"/>
        <v/>
      </c>
      <c r="BO120" s="76" t="str">
        <f t="shared" si="75"/>
        <v/>
      </c>
      <c r="BP120" s="76" t="str">
        <f t="shared" si="76"/>
        <v/>
      </c>
      <c r="BQ120" s="76" t="str">
        <f t="shared" si="77"/>
        <v/>
      </c>
      <c r="BR120" s="76" t="str">
        <f t="shared" si="78"/>
        <v/>
      </c>
      <c r="BS120" s="76" t="str">
        <f t="shared" si="79"/>
        <v/>
      </c>
      <c r="BT120" s="76" t="str">
        <f t="shared" si="80"/>
        <v/>
      </c>
      <c r="BU120" s="76" t="str">
        <f t="shared" si="81"/>
        <v/>
      </c>
      <c r="BX120" s="67" t="s">
        <v>9</v>
      </c>
      <c r="BY120" s="547" t="s">
        <v>20</v>
      </c>
      <c r="BZ120" s="67" t="s">
        <v>2108</v>
      </c>
      <c r="CA120" s="67" t="s">
        <v>508</v>
      </c>
    </row>
    <row r="121" spans="2:79" ht="30" customHeight="1">
      <c r="B121" s="816" t="str">
        <f t="shared" si="42"/>
        <v/>
      </c>
      <c r="C121" s="816" t="str">
        <f t="shared" si="43"/>
        <v/>
      </c>
      <c r="D121" s="816" t="str">
        <f t="shared" si="44"/>
        <v/>
      </c>
      <c r="E121" s="816">
        <f>IF(H120&lt;&gt;"",E120,IF(E120="","",IFERROR(MATCH(TRUE(),INDEX(INDEX($K:$K,E120+1):$K$203&lt;&gt;"",0),0)+E120,"")))</f>
        <v>262</v>
      </c>
      <c r="F121" s="816">
        <f t="shared" si="82"/>
        <v>0</v>
      </c>
      <c r="G121" s="816" t="str">
        <f t="shared" si="45"/>
        <v>0</v>
      </c>
      <c r="H121" s="829" t="str">
        <f t="shared" si="46"/>
        <v/>
      </c>
      <c r="I121" s="837" t="str">
        <f t="shared" si="47"/>
        <v/>
      </c>
      <c r="J121" s="830" t="str">
        <f>IF(K121="","",COUNTIF($K$18:K121,"&lt;&gt;"))</f>
        <v/>
      </c>
      <c r="K121" s="831"/>
      <c r="L121" s="830" t="str">
        <f t="shared" si="48"/>
        <v/>
      </c>
      <c r="M121" s="792">
        <f t="shared" si="49"/>
        <v>1</v>
      </c>
      <c r="N121" s="832">
        <f t="shared" si="50"/>
        <v>104</v>
      </c>
      <c r="O121" s="833" t="str">
        <f t="shared" si="51"/>
        <v>0</v>
      </c>
      <c r="P121" s="832">
        <f t="shared" si="52"/>
        <v>1</v>
      </c>
      <c r="Q121" s="832">
        <f t="shared" si="53"/>
        <v>1</v>
      </c>
      <c r="S121" s="556">
        <f t="shared" si="54"/>
        <v>121</v>
      </c>
      <c r="T121" s="834" t="str">
        <f t="shared" si="83"/>
        <v>0</v>
      </c>
      <c r="U121" s="556" t="s">
        <v>1456</v>
      </c>
      <c r="V121" s="835" t="str">
        <f t="shared" si="55"/>
        <v>0</v>
      </c>
      <c r="W121" s="836" t="str">
        <f t="shared" si="56"/>
        <v/>
      </c>
      <c r="X121" s="560" t="str">
        <f t="shared" si="57"/>
        <v>0</v>
      </c>
      <c r="Y121" s="561" t="str">
        <f t="shared" si="58"/>
        <v/>
      </c>
      <c r="Z121" s="556">
        <f t="shared" si="59"/>
        <v>0</v>
      </c>
      <c r="AA121" s="556">
        <f t="shared" si="60"/>
        <v>0</v>
      </c>
      <c r="AB121" s="561" t="str">
        <f t="shared" si="61"/>
        <v>aucun match</v>
      </c>
      <c r="AC121" s="76" t="str">
        <f t="shared" si="62"/>
        <v>0</v>
      </c>
      <c r="AD121" s="76" t="str">
        <f t="shared" si="63"/>
        <v>0</v>
      </c>
      <c r="AE121" s="76" t="str">
        <f t="shared" si="64"/>
        <v>0</v>
      </c>
      <c r="AF121" s="76" t="str">
        <f t="shared" si="65"/>
        <v xml:space="preserve"> 0 </v>
      </c>
      <c r="AG121" s="76" cm="1">
        <f t="array" ref="AG121">IF(T121="",0,SUMPRODUCT((BX4:BX795="Gluten")*(BY4:BY795="INFO")*(COUNTIF(AF121,"*"&amp;BZ4:BZ795&amp;"*")&gt;0)*1))</f>
        <v>0</v>
      </c>
      <c r="AH121" s="76" cm="1">
        <f t="array" ref="AH121">IF(T121="",0,SUMPRODUCT((BX4:BX795="Gluten")*(BY4:BY795="EXCL")*(COUNTIF(AF121,"*"&amp;BZ4:BZ795&amp;"*")&gt;0)*1))</f>
        <v>0</v>
      </c>
      <c r="AI121" s="76" cm="1">
        <f t="array" ref="AI121">IF(T121="",0,SUMPRODUCT((BX4:BX795="Gluten")*(BY4:BY795="ALERTE")*(COUNTIF(AF121,"*"&amp;BZ4:BZ795&amp;"*")&gt;0)*1))</f>
        <v>0</v>
      </c>
      <c r="AJ121" s="76" cm="1">
        <f t="array" ref="AJ121">IF(T121="",0,SUMPRODUCT((BX4:BX795="Gluten")*(BY4:BY795="SUSP")*(COUNTIF(AF121,"*"&amp;BZ4:BZ795&amp;"*")&gt;0)*1))</f>
        <v>0</v>
      </c>
      <c r="AK121" s="76" cm="1">
        <f t="array" ref="AK121">IF(T121="",0,SUMPRODUCT((BX4:BX795="Crustaces")*(BY4:BY795="ALERTE")*(COUNTIF(AF121,"*"&amp;BZ4:BZ795&amp;"*")&gt;0)*1))</f>
        <v>0</v>
      </c>
      <c r="AL121" s="76" cm="1">
        <f t="array" ref="AL121">IF(T121="",0,SUMPRODUCT((BX4:BX795="Oeufs")*(BY4:BY795="ALERTE")*(COUNTIF(AF121,"*"&amp;BZ4:BZ795&amp;"*")&gt;0)*1))</f>
        <v>0</v>
      </c>
      <c r="AM121" s="76" cm="1">
        <f t="array" ref="AM121">IF(T121="",0,SUMPRODUCT((BX4:BX795="Poissons")*(BY4:BY795="INFO")*(COUNTIF(AF121,"*"&amp;BZ4:BZ795&amp;"*")&gt;0)*1))</f>
        <v>0</v>
      </c>
      <c r="AN121" s="76" cm="1">
        <f t="array" ref="AN121">IF(T121="",0,SUMPRODUCT((BX4:BX795="Poissons")*(BY4:BY795="EXCL")*(COUNTIF(AF121,"*"&amp;BZ4:BZ795&amp;"*")&gt;0)*1))</f>
        <v>0</v>
      </c>
      <c r="AO121" s="76" cm="1">
        <f t="array" ref="AO121">IF(T121="",0,SUMPRODUCT((BX4:BX795="Poissons")*(BY4:BY795="ALERTE")*(COUNTIF(AF121,"*"&amp;BZ4:BZ795&amp;"*")&gt;0)*1))</f>
        <v>0</v>
      </c>
      <c r="AP121" s="76" cm="1">
        <f t="array" ref="AP121">IF(T121="",0,SUMPRODUCT((BX4:BX795="Arachides")*(BY4:BY795="ALERTE")*(COUNTIF(AF121,"*"&amp;BZ4:BZ795&amp;"*")&gt;0)*1))</f>
        <v>0</v>
      </c>
      <c r="AQ121" s="76" cm="1">
        <f t="array" ref="AQ121">IF(T121="",0,SUMPRODUCT((BX4:BX795="Soja")*(BY4:BY795="INFO")*(COUNTIF(AF121,"*"&amp;BZ4:BZ795&amp;"*")&gt;0)*1))</f>
        <v>0</v>
      </c>
      <c r="AR121" s="76" cm="1">
        <f t="array" ref="AR121">IF(T121="",0,SUMPRODUCT((BX4:BX795="Soja")*(BY4:BY795="ALERTE")*(COUNTIF(AF121,"*"&amp;BZ4:BZ795&amp;"*")&gt;0)*1))</f>
        <v>0</v>
      </c>
      <c r="AS121" s="76" cm="1">
        <f t="array" ref="AS121">IF(T121="",0,SUMPRODUCT((BX4:BX795="Lait")*(BY4:BY795="INFO")*(COUNTIF(AF121,"*"&amp;BZ4:BZ795&amp;"*")&gt;0)*1))</f>
        <v>0</v>
      </c>
      <c r="AT121" s="76" cm="1">
        <f t="array" ref="AT121">IF(T121="",0,SUMPRODUCT((BX4:BX795="Lait")*(BY4:BY795="EXCL")*(COUNTIF(AF121,"*"&amp;BZ4:BZ795&amp;"*")&gt;0)*1))</f>
        <v>0</v>
      </c>
      <c r="AU121" s="76" cm="1">
        <f t="array" ref="AU121">IF(T121="",0,SUMPRODUCT((BX4:BX795="Lait")*(BY4:BY795="ALERTE")*(COUNTIF(AF121,"*"&amp;BZ4:BZ795&amp;"*")&gt;0)*1))</f>
        <v>0</v>
      </c>
      <c r="AV121" s="76" cm="1">
        <f t="array" ref="AV121">IF(T121="",0,SUMPRODUCT((BX4:BX795="Lait")*(BY4:BY795="SUSP")*(COUNTIF(AF121,"*"&amp;BZ4:BZ795&amp;"*")&gt;0)*1))</f>
        <v>0</v>
      </c>
      <c r="AW121" s="76" cm="1">
        <f t="array" ref="AW121">IF(T121="",0,SUMPRODUCT((BX4:BX795="Fruits a coque")*(BY4:BY795="EXCL")*(COUNTIF(AF121,"*"&amp;BZ4:BZ795&amp;"*")&gt;0)*1))</f>
        <v>0</v>
      </c>
      <c r="AX121" s="76" cm="1">
        <f t="array" ref="AX121">IF(T121="",0,SUMPRODUCT((BX4:BX795="Fruits a coque")*(BY4:BY795="ALERTE")*(COUNTIF(AF121,"*"&amp;BZ4:BZ795&amp;"*")&gt;0)*1))</f>
        <v>0</v>
      </c>
      <c r="AY121" s="76" cm="1">
        <f t="array" ref="AY121">IF(T121="",0,SUMPRODUCT((BX4:BX795="Celeri")*(BY4:BY795="ALERTE")*(COUNTIF(AF121,"*"&amp;BZ4:BZ795&amp;"*")&gt;0)*1))</f>
        <v>0</v>
      </c>
      <c r="AZ121" s="76" cm="1">
        <f t="array" ref="AZ121">IF(T121="",0,SUMPRODUCT((BX4:BX795="Moutarde")*(BY4:BY795="ALERTE")*(COUNTIF(AF121,"*"&amp;BZ4:BZ795&amp;"*")&gt;0)*1))</f>
        <v>0</v>
      </c>
      <c r="BA121" s="76" cm="1">
        <f t="array" ref="BA121">IF(T121="",0,SUMPRODUCT((BX4:BX795="Sesame")*(BY4:BY795="ALERTE")*(COUNTIF(AF121,"*"&amp;BZ4:BZ795&amp;"*")&gt;0)*1))</f>
        <v>0</v>
      </c>
      <c r="BB121" s="76" cm="1">
        <f t="array" ref="BB121">IF(T121="",0,SUMPRODUCT((BX4:BX795="Sulfites")*(BY4:BY795="ALERTE")*(COUNTIF(AF121,"*"&amp;BZ4:BZ795&amp;"*")&gt;0)*1))</f>
        <v>0</v>
      </c>
      <c r="BC121" s="76" cm="1">
        <f t="array" ref="BC121">IF(T121="",0,SUMPRODUCT((BX4:BX795="Lupin")*(BY4:BY795="ALERTE")*(COUNTIF(AF121,"*"&amp;BZ4:BZ795&amp;"*")&gt;0)*1))</f>
        <v>0</v>
      </c>
      <c r="BD121" s="76" cm="1">
        <f t="array" ref="BD121">IF(T121="",0,SUMPRODUCT((BX4:BX795="Mollusques")*(BY4:BY795="EXCL")*(COUNTIF(AF121,"*"&amp;BZ4:BZ795&amp;"*")&gt;0)*1))</f>
        <v>0</v>
      </c>
      <c r="BE121" s="76" cm="1">
        <f t="array" ref="BE121">IF(T121="",0,SUMPRODUCT((BX4:BX795="Mollusques")*(BY4:BY795="ALERTE")*(COUNTIF(AF121,"*"&amp;BZ4:BZ795&amp;"*")&gt;0)*1))</f>
        <v>0</v>
      </c>
      <c r="BF121" s="76" t="str">
        <f t="shared" si="66"/>
        <v/>
      </c>
      <c r="BG121" s="76" t="str">
        <f t="shared" si="67"/>
        <v/>
      </c>
      <c r="BH121" s="76" t="str">
        <f t="shared" si="68"/>
        <v/>
      </c>
      <c r="BI121" s="76" t="str">
        <f t="shared" si="69"/>
        <v/>
      </c>
      <c r="BJ121" s="76" t="str">
        <f t="shared" si="70"/>
        <v/>
      </c>
      <c r="BK121" s="76" t="str">
        <f t="shared" si="71"/>
        <v/>
      </c>
      <c r="BL121" s="76" t="str">
        <f t="shared" si="72"/>
        <v/>
      </c>
      <c r="BM121" s="76" t="str">
        <f t="shared" si="73"/>
        <v/>
      </c>
      <c r="BN121" s="76" t="str">
        <f t="shared" si="74"/>
        <v/>
      </c>
      <c r="BO121" s="76" t="str">
        <f t="shared" si="75"/>
        <v/>
      </c>
      <c r="BP121" s="76" t="str">
        <f t="shared" si="76"/>
        <v/>
      </c>
      <c r="BQ121" s="76" t="str">
        <f t="shared" si="77"/>
        <v/>
      </c>
      <c r="BR121" s="76" t="str">
        <f t="shared" si="78"/>
        <v/>
      </c>
      <c r="BS121" s="76" t="str">
        <f t="shared" si="79"/>
        <v/>
      </c>
      <c r="BT121" s="76" t="str">
        <f t="shared" si="80"/>
        <v/>
      </c>
      <c r="BU121" s="76" t="str">
        <f t="shared" si="81"/>
        <v/>
      </c>
      <c r="BX121" s="67" t="s">
        <v>9</v>
      </c>
      <c r="BY121" s="547" t="s">
        <v>20</v>
      </c>
      <c r="BZ121" s="67" t="s">
        <v>90</v>
      </c>
      <c r="CA121" s="67" t="s">
        <v>509</v>
      </c>
    </row>
    <row r="122" spans="2:79" ht="30" customHeight="1">
      <c r="B122" s="816" t="str">
        <f t="shared" si="42"/>
        <v/>
      </c>
      <c r="C122" s="816" t="str">
        <f t="shared" si="43"/>
        <v/>
      </c>
      <c r="D122" s="816" t="str">
        <f t="shared" si="44"/>
        <v/>
      </c>
      <c r="E122" s="816">
        <f>IF(H121&lt;&gt;"",E121,IF(E121="","",IFERROR(MATCH(TRUE(),INDEX(INDEX($K:$K,E121+1):$K$203&lt;&gt;"",0),0)+E121,"")))</f>
        <v>263</v>
      </c>
      <c r="F122" s="816">
        <f t="shared" si="82"/>
        <v>0</v>
      </c>
      <c r="G122" s="816" t="str">
        <f t="shared" si="45"/>
        <v>0</v>
      </c>
      <c r="H122" s="829" t="str">
        <f t="shared" si="46"/>
        <v/>
      </c>
      <c r="I122" s="837" t="str">
        <f t="shared" si="47"/>
        <v/>
      </c>
      <c r="J122" s="830" t="str">
        <f>IF(K122="","",COUNTIF($K$18:K122,"&lt;&gt;"))</f>
        <v/>
      </c>
      <c r="K122" s="831"/>
      <c r="L122" s="830" t="str">
        <f t="shared" si="48"/>
        <v/>
      </c>
      <c r="M122" s="792">
        <f t="shared" si="49"/>
        <v>1</v>
      </c>
      <c r="N122" s="832">
        <f t="shared" si="50"/>
        <v>105</v>
      </c>
      <c r="O122" s="833" t="str">
        <f t="shared" si="51"/>
        <v>0</v>
      </c>
      <c r="P122" s="832">
        <f t="shared" si="52"/>
        <v>1</v>
      </c>
      <c r="Q122" s="832">
        <f t="shared" si="53"/>
        <v>1</v>
      </c>
      <c r="S122" s="556">
        <f t="shared" si="54"/>
        <v>122</v>
      </c>
      <c r="T122" s="834" t="str">
        <f t="shared" si="83"/>
        <v>0</v>
      </c>
      <c r="U122" s="556" t="s">
        <v>1456</v>
      </c>
      <c r="V122" s="835" t="str">
        <f t="shared" si="55"/>
        <v>0</v>
      </c>
      <c r="W122" s="836" t="str">
        <f t="shared" si="56"/>
        <v/>
      </c>
      <c r="X122" s="560" t="str">
        <f t="shared" si="57"/>
        <v>0</v>
      </c>
      <c r="Y122" s="561" t="str">
        <f t="shared" si="58"/>
        <v/>
      </c>
      <c r="Z122" s="556">
        <f t="shared" si="59"/>
        <v>0</v>
      </c>
      <c r="AA122" s="556">
        <f t="shared" si="60"/>
        <v>0</v>
      </c>
      <c r="AB122" s="561" t="str">
        <f t="shared" si="61"/>
        <v>aucun match</v>
      </c>
      <c r="AC122" s="76" t="str">
        <f t="shared" si="62"/>
        <v>0</v>
      </c>
      <c r="AD122" s="76" t="str">
        <f t="shared" si="63"/>
        <v>0</v>
      </c>
      <c r="AE122" s="76" t="str">
        <f t="shared" si="64"/>
        <v>0</v>
      </c>
      <c r="AF122" s="76" t="str">
        <f t="shared" si="65"/>
        <v xml:space="preserve"> 0 </v>
      </c>
      <c r="AG122" s="76" cm="1">
        <f t="array" ref="AG122">IF(T122="",0,SUMPRODUCT((BX4:BX795="Gluten")*(BY4:BY795="INFO")*(COUNTIF(AF122,"*"&amp;BZ4:BZ795&amp;"*")&gt;0)*1))</f>
        <v>0</v>
      </c>
      <c r="AH122" s="76" cm="1">
        <f t="array" ref="AH122">IF(T122="",0,SUMPRODUCT((BX4:BX795="Gluten")*(BY4:BY795="EXCL")*(COUNTIF(AF122,"*"&amp;BZ4:BZ795&amp;"*")&gt;0)*1))</f>
        <v>0</v>
      </c>
      <c r="AI122" s="76" cm="1">
        <f t="array" ref="AI122">IF(T122="",0,SUMPRODUCT((BX4:BX795="Gluten")*(BY4:BY795="ALERTE")*(COUNTIF(AF122,"*"&amp;BZ4:BZ795&amp;"*")&gt;0)*1))</f>
        <v>0</v>
      </c>
      <c r="AJ122" s="76" cm="1">
        <f t="array" ref="AJ122">IF(T122="",0,SUMPRODUCT((BX4:BX795="Gluten")*(BY4:BY795="SUSP")*(COUNTIF(AF122,"*"&amp;BZ4:BZ795&amp;"*")&gt;0)*1))</f>
        <v>0</v>
      </c>
      <c r="AK122" s="76" cm="1">
        <f t="array" ref="AK122">IF(T122="",0,SUMPRODUCT((BX4:BX795="Crustaces")*(BY4:BY795="ALERTE")*(COUNTIF(AF122,"*"&amp;BZ4:BZ795&amp;"*")&gt;0)*1))</f>
        <v>0</v>
      </c>
      <c r="AL122" s="76" cm="1">
        <f t="array" ref="AL122">IF(T122="",0,SUMPRODUCT((BX4:BX795="Oeufs")*(BY4:BY795="ALERTE")*(COUNTIF(AF122,"*"&amp;BZ4:BZ795&amp;"*")&gt;0)*1))</f>
        <v>0</v>
      </c>
      <c r="AM122" s="76" cm="1">
        <f t="array" ref="AM122">IF(T122="",0,SUMPRODUCT((BX4:BX795="Poissons")*(BY4:BY795="INFO")*(COUNTIF(AF122,"*"&amp;BZ4:BZ795&amp;"*")&gt;0)*1))</f>
        <v>0</v>
      </c>
      <c r="AN122" s="76" cm="1">
        <f t="array" ref="AN122">IF(T122="",0,SUMPRODUCT((BX4:BX795="Poissons")*(BY4:BY795="EXCL")*(COUNTIF(AF122,"*"&amp;BZ4:BZ795&amp;"*")&gt;0)*1))</f>
        <v>0</v>
      </c>
      <c r="AO122" s="76" cm="1">
        <f t="array" ref="AO122">IF(T122="",0,SUMPRODUCT((BX4:BX795="Poissons")*(BY4:BY795="ALERTE")*(COUNTIF(AF122,"*"&amp;BZ4:BZ795&amp;"*")&gt;0)*1))</f>
        <v>0</v>
      </c>
      <c r="AP122" s="76" cm="1">
        <f t="array" ref="AP122">IF(T122="",0,SUMPRODUCT((BX4:BX795="Arachides")*(BY4:BY795="ALERTE")*(COUNTIF(AF122,"*"&amp;BZ4:BZ795&amp;"*")&gt;0)*1))</f>
        <v>0</v>
      </c>
      <c r="AQ122" s="76" cm="1">
        <f t="array" ref="AQ122">IF(T122="",0,SUMPRODUCT((BX4:BX795="Soja")*(BY4:BY795="INFO")*(COUNTIF(AF122,"*"&amp;BZ4:BZ795&amp;"*")&gt;0)*1))</f>
        <v>0</v>
      </c>
      <c r="AR122" s="76" cm="1">
        <f t="array" ref="AR122">IF(T122="",0,SUMPRODUCT((BX4:BX795="Soja")*(BY4:BY795="ALERTE")*(COUNTIF(AF122,"*"&amp;BZ4:BZ795&amp;"*")&gt;0)*1))</f>
        <v>0</v>
      </c>
      <c r="AS122" s="76" cm="1">
        <f t="array" ref="AS122">IF(T122="",0,SUMPRODUCT((BX4:BX795="Lait")*(BY4:BY795="INFO")*(COUNTIF(AF122,"*"&amp;BZ4:BZ795&amp;"*")&gt;0)*1))</f>
        <v>0</v>
      </c>
      <c r="AT122" s="76" cm="1">
        <f t="array" ref="AT122">IF(T122="",0,SUMPRODUCT((BX4:BX795="Lait")*(BY4:BY795="EXCL")*(COUNTIF(AF122,"*"&amp;BZ4:BZ795&amp;"*")&gt;0)*1))</f>
        <v>0</v>
      </c>
      <c r="AU122" s="76" cm="1">
        <f t="array" ref="AU122">IF(T122="",0,SUMPRODUCT((BX4:BX795="Lait")*(BY4:BY795="ALERTE")*(COUNTIF(AF122,"*"&amp;BZ4:BZ795&amp;"*")&gt;0)*1))</f>
        <v>0</v>
      </c>
      <c r="AV122" s="76" cm="1">
        <f t="array" ref="AV122">IF(T122="",0,SUMPRODUCT((BX4:BX795="Lait")*(BY4:BY795="SUSP")*(COUNTIF(AF122,"*"&amp;BZ4:BZ795&amp;"*")&gt;0)*1))</f>
        <v>0</v>
      </c>
      <c r="AW122" s="76" cm="1">
        <f t="array" ref="AW122">IF(T122="",0,SUMPRODUCT((BX4:BX795="Fruits a coque")*(BY4:BY795="EXCL")*(COUNTIF(AF122,"*"&amp;BZ4:BZ795&amp;"*")&gt;0)*1))</f>
        <v>0</v>
      </c>
      <c r="AX122" s="76" cm="1">
        <f t="array" ref="AX122">IF(T122="",0,SUMPRODUCT((BX4:BX795="Fruits a coque")*(BY4:BY795="ALERTE")*(COUNTIF(AF122,"*"&amp;BZ4:BZ795&amp;"*")&gt;0)*1))</f>
        <v>0</v>
      </c>
      <c r="AY122" s="76" cm="1">
        <f t="array" ref="AY122">IF(T122="",0,SUMPRODUCT((BX4:BX795="Celeri")*(BY4:BY795="ALERTE")*(COUNTIF(AF122,"*"&amp;BZ4:BZ795&amp;"*")&gt;0)*1))</f>
        <v>0</v>
      </c>
      <c r="AZ122" s="76" cm="1">
        <f t="array" ref="AZ122">IF(T122="",0,SUMPRODUCT((BX4:BX795="Moutarde")*(BY4:BY795="ALERTE")*(COUNTIF(AF122,"*"&amp;BZ4:BZ795&amp;"*")&gt;0)*1))</f>
        <v>0</v>
      </c>
      <c r="BA122" s="76" cm="1">
        <f t="array" ref="BA122">IF(T122="",0,SUMPRODUCT((BX4:BX795="Sesame")*(BY4:BY795="ALERTE")*(COUNTIF(AF122,"*"&amp;BZ4:BZ795&amp;"*")&gt;0)*1))</f>
        <v>0</v>
      </c>
      <c r="BB122" s="76" cm="1">
        <f t="array" ref="BB122">IF(T122="",0,SUMPRODUCT((BX4:BX795="Sulfites")*(BY4:BY795="ALERTE")*(COUNTIF(AF122,"*"&amp;BZ4:BZ795&amp;"*")&gt;0)*1))</f>
        <v>0</v>
      </c>
      <c r="BC122" s="76" cm="1">
        <f t="array" ref="BC122">IF(T122="",0,SUMPRODUCT((BX4:BX795="Lupin")*(BY4:BY795="ALERTE")*(COUNTIF(AF122,"*"&amp;BZ4:BZ795&amp;"*")&gt;0)*1))</f>
        <v>0</v>
      </c>
      <c r="BD122" s="76" cm="1">
        <f t="array" ref="BD122">IF(T122="",0,SUMPRODUCT((BX4:BX795="Mollusques")*(BY4:BY795="EXCL")*(COUNTIF(AF122,"*"&amp;BZ4:BZ795&amp;"*")&gt;0)*1))</f>
        <v>0</v>
      </c>
      <c r="BE122" s="76" cm="1">
        <f t="array" ref="BE122">IF(T122="",0,SUMPRODUCT((BX4:BX795="Mollusques")*(BY4:BY795="ALERTE")*(COUNTIF(AF122,"*"&amp;BZ4:BZ795&amp;"*")&gt;0)*1))</f>
        <v>0</v>
      </c>
      <c r="BF122" s="76" t="str">
        <f t="shared" si="66"/>
        <v/>
      </c>
      <c r="BG122" s="76" t="str">
        <f t="shared" si="67"/>
        <v/>
      </c>
      <c r="BH122" s="76" t="str">
        <f t="shared" si="68"/>
        <v/>
      </c>
      <c r="BI122" s="76" t="str">
        <f t="shared" si="69"/>
        <v/>
      </c>
      <c r="BJ122" s="76" t="str">
        <f t="shared" si="70"/>
        <v/>
      </c>
      <c r="BK122" s="76" t="str">
        <f t="shared" si="71"/>
        <v/>
      </c>
      <c r="BL122" s="76" t="str">
        <f t="shared" si="72"/>
        <v/>
      </c>
      <c r="BM122" s="76" t="str">
        <f t="shared" si="73"/>
        <v/>
      </c>
      <c r="BN122" s="76" t="str">
        <f t="shared" si="74"/>
        <v/>
      </c>
      <c r="BO122" s="76" t="str">
        <f t="shared" si="75"/>
        <v/>
      </c>
      <c r="BP122" s="76" t="str">
        <f t="shared" si="76"/>
        <v/>
      </c>
      <c r="BQ122" s="76" t="str">
        <f t="shared" si="77"/>
        <v/>
      </c>
      <c r="BR122" s="76" t="str">
        <f t="shared" si="78"/>
        <v/>
      </c>
      <c r="BS122" s="76" t="str">
        <f t="shared" si="79"/>
        <v/>
      </c>
      <c r="BT122" s="76" t="str">
        <f t="shared" si="80"/>
        <v/>
      </c>
      <c r="BU122" s="76" t="str">
        <f t="shared" si="81"/>
        <v/>
      </c>
      <c r="BX122" s="67" t="s">
        <v>9</v>
      </c>
      <c r="BY122" s="547" t="s">
        <v>20</v>
      </c>
      <c r="BZ122" s="67" t="s">
        <v>91</v>
      </c>
      <c r="CA122" s="67" t="s">
        <v>510</v>
      </c>
    </row>
    <row r="123" spans="2:79" ht="30" customHeight="1">
      <c r="B123" s="816" t="str">
        <f t="shared" si="42"/>
        <v/>
      </c>
      <c r="C123" s="816" t="str">
        <f t="shared" si="43"/>
        <v/>
      </c>
      <c r="D123" s="816" t="str">
        <f t="shared" si="44"/>
        <v/>
      </c>
      <c r="E123" s="816">
        <f>IF(H122&lt;&gt;"",E122,IF(E122="","",IFERROR(MATCH(TRUE(),INDEX(INDEX($K:$K,E122+1):$K$203&lt;&gt;"",0),0)+E122,"")))</f>
        <v>264</v>
      </c>
      <c r="F123" s="816">
        <f t="shared" si="82"/>
        <v>0</v>
      </c>
      <c r="G123" s="816" t="str">
        <f t="shared" si="45"/>
        <v>0</v>
      </c>
      <c r="H123" s="829" t="str">
        <f t="shared" si="46"/>
        <v/>
      </c>
      <c r="I123" s="837" t="str">
        <f t="shared" si="47"/>
        <v/>
      </c>
      <c r="J123" s="830" t="str">
        <f>IF(K123="","",COUNTIF($K$18:K123,"&lt;&gt;"))</f>
        <v/>
      </c>
      <c r="K123" s="831"/>
      <c r="L123" s="830" t="str">
        <f t="shared" si="48"/>
        <v/>
      </c>
      <c r="M123" s="792">
        <f t="shared" si="49"/>
        <v>1</v>
      </c>
      <c r="N123" s="832">
        <f t="shared" si="50"/>
        <v>106</v>
      </c>
      <c r="O123" s="833" t="str">
        <f t="shared" si="51"/>
        <v>0</v>
      </c>
      <c r="P123" s="832">
        <f t="shared" si="52"/>
        <v>1</v>
      </c>
      <c r="Q123" s="832">
        <f t="shared" si="53"/>
        <v>1</v>
      </c>
      <c r="S123" s="556">
        <f t="shared" si="54"/>
        <v>123</v>
      </c>
      <c r="T123" s="834" t="str">
        <f t="shared" si="83"/>
        <v>0</v>
      </c>
      <c r="U123" s="556" t="s">
        <v>1456</v>
      </c>
      <c r="V123" s="835" t="str">
        <f t="shared" si="55"/>
        <v>0</v>
      </c>
      <c r="W123" s="836" t="str">
        <f t="shared" si="56"/>
        <v/>
      </c>
      <c r="X123" s="560" t="str">
        <f t="shared" si="57"/>
        <v>0</v>
      </c>
      <c r="Y123" s="561" t="str">
        <f t="shared" si="58"/>
        <v/>
      </c>
      <c r="Z123" s="556">
        <f t="shared" si="59"/>
        <v>0</v>
      </c>
      <c r="AA123" s="556">
        <f t="shared" si="60"/>
        <v>0</v>
      </c>
      <c r="AB123" s="561" t="str">
        <f t="shared" si="61"/>
        <v>aucun match</v>
      </c>
      <c r="AC123" s="76" t="str">
        <f t="shared" si="62"/>
        <v>0</v>
      </c>
      <c r="AD123" s="76" t="str">
        <f t="shared" si="63"/>
        <v>0</v>
      </c>
      <c r="AE123" s="76" t="str">
        <f t="shared" si="64"/>
        <v>0</v>
      </c>
      <c r="AF123" s="76" t="str">
        <f t="shared" si="65"/>
        <v xml:space="preserve"> 0 </v>
      </c>
      <c r="AG123" s="76" cm="1">
        <f t="array" ref="AG123">IF(T123="",0,SUMPRODUCT((BX4:BX795="Gluten")*(BY4:BY795="INFO")*(COUNTIF(AF123,"*"&amp;BZ4:BZ795&amp;"*")&gt;0)*1))</f>
        <v>0</v>
      </c>
      <c r="AH123" s="76" cm="1">
        <f t="array" ref="AH123">IF(T123="",0,SUMPRODUCT((BX4:BX795="Gluten")*(BY4:BY795="EXCL")*(COUNTIF(AF123,"*"&amp;BZ4:BZ795&amp;"*")&gt;0)*1))</f>
        <v>0</v>
      </c>
      <c r="AI123" s="76" cm="1">
        <f t="array" ref="AI123">IF(T123="",0,SUMPRODUCT((BX4:BX795="Gluten")*(BY4:BY795="ALERTE")*(COUNTIF(AF123,"*"&amp;BZ4:BZ795&amp;"*")&gt;0)*1))</f>
        <v>0</v>
      </c>
      <c r="AJ123" s="76" cm="1">
        <f t="array" ref="AJ123">IF(T123="",0,SUMPRODUCT((BX4:BX795="Gluten")*(BY4:BY795="SUSP")*(COUNTIF(AF123,"*"&amp;BZ4:BZ795&amp;"*")&gt;0)*1))</f>
        <v>0</v>
      </c>
      <c r="AK123" s="76" cm="1">
        <f t="array" ref="AK123">IF(T123="",0,SUMPRODUCT((BX4:BX795="Crustaces")*(BY4:BY795="ALERTE")*(COUNTIF(AF123,"*"&amp;BZ4:BZ795&amp;"*")&gt;0)*1))</f>
        <v>0</v>
      </c>
      <c r="AL123" s="76" cm="1">
        <f t="array" ref="AL123">IF(T123="",0,SUMPRODUCT((BX4:BX795="Oeufs")*(BY4:BY795="ALERTE")*(COUNTIF(AF123,"*"&amp;BZ4:BZ795&amp;"*")&gt;0)*1))</f>
        <v>0</v>
      </c>
      <c r="AM123" s="76" cm="1">
        <f t="array" ref="AM123">IF(T123="",0,SUMPRODUCT((BX4:BX795="Poissons")*(BY4:BY795="INFO")*(COUNTIF(AF123,"*"&amp;BZ4:BZ795&amp;"*")&gt;0)*1))</f>
        <v>0</v>
      </c>
      <c r="AN123" s="76" cm="1">
        <f t="array" ref="AN123">IF(T123="",0,SUMPRODUCT((BX4:BX795="Poissons")*(BY4:BY795="EXCL")*(COUNTIF(AF123,"*"&amp;BZ4:BZ795&amp;"*")&gt;0)*1))</f>
        <v>0</v>
      </c>
      <c r="AO123" s="76" cm="1">
        <f t="array" ref="AO123">IF(T123="",0,SUMPRODUCT((BX4:BX795="Poissons")*(BY4:BY795="ALERTE")*(COUNTIF(AF123,"*"&amp;BZ4:BZ795&amp;"*")&gt;0)*1))</f>
        <v>0</v>
      </c>
      <c r="AP123" s="76" cm="1">
        <f t="array" ref="AP123">IF(T123="",0,SUMPRODUCT((BX4:BX795="Arachides")*(BY4:BY795="ALERTE")*(COUNTIF(AF123,"*"&amp;BZ4:BZ795&amp;"*")&gt;0)*1))</f>
        <v>0</v>
      </c>
      <c r="AQ123" s="76" cm="1">
        <f t="array" ref="AQ123">IF(T123="",0,SUMPRODUCT((BX4:BX795="Soja")*(BY4:BY795="INFO")*(COUNTIF(AF123,"*"&amp;BZ4:BZ795&amp;"*")&gt;0)*1))</f>
        <v>0</v>
      </c>
      <c r="AR123" s="76" cm="1">
        <f t="array" ref="AR123">IF(T123="",0,SUMPRODUCT((BX4:BX795="Soja")*(BY4:BY795="ALERTE")*(COUNTIF(AF123,"*"&amp;BZ4:BZ795&amp;"*")&gt;0)*1))</f>
        <v>0</v>
      </c>
      <c r="AS123" s="76" cm="1">
        <f t="array" ref="AS123">IF(T123="",0,SUMPRODUCT((BX4:BX795="Lait")*(BY4:BY795="INFO")*(COUNTIF(AF123,"*"&amp;BZ4:BZ795&amp;"*")&gt;0)*1))</f>
        <v>0</v>
      </c>
      <c r="AT123" s="76" cm="1">
        <f t="array" ref="AT123">IF(T123="",0,SUMPRODUCT((BX4:BX795="Lait")*(BY4:BY795="EXCL")*(COUNTIF(AF123,"*"&amp;BZ4:BZ795&amp;"*")&gt;0)*1))</f>
        <v>0</v>
      </c>
      <c r="AU123" s="76" cm="1">
        <f t="array" ref="AU123">IF(T123="",0,SUMPRODUCT((BX4:BX795="Lait")*(BY4:BY795="ALERTE")*(COUNTIF(AF123,"*"&amp;BZ4:BZ795&amp;"*")&gt;0)*1))</f>
        <v>0</v>
      </c>
      <c r="AV123" s="76" cm="1">
        <f t="array" ref="AV123">IF(T123="",0,SUMPRODUCT((BX4:BX795="Lait")*(BY4:BY795="SUSP")*(COUNTIF(AF123,"*"&amp;BZ4:BZ795&amp;"*")&gt;0)*1))</f>
        <v>0</v>
      </c>
      <c r="AW123" s="76" cm="1">
        <f t="array" ref="AW123">IF(T123="",0,SUMPRODUCT((BX4:BX795="Fruits a coque")*(BY4:BY795="EXCL")*(COUNTIF(AF123,"*"&amp;BZ4:BZ795&amp;"*")&gt;0)*1))</f>
        <v>0</v>
      </c>
      <c r="AX123" s="76" cm="1">
        <f t="array" ref="AX123">IF(T123="",0,SUMPRODUCT((BX4:BX795="Fruits a coque")*(BY4:BY795="ALERTE")*(COUNTIF(AF123,"*"&amp;BZ4:BZ795&amp;"*")&gt;0)*1))</f>
        <v>0</v>
      </c>
      <c r="AY123" s="76" cm="1">
        <f t="array" ref="AY123">IF(T123="",0,SUMPRODUCT((BX4:BX795="Celeri")*(BY4:BY795="ALERTE")*(COUNTIF(AF123,"*"&amp;BZ4:BZ795&amp;"*")&gt;0)*1))</f>
        <v>0</v>
      </c>
      <c r="AZ123" s="76" cm="1">
        <f t="array" ref="AZ123">IF(T123="",0,SUMPRODUCT((BX4:BX795="Moutarde")*(BY4:BY795="ALERTE")*(COUNTIF(AF123,"*"&amp;BZ4:BZ795&amp;"*")&gt;0)*1))</f>
        <v>0</v>
      </c>
      <c r="BA123" s="76" cm="1">
        <f t="array" ref="BA123">IF(T123="",0,SUMPRODUCT((BX4:BX795="Sesame")*(BY4:BY795="ALERTE")*(COUNTIF(AF123,"*"&amp;BZ4:BZ795&amp;"*")&gt;0)*1))</f>
        <v>0</v>
      </c>
      <c r="BB123" s="76" cm="1">
        <f t="array" ref="BB123">IF(T123="",0,SUMPRODUCT((BX4:BX795="Sulfites")*(BY4:BY795="ALERTE")*(COUNTIF(AF123,"*"&amp;BZ4:BZ795&amp;"*")&gt;0)*1))</f>
        <v>0</v>
      </c>
      <c r="BC123" s="76" cm="1">
        <f t="array" ref="BC123">IF(T123="",0,SUMPRODUCT((BX4:BX795="Lupin")*(BY4:BY795="ALERTE")*(COUNTIF(AF123,"*"&amp;BZ4:BZ795&amp;"*")&gt;0)*1))</f>
        <v>0</v>
      </c>
      <c r="BD123" s="76" cm="1">
        <f t="array" ref="BD123">IF(T123="",0,SUMPRODUCT((BX4:BX795="Mollusques")*(BY4:BY795="EXCL")*(COUNTIF(AF123,"*"&amp;BZ4:BZ795&amp;"*")&gt;0)*1))</f>
        <v>0</v>
      </c>
      <c r="BE123" s="76" cm="1">
        <f t="array" ref="BE123">IF(T123="",0,SUMPRODUCT((BX4:BX795="Mollusques")*(BY4:BY795="ALERTE")*(COUNTIF(AF123,"*"&amp;BZ4:BZ795&amp;"*")&gt;0)*1))</f>
        <v>0</v>
      </c>
      <c r="BF123" s="76" t="str">
        <f t="shared" si="66"/>
        <v/>
      </c>
      <c r="BG123" s="76" t="str">
        <f t="shared" si="67"/>
        <v/>
      </c>
      <c r="BH123" s="76" t="str">
        <f t="shared" si="68"/>
        <v/>
      </c>
      <c r="BI123" s="76" t="str">
        <f t="shared" si="69"/>
        <v/>
      </c>
      <c r="BJ123" s="76" t="str">
        <f t="shared" si="70"/>
        <v/>
      </c>
      <c r="BK123" s="76" t="str">
        <f t="shared" si="71"/>
        <v/>
      </c>
      <c r="BL123" s="76" t="str">
        <f t="shared" si="72"/>
        <v/>
      </c>
      <c r="BM123" s="76" t="str">
        <f t="shared" si="73"/>
        <v/>
      </c>
      <c r="BN123" s="76" t="str">
        <f t="shared" si="74"/>
        <v/>
      </c>
      <c r="BO123" s="76" t="str">
        <f t="shared" si="75"/>
        <v/>
      </c>
      <c r="BP123" s="76" t="str">
        <f t="shared" si="76"/>
        <v/>
      </c>
      <c r="BQ123" s="76" t="str">
        <f t="shared" si="77"/>
        <v/>
      </c>
      <c r="BR123" s="76" t="str">
        <f t="shared" si="78"/>
        <v/>
      </c>
      <c r="BS123" s="76" t="str">
        <f t="shared" si="79"/>
        <v/>
      </c>
      <c r="BT123" s="76" t="str">
        <f t="shared" si="80"/>
        <v/>
      </c>
      <c r="BU123" s="76" t="str">
        <f t="shared" si="81"/>
        <v/>
      </c>
      <c r="BX123" s="67" t="s">
        <v>9</v>
      </c>
      <c r="BY123" s="547" t="s">
        <v>20</v>
      </c>
      <c r="BZ123" s="67" t="s">
        <v>92</v>
      </c>
      <c r="CA123" s="67" t="s">
        <v>511</v>
      </c>
    </row>
    <row r="124" spans="2:79" ht="30" customHeight="1">
      <c r="B124" s="816" t="str">
        <f t="shared" si="42"/>
        <v/>
      </c>
      <c r="C124" s="816" t="str">
        <f t="shared" si="43"/>
        <v/>
      </c>
      <c r="D124" s="816" t="str">
        <f t="shared" si="44"/>
        <v/>
      </c>
      <c r="E124" s="816">
        <f>IF(H123&lt;&gt;"",E123,IF(E123="","",IFERROR(MATCH(TRUE(),INDEX(INDEX($K:$K,E123+1):$K$203&lt;&gt;"",0),0)+E123,"")))</f>
        <v>265</v>
      </c>
      <c r="F124" s="816">
        <f t="shared" si="82"/>
        <v>0</v>
      </c>
      <c r="G124" s="816" t="str">
        <f t="shared" si="45"/>
        <v>0</v>
      </c>
      <c r="H124" s="829" t="str">
        <f t="shared" si="46"/>
        <v/>
      </c>
      <c r="I124" s="837" t="str">
        <f t="shared" si="47"/>
        <v/>
      </c>
      <c r="J124" s="830" t="str">
        <f>IF(K124="","",COUNTIF($K$18:K124,"&lt;&gt;"))</f>
        <v/>
      </c>
      <c r="K124" s="831"/>
      <c r="L124" s="830" t="str">
        <f t="shared" si="48"/>
        <v/>
      </c>
      <c r="M124" s="792">
        <f t="shared" si="49"/>
        <v>1</v>
      </c>
      <c r="N124" s="832">
        <f t="shared" si="50"/>
        <v>107</v>
      </c>
      <c r="O124" s="833" t="str">
        <f t="shared" si="51"/>
        <v>0</v>
      </c>
      <c r="P124" s="832">
        <f t="shared" si="52"/>
        <v>1</v>
      </c>
      <c r="Q124" s="832">
        <f t="shared" si="53"/>
        <v>1</v>
      </c>
      <c r="S124" s="556">
        <f t="shared" si="54"/>
        <v>124</v>
      </c>
      <c r="T124" s="834" t="str">
        <f t="shared" si="83"/>
        <v>0</v>
      </c>
      <c r="U124" s="556" t="s">
        <v>1456</v>
      </c>
      <c r="V124" s="835" t="str">
        <f t="shared" si="55"/>
        <v>0</v>
      </c>
      <c r="W124" s="836" t="str">
        <f t="shared" si="56"/>
        <v/>
      </c>
      <c r="X124" s="560" t="str">
        <f t="shared" si="57"/>
        <v>0</v>
      </c>
      <c r="Y124" s="561" t="str">
        <f t="shared" si="58"/>
        <v/>
      </c>
      <c r="Z124" s="556">
        <f t="shared" si="59"/>
        <v>0</v>
      </c>
      <c r="AA124" s="556">
        <f t="shared" si="60"/>
        <v>0</v>
      </c>
      <c r="AB124" s="561" t="str">
        <f t="shared" si="61"/>
        <v>aucun match</v>
      </c>
      <c r="AC124" s="76" t="str">
        <f t="shared" si="62"/>
        <v>0</v>
      </c>
      <c r="AD124" s="76" t="str">
        <f t="shared" si="63"/>
        <v>0</v>
      </c>
      <c r="AE124" s="76" t="str">
        <f t="shared" si="64"/>
        <v>0</v>
      </c>
      <c r="AF124" s="76" t="str">
        <f t="shared" si="65"/>
        <v xml:space="preserve"> 0 </v>
      </c>
      <c r="AG124" s="76" cm="1">
        <f t="array" ref="AG124">IF(T124="",0,SUMPRODUCT((BX4:BX795="Gluten")*(BY4:BY795="INFO")*(COUNTIF(AF124,"*"&amp;BZ4:BZ795&amp;"*")&gt;0)*1))</f>
        <v>0</v>
      </c>
      <c r="AH124" s="76" cm="1">
        <f t="array" ref="AH124">IF(T124="",0,SUMPRODUCT((BX4:BX795="Gluten")*(BY4:BY795="EXCL")*(COUNTIF(AF124,"*"&amp;BZ4:BZ795&amp;"*")&gt;0)*1))</f>
        <v>0</v>
      </c>
      <c r="AI124" s="76" cm="1">
        <f t="array" ref="AI124">IF(T124="",0,SUMPRODUCT((BX4:BX795="Gluten")*(BY4:BY795="ALERTE")*(COUNTIF(AF124,"*"&amp;BZ4:BZ795&amp;"*")&gt;0)*1))</f>
        <v>0</v>
      </c>
      <c r="AJ124" s="76" cm="1">
        <f t="array" ref="AJ124">IF(T124="",0,SUMPRODUCT((BX4:BX795="Gluten")*(BY4:BY795="SUSP")*(COUNTIF(AF124,"*"&amp;BZ4:BZ795&amp;"*")&gt;0)*1))</f>
        <v>0</v>
      </c>
      <c r="AK124" s="76" cm="1">
        <f t="array" ref="AK124">IF(T124="",0,SUMPRODUCT((BX4:BX795="Crustaces")*(BY4:BY795="ALERTE")*(COUNTIF(AF124,"*"&amp;BZ4:BZ795&amp;"*")&gt;0)*1))</f>
        <v>0</v>
      </c>
      <c r="AL124" s="76" cm="1">
        <f t="array" ref="AL124">IF(T124="",0,SUMPRODUCT((BX4:BX795="Oeufs")*(BY4:BY795="ALERTE")*(COUNTIF(AF124,"*"&amp;BZ4:BZ795&amp;"*")&gt;0)*1))</f>
        <v>0</v>
      </c>
      <c r="AM124" s="76" cm="1">
        <f t="array" ref="AM124">IF(T124="",0,SUMPRODUCT((BX4:BX795="Poissons")*(BY4:BY795="INFO")*(COUNTIF(AF124,"*"&amp;BZ4:BZ795&amp;"*")&gt;0)*1))</f>
        <v>0</v>
      </c>
      <c r="AN124" s="76" cm="1">
        <f t="array" ref="AN124">IF(T124="",0,SUMPRODUCT((BX4:BX795="Poissons")*(BY4:BY795="EXCL")*(COUNTIF(AF124,"*"&amp;BZ4:BZ795&amp;"*")&gt;0)*1))</f>
        <v>0</v>
      </c>
      <c r="AO124" s="76" cm="1">
        <f t="array" ref="AO124">IF(T124="",0,SUMPRODUCT((BX4:BX795="Poissons")*(BY4:BY795="ALERTE")*(COUNTIF(AF124,"*"&amp;BZ4:BZ795&amp;"*")&gt;0)*1))</f>
        <v>0</v>
      </c>
      <c r="AP124" s="76" cm="1">
        <f t="array" ref="AP124">IF(T124="",0,SUMPRODUCT((BX4:BX795="Arachides")*(BY4:BY795="ALERTE")*(COUNTIF(AF124,"*"&amp;BZ4:BZ795&amp;"*")&gt;0)*1))</f>
        <v>0</v>
      </c>
      <c r="AQ124" s="76" cm="1">
        <f t="array" ref="AQ124">IF(T124="",0,SUMPRODUCT((BX4:BX795="Soja")*(BY4:BY795="INFO")*(COUNTIF(AF124,"*"&amp;BZ4:BZ795&amp;"*")&gt;0)*1))</f>
        <v>0</v>
      </c>
      <c r="AR124" s="76" cm="1">
        <f t="array" ref="AR124">IF(T124="",0,SUMPRODUCT((BX4:BX795="Soja")*(BY4:BY795="ALERTE")*(COUNTIF(AF124,"*"&amp;BZ4:BZ795&amp;"*")&gt;0)*1))</f>
        <v>0</v>
      </c>
      <c r="AS124" s="76" cm="1">
        <f t="array" ref="AS124">IF(T124="",0,SUMPRODUCT((BX4:BX795="Lait")*(BY4:BY795="INFO")*(COUNTIF(AF124,"*"&amp;BZ4:BZ795&amp;"*")&gt;0)*1))</f>
        <v>0</v>
      </c>
      <c r="AT124" s="76" cm="1">
        <f t="array" ref="AT124">IF(T124="",0,SUMPRODUCT((BX4:BX795="Lait")*(BY4:BY795="EXCL")*(COUNTIF(AF124,"*"&amp;BZ4:BZ795&amp;"*")&gt;0)*1))</f>
        <v>0</v>
      </c>
      <c r="AU124" s="76" cm="1">
        <f t="array" ref="AU124">IF(T124="",0,SUMPRODUCT((BX4:BX795="Lait")*(BY4:BY795="ALERTE")*(COUNTIF(AF124,"*"&amp;BZ4:BZ795&amp;"*")&gt;0)*1))</f>
        <v>0</v>
      </c>
      <c r="AV124" s="76" cm="1">
        <f t="array" ref="AV124">IF(T124="",0,SUMPRODUCT((BX4:BX795="Lait")*(BY4:BY795="SUSP")*(COUNTIF(AF124,"*"&amp;BZ4:BZ795&amp;"*")&gt;0)*1))</f>
        <v>0</v>
      </c>
      <c r="AW124" s="76" cm="1">
        <f t="array" ref="AW124">IF(T124="",0,SUMPRODUCT((BX4:BX795="Fruits a coque")*(BY4:BY795="EXCL")*(COUNTIF(AF124,"*"&amp;BZ4:BZ795&amp;"*")&gt;0)*1))</f>
        <v>0</v>
      </c>
      <c r="AX124" s="76" cm="1">
        <f t="array" ref="AX124">IF(T124="",0,SUMPRODUCT((BX4:BX795="Fruits a coque")*(BY4:BY795="ALERTE")*(COUNTIF(AF124,"*"&amp;BZ4:BZ795&amp;"*")&gt;0)*1))</f>
        <v>0</v>
      </c>
      <c r="AY124" s="76" cm="1">
        <f t="array" ref="AY124">IF(T124="",0,SUMPRODUCT((BX4:BX795="Celeri")*(BY4:BY795="ALERTE")*(COUNTIF(AF124,"*"&amp;BZ4:BZ795&amp;"*")&gt;0)*1))</f>
        <v>0</v>
      </c>
      <c r="AZ124" s="76" cm="1">
        <f t="array" ref="AZ124">IF(T124="",0,SUMPRODUCT((BX4:BX795="Moutarde")*(BY4:BY795="ALERTE")*(COUNTIF(AF124,"*"&amp;BZ4:BZ795&amp;"*")&gt;0)*1))</f>
        <v>0</v>
      </c>
      <c r="BA124" s="76" cm="1">
        <f t="array" ref="BA124">IF(T124="",0,SUMPRODUCT((BX4:BX795="Sesame")*(BY4:BY795="ALERTE")*(COUNTIF(AF124,"*"&amp;BZ4:BZ795&amp;"*")&gt;0)*1))</f>
        <v>0</v>
      </c>
      <c r="BB124" s="76" cm="1">
        <f t="array" ref="BB124">IF(T124="",0,SUMPRODUCT((BX4:BX795="Sulfites")*(BY4:BY795="ALERTE")*(COUNTIF(AF124,"*"&amp;BZ4:BZ795&amp;"*")&gt;0)*1))</f>
        <v>0</v>
      </c>
      <c r="BC124" s="76" cm="1">
        <f t="array" ref="BC124">IF(T124="",0,SUMPRODUCT((BX4:BX795="Lupin")*(BY4:BY795="ALERTE")*(COUNTIF(AF124,"*"&amp;BZ4:BZ795&amp;"*")&gt;0)*1))</f>
        <v>0</v>
      </c>
      <c r="BD124" s="76" cm="1">
        <f t="array" ref="BD124">IF(T124="",0,SUMPRODUCT((BX4:BX795="Mollusques")*(BY4:BY795="EXCL")*(COUNTIF(AF124,"*"&amp;BZ4:BZ795&amp;"*")&gt;0)*1))</f>
        <v>0</v>
      </c>
      <c r="BE124" s="76" cm="1">
        <f t="array" ref="BE124">IF(T124="",0,SUMPRODUCT((BX4:BX795="Mollusques")*(BY4:BY795="ALERTE")*(COUNTIF(AF124,"*"&amp;BZ4:BZ795&amp;"*")&gt;0)*1))</f>
        <v>0</v>
      </c>
      <c r="BF124" s="76" t="str">
        <f t="shared" si="66"/>
        <v/>
      </c>
      <c r="BG124" s="76" t="str">
        <f t="shared" si="67"/>
        <v/>
      </c>
      <c r="BH124" s="76" t="str">
        <f t="shared" si="68"/>
        <v/>
      </c>
      <c r="BI124" s="76" t="str">
        <f t="shared" si="69"/>
        <v/>
      </c>
      <c r="BJ124" s="76" t="str">
        <f t="shared" si="70"/>
        <v/>
      </c>
      <c r="BK124" s="76" t="str">
        <f t="shared" si="71"/>
        <v/>
      </c>
      <c r="BL124" s="76" t="str">
        <f t="shared" si="72"/>
        <v/>
      </c>
      <c r="BM124" s="76" t="str">
        <f t="shared" si="73"/>
        <v/>
      </c>
      <c r="BN124" s="76" t="str">
        <f t="shared" si="74"/>
        <v/>
      </c>
      <c r="BO124" s="76" t="str">
        <f t="shared" si="75"/>
        <v/>
      </c>
      <c r="BP124" s="76" t="str">
        <f t="shared" si="76"/>
        <v/>
      </c>
      <c r="BQ124" s="76" t="str">
        <f t="shared" si="77"/>
        <v/>
      </c>
      <c r="BR124" s="76" t="str">
        <f t="shared" si="78"/>
        <v/>
      </c>
      <c r="BS124" s="76" t="str">
        <f t="shared" si="79"/>
        <v/>
      </c>
      <c r="BT124" s="76" t="str">
        <f t="shared" si="80"/>
        <v/>
      </c>
      <c r="BU124" s="76" t="str">
        <f t="shared" si="81"/>
        <v/>
      </c>
      <c r="BX124" s="67" t="s">
        <v>9</v>
      </c>
      <c r="BY124" s="547" t="s">
        <v>20</v>
      </c>
      <c r="BZ124" s="67" t="s">
        <v>93</v>
      </c>
      <c r="CA124" s="67" t="s">
        <v>512</v>
      </c>
    </row>
    <row r="125" spans="2:79" ht="30" customHeight="1">
      <c r="B125" s="816" t="str">
        <f t="shared" si="42"/>
        <v/>
      </c>
      <c r="C125" s="816" t="str">
        <f t="shared" si="43"/>
        <v/>
      </c>
      <c r="D125" s="816" t="str">
        <f t="shared" si="44"/>
        <v/>
      </c>
      <c r="E125" s="816">
        <f>IF(H124&lt;&gt;"",E124,IF(E124="","",IFERROR(MATCH(TRUE(),INDEX(INDEX($K:$K,E124+1):$K$203&lt;&gt;"",0),0)+E124,"")))</f>
        <v>266</v>
      </c>
      <c r="F125" s="816">
        <f t="shared" si="82"/>
        <v>0</v>
      </c>
      <c r="G125" s="816" t="str">
        <f t="shared" si="45"/>
        <v>0</v>
      </c>
      <c r="H125" s="829" t="str">
        <f t="shared" si="46"/>
        <v/>
      </c>
      <c r="I125" s="837" t="str">
        <f t="shared" si="47"/>
        <v/>
      </c>
      <c r="J125" s="830" t="str">
        <f>IF(K125="","",COUNTIF($K$18:K125,"&lt;&gt;"))</f>
        <v/>
      </c>
      <c r="K125" s="831"/>
      <c r="L125" s="830" t="str">
        <f t="shared" si="48"/>
        <v/>
      </c>
      <c r="M125" s="792">
        <f t="shared" si="49"/>
        <v>1</v>
      </c>
      <c r="N125" s="832">
        <f t="shared" si="50"/>
        <v>108</v>
      </c>
      <c r="O125" s="833" t="str">
        <f t="shared" si="51"/>
        <v>0</v>
      </c>
      <c r="P125" s="832">
        <f t="shared" si="52"/>
        <v>1</v>
      </c>
      <c r="Q125" s="832">
        <f t="shared" si="53"/>
        <v>1</v>
      </c>
      <c r="S125" s="556">
        <f t="shared" si="54"/>
        <v>125</v>
      </c>
      <c r="T125" s="834" t="str">
        <f t="shared" si="83"/>
        <v>0</v>
      </c>
      <c r="U125" s="556" t="s">
        <v>1456</v>
      </c>
      <c r="V125" s="835" t="str">
        <f t="shared" si="55"/>
        <v>0</v>
      </c>
      <c r="W125" s="836" t="str">
        <f t="shared" si="56"/>
        <v/>
      </c>
      <c r="X125" s="560" t="str">
        <f t="shared" si="57"/>
        <v>0</v>
      </c>
      <c r="Y125" s="561" t="str">
        <f t="shared" si="58"/>
        <v/>
      </c>
      <c r="Z125" s="556">
        <f t="shared" si="59"/>
        <v>0</v>
      </c>
      <c r="AA125" s="556">
        <f t="shared" si="60"/>
        <v>0</v>
      </c>
      <c r="AB125" s="561" t="str">
        <f t="shared" si="61"/>
        <v>aucun match</v>
      </c>
      <c r="AC125" s="76" t="str">
        <f t="shared" si="62"/>
        <v>0</v>
      </c>
      <c r="AD125" s="76" t="str">
        <f t="shared" si="63"/>
        <v>0</v>
      </c>
      <c r="AE125" s="76" t="str">
        <f t="shared" si="64"/>
        <v>0</v>
      </c>
      <c r="AF125" s="76" t="str">
        <f t="shared" si="65"/>
        <v xml:space="preserve"> 0 </v>
      </c>
      <c r="AG125" s="76" cm="1">
        <f t="array" ref="AG125">IF(T125="",0,SUMPRODUCT((BX4:BX795="Gluten")*(BY4:BY795="INFO")*(COUNTIF(AF125,"*"&amp;BZ4:BZ795&amp;"*")&gt;0)*1))</f>
        <v>0</v>
      </c>
      <c r="AH125" s="76" cm="1">
        <f t="array" ref="AH125">IF(T125="",0,SUMPRODUCT((BX4:BX795="Gluten")*(BY4:BY795="EXCL")*(COUNTIF(AF125,"*"&amp;BZ4:BZ795&amp;"*")&gt;0)*1))</f>
        <v>0</v>
      </c>
      <c r="AI125" s="76" cm="1">
        <f t="array" ref="AI125">IF(T125="",0,SUMPRODUCT((BX4:BX795="Gluten")*(BY4:BY795="ALERTE")*(COUNTIF(AF125,"*"&amp;BZ4:BZ795&amp;"*")&gt;0)*1))</f>
        <v>0</v>
      </c>
      <c r="AJ125" s="76" cm="1">
        <f t="array" ref="AJ125">IF(T125="",0,SUMPRODUCT((BX4:BX795="Gluten")*(BY4:BY795="SUSP")*(COUNTIF(AF125,"*"&amp;BZ4:BZ795&amp;"*")&gt;0)*1))</f>
        <v>0</v>
      </c>
      <c r="AK125" s="76" cm="1">
        <f t="array" ref="AK125">IF(T125="",0,SUMPRODUCT((BX4:BX795="Crustaces")*(BY4:BY795="ALERTE")*(COUNTIF(AF125,"*"&amp;BZ4:BZ795&amp;"*")&gt;0)*1))</f>
        <v>0</v>
      </c>
      <c r="AL125" s="76" cm="1">
        <f t="array" ref="AL125">IF(T125="",0,SUMPRODUCT((BX4:BX795="Oeufs")*(BY4:BY795="ALERTE")*(COUNTIF(AF125,"*"&amp;BZ4:BZ795&amp;"*")&gt;0)*1))</f>
        <v>0</v>
      </c>
      <c r="AM125" s="76" cm="1">
        <f t="array" ref="AM125">IF(T125="",0,SUMPRODUCT((BX4:BX795="Poissons")*(BY4:BY795="INFO")*(COUNTIF(AF125,"*"&amp;BZ4:BZ795&amp;"*")&gt;0)*1))</f>
        <v>0</v>
      </c>
      <c r="AN125" s="76" cm="1">
        <f t="array" ref="AN125">IF(T125="",0,SUMPRODUCT((BX4:BX795="Poissons")*(BY4:BY795="EXCL")*(COUNTIF(AF125,"*"&amp;BZ4:BZ795&amp;"*")&gt;0)*1))</f>
        <v>0</v>
      </c>
      <c r="AO125" s="76" cm="1">
        <f t="array" ref="AO125">IF(T125="",0,SUMPRODUCT((BX4:BX795="Poissons")*(BY4:BY795="ALERTE")*(COUNTIF(AF125,"*"&amp;BZ4:BZ795&amp;"*")&gt;0)*1))</f>
        <v>0</v>
      </c>
      <c r="AP125" s="76" cm="1">
        <f t="array" ref="AP125">IF(T125="",0,SUMPRODUCT((BX4:BX795="Arachides")*(BY4:BY795="ALERTE")*(COUNTIF(AF125,"*"&amp;BZ4:BZ795&amp;"*")&gt;0)*1))</f>
        <v>0</v>
      </c>
      <c r="AQ125" s="76" cm="1">
        <f t="array" ref="AQ125">IF(T125="",0,SUMPRODUCT((BX4:BX795="Soja")*(BY4:BY795="INFO")*(COUNTIF(AF125,"*"&amp;BZ4:BZ795&amp;"*")&gt;0)*1))</f>
        <v>0</v>
      </c>
      <c r="AR125" s="76" cm="1">
        <f t="array" ref="AR125">IF(T125="",0,SUMPRODUCT((BX4:BX795="Soja")*(BY4:BY795="ALERTE")*(COUNTIF(AF125,"*"&amp;BZ4:BZ795&amp;"*")&gt;0)*1))</f>
        <v>0</v>
      </c>
      <c r="AS125" s="76" cm="1">
        <f t="array" ref="AS125">IF(T125="",0,SUMPRODUCT((BX4:BX795="Lait")*(BY4:BY795="INFO")*(COUNTIF(AF125,"*"&amp;BZ4:BZ795&amp;"*")&gt;0)*1))</f>
        <v>0</v>
      </c>
      <c r="AT125" s="76" cm="1">
        <f t="array" ref="AT125">IF(T125="",0,SUMPRODUCT((BX4:BX795="Lait")*(BY4:BY795="EXCL")*(COUNTIF(AF125,"*"&amp;BZ4:BZ795&amp;"*")&gt;0)*1))</f>
        <v>0</v>
      </c>
      <c r="AU125" s="76" cm="1">
        <f t="array" ref="AU125">IF(T125="",0,SUMPRODUCT((BX4:BX795="Lait")*(BY4:BY795="ALERTE")*(COUNTIF(AF125,"*"&amp;BZ4:BZ795&amp;"*")&gt;0)*1))</f>
        <v>0</v>
      </c>
      <c r="AV125" s="76" cm="1">
        <f t="array" ref="AV125">IF(T125="",0,SUMPRODUCT((BX4:BX795="Lait")*(BY4:BY795="SUSP")*(COUNTIF(AF125,"*"&amp;BZ4:BZ795&amp;"*")&gt;0)*1))</f>
        <v>0</v>
      </c>
      <c r="AW125" s="76" cm="1">
        <f t="array" ref="AW125">IF(T125="",0,SUMPRODUCT((BX4:BX795="Fruits a coque")*(BY4:BY795="EXCL")*(COUNTIF(AF125,"*"&amp;BZ4:BZ795&amp;"*")&gt;0)*1))</f>
        <v>0</v>
      </c>
      <c r="AX125" s="76" cm="1">
        <f t="array" ref="AX125">IF(T125="",0,SUMPRODUCT((BX4:BX795="Fruits a coque")*(BY4:BY795="ALERTE")*(COUNTIF(AF125,"*"&amp;BZ4:BZ795&amp;"*")&gt;0)*1))</f>
        <v>0</v>
      </c>
      <c r="AY125" s="76" cm="1">
        <f t="array" ref="AY125">IF(T125="",0,SUMPRODUCT((BX4:BX795="Celeri")*(BY4:BY795="ALERTE")*(COUNTIF(AF125,"*"&amp;BZ4:BZ795&amp;"*")&gt;0)*1))</f>
        <v>0</v>
      </c>
      <c r="AZ125" s="76" cm="1">
        <f t="array" ref="AZ125">IF(T125="",0,SUMPRODUCT((BX4:BX795="Moutarde")*(BY4:BY795="ALERTE")*(COUNTIF(AF125,"*"&amp;BZ4:BZ795&amp;"*")&gt;0)*1))</f>
        <v>0</v>
      </c>
      <c r="BA125" s="76" cm="1">
        <f t="array" ref="BA125">IF(T125="",0,SUMPRODUCT((BX4:BX795="Sesame")*(BY4:BY795="ALERTE")*(COUNTIF(AF125,"*"&amp;BZ4:BZ795&amp;"*")&gt;0)*1))</f>
        <v>0</v>
      </c>
      <c r="BB125" s="76" cm="1">
        <f t="array" ref="BB125">IF(T125="",0,SUMPRODUCT((BX4:BX795="Sulfites")*(BY4:BY795="ALERTE")*(COUNTIF(AF125,"*"&amp;BZ4:BZ795&amp;"*")&gt;0)*1))</f>
        <v>0</v>
      </c>
      <c r="BC125" s="76" cm="1">
        <f t="array" ref="BC125">IF(T125="",0,SUMPRODUCT((BX4:BX795="Lupin")*(BY4:BY795="ALERTE")*(COUNTIF(AF125,"*"&amp;BZ4:BZ795&amp;"*")&gt;0)*1))</f>
        <v>0</v>
      </c>
      <c r="BD125" s="76" cm="1">
        <f t="array" ref="BD125">IF(T125="",0,SUMPRODUCT((BX4:BX795="Mollusques")*(BY4:BY795="EXCL")*(COUNTIF(AF125,"*"&amp;BZ4:BZ795&amp;"*")&gt;0)*1))</f>
        <v>0</v>
      </c>
      <c r="BE125" s="76" cm="1">
        <f t="array" ref="BE125">IF(T125="",0,SUMPRODUCT((BX4:BX795="Mollusques")*(BY4:BY795="ALERTE")*(COUNTIF(AF125,"*"&amp;BZ4:BZ795&amp;"*")&gt;0)*1))</f>
        <v>0</v>
      </c>
      <c r="BF125" s="76" t="str">
        <f t="shared" si="66"/>
        <v/>
      </c>
      <c r="BG125" s="76" t="str">
        <f t="shared" si="67"/>
        <v/>
      </c>
      <c r="BH125" s="76" t="str">
        <f t="shared" si="68"/>
        <v/>
      </c>
      <c r="BI125" s="76" t="str">
        <f t="shared" si="69"/>
        <v/>
      </c>
      <c r="BJ125" s="76" t="str">
        <f t="shared" si="70"/>
        <v/>
      </c>
      <c r="BK125" s="76" t="str">
        <f t="shared" si="71"/>
        <v/>
      </c>
      <c r="BL125" s="76" t="str">
        <f t="shared" si="72"/>
        <v/>
      </c>
      <c r="BM125" s="76" t="str">
        <f t="shared" si="73"/>
        <v/>
      </c>
      <c r="BN125" s="76" t="str">
        <f t="shared" si="74"/>
        <v/>
      </c>
      <c r="BO125" s="76" t="str">
        <f t="shared" si="75"/>
        <v/>
      </c>
      <c r="BP125" s="76" t="str">
        <f t="shared" si="76"/>
        <v/>
      </c>
      <c r="BQ125" s="76" t="str">
        <f t="shared" si="77"/>
        <v/>
      </c>
      <c r="BR125" s="76" t="str">
        <f t="shared" si="78"/>
        <v/>
      </c>
      <c r="BS125" s="76" t="str">
        <f t="shared" si="79"/>
        <v/>
      </c>
      <c r="BT125" s="76" t="str">
        <f t="shared" si="80"/>
        <v/>
      </c>
      <c r="BU125" s="76" t="str">
        <f t="shared" si="81"/>
        <v/>
      </c>
      <c r="BX125" s="67" t="s">
        <v>9</v>
      </c>
      <c r="BY125" s="547" t="s">
        <v>20</v>
      </c>
      <c r="BZ125" s="67" t="s">
        <v>94</v>
      </c>
      <c r="CA125" s="67" t="s">
        <v>513</v>
      </c>
    </row>
    <row r="126" spans="2:79" ht="30" customHeight="1">
      <c r="B126" s="816" t="str">
        <f t="shared" si="42"/>
        <v/>
      </c>
      <c r="C126" s="816" t="str">
        <f t="shared" si="43"/>
        <v/>
      </c>
      <c r="D126" s="816" t="str">
        <f t="shared" si="44"/>
        <v/>
      </c>
      <c r="E126" s="816">
        <f>IF(H125&lt;&gt;"",E125,IF(E125="","",IFERROR(MATCH(TRUE(),INDEX(INDEX($K:$K,E125+1):$K$203&lt;&gt;"",0),0)+E125,"")))</f>
        <v>267</v>
      </c>
      <c r="F126" s="816">
        <f t="shared" si="82"/>
        <v>0</v>
      </c>
      <c r="G126" s="816" t="str">
        <f t="shared" si="45"/>
        <v>0</v>
      </c>
      <c r="H126" s="829" t="str">
        <f t="shared" si="46"/>
        <v/>
      </c>
      <c r="I126" s="837" t="str">
        <f t="shared" si="47"/>
        <v/>
      </c>
      <c r="J126" s="830" t="str">
        <f>IF(K126="","",COUNTIF($K$18:K126,"&lt;&gt;"))</f>
        <v/>
      </c>
      <c r="K126" s="831"/>
      <c r="L126" s="830" t="str">
        <f t="shared" si="48"/>
        <v/>
      </c>
      <c r="M126" s="792">
        <f t="shared" si="49"/>
        <v>1</v>
      </c>
      <c r="N126" s="832">
        <f t="shared" si="50"/>
        <v>109</v>
      </c>
      <c r="O126" s="833" t="str">
        <f t="shared" si="51"/>
        <v>0</v>
      </c>
      <c r="P126" s="832">
        <f t="shared" si="52"/>
        <v>1</v>
      </c>
      <c r="Q126" s="832">
        <f t="shared" si="53"/>
        <v>1</v>
      </c>
      <c r="S126" s="556">
        <f t="shared" si="54"/>
        <v>126</v>
      </c>
      <c r="T126" s="834" t="str">
        <f t="shared" si="83"/>
        <v>0</v>
      </c>
      <c r="U126" s="556" t="s">
        <v>1456</v>
      </c>
      <c r="V126" s="835" t="str">
        <f t="shared" si="55"/>
        <v>0</v>
      </c>
      <c r="W126" s="836" t="str">
        <f t="shared" si="56"/>
        <v/>
      </c>
      <c r="X126" s="560" t="str">
        <f t="shared" si="57"/>
        <v>0</v>
      </c>
      <c r="Y126" s="561" t="str">
        <f t="shared" si="58"/>
        <v/>
      </c>
      <c r="Z126" s="556">
        <f t="shared" si="59"/>
        <v>0</v>
      </c>
      <c r="AA126" s="556">
        <f t="shared" si="60"/>
        <v>0</v>
      </c>
      <c r="AB126" s="561" t="str">
        <f t="shared" si="61"/>
        <v>aucun match</v>
      </c>
      <c r="AC126" s="76" t="str">
        <f t="shared" si="62"/>
        <v>0</v>
      </c>
      <c r="AD126" s="76" t="str">
        <f t="shared" si="63"/>
        <v>0</v>
      </c>
      <c r="AE126" s="76" t="str">
        <f t="shared" si="64"/>
        <v>0</v>
      </c>
      <c r="AF126" s="76" t="str">
        <f t="shared" si="65"/>
        <v xml:space="preserve"> 0 </v>
      </c>
      <c r="AG126" s="76" cm="1">
        <f t="array" ref="AG126">IF(T126="",0,SUMPRODUCT((BX4:BX795="Gluten")*(BY4:BY795="INFO")*(COUNTIF(AF126,"*"&amp;BZ4:BZ795&amp;"*")&gt;0)*1))</f>
        <v>0</v>
      </c>
      <c r="AH126" s="76" cm="1">
        <f t="array" ref="AH126">IF(T126="",0,SUMPRODUCT((BX4:BX795="Gluten")*(BY4:BY795="EXCL")*(COUNTIF(AF126,"*"&amp;BZ4:BZ795&amp;"*")&gt;0)*1))</f>
        <v>0</v>
      </c>
      <c r="AI126" s="76" cm="1">
        <f t="array" ref="AI126">IF(T126="",0,SUMPRODUCT((BX4:BX795="Gluten")*(BY4:BY795="ALERTE")*(COUNTIF(AF126,"*"&amp;BZ4:BZ795&amp;"*")&gt;0)*1))</f>
        <v>0</v>
      </c>
      <c r="AJ126" s="76" cm="1">
        <f t="array" ref="AJ126">IF(T126="",0,SUMPRODUCT((BX4:BX795="Gluten")*(BY4:BY795="SUSP")*(COUNTIF(AF126,"*"&amp;BZ4:BZ795&amp;"*")&gt;0)*1))</f>
        <v>0</v>
      </c>
      <c r="AK126" s="76" cm="1">
        <f t="array" ref="AK126">IF(T126="",0,SUMPRODUCT((BX4:BX795="Crustaces")*(BY4:BY795="ALERTE")*(COUNTIF(AF126,"*"&amp;BZ4:BZ795&amp;"*")&gt;0)*1))</f>
        <v>0</v>
      </c>
      <c r="AL126" s="76" cm="1">
        <f t="array" ref="AL126">IF(T126="",0,SUMPRODUCT((BX4:BX795="Oeufs")*(BY4:BY795="ALERTE")*(COUNTIF(AF126,"*"&amp;BZ4:BZ795&amp;"*")&gt;0)*1))</f>
        <v>0</v>
      </c>
      <c r="AM126" s="76" cm="1">
        <f t="array" ref="AM126">IF(T126="",0,SUMPRODUCT((BX4:BX795="Poissons")*(BY4:BY795="INFO")*(COUNTIF(AF126,"*"&amp;BZ4:BZ795&amp;"*")&gt;0)*1))</f>
        <v>0</v>
      </c>
      <c r="AN126" s="76" cm="1">
        <f t="array" ref="AN126">IF(T126="",0,SUMPRODUCT((BX4:BX795="Poissons")*(BY4:BY795="EXCL")*(COUNTIF(AF126,"*"&amp;BZ4:BZ795&amp;"*")&gt;0)*1))</f>
        <v>0</v>
      </c>
      <c r="AO126" s="76" cm="1">
        <f t="array" ref="AO126">IF(T126="",0,SUMPRODUCT((BX4:BX795="Poissons")*(BY4:BY795="ALERTE")*(COUNTIF(AF126,"*"&amp;BZ4:BZ795&amp;"*")&gt;0)*1))</f>
        <v>0</v>
      </c>
      <c r="AP126" s="76" cm="1">
        <f t="array" ref="AP126">IF(T126="",0,SUMPRODUCT((BX4:BX795="Arachides")*(BY4:BY795="ALERTE")*(COUNTIF(AF126,"*"&amp;BZ4:BZ795&amp;"*")&gt;0)*1))</f>
        <v>0</v>
      </c>
      <c r="AQ126" s="76" cm="1">
        <f t="array" ref="AQ126">IF(T126="",0,SUMPRODUCT((BX4:BX795="Soja")*(BY4:BY795="INFO")*(COUNTIF(AF126,"*"&amp;BZ4:BZ795&amp;"*")&gt;0)*1))</f>
        <v>0</v>
      </c>
      <c r="AR126" s="76" cm="1">
        <f t="array" ref="AR126">IF(T126="",0,SUMPRODUCT((BX4:BX795="Soja")*(BY4:BY795="ALERTE")*(COUNTIF(AF126,"*"&amp;BZ4:BZ795&amp;"*")&gt;0)*1))</f>
        <v>0</v>
      </c>
      <c r="AS126" s="76" cm="1">
        <f t="array" ref="AS126">IF(T126="",0,SUMPRODUCT((BX4:BX795="Lait")*(BY4:BY795="INFO")*(COUNTIF(AF126,"*"&amp;BZ4:BZ795&amp;"*")&gt;0)*1))</f>
        <v>0</v>
      </c>
      <c r="AT126" s="76" cm="1">
        <f t="array" ref="AT126">IF(T126="",0,SUMPRODUCT((BX4:BX795="Lait")*(BY4:BY795="EXCL")*(COUNTIF(AF126,"*"&amp;BZ4:BZ795&amp;"*")&gt;0)*1))</f>
        <v>0</v>
      </c>
      <c r="AU126" s="76" cm="1">
        <f t="array" ref="AU126">IF(T126="",0,SUMPRODUCT((BX4:BX795="Lait")*(BY4:BY795="ALERTE")*(COUNTIF(AF126,"*"&amp;BZ4:BZ795&amp;"*")&gt;0)*1))</f>
        <v>0</v>
      </c>
      <c r="AV126" s="76" cm="1">
        <f t="array" ref="AV126">IF(T126="",0,SUMPRODUCT((BX4:BX795="Lait")*(BY4:BY795="SUSP")*(COUNTIF(AF126,"*"&amp;BZ4:BZ795&amp;"*")&gt;0)*1))</f>
        <v>0</v>
      </c>
      <c r="AW126" s="76" cm="1">
        <f t="array" ref="AW126">IF(T126="",0,SUMPRODUCT((BX4:BX795="Fruits a coque")*(BY4:BY795="EXCL")*(COUNTIF(AF126,"*"&amp;BZ4:BZ795&amp;"*")&gt;0)*1))</f>
        <v>0</v>
      </c>
      <c r="AX126" s="76" cm="1">
        <f t="array" ref="AX126">IF(T126="",0,SUMPRODUCT((BX4:BX795="Fruits a coque")*(BY4:BY795="ALERTE")*(COUNTIF(AF126,"*"&amp;BZ4:BZ795&amp;"*")&gt;0)*1))</f>
        <v>0</v>
      </c>
      <c r="AY126" s="76" cm="1">
        <f t="array" ref="AY126">IF(T126="",0,SUMPRODUCT((BX4:BX795="Celeri")*(BY4:BY795="ALERTE")*(COUNTIF(AF126,"*"&amp;BZ4:BZ795&amp;"*")&gt;0)*1))</f>
        <v>0</v>
      </c>
      <c r="AZ126" s="76" cm="1">
        <f t="array" ref="AZ126">IF(T126="",0,SUMPRODUCT((BX4:BX795="Moutarde")*(BY4:BY795="ALERTE")*(COUNTIF(AF126,"*"&amp;BZ4:BZ795&amp;"*")&gt;0)*1))</f>
        <v>0</v>
      </c>
      <c r="BA126" s="76" cm="1">
        <f t="array" ref="BA126">IF(T126="",0,SUMPRODUCT((BX4:BX795="Sesame")*(BY4:BY795="ALERTE")*(COUNTIF(AF126,"*"&amp;BZ4:BZ795&amp;"*")&gt;0)*1))</f>
        <v>0</v>
      </c>
      <c r="BB126" s="76" cm="1">
        <f t="array" ref="BB126">IF(T126="",0,SUMPRODUCT((BX4:BX795="Sulfites")*(BY4:BY795="ALERTE")*(COUNTIF(AF126,"*"&amp;BZ4:BZ795&amp;"*")&gt;0)*1))</f>
        <v>0</v>
      </c>
      <c r="BC126" s="76" cm="1">
        <f t="array" ref="BC126">IF(T126="",0,SUMPRODUCT((BX4:BX795="Lupin")*(BY4:BY795="ALERTE")*(COUNTIF(AF126,"*"&amp;BZ4:BZ795&amp;"*")&gt;0)*1))</f>
        <v>0</v>
      </c>
      <c r="BD126" s="76" cm="1">
        <f t="array" ref="BD126">IF(T126="",0,SUMPRODUCT((BX4:BX795="Mollusques")*(BY4:BY795="EXCL")*(COUNTIF(AF126,"*"&amp;BZ4:BZ795&amp;"*")&gt;0)*1))</f>
        <v>0</v>
      </c>
      <c r="BE126" s="76" cm="1">
        <f t="array" ref="BE126">IF(T126="",0,SUMPRODUCT((BX4:BX795="Mollusques")*(BY4:BY795="ALERTE")*(COUNTIF(AF126,"*"&amp;BZ4:BZ795&amp;"*")&gt;0)*1))</f>
        <v>0</v>
      </c>
      <c r="BF126" s="76" t="str">
        <f t="shared" si="66"/>
        <v/>
      </c>
      <c r="BG126" s="76" t="str">
        <f t="shared" si="67"/>
        <v/>
      </c>
      <c r="BH126" s="76" t="str">
        <f t="shared" si="68"/>
        <v/>
      </c>
      <c r="BI126" s="76" t="str">
        <f t="shared" si="69"/>
        <v/>
      </c>
      <c r="BJ126" s="76" t="str">
        <f t="shared" si="70"/>
        <v/>
      </c>
      <c r="BK126" s="76" t="str">
        <f t="shared" si="71"/>
        <v/>
      </c>
      <c r="BL126" s="76" t="str">
        <f t="shared" si="72"/>
        <v/>
      </c>
      <c r="BM126" s="76" t="str">
        <f t="shared" si="73"/>
        <v/>
      </c>
      <c r="BN126" s="76" t="str">
        <f t="shared" si="74"/>
        <v/>
      </c>
      <c r="BO126" s="76" t="str">
        <f t="shared" si="75"/>
        <v/>
      </c>
      <c r="BP126" s="76" t="str">
        <f t="shared" si="76"/>
        <v/>
      </c>
      <c r="BQ126" s="76" t="str">
        <f t="shared" si="77"/>
        <v/>
      </c>
      <c r="BR126" s="76" t="str">
        <f t="shared" si="78"/>
        <v/>
      </c>
      <c r="BS126" s="76" t="str">
        <f t="shared" si="79"/>
        <v/>
      </c>
      <c r="BT126" s="76" t="str">
        <f t="shared" si="80"/>
        <v/>
      </c>
      <c r="BU126" s="76" t="str">
        <f t="shared" si="81"/>
        <v/>
      </c>
      <c r="BX126" s="67" t="s">
        <v>9</v>
      </c>
      <c r="BY126" s="547" t="s">
        <v>20</v>
      </c>
      <c r="BZ126" s="67" t="s">
        <v>95</v>
      </c>
      <c r="CA126" s="67" t="s">
        <v>514</v>
      </c>
    </row>
    <row r="127" spans="2:79" ht="30" customHeight="1">
      <c r="B127" s="816" t="str">
        <f t="shared" si="42"/>
        <v/>
      </c>
      <c r="C127" s="816" t="str">
        <f t="shared" si="43"/>
        <v/>
      </c>
      <c r="D127" s="816" t="str">
        <f t="shared" si="44"/>
        <v/>
      </c>
      <c r="E127" s="816">
        <f>IF(H126&lt;&gt;"",E126,IF(E126="","",IFERROR(MATCH(TRUE(),INDEX(INDEX($K:$K,E126+1):$K$203&lt;&gt;"",0),0)+E126,"")))</f>
        <v>268</v>
      </c>
      <c r="F127" s="816">
        <f t="shared" si="82"/>
        <v>0</v>
      </c>
      <c r="G127" s="816" t="str">
        <f t="shared" si="45"/>
        <v>0</v>
      </c>
      <c r="H127" s="829" t="str">
        <f t="shared" si="46"/>
        <v/>
      </c>
      <c r="I127" s="837" t="str">
        <f t="shared" si="47"/>
        <v/>
      </c>
      <c r="J127" s="830" t="str">
        <f>IF(K127="","",COUNTIF($K$18:K127,"&lt;&gt;"))</f>
        <v/>
      </c>
      <c r="K127" s="831"/>
      <c r="L127" s="830" t="str">
        <f t="shared" si="48"/>
        <v/>
      </c>
      <c r="M127" s="792">
        <f t="shared" si="49"/>
        <v>1</v>
      </c>
      <c r="N127" s="832">
        <f t="shared" si="50"/>
        <v>110</v>
      </c>
      <c r="O127" s="833" t="str">
        <f t="shared" si="51"/>
        <v>0</v>
      </c>
      <c r="P127" s="832">
        <f t="shared" si="52"/>
        <v>1</v>
      </c>
      <c r="Q127" s="832">
        <f t="shared" si="53"/>
        <v>1</v>
      </c>
      <c r="S127" s="556">
        <f t="shared" si="54"/>
        <v>127</v>
      </c>
      <c r="T127" s="834" t="str">
        <f t="shared" si="83"/>
        <v>0</v>
      </c>
      <c r="U127" s="556" t="s">
        <v>1456</v>
      </c>
      <c r="V127" s="835" t="str">
        <f t="shared" si="55"/>
        <v>0</v>
      </c>
      <c r="W127" s="836" t="str">
        <f t="shared" si="56"/>
        <v/>
      </c>
      <c r="X127" s="560" t="str">
        <f t="shared" si="57"/>
        <v>0</v>
      </c>
      <c r="Y127" s="561" t="str">
        <f t="shared" si="58"/>
        <v/>
      </c>
      <c r="Z127" s="556">
        <f t="shared" si="59"/>
        <v>0</v>
      </c>
      <c r="AA127" s="556">
        <f t="shared" si="60"/>
        <v>0</v>
      </c>
      <c r="AB127" s="561" t="str">
        <f t="shared" si="61"/>
        <v>aucun match</v>
      </c>
      <c r="AC127" s="76" t="str">
        <f t="shared" si="62"/>
        <v>0</v>
      </c>
      <c r="AD127" s="76" t="str">
        <f t="shared" si="63"/>
        <v>0</v>
      </c>
      <c r="AE127" s="76" t="str">
        <f t="shared" si="64"/>
        <v>0</v>
      </c>
      <c r="AF127" s="76" t="str">
        <f t="shared" si="65"/>
        <v xml:space="preserve"> 0 </v>
      </c>
      <c r="AG127" s="76" cm="1">
        <f t="array" ref="AG127">IF(T127="",0,SUMPRODUCT((BX4:BX795="Gluten")*(BY4:BY795="INFO")*(COUNTIF(AF127,"*"&amp;BZ4:BZ795&amp;"*")&gt;0)*1))</f>
        <v>0</v>
      </c>
      <c r="AH127" s="76" cm="1">
        <f t="array" ref="AH127">IF(T127="",0,SUMPRODUCT((BX4:BX795="Gluten")*(BY4:BY795="EXCL")*(COUNTIF(AF127,"*"&amp;BZ4:BZ795&amp;"*")&gt;0)*1))</f>
        <v>0</v>
      </c>
      <c r="AI127" s="76" cm="1">
        <f t="array" ref="AI127">IF(T127="",0,SUMPRODUCT((BX4:BX795="Gluten")*(BY4:BY795="ALERTE")*(COUNTIF(AF127,"*"&amp;BZ4:BZ795&amp;"*")&gt;0)*1))</f>
        <v>0</v>
      </c>
      <c r="AJ127" s="76" cm="1">
        <f t="array" ref="AJ127">IF(T127="",0,SUMPRODUCT((BX4:BX795="Gluten")*(BY4:BY795="SUSP")*(COUNTIF(AF127,"*"&amp;BZ4:BZ795&amp;"*")&gt;0)*1))</f>
        <v>0</v>
      </c>
      <c r="AK127" s="76" cm="1">
        <f t="array" ref="AK127">IF(T127="",0,SUMPRODUCT((BX4:BX795="Crustaces")*(BY4:BY795="ALERTE")*(COUNTIF(AF127,"*"&amp;BZ4:BZ795&amp;"*")&gt;0)*1))</f>
        <v>0</v>
      </c>
      <c r="AL127" s="76" cm="1">
        <f t="array" ref="AL127">IF(T127="",0,SUMPRODUCT((BX4:BX795="Oeufs")*(BY4:BY795="ALERTE")*(COUNTIF(AF127,"*"&amp;BZ4:BZ795&amp;"*")&gt;0)*1))</f>
        <v>0</v>
      </c>
      <c r="AM127" s="76" cm="1">
        <f t="array" ref="AM127">IF(T127="",0,SUMPRODUCT((BX4:BX795="Poissons")*(BY4:BY795="INFO")*(COUNTIF(AF127,"*"&amp;BZ4:BZ795&amp;"*")&gt;0)*1))</f>
        <v>0</v>
      </c>
      <c r="AN127" s="76" cm="1">
        <f t="array" ref="AN127">IF(T127="",0,SUMPRODUCT((BX4:BX795="Poissons")*(BY4:BY795="EXCL")*(COUNTIF(AF127,"*"&amp;BZ4:BZ795&amp;"*")&gt;0)*1))</f>
        <v>0</v>
      </c>
      <c r="AO127" s="76" cm="1">
        <f t="array" ref="AO127">IF(T127="",0,SUMPRODUCT((BX4:BX795="Poissons")*(BY4:BY795="ALERTE")*(COUNTIF(AF127,"*"&amp;BZ4:BZ795&amp;"*")&gt;0)*1))</f>
        <v>0</v>
      </c>
      <c r="AP127" s="76" cm="1">
        <f t="array" ref="AP127">IF(T127="",0,SUMPRODUCT((BX4:BX795="Arachides")*(BY4:BY795="ALERTE")*(COUNTIF(AF127,"*"&amp;BZ4:BZ795&amp;"*")&gt;0)*1))</f>
        <v>0</v>
      </c>
      <c r="AQ127" s="76" cm="1">
        <f t="array" ref="AQ127">IF(T127="",0,SUMPRODUCT((BX4:BX795="Soja")*(BY4:BY795="INFO")*(COUNTIF(AF127,"*"&amp;BZ4:BZ795&amp;"*")&gt;0)*1))</f>
        <v>0</v>
      </c>
      <c r="AR127" s="76" cm="1">
        <f t="array" ref="AR127">IF(T127="",0,SUMPRODUCT((BX4:BX795="Soja")*(BY4:BY795="ALERTE")*(COUNTIF(AF127,"*"&amp;BZ4:BZ795&amp;"*")&gt;0)*1))</f>
        <v>0</v>
      </c>
      <c r="AS127" s="76" cm="1">
        <f t="array" ref="AS127">IF(T127="",0,SUMPRODUCT((BX4:BX795="Lait")*(BY4:BY795="INFO")*(COUNTIF(AF127,"*"&amp;BZ4:BZ795&amp;"*")&gt;0)*1))</f>
        <v>0</v>
      </c>
      <c r="AT127" s="76" cm="1">
        <f t="array" ref="AT127">IF(T127="",0,SUMPRODUCT((BX4:BX795="Lait")*(BY4:BY795="EXCL")*(COUNTIF(AF127,"*"&amp;BZ4:BZ795&amp;"*")&gt;0)*1))</f>
        <v>0</v>
      </c>
      <c r="AU127" s="76" cm="1">
        <f t="array" ref="AU127">IF(T127="",0,SUMPRODUCT((BX4:BX795="Lait")*(BY4:BY795="ALERTE")*(COUNTIF(AF127,"*"&amp;BZ4:BZ795&amp;"*")&gt;0)*1))</f>
        <v>0</v>
      </c>
      <c r="AV127" s="76" cm="1">
        <f t="array" ref="AV127">IF(T127="",0,SUMPRODUCT((BX4:BX795="Lait")*(BY4:BY795="SUSP")*(COUNTIF(AF127,"*"&amp;BZ4:BZ795&amp;"*")&gt;0)*1))</f>
        <v>0</v>
      </c>
      <c r="AW127" s="76" cm="1">
        <f t="array" ref="AW127">IF(T127="",0,SUMPRODUCT((BX4:BX795="Fruits a coque")*(BY4:BY795="EXCL")*(COUNTIF(AF127,"*"&amp;BZ4:BZ795&amp;"*")&gt;0)*1))</f>
        <v>0</v>
      </c>
      <c r="AX127" s="76" cm="1">
        <f t="array" ref="AX127">IF(T127="",0,SUMPRODUCT((BX4:BX795="Fruits a coque")*(BY4:BY795="ALERTE")*(COUNTIF(AF127,"*"&amp;BZ4:BZ795&amp;"*")&gt;0)*1))</f>
        <v>0</v>
      </c>
      <c r="AY127" s="76" cm="1">
        <f t="array" ref="AY127">IF(T127="",0,SUMPRODUCT((BX4:BX795="Celeri")*(BY4:BY795="ALERTE")*(COUNTIF(AF127,"*"&amp;BZ4:BZ795&amp;"*")&gt;0)*1))</f>
        <v>0</v>
      </c>
      <c r="AZ127" s="76" cm="1">
        <f t="array" ref="AZ127">IF(T127="",0,SUMPRODUCT((BX4:BX795="Moutarde")*(BY4:BY795="ALERTE")*(COUNTIF(AF127,"*"&amp;BZ4:BZ795&amp;"*")&gt;0)*1))</f>
        <v>0</v>
      </c>
      <c r="BA127" s="76" cm="1">
        <f t="array" ref="BA127">IF(T127="",0,SUMPRODUCT((BX4:BX795="Sesame")*(BY4:BY795="ALERTE")*(COUNTIF(AF127,"*"&amp;BZ4:BZ795&amp;"*")&gt;0)*1))</f>
        <v>0</v>
      </c>
      <c r="BB127" s="76" cm="1">
        <f t="array" ref="BB127">IF(T127="",0,SUMPRODUCT((BX4:BX795="Sulfites")*(BY4:BY795="ALERTE")*(COUNTIF(AF127,"*"&amp;BZ4:BZ795&amp;"*")&gt;0)*1))</f>
        <v>0</v>
      </c>
      <c r="BC127" s="76" cm="1">
        <f t="array" ref="BC127">IF(T127="",0,SUMPRODUCT((BX4:BX795="Lupin")*(BY4:BY795="ALERTE")*(COUNTIF(AF127,"*"&amp;BZ4:BZ795&amp;"*")&gt;0)*1))</f>
        <v>0</v>
      </c>
      <c r="BD127" s="76" cm="1">
        <f t="array" ref="BD127">IF(T127="",0,SUMPRODUCT((BX4:BX795="Mollusques")*(BY4:BY795="EXCL")*(COUNTIF(AF127,"*"&amp;BZ4:BZ795&amp;"*")&gt;0)*1))</f>
        <v>0</v>
      </c>
      <c r="BE127" s="76" cm="1">
        <f t="array" ref="BE127">IF(T127="",0,SUMPRODUCT((BX4:BX795="Mollusques")*(BY4:BY795="ALERTE")*(COUNTIF(AF127,"*"&amp;BZ4:BZ795&amp;"*")&gt;0)*1))</f>
        <v>0</v>
      </c>
      <c r="BF127" s="76" t="str">
        <f t="shared" si="66"/>
        <v/>
      </c>
      <c r="BG127" s="76" t="str">
        <f t="shared" si="67"/>
        <v/>
      </c>
      <c r="BH127" s="76" t="str">
        <f t="shared" si="68"/>
        <v/>
      </c>
      <c r="BI127" s="76" t="str">
        <f t="shared" si="69"/>
        <v/>
      </c>
      <c r="BJ127" s="76" t="str">
        <f t="shared" si="70"/>
        <v/>
      </c>
      <c r="BK127" s="76" t="str">
        <f t="shared" si="71"/>
        <v/>
      </c>
      <c r="BL127" s="76" t="str">
        <f t="shared" si="72"/>
        <v/>
      </c>
      <c r="BM127" s="76" t="str">
        <f t="shared" si="73"/>
        <v/>
      </c>
      <c r="BN127" s="76" t="str">
        <f t="shared" si="74"/>
        <v/>
      </c>
      <c r="BO127" s="76" t="str">
        <f t="shared" si="75"/>
        <v/>
      </c>
      <c r="BP127" s="76" t="str">
        <f t="shared" si="76"/>
        <v/>
      </c>
      <c r="BQ127" s="76" t="str">
        <f t="shared" si="77"/>
        <v/>
      </c>
      <c r="BR127" s="76" t="str">
        <f t="shared" si="78"/>
        <v/>
      </c>
      <c r="BS127" s="76" t="str">
        <f t="shared" si="79"/>
        <v/>
      </c>
      <c r="BT127" s="76" t="str">
        <f t="shared" si="80"/>
        <v/>
      </c>
      <c r="BU127" s="76" t="str">
        <f t="shared" si="81"/>
        <v/>
      </c>
      <c r="BX127" s="67" t="s">
        <v>9</v>
      </c>
      <c r="BY127" s="547" t="s">
        <v>20</v>
      </c>
      <c r="BZ127" s="67" t="s">
        <v>2109</v>
      </c>
      <c r="CA127" s="67" t="s">
        <v>515</v>
      </c>
    </row>
    <row r="128" spans="2:79" ht="30" customHeight="1">
      <c r="B128" s="816" t="str">
        <f t="shared" si="42"/>
        <v/>
      </c>
      <c r="C128" s="816" t="str">
        <f t="shared" si="43"/>
        <v/>
      </c>
      <c r="D128" s="816" t="str">
        <f t="shared" si="44"/>
        <v/>
      </c>
      <c r="E128" s="816">
        <f>IF(H127&lt;&gt;"",E127,IF(E127="","",IFERROR(MATCH(TRUE(),INDEX(INDEX($K:$K,E127+1):$K$203&lt;&gt;"",0),0)+E127,"")))</f>
        <v>269</v>
      </c>
      <c r="F128" s="816">
        <f t="shared" si="82"/>
        <v>0</v>
      </c>
      <c r="G128" s="816" t="str">
        <f t="shared" si="45"/>
        <v>0</v>
      </c>
      <c r="H128" s="829" t="str">
        <f t="shared" si="46"/>
        <v/>
      </c>
      <c r="I128" s="837" t="str">
        <f t="shared" si="47"/>
        <v/>
      </c>
      <c r="J128" s="830" t="str">
        <f>IF(K128="","",COUNTIF($K$18:K128,"&lt;&gt;"))</f>
        <v/>
      </c>
      <c r="K128" s="831"/>
      <c r="L128" s="830" t="str">
        <f t="shared" si="48"/>
        <v/>
      </c>
      <c r="M128" s="792">
        <f t="shared" si="49"/>
        <v>1</v>
      </c>
      <c r="N128" s="832">
        <f t="shared" si="50"/>
        <v>111</v>
      </c>
      <c r="O128" s="833" t="str">
        <f t="shared" si="51"/>
        <v>0</v>
      </c>
      <c r="P128" s="832">
        <f t="shared" si="52"/>
        <v>1</v>
      </c>
      <c r="Q128" s="832">
        <f t="shared" si="53"/>
        <v>1</v>
      </c>
      <c r="S128" s="556">
        <f t="shared" si="54"/>
        <v>128</v>
      </c>
      <c r="T128" s="834" t="str">
        <f t="shared" si="83"/>
        <v>0</v>
      </c>
      <c r="U128" s="556" t="s">
        <v>1456</v>
      </c>
      <c r="V128" s="835" t="str">
        <f t="shared" si="55"/>
        <v>0</v>
      </c>
      <c r="W128" s="836" t="str">
        <f t="shared" si="56"/>
        <v/>
      </c>
      <c r="X128" s="560" t="str">
        <f t="shared" si="57"/>
        <v>0</v>
      </c>
      <c r="Y128" s="561" t="str">
        <f t="shared" si="58"/>
        <v/>
      </c>
      <c r="Z128" s="556">
        <f t="shared" si="59"/>
        <v>0</v>
      </c>
      <c r="AA128" s="556">
        <f t="shared" si="60"/>
        <v>0</v>
      </c>
      <c r="AB128" s="561" t="str">
        <f t="shared" si="61"/>
        <v>aucun match</v>
      </c>
      <c r="AC128" s="76" t="str">
        <f t="shared" si="62"/>
        <v>0</v>
      </c>
      <c r="AD128" s="76" t="str">
        <f t="shared" si="63"/>
        <v>0</v>
      </c>
      <c r="AE128" s="76" t="str">
        <f t="shared" si="64"/>
        <v>0</v>
      </c>
      <c r="AF128" s="76" t="str">
        <f t="shared" si="65"/>
        <v xml:space="preserve"> 0 </v>
      </c>
      <c r="AG128" s="76" cm="1">
        <f t="array" ref="AG128">IF(T128="",0,SUMPRODUCT((BX4:BX795="Gluten")*(BY4:BY795="INFO")*(COUNTIF(AF128,"*"&amp;BZ4:BZ795&amp;"*")&gt;0)*1))</f>
        <v>0</v>
      </c>
      <c r="AH128" s="76" cm="1">
        <f t="array" ref="AH128">IF(T128="",0,SUMPRODUCT((BX4:BX795="Gluten")*(BY4:BY795="EXCL")*(COUNTIF(AF128,"*"&amp;BZ4:BZ795&amp;"*")&gt;0)*1))</f>
        <v>0</v>
      </c>
      <c r="AI128" s="76" cm="1">
        <f t="array" ref="AI128">IF(T128="",0,SUMPRODUCT((BX4:BX795="Gluten")*(BY4:BY795="ALERTE")*(COUNTIF(AF128,"*"&amp;BZ4:BZ795&amp;"*")&gt;0)*1))</f>
        <v>0</v>
      </c>
      <c r="AJ128" s="76" cm="1">
        <f t="array" ref="AJ128">IF(T128="",0,SUMPRODUCT((BX4:BX795="Gluten")*(BY4:BY795="SUSP")*(COUNTIF(AF128,"*"&amp;BZ4:BZ795&amp;"*")&gt;0)*1))</f>
        <v>0</v>
      </c>
      <c r="AK128" s="76" cm="1">
        <f t="array" ref="AK128">IF(T128="",0,SUMPRODUCT((BX4:BX795="Crustaces")*(BY4:BY795="ALERTE")*(COUNTIF(AF128,"*"&amp;BZ4:BZ795&amp;"*")&gt;0)*1))</f>
        <v>0</v>
      </c>
      <c r="AL128" s="76" cm="1">
        <f t="array" ref="AL128">IF(T128="",0,SUMPRODUCT((BX4:BX795="Oeufs")*(BY4:BY795="ALERTE")*(COUNTIF(AF128,"*"&amp;BZ4:BZ795&amp;"*")&gt;0)*1))</f>
        <v>0</v>
      </c>
      <c r="AM128" s="76" cm="1">
        <f t="array" ref="AM128">IF(T128="",0,SUMPRODUCT((BX4:BX795="Poissons")*(BY4:BY795="INFO")*(COUNTIF(AF128,"*"&amp;BZ4:BZ795&amp;"*")&gt;0)*1))</f>
        <v>0</v>
      </c>
      <c r="AN128" s="76" cm="1">
        <f t="array" ref="AN128">IF(T128="",0,SUMPRODUCT((BX4:BX795="Poissons")*(BY4:BY795="EXCL")*(COUNTIF(AF128,"*"&amp;BZ4:BZ795&amp;"*")&gt;0)*1))</f>
        <v>0</v>
      </c>
      <c r="AO128" s="76" cm="1">
        <f t="array" ref="AO128">IF(T128="",0,SUMPRODUCT((BX4:BX795="Poissons")*(BY4:BY795="ALERTE")*(COUNTIF(AF128,"*"&amp;BZ4:BZ795&amp;"*")&gt;0)*1))</f>
        <v>0</v>
      </c>
      <c r="AP128" s="76" cm="1">
        <f t="array" ref="AP128">IF(T128="",0,SUMPRODUCT((BX4:BX795="Arachides")*(BY4:BY795="ALERTE")*(COUNTIF(AF128,"*"&amp;BZ4:BZ795&amp;"*")&gt;0)*1))</f>
        <v>0</v>
      </c>
      <c r="AQ128" s="76" cm="1">
        <f t="array" ref="AQ128">IF(T128="",0,SUMPRODUCT((BX4:BX795="Soja")*(BY4:BY795="INFO")*(COUNTIF(AF128,"*"&amp;BZ4:BZ795&amp;"*")&gt;0)*1))</f>
        <v>0</v>
      </c>
      <c r="AR128" s="76" cm="1">
        <f t="array" ref="AR128">IF(T128="",0,SUMPRODUCT((BX4:BX795="Soja")*(BY4:BY795="ALERTE")*(COUNTIF(AF128,"*"&amp;BZ4:BZ795&amp;"*")&gt;0)*1))</f>
        <v>0</v>
      </c>
      <c r="AS128" s="76" cm="1">
        <f t="array" ref="AS128">IF(T128="",0,SUMPRODUCT((BX4:BX795="Lait")*(BY4:BY795="INFO")*(COUNTIF(AF128,"*"&amp;BZ4:BZ795&amp;"*")&gt;0)*1))</f>
        <v>0</v>
      </c>
      <c r="AT128" s="76" cm="1">
        <f t="array" ref="AT128">IF(T128="",0,SUMPRODUCT((BX4:BX795="Lait")*(BY4:BY795="EXCL")*(COUNTIF(AF128,"*"&amp;BZ4:BZ795&amp;"*")&gt;0)*1))</f>
        <v>0</v>
      </c>
      <c r="AU128" s="76" cm="1">
        <f t="array" ref="AU128">IF(T128="",0,SUMPRODUCT((BX4:BX795="Lait")*(BY4:BY795="ALERTE")*(COUNTIF(AF128,"*"&amp;BZ4:BZ795&amp;"*")&gt;0)*1))</f>
        <v>0</v>
      </c>
      <c r="AV128" s="76" cm="1">
        <f t="array" ref="AV128">IF(T128="",0,SUMPRODUCT((BX4:BX795="Lait")*(BY4:BY795="SUSP")*(COUNTIF(AF128,"*"&amp;BZ4:BZ795&amp;"*")&gt;0)*1))</f>
        <v>0</v>
      </c>
      <c r="AW128" s="76" cm="1">
        <f t="array" ref="AW128">IF(T128="",0,SUMPRODUCT((BX4:BX795="Fruits a coque")*(BY4:BY795="EXCL")*(COUNTIF(AF128,"*"&amp;BZ4:BZ795&amp;"*")&gt;0)*1))</f>
        <v>0</v>
      </c>
      <c r="AX128" s="76" cm="1">
        <f t="array" ref="AX128">IF(T128="",0,SUMPRODUCT((BX4:BX795="Fruits a coque")*(BY4:BY795="ALERTE")*(COUNTIF(AF128,"*"&amp;BZ4:BZ795&amp;"*")&gt;0)*1))</f>
        <v>0</v>
      </c>
      <c r="AY128" s="76" cm="1">
        <f t="array" ref="AY128">IF(T128="",0,SUMPRODUCT((BX4:BX795="Celeri")*(BY4:BY795="ALERTE")*(COUNTIF(AF128,"*"&amp;BZ4:BZ795&amp;"*")&gt;0)*1))</f>
        <v>0</v>
      </c>
      <c r="AZ128" s="76" cm="1">
        <f t="array" ref="AZ128">IF(T128="",0,SUMPRODUCT((BX4:BX795="Moutarde")*(BY4:BY795="ALERTE")*(COUNTIF(AF128,"*"&amp;BZ4:BZ795&amp;"*")&gt;0)*1))</f>
        <v>0</v>
      </c>
      <c r="BA128" s="76" cm="1">
        <f t="array" ref="BA128">IF(T128="",0,SUMPRODUCT((BX4:BX795="Sesame")*(BY4:BY795="ALERTE")*(COUNTIF(AF128,"*"&amp;BZ4:BZ795&amp;"*")&gt;0)*1))</f>
        <v>0</v>
      </c>
      <c r="BB128" s="76" cm="1">
        <f t="array" ref="BB128">IF(T128="",0,SUMPRODUCT((BX4:BX795="Sulfites")*(BY4:BY795="ALERTE")*(COUNTIF(AF128,"*"&amp;BZ4:BZ795&amp;"*")&gt;0)*1))</f>
        <v>0</v>
      </c>
      <c r="BC128" s="76" cm="1">
        <f t="array" ref="BC128">IF(T128="",0,SUMPRODUCT((BX4:BX795="Lupin")*(BY4:BY795="ALERTE")*(COUNTIF(AF128,"*"&amp;BZ4:BZ795&amp;"*")&gt;0)*1))</f>
        <v>0</v>
      </c>
      <c r="BD128" s="76" cm="1">
        <f t="array" ref="BD128">IF(T128="",0,SUMPRODUCT((BX4:BX795="Mollusques")*(BY4:BY795="EXCL")*(COUNTIF(AF128,"*"&amp;BZ4:BZ795&amp;"*")&gt;0)*1))</f>
        <v>0</v>
      </c>
      <c r="BE128" s="76" cm="1">
        <f t="array" ref="BE128">IF(T128="",0,SUMPRODUCT((BX4:BX795="Mollusques")*(BY4:BY795="ALERTE")*(COUNTIF(AF128,"*"&amp;BZ4:BZ795&amp;"*")&gt;0)*1))</f>
        <v>0</v>
      </c>
      <c r="BF128" s="76" t="str">
        <f t="shared" si="66"/>
        <v/>
      </c>
      <c r="BG128" s="76" t="str">
        <f t="shared" si="67"/>
        <v/>
      </c>
      <c r="BH128" s="76" t="str">
        <f t="shared" si="68"/>
        <v/>
      </c>
      <c r="BI128" s="76" t="str">
        <f t="shared" si="69"/>
        <v/>
      </c>
      <c r="BJ128" s="76" t="str">
        <f t="shared" si="70"/>
        <v/>
      </c>
      <c r="BK128" s="76" t="str">
        <f t="shared" si="71"/>
        <v/>
      </c>
      <c r="BL128" s="76" t="str">
        <f t="shared" si="72"/>
        <v/>
      </c>
      <c r="BM128" s="76" t="str">
        <f t="shared" si="73"/>
        <v/>
      </c>
      <c r="BN128" s="76" t="str">
        <f t="shared" si="74"/>
        <v/>
      </c>
      <c r="BO128" s="76" t="str">
        <f t="shared" si="75"/>
        <v/>
      </c>
      <c r="BP128" s="76" t="str">
        <f t="shared" si="76"/>
        <v/>
      </c>
      <c r="BQ128" s="76" t="str">
        <f t="shared" si="77"/>
        <v/>
      </c>
      <c r="BR128" s="76" t="str">
        <f t="shared" si="78"/>
        <v/>
      </c>
      <c r="BS128" s="76" t="str">
        <f t="shared" si="79"/>
        <v/>
      </c>
      <c r="BT128" s="76" t="str">
        <f t="shared" si="80"/>
        <v/>
      </c>
      <c r="BU128" s="76" t="str">
        <f t="shared" si="81"/>
        <v/>
      </c>
      <c r="BX128" s="67" t="s">
        <v>9</v>
      </c>
      <c r="BY128" s="547" t="s">
        <v>20</v>
      </c>
      <c r="BZ128" s="67" t="s">
        <v>2110</v>
      </c>
      <c r="CA128" s="67" t="s">
        <v>516</v>
      </c>
    </row>
    <row r="129" spans="2:79" ht="30" customHeight="1">
      <c r="B129" s="816" t="str">
        <f t="shared" si="42"/>
        <v/>
      </c>
      <c r="C129" s="816" t="str">
        <f t="shared" si="43"/>
        <v/>
      </c>
      <c r="D129" s="816" t="str">
        <f t="shared" si="44"/>
        <v/>
      </c>
      <c r="E129" s="816">
        <f>IF(H128&lt;&gt;"",E128,IF(E128="","",IFERROR(MATCH(TRUE(),INDEX(INDEX($K:$K,E128+1):$K$203&lt;&gt;"",0),0)+E128,"")))</f>
        <v>270</v>
      </c>
      <c r="F129" s="816">
        <f t="shared" si="82"/>
        <v>0</v>
      </c>
      <c r="G129" s="816" t="str">
        <f t="shared" si="45"/>
        <v>0</v>
      </c>
      <c r="H129" s="829" t="str">
        <f t="shared" si="46"/>
        <v/>
      </c>
      <c r="I129" s="837" t="str">
        <f t="shared" si="47"/>
        <v/>
      </c>
      <c r="J129" s="830" t="str">
        <f>IF(K129="","",COUNTIF($K$18:K129,"&lt;&gt;"))</f>
        <v/>
      </c>
      <c r="K129" s="831"/>
      <c r="L129" s="830" t="str">
        <f t="shared" si="48"/>
        <v/>
      </c>
      <c r="M129" s="792">
        <f t="shared" si="49"/>
        <v>1</v>
      </c>
      <c r="N129" s="832">
        <f t="shared" si="50"/>
        <v>112</v>
      </c>
      <c r="O129" s="833" t="str">
        <f t="shared" si="51"/>
        <v>0</v>
      </c>
      <c r="P129" s="832">
        <f t="shared" si="52"/>
        <v>1</v>
      </c>
      <c r="Q129" s="832">
        <f t="shared" si="53"/>
        <v>1</v>
      </c>
      <c r="S129" s="556">
        <f t="shared" si="54"/>
        <v>129</v>
      </c>
      <c r="T129" s="834" t="str">
        <f t="shared" si="83"/>
        <v>0</v>
      </c>
      <c r="U129" s="556" t="s">
        <v>1456</v>
      </c>
      <c r="V129" s="835" t="str">
        <f t="shared" si="55"/>
        <v>0</v>
      </c>
      <c r="W129" s="836" t="str">
        <f t="shared" si="56"/>
        <v/>
      </c>
      <c r="X129" s="560" t="str">
        <f t="shared" si="57"/>
        <v>0</v>
      </c>
      <c r="Y129" s="561" t="str">
        <f t="shared" si="58"/>
        <v/>
      </c>
      <c r="Z129" s="556">
        <f t="shared" si="59"/>
        <v>0</v>
      </c>
      <c r="AA129" s="556">
        <f t="shared" si="60"/>
        <v>0</v>
      </c>
      <c r="AB129" s="561" t="str">
        <f t="shared" si="61"/>
        <v>aucun match</v>
      </c>
      <c r="AC129" s="76" t="str">
        <f t="shared" si="62"/>
        <v>0</v>
      </c>
      <c r="AD129" s="76" t="str">
        <f t="shared" si="63"/>
        <v>0</v>
      </c>
      <c r="AE129" s="76" t="str">
        <f t="shared" si="64"/>
        <v>0</v>
      </c>
      <c r="AF129" s="76" t="str">
        <f t="shared" si="65"/>
        <v xml:space="preserve"> 0 </v>
      </c>
      <c r="AG129" s="76" cm="1">
        <f t="array" ref="AG129">IF(T129="",0,SUMPRODUCT((BX4:BX795="Gluten")*(BY4:BY795="INFO")*(COUNTIF(AF129,"*"&amp;BZ4:BZ795&amp;"*")&gt;0)*1))</f>
        <v>0</v>
      </c>
      <c r="AH129" s="76" cm="1">
        <f t="array" ref="AH129">IF(T129="",0,SUMPRODUCT((BX4:BX795="Gluten")*(BY4:BY795="EXCL")*(COUNTIF(AF129,"*"&amp;BZ4:BZ795&amp;"*")&gt;0)*1))</f>
        <v>0</v>
      </c>
      <c r="AI129" s="76" cm="1">
        <f t="array" ref="AI129">IF(T129="",0,SUMPRODUCT((BX4:BX795="Gluten")*(BY4:BY795="ALERTE")*(COUNTIF(AF129,"*"&amp;BZ4:BZ795&amp;"*")&gt;0)*1))</f>
        <v>0</v>
      </c>
      <c r="AJ129" s="76" cm="1">
        <f t="array" ref="AJ129">IF(T129="",0,SUMPRODUCT((BX4:BX795="Gluten")*(BY4:BY795="SUSP")*(COUNTIF(AF129,"*"&amp;BZ4:BZ795&amp;"*")&gt;0)*1))</f>
        <v>0</v>
      </c>
      <c r="AK129" s="76" cm="1">
        <f t="array" ref="AK129">IF(T129="",0,SUMPRODUCT((BX4:BX795="Crustaces")*(BY4:BY795="ALERTE")*(COUNTIF(AF129,"*"&amp;BZ4:BZ795&amp;"*")&gt;0)*1))</f>
        <v>0</v>
      </c>
      <c r="AL129" s="76" cm="1">
        <f t="array" ref="AL129">IF(T129="",0,SUMPRODUCT((BX4:BX795="Oeufs")*(BY4:BY795="ALERTE")*(COUNTIF(AF129,"*"&amp;BZ4:BZ795&amp;"*")&gt;0)*1))</f>
        <v>0</v>
      </c>
      <c r="AM129" s="76" cm="1">
        <f t="array" ref="AM129">IF(T129="",0,SUMPRODUCT((BX4:BX795="Poissons")*(BY4:BY795="INFO")*(COUNTIF(AF129,"*"&amp;BZ4:BZ795&amp;"*")&gt;0)*1))</f>
        <v>0</v>
      </c>
      <c r="AN129" s="76" cm="1">
        <f t="array" ref="AN129">IF(T129="",0,SUMPRODUCT((BX4:BX795="Poissons")*(BY4:BY795="EXCL")*(COUNTIF(AF129,"*"&amp;BZ4:BZ795&amp;"*")&gt;0)*1))</f>
        <v>0</v>
      </c>
      <c r="AO129" s="76" cm="1">
        <f t="array" ref="AO129">IF(T129="",0,SUMPRODUCT((BX4:BX795="Poissons")*(BY4:BY795="ALERTE")*(COUNTIF(AF129,"*"&amp;BZ4:BZ795&amp;"*")&gt;0)*1))</f>
        <v>0</v>
      </c>
      <c r="AP129" s="76" cm="1">
        <f t="array" ref="AP129">IF(T129="",0,SUMPRODUCT((BX4:BX795="Arachides")*(BY4:BY795="ALERTE")*(COUNTIF(AF129,"*"&amp;BZ4:BZ795&amp;"*")&gt;0)*1))</f>
        <v>0</v>
      </c>
      <c r="AQ129" s="76" cm="1">
        <f t="array" ref="AQ129">IF(T129="",0,SUMPRODUCT((BX4:BX795="Soja")*(BY4:BY795="INFO")*(COUNTIF(AF129,"*"&amp;BZ4:BZ795&amp;"*")&gt;0)*1))</f>
        <v>0</v>
      </c>
      <c r="AR129" s="76" cm="1">
        <f t="array" ref="AR129">IF(T129="",0,SUMPRODUCT((BX4:BX795="Soja")*(BY4:BY795="ALERTE")*(COUNTIF(AF129,"*"&amp;BZ4:BZ795&amp;"*")&gt;0)*1))</f>
        <v>0</v>
      </c>
      <c r="AS129" s="76" cm="1">
        <f t="array" ref="AS129">IF(T129="",0,SUMPRODUCT((BX4:BX795="Lait")*(BY4:BY795="INFO")*(COUNTIF(AF129,"*"&amp;BZ4:BZ795&amp;"*")&gt;0)*1))</f>
        <v>0</v>
      </c>
      <c r="AT129" s="76" cm="1">
        <f t="array" ref="AT129">IF(T129="",0,SUMPRODUCT((BX4:BX795="Lait")*(BY4:BY795="EXCL")*(COUNTIF(AF129,"*"&amp;BZ4:BZ795&amp;"*")&gt;0)*1))</f>
        <v>0</v>
      </c>
      <c r="AU129" s="76" cm="1">
        <f t="array" ref="AU129">IF(T129="",0,SUMPRODUCT((BX4:BX795="Lait")*(BY4:BY795="ALERTE")*(COUNTIF(AF129,"*"&amp;BZ4:BZ795&amp;"*")&gt;0)*1))</f>
        <v>0</v>
      </c>
      <c r="AV129" s="76" cm="1">
        <f t="array" ref="AV129">IF(T129="",0,SUMPRODUCT((BX4:BX795="Lait")*(BY4:BY795="SUSP")*(COUNTIF(AF129,"*"&amp;BZ4:BZ795&amp;"*")&gt;0)*1))</f>
        <v>0</v>
      </c>
      <c r="AW129" s="76" cm="1">
        <f t="array" ref="AW129">IF(T129="",0,SUMPRODUCT((BX4:BX795="Fruits a coque")*(BY4:BY795="EXCL")*(COUNTIF(AF129,"*"&amp;BZ4:BZ795&amp;"*")&gt;0)*1))</f>
        <v>0</v>
      </c>
      <c r="AX129" s="76" cm="1">
        <f t="array" ref="AX129">IF(T129="",0,SUMPRODUCT((BX4:BX795="Fruits a coque")*(BY4:BY795="ALERTE")*(COUNTIF(AF129,"*"&amp;BZ4:BZ795&amp;"*")&gt;0)*1))</f>
        <v>0</v>
      </c>
      <c r="AY129" s="76" cm="1">
        <f t="array" ref="AY129">IF(T129="",0,SUMPRODUCT((BX4:BX795="Celeri")*(BY4:BY795="ALERTE")*(COUNTIF(AF129,"*"&amp;BZ4:BZ795&amp;"*")&gt;0)*1))</f>
        <v>0</v>
      </c>
      <c r="AZ129" s="76" cm="1">
        <f t="array" ref="AZ129">IF(T129="",0,SUMPRODUCT((BX4:BX795="Moutarde")*(BY4:BY795="ALERTE")*(COUNTIF(AF129,"*"&amp;BZ4:BZ795&amp;"*")&gt;0)*1))</f>
        <v>0</v>
      </c>
      <c r="BA129" s="76" cm="1">
        <f t="array" ref="BA129">IF(T129="",0,SUMPRODUCT((BX4:BX795="Sesame")*(BY4:BY795="ALERTE")*(COUNTIF(AF129,"*"&amp;BZ4:BZ795&amp;"*")&gt;0)*1))</f>
        <v>0</v>
      </c>
      <c r="BB129" s="76" cm="1">
        <f t="array" ref="BB129">IF(T129="",0,SUMPRODUCT((BX4:BX795="Sulfites")*(BY4:BY795="ALERTE")*(COUNTIF(AF129,"*"&amp;BZ4:BZ795&amp;"*")&gt;0)*1))</f>
        <v>0</v>
      </c>
      <c r="BC129" s="76" cm="1">
        <f t="array" ref="BC129">IF(T129="",0,SUMPRODUCT((BX4:BX795="Lupin")*(BY4:BY795="ALERTE")*(COUNTIF(AF129,"*"&amp;BZ4:BZ795&amp;"*")&gt;0)*1))</f>
        <v>0</v>
      </c>
      <c r="BD129" s="76" cm="1">
        <f t="array" ref="BD129">IF(T129="",0,SUMPRODUCT((BX4:BX795="Mollusques")*(BY4:BY795="EXCL")*(COUNTIF(AF129,"*"&amp;BZ4:BZ795&amp;"*")&gt;0)*1))</f>
        <v>0</v>
      </c>
      <c r="BE129" s="76" cm="1">
        <f t="array" ref="BE129">IF(T129="",0,SUMPRODUCT((BX4:BX795="Mollusques")*(BY4:BY795="ALERTE")*(COUNTIF(AF129,"*"&amp;BZ4:BZ795&amp;"*")&gt;0)*1))</f>
        <v>0</v>
      </c>
      <c r="BF129" s="76" t="str">
        <f t="shared" si="66"/>
        <v/>
      </c>
      <c r="BG129" s="76" t="str">
        <f t="shared" si="67"/>
        <v/>
      </c>
      <c r="BH129" s="76" t="str">
        <f t="shared" si="68"/>
        <v/>
      </c>
      <c r="BI129" s="76" t="str">
        <f t="shared" si="69"/>
        <v/>
      </c>
      <c r="BJ129" s="76" t="str">
        <f t="shared" si="70"/>
        <v/>
      </c>
      <c r="BK129" s="76" t="str">
        <f t="shared" si="71"/>
        <v/>
      </c>
      <c r="BL129" s="76" t="str">
        <f t="shared" si="72"/>
        <v/>
      </c>
      <c r="BM129" s="76" t="str">
        <f t="shared" si="73"/>
        <v/>
      </c>
      <c r="BN129" s="76" t="str">
        <f t="shared" si="74"/>
        <v/>
      </c>
      <c r="BO129" s="76" t="str">
        <f t="shared" si="75"/>
        <v/>
      </c>
      <c r="BP129" s="76" t="str">
        <f t="shared" si="76"/>
        <v/>
      </c>
      <c r="BQ129" s="76" t="str">
        <f t="shared" si="77"/>
        <v/>
      </c>
      <c r="BR129" s="76" t="str">
        <f t="shared" si="78"/>
        <v/>
      </c>
      <c r="BS129" s="76" t="str">
        <f t="shared" si="79"/>
        <v/>
      </c>
      <c r="BT129" s="76" t="str">
        <f t="shared" si="80"/>
        <v/>
      </c>
      <c r="BU129" s="76" t="str">
        <f t="shared" si="81"/>
        <v/>
      </c>
      <c r="BX129" s="67" t="s">
        <v>9</v>
      </c>
      <c r="BY129" s="547" t="s">
        <v>20</v>
      </c>
      <c r="BZ129" s="67" t="s">
        <v>96</v>
      </c>
      <c r="CA129" s="67" t="s">
        <v>517</v>
      </c>
    </row>
    <row r="130" spans="2:79" ht="30" customHeight="1">
      <c r="B130" s="816" t="str">
        <f t="shared" si="42"/>
        <v/>
      </c>
      <c r="C130" s="816" t="str">
        <f t="shared" si="43"/>
        <v/>
      </c>
      <c r="D130" s="816" t="str">
        <f t="shared" si="44"/>
        <v/>
      </c>
      <c r="E130" s="816">
        <f>IF(H129&lt;&gt;"",E129,IF(E129="","",IFERROR(MATCH(TRUE(),INDEX(INDEX($K:$K,E129+1):$K$203&lt;&gt;"",0),0)+E129,"")))</f>
        <v>271</v>
      </c>
      <c r="F130" s="816">
        <f t="shared" si="82"/>
        <v>0</v>
      </c>
      <c r="G130" s="816" t="str">
        <f t="shared" si="45"/>
        <v>0</v>
      </c>
      <c r="H130" s="829" t="str">
        <f t="shared" si="46"/>
        <v/>
      </c>
      <c r="I130" s="837" t="str">
        <f t="shared" si="47"/>
        <v/>
      </c>
      <c r="J130" s="830" t="str">
        <f>IF(K130="","",COUNTIF($K$18:K130,"&lt;&gt;"))</f>
        <v/>
      </c>
      <c r="K130" s="831"/>
      <c r="L130" s="830" t="str">
        <f t="shared" si="48"/>
        <v/>
      </c>
      <c r="M130" s="792">
        <f t="shared" si="49"/>
        <v>1</v>
      </c>
      <c r="N130" s="832">
        <f t="shared" si="50"/>
        <v>113</v>
      </c>
      <c r="O130" s="833" t="str">
        <f t="shared" si="51"/>
        <v>0</v>
      </c>
      <c r="P130" s="832">
        <f t="shared" si="52"/>
        <v>1</v>
      </c>
      <c r="Q130" s="832">
        <f t="shared" si="53"/>
        <v>1</v>
      </c>
      <c r="S130" s="556">
        <f t="shared" si="54"/>
        <v>130</v>
      </c>
      <c r="T130" s="834" t="str">
        <f t="shared" si="83"/>
        <v>0</v>
      </c>
      <c r="U130" s="556" t="s">
        <v>1456</v>
      </c>
      <c r="V130" s="835" t="str">
        <f t="shared" si="55"/>
        <v>0</v>
      </c>
      <c r="W130" s="836" t="str">
        <f t="shared" si="56"/>
        <v/>
      </c>
      <c r="X130" s="560" t="str">
        <f t="shared" si="57"/>
        <v>0</v>
      </c>
      <c r="Y130" s="561" t="str">
        <f t="shared" si="58"/>
        <v/>
      </c>
      <c r="Z130" s="556">
        <f t="shared" si="59"/>
        <v>0</v>
      </c>
      <c r="AA130" s="556">
        <f t="shared" si="60"/>
        <v>0</v>
      </c>
      <c r="AB130" s="561" t="str">
        <f t="shared" si="61"/>
        <v>aucun match</v>
      </c>
      <c r="AC130" s="76" t="str">
        <f t="shared" si="62"/>
        <v>0</v>
      </c>
      <c r="AD130" s="76" t="str">
        <f t="shared" si="63"/>
        <v>0</v>
      </c>
      <c r="AE130" s="76" t="str">
        <f t="shared" si="64"/>
        <v>0</v>
      </c>
      <c r="AF130" s="76" t="str">
        <f t="shared" si="65"/>
        <v xml:space="preserve"> 0 </v>
      </c>
      <c r="AG130" s="76" cm="1">
        <f t="array" ref="AG130">IF(T130="",0,SUMPRODUCT((BX4:BX795="Gluten")*(BY4:BY795="INFO")*(COUNTIF(AF130,"*"&amp;BZ4:BZ795&amp;"*")&gt;0)*1))</f>
        <v>0</v>
      </c>
      <c r="AH130" s="76" cm="1">
        <f t="array" ref="AH130">IF(T130="",0,SUMPRODUCT((BX4:BX795="Gluten")*(BY4:BY795="EXCL")*(COUNTIF(AF130,"*"&amp;BZ4:BZ795&amp;"*")&gt;0)*1))</f>
        <v>0</v>
      </c>
      <c r="AI130" s="76" cm="1">
        <f t="array" ref="AI130">IF(T130="",0,SUMPRODUCT((BX4:BX795="Gluten")*(BY4:BY795="ALERTE")*(COUNTIF(AF130,"*"&amp;BZ4:BZ795&amp;"*")&gt;0)*1))</f>
        <v>0</v>
      </c>
      <c r="AJ130" s="76" cm="1">
        <f t="array" ref="AJ130">IF(T130="",0,SUMPRODUCT((BX4:BX795="Gluten")*(BY4:BY795="SUSP")*(COUNTIF(AF130,"*"&amp;BZ4:BZ795&amp;"*")&gt;0)*1))</f>
        <v>0</v>
      </c>
      <c r="AK130" s="76" cm="1">
        <f t="array" ref="AK130">IF(T130="",0,SUMPRODUCT((BX4:BX795="Crustaces")*(BY4:BY795="ALERTE")*(COUNTIF(AF130,"*"&amp;BZ4:BZ795&amp;"*")&gt;0)*1))</f>
        <v>0</v>
      </c>
      <c r="AL130" s="76" cm="1">
        <f t="array" ref="AL130">IF(T130="",0,SUMPRODUCT((BX4:BX795="Oeufs")*(BY4:BY795="ALERTE")*(COUNTIF(AF130,"*"&amp;BZ4:BZ795&amp;"*")&gt;0)*1))</f>
        <v>0</v>
      </c>
      <c r="AM130" s="76" cm="1">
        <f t="array" ref="AM130">IF(T130="",0,SUMPRODUCT((BX4:BX795="Poissons")*(BY4:BY795="INFO")*(COUNTIF(AF130,"*"&amp;BZ4:BZ795&amp;"*")&gt;0)*1))</f>
        <v>0</v>
      </c>
      <c r="AN130" s="76" cm="1">
        <f t="array" ref="AN130">IF(T130="",0,SUMPRODUCT((BX4:BX795="Poissons")*(BY4:BY795="EXCL")*(COUNTIF(AF130,"*"&amp;BZ4:BZ795&amp;"*")&gt;0)*1))</f>
        <v>0</v>
      </c>
      <c r="AO130" s="76" cm="1">
        <f t="array" ref="AO130">IF(T130="",0,SUMPRODUCT((BX4:BX795="Poissons")*(BY4:BY795="ALERTE")*(COUNTIF(AF130,"*"&amp;BZ4:BZ795&amp;"*")&gt;0)*1))</f>
        <v>0</v>
      </c>
      <c r="AP130" s="76" cm="1">
        <f t="array" ref="AP130">IF(T130="",0,SUMPRODUCT((BX4:BX795="Arachides")*(BY4:BY795="ALERTE")*(COUNTIF(AF130,"*"&amp;BZ4:BZ795&amp;"*")&gt;0)*1))</f>
        <v>0</v>
      </c>
      <c r="AQ130" s="76" cm="1">
        <f t="array" ref="AQ130">IF(T130="",0,SUMPRODUCT((BX4:BX795="Soja")*(BY4:BY795="INFO")*(COUNTIF(AF130,"*"&amp;BZ4:BZ795&amp;"*")&gt;0)*1))</f>
        <v>0</v>
      </c>
      <c r="AR130" s="76" cm="1">
        <f t="array" ref="AR130">IF(T130="",0,SUMPRODUCT((BX4:BX795="Soja")*(BY4:BY795="ALERTE")*(COUNTIF(AF130,"*"&amp;BZ4:BZ795&amp;"*")&gt;0)*1))</f>
        <v>0</v>
      </c>
      <c r="AS130" s="76" cm="1">
        <f t="array" ref="AS130">IF(T130="",0,SUMPRODUCT((BX4:BX795="Lait")*(BY4:BY795="INFO")*(COUNTIF(AF130,"*"&amp;BZ4:BZ795&amp;"*")&gt;0)*1))</f>
        <v>0</v>
      </c>
      <c r="AT130" s="76" cm="1">
        <f t="array" ref="AT130">IF(T130="",0,SUMPRODUCT((BX4:BX795="Lait")*(BY4:BY795="EXCL")*(COUNTIF(AF130,"*"&amp;BZ4:BZ795&amp;"*")&gt;0)*1))</f>
        <v>0</v>
      </c>
      <c r="AU130" s="76" cm="1">
        <f t="array" ref="AU130">IF(T130="",0,SUMPRODUCT((BX4:BX795="Lait")*(BY4:BY795="ALERTE")*(COUNTIF(AF130,"*"&amp;BZ4:BZ795&amp;"*")&gt;0)*1))</f>
        <v>0</v>
      </c>
      <c r="AV130" s="76" cm="1">
        <f t="array" ref="AV130">IF(T130="",0,SUMPRODUCT((BX4:BX795="Lait")*(BY4:BY795="SUSP")*(COUNTIF(AF130,"*"&amp;BZ4:BZ795&amp;"*")&gt;0)*1))</f>
        <v>0</v>
      </c>
      <c r="AW130" s="76" cm="1">
        <f t="array" ref="AW130">IF(T130="",0,SUMPRODUCT((BX4:BX795="Fruits a coque")*(BY4:BY795="EXCL")*(COUNTIF(AF130,"*"&amp;BZ4:BZ795&amp;"*")&gt;0)*1))</f>
        <v>0</v>
      </c>
      <c r="AX130" s="76" cm="1">
        <f t="array" ref="AX130">IF(T130="",0,SUMPRODUCT((BX4:BX795="Fruits a coque")*(BY4:BY795="ALERTE")*(COUNTIF(AF130,"*"&amp;BZ4:BZ795&amp;"*")&gt;0)*1))</f>
        <v>0</v>
      </c>
      <c r="AY130" s="76" cm="1">
        <f t="array" ref="AY130">IF(T130="",0,SUMPRODUCT((BX4:BX795="Celeri")*(BY4:BY795="ALERTE")*(COUNTIF(AF130,"*"&amp;BZ4:BZ795&amp;"*")&gt;0)*1))</f>
        <v>0</v>
      </c>
      <c r="AZ130" s="76" cm="1">
        <f t="array" ref="AZ130">IF(T130="",0,SUMPRODUCT((BX4:BX795="Moutarde")*(BY4:BY795="ALERTE")*(COUNTIF(AF130,"*"&amp;BZ4:BZ795&amp;"*")&gt;0)*1))</f>
        <v>0</v>
      </c>
      <c r="BA130" s="76" cm="1">
        <f t="array" ref="BA130">IF(T130="",0,SUMPRODUCT((BX4:BX795="Sesame")*(BY4:BY795="ALERTE")*(COUNTIF(AF130,"*"&amp;BZ4:BZ795&amp;"*")&gt;0)*1))</f>
        <v>0</v>
      </c>
      <c r="BB130" s="76" cm="1">
        <f t="array" ref="BB130">IF(T130="",0,SUMPRODUCT((BX4:BX795="Sulfites")*(BY4:BY795="ALERTE")*(COUNTIF(AF130,"*"&amp;BZ4:BZ795&amp;"*")&gt;0)*1))</f>
        <v>0</v>
      </c>
      <c r="BC130" s="76" cm="1">
        <f t="array" ref="BC130">IF(T130="",0,SUMPRODUCT((BX4:BX795="Lupin")*(BY4:BY795="ALERTE")*(COUNTIF(AF130,"*"&amp;BZ4:BZ795&amp;"*")&gt;0)*1))</f>
        <v>0</v>
      </c>
      <c r="BD130" s="76" cm="1">
        <f t="array" ref="BD130">IF(T130="",0,SUMPRODUCT((BX4:BX795="Mollusques")*(BY4:BY795="EXCL")*(COUNTIF(AF130,"*"&amp;BZ4:BZ795&amp;"*")&gt;0)*1))</f>
        <v>0</v>
      </c>
      <c r="BE130" s="76" cm="1">
        <f t="array" ref="BE130">IF(T130="",0,SUMPRODUCT((BX4:BX795="Mollusques")*(BY4:BY795="ALERTE")*(COUNTIF(AF130,"*"&amp;BZ4:BZ795&amp;"*")&gt;0)*1))</f>
        <v>0</v>
      </c>
      <c r="BF130" s="76" t="str">
        <f t="shared" si="66"/>
        <v/>
      </c>
      <c r="BG130" s="76" t="str">
        <f t="shared" si="67"/>
        <v/>
      </c>
      <c r="BH130" s="76" t="str">
        <f t="shared" si="68"/>
        <v/>
      </c>
      <c r="BI130" s="76" t="str">
        <f t="shared" si="69"/>
        <v/>
      </c>
      <c r="BJ130" s="76" t="str">
        <f t="shared" si="70"/>
        <v/>
      </c>
      <c r="BK130" s="76" t="str">
        <f t="shared" si="71"/>
        <v/>
      </c>
      <c r="BL130" s="76" t="str">
        <f t="shared" si="72"/>
        <v/>
      </c>
      <c r="BM130" s="76" t="str">
        <f t="shared" si="73"/>
        <v/>
      </c>
      <c r="BN130" s="76" t="str">
        <f t="shared" si="74"/>
        <v/>
      </c>
      <c r="BO130" s="76" t="str">
        <f t="shared" si="75"/>
        <v/>
      </c>
      <c r="BP130" s="76" t="str">
        <f t="shared" si="76"/>
        <v/>
      </c>
      <c r="BQ130" s="76" t="str">
        <f t="shared" si="77"/>
        <v/>
      </c>
      <c r="BR130" s="76" t="str">
        <f t="shared" si="78"/>
        <v/>
      </c>
      <c r="BS130" s="76" t="str">
        <f t="shared" si="79"/>
        <v/>
      </c>
      <c r="BT130" s="76" t="str">
        <f t="shared" si="80"/>
        <v/>
      </c>
      <c r="BU130" s="76" t="str">
        <f t="shared" si="81"/>
        <v/>
      </c>
      <c r="BX130" s="67" t="s">
        <v>9</v>
      </c>
      <c r="BY130" s="547" t="s">
        <v>20</v>
      </c>
      <c r="BZ130" s="67" t="s">
        <v>97</v>
      </c>
      <c r="CA130" s="67" t="s">
        <v>518</v>
      </c>
    </row>
    <row r="131" spans="2:79" ht="30" customHeight="1">
      <c r="B131" s="816" t="str">
        <f t="shared" si="42"/>
        <v/>
      </c>
      <c r="C131" s="816" t="str">
        <f t="shared" si="43"/>
        <v/>
      </c>
      <c r="D131" s="816" t="str">
        <f t="shared" si="44"/>
        <v/>
      </c>
      <c r="E131" s="816">
        <f>IF(H130&lt;&gt;"",E130,IF(E130="","",IFERROR(MATCH(TRUE(),INDEX(INDEX($K:$K,E130+1):$K$203&lt;&gt;"",0),0)+E130,"")))</f>
        <v>272</v>
      </c>
      <c r="F131" s="816">
        <f t="shared" si="82"/>
        <v>0</v>
      </c>
      <c r="G131" s="816" t="str">
        <f t="shared" si="45"/>
        <v>0</v>
      </c>
      <c r="H131" s="829" t="str">
        <f t="shared" si="46"/>
        <v/>
      </c>
      <c r="I131" s="837" t="str">
        <f t="shared" si="47"/>
        <v/>
      </c>
      <c r="J131" s="830" t="str">
        <f>IF(K131="","",COUNTIF($K$18:K131,"&lt;&gt;"))</f>
        <v/>
      </c>
      <c r="K131" s="831"/>
      <c r="L131" s="830" t="str">
        <f t="shared" si="48"/>
        <v/>
      </c>
      <c r="M131" s="792">
        <f t="shared" si="49"/>
        <v>1</v>
      </c>
      <c r="N131" s="832">
        <f t="shared" si="50"/>
        <v>114</v>
      </c>
      <c r="O131" s="833" t="str">
        <f t="shared" si="51"/>
        <v>0</v>
      </c>
      <c r="P131" s="832">
        <f t="shared" si="52"/>
        <v>1</v>
      </c>
      <c r="Q131" s="832">
        <f t="shared" si="53"/>
        <v>1</v>
      </c>
      <c r="S131" s="556">
        <f t="shared" si="54"/>
        <v>131</v>
      </c>
      <c r="T131" s="834" t="str">
        <f t="shared" si="83"/>
        <v>0</v>
      </c>
      <c r="U131" s="556" t="s">
        <v>1456</v>
      </c>
      <c r="V131" s="835" t="str">
        <f t="shared" si="55"/>
        <v>0</v>
      </c>
      <c r="W131" s="836" t="str">
        <f t="shared" si="56"/>
        <v/>
      </c>
      <c r="X131" s="560" t="str">
        <f t="shared" si="57"/>
        <v>0</v>
      </c>
      <c r="Y131" s="561" t="str">
        <f t="shared" si="58"/>
        <v/>
      </c>
      <c r="Z131" s="556">
        <f t="shared" si="59"/>
        <v>0</v>
      </c>
      <c r="AA131" s="556">
        <f t="shared" si="60"/>
        <v>0</v>
      </c>
      <c r="AB131" s="561" t="str">
        <f t="shared" si="61"/>
        <v>aucun match</v>
      </c>
      <c r="AC131" s="76" t="str">
        <f t="shared" si="62"/>
        <v>0</v>
      </c>
      <c r="AD131" s="76" t="str">
        <f t="shared" si="63"/>
        <v>0</v>
      </c>
      <c r="AE131" s="76" t="str">
        <f t="shared" si="64"/>
        <v>0</v>
      </c>
      <c r="AF131" s="76" t="str">
        <f t="shared" si="65"/>
        <v xml:space="preserve"> 0 </v>
      </c>
      <c r="AG131" s="76" cm="1">
        <f t="array" ref="AG131">IF(T131="",0,SUMPRODUCT((BX4:BX795="Gluten")*(BY4:BY795="INFO")*(COUNTIF(AF131,"*"&amp;BZ4:BZ795&amp;"*")&gt;0)*1))</f>
        <v>0</v>
      </c>
      <c r="AH131" s="76" cm="1">
        <f t="array" ref="AH131">IF(T131="",0,SUMPRODUCT((BX4:BX795="Gluten")*(BY4:BY795="EXCL")*(COUNTIF(AF131,"*"&amp;BZ4:BZ795&amp;"*")&gt;0)*1))</f>
        <v>0</v>
      </c>
      <c r="AI131" s="76" cm="1">
        <f t="array" ref="AI131">IF(T131="",0,SUMPRODUCT((BX4:BX795="Gluten")*(BY4:BY795="ALERTE")*(COUNTIF(AF131,"*"&amp;BZ4:BZ795&amp;"*")&gt;0)*1))</f>
        <v>0</v>
      </c>
      <c r="AJ131" s="76" cm="1">
        <f t="array" ref="AJ131">IF(T131="",0,SUMPRODUCT((BX4:BX795="Gluten")*(BY4:BY795="SUSP")*(COUNTIF(AF131,"*"&amp;BZ4:BZ795&amp;"*")&gt;0)*1))</f>
        <v>0</v>
      </c>
      <c r="AK131" s="76" cm="1">
        <f t="array" ref="AK131">IF(T131="",0,SUMPRODUCT((BX4:BX795="Crustaces")*(BY4:BY795="ALERTE")*(COUNTIF(AF131,"*"&amp;BZ4:BZ795&amp;"*")&gt;0)*1))</f>
        <v>0</v>
      </c>
      <c r="AL131" s="76" cm="1">
        <f t="array" ref="AL131">IF(T131="",0,SUMPRODUCT((BX4:BX795="Oeufs")*(BY4:BY795="ALERTE")*(COUNTIF(AF131,"*"&amp;BZ4:BZ795&amp;"*")&gt;0)*1))</f>
        <v>0</v>
      </c>
      <c r="AM131" s="76" cm="1">
        <f t="array" ref="AM131">IF(T131="",0,SUMPRODUCT((BX4:BX795="Poissons")*(BY4:BY795="INFO")*(COUNTIF(AF131,"*"&amp;BZ4:BZ795&amp;"*")&gt;0)*1))</f>
        <v>0</v>
      </c>
      <c r="AN131" s="76" cm="1">
        <f t="array" ref="AN131">IF(T131="",0,SUMPRODUCT((BX4:BX795="Poissons")*(BY4:BY795="EXCL")*(COUNTIF(AF131,"*"&amp;BZ4:BZ795&amp;"*")&gt;0)*1))</f>
        <v>0</v>
      </c>
      <c r="AO131" s="76" cm="1">
        <f t="array" ref="AO131">IF(T131="",0,SUMPRODUCT((BX4:BX795="Poissons")*(BY4:BY795="ALERTE")*(COUNTIF(AF131,"*"&amp;BZ4:BZ795&amp;"*")&gt;0)*1))</f>
        <v>0</v>
      </c>
      <c r="AP131" s="76" cm="1">
        <f t="array" ref="AP131">IF(T131="",0,SUMPRODUCT((BX4:BX795="Arachides")*(BY4:BY795="ALERTE")*(COUNTIF(AF131,"*"&amp;BZ4:BZ795&amp;"*")&gt;0)*1))</f>
        <v>0</v>
      </c>
      <c r="AQ131" s="76" cm="1">
        <f t="array" ref="AQ131">IF(T131="",0,SUMPRODUCT((BX4:BX795="Soja")*(BY4:BY795="INFO")*(COUNTIF(AF131,"*"&amp;BZ4:BZ795&amp;"*")&gt;0)*1))</f>
        <v>0</v>
      </c>
      <c r="AR131" s="76" cm="1">
        <f t="array" ref="AR131">IF(T131="",0,SUMPRODUCT((BX4:BX795="Soja")*(BY4:BY795="ALERTE")*(COUNTIF(AF131,"*"&amp;BZ4:BZ795&amp;"*")&gt;0)*1))</f>
        <v>0</v>
      </c>
      <c r="AS131" s="76" cm="1">
        <f t="array" ref="AS131">IF(T131="",0,SUMPRODUCT((BX4:BX795="Lait")*(BY4:BY795="INFO")*(COUNTIF(AF131,"*"&amp;BZ4:BZ795&amp;"*")&gt;0)*1))</f>
        <v>0</v>
      </c>
      <c r="AT131" s="76" cm="1">
        <f t="array" ref="AT131">IF(T131="",0,SUMPRODUCT((BX4:BX795="Lait")*(BY4:BY795="EXCL")*(COUNTIF(AF131,"*"&amp;BZ4:BZ795&amp;"*")&gt;0)*1))</f>
        <v>0</v>
      </c>
      <c r="AU131" s="76" cm="1">
        <f t="array" ref="AU131">IF(T131="",0,SUMPRODUCT((BX4:BX795="Lait")*(BY4:BY795="ALERTE")*(COUNTIF(AF131,"*"&amp;BZ4:BZ795&amp;"*")&gt;0)*1))</f>
        <v>0</v>
      </c>
      <c r="AV131" s="76" cm="1">
        <f t="array" ref="AV131">IF(T131="",0,SUMPRODUCT((BX4:BX795="Lait")*(BY4:BY795="SUSP")*(COUNTIF(AF131,"*"&amp;BZ4:BZ795&amp;"*")&gt;0)*1))</f>
        <v>0</v>
      </c>
      <c r="AW131" s="76" cm="1">
        <f t="array" ref="AW131">IF(T131="",0,SUMPRODUCT((BX4:BX795="Fruits a coque")*(BY4:BY795="EXCL")*(COUNTIF(AF131,"*"&amp;BZ4:BZ795&amp;"*")&gt;0)*1))</f>
        <v>0</v>
      </c>
      <c r="AX131" s="76" cm="1">
        <f t="array" ref="AX131">IF(T131="",0,SUMPRODUCT((BX4:BX795="Fruits a coque")*(BY4:BY795="ALERTE")*(COUNTIF(AF131,"*"&amp;BZ4:BZ795&amp;"*")&gt;0)*1))</f>
        <v>0</v>
      </c>
      <c r="AY131" s="76" cm="1">
        <f t="array" ref="AY131">IF(T131="",0,SUMPRODUCT((BX4:BX795="Celeri")*(BY4:BY795="ALERTE")*(COUNTIF(AF131,"*"&amp;BZ4:BZ795&amp;"*")&gt;0)*1))</f>
        <v>0</v>
      </c>
      <c r="AZ131" s="76" cm="1">
        <f t="array" ref="AZ131">IF(T131="",0,SUMPRODUCT((BX4:BX795="Moutarde")*(BY4:BY795="ALERTE")*(COUNTIF(AF131,"*"&amp;BZ4:BZ795&amp;"*")&gt;0)*1))</f>
        <v>0</v>
      </c>
      <c r="BA131" s="76" cm="1">
        <f t="array" ref="BA131">IF(T131="",0,SUMPRODUCT((BX4:BX795="Sesame")*(BY4:BY795="ALERTE")*(COUNTIF(AF131,"*"&amp;BZ4:BZ795&amp;"*")&gt;0)*1))</f>
        <v>0</v>
      </c>
      <c r="BB131" s="76" cm="1">
        <f t="array" ref="BB131">IF(T131="",0,SUMPRODUCT((BX4:BX795="Sulfites")*(BY4:BY795="ALERTE")*(COUNTIF(AF131,"*"&amp;BZ4:BZ795&amp;"*")&gt;0)*1))</f>
        <v>0</v>
      </c>
      <c r="BC131" s="76" cm="1">
        <f t="array" ref="BC131">IF(T131="",0,SUMPRODUCT((BX4:BX795="Lupin")*(BY4:BY795="ALERTE")*(COUNTIF(AF131,"*"&amp;BZ4:BZ795&amp;"*")&gt;0)*1))</f>
        <v>0</v>
      </c>
      <c r="BD131" s="76" cm="1">
        <f t="array" ref="BD131">IF(T131="",0,SUMPRODUCT((BX4:BX795="Mollusques")*(BY4:BY795="EXCL")*(COUNTIF(AF131,"*"&amp;BZ4:BZ795&amp;"*")&gt;0)*1))</f>
        <v>0</v>
      </c>
      <c r="BE131" s="76" cm="1">
        <f t="array" ref="BE131">IF(T131="",0,SUMPRODUCT((BX4:BX795="Mollusques")*(BY4:BY795="ALERTE")*(COUNTIF(AF131,"*"&amp;BZ4:BZ795&amp;"*")&gt;0)*1))</f>
        <v>0</v>
      </c>
      <c r="BF131" s="76" t="str">
        <f t="shared" si="66"/>
        <v/>
      </c>
      <c r="BG131" s="76" t="str">
        <f t="shared" si="67"/>
        <v/>
      </c>
      <c r="BH131" s="76" t="str">
        <f t="shared" si="68"/>
        <v/>
      </c>
      <c r="BI131" s="76" t="str">
        <f t="shared" si="69"/>
        <v/>
      </c>
      <c r="BJ131" s="76" t="str">
        <f t="shared" si="70"/>
        <v/>
      </c>
      <c r="BK131" s="76" t="str">
        <f t="shared" si="71"/>
        <v/>
      </c>
      <c r="BL131" s="76" t="str">
        <f t="shared" si="72"/>
        <v/>
      </c>
      <c r="BM131" s="76" t="str">
        <f t="shared" si="73"/>
        <v/>
      </c>
      <c r="BN131" s="76" t="str">
        <f t="shared" si="74"/>
        <v/>
      </c>
      <c r="BO131" s="76" t="str">
        <f t="shared" si="75"/>
        <v/>
      </c>
      <c r="BP131" s="76" t="str">
        <f t="shared" si="76"/>
        <v/>
      </c>
      <c r="BQ131" s="76" t="str">
        <f t="shared" si="77"/>
        <v/>
      </c>
      <c r="BR131" s="76" t="str">
        <f t="shared" si="78"/>
        <v/>
      </c>
      <c r="BS131" s="76" t="str">
        <f t="shared" si="79"/>
        <v/>
      </c>
      <c r="BT131" s="76" t="str">
        <f t="shared" si="80"/>
        <v/>
      </c>
      <c r="BU131" s="76" t="str">
        <f t="shared" si="81"/>
        <v/>
      </c>
      <c r="BX131" s="67" t="s">
        <v>9</v>
      </c>
      <c r="BY131" s="547" t="s">
        <v>20</v>
      </c>
      <c r="BZ131" s="67" t="s">
        <v>98</v>
      </c>
      <c r="CA131" s="67" t="s">
        <v>519</v>
      </c>
    </row>
    <row r="132" spans="2:79" ht="30" customHeight="1">
      <c r="B132" s="816" t="str">
        <f t="shared" si="42"/>
        <v/>
      </c>
      <c r="C132" s="816" t="str">
        <f t="shared" si="43"/>
        <v/>
      </c>
      <c r="D132" s="816" t="str">
        <f t="shared" si="44"/>
        <v/>
      </c>
      <c r="E132" s="816">
        <f>IF(H131&lt;&gt;"",E131,IF(E131="","",IFERROR(MATCH(TRUE(),INDEX(INDEX($K:$K,E131+1):$K$203&lt;&gt;"",0),0)+E131,"")))</f>
        <v>273</v>
      </c>
      <c r="F132" s="816">
        <f t="shared" si="82"/>
        <v>0</v>
      </c>
      <c r="G132" s="816" t="str">
        <f t="shared" si="45"/>
        <v>0</v>
      </c>
      <c r="H132" s="829" t="str">
        <f t="shared" si="46"/>
        <v/>
      </c>
      <c r="I132" s="837" t="str">
        <f t="shared" si="47"/>
        <v/>
      </c>
      <c r="J132" s="830" t="str">
        <f>IF(K132="","",COUNTIF($K$18:K132,"&lt;&gt;"))</f>
        <v/>
      </c>
      <c r="K132" s="831"/>
      <c r="L132" s="830" t="str">
        <f t="shared" si="48"/>
        <v/>
      </c>
      <c r="M132" s="792">
        <f t="shared" si="49"/>
        <v>1</v>
      </c>
      <c r="N132" s="832">
        <f t="shared" si="50"/>
        <v>115</v>
      </c>
      <c r="O132" s="833" t="str">
        <f t="shared" si="51"/>
        <v>0</v>
      </c>
      <c r="P132" s="832">
        <f t="shared" si="52"/>
        <v>1</v>
      </c>
      <c r="Q132" s="832">
        <f t="shared" si="53"/>
        <v>1</v>
      </c>
      <c r="S132" s="556">
        <f t="shared" si="54"/>
        <v>132</v>
      </c>
      <c r="T132" s="834" t="str">
        <f t="shared" si="83"/>
        <v>0</v>
      </c>
      <c r="U132" s="556" t="s">
        <v>1456</v>
      </c>
      <c r="V132" s="835" t="str">
        <f t="shared" si="55"/>
        <v>0</v>
      </c>
      <c r="W132" s="836" t="str">
        <f t="shared" si="56"/>
        <v/>
      </c>
      <c r="X132" s="560" t="str">
        <f t="shared" si="57"/>
        <v>0</v>
      </c>
      <c r="Y132" s="561" t="str">
        <f t="shared" si="58"/>
        <v/>
      </c>
      <c r="Z132" s="556">
        <f t="shared" si="59"/>
        <v>0</v>
      </c>
      <c r="AA132" s="556">
        <f t="shared" si="60"/>
        <v>0</v>
      </c>
      <c r="AB132" s="561" t="str">
        <f t="shared" si="61"/>
        <v>aucun match</v>
      </c>
      <c r="AC132" s="76" t="str">
        <f t="shared" si="62"/>
        <v>0</v>
      </c>
      <c r="AD132" s="76" t="str">
        <f t="shared" si="63"/>
        <v>0</v>
      </c>
      <c r="AE132" s="76" t="str">
        <f t="shared" si="64"/>
        <v>0</v>
      </c>
      <c r="AF132" s="76" t="str">
        <f t="shared" si="65"/>
        <v xml:space="preserve"> 0 </v>
      </c>
      <c r="AG132" s="76" cm="1">
        <f t="array" ref="AG132">IF(T132="",0,SUMPRODUCT((BX4:BX795="Gluten")*(BY4:BY795="INFO")*(COUNTIF(AF132,"*"&amp;BZ4:BZ795&amp;"*")&gt;0)*1))</f>
        <v>0</v>
      </c>
      <c r="AH132" s="76" cm="1">
        <f t="array" ref="AH132">IF(T132="",0,SUMPRODUCT((BX4:BX795="Gluten")*(BY4:BY795="EXCL")*(COUNTIF(AF132,"*"&amp;BZ4:BZ795&amp;"*")&gt;0)*1))</f>
        <v>0</v>
      </c>
      <c r="AI132" s="76" cm="1">
        <f t="array" ref="AI132">IF(T132="",0,SUMPRODUCT((BX4:BX795="Gluten")*(BY4:BY795="ALERTE")*(COUNTIF(AF132,"*"&amp;BZ4:BZ795&amp;"*")&gt;0)*1))</f>
        <v>0</v>
      </c>
      <c r="AJ132" s="76" cm="1">
        <f t="array" ref="AJ132">IF(T132="",0,SUMPRODUCT((BX4:BX795="Gluten")*(BY4:BY795="SUSP")*(COUNTIF(AF132,"*"&amp;BZ4:BZ795&amp;"*")&gt;0)*1))</f>
        <v>0</v>
      </c>
      <c r="AK132" s="76" cm="1">
        <f t="array" ref="AK132">IF(T132="",0,SUMPRODUCT((BX4:BX795="Crustaces")*(BY4:BY795="ALERTE")*(COUNTIF(AF132,"*"&amp;BZ4:BZ795&amp;"*")&gt;0)*1))</f>
        <v>0</v>
      </c>
      <c r="AL132" s="76" cm="1">
        <f t="array" ref="AL132">IF(T132="",0,SUMPRODUCT((BX4:BX795="Oeufs")*(BY4:BY795="ALERTE")*(COUNTIF(AF132,"*"&amp;BZ4:BZ795&amp;"*")&gt;0)*1))</f>
        <v>0</v>
      </c>
      <c r="AM132" s="76" cm="1">
        <f t="array" ref="AM132">IF(T132="",0,SUMPRODUCT((BX4:BX795="Poissons")*(BY4:BY795="INFO")*(COUNTIF(AF132,"*"&amp;BZ4:BZ795&amp;"*")&gt;0)*1))</f>
        <v>0</v>
      </c>
      <c r="AN132" s="76" cm="1">
        <f t="array" ref="AN132">IF(T132="",0,SUMPRODUCT((BX4:BX795="Poissons")*(BY4:BY795="EXCL")*(COUNTIF(AF132,"*"&amp;BZ4:BZ795&amp;"*")&gt;0)*1))</f>
        <v>0</v>
      </c>
      <c r="AO132" s="76" cm="1">
        <f t="array" ref="AO132">IF(T132="",0,SUMPRODUCT((BX4:BX795="Poissons")*(BY4:BY795="ALERTE")*(COUNTIF(AF132,"*"&amp;BZ4:BZ795&amp;"*")&gt;0)*1))</f>
        <v>0</v>
      </c>
      <c r="AP132" s="76" cm="1">
        <f t="array" ref="AP132">IF(T132="",0,SUMPRODUCT((BX4:BX795="Arachides")*(BY4:BY795="ALERTE")*(COUNTIF(AF132,"*"&amp;BZ4:BZ795&amp;"*")&gt;0)*1))</f>
        <v>0</v>
      </c>
      <c r="AQ132" s="76" cm="1">
        <f t="array" ref="AQ132">IF(T132="",0,SUMPRODUCT((BX4:BX795="Soja")*(BY4:BY795="INFO")*(COUNTIF(AF132,"*"&amp;BZ4:BZ795&amp;"*")&gt;0)*1))</f>
        <v>0</v>
      </c>
      <c r="AR132" s="76" cm="1">
        <f t="array" ref="AR132">IF(T132="",0,SUMPRODUCT((BX4:BX795="Soja")*(BY4:BY795="ALERTE")*(COUNTIF(AF132,"*"&amp;BZ4:BZ795&amp;"*")&gt;0)*1))</f>
        <v>0</v>
      </c>
      <c r="AS132" s="76" cm="1">
        <f t="array" ref="AS132">IF(T132="",0,SUMPRODUCT((BX4:BX795="Lait")*(BY4:BY795="INFO")*(COUNTIF(AF132,"*"&amp;BZ4:BZ795&amp;"*")&gt;0)*1))</f>
        <v>0</v>
      </c>
      <c r="AT132" s="76" cm="1">
        <f t="array" ref="AT132">IF(T132="",0,SUMPRODUCT((BX4:BX795="Lait")*(BY4:BY795="EXCL")*(COUNTIF(AF132,"*"&amp;BZ4:BZ795&amp;"*")&gt;0)*1))</f>
        <v>0</v>
      </c>
      <c r="AU132" s="76" cm="1">
        <f t="array" ref="AU132">IF(T132="",0,SUMPRODUCT((BX4:BX795="Lait")*(BY4:BY795="ALERTE")*(COUNTIF(AF132,"*"&amp;BZ4:BZ795&amp;"*")&gt;0)*1))</f>
        <v>0</v>
      </c>
      <c r="AV132" s="76" cm="1">
        <f t="array" ref="AV132">IF(T132="",0,SUMPRODUCT((BX4:BX795="Lait")*(BY4:BY795="SUSP")*(COUNTIF(AF132,"*"&amp;BZ4:BZ795&amp;"*")&gt;0)*1))</f>
        <v>0</v>
      </c>
      <c r="AW132" s="76" cm="1">
        <f t="array" ref="AW132">IF(T132="",0,SUMPRODUCT((BX4:BX795="Fruits a coque")*(BY4:BY795="EXCL")*(COUNTIF(AF132,"*"&amp;BZ4:BZ795&amp;"*")&gt;0)*1))</f>
        <v>0</v>
      </c>
      <c r="AX132" s="76" cm="1">
        <f t="array" ref="AX132">IF(T132="",0,SUMPRODUCT((BX4:BX795="Fruits a coque")*(BY4:BY795="ALERTE")*(COUNTIF(AF132,"*"&amp;BZ4:BZ795&amp;"*")&gt;0)*1))</f>
        <v>0</v>
      </c>
      <c r="AY132" s="76" cm="1">
        <f t="array" ref="AY132">IF(T132="",0,SUMPRODUCT((BX4:BX795="Celeri")*(BY4:BY795="ALERTE")*(COUNTIF(AF132,"*"&amp;BZ4:BZ795&amp;"*")&gt;0)*1))</f>
        <v>0</v>
      </c>
      <c r="AZ132" s="76" cm="1">
        <f t="array" ref="AZ132">IF(T132="",0,SUMPRODUCT((BX4:BX795="Moutarde")*(BY4:BY795="ALERTE")*(COUNTIF(AF132,"*"&amp;BZ4:BZ795&amp;"*")&gt;0)*1))</f>
        <v>0</v>
      </c>
      <c r="BA132" s="76" cm="1">
        <f t="array" ref="BA132">IF(T132="",0,SUMPRODUCT((BX4:BX795="Sesame")*(BY4:BY795="ALERTE")*(COUNTIF(AF132,"*"&amp;BZ4:BZ795&amp;"*")&gt;0)*1))</f>
        <v>0</v>
      </c>
      <c r="BB132" s="76" cm="1">
        <f t="array" ref="BB132">IF(T132="",0,SUMPRODUCT((BX4:BX795="Sulfites")*(BY4:BY795="ALERTE")*(COUNTIF(AF132,"*"&amp;BZ4:BZ795&amp;"*")&gt;0)*1))</f>
        <v>0</v>
      </c>
      <c r="BC132" s="76" cm="1">
        <f t="array" ref="BC132">IF(T132="",0,SUMPRODUCT((BX4:BX795="Lupin")*(BY4:BY795="ALERTE")*(COUNTIF(AF132,"*"&amp;BZ4:BZ795&amp;"*")&gt;0)*1))</f>
        <v>0</v>
      </c>
      <c r="BD132" s="76" cm="1">
        <f t="array" ref="BD132">IF(T132="",0,SUMPRODUCT((BX4:BX795="Mollusques")*(BY4:BY795="EXCL")*(COUNTIF(AF132,"*"&amp;BZ4:BZ795&amp;"*")&gt;0)*1))</f>
        <v>0</v>
      </c>
      <c r="BE132" s="76" cm="1">
        <f t="array" ref="BE132">IF(T132="",0,SUMPRODUCT((BX4:BX795="Mollusques")*(BY4:BY795="ALERTE")*(COUNTIF(AF132,"*"&amp;BZ4:BZ795&amp;"*")&gt;0)*1))</f>
        <v>0</v>
      </c>
      <c r="BF132" s="76" t="str">
        <f t="shared" si="66"/>
        <v/>
      </c>
      <c r="BG132" s="76" t="str">
        <f t="shared" si="67"/>
        <v/>
      </c>
      <c r="BH132" s="76" t="str">
        <f t="shared" si="68"/>
        <v/>
      </c>
      <c r="BI132" s="76" t="str">
        <f t="shared" si="69"/>
        <v/>
      </c>
      <c r="BJ132" s="76" t="str">
        <f t="shared" si="70"/>
        <v/>
      </c>
      <c r="BK132" s="76" t="str">
        <f t="shared" si="71"/>
        <v/>
      </c>
      <c r="BL132" s="76" t="str">
        <f t="shared" si="72"/>
        <v/>
      </c>
      <c r="BM132" s="76" t="str">
        <f t="shared" si="73"/>
        <v/>
      </c>
      <c r="BN132" s="76" t="str">
        <f t="shared" si="74"/>
        <v/>
      </c>
      <c r="BO132" s="76" t="str">
        <f t="shared" si="75"/>
        <v/>
      </c>
      <c r="BP132" s="76" t="str">
        <f t="shared" si="76"/>
        <v/>
      </c>
      <c r="BQ132" s="76" t="str">
        <f t="shared" si="77"/>
        <v/>
      </c>
      <c r="BR132" s="76" t="str">
        <f t="shared" si="78"/>
        <v/>
      </c>
      <c r="BS132" s="76" t="str">
        <f t="shared" si="79"/>
        <v/>
      </c>
      <c r="BT132" s="76" t="str">
        <f t="shared" si="80"/>
        <v/>
      </c>
      <c r="BU132" s="76" t="str">
        <f t="shared" si="81"/>
        <v/>
      </c>
      <c r="BX132" s="67" t="s">
        <v>9</v>
      </c>
      <c r="BY132" s="547" t="s">
        <v>20</v>
      </c>
      <c r="BZ132" s="67" t="s">
        <v>99</v>
      </c>
      <c r="CA132" s="67" t="s">
        <v>520</v>
      </c>
    </row>
    <row r="133" spans="2:79" ht="30" customHeight="1">
      <c r="B133" s="816" t="str">
        <f t="shared" si="42"/>
        <v/>
      </c>
      <c r="C133" s="816" t="str">
        <f t="shared" si="43"/>
        <v/>
      </c>
      <c r="D133" s="816" t="str">
        <f t="shared" si="44"/>
        <v/>
      </c>
      <c r="E133" s="816">
        <f>IF(H132&lt;&gt;"",E132,IF(E132="","",IFERROR(MATCH(TRUE(),INDEX(INDEX($K:$K,E132+1):$K$203&lt;&gt;"",0),0)+E132,"")))</f>
        <v>274</v>
      </c>
      <c r="F133" s="816">
        <f t="shared" si="82"/>
        <v>0</v>
      </c>
      <c r="G133" s="816" t="str">
        <f t="shared" si="45"/>
        <v>0</v>
      </c>
      <c r="H133" s="829" t="str">
        <f t="shared" si="46"/>
        <v/>
      </c>
      <c r="I133" s="837" t="str">
        <f t="shared" si="47"/>
        <v/>
      </c>
      <c r="J133" s="830" t="str">
        <f>IF(K133="","",COUNTIF($K$18:K133,"&lt;&gt;"))</f>
        <v/>
      </c>
      <c r="K133" s="831"/>
      <c r="L133" s="830" t="str">
        <f t="shared" si="48"/>
        <v/>
      </c>
      <c r="M133" s="792">
        <f t="shared" si="49"/>
        <v>1</v>
      </c>
      <c r="N133" s="832">
        <f t="shared" si="50"/>
        <v>116</v>
      </c>
      <c r="O133" s="833" t="str">
        <f t="shared" si="51"/>
        <v>0</v>
      </c>
      <c r="P133" s="832">
        <f t="shared" si="52"/>
        <v>1</v>
      </c>
      <c r="Q133" s="832">
        <f t="shared" si="53"/>
        <v>1</v>
      </c>
      <c r="S133" s="556">
        <f t="shared" si="54"/>
        <v>133</v>
      </c>
      <c r="T133" s="834" t="str">
        <f t="shared" si="83"/>
        <v>0</v>
      </c>
      <c r="U133" s="556" t="s">
        <v>1456</v>
      </c>
      <c r="V133" s="835" t="str">
        <f t="shared" si="55"/>
        <v>0</v>
      </c>
      <c r="W133" s="836" t="str">
        <f t="shared" si="56"/>
        <v/>
      </c>
      <c r="X133" s="560" t="str">
        <f t="shared" si="57"/>
        <v>0</v>
      </c>
      <c r="Y133" s="561" t="str">
        <f t="shared" si="58"/>
        <v/>
      </c>
      <c r="Z133" s="556">
        <f t="shared" si="59"/>
        <v>0</v>
      </c>
      <c r="AA133" s="556">
        <f t="shared" si="60"/>
        <v>0</v>
      </c>
      <c r="AB133" s="561" t="str">
        <f t="shared" si="61"/>
        <v>aucun match</v>
      </c>
      <c r="AC133" s="76" t="str">
        <f t="shared" si="62"/>
        <v>0</v>
      </c>
      <c r="AD133" s="76" t="str">
        <f t="shared" si="63"/>
        <v>0</v>
      </c>
      <c r="AE133" s="76" t="str">
        <f t="shared" si="64"/>
        <v>0</v>
      </c>
      <c r="AF133" s="76" t="str">
        <f t="shared" si="65"/>
        <v xml:space="preserve"> 0 </v>
      </c>
      <c r="AG133" s="76" cm="1">
        <f t="array" ref="AG133">IF(T133="",0,SUMPRODUCT((BX4:BX795="Gluten")*(BY4:BY795="INFO")*(COUNTIF(AF133,"*"&amp;BZ4:BZ795&amp;"*")&gt;0)*1))</f>
        <v>0</v>
      </c>
      <c r="AH133" s="76" cm="1">
        <f t="array" ref="AH133">IF(T133="",0,SUMPRODUCT((BX4:BX795="Gluten")*(BY4:BY795="EXCL")*(COUNTIF(AF133,"*"&amp;BZ4:BZ795&amp;"*")&gt;0)*1))</f>
        <v>0</v>
      </c>
      <c r="AI133" s="76" cm="1">
        <f t="array" ref="AI133">IF(T133="",0,SUMPRODUCT((BX4:BX795="Gluten")*(BY4:BY795="ALERTE")*(COUNTIF(AF133,"*"&amp;BZ4:BZ795&amp;"*")&gt;0)*1))</f>
        <v>0</v>
      </c>
      <c r="AJ133" s="76" cm="1">
        <f t="array" ref="AJ133">IF(T133="",0,SUMPRODUCT((BX4:BX795="Gluten")*(BY4:BY795="SUSP")*(COUNTIF(AF133,"*"&amp;BZ4:BZ795&amp;"*")&gt;0)*1))</f>
        <v>0</v>
      </c>
      <c r="AK133" s="76" cm="1">
        <f t="array" ref="AK133">IF(T133="",0,SUMPRODUCT((BX4:BX795="Crustaces")*(BY4:BY795="ALERTE")*(COUNTIF(AF133,"*"&amp;BZ4:BZ795&amp;"*")&gt;0)*1))</f>
        <v>0</v>
      </c>
      <c r="AL133" s="76" cm="1">
        <f t="array" ref="AL133">IF(T133="",0,SUMPRODUCT((BX4:BX795="Oeufs")*(BY4:BY795="ALERTE")*(COUNTIF(AF133,"*"&amp;BZ4:BZ795&amp;"*")&gt;0)*1))</f>
        <v>0</v>
      </c>
      <c r="AM133" s="76" cm="1">
        <f t="array" ref="AM133">IF(T133="",0,SUMPRODUCT((BX4:BX795="Poissons")*(BY4:BY795="INFO")*(COUNTIF(AF133,"*"&amp;BZ4:BZ795&amp;"*")&gt;0)*1))</f>
        <v>0</v>
      </c>
      <c r="AN133" s="76" cm="1">
        <f t="array" ref="AN133">IF(T133="",0,SUMPRODUCT((BX4:BX795="Poissons")*(BY4:BY795="EXCL")*(COUNTIF(AF133,"*"&amp;BZ4:BZ795&amp;"*")&gt;0)*1))</f>
        <v>0</v>
      </c>
      <c r="AO133" s="76" cm="1">
        <f t="array" ref="AO133">IF(T133="",0,SUMPRODUCT((BX4:BX795="Poissons")*(BY4:BY795="ALERTE")*(COUNTIF(AF133,"*"&amp;BZ4:BZ795&amp;"*")&gt;0)*1))</f>
        <v>0</v>
      </c>
      <c r="AP133" s="76" cm="1">
        <f t="array" ref="AP133">IF(T133="",0,SUMPRODUCT((BX4:BX795="Arachides")*(BY4:BY795="ALERTE")*(COUNTIF(AF133,"*"&amp;BZ4:BZ795&amp;"*")&gt;0)*1))</f>
        <v>0</v>
      </c>
      <c r="AQ133" s="76" cm="1">
        <f t="array" ref="AQ133">IF(T133="",0,SUMPRODUCT((BX4:BX795="Soja")*(BY4:BY795="INFO")*(COUNTIF(AF133,"*"&amp;BZ4:BZ795&amp;"*")&gt;0)*1))</f>
        <v>0</v>
      </c>
      <c r="AR133" s="76" cm="1">
        <f t="array" ref="AR133">IF(T133="",0,SUMPRODUCT((BX4:BX795="Soja")*(BY4:BY795="ALERTE")*(COUNTIF(AF133,"*"&amp;BZ4:BZ795&amp;"*")&gt;0)*1))</f>
        <v>0</v>
      </c>
      <c r="AS133" s="76" cm="1">
        <f t="array" ref="AS133">IF(T133="",0,SUMPRODUCT((BX4:BX795="Lait")*(BY4:BY795="INFO")*(COUNTIF(AF133,"*"&amp;BZ4:BZ795&amp;"*")&gt;0)*1))</f>
        <v>0</v>
      </c>
      <c r="AT133" s="76" cm="1">
        <f t="array" ref="AT133">IF(T133="",0,SUMPRODUCT((BX4:BX795="Lait")*(BY4:BY795="EXCL")*(COUNTIF(AF133,"*"&amp;BZ4:BZ795&amp;"*")&gt;0)*1))</f>
        <v>0</v>
      </c>
      <c r="AU133" s="76" cm="1">
        <f t="array" ref="AU133">IF(T133="",0,SUMPRODUCT((BX4:BX795="Lait")*(BY4:BY795="ALERTE")*(COUNTIF(AF133,"*"&amp;BZ4:BZ795&amp;"*")&gt;0)*1))</f>
        <v>0</v>
      </c>
      <c r="AV133" s="76" cm="1">
        <f t="array" ref="AV133">IF(T133="",0,SUMPRODUCT((BX4:BX795="Lait")*(BY4:BY795="SUSP")*(COUNTIF(AF133,"*"&amp;BZ4:BZ795&amp;"*")&gt;0)*1))</f>
        <v>0</v>
      </c>
      <c r="AW133" s="76" cm="1">
        <f t="array" ref="AW133">IF(T133="",0,SUMPRODUCT((BX4:BX795="Fruits a coque")*(BY4:BY795="EXCL")*(COUNTIF(AF133,"*"&amp;BZ4:BZ795&amp;"*")&gt;0)*1))</f>
        <v>0</v>
      </c>
      <c r="AX133" s="76" cm="1">
        <f t="array" ref="AX133">IF(T133="",0,SUMPRODUCT((BX4:BX795="Fruits a coque")*(BY4:BY795="ALERTE")*(COUNTIF(AF133,"*"&amp;BZ4:BZ795&amp;"*")&gt;0)*1))</f>
        <v>0</v>
      </c>
      <c r="AY133" s="76" cm="1">
        <f t="array" ref="AY133">IF(T133="",0,SUMPRODUCT((BX4:BX795="Celeri")*(BY4:BY795="ALERTE")*(COUNTIF(AF133,"*"&amp;BZ4:BZ795&amp;"*")&gt;0)*1))</f>
        <v>0</v>
      </c>
      <c r="AZ133" s="76" cm="1">
        <f t="array" ref="AZ133">IF(T133="",0,SUMPRODUCT((BX4:BX795="Moutarde")*(BY4:BY795="ALERTE")*(COUNTIF(AF133,"*"&amp;BZ4:BZ795&amp;"*")&gt;0)*1))</f>
        <v>0</v>
      </c>
      <c r="BA133" s="76" cm="1">
        <f t="array" ref="BA133">IF(T133="",0,SUMPRODUCT((BX4:BX795="Sesame")*(BY4:BY795="ALERTE")*(COUNTIF(AF133,"*"&amp;BZ4:BZ795&amp;"*")&gt;0)*1))</f>
        <v>0</v>
      </c>
      <c r="BB133" s="76" cm="1">
        <f t="array" ref="BB133">IF(T133="",0,SUMPRODUCT((BX4:BX795="Sulfites")*(BY4:BY795="ALERTE")*(COUNTIF(AF133,"*"&amp;BZ4:BZ795&amp;"*")&gt;0)*1))</f>
        <v>0</v>
      </c>
      <c r="BC133" s="76" cm="1">
        <f t="array" ref="BC133">IF(T133="",0,SUMPRODUCT((BX4:BX795="Lupin")*(BY4:BY795="ALERTE")*(COUNTIF(AF133,"*"&amp;BZ4:BZ795&amp;"*")&gt;0)*1))</f>
        <v>0</v>
      </c>
      <c r="BD133" s="76" cm="1">
        <f t="array" ref="BD133">IF(T133="",0,SUMPRODUCT((BX4:BX795="Mollusques")*(BY4:BY795="EXCL")*(COUNTIF(AF133,"*"&amp;BZ4:BZ795&amp;"*")&gt;0)*1))</f>
        <v>0</v>
      </c>
      <c r="BE133" s="76" cm="1">
        <f t="array" ref="BE133">IF(T133="",0,SUMPRODUCT((BX4:BX795="Mollusques")*(BY4:BY795="ALERTE")*(COUNTIF(AF133,"*"&amp;BZ4:BZ795&amp;"*")&gt;0)*1))</f>
        <v>0</v>
      </c>
      <c r="BF133" s="76" t="str">
        <f t="shared" si="66"/>
        <v/>
      </c>
      <c r="BG133" s="76" t="str">
        <f t="shared" si="67"/>
        <v/>
      </c>
      <c r="BH133" s="76" t="str">
        <f t="shared" si="68"/>
        <v/>
      </c>
      <c r="BI133" s="76" t="str">
        <f t="shared" si="69"/>
        <v/>
      </c>
      <c r="BJ133" s="76" t="str">
        <f t="shared" si="70"/>
        <v/>
      </c>
      <c r="BK133" s="76" t="str">
        <f t="shared" si="71"/>
        <v/>
      </c>
      <c r="BL133" s="76" t="str">
        <f t="shared" si="72"/>
        <v/>
      </c>
      <c r="BM133" s="76" t="str">
        <f t="shared" si="73"/>
        <v/>
      </c>
      <c r="BN133" s="76" t="str">
        <f t="shared" si="74"/>
        <v/>
      </c>
      <c r="BO133" s="76" t="str">
        <f t="shared" si="75"/>
        <v/>
      </c>
      <c r="BP133" s="76" t="str">
        <f t="shared" si="76"/>
        <v/>
      </c>
      <c r="BQ133" s="76" t="str">
        <f t="shared" si="77"/>
        <v/>
      </c>
      <c r="BR133" s="76" t="str">
        <f t="shared" si="78"/>
        <v/>
      </c>
      <c r="BS133" s="76" t="str">
        <f t="shared" si="79"/>
        <v/>
      </c>
      <c r="BT133" s="76" t="str">
        <f t="shared" si="80"/>
        <v/>
      </c>
      <c r="BU133" s="76" t="str">
        <f t="shared" si="81"/>
        <v/>
      </c>
      <c r="BX133" s="67" t="s">
        <v>9</v>
      </c>
      <c r="BY133" s="547" t="s">
        <v>20</v>
      </c>
      <c r="BZ133" s="67" t="s">
        <v>100</v>
      </c>
      <c r="CA133" s="67" t="s">
        <v>521</v>
      </c>
    </row>
    <row r="134" spans="2:79" ht="30" customHeight="1">
      <c r="B134" s="816" t="str">
        <f t="shared" si="42"/>
        <v/>
      </c>
      <c r="C134" s="816" t="str">
        <f t="shared" si="43"/>
        <v/>
      </c>
      <c r="D134" s="816" t="str">
        <f t="shared" si="44"/>
        <v/>
      </c>
      <c r="E134" s="816">
        <f>IF(H133&lt;&gt;"",E133,IF(E133="","",IFERROR(MATCH(TRUE(),INDEX(INDEX($K:$K,E133+1):$K$203&lt;&gt;"",0),0)+E133,"")))</f>
        <v>275</v>
      </c>
      <c r="F134" s="816">
        <f t="shared" si="82"/>
        <v>0</v>
      </c>
      <c r="G134" s="816" t="str">
        <f t="shared" si="45"/>
        <v>0</v>
      </c>
      <c r="H134" s="829" t="str">
        <f t="shared" si="46"/>
        <v/>
      </c>
      <c r="I134" s="837" t="str">
        <f t="shared" si="47"/>
        <v/>
      </c>
      <c r="J134" s="830" t="str">
        <f>IF(K134="","",COUNTIF($K$18:K134,"&lt;&gt;"))</f>
        <v/>
      </c>
      <c r="K134" s="831"/>
      <c r="L134" s="830" t="str">
        <f t="shared" si="48"/>
        <v/>
      </c>
      <c r="M134" s="792">
        <f t="shared" si="49"/>
        <v>1</v>
      </c>
      <c r="N134" s="832">
        <f t="shared" si="50"/>
        <v>117</v>
      </c>
      <c r="O134" s="833" t="str">
        <f t="shared" si="51"/>
        <v>0</v>
      </c>
      <c r="P134" s="832">
        <f t="shared" si="52"/>
        <v>1</v>
      </c>
      <c r="Q134" s="832">
        <f t="shared" si="53"/>
        <v>1</v>
      </c>
      <c r="S134" s="556">
        <f t="shared" si="54"/>
        <v>134</v>
      </c>
      <c r="T134" s="834" t="str">
        <f t="shared" si="83"/>
        <v>0</v>
      </c>
      <c r="U134" s="556" t="s">
        <v>1456</v>
      </c>
      <c r="V134" s="835" t="str">
        <f t="shared" si="55"/>
        <v>0</v>
      </c>
      <c r="W134" s="836" t="str">
        <f t="shared" si="56"/>
        <v/>
      </c>
      <c r="X134" s="560" t="str">
        <f t="shared" si="57"/>
        <v>0</v>
      </c>
      <c r="Y134" s="561" t="str">
        <f t="shared" si="58"/>
        <v/>
      </c>
      <c r="Z134" s="556">
        <f t="shared" si="59"/>
        <v>0</v>
      </c>
      <c r="AA134" s="556">
        <f t="shared" si="60"/>
        <v>0</v>
      </c>
      <c r="AB134" s="561" t="str">
        <f t="shared" si="61"/>
        <v>aucun match</v>
      </c>
      <c r="AC134" s="76" t="str">
        <f t="shared" si="62"/>
        <v>0</v>
      </c>
      <c r="AD134" s="76" t="str">
        <f t="shared" si="63"/>
        <v>0</v>
      </c>
      <c r="AE134" s="76" t="str">
        <f t="shared" si="64"/>
        <v>0</v>
      </c>
      <c r="AF134" s="76" t="str">
        <f t="shared" si="65"/>
        <v xml:space="preserve"> 0 </v>
      </c>
      <c r="AG134" s="76" cm="1">
        <f t="array" ref="AG134">IF(T134="",0,SUMPRODUCT((BX4:BX795="Gluten")*(BY4:BY795="INFO")*(COUNTIF(AF134,"*"&amp;BZ4:BZ795&amp;"*")&gt;0)*1))</f>
        <v>0</v>
      </c>
      <c r="AH134" s="76" cm="1">
        <f t="array" ref="AH134">IF(T134="",0,SUMPRODUCT((BX4:BX795="Gluten")*(BY4:BY795="EXCL")*(COUNTIF(AF134,"*"&amp;BZ4:BZ795&amp;"*")&gt;0)*1))</f>
        <v>0</v>
      </c>
      <c r="AI134" s="76" cm="1">
        <f t="array" ref="AI134">IF(T134="",0,SUMPRODUCT((BX4:BX795="Gluten")*(BY4:BY795="ALERTE")*(COUNTIF(AF134,"*"&amp;BZ4:BZ795&amp;"*")&gt;0)*1))</f>
        <v>0</v>
      </c>
      <c r="AJ134" s="76" cm="1">
        <f t="array" ref="AJ134">IF(T134="",0,SUMPRODUCT((BX4:BX795="Gluten")*(BY4:BY795="SUSP")*(COUNTIF(AF134,"*"&amp;BZ4:BZ795&amp;"*")&gt;0)*1))</f>
        <v>0</v>
      </c>
      <c r="AK134" s="76" cm="1">
        <f t="array" ref="AK134">IF(T134="",0,SUMPRODUCT((BX4:BX795="Crustaces")*(BY4:BY795="ALERTE")*(COUNTIF(AF134,"*"&amp;BZ4:BZ795&amp;"*")&gt;0)*1))</f>
        <v>0</v>
      </c>
      <c r="AL134" s="76" cm="1">
        <f t="array" ref="AL134">IF(T134="",0,SUMPRODUCT((BX4:BX795="Oeufs")*(BY4:BY795="ALERTE")*(COUNTIF(AF134,"*"&amp;BZ4:BZ795&amp;"*")&gt;0)*1))</f>
        <v>0</v>
      </c>
      <c r="AM134" s="76" cm="1">
        <f t="array" ref="AM134">IF(T134="",0,SUMPRODUCT((BX4:BX795="Poissons")*(BY4:BY795="INFO")*(COUNTIF(AF134,"*"&amp;BZ4:BZ795&amp;"*")&gt;0)*1))</f>
        <v>0</v>
      </c>
      <c r="AN134" s="76" cm="1">
        <f t="array" ref="AN134">IF(T134="",0,SUMPRODUCT((BX4:BX795="Poissons")*(BY4:BY795="EXCL")*(COUNTIF(AF134,"*"&amp;BZ4:BZ795&amp;"*")&gt;0)*1))</f>
        <v>0</v>
      </c>
      <c r="AO134" s="76" cm="1">
        <f t="array" ref="AO134">IF(T134="",0,SUMPRODUCT((BX4:BX795="Poissons")*(BY4:BY795="ALERTE")*(COUNTIF(AF134,"*"&amp;BZ4:BZ795&amp;"*")&gt;0)*1))</f>
        <v>0</v>
      </c>
      <c r="AP134" s="76" cm="1">
        <f t="array" ref="AP134">IF(T134="",0,SUMPRODUCT((BX4:BX795="Arachides")*(BY4:BY795="ALERTE")*(COUNTIF(AF134,"*"&amp;BZ4:BZ795&amp;"*")&gt;0)*1))</f>
        <v>0</v>
      </c>
      <c r="AQ134" s="76" cm="1">
        <f t="array" ref="AQ134">IF(T134="",0,SUMPRODUCT((BX4:BX795="Soja")*(BY4:BY795="INFO")*(COUNTIF(AF134,"*"&amp;BZ4:BZ795&amp;"*")&gt;0)*1))</f>
        <v>0</v>
      </c>
      <c r="AR134" s="76" cm="1">
        <f t="array" ref="AR134">IF(T134="",0,SUMPRODUCT((BX4:BX795="Soja")*(BY4:BY795="ALERTE")*(COUNTIF(AF134,"*"&amp;BZ4:BZ795&amp;"*")&gt;0)*1))</f>
        <v>0</v>
      </c>
      <c r="AS134" s="76" cm="1">
        <f t="array" ref="AS134">IF(T134="",0,SUMPRODUCT((BX4:BX795="Lait")*(BY4:BY795="INFO")*(COUNTIF(AF134,"*"&amp;BZ4:BZ795&amp;"*")&gt;0)*1))</f>
        <v>0</v>
      </c>
      <c r="AT134" s="76" cm="1">
        <f t="array" ref="AT134">IF(T134="",0,SUMPRODUCT((BX4:BX795="Lait")*(BY4:BY795="EXCL")*(COUNTIF(AF134,"*"&amp;BZ4:BZ795&amp;"*")&gt;0)*1))</f>
        <v>0</v>
      </c>
      <c r="AU134" s="76" cm="1">
        <f t="array" ref="AU134">IF(T134="",0,SUMPRODUCT((BX4:BX795="Lait")*(BY4:BY795="ALERTE")*(COUNTIF(AF134,"*"&amp;BZ4:BZ795&amp;"*")&gt;0)*1))</f>
        <v>0</v>
      </c>
      <c r="AV134" s="76" cm="1">
        <f t="array" ref="AV134">IF(T134="",0,SUMPRODUCT((BX4:BX795="Lait")*(BY4:BY795="SUSP")*(COUNTIF(AF134,"*"&amp;BZ4:BZ795&amp;"*")&gt;0)*1))</f>
        <v>0</v>
      </c>
      <c r="AW134" s="76" cm="1">
        <f t="array" ref="AW134">IF(T134="",0,SUMPRODUCT((BX4:BX795="Fruits a coque")*(BY4:BY795="EXCL")*(COUNTIF(AF134,"*"&amp;BZ4:BZ795&amp;"*")&gt;0)*1))</f>
        <v>0</v>
      </c>
      <c r="AX134" s="76" cm="1">
        <f t="array" ref="AX134">IF(T134="",0,SUMPRODUCT((BX4:BX795="Fruits a coque")*(BY4:BY795="ALERTE")*(COUNTIF(AF134,"*"&amp;BZ4:BZ795&amp;"*")&gt;0)*1))</f>
        <v>0</v>
      </c>
      <c r="AY134" s="76" cm="1">
        <f t="array" ref="AY134">IF(T134="",0,SUMPRODUCT((BX4:BX795="Celeri")*(BY4:BY795="ALERTE")*(COUNTIF(AF134,"*"&amp;BZ4:BZ795&amp;"*")&gt;0)*1))</f>
        <v>0</v>
      </c>
      <c r="AZ134" s="76" cm="1">
        <f t="array" ref="AZ134">IF(T134="",0,SUMPRODUCT((BX4:BX795="Moutarde")*(BY4:BY795="ALERTE")*(COUNTIF(AF134,"*"&amp;BZ4:BZ795&amp;"*")&gt;0)*1))</f>
        <v>0</v>
      </c>
      <c r="BA134" s="76" cm="1">
        <f t="array" ref="BA134">IF(T134="",0,SUMPRODUCT((BX4:BX795="Sesame")*(BY4:BY795="ALERTE")*(COUNTIF(AF134,"*"&amp;BZ4:BZ795&amp;"*")&gt;0)*1))</f>
        <v>0</v>
      </c>
      <c r="BB134" s="76" cm="1">
        <f t="array" ref="BB134">IF(T134="",0,SUMPRODUCT((BX4:BX795="Sulfites")*(BY4:BY795="ALERTE")*(COUNTIF(AF134,"*"&amp;BZ4:BZ795&amp;"*")&gt;0)*1))</f>
        <v>0</v>
      </c>
      <c r="BC134" s="76" cm="1">
        <f t="array" ref="BC134">IF(T134="",0,SUMPRODUCT((BX4:BX795="Lupin")*(BY4:BY795="ALERTE")*(COUNTIF(AF134,"*"&amp;BZ4:BZ795&amp;"*")&gt;0)*1))</f>
        <v>0</v>
      </c>
      <c r="BD134" s="76" cm="1">
        <f t="array" ref="BD134">IF(T134="",0,SUMPRODUCT((BX4:BX795="Mollusques")*(BY4:BY795="EXCL")*(COUNTIF(AF134,"*"&amp;BZ4:BZ795&amp;"*")&gt;0)*1))</f>
        <v>0</v>
      </c>
      <c r="BE134" s="76" cm="1">
        <f t="array" ref="BE134">IF(T134="",0,SUMPRODUCT((BX4:BX795="Mollusques")*(BY4:BY795="ALERTE")*(COUNTIF(AF134,"*"&amp;BZ4:BZ795&amp;"*")&gt;0)*1))</f>
        <v>0</v>
      </c>
      <c r="BF134" s="76" t="str">
        <f t="shared" si="66"/>
        <v/>
      </c>
      <c r="BG134" s="76" t="str">
        <f t="shared" si="67"/>
        <v/>
      </c>
      <c r="BH134" s="76" t="str">
        <f t="shared" si="68"/>
        <v/>
      </c>
      <c r="BI134" s="76" t="str">
        <f t="shared" si="69"/>
        <v/>
      </c>
      <c r="BJ134" s="76" t="str">
        <f t="shared" si="70"/>
        <v/>
      </c>
      <c r="BK134" s="76" t="str">
        <f t="shared" si="71"/>
        <v/>
      </c>
      <c r="BL134" s="76" t="str">
        <f t="shared" si="72"/>
        <v/>
      </c>
      <c r="BM134" s="76" t="str">
        <f t="shared" si="73"/>
        <v/>
      </c>
      <c r="BN134" s="76" t="str">
        <f t="shared" si="74"/>
        <v/>
      </c>
      <c r="BO134" s="76" t="str">
        <f t="shared" si="75"/>
        <v/>
      </c>
      <c r="BP134" s="76" t="str">
        <f t="shared" si="76"/>
        <v/>
      </c>
      <c r="BQ134" s="76" t="str">
        <f t="shared" si="77"/>
        <v/>
      </c>
      <c r="BR134" s="76" t="str">
        <f t="shared" si="78"/>
        <v/>
      </c>
      <c r="BS134" s="76" t="str">
        <f t="shared" si="79"/>
        <v/>
      </c>
      <c r="BT134" s="76" t="str">
        <f t="shared" si="80"/>
        <v/>
      </c>
      <c r="BU134" s="76" t="str">
        <f t="shared" si="81"/>
        <v/>
      </c>
      <c r="BX134" s="67" t="s">
        <v>9</v>
      </c>
      <c r="BY134" s="547" t="s">
        <v>20</v>
      </c>
      <c r="BZ134" s="67" t="s">
        <v>2111</v>
      </c>
      <c r="CA134" s="67" t="s">
        <v>522</v>
      </c>
    </row>
    <row r="135" spans="2:79" ht="30" customHeight="1">
      <c r="B135" s="816" t="str">
        <f t="shared" si="42"/>
        <v/>
      </c>
      <c r="C135" s="816" t="str">
        <f t="shared" si="43"/>
        <v/>
      </c>
      <c r="D135" s="816" t="str">
        <f t="shared" si="44"/>
        <v/>
      </c>
      <c r="E135" s="816">
        <f>IF(H134&lt;&gt;"",E134,IF(E134="","",IFERROR(MATCH(TRUE(),INDEX(INDEX($K:$K,E134+1):$K$203&lt;&gt;"",0),0)+E134,"")))</f>
        <v>276</v>
      </c>
      <c r="F135" s="816">
        <f t="shared" si="82"/>
        <v>0</v>
      </c>
      <c r="G135" s="816" t="str">
        <f t="shared" si="45"/>
        <v>0</v>
      </c>
      <c r="H135" s="829" t="str">
        <f t="shared" si="46"/>
        <v/>
      </c>
      <c r="I135" s="837" t="str">
        <f t="shared" si="47"/>
        <v/>
      </c>
      <c r="J135" s="830" t="str">
        <f>IF(K135="","",COUNTIF($K$18:K135,"&lt;&gt;"))</f>
        <v/>
      </c>
      <c r="K135" s="831"/>
      <c r="L135" s="830" t="str">
        <f t="shared" si="48"/>
        <v/>
      </c>
      <c r="M135" s="792">
        <f t="shared" si="49"/>
        <v>1</v>
      </c>
      <c r="N135" s="832">
        <f t="shared" si="50"/>
        <v>118</v>
      </c>
      <c r="O135" s="833" t="str">
        <f t="shared" si="51"/>
        <v>0</v>
      </c>
      <c r="P135" s="832">
        <f t="shared" si="52"/>
        <v>1</v>
      </c>
      <c r="Q135" s="832">
        <f t="shared" si="53"/>
        <v>1</v>
      </c>
      <c r="S135" s="556">
        <f t="shared" si="54"/>
        <v>135</v>
      </c>
      <c r="T135" s="834" t="str">
        <f t="shared" si="83"/>
        <v>0</v>
      </c>
      <c r="U135" s="556" t="s">
        <v>1456</v>
      </c>
      <c r="V135" s="835" t="str">
        <f t="shared" si="55"/>
        <v>0</v>
      </c>
      <c r="W135" s="836" t="str">
        <f t="shared" si="56"/>
        <v/>
      </c>
      <c r="X135" s="560" t="str">
        <f t="shared" si="57"/>
        <v>0</v>
      </c>
      <c r="Y135" s="561" t="str">
        <f t="shared" si="58"/>
        <v/>
      </c>
      <c r="Z135" s="556">
        <f t="shared" si="59"/>
        <v>0</v>
      </c>
      <c r="AA135" s="556">
        <f t="shared" si="60"/>
        <v>0</v>
      </c>
      <c r="AB135" s="561" t="str">
        <f t="shared" si="61"/>
        <v>aucun match</v>
      </c>
      <c r="AC135" s="76" t="str">
        <f t="shared" si="62"/>
        <v>0</v>
      </c>
      <c r="AD135" s="76" t="str">
        <f t="shared" si="63"/>
        <v>0</v>
      </c>
      <c r="AE135" s="76" t="str">
        <f t="shared" si="64"/>
        <v>0</v>
      </c>
      <c r="AF135" s="76" t="str">
        <f t="shared" si="65"/>
        <v xml:space="preserve"> 0 </v>
      </c>
      <c r="AG135" s="76" cm="1">
        <f t="array" ref="AG135">IF(T135="",0,SUMPRODUCT((BX4:BX795="Gluten")*(BY4:BY795="INFO")*(COUNTIF(AF135,"*"&amp;BZ4:BZ795&amp;"*")&gt;0)*1))</f>
        <v>0</v>
      </c>
      <c r="AH135" s="76" cm="1">
        <f t="array" ref="AH135">IF(T135="",0,SUMPRODUCT((BX4:BX795="Gluten")*(BY4:BY795="EXCL")*(COUNTIF(AF135,"*"&amp;BZ4:BZ795&amp;"*")&gt;0)*1))</f>
        <v>0</v>
      </c>
      <c r="AI135" s="76" cm="1">
        <f t="array" ref="AI135">IF(T135="",0,SUMPRODUCT((BX4:BX795="Gluten")*(BY4:BY795="ALERTE")*(COUNTIF(AF135,"*"&amp;BZ4:BZ795&amp;"*")&gt;0)*1))</f>
        <v>0</v>
      </c>
      <c r="AJ135" s="76" cm="1">
        <f t="array" ref="AJ135">IF(T135="",0,SUMPRODUCT((BX4:BX795="Gluten")*(BY4:BY795="SUSP")*(COUNTIF(AF135,"*"&amp;BZ4:BZ795&amp;"*")&gt;0)*1))</f>
        <v>0</v>
      </c>
      <c r="AK135" s="76" cm="1">
        <f t="array" ref="AK135">IF(T135="",0,SUMPRODUCT((BX4:BX795="Crustaces")*(BY4:BY795="ALERTE")*(COUNTIF(AF135,"*"&amp;BZ4:BZ795&amp;"*")&gt;0)*1))</f>
        <v>0</v>
      </c>
      <c r="AL135" s="76" cm="1">
        <f t="array" ref="AL135">IF(T135="",0,SUMPRODUCT((BX4:BX795="Oeufs")*(BY4:BY795="ALERTE")*(COUNTIF(AF135,"*"&amp;BZ4:BZ795&amp;"*")&gt;0)*1))</f>
        <v>0</v>
      </c>
      <c r="AM135" s="76" cm="1">
        <f t="array" ref="AM135">IF(T135="",0,SUMPRODUCT((BX4:BX795="Poissons")*(BY4:BY795="INFO")*(COUNTIF(AF135,"*"&amp;BZ4:BZ795&amp;"*")&gt;0)*1))</f>
        <v>0</v>
      </c>
      <c r="AN135" s="76" cm="1">
        <f t="array" ref="AN135">IF(T135="",0,SUMPRODUCT((BX4:BX795="Poissons")*(BY4:BY795="EXCL")*(COUNTIF(AF135,"*"&amp;BZ4:BZ795&amp;"*")&gt;0)*1))</f>
        <v>0</v>
      </c>
      <c r="AO135" s="76" cm="1">
        <f t="array" ref="AO135">IF(T135="",0,SUMPRODUCT((BX4:BX795="Poissons")*(BY4:BY795="ALERTE")*(COUNTIF(AF135,"*"&amp;BZ4:BZ795&amp;"*")&gt;0)*1))</f>
        <v>0</v>
      </c>
      <c r="AP135" s="76" cm="1">
        <f t="array" ref="AP135">IF(T135="",0,SUMPRODUCT((BX4:BX795="Arachides")*(BY4:BY795="ALERTE")*(COUNTIF(AF135,"*"&amp;BZ4:BZ795&amp;"*")&gt;0)*1))</f>
        <v>0</v>
      </c>
      <c r="AQ135" s="76" cm="1">
        <f t="array" ref="AQ135">IF(T135="",0,SUMPRODUCT((BX4:BX795="Soja")*(BY4:BY795="INFO")*(COUNTIF(AF135,"*"&amp;BZ4:BZ795&amp;"*")&gt;0)*1))</f>
        <v>0</v>
      </c>
      <c r="AR135" s="76" cm="1">
        <f t="array" ref="AR135">IF(T135="",0,SUMPRODUCT((BX4:BX795="Soja")*(BY4:BY795="ALERTE")*(COUNTIF(AF135,"*"&amp;BZ4:BZ795&amp;"*")&gt;0)*1))</f>
        <v>0</v>
      </c>
      <c r="AS135" s="76" cm="1">
        <f t="array" ref="AS135">IF(T135="",0,SUMPRODUCT((BX4:BX795="Lait")*(BY4:BY795="INFO")*(COUNTIF(AF135,"*"&amp;BZ4:BZ795&amp;"*")&gt;0)*1))</f>
        <v>0</v>
      </c>
      <c r="AT135" s="76" cm="1">
        <f t="array" ref="AT135">IF(T135="",0,SUMPRODUCT((BX4:BX795="Lait")*(BY4:BY795="EXCL")*(COUNTIF(AF135,"*"&amp;BZ4:BZ795&amp;"*")&gt;0)*1))</f>
        <v>0</v>
      </c>
      <c r="AU135" s="76" cm="1">
        <f t="array" ref="AU135">IF(T135="",0,SUMPRODUCT((BX4:BX795="Lait")*(BY4:BY795="ALERTE")*(COUNTIF(AF135,"*"&amp;BZ4:BZ795&amp;"*")&gt;0)*1))</f>
        <v>0</v>
      </c>
      <c r="AV135" s="76" cm="1">
        <f t="array" ref="AV135">IF(T135="",0,SUMPRODUCT((BX4:BX795="Lait")*(BY4:BY795="SUSP")*(COUNTIF(AF135,"*"&amp;BZ4:BZ795&amp;"*")&gt;0)*1))</f>
        <v>0</v>
      </c>
      <c r="AW135" s="76" cm="1">
        <f t="array" ref="AW135">IF(T135="",0,SUMPRODUCT((BX4:BX795="Fruits a coque")*(BY4:BY795="EXCL")*(COUNTIF(AF135,"*"&amp;BZ4:BZ795&amp;"*")&gt;0)*1))</f>
        <v>0</v>
      </c>
      <c r="AX135" s="76" cm="1">
        <f t="array" ref="AX135">IF(T135="",0,SUMPRODUCT((BX4:BX795="Fruits a coque")*(BY4:BY795="ALERTE")*(COUNTIF(AF135,"*"&amp;BZ4:BZ795&amp;"*")&gt;0)*1))</f>
        <v>0</v>
      </c>
      <c r="AY135" s="76" cm="1">
        <f t="array" ref="AY135">IF(T135="",0,SUMPRODUCT((BX4:BX795="Celeri")*(BY4:BY795="ALERTE")*(COUNTIF(AF135,"*"&amp;BZ4:BZ795&amp;"*")&gt;0)*1))</f>
        <v>0</v>
      </c>
      <c r="AZ135" s="76" cm="1">
        <f t="array" ref="AZ135">IF(T135="",0,SUMPRODUCT((BX4:BX795="Moutarde")*(BY4:BY795="ALERTE")*(COUNTIF(AF135,"*"&amp;BZ4:BZ795&amp;"*")&gt;0)*1))</f>
        <v>0</v>
      </c>
      <c r="BA135" s="76" cm="1">
        <f t="array" ref="BA135">IF(T135="",0,SUMPRODUCT((BX4:BX795="Sesame")*(BY4:BY795="ALERTE")*(COUNTIF(AF135,"*"&amp;BZ4:BZ795&amp;"*")&gt;0)*1))</f>
        <v>0</v>
      </c>
      <c r="BB135" s="76" cm="1">
        <f t="array" ref="BB135">IF(T135="",0,SUMPRODUCT((BX4:BX795="Sulfites")*(BY4:BY795="ALERTE")*(COUNTIF(AF135,"*"&amp;BZ4:BZ795&amp;"*")&gt;0)*1))</f>
        <v>0</v>
      </c>
      <c r="BC135" s="76" cm="1">
        <f t="array" ref="BC135">IF(T135="",0,SUMPRODUCT((BX4:BX795="Lupin")*(BY4:BY795="ALERTE")*(COUNTIF(AF135,"*"&amp;BZ4:BZ795&amp;"*")&gt;0)*1))</f>
        <v>0</v>
      </c>
      <c r="BD135" s="76" cm="1">
        <f t="array" ref="BD135">IF(T135="",0,SUMPRODUCT((BX4:BX795="Mollusques")*(BY4:BY795="EXCL")*(COUNTIF(AF135,"*"&amp;BZ4:BZ795&amp;"*")&gt;0)*1))</f>
        <v>0</v>
      </c>
      <c r="BE135" s="76" cm="1">
        <f t="array" ref="BE135">IF(T135="",0,SUMPRODUCT((BX4:BX795="Mollusques")*(BY4:BY795="ALERTE")*(COUNTIF(AF135,"*"&amp;BZ4:BZ795&amp;"*")&gt;0)*1))</f>
        <v>0</v>
      </c>
      <c r="BF135" s="76" t="str">
        <f t="shared" si="66"/>
        <v/>
      </c>
      <c r="BG135" s="76" t="str">
        <f t="shared" si="67"/>
        <v/>
      </c>
      <c r="BH135" s="76" t="str">
        <f t="shared" si="68"/>
        <v/>
      </c>
      <c r="BI135" s="76" t="str">
        <f t="shared" si="69"/>
        <v/>
      </c>
      <c r="BJ135" s="76" t="str">
        <f t="shared" si="70"/>
        <v/>
      </c>
      <c r="BK135" s="76" t="str">
        <f t="shared" si="71"/>
        <v/>
      </c>
      <c r="BL135" s="76" t="str">
        <f t="shared" si="72"/>
        <v/>
      </c>
      <c r="BM135" s="76" t="str">
        <f t="shared" si="73"/>
        <v/>
      </c>
      <c r="BN135" s="76" t="str">
        <f t="shared" si="74"/>
        <v/>
      </c>
      <c r="BO135" s="76" t="str">
        <f t="shared" si="75"/>
        <v/>
      </c>
      <c r="BP135" s="76" t="str">
        <f t="shared" si="76"/>
        <v/>
      </c>
      <c r="BQ135" s="76" t="str">
        <f t="shared" si="77"/>
        <v/>
      </c>
      <c r="BR135" s="76" t="str">
        <f t="shared" si="78"/>
        <v/>
      </c>
      <c r="BS135" s="76" t="str">
        <f t="shared" si="79"/>
        <v/>
      </c>
      <c r="BT135" s="76" t="str">
        <f t="shared" si="80"/>
        <v/>
      </c>
      <c r="BU135" s="76" t="str">
        <f t="shared" si="81"/>
        <v/>
      </c>
      <c r="BX135" s="67" t="s">
        <v>9</v>
      </c>
      <c r="BY135" s="547" t="s">
        <v>20</v>
      </c>
      <c r="BZ135" s="67" t="s">
        <v>101</v>
      </c>
      <c r="CA135" s="67" t="s">
        <v>523</v>
      </c>
    </row>
    <row r="136" spans="2:79" ht="30" customHeight="1">
      <c r="B136" s="816" t="str">
        <f t="shared" si="42"/>
        <v/>
      </c>
      <c r="C136" s="816" t="str">
        <f t="shared" si="43"/>
        <v/>
      </c>
      <c r="D136" s="816" t="str">
        <f t="shared" si="44"/>
        <v/>
      </c>
      <c r="E136" s="816">
        <f>IF(H135&lt;&gt;"",E135,IF(E135="","",IFERROR(MATCH(TRUE(),INDEX(INDEX($K:$K,E135+1):$K$203&lt;&gt;"",0),0)+E135,"")))</f>
        <v>277</v>
      </c>
      <c r="F136" s="816">
        <f t="shared" si="82"/>
        <v>0</v>
      </c>
      <c r="G136" s="816" t="str">
        <f t="shared" si="45"/>
        <v>0</v>
      </c>
      <c r="H136" s="829" t="str">
        <f t="shared" si="46"/>
        <v/>
      </c>
      <c r="I136" s="837" t="str">
        <f t="shared" si="47"/>
        <v/>
      </c>
      <c r="J136" s="830" t="str">
        <f>IF(K136="","",COUNTIF($K$18:K136,"&lt;&gt;"))</f>
        <v/>
      </c>
      <c r="K136" s="831"/>
      <c r="L136" s="830" t="str">
        <f t="shared" si="48"/>
        <v/>
      </c>
      <c r="M136" s="792">
        <f t="shared" si="49"/>
        <v>1</v>
      </c>
      <c r="N136" s="832">
        <f t="shared" si="50"/>
        <v>119</v>
      </c>
      <c r="O136" s="833" t="str">
        <f t="shared" si="51"/>
        <v>0</v>
      </c>
      <c r="P136" s="832">
        <f t="shared" si="52"/>
        <v>1</v>
      </c>
      <c r="Q136" s="832">
        <f t="shared" si="53"/>
        <v>1</v>
      </c>
      <c r="S136" s="556">
        <f t="shared" si="54"/>
        <v>136</v>
      </c>
      <c r="T136" s="834" t="str">
        <f t="shared" si="83"/>
        <v>0</v>
      </c>
      <c r="U136" s="556" t="s">
        <v>1456</v>
      </c>
      <c r="V136" s="835" t="str">
        <f t="shared" si="55"/>
        <v>0</v>
      </c>
      <c r="W136" s="836" t="str">
        <f t="shared" si="56"/>
        <v/>
      </c>
      <c r="X136" s="560" t="str">
        <f t="shared" si="57"/>
        <v>0</v>
      </c>
      <c r="Y136" s="561" t="str">
        <f t="shared" si="58"/>
        <v/>
      </c>
      <c r="Z136" s="556">
        <f t="shared" si="59"/>
        <v>0</v>
      </c>
      <c r="AA136" s="556">
        <f t="shared" si="60"/>
        <v>0</v>
      </c>
      <c r="AB136" s="561" t="str">
        <f t="shared" si="61"/>
        <v>aucun match</v>
      </c>
      <c r="AC136" s="76" t="str">
        <f t="shared" si="62"/>
        <v>0</v>
      </c>
      <c r="AD136" s="76" t="str">
        <f t="shared" si="63"/>
        <v>0</v>
      </c>
      <c r="AE136" s="76" t="str">
        <f t="shared" si="64"/>
        <v>0</v>
      </c>
      <c r="AF136" s="76" t="str">
        <f t="shared" si="65"/>
        <v xml:space="preserve"> 0 </v>
      </c>
      <c r="AG136" s="76" cm="1">
        <f t="array" ref="AG136">IF(T136="",0,SUMPRODUCT((BX4:BX795="Gluten")*(BY4:BY795="INFO")*(COUNTIF(AF136,"*"&amp;BZ4:BZ795&amp;"*")&gt;0)*1))</f>
        <v>0</v>
      </c>
      <c r="AH136" s="76" cm="1">
        <f t="array" ref="AH136">IF(T136="",0,SUMPRODUCT((BX4:BX795="Gluten")*(BY4:BY795="EXCL")*(COUNTIF(AF136,"*"&amp;BZ4:BZ795&amp;"*")&gt;0)*1))</f>
        <v>0</v>
      </c>
      <c r="AI136" s="76" cm="1">
        <f t="array" ref="AI136">IF(T136="",0,SUMPRODUCT((BX4:BX795="Gluten")*(BY4:BY795="ALERTE")*(COUNTIF(AF136,"*"&amp;BZ4:BZ795&amp;"*")&gt;0)*1))</f>
        <v>0</v>
      </c>
      <c r="AJ136" s="76" cm="1">
        <f t="array" ref="AJ136">IF(T136="",0,SUMPRODUCT((BX4:BX795="Gluten")*(BY4:BY795="SUSP")*(COUNTIF(AF136,"*"&amp;BZ4:BZ795&amp;"*")&gt;0)*1))</f>
        <v>0</v>
      </c>
      <c r="AK136" s="76" cm="1">
        <f t="array" ref="AK136">IF(T136="",0,SUMPRODUCT((BX4:BX795="Crustaces")*(BY4:BY795="ALERTE")*(COUNTIF(AF136,"*"&amp;BZ4:BZ795&amp;"*")&gt;0)*1))</f>
        <v>0</v>
      </c>
      <c r="AL136" s="76" cm="1">
        <f t="array" ref="AL136">IF(T136="",0,SUMPRODUCT((BX4:BX795="Oeufs")*(BY4:BY795="ALERTE")*(COUNTIF(AF136,"*"&amp;BZ4:BZ795&amp;"*")&gt;0)*1))</f>
        <v>0</v>
      </c>
      <c r="AM136" s="76" cm="1">
        <f t="array" ref="AM136">IF(T136="",0,SUMPRODUCT((BX4:BX795="Poissons")*(BY4:BY795="INFO")*(COUNTIF(AF136,"*"&amp;BZ4:BZ795&amp;"*")&gt;0)*1))</f>
        <v>0</v>
      </c>
      <c r="AN136" s="76" cm="1">
        <f t="array" ref="AN136">IF(T136="",0,SUMPRODUCT((BX4:BX795="Poissons")*(BY4:BY795="EXCL")*(COUNTIF(AF136,"*"&amp;BZ4:BZ795&amp;"*")&gt;0)*1))</f>
        <v>0</v>
      </c>
      <c r="AO136" s="76" cm="1">
        <f t="array" ref="AO136">IF(T136="",0,SUMPRODUCT((BX4:BX795="Poissons")*(BY4:BY795="ALERTE")*(COUNTIF(AF136,"*"&amp;BZ4:BZ795&amp;"*")&gt;0)*1))</f>
        <v>0</v>
      </c>
      <c r="AP136" s="76" cm="1">
        <f t="array" ref="AP136">IF(T136="",0,SUMPRODUCT((BX4:BX795="Arachides")*(BY4:BY795="ALERTE")*(COUNTIF(AF136,"*"&amp;BZ4:BZ795&amp;"*")&gt;0)*1))</f>
        <v>0</v>
      </c>
      <c r="AQ136" s="76" cm="1">
        <f t="array" ref="AQ136">IF(T136="",0,SUMPRODUCT((BX4:BX795="Soja")*(BY4:BY795="INFO")*(COUNTIF(AF136,"*"&amp;BZ4:BZ795&amp;"*")&gt;0)*1))</f>
        <v>0</v>
      </c>
      <c r="AR136" s="76" cm="1">
        <f t="array" ref="AR136">IF(T136="",0,SUMPRODUCT((BX4:BX795="Soja")*(BY4:BY795="ALERTE")*(COUNTIF(AF136,"*"&amp;BZ4:BZ795&amp;"*")&gt;0)*1))</f>
        <v>0</v>
      </c>
      <c r="AS136" s="76" cm="1">
        <f t="array" ref="AS136">IF(T136="",0,SUMPRODUCT((BX4:BX795="Lait")*(BY4:BY795="INFO")*(COUNTIF(AF136,"*"&amp;BZ4:BZ795&amp;"*")&gt;0)*1))</f>
        <v>0</v>
      </c>
      <c r="AT136" s="76" cm="1">
        <f t="array" ref="AT136">IF(T136="",0,SUMPRODUCT((BX4:BX795="Lait")*(BY4:BY795="EXCL")*(COUNTIF(AF136,"*"&amp;BZ4:BZ795&amp;"*")&gt;0)*1))</f>
        <v>0</v>
      </c>
      <c r="AU136" s="76" cm="1">
        <f t="array" ref="AU136">IF(T136="",0,SUMPRODUCT((BX4:BX795="Lait")*(BY4:BY795="ALERTE")*(COUNTIF(AF136,"*"&amp;BZ4:BZ795&amp;"*")&gt;0)*1))</f>
        <v>0</v>
      </c>
      <c r="AV136" s="76" cm="1">
        <f t="array" ref="AV136">IF(T136="",0,SUMPRODUCT((BX4:BX795="Lait")*(BY4:BY795="SUSP")*(COUNTIF(AF136,"*"&amp;BZ4:BZ795&amp;"*")&gt;0)*1))</f>
        <v>0</v>
      </c>
      <c r="AW136" s="76" cm="1">
        <f t="array" ref="AW136">IF(T136="",0,SUMPRODUCT((BX4:BX795="Fruits a coque")*(BY4:BY795="EXCL")*(COUNTIF(AF136,"*"&amp;BZ4:BZ795&amp;"*")&gt;0)*1))</f>
        <v>0</v>
      </c>
      <c r="AX136" s="76" cm="1">
        <f t="array" ref="AX136">IF(T136="",0,SUMPRODUCT((BX4:BX795="Fruits a coque")*(BY4:BY795="ALERTE")*(COUNTIF(AF136,"*"&amp;BZ4:BZ795&amp;"*")&gt;0)*1))</f>
        <v>0</v>
      </c>
      <c r="AY136" s="76" cm="1">
        <f t="array" ref="AY136">IF(T136="",0,SUMPRODUCT((BX4:BX795="Celeri")*(BY4:BY795="ALERTE")*(COUNTIF(AF136,"*"&amp;BZ4:BZ795&amp;"*")&gt;0)*1))</f>
        <v>0</v>
      </c>
      <c r="AZ136" s="76" cm="1">
        <f t="array" ref="AZ136">IF(T136="",0,SUMPRODUCT((BX4:BX795="Moutarde")*(BY4:BY795="ALERTE")*(COUNTIF(AF136,"*"&amp;BZ4:BZ795&amp;"*")&gt;0)*1))</f>
        <v>0</v>
      </c>
      <c r="BA136" s="76" cm="1">
        <f t="array" ref="BA136">IF(T136="",0,SUMPRODUCT((BX4:BX795="Sesame")*(BY4:BY795="ALERTE")*(COUNTIF(AF136,"*"&amp;BZ4:BZ795&amp;"*")&gt;0)*1))</f>
        <v>0</v>
      </c>
      <c r="BB136" s="76" cm="1">
        <f t="array" ref="BB136">IF(T136="",0,SUMPRODUCT((BX4:BX795="Sulfites")*(BY4:BY795="ALERTE")*(COUNTIF(AF136,"*"&amp;BZ4:BZ795&amp;"*")&gt;0)*1))</f>
        <v>0</v>
      </c>
      <c r="BC136" s="76" cm="1">
        <f t="array" ref="BC136">IF(T136="",0,SUMPRODUCT((BX4:BX795="Lupin")*(BY4:BY795="ALERTE")*(COUNTIF(AF136,"*"&amp;BZ4:BZ795&amp;"*")&gt;0)*1))</f>
        <v>0</v>
      </c>
      <c r="BD136" s="76" cm="1">
        <f t="array" ref="BD136">IF(T136="",0,SUMPRODUCT((BX4:BX795="Mollusques")*(BY4:BY795="EXCL")*(COUNTIF(AF136,"*"&amp;BZ4:BZ795&amp;"*")&gt;0)*1))</f>
        <v>0</v>
      </c>
      <c r="BE136" s="76" cm="1">
        <f t="array" ref="BE136">IF(T136="",0,SUMPRODUCT((BX4:BX795="Mollusques")*(BY4:BY795="ALERTE")*(COUNTIF(AF136,"*"&amp;BZ4:BZ795&amp;"*")&gt;0)*1))</f>
        <v>0</v>
      </c>
      <c r="BF136" s="76" t="str">
        <f t="shared" si="66"/>
        <v/>
      </c>
      <c r="BG136" s="76" t="str">
        <f t="shared" si="67"/>
        <v/>
      </c>
      <c r="BH136" s="76" t="str">
        <f t="shared" si="68"/>
        <v/>
      </c>
      <c r="BI136" s="76" t="str">
        <f t="shared" si="69"/>
        <v/>
      </c>
      <c r="BJ136" s="76" t="str">
        <f t="shared" si="70"/>
        <v/>
      </c>
      <c r="BK136" s="76" t="str">
        <f t="shared" si="71"/>
        <v/>
      </c>
      <c r="BL136" s="76" t="str">
        <f t="shared" si="72"/>
        <v/>
      </c>
      <c r="BM136" s="76" t="str">
        <f t="shared" si="73"/>
        <v/>
      </c>
      <c r="BN136" s="76" t="str">
        <f t="shared" si="74"/>
        <v/>
      </c>
      <c r="BO136" s="76" t="str">
        <f t="shared" si="75"/>
        <v/>
      </c>
      <c r="BP136" s="76" t="str">
        <f t="shared" si="76"/>
        <v/>
      </c>
      <c r="BQ136" s="76" t="str">
        <f t="shared" si="77"/>
        <v/>
      </c>
      <c r="BR136" s="76" t="str">
        <f t="shared" si="78"/>
        <v/>
      </c>
      <c r="BS136" s="76" t="str">
        <f t="shared" si="79"/>
        <v/>
      </c>
      <c r="BT136" s="76" t="str">
        <f t="shared" si="80"/>
        <v/>
      </c>
      <c r="BU136" s="76" t="str">
        <f t="shared" si="81"/>
        <v/>
      </c>
      <c r="BX136" s="67" t="s">
        <v>9</v>
      </c>
      <c r="BY136" s="547" t="s">
        <v>20</v>
      </c>
      <c r="BZ136" s="67" t="s">
        <v>2112</v>
      </c>
      <c r="CA136" s="67" t="s">
        <v>524</v>
      </c>
    </row>
    <row r="137" spans="2:79" ht="30" customHeight="1">
      <c r="B137" s="816" t="str">
        <f t="shared" si="42"/>
        <v/>
      </c>
      <c r="C137" s="816" t="str">
        <f t="shared" si="43"/>
        <v/>
      </c>
      <c r="D137" s="816" t="str">
        <f t="shared" si="44"/>
        <v/>
      </c>
      <c r="E137" s="816">
        <f>IF(H136&lt;&gt;"",E136,IF(E136="","",IFERROR(MATCH(TRUE(),INDEX(INDEX($K:$K,E136+1):$K$203&lt;&gt;"",0),0)+E136,"")))</f>
        <v>278</v>
      </c>
      <c r="F137" s="816">
        <f t="shared" si="82"/>
        <v>0</v>
      </c>
      <c r="G137" s="816" t="str">
        <f t="shared" si="45"/>
        <v>0</v>
      </c>
      <c r="H137" s="829" t="str">
        <f t="shared" si="46"/>
        <v/>
      </c>
      <c r="I137" s="837" t="str">
        <f t="shared" si="47"/>
        <v/>
      </c>
      <c r="J137" s="830" t="str">
        <f>IF(K137="","",COUNTIF($K$18:K137,"&lt;&gt;"))</f>
        <v/>
      </c>
      <c r="K137" s="831"/>
      <c r="L137" s="830" t="str">
        <f t="shared" si="48"/>
        <v/>
      </c>
      <c r="M137" s="792">
        <f t="shared" si="49"/>
        <v>1</v>
      </c>
      <c r="N137" s="832">
        <f t="shared" si="50"/>
        <v>120</v>
      </c>
      <c r="O137" s="833" t="str">
        <f t="shared" si="51"/>
        <v>0</v>
      </c>
      <c r="P137" s="832">
        <f t="shared" si="52"/>
        <v>1</v>
      </c>
      <c r="Q137" s="832">
        <f t="shared" si="53"/>
        <v>1</v>
      </c>
      <c r="S137" s="556">
        <f t="shared" si="54"/>
        <v>137</v>
      </c>
      <c r="T137" s="834" t="str">
        <f t="shared" si="83"/>
        <v>0</v>
      </c>
      <c r="U137" s="556" t="s">
        <v>1456</v>
      </c>
      <c r="V137" s="835" t="str">
        <f t="shared" si="55"/>
        <v>0</v>
      </c>
      <c r="W137" s="836" t="str">
        <f t="shared" si="56"/>
        <v/>
      </c>
      <c r="X137" s="560" t="str">
        <f t="shared" si="57"/>
        <v>0</v>
      </c>
      <c r="Y137" s="561" t="str">
        <f t="shared" si="58"/>
        <v/>
      </c>
      <c r="Z137" s="556">
        <f t="shared" si="59"/>
        <v>0</v>
      </c>
      <c r="AA137" s="556">
        <f t="shared" si="60"/>
        <v>0</v>
      </c>
      <c r="AB137" s="561" t="str">
        <f t="shared" si="61"/>
        <v>aucun match</v>
      </c>
      <c r="AC137" s="76" t="str">
        <f t="shared" si="62"/>
        <v>0</v>
      </c>
      <c r="AD137" s="76" t="str">
        <f t="shared" si="63"/>
        <v>0</v>
      </c>
      <c r="AE137" s="76" t="str">
        <f t="shared" si="64"/>
        <v>0</v>
      </c>
      <c r="AF137" s="76" t="str">
        <f t="shared" si="65"/>
        <v xml:space="preserve"> 0 </v>
      </c>
      <c r="AG137" s="76" cm="1">
        <f t="array" ref="AG137">IF(T137="",0,SUMPRODUCT((BX4:BX795="Gluten")*(BY4:BY795="INFO")*(COUNTIF(AF137,"*"&amp;BZ4:BZ795&amp;"*")&gt;0)*1))</f>
        <v>0</v>
      </c>
      <c r="AH137" s="76" cm="1">
        <f t="array" ref="AH137">IF(T137="",0,SUMPRODUCT((BX4:BX795="Gluten")*(BY4:BY795="EXCL")*(COUNTIF(AF137,"*"&amp;BZ4:BZ795&amp;"*")&gt;0)*1))</f>
        <v>0</v>
      </c>
      <c r="AI137" s="76" cm="1">
        <f t="array" ref="AI137">IF(T137="",0,SUMPRODUCT((BX4:BX795="Gluten")*(BY4:BY795="ALERTE")*(COUNTIF(AF137,"*"&amp;BZ4:BZ795&amp;"*")&gt;0)*1))</f>
        <v>0</v>
      </c>
      <c r="AJ137" s="76" cm="1">
        <f t="array" ref="AJ137">IF(T137="",0,SUMPRODUCT((BX4:BX795="Gluten")*(BY4:BY795="SUSP")*(COUNTIF(AF137,"*"&amp;BZ4:BZ795&amp;"*")&gt;0)*1))</f>
        <v>0</v>
      </c>
      <c r="AK137" s="76" cm="1">
        <f t="array" ref="AK137">IF(T137="",0,SUMPRODUCT((BX4:BX795="Crustaces")*(BY4:BY795="ALERTE")*(COUNTIF(AF137,"*"&amp;BZ4:BZ795&amp;"*")&gt;0)*1))</f>
        <v>0</v>
      </c>
      <c r="AL137" s="76" cm="1">
        <f t="array" ref="AL137">IF(T137="",0,SUMPRODUCT((BX4:BX795="Oeufs")*(BY4:BY795="ALERTE")*(COUNTIF(AF137,"*"&amp;BZ4:BZ795&amp;"*")&gt;0)*1))</f>
        <v>0</v>
      </c>
      <c r="AM137" s="76" cm="1">
        <f t="array" ref="AM137">IF(T137="",0,SUMPRODUCT((BX4:BX795="Poissons")*(BY4:BY795="INFO")*(COUNTIF(AF137,"*"&amp;BZ4:BZ795&amp;"*")&gt;0)*1))</f>
        <v>0</v>
      </c>
      <c r="AN137" s="76" cm="1">
        <f t="array" ref="AN137">IF(T137="",0,SUMPRODUCT((BX4:BX795="Poissons")*(BY4:BY795="EXCL")*(COUNTIF(AF137,"*"&amp;BZ4:BZ795&amp;"*")&gt;0)*1))</f>
        <v>0</v>
      </c>
      <c r="AO137" s="76" cm="1">
        <f t="array" ref="AO137">IF(T137="",0,SUMPRODUCT((BX4:BX795="Poissons")*(BY4:BY795="ALERTE")*(COUNTIF(AF137,"*"&amp;BZ4:BZ795&amp;"*")&gt;0)*1))</f>
        <v>0</v>
      </c>
      <c r="AP137" s="76" cm="1">
        <f t="array" ref="AP137">IF(T137="",0,SUMPRODUCT((BX4:BX795="Arachides")*(BY4:BY795="ALERTE")*(COUNTIF(AF137,"*"&amp;BZ4:BZ795&amp;"*")&gt;0)*1))</f>
        <v>0</v>
      </c>
      <c r="AQ137" s="76" cm="1">
        <f t="array" ref="AQ137">IF(T137="",0,SUMPRODUCT((BX4:BX795="Soja")*(BY4:BY795="INFO")*(COUNTIF(AF137,"*"&amp;BZ4:BZ795&amp;"*")&gt;0)*1))</f>
        <v>0</v>
      </c>
      <c r="AR137" s="76" cm="1">
        <f t="array" ref="AR137">IF(T137="",0,SUMPRODUCT((BX4:BX795="Soja")*(BY4:BY795="ALERTE")*(COUNTIF(AF137,"*"&amp;BZ4:BZ795&amp;"*")&gt;0)*1))</f>
        <v>0</v>
      </c>
      <c r="AS137" s="76" cm="1">
        <f t="array" ref="AS137">IF(T137="",0,SUMPRODUCT((BX4:BX795="Lait")*(BY4:BY795="INFO")*(COUNTIF(AF137,"*"&amp;BZ4:BZ795&amp;"*")&gt;0)*1))</f>
        <v>0</v>
      </c>
      <c r="AT137" s="76" cm="1">
        <f t="array" ref="AT137">IF(T137="",0,SUMPRODUCT((BX4:BX795="Lait")*(BY4:BY795="EXCL")*(COUNTIF(AF137,"*"&amp;BZ4:BZ795&amp;"*")&gt;0)*1))</f>
        <v>0</v>
      </c>
      <c r="AU137" s="76" cm="1">
        <f t="array" ref="AU137">IF(T137="",0,SUMPRODUCT((BX4:BX795="Lait")*(BY4:BY795="ALERTE")*(COUNTIF(AF137,"*"&amp;BZ4:BZ795&amp;"*")&gt;0)*1))</f>
        <v>0</v>
      </c>
      <c r="AV137" s="76" cm="1">
        <f t="array" ref="AV137">IF(T137="",0,SUMPRODUCT((BX4:BX795="Lait")*(BY4:BY795="SUSP")*(COUNTIF(AF137,"*"&amp;BZ4:BZ795&amp;"*")&gt;0)*1))</f>
        <v>0</v>
      </c>
      <c r="AW137" s="76" cm="1">
        <f t="array" ref="AW137">IF(T137="",0,SUMPRODUCT((BX4:BX795="Fruits a coque")*(BY4:BY795="EXCL")*(COUNTIF(AF137,"*"&amp;BZ4:BZ795&amp;"*")&gt;0)*1))</f>
        <v>0</v>
      </c>
      <c r="AX137" s="76" cm="1">
        <f t="array" ref="AX137">IF(T137="",0,SUMPRODUCT((BX4:BX795="Fruits a coque")*(BY4:BY795="ALERTE")*(COUNTIF(AF137,"*"&amp;BZ4:BZ795&amp;"*")&gt;0)*1))</f>
        <v>0</v>
      </c>
      <c r="AY137" s="76" cm="1">
        <f t="array" ref="AY137">IF(T137="",0,SUMPRODUCT((BX4:BX795="Celeri")*(BY4:BY795="ALERTE")*(COUNTIF(AF137,"*"&amp;BZ4:BZ795&amp;"*")&gt;0)*1))</f>
        <v>0</v>
      </c>
      <c r="AZ137" s="76" cm="1">
        <f t="array" ref="AZ137">IF(T137="",0,SUMPRODUCT((BX4:BX795="Moutarde")*(BY4:BY795="ALERTE")*(COUNTIF(AF137,"*"&amp;BZ4:BZ795&amp;"*")&gt;0)*1))</f>
        <v>0</v>
      </c>
      <c r="BA137" s="76" cm="1">
        <f t="array" ref="BA137">IF(T137="",0,SUMPRODUCT((BX4:BX795="Sesame")*(BY4:BY795="ALERTE")*(COUNTIF(AF137,"*"&amp;BZ4:BZ795&amp;"*")&gt;0)*1))</f>
        <v>0</v>
      </c>
      <c r="BB137" s="76" cm="1">
        <f t="array" ref="BB137">IF(T137="",0,SUMPRODUCT((BX4:BX795="Sulfites")*(BY4:BY795="ALERTE")*(COUNTIF(AF137,"*"&amp;BZ4:BZ795&amp;"*")&gt;0)*1))</f>
        <v>0</v>
      </c>
      <c r="BC137" s="76" cm="1">
        <f t="array" ref="BC137">IF(T137="",0,SUMPRODUCT((BX4:BX795="Lupin")*(BY4:BY795="ALERTE")*(COUNTIF(AF137,"*"&amp;BZ4:BZ795&amp;"*")&gt;0)*1))</f>
        <v>0</v>
      </c>
      <c r="BD137" s="76" cm="1">
        <f t="array" ref="BD137">IF(T137="",0,SUMPRODUCT((BX4:BX795="Mollusques")*(BY4:BY795="EXCL")*(COUNTIF(AF137,"*"&amp;BZ4:BZ795&amp;"*")&gt;0)*1))</f>
        <v>0</v>
      </c>
      <c r="BE137" s="76" cm="1">
        <f t="array" ref="BE137">IF(T137="",0,SUMPRODUCT((BX4:BX795="Mollusques")*(BY4:BY795="ALERTE")*(COUNTIF(AF137,"*"&amp;BZ4:BZ795&amp;"*")&gt;0)*1))</f>
        <v>0</v>
      </c>
      <c r="BF137" s="76" t="str">
        <f t="shared" si="66"/>
        <v/>
      </c>
      <c r="BG137" s="76" t="str">
        <f t="shared" si="67"/>
        <v/>
      </c>
      <c r="BH137" s="76" t="str">
        <f t="shared" si="68"/>
        <v/>
      </c>
      <c r="BI137" s="76" t="str">
        <f t="shared" si="69"/>
        <v/>
      </c>
      <c r="BJ137" s="76" t="str">
        <f t="shared" si="70"/>
        <v/>
      </c>
      <c r="BK137" s="76" t="str">
        <f t="shared" si="71"/>
        <v/>
      </c>
      <c r="BL137" s="76" t="str">
        <f t="shared" si="72"/>
        <v/>
      </c>
      <c r="BM137" s="76" t="str">
        <f t="shared" si="73"/>
        <v/>
      </c>
      <c r="BN137" s="76" t="str">
        <f t="shared" si="74"/>
        <v/>
      </c>
      <c r="BO137" s="76" t="str">
        <f t="shared" si="75"/>
        <v/>
      </c>
      <c r="BP137" s="76" t="str">
        <f t="shared" si="76"/>
        <v/>
      </c>
      <c r="BQ137" s="76" t="str">
        <f t="shared" si="77"/>
        <v/>
      </c>
      <c r="BR137" s="76" t="str">
        <f t="shared" si="78"/>
        <v/>
      </c>
      <c r="BS137" s="76" t="str">
        <f t="shared" si="79"/>
        <v/>
      </c>
      <c r="BT137" s="76" t="str">
        <f t="shared" si="80"/>
        <v/>
      </c>
      <c r="BU137" s="76" t="str">
        <f t="shared" si="81"/>
        <v/>
      </c>
      <c r="BX137" s="67" t="s">
        <v>9</v>
      </c>
      <c r="BY137" s="547" t="s">
        <v>20</v>
      </c>
      <c r="BZ137" s="67" t="s">
        <v>102</v>
      </c>
      <c r="CA137" s="67" t="s">
        <v>525</v>
      </c>
    </row>
    <row r="138" spans="2:79" ht="30" customHeight="1">
      <c r="B138" s="816" t="str">
        <f t="shared" si="42"/>
        <v/>
      </c>
      <c r="C138" s="816" t="str">
        <f t="shared" si="43"/>
        <v/>
      </c>
      <c r="D138" s="816" t="str">
        <f t="shared" si="44"/>
        <v/>
      </c>
      <c r="E138" s="816">
        <f>IF(H137&lt;&gt;"",E137,IF(E137="","",IFERROR(MATCH(TRUE(),INDEX(INDEX($K:$K,E137+1):$K$203&lt;&gt;"",0),0)+E137,"")))</f>
        <v>279</v>
      </c>
      <c r="F138" s="816">
        <f t="shared" si="82"/>
        <v>0</v>
      </c>
      <c r="G138" s="816" t="str">
        <f t="shared" si="45"/>
        <v>0</v>
      </c>
      <c r="H138" s="829" t="str">
        <f t="shared" si="46"/>
        <v/>
      </c>
      <c r="I138" s="837" t="str">
        <f t="shared" si="47"/>
        <v/>
      </c>
      <c r="J138" s="830" t="str">
        <f>IF(K138="","",COUNTIF($K$18:K138,"&lt;&gt;"))</f>
        <v/>
      </c>
      <c r="K138" s="831"/>
      <c r="L138" s="830" t="str">
        <f t="shared" si="48"/>
        <v/>
      </c>
      <c r="M138" s="792">
        <f t="shared" si="49"/>
        <v>1</v>
      </c>
      <c r="N138" s="832">
        <f t="shared" si="50"/>
        <v>121</v>
      </c>
      <c r="O138" s="833" t="str">
        <f t="shared" si="51"/>
        <v>0</v>
      </c>
      <c r="P138" s="832">
        <f t="shared" si="52"/>
        <v>1</v>
      </c>
      <c r="Q138" s="832">
        <f t="shared" si="53"/>
        <v>1</v>
      </c>
      <c r="S138" s="556">
        <f t="shared" si="54"/>
        <v>138</v>
      </c>
      <c r="T138" s="834" t="str">
        <f t="shared" si="83"/>
        <v>0</v>
      </c>
      <c r="U138" s="556" t="s">
        <v>1456</v>
      </c>
      <c r="V138" s="835" t="str">
        <f t="shared" si="55"/>
        <v>0</v>
      </c>
      <c r="W138" s="836" t="str">
        <f t="shared" si="56"/>
        <v/>
      </c>
      <c r="X138" s="560" t="str">
        <f t="shared" si="57"/>
        <v>0</v>
      </c>
      <c r="Y138" s="561" t="str">
        <f t="shared" si="58"/>
        <v/>
      </c>
      <c r="Z138" s="556">
        <f t="shared" si="59"/>
        <v>0</v>
      </c>
      <c r="AA138" s="556">
        <f t="shared" si="60"/>
        <v>0</v>
      </c>
      <c r="AB138" s="561" t="str">
        <f t="shared" si="61"/>
        <v>aucun match</v>
      </c>
      <c r="AC138" s="76" t="str">
        <f t="shared" si="62"/>
        <v>0</v>
      </c>
      <c r="AD138" s="76" t="str">
        <f t="shared" si="63"/>
        <v>0</v>
      </c>
      <c r="AE138" s="76" t="str">
        <f t="shared" si="64"/>
        <v>0</v>
      </c>
      <c r="AF138" s="76" t="str">
        <f t="shared" si="65"/>
        <v xml:space="preserve"> 0 </v>
      </c>
      <c r="AG138" s="76" cm="1">
        <f t="array" ref="AG138">IF(T138="",0,SUMPRODUCT((BX4:BX795="Gluten")*(BY4:BY795="INFO")*(COUNTIF(AF138,"*"&amp;BZ4:BZ795&amp;"*")&gt;0)*1))</f>
        <v>0</v>
      </c>
      <c r="AH138" s="76" cm="1">
        <f t="array" ref="AH138">IF(T138="",0,SUMPRODUCT((BX4:BX795="Gluten")*(BY4:BY795="EXCL")*(COUNTIF(AF138,"*"&amp;BZ4:BZ795&amp;"*")&gt;0)*1))</f>
        <v>0</v>
      </c>
      <c r="AI138" s="76" cm="1">
        <f t="array" ref="AI138">IF(T138="",0,SUMPRODUCT((BX4:BX795="Gluten")*(BY4:BY795="ALERTE")*(COUNTIF(AF138,"*"&amp;BZ4:BZ795&amp;"*")&gt;0)*1))</f>
        <v>0</v>
      </c>
      <c r="AJ138" s="76" cm="1">
        <f t="array" ref="AJ138">IF(T138="",0,SUMPRODUCT((BX4:BX795="Gluten")*(BY4:BY795="SUSP")*(COUNTIF(AF138,"*"&amp;BZ4:BZ795&amp;"*")&gt;0)*1))</f>
        <v>0</v>
      </c>
      <c r="AK138" s="76" cm="1">
        <f t="array" ref="AK138">IF(T138="",0,SUMPRODUCT((BX4:BX795="Crustaces")*(BY4:BY795="ALERTE")*(COUNTIF(AF138,"*"&amp;BZ4:BZ795&amp;"*")&gt;0)*1))</f>
        <v>0</v>
      </c>
      <c r="AL138" s="76" cm="1">
        <f t="array" ref="AL138">IF(T138="",0,SUMPRODUCT((BX4:BX795="Oeufs")*(BY4:BY795="ALERTE")*(COUNTIF(AF138,"*"&amp;BZ4:BZ795&amp;"*")&gt;0)*1))</f>
        <v>0</v>
      </c>
      <c r="AM138" s="76" cm="1">
        <f t="array" ref="AM138">IF(T138="",0,SUMPRODUCT((BX4:BX795="Poissons")*(BY4:BY795="INFO")*(COUNTIF(AF138,"*"&amp;BZ4:BZ795&amp;"*")&gt;0)*1))</f>
        <v>0</v>
      </c>
      <c r="AN138" s="76" cm="1">
        <f t="array" ref="AN138">IF(T138="",0,SUMPRODUCT((BX4:BX795="Poissons")*(BY4:BY795="EXCL")*(COUNTIF(AF138,"*"&amp;BZ4:BZ795&amp;"*")&gt;0)*1))</f>
        <v>0</v>
      </c>
      <c r="AO138" s="76" cm="1">
        <f t="array" ref="AO138">IF(T138="",0,SUMPRODUCT((BX4:BX795="Poissons")*(BY4:BY795="ALERTE")*(COUNTIF(AF138,"*"&amp;BZ4:BZ795&amp;"*")&gt;0)*1))</f>
        <v>0</v>
      </c>
      <c r="AP138" s="76" cm="1">
        <f t="array" ref="AP138">IF(T138="",0,SUMPRODUCT((BX4:BX795="Arachides")*(BY4:BY795="ALERTE")*(COUNTIF(AF138,"*"&amp;BZ4:BZ795&amp;"*")&gt;0)*1))</f>
        <v>0</v>
      </c>
      <c r="AQ138" s="76" cm="1">
        <f t="array" ref="AQ138">IF(T138="",0,SUMPRODUCT((BX4:BX795="Soja")*(BY4:BY795="INFO")*(COUNTIF(AF138,"*"&amp;BZ4:BZ795&amp;"*")&gt;0)*1))</f>
        <v>0</v>
      </c>
      <c r="AR138" s="76" cm="1">
        <f t="array" ref="AR138">IF(T138="",0,SUMPRODUCT((BX4:BX795="Soja")*(BY4:BY795="ALERTE")*(COUNTIF(AF138,"*"&amp;BZ4:BZ795&amp;"*")&gt;0)*1))</f>
        <v>0</v>
      </c>
      <c r="AS138" s="76" cm="1">
        <f t="array" ref="AS138">IF(T138="",0,SUMPRODUCT((BX4:BX795="Lait")*(BY4:BY795="INFO")*(COUNTIF(AF138,"*"&amp;BZ4:BZ795&amp;"*")&gt;0)*1))</f>
        <v>0</v>
      </c>
      <c r="AT138" s="76" cm="1">
        <f t="array" ref="AT138">IF(T138="",0,SUMPRODUCT((BX4:BX795="Lait")*(BY4:BY795="EXCL")*(COUNTIF(AF138,"*"&amp;BZ4:BZ795&amp;"*")&gt;0)*1))</f>
        <v>0</v>
      </c>
      <c r="AU138" s="76" cm="1">
        <f t="array" ref="AU138">IF(T138="",0,SUMPRODUCT((BX4:BX795="Lait")*(BY4:BY795="ALERTE")*(COUNTIF(AF138,"*"&amp;BZ4:BZ795&amp;"*")&gt;0)*1))</f>
        <v>0</v>
      </c>
      <c r="AV138" s="76" cm="1">
        <f t="array" ref="AV138">IF(T138="",0,SUMPRODUCT((BX4:BX795="Lait")*(BY4:BY795="SUSP")*(COUNTIF(AF138,"*"&amp;BZ4:BZ795&amp;"*")&gt;0)*1))</f>
        <v>0</v>
      </c>
      <c r="AW138" s="76" cm="1">
        <f t="array" ref="AW138">IF(T138="",0,SUMPRODUCT((BX4:BX795="Fruits a coque")*(BY4:BY795="EXCL")*(COUNTIF(AF138,"*"&amp;BZ4:BZ795&amp;"*")&gt;0)*1))</f>
        <v>0</v>
      </c>
      <c r="AX138" s="76" cm="1">
        <f t="array" ref="AX138">IF(T138="",0,SUMPRODUCT((BX4:BX795="Fruits a coque")*(BY4:BY795="ALERTE")*(COUNTIF(AF138,"*"&amp;BZ4:BZ795&amp;"*")&gt;0)*1))</f>
        <v>0</v>
      </c>
      <c r="AY138" s="76" cm="1">
        <f t="array" ref="AY138">IF(T138="",0,SUMPRODUCT((BX4:BX795="Celeri")*(BY4:BY795="ALERTE")*(COUNTIF(AF138,"*"&amp;BZ4:BZ795&amp;"*")&gt;0)*1))</f>
        <v>0</v>
      </c>
      <c r="AZ138" s="76" cm="1">
        <f t="array" ref="AZ138">IF(T138="",0,SUMPRODUCT((BX4:BX795="Moutarde")*(BY4:BY795="ALERTE")*(COUNTIF(AF138,"*"&amp;BZ4:BZ795&amp;"*")&gt;0)*1))</f>
        <v>0</v>
      </c>
      <c r="BA138" s="76" cm="1">
        <f t="array" ref="BA138">IF(T138="",0,SUMPRODUCT((BX4:BX795="Sesame")*(BY4:BY795="ALERTE")*(COUNTIF(AF138,"*"&amp;BZ4:BZ795&amp;"*")&gt;0)*1))</f>
        <v>0</v>
      </c>
      <c r="BB138" s="76" cm="1">
        <f t="array" ref="BB138">IF(T138="",0,SUMPRODUCT((BX4:BX795="Sulfites")*(BY4:BY795="ALERTE")*(COUNTIF(AF138,"*"&amp;BZ4:BZ795&amp;"*")&gt;0)*1))</f>
        <v>0</v>
      </c>
      <c r="BC138" s="76" cm="1">
        <f t="array" ref="BC138">IF(T138="",0,SUMPRODUCT((BX4:BX795="Lupin")*(BY4:BY795="ALERTE")*(COUNTIF(AF138,"*"&amp;BZ4:BZ795&amp;"*")&gt;0)*1))</f>
        <v>0</v>
      </c>
      <c r="BD138" s="76" cm="1">
        <f t="array" ref="BD138">IF(T138="",0,SUMPRODUCT((BX4:BX795="Mollusques")*(BY4:BY795="EXCL")*(COUNTIF(AF138,"*"&amp;BZ4:BZ795&amp;"*")&gt;0)*1))</f>
        <v>0</v>
      </c>
      <c r="BE138" s="76" cm="1">
        <f t="array" ref="BE138">IF(T138="",0,SUMPRODUCT((BX4:BX795="Mollusques")*(BY4:BY795="ALERTE")*(COUNTIF(AF138,"*"&amp;BZ4:BZ795&amp;"*")&gt;0)*1))</f>
        <v>0</v>
      </c>
      <c r="BF138" s="76" t="str">
        <f t="shared" si="66"/>
        <v/>
      </c>
      <c r="BG138" s="76" t="str">
        <f t="shared" si="67"/>
        <v/>
      </c>
      <c r="BH138" s="76" t="str">
        <f t="shared" si="68"/>
        <v/>
      </c>
      <c r="BI138" s="76" t="str">
        <f t="shared" si="69"/>
        <v/>
      </c>
      <c r="BJ138" s="76" t="str">
        <f t="shared" si="70"/>
        <v/>
      </c>
      <c r="BK138" s="76" t="str">
        <f t="shared" si="71"/>
        <v/>
      </c>
      <c r="BL138" s="76" t="str">
        <f t="shared" si="72"/>
        <v/>
      </c>
      <c r="BM138" s="76" t="str">
        <f t="shared" si="73"/>
        <v/>
      </c>
      <c r="BN138" s="76" t="str">
        <f t="shared" si="74"/>
        <v/>
      </c>
      <c r="BO138" s="76" t="str">
        <f t="shared" si="75"/>
        <v/>
      </c>
      <c r="BP138" s="76" t="str">
        <f t="shared" si="76"/>
        <v/>
      </c>
      <c r="BQ138" s="76" t="str">
        <f t="shared" si="77"/>
        <v/>
      </c>
      <c r="BR138" s="76" t="str">
        <f t="shared" si="78"/>
        <v/>
      </c>
      <c r="BS138" s="76" t="str">
        <f t="shared" si="79"/>
        <v/>
      </c>
      <c r="BT138" s="76" t="str">
        <f t="shared" si="80"/>
        <v/>
      </c>
      <c r="BU138" s="76" t="str">
        <f t="shared" si="81"/>
        <v/>
      </c>
      <c r="BX138" s="67" t="s">
        <v>9</v>
      </c>
      <c r="BY138" s="547" t="s">
        <v>20</v>
      </c>
      <c r="BZ138" s="67" t="s">
        <v>103</v>
      </c>
      <c r="CA138" s="67" t="s">
        <v>526</v>
      </c>
    </row>
    <row r="139" spans="2:79" ht="30" customHeight="1">
      <c r="B139" s="816" t="str">
        <f t="shared" si="42"/>
        <v/>
      </c>
      <c r="C139" s="816" t="str">
        <f t="shared" si="43"/>
        <v/>
      </c>
      <c r="D139" s="816" t="str">
        <f t="shared" si="44"/>
        <v/>
      </c>
      <c r="E139" s="816">
        <f>IF(H138&lt;&gt;"",E138,IF(E138="","",IFERROR(MATCH(TRUE(),INDEX(INDEX($K:$K,E138+1):$K$203&lt;&gt;"",0),0)+E138,"")))</f>
        <v>280</v>
      </c>
      <c r="F139" s="816">
        <f t="shared" si="82"/>
        <v>0</v>
      </c>
      <c r="G139" s="816" t="str">
        <f t="shared" si="45"/>
        <v>0</v>
      </c>
      <c r="H139" s="829" t="str">
        <f t="shared" si="46"/>
        <v/>
      </c>
      <c r="I139" s="837" t="str">
        <f t="shared" si="47"/>
        <v/>
      </c>
      <c r="J139" s="830" t="str">
        <f>IF(K139="","",COUNTIF($K$18:K139,"&lt;&gt;"))</f>
        <v/>
      </c>
      <c r="K139" s="831"/>
      <c r="L139" s="830" t="str">
        <f t="shared" si="48"/>
        <v/>
      </c>
      <c r="M139" s="792">
        <f t="shared" si="49"/>
        <v>1</v>
      </c>
      <c r="N139" s="832">
        <f t="shared" si="50"/>
        <v>122</v>
      </c>
      <c r="O139" s="833" t="str">
        <f t="shared" si="51"/>
        <v>0</v>
      </c>
      <c r="P139" s="832">
        <f t="shared" si="52"/>
        <v>1</v>
      </c>
      <c r="Q139" s="832">
        <f t="shared" si="53"/>
        <v>1</v>
      </c>
      <c r="S139" s="556">
        <f t="shared" si="54"/>
        <v>139</v>
      </c>
      <c r="T139" s="834" t="str">
        <f t="shared" si="83"/>
        <v>0</v>
      </c>
      <c r="U139" s="556" t="s">
        <v>1456</v>
      </c>
      <c r="V139" s="835" t="str">
        <f t="shared" si="55"/>
        <v>0</v>
      </c>
      <c r="W139" s="836" t="str">
        <f t="shared" si="56"/>
        <v/>
      </c>
      <c r="X139" s="560" t="str">
        <f t="shared" si="57"/>
        <v>0</v>
      </c>
      <c r="Y139" s="561" t="str">
        <f t="shared" si="58"/>
        <v/>
      </c>
      <c r="Z139" s="556">
        <f t="shared" si="59"/>
        <v>0</v>
      </c>
      <c r="AA139" s="556">
        <f t="shared" si="60"/>
        <v>0</v>
      </c>
      <c r="AB139" s="561" t="str">
        <f t="shared" si="61"/>
        <v>aucun match</v>
      </c>
      <c r="AC139" s="76" t="str">
        <f t="shared" si="62"/>
        <v>0</v>
      </c>
      <c r="AD139" s="76" t="str">
        <f t="shared" si="63"/>
        <v>0</v>
      </c>
      <c r="AE139" s="76" t="str">
        <f t="shared" si="64"/>
        <v>0</v>
      </c>
      <c r="AF139" s="76" t="str">
        <f t="shared" si="65"/>
        <v xml:space="preserve"> 0 </v>
      </c>
      <c r="AG139" s="76" cm="1">
        <f t="array" ref="AG139">IF(T139="",0,SUMPRODUCT((BX4:BX795="Gluten")*(BY4:BY795="INFO")*(COUNTIF(AF139,"*"&amp;BZ4:BZ795&amp;"*")&gt;0)*1))</f>
        <v>0</v>
      </c>
      <c r="AH139" s="76" cm="1">
        <f t="array" ref="AH139">IF(T139="",0,SUMPRODUCT((BX4:BX795="Gluten")*(BY4:BY795="EXCL")*(COUNTIF(AF139,"*"&amp;BZ4:BZ795&amp;"*")&gt;0)*1))</f>
        <v>0</v>
      </c>
      <c r="AI139" s="76" cm="1">
        <f t="array" ref="AI139">IF(T139="",0,SUMPRODUCT((BX4:BX795="Gluten")*(BY4:BY795="ALERTE")*(COUNTIF(AF139,"*"&amp;BZ4:BZ795&amp;"*")&gt;0)*1))</f>
        <v>0</v>
      </c>
      <c r="AJ139" s="76" cm="1">
        <f t="array" ref="AJ139">IF(T139="",0,SUMPRODUCT((BX4:BX795="Gluten")*(BY4:BY795="SUSP")*(COUNTIF(AF139,"*"&amp;BZ4:BZ795&amp;"*")&gt;0)*1))</f>
        <v>0</v>
      </c>
      <c r="AK139" s="76" cm="1">
        <f t="array" ref="AK139">IF(T139="",0,SUMPRODUCT((BX4:BX795="Crustaces")*(BY4:BY795="ALERTE")*(COUNTIF(AF139,"*"&amp;BZ4:BZ795&amp;"*")&gt;0)*1))</f>
        <v>0</v>
      </c>
      <c r="AL139" s="76" cm="1">
        <f t="array" ref="AL139">IF(T139="",0,SUMPRODUCT((BX4:BX795="Oeufs")*(BY4:BY795="ALERTE")*(COUNTIF(AF139,"*"&amp;BZ4:BZ795&amp;"*")&gt;0)*1))</f>
        <v>0</v>
      </c>
      <c r="AM139" s="76" cm="1">
        <f t="array" ref="AM139">IF(T139="",0,SUMPRODUCT((BX4:BX795="Poissons")*(BY4:BY795="INFO")*(COUNTIF(AF139,"*"&amp;BZ4:BZ795&amp;"*")&gt;0)*1))</f>
        <v>0</v>
      </c>
      <c r="AN139" s="76" cm="1">
        <f t="array" ref="AN139">IF(T139="",0,SUMPRODUCT((BX4:BX795="Poissons")*(BY4:BY795="EXCL")*(COUNTIF(AF139,"*"&amp;BZ4:BZ795&amp;"*")&gt;0)*1))</f>
        <v>0</v>
      </c>
      <c r="AO139" s="76" cm="1">
        <f t="array" ref="AO139">IF(T139="",0,SUMPRODUCT((BX4:BX795="Poissons")*(BY4:BY795="ALERTE")*(COUNTIF(AF139,"*"&amp;BZ4:BZ795&amp;"*")&gt;0)*1))</f>
        <v>0</v>
      </c>
      <c r="AP139" s="76" cm="1">
        <f t="array" ref="AP139">IF(T139="",0,SUMPRODUCT((BX4:BX795="Arachides")*(BY4:BY795="ALERTE")*(COUNTIF(AF139,"*"&amp;BZ4:BZ795&amp;"*")&gt;0)*1))</f>
        <v>0</v>
      </c>
      <c r="AQ139" s="76" cm="1">
        <f t="array" ref="AQ139">IF(T139="",0,SUMPRODUCT((BX4:BX795="Soja")*(BY4:BY795="INFO")*(COUNTIF(AF139,"*"&amp;BZ4:BZ795&amp;"*")&gt;0)*1))</f>
        <v>0</v>
      </c>
      <c r="AR139" s="76" cm="1">
        <f t="array" ref="AR139">IF(T139="",0,SUMPRODUCT((BX4:BX795="Soja")*(BY4:BY795="ALERTE")*(COUNTIF(AF139,"*"&amp;BZ4:BZ795&amp;"*")&gt;0)*1))</f>
        <v>0</v>
      </c>
      <c r="AS139" s="76" cm="1">
        <f t="array" ref="AS139">IF(T139="",0,SUMPRODUCT((BX4:BX795="Lait")*(BY4:BY795="INFO")*(COUNTIF(AF139,"*"&amp;BZ4:BZ795&amp;"*")&gt;0)*1))</f>
        <v>0</v>
      </c>
      <c r="AT139" s="76" cm="1">
        <f t="array" ref="AT139">IF(T139="",0,SUMPRODUCT((BX4:BX795="Lait")*(BY4:BY795="EXCL")*(COUNTIF(AF139,"*"&amp;BZ4:BZ795&amp;"*")&gt;0)*1))</f>
        <v>0</v>
      </c>
      <c r="AU139" s="76" cm="1">
        <f t="array" ref="AU139">IF(T139="",0,SUMPRODUCT((BX4:BX795="Lait")*(BY4:BY795="ALERTE")*(COUNTIF(AF139,"*"&amp;BZ4:BZ795&amp;"*")&gt;0)*1))</f>
        <v>0</v>
      </c>
      <c r="AV139" s="76" cm="1">
        <f t="array" ref="AV139">IF(T139="",0,SUMPRODUCT((BX4:BX795="Lait")*(BY4:BY795="SUSP")*(COUNTIF(AF139,"*"&amp;BZ4:BZ795&amp;"*")&gt;0)*1))</f>
        <v>0</v>
      </c>
      <c r="AW139" s="76" cm="1">
        <f t="array" ref="AW139">IF(T139="",0,SUMPRODUCT((BX4:BX795="Fruits a coque")*(BY4:BY795="EXCL")*(COUNTIF(AF139,"*"&amp;BZ4:BZ795&amp;"*")&gt;0)*1))</f>
        <v>0</v>
      </c>
      <c r="AX139" s="76" cm="1">
        <f t="array" ref="AX139">IF(T139="",0,SUMPRODUCT((BX4:BX795="Fruits a coque")*(BY4:BY795="ALERTE")*(COUNTIF(AF139,"*"&amp;BZ4:BZ795&amp;"*")&gt;0)*1))</f>
        <v>0</v>
      </c>
      <c r="AY139" s="76" cm="1">
        <f t="array" ref="AY139">IF(T139="",0,SUMPRODUCT((BX4:BX795="Celeri")*(BY4:BY795="ALERTE")*(COUNTIF(AF139,"*"&amp;BZ4:BZ795&amp;"*")&gt;0)*1))</f>
        <v>0</v>
      </c>
      <c r="AZ139" s="76" cm="1">
        <f t="array" ref="AZ139">IF(T139="",0,SUMPRODUCT((BX4:BX795="Moutarde")*(BY4:BY795="ALERTE")*(COUNTIF(AF139,"*"&amp;BZ4:BZ795&amp;"*")&gt;0)*1))</f>
        <v>0</v>
      </c>
      <c r="BA139" s="76" cm="1">
        <f t="array" ref="BA139">IF(T139="",0,SUMPRODUCT((BX4:BX795="Sesame")*(BY4:BY795="ALERTE")*(COUNTIF(AF139,"*"&amp;BZ4:BZ795&amp;"*")&gt;0)*1))</f>
        <v>0</v>
      </c>
      <c r="BB139" s="76" cm="1">
        <f t="array" ref="BB139">IF(T139="",0,SUMPRODUCT((BX4:BX795="Sulfites")*(BY4:BY795="ALERTE")*(COUNTIF(AF139,"*"&amp;BZ4:BZ795&amp;"*")&gt;0)*1))</f>
        <v>0</v>
      </c>
      <c r="BC139" s="76" cm="1">
        <f t="array" ref="BC139">IF(T139="",0,SUMPRODUCT((BX4:BX795="Lupin")*(BY4:BY795="ALERTE")*(COUNTIF(AF139,"*"&amp;BZ4:BZ795&amp;"*")&gt;0)*1))</f>
        <v>0</v>
      </c>
      <c r="BD139" s="76" cm="1">
        <f t="array" ref="BD139">IF(T139="",0,SUMPRODUCT((BX4:BX795="Mollusques")*(BY4:BY795="EXCL")*(COUNTIF(AF139,"*"&amp;BZ4:BZ795&amp;"*")&gt;0)*1))</f>
        <v>0</v>
      </c>
      <c r="BE139" s="76" cm="1">
        <f t="array" ref="BE139">IF(T139="",0,SUMPRODUCT((BX4:BX795="Mollusques")*(BY4:BY795="ALERTE")*(COUNTIF(AF139,"*"&amp;BZ4:BZ795&amp;"*")&gt;0)*1))</f>
        <v>0</v>
      </c>
      <c r="BF139" s="76" t="str">
        <f t="shared" si="66"/>
        <v/>
      </c>
      <c r="BG139" s="76" t="str">
        <f t="shared" si="67"/>
        <v/>
      </c>
      <c r="BH139" s="76" t="str">
        <f t="shared" si="68"/>
        <v/>
      </c>
      <c r="BI139" s="76" t="str">
        <f t="shared" si="69"/>
        <v/>
      </c>
      <c r="BJ139" s="76" t="str">
        <f t="shared" si="70"/>
        <v/>
      </c>
      <c r="BK139" s="76" t="str">
        <f t="shared" si="71"/>
        <v/>
      </c>
      <c r="BL139" s="76" t="str">
        <f t="shared" si="72"/>
        <v/>
      </c>
      <c r="BM139" s="76" t="str">
        <f t="shared" si="73"/>
        <v/>
      </c>
      <c r="BN139" s="76" t="str">
        <f t="shared" si="74"/>
        <v/>
      </c>
      <c r="BO139" s="76" t="str">
        <f t="shared" si="75"/>
        <v/>
      </c>
      <c r="BP139" s="76" t="str">
        <f t="shared" si="76"/>
        <v/>
      </c>
      <c r="BQ139" s="76" t="str">
        <f t="shared" si="77"/>
        <v/>
      </c>
      <c r="BR139" s="76" t="str">
        <f t="shared" si="78"/>
        <v/>
      </c>
      <c r="BS139" s="76" t="str">
        <f t="shared" si="79"/>
        <v/>
      </c>
      <c r="BT139" s="76" t="str">
        <f t="shared" si="80"/>
        <v/>
      </c>
      <c r="BU139" s="76" t="str">
        <f t="shared" si="81"/>
        <v/>
      </c>
      <c r="BX139" s="67" t="s">
        <v>9</v>
      </c>
      <c r="BY139" s="547" t="s">
        <v>20</v>
      </c>
      <c r="BZ139" s="67" t="s">
        <v>2009</v>
      </c>
      <c r="CA139" s="67" t="s">
        <v>527</v>
      </c>
    </row>
    <row r="140" spans="2:79" ht="30" customHeight="1">
      <c r="B140" s="816" t="str">
        <f t="shared" si="42"/>
        <v/>
      </c>
      <c r="C140" s="816" t="str">
        <f t="shared" si="43"/>
        <v/>
      </c>
      <c r="D140" s="816" t="str">
        <f t="shared" si="44"/>
        <v/>
      </c>
      <c r="E140" s="816">
        <f>IF(H139&lt;&gt;"",E139,IF(E139="","",IFERROR(MATCH(TRUE(),INDEX(INDEX($K:$K,E139+1):$K$203&lt;&gt;"",0),0)+E139,"")))</f>
        <v>281</v>
      </c>
      <c r="F140" s="816">
        <f t="shared" si="82"/>
        <v>0</v>
      </c>
      <c r="G140" s="816" t="str">
        <f t="shared" si="45"/>
        <v>0</v>
      </c>
      <c r="H140" s="829" t="str">
        <f t="shared" si="46"/>
        <v/>
      </c>
      <c r="I140" s="837" t="str">
        <f t="shared" si="47"/>
        <v/>
      </c>
      <c r="J140" s="830" t="str">
        <f>IF(K140="","",COUNTIF($K$18:K140,"&lt;&gt;"))</f>
        <v/>
      </c>
      <c r="K140" s="831"/>
      <c r="L140" s="830" t="str">
        <f t="shared" si="48"/>
        <v/>
      </c>
      <c r="M140" s="792">
        <f t="shared" si="49"/>
        <v>1</v>
      </c>
      <c r="N140" s="832">
        <f t="shared" si="50"/>
        <v>123</v>
      </c>
      <c r="O140" s="833" t="str">
        <f t="shared" si="51"/>
        <v>0</v>
      </c>
      <c r="P140" s="832">
        <f t="shared" si="52"/>
        <v>1</v>
      </c>
      <c r="Q140" s="832">
        <f t="shared" si="53"/>
        <v>1</v>
      </c>
      <c r="S140" s="556">
        <f t="shared" si="54"/>
        <v>140</v>
      </c>
      <c r="T140" s="834" t="str">
        <f t="shared" si="83"/>
        <v>0</v>
      </c>
      <c r="U140" s="556" t="s">
        <v>1456</v>
      </c>
      <c r="V140" s="835" t="str">
        <f t="shared" si="55"/>
        <v>0</v>
      </c>
      <c r="W140" s="836" t="str">
        <f t="shared" si="56"/>
        <v/>
      </c>
      <c r="X140" s="560" t="str">
        <f t="shared" si="57"/>
        <v>0</v>
      </c>
      <c r="Y140" s="561" t="str">
        <f t="shared" si="58"/>
        <v/>
      </c>
      <c r="Z140" s="556">
        <f t="shared" si="59"/>
        <v>0</v>
      </c>
      <c r="AA140" s="556">
        <f t="shared" si="60"/>
        <v>0</v>
      </c>
      <c r="AB140" s="561" t="str">
        <f t="shared" si="61"/>
        <v>aucun match</v>
      </c>
      <c r="AC140" s="76" t="str">
        <f t="shared" si="62"/>
        <v>0</v>
      </c>
      <c r="AD140" s="76" t="str">
        <f t="shared" si="63"/>
        <v>0</v>
      </c>
      <c r="AE140" s="76" t="str">
        <f t="shared" si="64"/>
        <v>0</v>
      </c>
      <c r="AF140" s="76" t="str">
        <f t="shared" si="65"/>
        <v xml:space="preserve"> 0 </v>
      </c>
      <c r="AG140" s="76" cm="1">
        <f t="array" ref="AG140">IF(T140="",0,SUMPRODUCT((BX4:BX795="Gluten")*(BY4:BY795="INFO")*(COUNTIF(AF140,"*"&amp;BZ4:BZ795&amp;"*")&gt;0)*1))</f>
        <v>0</v>
      </c>
      <c r="AH140" s="76" cm="1">
        <f t="array" ref="AH140">IF(T140="",0,SUMPRODUCT((BX4:BX795="Gluten")*(BY4:BY795="EXCL")*(COUNTIF(AF140,"*"&amp;BZ4:BZ795&amp;"*")&gt;0)*1))</f>
        <v>0</v>
      </c>
      <c r="AI140" s="76" cm="1">
        <f t="array" ref="AI140">IF(T140="",0,SUMPRODUCT((BX4:BX795="Gluten")*(BY4:BY795="ALERTE")*(COUNTIF(AF140,"*"&amp;BZ4:BZ795&amp;"*")&gt;0)*1))</f>
        <v>0</v>
      </c>
      <c r="AJ140" s="76" cm="1">
        <f t="array" ref="AJ140">IF(T140="",0,SUMPRODUCT((BX4:BX795="Gluten")*(BY4:BY795="SUSP")*(COUNTIF(AF140,"*"&amp;BZ4:BZ795&amp;"*")&gt;0)*1))</f>
        <v>0</v>
      </c>
      <c r="AK140" s="76" cm="1">
        <f t="array" ref="AK140">IF(T140="",0,SUMPRODUCT((BX4:BX795="Crustaces")*(BY4:BY795="ALERTE")*(COUNTIF(AF140,"*"&amp;BZ4:BZ795&amp;"*")&gt;0)*1))</f>
        <v>0</v>
      </c>
      <c r="AL140" s="76" cm="1">
        <f t="array" ref="AL140">IF(T140="",0,SUMPRODUCT((BX4:BX795="Oeufs")*(BY4:BY795="ALERTE")*(COUNTIF(AF140,"*"&amp;BZ4:BZ795&amp;"*")&gt;0)*1))</f>
        <v>0</v>
      </c>
      <c r="AM140" s="76" cm="1">
        <f t="array" ref="AM140">IF(T140="",0,SUMPRODUCT((BX4:BX795="Poissons")*(BY4:BY795="INFO")*(COUNTIF(AF140,"*"&amp;BZ4:BZ795&amp;"*")&gt;0)*1))</f>
        <v>0</v>
      </c>
      <c r="AN140" s="76" cm="1">
        <f t="array" ref="AN140">IF(T140="",0,SUMPRODUCT((BX4:BX795="Poissons")*(BY4:BY795="EXCL")*(COUNTIF(AF140,"*"&amp;BZ4:BZ795&amp;"*")&gt;0)*1))</f>
        <v>0</v>
      </c>
      <c r="AO140" s="76" cm="1">
        <f t="array" ref="AO140">IF(T140="",0,SUMPRODUCT((BX4:BX795="Poissons")*(BY4:BY795="ALERTE")*(COUNTIF(AF140,"*"&amp;BZ4:BZ795&amp;"*")&gt;0)*1))</f>
        <v>0</v>
      </c>
      <c r="AP140" s="76" cm="1">
        <f t="array" ref="AP140">IF(T140="",0,SUMPRODUCT((BX4:BX795="Arachides")*(BY4:BY795="ALERTE")*(COUNTIF(AF140,"*"&amp;BZ4:BZ795&amp;"*")&gt;0)*1))</f>
        <v>0</v>
      </c>
      <c r="AQ140" s="76" cm="1">
        <f t="array" ref="AQ140">IF(T140="",0,SUMPRODUCT((BX4:BX795="Soja")*(BY4:BY795="INFO")*(COUNTIF(AF140,"*"&amp;BZ4:BZ795&amp;"*")&gt;0)*1))</f>
        <v>0</v>
      </c>
      <c r="AR140" s="76" cm="1">
        <f t="array" ref="AR140">IF(T140="",0,SUMPRODUCT((BX4:BX795="Soja")*(BY4:BY795="ALERTE")*(COUNTIF(AF140,"*"&amp;BZ4:BZ795&amp;"*")&gt;0)*1))</f>
        <v>0</v>
      </c>
      <c r="AS140" s="76" cm="1">
        <f t="array" ref="AS140">IF(T140="",0,SUMPRODUCT((BX4:BX795="Lait")*(BY4:BY795="INFO")*(COUNTIF(AF140,"*"&amp;BZ4:BZ795&amp;"*")&gt;0)*1))</f>
        <v>0</v>
      </c>
      <c r="AT140" s="76" cm="1">
        <f t="array" ref="AT140">IF(T140="",0,SUMPRODUCT((BX4:BX795="Lait")*(BY4:BY795="EXCL")*(COUNTIF(AF140,"*"&amp;BZ4:BZ795&amp;"*")&gt;0)*1))</f>
        <v>0</v>
      </c>
      <c r="AU140" s="76" cm="1">
        <f t="array" ref="AU140">IF(T140="",0,SUMPRODUCT((BX4:BX795="Lait")*(BY4:BY795="ALERTE")*(COUNTIF(AF140,"*"&amp;BZ4:BZ795&amp;"*")&gt;0)*1))</f>
        <v>0</v>
      </c>
      <c r="AV140" s="76" cm="1">
        <f t="array" ref="AV140">IF(T140="",0,SUMPRODUCT((BX4:BX795="Lait")*(BY4:BY795="SUSP")*(COUNTIF(AF140,"*"&amp;BZ4:BZ795&amp;"*")&gt;0)*1))</f>
        <v>0</v>
      </c>
      <c r="AW140" s="76" cm="1">
        <f t="array" ref="AW140">IF(T140="",0,SUMPRODUCT((BX4:BX795="Fruits a coque")*(BY4:BY795="EXCL")*(COUNTIF(AF140,"*"&amp;BZ4:BZ795&amp;"*")&gt;0)*1))</f>
        <v>0</v>
      </c>
      <c r="AX140" s="76" cm="1">
        <f t="array" ref="AX140">IF(T140="",0,SUMPRODUCT((BX4:BX795="Fruits a coque")*(BY4:BY795="ALERTE")*(COUNTIF(AF140,"*"&amp;BZ4:BZ795&amp;"*")&gt;0)*1))</f>
        <v>0</v>
      </c>
      <c r="AY140" s="76" cm="1">
        <f t="array" ref="AY140">IF(T140="",0,SUMPRODUCT((BX4:BX795="Celeri")*(BY4:BY795="ALERTE")*(COUNTIF(AF140,"*"&amp;BZ4:BZ795&amp;"*")&gt;0)*1))</f>
        <v>0</v>
      </c>
      <c r="AZ140" s="76" cm="1">
        <f t="array" ref="AZ140">IF(T140="",0,SUMPRODUCT((BX4:BX795="Moutarde")*(BY4:BY795="ALERTE")*(COUNTIF(AF140,"*"&amp;BZ4:BZ795&amp;"*")&gt;0)*1))</f>
        <v>0</v>
      </c>
      <c r="BA140" s="76" cm="1">
        <f t="array" ref="BA140">IF(T140="",0,SUMPRODUCT((BX4:BX795="Sesame")*(BY4:BY795="ALERTE")*(COUNTIF(AF140,"*"&amp;BZ4:BZ795&amp;"*")&gt;0)*1))</f>
        <v>0</v>
      </c>
      <c r="BB140" s="76" cm="1">
        <f t="array" ref="BB140">IF(T140="",0,SUMPRODUCT((BX4:BX795="Sulfites")*(BY4:BY795="ALERTE")*(COUNTIF(AF140,"*"&amp;BZ4:BZ795&amp;"*")&gt;0)*1))</f>
        <v>0</v>
      </c>
      <c r="BC140" s="76" cm="1">
        <f t="array" ref="BC140">IF(T140="",0,SUMPRODUCT((BX4:BX795="Lupin")*(BY4:BY795="ALERTE")*(COUNTIF(AF140,"*"&amp;BZ4:BZ795&amp;"*")&gt;0)*1))</f>
        <v>0</v>
      </c>
      <c r="BD140" s="76" cm="1">
        <f t="array" ref="BD140">IF(T140="",0,SUMPRODUCT((BX4:BX795="Mollusques")*(BY4:BY795="EXCL")*(COUNTIF(AF140,"*"&amp;BZ4:BZ795&amp;"*")&gt;0)*1))</f>
        <v>0</v>
      </c>
      <c r="BE140" s="76" cm="1">
        <f t="array" ref="BE140">IF(T140="",0,SUMPRODUCT((BX4:BX795="Mollusques")*(BY4:BY795="ALERTE")*(COUNTIF(AF140,"*"&amp;BZ4:BZ795&amp;"*")&gt;0)*1))</f>
        <v>0</v>
      </c>
      <c r="BF140" s="76" t="str">
        <f t="shared" si="66"/>
        <v/>
      </c>
      <c r="BG140" s="76" t="str">
        <f t="shared" si="67"/>
        <v/>
      </c>
      <c r="BH140" s="76" t="str">
        <f t="shared" si="68"/>
        <v/>
      </c>
      <c r="BI140" s="76" t="str">
        <f t="shared" si="69"/>
        <v/>
      </c>
      <c r="BJ140" s="76" t="str">
        <f t="shared" si="70"/>
        <v/>
      </c>
      <c r="BK140" s="76" t="str">
        <f t="shared" si="71"/>
        <v/>
      </c>
      <c r="BL140" s="76" t="str">
        <f t="shared" si="72"/>
        <v/>
      </c>
      <c r="BM140" s="76" t="str">
        <f t="shared" si="73"/>
        <v/>
      </c>
      <c r="BN140" s="76" t="str">
        <f t="shared" si="74"/>
        <v/>
      </c>
      <c r="BO140" s="76" t="str">
        <f t="shared" si="75"/>
        <v/>
      </c>
      <c r="BP140" s="76" t="str">
        <f t="shared" si="76"/>
        <v/>
      </c>
      <c r="BQ140" s="76" t="str">
        <f t="shared" si="77"/>
        <v/>
      </c>
      <c r="BR140" s="76" t="str">
        <f t="shared" si="78"/>
        <v/>
      </c>
      <c r="BS140" s="76" t="str">
        <f t="shared" si="79"/>
        <v/>
      </c>
      <c r="BT140" s="76" t="str">
        <f t="shared" si="80"/>
        <v/>
      </c>
      <c r="BU140" s="76" t="str">
        <f t="shared" si="81"/>
        <v/>
      </c>
      <c r="BX140" s="67" t="s">
        <v>9</v>
      </c>
      <c r="BY140" s="547" t="s">
        <v>20</v>
      </c>
      <c r="BZ140" s="67" t="s">
        <v>2113</v>
      </c>
      <c r="CA140" s="67" t="s">
        <v>528</v>
      </c>
    </row>
    <row r="141" spans="2:79" ht="30" customHeight="1">
      <c r="B141" s="816" t="str">
        <f t="shared" si="42"/>
        <v/>
      </c>
      <c r="C141" s="816" t="str">
        <f t="shared" si="43"/>
        <v/>
      </c>
      <c r="D141" s="816" t="str">
        <f t="shared" si="44"/>
        <v/>
      </c>
      <c r="E141" s="816">
        <f>IF(H140&lt;&gt;"",E140,IF(E140="","",IFERROR(MATCH(TRUE(),INDEX(INDEX($K:$K,E140+1):$K$203&lt;&gt;"",0),0)+E140,"")))</f>
        <v>282</v>
      </c>
      <c r="F141" s="816">
        <f t="shared" si="82"/>
        <v>0</v>
      </c>
      <c r="G141" s="816" t="str">
        <f t="shared" si="45"/>
        <v>0</v>
      </c>
      <c r="H141" s="829" t="str">
        <f t="shared" si="46"/>
        <v/>
      </c>
      <c r="I141" s="837" t="str">
        <f t="shared" si="47"/>
        <v/>
      </c>
      <c r="J141" s="830" t="str">
        <f>IF(K141="","",COUNTIF($K$18:K141,"&lt;&gt;"))</f>
        <v/>
      </c>
      <c r="K141" s="831"/>
      <c r="L141" s="830" t="str">
        <f t="shared" si="48"/>
        <v/>
      </c>
      <c r="M141" s="792">
        <f t="shared" si="49"/>
        <v>1</v>
      </c>
      <c r="N141" s="832">
        <f t="shared" si="50"/>
        <v>124</v>
      </c>
      <c r="O141" s="833" t="str">
        <f t="shared" si="51"/>
        <v>0</v>
      </c>
      <c r="P141" s="832">
        <f t="shared" si="52"/>
        <v>1</v>
      </c>
      <c r="Q141" s="832">
        <f t="shared" si="53"/>
        <v>1</v>
      </c>
      <c r="S141" s="556">
        <f t="shared" si="54"/>
        <v>141</v>
      </c>
      <c r="T141" s="834" t="str">
        <f t="shared" si="83"/>
        <v>0</v>
      </c>
      <c r="U141" s="556" t="s">
        <v>1456</v>
      </c>
      <c r="V141" s="835" t="str">
        <f t="shared" si="55"/>
        <v>0</v>
      </c>
      <c r="W141" s="836" t="str">
        <f t="shared" si="56"/>
        <v/>
      </c>
      <c r="X141" s="560" t="str">
        <f t="shared" si="57"/>
        <v>0</v>
      </c>
      <c r="Y141" s="561" t="str">
        <f t="shared" si="58"/>
        <v/>
      </c>
      <c r="Z141" s="556">
        <f t="shared" si="59"/>
        <v>0</v>
      </c>
      <c r="AA141" s="556">
        <f t="shared" si="60"/>
        <v>0</v>
      </c>
      <c r="AB141" s="561" t="str">
        <f t="shared" si="61"/>
        <v>aucun match</v>
      </c>
      <c r="AC141" s="76" t="str">
        <f t="shared" si="62"/>
        <v>0</v>
      </c>
      <c r="AD141" s="76" t="str">
        <f t="shared" si="63"/>
        <v>0</v>
      </c>
      <c r="AE141" s="76" t="str">
        <f t="shared" si="64"/>
        <v>0</v>
      </c>
      <c r="AF141" s="76" t="str">
        <f t="shared" si="65"/>
        <v xml:space="preserve"> 0 </v>
      </c>
      <c r="AG141" s="76" cm="1">
        <f t="array" ref="AG141">IF(T141="",0,SUMPRODUCT((BX4:BX795="Gluten")*(BY4:BY795="INFO")*(COUNTIF(AF141,"*"&amp;BZ4:BZ795&amp;"*")&gt;0)*1))</f>
        <v>0</v>
      </c>
      <c r="AH141" s="76" cm="1">
        <f t="array" ref="AH141">IF(T141="",0,SUMPRODUCT((BX4:BX795="Gluten")*(BY4:BY795="EXCL")*(COUNTIF(AF141,"*"&amp;BZ4:BZ795&amp;"*")&gt;0)*1))</f>
        <v>0</v>
      </c>
      <c r="AI141" s="76" cm="1">
        <f t="array" ref="AI141">IF(T141="",0,SUMPRODUCT((BX4:BX795="Gluten")*(BY4:BY795="ALERTE")*(COUNTIF(AF141,"*"&amp;BZ4:BZ795&amp;"*")&gt;0)*1))</f>
        <v>0</v>
      </c>
      <c r="AJ141" s="76" cm="1">
        <f t="array" ref="AJ141">IF(T141="",0,SUMPRODUCT((BX4:BX795="Gluten")*(BY4:BY795="SUSP")*(COUNTIF(AF141,"*"&amp;BZ4:BZ795&amp;"*")&gt;0)*1))</f>
        <v>0</v>
      </c>
      <c r="AK141" s="76" cm="1">
        <f t="array" ref="AK141">IF(T141="",0,SUMPRODUCT((BX4:BX795="Crustaces")*(BY4:BY795="ALERTE")*(COUNTIF(AF141,"*"&amp;BZ4:BZ795&amp;"*")&gt;0)*1))</f>
        <v>0</v>
      </c>
      <c r="AL141" s="76" cm="1">
        <f t="array" ref="AL141">IF(T141="",0,SUMPRODUCT((BX4:BX795="Oeufs")*(BY4:BY795="ALERTE")*(COUNTIF(AF141,"*"&amp;BZ4:BZ795&amp;"*")&gt;0)*1))</f>
        <v>0</v>
      </c>
      <c r="AM141" s="76" cm="1">
        <f t="array" ref="AM141">IF(T141="",0,SUMPRODUCT((BX4:BX795="Poissons")*(BY4:BY795="INFO")*(COUNTIF(AF141,"*"&amp;BZ4:BZ795&amp;"*")&gt;0)*1))</f>
        <v>0</v>
      </c>
      <c r="AN141" s="76" cm="1">
        <f t="array" ref="AN141">IF(T141="",0,SUMPRODUCT((BX4:BX795="Poissons")*(BY4:BY795="EXCL")*(COUNTIF(AF141,"*"&amp;BZ4:BZ795&amp;"*")&gt;0)*1))</f>
        <v>0</v>
      </c>
      <c r="AO141" s="76" cm="1">
        <f t="array" ref="AO141">IF(T141="",0,SUMPRODUCT((BX4:BX795="Poissons")*(BY4:BY795="ALERTE")*(COUNTIF(AF141,"*"&amp;BZ4:BZ795&amp;"*")&gt;0)*1))</f>
        <v>0</v>
      </c>
      <c r="AP141" s="76" cm="1">
        <f t="array" ref="AP141">IF(T141="",0,SUMPRODUCT((BX4:BX795="Arachides")*(BY4:BY795="ALERTE")*(COUNTIF(AF141,"*"&amp;BZ4:BZ795&amp;"*")&gt;0)*1))</f>
        <v>0</v>
      </c>
      <c r="AQ141" s="76" cm="1">
        <f t="array" ref="AQ141">IF(T141="",0,SUMPRODUCT((BX4:BX795="Soja")*(BY4:BY795="INFO")*(COUNTIF(AF141,"*"&amp;BZ4:BZ795&amp;"*")&gt;0)*1))</f>
        <v>0</v>
      </c>
      <c r="AR141" s="76" cm="1">
        <f t="array" ref="AR141">IF(T141="",0,SUMPRODUCT((BX4:BX795="Soja")*(BY4:BY795="ALERTE")*(COUNTIF(AF141,"*"&amp;BZ4:BZ795&amp;"*")&gt;0)*1))</f>
        <v>0</v>
      </c>
      <c r="AS141" s="76" cm="1">
        <f t="array" ref="AS141">IF(T141="",0,SUMPRODUCT((BX4:BX795="Lait")*(BY4:BY795="INFO")*(COUNTIF(AF141,"*"&amp;BZ4:BZ795&amp;"*")&gt;0)*1))</f>
        <v>0</v>
      </c>
      <c r="AT141" s="76" cm="1">
        <f t="array" ref="AT141">IF(T141="",0,SUMPRODUCT((BX4:BX795="Lait")*(BY4:BY795="EXCL")*(COUNTIF(AF141,"*"&amp;BZ4:BZ795&amp;"*")&gt;0)*1))</f>
        <v>0</v>
      </c>
      <c r="AU141" s="76" cm="1">
        <f t="array" ref="AU141">IF(T141="",0,SUMPRODUCT((BX4:BX795="Lait")*(BY4:BY795="ALERTE")*(COUNTIF(AF141,"*"&amp;BZ4:BZ795&amp;"*")&gt;0)*1))</f>
        <v>0</v>
      </c>
      <c r="AV141" s="76" cm="1">
        <f t="array" ref="AV141">IF(T141="",0,SUMPRODUCT((BX4:BX795="Lait")*(BY4:BY795="SUSP")*(COUNTIF(AF141,"*"&amp;BZ4:BZ795&amp;"*")&gt;0)*1))</f>
        <v>0</v>
      </c>
      <c r="AW141" s="76" cm="1">
        <f t="array" ref="AW141">IF(T141="",0,SUMPRODUCT((BX4:BX795="Fruits a coque")*(BY4:BY795="EXCL")*(COUNTIF(AF141,"*"&amp;BZ4:BZ795&amp;"*")&gt;0)*1))</f>
        <v>0</v>
      </c>
      <c r="AX141" s="76" cm="1">
        <f t="array" ref="AX141">IF(T141="",0,SUMPRODUCT((BX4:BX795="Fruits a coque")*(BY4:BY795="ALERTE")*(COUNTIF(AF141,"*"&amp;BZ4:BZ795&amp;"*")&gt;0)*1))</f>
        <v>0</v>
      </c>
      <c r="AY141" s="76" cm="1">
        <f t="array" ref="AY141">IF(T141="",0,SUMPRODUCT((BX4:BX795="Celeri")*(BY4:BY795="ALERTE")*(COUNTIF(AF141,"*"&amp;BZ4:BZ795&amp;"*")&gt;0)*1))</f>
        <v>0</v>
      </c>
      <c r="AZ141" s="76" cm="1">
        <f t="array" ref="AZ141">IF(T141="",0,SUMPRODUCT((BX4:BX795="Moutarde")*(BY4:BY795="ALERTE")*(COUNTIF(AF141,"*"&amp;BZ4:BZ795&amp;"*")&gt;0)*1))</f>
        <v>0</v>
      </c>
      <c r="BA141" s="76" cm="1">
        <f t="array" ref="BA141">IF(T141="",0,SUMPRODUCT((BX4:BX795="Sesame")*(BY4:BY795="ALERTE")*(COUNTIF(AF141,"*"&amp;BZ4:BZ795&amp;"*")&gt;0)*1))</f>
        <v>0</v>
      </c>
      <c r="BB141" s="76" cm="1">
        <f t="array" ref="BB141">IF(T141="",0,SUMPRODUCT((BX4:BX795="Sulfites")*(BY4:BY795="ALERTE")*(COUNTIF(AF141,"*"&amp;BZ4:BZ795&amp;"*")&gt;0)*1))</f>
        <v>0</v>
      </c>
      <c r="BC141" s="76" cm="1">
        <f t="array" ref="BC141">IF(T141="",0,SUMPRODUCT((BX4:BX795="Lupin")*(BY4:BY795="ALERTE")*(COUNTIF(AF141,"*"&amp;BZ4:BZ795&amp;"*")&gt;0)*1))</f>
        <v>0</v>
      </c>
      <c r="BD141" s="76" cm="1">
        <f t="array" ref="BD141">IF(T141="",0,SUMPRODUCT((BX4:BX795="Mollusques")*(BY4:BY795="EXCL")*(COUNTIF(AF141,"*"&amp;BZ4:BZ795&amp;"*")&gt;0)*1))</f>
        <v>0</v>
      </c>
      <c r="BE141" s="76" cm="1">
        <f t="array" ref="BE141">IF(T141="",0,SUMPRODUCT((BX4:BX795="Mollusques")*(BY4:BY795="ALERTE")*(COUNTIF(AF141,"*"&amp;BZ4:BZ795&amp;"*")&gt;0)*1))</f>
        <v>0</v>
      </c>
      <c r="BF141" s="76" t="str">
        <f t="shared" si="66"/>
        <v/>
      </c>
      <c r="BG141" s="76" t="str">
        <f t="shared" si="67"/>
        <v/>
      </c>
      <c r="BH141" s="76" t="str">
        <f t="shared" si="68"/>
        <v/>
      </c>
      <c r="BI141" s="76" t="str">
        <f t="shared" si="69"/>
        <v/>
      </c>
      <c r="BJ141" s="76" t="str">
        <f t="shared" si="70"/>
        <v/>
      </c>
      <c r="BK141" s="76" t="str">
        <f t="shared" si="71"/>
        <v/>
      </c>
      <c r="BL141" s="76" t="str">
        <f t="shared" si="72"/>
        <v/>
      </c>
      <c r="BM141" s="76" t="str">
        <f t="shared" si="73"/>
        <v/>
      </c>
      <c r="BN141" s="76" t="str">
        <f t="shared" si="74"/>
        <v/>
      </c>
      <c r="BO141" s="76" t="str">
        <f t="shared" si="75"/>
        <v/>
      </c>
      <c r="BP141" s="76" t="str">
        <f t="shared" si="76"/>
        <v/>
      </c>
      <c r="BQ141" s="76" t="str">
        <f t="shared" si="77"/>
        <v/>
      </c>
      <c r="BR141" s="76" t="str">
        <f t="shared" si="78"/>
        <v/>
      </c>
      <c r="BS141" s="76" t="str">
        <f t="shared" si="79"/>
        <v/>
      </c>
      <c r="BT141" s="76" t="str">
        <f t="shared" si="80"/>
        <v/>
      </c>
      <c r="BU141" s="76" t="str">
        <f t="shared" si="81"/>
        <v/>
      </c>
      <c r="BX141" s="67" t="s">
        <v>9</v>
      </c>
      <c r="BY141" s="547" t="s">
        <v>20</v>
      </c>
      <c r="BZ141" s="67" t="s">
        <v>2114</v>
      </c>
      <c r="CA141" s="67" t="s">
        <v>529</v>
      </c>
    </row>
    <row r="142" spans="2:79" ht="30" customHeight="1">
      <c r="B142" s="816" t="str">
        <f t="shared" si="42"/>
        <v/>
      </c>
      <c r="C142" s="816" t="str">
        <f t="shared" si="43"/>
        <v/>
      </c>
      <c r="D142" s="816" t="str">
        <f t="shared" si="44"/>
        <v/>
      </c>
      <c r="E142" s="816">
        <f>IF(H141&lt;&gt;"",E141,IF(E141="","",IFERROR(MATCH(TRUE(),INDEX(INDEX($K:$K,E141+1):$K$203&lt;&gt;"",0),0)+E141,"")))</f>
        <v>283</v>
      </c>
      <c r="F142" s="816">
        <f t="shared" si="82"/>
        <v>0</v>
      </c>
      <c r="G142" s="816" t="str">
        <f t="shared" si="45"/>
        <v>0</v>
      </c>
      <c r="H142" s="829" t="str">
        <f t="shared" si="46"/>
        <v/>
      </c>
      <c r="I142" s="837" t="str">
        <f t="shared" si="47"/>
        <v/>
      </c>
      <c r="J142" s="830" t="str">
        <f>IF(K142="","",COUNTIF($K$18:K142,"&lt;&gt;"))</f>
        <v/>
      </c>
      <c r="K142" s="831"/>
      <c r="L142" s="830" t="str">
        <f t="shared" si="48"/>
        <v/>
      </c>
      <c r="M142" s="792">
        <f t="shared" si="49"/>
        <v>1</v>
      </c>
      <c r="N142" s="832">
        <f t="shared" si="50"/>
        <v>125</v>
      </c>
      <c r="O142" s="833" t="str">
        <f t="shared" si="51"/>
        <v>0</v>
      </c>
      <c r="P142" s="832">
        <f t="shared" si="52"/>
        <v>1</v>
      </c>
      <c r="Q142" s="832">
        <f t="shared" si="53"/>
        <v>1</v>
      </c>
      <c r="S142" s="556">
        <f t="shared" si="54"/>
        <v>142</v>
      </c>
      <c r="T142" s="834" t="str">
        <f t="shared" si="83"/>
        <v>0</v>
      </c>
      <c r="U142" s="556" t="s">
        <v>1456</v>
      </c>
      <c r="V142" s="835" t="str">
        <f t="shared" si="55"/>
        <v>0</v>
      </c>
      <c r="W142" s="836" t="str">
        <f t="shared" si="56"/>
        <v/>
      </c>
      <c r="X142" s="560" t="str">
        <f t="shared" si="57"/>
        <v>0</v>
      </c>
      <c r="Y142" s="561" t="str">
        <f t="shared" si="58"/>
        <v/>
      </c>
      <c r="Z142" s="556">
        <f t="shared" si="59"/>
        <v>0</v>
      </c>
      <c r="AA142" s="556">
        <f t="shared" si="60"/>
        <v>0</v>
      </c>
      <c r="AB142" s="561" t="str">
        <f t="shared" si="61"/>
        <v>aucun match</v>
      </c>
      <c r="AC142" s="76" t="str">
        <f t="shared" si="62"/>
        <v>0</v>
      </c>
      <c r="AD142" s="76" t="str">
        <f t="shared" si="63"/>
        <v>0</v>
      </c>
      <c r="AE142" s="76" t="str">
        <f t="shared" si="64"/>
        <v>0</v>
      </c>
      <c r="AF142" s="76" t="str">
        <f t="shared" si="65"/>
        <v xml:space="preserve"> 0 </v>
      </c>
      <c r="AG142" s="76" cm="1">
        <f t="array" ref="AG142">IF(T142="",0,SUMPRODUCT((BX4:BX795="Gluten")*(BY4:BY795="INFO")*(COUNTIF(AF142,"*"&amp;BZ4:BZ795&amp;"*")&gt;0)*1))</f>
        <v>0</v>
      </c>
      <c r="AH142" s="76" cm="1">
        <f t="array" ref="AH142">IF(T142="",0,SUMPRODUCT((BX4:BX795="Gluten")*(BY4:BY795="EXCL")*(COUNTIF(AF142,"*"&amp;BZ4:BZ795&amp;"*")&gt;0)*1))</f>
        <v>0</v>
      </c>
      <c r="AI142" s="76" cm="1">
        <f t="array" ref="AI142">IF(T142="",0,SUMPRODUCT((BX4:BX795="Gluten")*(BY4:BY795="ALERTE")*(COUNTIF(AF142,"*"&amp;BZ4:BZ795&amp;"*")&gt;0)*1))</f>
        <v>0</v>
      </c>
      <c r="AJ142" s="76" cm="1">
        <f t="array" ref="AJ142">IF(T142="",0,SUMPRODUCT((BX4:BX795="Gluten")*(BY4:BY795="SUSP")*(COUNTIF(AF142,"*"&amp;BZ4:BZ795&amp;"*")&gt;0)*1))</f>
        <v>0</v>
      </c>
      <c r="AK142" s="76" cm="1">
        <f t="array" ref="AK142">IF(T142="",0,SUMPRODUCT((BX4:BX795="Crustaces")*(BY4:BY795="ALERTE")*(COUNTIF(AF142,"*"&amp;BZ4:BZ795&amp;"*")&gt;0)*1))</f>
        <v>0</v>
      </c>
      <c r="AL142" s="76" cm="1">
        <f t="array" ref="AL142">IF(T142="",0,SUMPRODUCT((BX4:BX795="Oeufs")*(BY4:BY795="ALERTE")*(COUNTIF(AF142,"*"&amp;BZ4:BZ795&amp;"*")&gt;0)*1))</f>
        <v>0</v>
      </c>
      <c r="AM142" s="76" cm="1">
        <f t="array" ref="AM142">IF(T142="",0,SUMPRODUCT((BX4:BX795="Poissons")*(BY4:BY795="INFO")*(COUNTIF(AF142,"*"&amp;BZ4:BZ795&amp;"*")&gt;0)*1))</f>
        <v>0</v>
      </c>
      <c r="AN142" s="76" cm="1">
        <f t="array" ref="AN142">IF(T142="",0,SUMPRODUCT((BX4:BX795="Poissons")*(BY4:BY795="EXCL")*(COUNTIF(AF142,"*"&amp;BZ4:BZ795&amp;"*")&gt;0)*1))</f>
        <v>0</v>
      </c>
      <c r="AO142" s="76" cm="1">
        <f t="array" ref="AO142">IF(T142="",0,SUMPRODUCT((BX4:BX795="Poissons")*(BY4:BY795="ALERTE")*(COUNTIF(AF142,"*"&amp;BZ4:BZ795&amp;"*")&gt;0)*1))</f>
        <v>0</v>
      </c>
      <c r="AP142" s="76" cm="1">
        <f t="array" ref="AP142">IF(T142="",0,SUMPRODUCT((BX4:BX795="Arachides")*(BY4:BY795="ALERTE")*(COUNTIF(AF142,"*"&amp;BZ4:BZ795&amp;"*")&gt;0)*1))</f>
        <v>0</v>
      </c>
      <c r="AQ142" s="76" cm="1">
        <f t="array" ref="AQ142">IF(T142="",0,SUMPRODUCT((BX4:BX795="Soja")*(BY4:BY795="INFO")*(COUNTIF(AF142,"*"&amp;BZ4:BZ795&amp;"*")&gt;0)*1))</f>
        <v>0</v>
      </c>
      <c r="AR142" s="76" cm="1">
        <f t="array" ref="AR142">IF(T142="",0,SUMPRODUCT((BX4:BX795="Soja")*(BY4:BY795="ALERTE")*(COUNTIF(AF142,"*"&amp;BZ4:BZ795&amp;"*")&gt;0)*1))</f>
        <v>0</v>
      </c>
      <c r="AS142" s="76" cm="1">
        <f t="array" ref="AS142">IF(T142="",0,SUMPRODUCT((BX4:BX795="Lait")*(BY4:BY795="INFO")*(COUNTIF(AF142,"*"&amp;BZ4:BZ795&amp;"*")&gt;0)*1))</f>
        <v>0</v>
      </c>
      <c r="AT142" s="76" cm="1">
        <f t="array" ref="AT142">IF(T142="",0,SUMPRODUCT((BX4:BX795="Lait")*(BY4:BY795="EXCL")*(COUNTIF(AF142,"*"&amp;BZ4:BZ795&amp;"*")&gt;0)*1))</f>
        <v>0</v>
      </c>
      <c r="AU142" s="76" cm="1">
        <f t="array" ref="AU142">IF(T142="",0,SUMPRODUCT((BX4:BX795="Lait")*(BY4:BY795="ALERTE")*(COUNTIF(AF142,"*"&amp;BZ4:BZ795&amp;"*")&gt;0)*1))</f>
        <v>0</v>
      </c>
      <c r="AV142" s="76" cm="1">
        <f t="array" ref="AV142">IF(T142="",0,SUMPRODUCT((BX4:BX795="Lait")*(BY4:BY795="SUSP")*(COUNTIF(AF142,"*"&amp;BZ4:BZ795&amp;"*")&gt;0)*1))</f>
        <v>0</v>
      </c>
      <c r="AW142" s="76" cm="1">
        <f t="array" ref="AW142">IF(T142="",0,SUMPRODUCT((BX4:BX795="Fruits a coque")*(BY4:BY795="EXCL")*(COUNTIF(AF142,"*"&amp;BZ4:BZ795&amp;"*")&gt;0)*1))</f>
        <v>0</v>
      </c>
      <c r="AX142" s="76" cm="1">
        <f t="array" ref="AX142">IF(T142="",0,SUMPRODUCT((BX4:BX795="Fruits a coque")*(BY4:BY795="ALERTE")*(COUNTIF(AF142,"*"&amp;BZ4:BZ795&amp;"*")&gt;0)*1))</f>
        <v>0</v>
      </c>
      <c r="AY142" s="76" cm="1">
        <f t="array" ref="AY142">IF(T142="",0,SUMPRODUCT((BX4:BX795="Celeri")*(BY4:BY795="ALERTE")*(COUNTIF(AF142,"*"&amp;BZ4:BZ795&amp;"*")&gt;0)*1))</f>
        <v>0</v>
      </c>
      <c r="AZ142" s="76" cm="1">
        <f t="array" ref="AZ142">IF(T142="",0,SUMPRODUCT((BX4:BX795="Moutarde")*(BY4:BY795="ALERTE")*(COUNTIF(AF142,"*"&amp;BZ4:BZ795&amp;"*")&gt;0)*1))</f>
        <v>0</v>
      </c>
      <c r="BA142" s="76" cm="1">
        <f t="array" ref="BA142">IF(T142="",0,SUMPRODUCT((BX4:BX795="Sesame")*(BY4:BY795="ALERTE")*(COUNTIF(AF142,"*"&amp;BZ4:BZ795&amp;"*")&gt;0)*1))</f>
        <v>0</v>
      </c>
      <c r="BB142" s="76" cm="1">
        <f t="array" ref="BB142">IF(T142="",0,SUMPRODUCT((BX4:BX795="Sulfites")*(BY4:BY795="ALERTE")*(COUNTIF(AF142,"*"&amp;BZ4:BZ795&amp;"*")&gt;0)*1))</f>
        <v>0</v>
      </c>
      <c r="BC142" s="76" cm="1">
        <f t="array" ref="BC142">IF(T142="",0,SUMPRODUCT((BX4:BX795="Lupin")*(BY4:BY795="ALERTE")*(COUNTIF(AF142,"*"&amp;BZ4:BZ795&amp;"*")&gt;0)*1))</f>
        <v>0</v>
      </c>
      <c r="BD142" s="76" cm="1">
        <f t="array" ref="BD142">IF(T142="",0,SUMPRODUCT((BX4:BX795="Mollusques")*(BY4:BY795="EXCL")*(COUNTIF(AF142,"*"&amp;BZ4:BZ795&amp;"*")&gt;0)*1))</f>
        <v>0</v>
      </c>
      <c r="BE142" s="76" cm="1">
        <f t="array" ref="BE142">IF(T142="",0,SUMPRODUCT((BX4:BX795="Mollusques")*(BY4:BY795="ALERTE")*(COUNTIF(AF142,"*"&amp;BZ4:BZ795&amp;"*")&gt;0)*1))</f>
        <v>0</v>
      </c>
      <c r="BF142" s="76" t="str">
        <f t="shared" si="66"/>
        <v/>
      </c>
      <c r="BG142" s="76" t="str">
        <f t="shared" si="67"/>
        <v/>
      </c>
      <c r="BH142" s="76" t="str">
        <f t="shared" si="68"/>
        <v/>
      </c>
      <c r="BI142" s="76" t="str">
        <f t="shared" si="69"/>
        <v/>
      </c>
      <c r="BJ142" s="76" t="str">
        <f t="shared" si="70"/>
        <v/>
      </c>
      <c r="BK142" s="76" t="str">
        <f t="shared" si="71"/>
        <v/>
      </c>
      <c r="BL142" s="76" t="str">
        <f t="shared" si="72"/>
        <v/>
      </c>
      <c r="BM142" s="76" t="str">
        <f t="shared" si="73"/>
        <v/>
      </c>
      <c r="BN142" s="76" t="str">
        <f t="shared" si="74"/>
        <v/>
      </c>
      <c r="BO142" s="76" t="str">
        <f t="shared" si="75"/>
        <v/>
      </c>
      <c r="BP142" s="76" t="str">
        <f t="shared" si="76"/>
        <v/>
      </c>
      <c r="BQ142" s="76" t="str">
        <f t="shared" si="77"/>
        <v/>
      </c>
      <c r="BR142" s="76" t="str">
        <f t="shared" si="78"/>
        <v/>
      </c>
      <c r="BS142" s="76" t="str">
        <f t="shared" si="79"/>
        <v/>
      </c>
      <c r="BT142" s="76" t="str">
        <f t="shared" si="80"/>
        <v/>
      </c>
      <c r="BU142" s="76" t="str">
        <f t="shared" si="81"/>
        <v/>
      </c>
      <c r="BX142" s="67" t="s">
        <v>9</v>
      </c>
      <c r="BY142" s="547" t="s">
        <v>20</v>
      </c>
      <c r="BZ142" s="67" t="s">
        <v>2115</v>
      </c>
      <c r="CA142" s="67" t="s">
        <v>530</v>
      </c>
    </row>
    <row r="143" spans="2:79" ht="30" customHeight="1">
      <c r="B143" s="816" t="str">
        <f t="shared" si="42"/>
        <v/>
      </c>
      <c r="C143" s="816" t="str">
        <f t="shared" si="43"/>
        <v/>
      </c>
      <c r="D143" s="816" t="str">
        <f t="shared" si="44"/>
        <v/>
      </c>
      <c r="E143" s="816">
        <f>IF(H142&lt;&gt;"",E142,IF(E142="","",IFERROR(MATCH(TRUE(),INDEX(INDEX($K:$K,E142+1):$K$203&lt;&gt;"",0),0)+E142,"")))</f>
        <v>284</v>
      </c>
      <c r="F143" s="816">
        <f t="shared" si="82"/>
        <v>0</v>
      </c>
      <c r="G143" s="816" t="str">
        <f t="shared" si="45"/>
        <v>0</v>
      </c>
      <c r="H143" s="829" t="str">
        <f t="shared" si="46"/>
        <v/>
      </c>
      <c r="I143" s="837" t="str">
        <f t="shared" si="47"/>
        <v/>
      </c>
      <c r="J143" s="830" t="str">
        <f>IF(K143="","",COUNTIF($K$18:K143,"&lt;&gt;"))</f>
        <v/>
      </c>
      <c r="K143" s="831"/>
      <c r="L143" s="830" t="str">
        <f t="shared" si="48"/>
        <v/>
      </c>
      <c r="M143" s="792">
        <f t="shared" si="49"/>
        <v>1</v>
      </c>
      <c r="N143" s="832">
        <f t="shared" si="50"/>
        <v>126</v>
      </c>
      <c r="O143" s="833" t="str">
        <f t="shared" si="51"/>
        <v>0</v>
      </c>
      <c r="P143" s="832">
        <f t="shared" si="52"/>
        <v>1</v>
      </c>
      <c r="Q143" s="832">
        <f t="shared" si="53"/>
        <v>1</v>
      </c>
      <c r="S143" s="556">
        <f t="shared" si="54"/>
        <v>143</v>
      </c>
      <c r="T143" s="834" t="str">
        <f t="shared" si="83"/>
        <v>0</v>
      </c>
      <c r="U143" s="556" t="s">
        <v>1456</v>
      </c>
      <c r="V143" s="835" t="str">
        <f t="shared" si="55"/>
        <v>0</v>
      </c>
      <c r="W143" s="836" t="str">
        <f t="shared" si="56"/>
        <v/>
      </c>
      <c r="X143" s="560" t="str">
        <f t="shared" si="57"/>
        <v>0</v>
      </c>
      <c r="Y143" s="561" t="str">
        <f t="shared" si="58"/>
        <v/>
      </c>
      <c r="Z143" s="556">
        <f t="shared" si="59"/>
        <v>0</v>
      </c>
      <c r="AA143" s="556">
        <f t="shared" si="60"/>
        <v>0</v>
      </c>
      <c r="AB143" s="561" t="str">
        <f t="shared" si="61"/>
        <v>aucun match</v>
      </c>
      <c r="AC143" s="76" t="str">
        <f t="shared" si="62"/>
        <v>0</v>
      </c>
      <c r="AD143" s="76" t="str">
        <f t="shared" si="63"/>
        <v>0</v>
      </c>
      <c r="AE143" s="76" t="str">
        <f t="shared" si="64"/>
        <v>0</v>
      </c>
      <c r="AF143" s="76" t="str">
        <f t="shared" si="65"/>
        <v xml:space="preserve"> 0 </v>
      </c>
      <c r="AG143" s="76" cm="1">
        <f t="array" ref="AG143">IF(T143="",0,SUMPRODUCT((BX4:BX795="Gluten")*(BY4:BY795="INFO")*(COUNTIF(AF143,"*"&amp;BZ4:BZ795&amp;"*")&gt;0)*1))</f>
        <v>0</v>
      </c>
      <c r="AH143" s="76" cm="1">
        <f t="array" ref="AH143">IF(T143="",0,SUMPRODUCT((BX4:BX795="Gluten")*(BY4:BY795="EXCL")*(COUNTIF(AF143,"*"&amp;BZ4:BZ795&amp;"*")&gt;0)*1))</f>
        <v>0</v>
      </c>
      <c r="AI143" s="76" cm="1">
        <f t="array" ref="AI143">IF(T143="",0,SUMPRODUCT((BX4:BX795="Gluten")*(BY4:BY795="ALERTE")*(COUNTIF(AF143,"*"&amp;BZ4:BZ795&amp;"*")&gt;0)*1))</f>
        <v>0</v>
      </c>
      <c r="AJ143" s="76" cm="1">
        <f t="array" ref="AJ143">IF(T143="",0,SUMPRODUCT((BX4:BX795="Gluten")*(BY4:BY795="SUSP")*(COUNTIF(AF143,"*"&amp;BZ4:BZ795&amp;"*")&gt;0)*1))</f>
        <v>0</v>
      </c>
      <c r="AK143" s="76" cm="1">
        <f t="array" ref="AK143">IF(T143="",0,SUMPRODUCT((BX4:BX795="Crustaces")*(BY4:BY795="ALERTE")*(COUNTIF(AF143,"*"&amp;BZ4:BZ795&amp;"*")&gt;0)*1))</f>
        <v>0</v>
      </c>
      <c r="AL143" s="76" cm="1">
        <f t="array" ref="AL143">IF(T143="",0,SUMPRODUCT((BX4:BX795="Oeufs")*(BY4:BY795="ALERTE")*(COUNTIF(AF143,"*"&amp;BZ4:BZ795&amp;"*")&gt;0)*1))</f>
        <v>0</v>
      </c>
      <c r="AM143" s="76" cm="1">
        <f t="array" ref="AM143">IF(T143="",0,SUMPRODUCT((BX4:BX795="Poissons")*(BY4:BY795="INFO")*(COUNTIF(AF143,"*"&amp;BZ4:BZ795&amp;"*")&gt;0)*1))</f>
        <v>0</v>
      </c>
      <c r="AN143" s="76" cm="1">
        <f t="array" ref="AN143">IF(T143="",0,SUMPRODUCT((BX4:BX795="Poissons")*(BY4:BY795="EXCL")*(COUNTIF(AF143,"*"&amp;BZ4:BZ795&amp;"*")&gt;0)*1))</f>
        <v>0</v>
      </c>
      <c r="AO143" s="76" cm="1">
        <f t="array" ref="AO143">IF(T143="",0,SUMPRODUCT((BX4:BX795="Poissons")*(BY4:BY795="ALERTE")*(COUNTIF(AF143,"*"&amp;BZ4:BZ795&amp;"*")&gt;0)*1))</f>
        <v>0</v>
      </c>
      <c r="AP143" s="76" cm="1">
        <f t="array" ref="AP143">IF(T143="",0,SUMPRODUCT((BX4:BX795="Arachides")*(BY4:BY795="ALERTE")*(COUNTIF(AF143,"*"&amp;BZ4:BZ795&amp;"*")&gt;0)*1))</f>
        <v>0</v>
      </c>
      <c r="AQ143" s="76" cm="1">
        <f t="array" ref="AQ143">IF(T143="",0,SUMPRODUCT((BX4:BX795="Soja")*(BY4:BY795="INFO")*(COUNTIF(AF143,"*"&amp;BZ4:BZ795&amp;"*")&gt;0)*1))</f>
        <v>0</v>
      </c>
      <c r="AR143" s="76" cm="1">
        <f t="array" ref="AR143">IF(T143="",0,SUMPRODUCT((BX4:BX795="Soja")*(BY4:BY795="ALERTE")*(COUNTIF(AF143,"*"&amp;BZ4:BZ795&amp;"*")&gt;0)*1))</f>
        <v>0</v>
      </c>
      <c r="AS143" s="76" cm="1">
        <f t="array" ref="AS143">IF(T143="",0,SUMPRODUCT((BX4:BX795="Lait")*(BY4:BY795="INFO")*(COUNTIF(AF143,"*"&amp;BZ4:BZ795&amp;"*")&gt;0)*1))</f>
        <v>0</v>
      </c>
      <c r="AT143" s="76" cm="1">
        <f t="array" ref="AT143">IF(T143="",0,SUMPRODUCT((BX4:BX795="Lait")*(BY4:BY795="EXCL")*(COUNTIF(AF143,"*"&amp;BZ4:BZ795&amp;"*")&gt;0)*1))</f>
        <v>0</v>
      </c>
      <c r="AU143" s="76" cm="1">
        <f t="array" ref="AU143">IF(T143="",0,SUMPRODUCT((BX4:BX795="Lait")*(BY4:BY795="ALERTE")*(COUNTIF(AF143,"*"&amp;BZ4:BZ795&amp;"*")&gt;0)*1))</f>
        <v>0</v>
      </c>
      <c r="AV143" s="76" cm="1">
        <f t="array" ref="AV143">IF(T143="",0,SUMPRODUCT((BX4:BX795="Lait")*(BY4:BY795="SUSP")*(COUNTIF(AF143,"*"&amp;BZ4:BZ795&amp;"*")&gt;0)*1))</f>
        <v>0</v>
      </c>
      <c r="AW143" s="76" cm="1">
        <f t="array" ref="AW143">IF(T143="",0,SUMPRODUCT((BX4:BX795="Fruits a coque")*(BY4:BY795="EXCL")*(COUNTIF(AF143,"*"&amp;BZ4:BZ795&amp;"*")&gt;0)*1))</f>
        <v>0</v>
      </c>
      <c r="AX143" s="76" cm="1">
        <f t="array" ref="AX143">IF(T143="",0,SUMPRODUCT((BX4:BX795="Fruits a coque")*(BY4:BY795="ALERTE")*(COUNTIF(AF143,"*"&amp;BZ4:BZ795&amp;"*")&gt;0)*1))</f>
        <v>0</v>
      </c>
      <c r="AY143" s="76" cm="1">
        <f t="array" ref="AY143">IF(T143="",0,SUMPRODUCT((BX4:BX795="Celeri")*(BY4:BY795="ALERTE")*(COUNTIF(AF143,"*"&amp;BZ4:BZ795&amp;"*")&gt;0)*1))</f>
        <v>0</v>
      </c>
      <c r="AZ143" s="76" cm="1">
        <f t="array" ref="AZ143">IF(T143="",0,SUMPRODUCT((BX4:BX795="Moutarde")*(BY4:BY795="ALERTE")*(COUNTIF(AF143,"*"&amp;BZ4:BZ795&amp;"*")&gt;0)*1))</f>
        <v>0</v>
      </c>
      <c r="BA143" s="76" cm="1">
        <f t="array" ref="BA143">IF(T143="",0,SUMPRODUCT((BX4:BX795="Sesame")*(BY4:BY795="ALERTE")*(COUNTIF(AF143,"*"&amp;BZ4:BZ795&amp;"*")&gt;0)*1))</f>
        <v>0</v>
      </c>
      <c r="BB143" s="76" cm="1">
        <f t="array" ref="BB143">IF(T143="",0,SUMPRODUCT((BX4:BX795="Sulfites")*(BY4:BY795="ALERTE")*(COUNTIF(AF143,"*"&amp;BZ4:BZ795&amp;"*")&gt;0)*1))</f>
        <v>0</v>
      </c>
      <c r="BC143" s="76" cm="1">
        <f t="array" ref="BC143">IF(T143="",0,SUMPRODUCT((BX4:BX795="Lupin")*(BY4:BY795="ALERTE")*(COUNTIF(AF143,"*"&amp;BZ4:BZ795&amp;"*")&gt;0)*1))</f>
        <v>0</v>
      </c>
      <c r="BD143" s="76" cm="1">
        <f t="array" ref="BD143">IF(T143="",0,SUMPRODUCT((BX4:BX795="Mollusques")*(BY4:BY795="EXCL")*(COUNTIF(AF143,"*"&amp;BZ4:BZ795&amp;"*")&gt;0)*1))</f>
        <v>0</v>
      </c>
      <c r="BE143" s="76" cm="1">
        <f t="array" ref="BE143">IF(T143="",0,SUMPRODUCT((BX4:BX795="Mollusques")*(BY4:BY795="ALERTE")*(COUNTIF(AF143,"*"&amp;BZ4:BZ795&amp;"*")&gt;0)*1))</f>
        <v>0</v>
      </c>
      <c r="BF143" s="76" t="str">
        <f t="shared" si="66"/>
        <v/>
      </c>
      <c r="BG143" s="76" t="str">
        <f t="shared" si="67"/>
        <v/>
      </c>
      <c r="BH143" s="76" t="str">
        <f t="shared" si="68"/>
        <v/>
      </c>
      <c r="BI143" s="76" t="str">
        <f t="shared" si="69"/>
        <v/>
      </c>
      <c r="BJ143" s="76" t="str">
        <f t="shared" si="70"/>
        <v/>
      </c>
      <c r="BK143" s="76" t="str">
        <f t="shared" si="71"/>
        <v/>
      </c>
      <c r="BL143" s="76" t="str">
        <f t="shared" si="72"/>
        <v/>
      </c>
      <c r="BM143" s="76" t="str">
        <f t="shared" si="73"/>
        <v/>
      </c>
      <c r="BN143" s="76" t="str">
        <f t="shared" si="74"/>
        <v/>
      </c>
      <c r="BO143" s="76" t="str">
        <f t="shared" si="75"/>
        <v/>
      </c>
      <c r="BP143" s="76" t="str">
        <f t="shared" si="76"/>
        <v/>
      </c>
      <c r="BQ143" s="76" t="str">
        <f t="shared" si="77"/>
        <v/>
      </c>
      <c r="BR143" s="76" t="str">
        <f t="shared" si="78"/>
        <v/>
      </c>
      <c r="BS143" s="76" t="str">
        <f t="shared" si="79"/>
        <v/>
      </c>
      <c r="BT143" s="76" t="str">
        <f t="shared" si="80"/>
        <v/>
      </c>
      <c r="BU143" s="76" t="str">
        <f t="shared" si="81"/>
        <v/>
      </c>
      <c r="BX143" s="67" t="s">
        <v>9</v>
      </c>
      <c r="BY143" s="547" t="s">
        <v>20</v>
      </c>
      <c r="BZ143" s="67" t="s">
        <v>2116</v>
      </c>
      <c r="CA143" s="67" t="s">
        <v>531</v>
      </c>
    </row>
    <row r="144" spans="2:79" ht="30" customHeight="1">
      <c r="B144" s="816" t="str">
        <f t="shared" si="42"/>
        <v/>
      </c>
      <c r="C144" s="816" t="str">
        <f t="shared" si="43"/>
        <v/>
      </c>
      <c r="D144" s="816" t="str">
        <f t="shared" si="44"/>
        <v/>
      </c>
      <c r="E144" s="816">
        <f>IF(H143&lt;&gt;"",E143,IF(E143="","",IFERROR(MATCH(TRUE(),INDEX(INDEX($K:$K,E143+1):$K$203&lt;&gt;"",0),0)+E143,"")))</f>
        <v>285</v>
      </c>
      <c r="F144" s="816">
        <f t="shared" si="82"/>
        <v>0</v>
      </c>
      <c r="G144" s="816" t="str">
        <f t="shared" si="45"/>
        <v>0</v>
      </c>
      <c r="H144" s="829" t="str">
        <f t="shared" si="46"/>
        <v/>
      </c>
      <c r="I144" s="837" t="str">
        <f t="shared" si="47"/>
        <v/>
      </c>
      <c r="J144" s="830" t="str">
        <f>IF(K144="","",COUNTIF($K$18:K144,"&lt;&gt;"))</f>
        <v/>
      </c>
      <c r="K144" s="831"/>
      <c r="L144" s="830" t="str">
        <f t="shared" si="48"/>
        <v/>
      </c>
      <c r="M144" s="792">
        <f t="shared" si="49"/>
        <v>1</v>
      </c>
      <c r="N144" s="832">
        <f t="shared" si="50"/>
        <v>127</v>
      </c>
      <c r="O144" s="833" t="str">
        <f t="shared" si="51"/>
        <v>0</v>
      </c>
      <c r="P144" s="832">
        <f t="shared" si="52"/>
        <v>1</v>
      </c>
      <c r="Q144" s="832">
        <f t="shared" si="53"/>
        <v>1</v>
      </c>
      <c r="S144" s="556">
        <f t="shared" si="54"/>
        <v>144</v>
      </c>
      <c r="T144" s="834" t="str">
        <f t="shared" si="83"/>
        <v>0</v>
      </c>
      <c r="U144" s="556" t="s">
        <v>1456</v>
      </c>
      <c r="V144" s="835" t="str">
        <f t="shared" si="55"/>
        <v>0</v>
      </c>
      <c r="W144" s="836" t="str">
        <f t="shared" si="56"/>
        <v/>
      </c>
      <c r="X144" s="560" t="str">
        <f t="shared" si="57"/>
        <v>0</v>
      </c>
      <c r="Y144" s="561" t="str">
        <f t="shared" si="58"/>
        <v/>
      </c>
      <c r="Z144" s="556">
        <f t="shared" si="59"/>
        <v>0</v>
      </c>
      <c r="AA144" s="556">
        <f t="shared" si="60"/>
        <v>0</v>
      </c>
      <c r="AB144" s="561" t="str">
        <f t="shared" si="61"/>
        <v>aucun match</v>
      </c>
      <c r="AC144" s="76" t="str">
        <f t="shared" si="62"/>
        <v>0</v>
      </c>
      <c r="AD144" s="76" t="str">
        <f t="shared" si="63"/>
        <v>0</v>
      </c>
      <c r="AE144" s="76" t="str">
        <f t="shared" si="64"/>
        <v>0</v>
      </c>
      <c r="AF144" s="76" t="str">
        <f t="shared" si="65"/>
        <v xml:space="preserve"> 0 </v>
      </c>
      <c r="AG144" s="76" cm="1">
        <f t="array" ref="AG144">IF(T144="",0,SUMPRODUCT((BX4:BX795="Gluten")*(BY4:BY795="INFO")*(COUNTIF(AF144,"*"&amp;BZ4:BZ795&amp;"*")&gt;0)*1))</f>
        <v>0</v>
      </c>
      <c r="AH144" s="76" cm="1">
        <f t="array" ref="AH144">IF(T144="",0,SUMPRODUCT((BX4:BX795="Gluten")*(BY4:BY795="EXCL")*(COUNTIF(AF144,"*"&amp;BZ4:BZ795&amp;"*")&gt;0)*1))</f>
        <v>0</v>
      </c>
      <c r="AI144" s="76" cm="1">
        <f t="array" ref="AI144">IF(T144="",0,SUMPRODUCT((BX4:BX795="Gluten")*(BY4:BY795="ALERTE")*(COUNTIF(AF144,"*"&amp;BZ4:BZ795&amp;"*")&gt;0)*1))</f>
        <v>0</v>
      </c>
      <c r="AJ144" s="76" cm="1">
        <f t="array" ref="AJ144">IF(T144="",0,SUMPRODUCT((BX4:BX795="Gluten")*(BY4:BY795="SUSP")*(COUNTIF(AF144,"*"&amp;BZ4:BZ795&amp;"*")&gt;0)*1))</f>
        <v>0</v>
      </c>
      <c r="AK144" s="76" cm="1">
        <f t="array" ref="AK144">IF(T144="",0,SUMPRODUCT((BX4:BX795="Crustaces")*(BY4:BY795="ALERTE")*(COUNTIF(AF144,"*"&amp;BZ4:BZ795&amp;"*")&gt;0)*1))</f>
        <v>0</v>
      </c>
      <c r="AL144" s="76" cm="1">
        <f t="array" ref="AL144">IF(T144="",0,SUMPRODUCT((BX4:BX795="Oeufs")*(BY4:BY795="ALERTE")*(COUNTIF(AF144,"*"&amp;BZ4:BZ795&amp;"*")&gt;0)*1))</f>
        <v>0</v>
      </c>
      <c r="AM144" s="76" cm="1">
        <f t="array" ref="AM144">IF(T144="",0,SUMPRODUCT((BX4:BX795="Poissons")*(BY4:BY795="INFO")*(COUNTIF(AF144,"*"&amp;BZ4:BZ795&amp;"*")&gt;0)*1))</f>
        <v>0</v>
      </c>
      <c r="AN144" s="76" cm="1">
        <f t="array" ref="AN144">IF(T144="",0,SUMPRODUCT((BX4:BX795="Poissons")*(BY4:BY795="EXCL")*(COUNTIF(AF144,"*"&amp;BZ4:BZ795&amp;"*")&gt;0)*1))</f>
        <v>0</v>
      </c>
      <c r="AO144" s="76" cm="1">
        <f t="array" ref="AO144">IF(T144="",0,SUMPRODUCT((BX4:BX795="Poissons")*(BY4:BY795="ALERTE")*(COUNTIF(AF144,"*"&amp;BZ4:BZ795&amp;"*")&gt;0)*1))</f>
        <v>0</v>
      </c>
      <c r="AP144" s="76" cm="1">
        <f t="array" ref="AP144">IF(T144="",0,SUMPRODUCT((BX4:BX795="Arachides")*(BY4:BY795="ALERTE")*(COUNTIF(AF144,"*"&amp;BZ4:BZ795&amp;"*")&gt;0)*1))</f>
        <v>0</v>
      </c>
      <c r="AQ144" s="76" cm="1">
        <f t="array" ref="AQ144">IF(T144="",0,SUMPRODUCT((BX4:BX795="Soja")*(BY4:BY795="INFO")*(COUNTIF(AF144,"*"&amp;BZ4:BZ795&amp;"*")&gt;0)*1))</f>
        <v>0</v>
      </c>
      <c r="AR144" s="76" cm="1">
        <f t="array" ref="AR144">IF(T144="",0,SUMPRODUCT((BX4:BX795="Soja")*(BY4:BY795="ALERTE")*(COUNTIF(AF144,"*"&amp;BZ4:BZ795&amp;"*")&gt;0)*1))</f>
        <v>0</v>
      </c>
      <c r="AS144" s="76" cm="1">
        <f t="array" ref="AS144">IF(T144="",0,SUMPRODUCT((BX4:BX795="Lait")*(BY4:BY795="INFO")*(COUNTIF(AF144,"*"&amp;BZ4:BZ795&amp;"*")&gt;0)*1))</f>
        <v>0</v>
      </c>
      <c r="AT144" s="76" cm="1">
        <f t="array" ref="AT144">IF(T144="",0,SUMPRODUCT((BX4:BX795="Lait")*(BY4:BY795="EXCL")*(COUNTIF(AF144,"*"&amp;BZ4:BZ795&amp;"*")&gt;0)*1))</f>
        <v>0</v>
      </c>
      <c r="AU144" s="76" cm="1">
        <f t="array" ref="AU144">IF(T144="",0,SUMPRODUCT((BX4:BX795="Lait")*(BY4:BY795="ALERTE")*(COUNTIF(AF144,"*"&amp;BZ4:BZ795&amp;"*")&gt;0)*1))</f>
        <v>0</v>
      </c>
      <c r="AV144" s="76" cm="1">
        <f t="array" ref="AV144">IF(T144="",0,SUMPRODUCT((BX4:BX795="Lait")*(BY4:BY795="SUSP")*(COUNTIF(AF144,"*"&amp;BZ4:BZ795&amp;"*")&gt;0)*1))</f>
        <v>0</v>
      </c>
      <c r="AW144" s="76" cm="1">
        <f t="array" ref="AW144">IF(T144="",0,SUMPRODUCT((BX4:BX795="Fruits a coque")*(BY4:BY795="EXCL")*(COUNTIF(AF144,"*"&amp;BZ4:BZ795&amp;"*")&gt;0)*1))</f>
        <v>0</v>
      </c>
      <c r="AX144" s="76" cm="1">
        <f t="array" ref="AX144">IF(T144="",0,SUMPRODUCT((BX4:BX795="Fruits a coque")*(BY4:BY795="ALERTE")*(COUNTIF(AF144,"*"&amp;BZ4:BZ795&amp;"*")&gt;0)*1))</f>
        <v>0</v>
      </c>
      <c r="AY144" s="76" cm="1">
        <f t="array" ref="AY144">IF(T144="",0,SUMPRODUCT((BX4:BX795="Celeri")*(BY4:BY795="ALERTE")*(COUNTIF(AF144,"*"&amp;BZ4:BZ795&amp;"*")&gt;0)*1))</f>
        <v>0</v>
      </c>
      <c r="AZ144" s="76" cm="1">
        <f t="array" ref="AZ144">IF(T144="",0,SUMPRODUCT((BX4:BX795="Moutarde")*(BY4:BY795="ALERTE")*(COUNTIF(AF144,"*"&amp;BZ4:BZ795&amp;"*")&gt;0)*1))</f>
        <v>0</v>
      </c>
      <c r="BA144" s="76" cm="1">
        <f t="array" ref="BA144">IF(T144="",0,SUMPRODUCT((BX4:BX795="Sesame")*(BY4:BY795="ALERTE")*(COUNTIF(AF144,"*"&amp;BZ4:BZ795&amp;"*")&gt;0)*1))</f>
        <v>0</v>
      </c>
      <c r="BB144" s="76" cm="1">
        <f t="array" ref="BB144">IF(T144="",0,SUMPRODUCT((BX4:BX795="Sulfites")*(BY4:BY795="ALERTE")*(COUNTIF(AF144,"*"&amp;BZ4:BZ795&amp;"*")&gt;0)*1))</f>
        <v>0</v>
      </c>
      <c r="BC144" s="76" cm="1">
        <f t="array" ref="BC144">IF(T144="",0,SUMPRODUCT((BX4:BX795="Lupin")*(BY4:BY795="ALERTE")*(COUNTIF(AF144,"*"&amp;BZ4:BZ795&amp;"*")&gt;0)*1))</f>
        <v>0</v>
      </c>
      <c r="BD144" s="76" cm="1">
        <f t="array" ref="BD144">IF(T144="",0,SUMPRODUCT((BX4:BX795="Mollusques")*(BY4:BY795="EXCL")*(COUNTIF(AF144,"*"&amp;BZ4:BZ795&amp;"*")&gt;0)*1))</f>
        <v>0</v>
      </c>
      <c r="BE144" s="76" cm="1">
        <f t="array" ref="BE144">IF(T144="",0,SUMPRODUCT((BX4:BX795="Mollusques")*(BY4:BY795="ALERTE")*(COUNTIF(AF144,"*"&amp;BZ4:BZ795&amp;"*")&gt;0)*1))</f>
        <v>0</v>
      </c>
      <c r="BF144" s="76" t="str">
        <f t="shared" si="66"/>
        <v/>
      </c>
      <c r="BG144" s="76" t="str">
        <f t="shared" si="67"/>
        <v/>
      </c>
      <c r="BH144" s="76" t="str">
        <f t="shared" si="68"/>
        <v/>
      </c>
      <c r="BI144" s="76" t="str">
        <f t="shared" si="69"/>
        <v/>
      </c>
      <c r="BJ144" s="76" t="str">
        <f t="shared" si="70"/>
        <v/>
      </c>
      <c r="BK144" s="76" t="str">
        <f t="shared" si="71"/>
        <v/>
      </c>
      <c r="BL144" s="76" t="str">
        <f t="shared" si="72"/>
        <v/>
      </c>
      <c r="BM144" s="76" t="str">
        <f t="shared" si="73"/>
        <v/>
      </c>
      <c r="BN144" s="76" t="str">
        <f t="shared" si="74"/>
        <v/>
      </c>
      <c r="BO144" s="76" t="str">
        <f t="shared" si="75"/>
        <v/>
      </c>
      <c r="BP144" s="76" t="str">
        <f t="shared" si="76"/>
        <v/>
      </c>
      <c r="BQ144" s="76" t="str">
        <f t="shared" si="77"/>
        <v/>
      </c>
      <c r="BR144" s="76" t="str">
        <f t="shared" si="78"/>
        <v/>
      </c>
      <c r="BS144" s="76" t="str">
        <f t="shared" si="79"/>
        <v/>
      </c>
      <c r="BT144" s="76" t="str">
        <f t="shared" si="80"/>
        <v/>
      </c>
      <c r="BU144" s="76" t="str">
        <f t="shared" si="81"/>
        <v/>
      </c>
      <c r="BX144" s="67" t="s">
        <v>9</v>
      </c>
      <c r="BY144" s="547" t="s">
        <v>20</v>
      </c>
      <c r="BZ144" s="67" t="s">
        <v>2008</v>
      </c>
      <c r="CA144" s="67" t="s">
        <v>532</v>
      </c>
    </row>
    <row r="145" spans="2:79" ht="30" customHeight="1">
      <c r="B145" s="816" t="str">
        <f t="shared" si="42"/>
        <v/>
      </c>
      <c r="C145" s="816" t="str">
        <f t="shared" si="43"/>
        <v/>
      </c>
      <c r="D145" s="816" t="str">
        <f t="shared" si="44"/>
        <v/>
      </c>
      <c r="E145" s="816">
        <f>IF(H144&lt;&gt;"",E144,IF(E144="","",IFERROR(MATCH(TRUE(),INDEX(INDEX($K:$K,E144+1):$K$203&lt;&gt;"",0),0)+E144,"")))</f>
        <v>286</v>
      </c>
      <c r="F145" s="816">
        <f t="shared" si="82"/>
        <v>0</v>
      </c>
      <c r="G145" s="816" t="str">
        <f t="shared" si="45"/>
        <v>0</v>
      </c>
      <c r="H145" s="829" t="str">
        <f t="shared" si="46"/>
        <v/>
      </c>
      <c r="I145" s="837" t="str">
        <f t="shared" si="47"/>
        <v/>
      </c>
      <c r="J145" s="830" t="str">
        <f>IF(K145="","",COUNTIF($K$18:K145,"&lt;&gt;"))</f>
        <v/>
      </c>
      <c r="K145" s="831"/>
      <c r="L145" s="830" t="str">
        <f t="shared" si="48"/>
        <v/>
      </c>
      <c r="M145" s="792">
        <f t="shared" si="49"/>
        <v>1</v>
      </c>
      <c r="N145" s="832">
        <f t="shared" si="50"/>
        <v>128</v>
      </c>
      <c r="O145" s="833" t="str">
        <f t="shared" si="51"/>
        <v>0</v>
      </c>
      <c r="P145" s="832">
        <f t="shared" si="52"/>
        <v>1</v>
      </c>
      <c r="Q145" s="832">
        <f t="shared" si="53"/>
        <v>1</v>
      </c>
      <c r="S145" s="556">
        <f t="shared" si="54"/>
        <v>145</v>
      </c>
      <c r="T145" s="834" t="str">
        <f t="shared" si="83"/>
        <v>0</v>
      </c>
      <c r="U145" s="556" t="s">
        <v>1456</v>
      </c>
      <c r="V145" s="835" t="str">
        <f t="shared" si="55"/>
        <v>0</v>
      </c>
      <c r="W145" s="836" t="str">
        <f t="shared" si="56"/>
        <v/>
      </c>
      <c r="X145" s="560" t="str">
        <f t="shared" si="57"/>
        <v>0</v>
      </c>
      <c r="Y145" s="561" t="str">
        <f t="shared" si="58"/>
        <v/>
      </c>
      <c r="Z145" s="556">
        <f t="shared" si="59"/>
        <v>0</v>
      </c>
      <c r="AA145" s="556">
        <f t="shared" si="60"/>
        <v>0</v>
      </c>
      <c r="AB145" s="561" t="str">
        <f t="shared" si="61"/>
        <v>aucun match</v>
      </c>
      <c r="AC145" s="76" t="str">
        <f t="shared" si="62"/>
        <v>0</v>
      </c>
      <c r="AD145" s="76" t="str">
        <f t="shared" si="63"/>
        <v>0</v>
      </c>
      <c r="AE145" s="76" t="str">
        <f t="shared" si="64"/>
        <v>0</v>
      </c>
      <c r="AF145" s="76" t="str">
        <f t="shared" si="65"/>
        <v xml:space="preserve"> 0 </v>
      </c>
      <c r="AG145" s="76" cm="1">
        <f t="array" ref="AG145">IF(T145="",0,SUMPRODUCT((BX4:BX795="Gluten")*(BY4:BY795="INFO")*(COUNTIF(AF145,"*"&amp;BZ4:BZ795&amp;"*")&gt;0)*1))</f>
        <v>0</v>
      </c>
      <c r="AH145" s="76" cm="1">
        <f t="array" ref="AH145">IF(T145="",0,SUMPRODUCT((BX4:BX795="Gluten")*(BY4:BY795="EXCL")*(COUNTIF(AF145,"*"&amp;BZ4:BZ795&amp;"*")&gt;0)*1))</f>
        <v>0</v>
      </c>
      <c r="AI145" s="76" cm="1">
        <f t="array" ref="AI145">IF(T145="",0,SUMPRODUCT((BX4:BX795="Gluten")*(BY4:BY795="ALERTE")*(COUNTIF(AF145,"*"&amp;BZ4:BZ795&amp;"*")&gt;0)*1))</f>
        <v>0</v>
      </c>
      <c r="AJ145" s="76" cm="1">
        <f t="array" ref="AJ145">IF(T145="",0,SUMPRODUCT((BX4:BX795="Gluten")*(BY4:BY795="SUSP")*(COUNTIF(AF145,"*"&amp;BZ4:BZ795&amp;"*")&gt;0)*1))</f>
        <v>0</v>
      </c>
      <c r="AK145" s="76" cm="1">
        <f t="array" ref="AK145">IF(T145="",0,SUMPRODUCT((BX4:BX795="Crustaces")*(BY4:BY795="ALERTE")*(COUNTIF(AF145,"*"&amp;BZ4:BZ795&amp;"*")&gt;0)*1))</f>
        <v>0</v>
      </c>
      <c r="AL145" s="76" cm="1">
        <f t="array" ref="AL145">IF(T145="",0,SUMPRODUCT((BX4:BX795="Oeufs")*(BY4:BY795="ALERTE")*(COUNTIF(AF145,"*"&amp;BZ4:BZ795&amp;"*")&gt;0)*1))</f>
        <v>0</v>
      </c>
      <c r="AM145" s="76" cm="1">
        <f t="array" ref="AM145">IF(T145="",0,SUMPRODUCT((BX4:BX795="Poissons")*(BY4:BY795="INFO")*(COUNTIF(AF145,"*"&amp;BZ4:BZ795&amp;"*")&gt;0)*1))</f>
        <v>0</v>
      </c>
      <c r="AN145" s="76" cm="1">
        <f t="array" ref="AN145">IF(T145="",0,SUMPRODUCT((BX4:BX795="Poissons")*(BY4:BY795="EXCL")*(COUNTIF(AF145,"*"&amp;BZ4:BZ795&amp;"*")&gt;0)*1))</f>
        <v>0</v>
      </c>
      <c r="AO145" s="76" cm="1">
        <f t="array" ref="AO145">IF(T145="",0,SUMPRODUCT((BX4:BX795="Poissons")*(BY4:BY795="ALERTE")*(COUNTIF(AF145,"*"&amp;BZ4:BZ795&amp;"*")&gt;0)*1))</f>
        <v>0</v>
      </c>
      <c r="AP145" s="76" cm="1">
        <f t="array" ref="AP145">IF(T145="",0,SUMPRODUCT((BX4:BX795="Arachides")*(BY4:BY795="ALERTE")*(COUNTIF(AF145,"*"&amp;BZ4:BZ795&amp;"*")&gt;0)*1))</f>
        <v>0</v>
      </c>
      <c r="AQ145" s="76" cm="1">
        <f t="array" ref="AQ145">IF(T145="",0,SUMPRODUCT((BX4:BX795="Soja")*(BY4:BY795="INFO")*(COUNTIF(AF145,"*"&amp;BZ4:BZ795&amp;"*")&gt;0)*1))</f>
        <v>0</v>
      </c>
      <c r="AR145" s="76" cm="1">
        <f t="array" ref="AR145">IF(T145="",0,SUMPRODUCT((BX4:BX795="Soja")*(BY4:BY795="ALERTE")*(COUNTIF(AF145,"*"&amp;BZ4:BZ795&amp;"*")&gt;0)*1))</f>
        <v>0</v>
      </c>
      <c r="AS145" s="76" cm="1">
        <f t="array" ref="AS145">IF(T145="",0,SUMPRODUCT((BX4:BX795="Lait")*(BY4:BY795="INFO")*(COUNTIF(AF145,"*"&amp;BZ4:BZ795&amp;"*")&gt;0)*1))</f>
        <v>0</v>
      </c>
      <c r="AT145" s="76" cm="1">
        <f t="array" ref="AT145">IF(T145="",0,SUMPRODUCT((BX4:BX795="Lait")*(BY4:BY795="EXCL")*(COUNTIF(AF145,"*"&amp;BZ4:BZ795&amp;"*")&gt;0)*1))</f>
        <v>0</v>
      </c>
      <c r="AU145" s="76" cm="1">
        <f t="array" ref="AU145">IF(T145="",0,SUMPRODUCT((BX4:BX795="Lait")*(BY4:BY795="ALERTE")*(COUNTIF(AF145,"*"&amp;BZ4:BZ795&amp;"*")&gt;0)*1))</f>
        <v>0</v>
      </c>
      <c r="AV145" s="76" cm="1">
        <f t="array" ref="AV145">IF(T145="",0,SUMPRODUCT((BX4:BX795="Lait")*(BY4:BY795="SUSP")*(COUNTIF(AF145,"*"&amp;BZ4:BZ795&amp;"*")&gt;0)*1))</f>
        <v>0</v>
      </c>
      <c r="AW145" s="76" cm="1">
        <f t="array" ref="AW145">IF(T145="",0,SUMPRODUCT((BX4:BX795="Fruits a coque")*(BY4:BY795="EXCL")*(COUNTIF(AF145,"*"&amp;BZ4:BZ795&amp;"*")&gt;0)*1))</f>
        <v>0</v>
      </c>
      <c r="AX145" s="76" cm="1">
        <f t="array" ref="AX145">IF(T145="",0,SUMPRODUCT((BX4:BX795="Fruits a coque")*(BY4:BY795="ALERTE")*(COUNTIF(AF145,"*"&amp;BZ4:BZ795&amp;"*")&gt;0)*1))</f>
        <v>0</v>
      </c>
      <c r="AY145" s="76" cm="1">
        <f t="array" ref="AY145">IF(T145="",0,SUMPRODUCT((BX4:BX795="Celeri")*(BY4:BY795="ALERTE")*(COUNTIF(AF145,"*"&amp;BZ4:BZ795&amp;"*")&gt;0)*1))</f>
        <v>0</v>
      </c>
      <c r="AZ145" s="76" cm="1">
        <f t="array" ref="AZ145">IF(T145="",0,SUMPRODUCT((BX4:BX795="Moutarde")*(BY4:BY795="ALERTE")*(COUNTIF(AF145,"*"&amp;BZ4:BZ795&amp;"*")&gt;0)*1))</f>
        <v>0</v>
      </c>
      <c r="BA145" s="76" cm="1">
        <f t="array" ref="BA145">IF(T145="",0,SUMPRODUCT((BX4:BX795="Sesame")*(BY4:BY795="ALERTE")*(COUNTIF(AF145,"*"&amp;BZ4:BZ795&amp;"*")&gt;0)*1))</f>
        <v>0</v>
      </c>
      <c r="BB145" s="76" cm="1">
        <f t="array" ref="BB145">IF(T145="",0,SUMPRODUCT((BX4:BX795="Sulfites")*(BY4:BY795="ALERTE")*(COUNTIF(AF145,"*"&amp;BZ4:BZ795&amp;"*")&gt;0)*1))</f>
        <v>0</v>
      </c>
      <c r="BC145" s="76" cm="1">
        <f t="array" ref="BC145">IF(T145="",0,SUMPRODUCT((BX4:BX795="Lupin")*(BY4:BY795="ALERTE")*(COUNTIF(AF145,"*"&amp;BZ4:BZ795&amp;"*")&gt;0)*1))</f>
        <v>0</v>
      </c>
      <c r="BD145" s="76" cm="1">
        <f t="array" ref="BD145">IF(T145="",0,SUMPRODUCT((BX4:BX795="Mollusques")*(BY4:BY795="EXCL")*(COUNTIF(AF145,"*"&amp;BZ4:BZ795&amp;"*")&gt;0)*1))</f>
        <v>0</v>
      </c>
      <c r="BE145" s="76" cm="1">
        <f t="array" ref="BE145">IF(T145="",0,SUMPRODUCT((BX4:BX795="Mollusques")*(BY4:BY795="ALERTE")*(COUNTIF(AF145,"*"&amp;BZ4:BZ795&amp;"*")&gt;0)*1))</f>
        <v>0</v>
      </c>
      <c r="BF145" s="76" t="str">
        <f t="shared" si="66"/>
        <v/>
      </c>
      <c r="BG145" s="76" t="str">
        <f t="shared" si="67"/>
        <v/>
      </c>
      <c r="BH145" s="76" t="str">
        <f t="shared" si="68"/>
        <v/>
      </c>
      <c r="BI145" s="76" t="str">
        <f t="shared" si="69"/>
        <v/>
      </c>
      <c r="BJ145" s="76" t="str">
        <f t="shared" si="70"/>
        <v/>
      </c>
      <c r="BK145" s="76" t="str">
        <f t="shared" si="71"/>
        <v/>
      </c>
      <c r="BL145" s="76" t="str">
        <f t="shared" si="72"/>
        <v/>
      </c>
      <c r="BM145" s="76" t="str">
        <f t="shared" si="73"/>
        <v/>
      </c>
      <c r="BN145" s="76" t="str">
        <f t="shared" si="74"/>
        <v/>
      </c>
      <c r="BO145" s="76" t="str">
        <f t="shared" si="75"/>
        <v/>
      </c>
      <c r="BP145" s="76" t="str">
        <f t="shared" si="76"/>
        <v/>
      </c>
      <c r="BQ145" s="76" t="str">
        <f t="shared" si="77"/>
        <v/>
      </c>
      <c r="BR145" s="76" t="str">
        <f t="shared" si="78"/>
        <v/>
      </c>
      <c r="BS145" s="76" t="str">
        <f t="shared" si="79"/>
        <v/>
      </c>
      <c r="BT145" s="76" t="str">
        <f t="shared" si="80"/>
        <v/>
      </c>
      <c r="BU145" s="76" t="str">
        <f t="shared" si="81"/>
        <v/>
      </c>
      <c r="BX145" s="67" t="s">
        <v>9</v>
      </c>
      <c r="BY145" s="547" t="s">
        <v>20</v>
      </c>
      <c r="BZ145" s="67" t="s">
        <v>2007</v>
      </c>
      <c r="CA145" s="67" t="s">
        <v>533</v>
      </c>
    </row>
    <row r="146" spans="2:79" ht="30" customHeight="1">
      <c r="B146" s="816" t="str">
        <f t="shared" ref="B146:B203" si="84">IF(TRIM(SUBSTITUTE(K146,CHAR(160),""))="","",TRIM(SUBSTITUTE(SUBSTITUTE(SUBSTITUTE(SUBSTITUTE(CLEAN(K146),CHAR(160)," "),CHAR(9)," "),CHAR(10)," "),CHAR(13)," ")))</f>
        <v/>
      </c>
      <c r="C146" s="816" t="str">
        <f t="shared" ref="C146:C203" si="85">IF(B146="","",TRIM(SUBSTITUTE(SUBSTITUTE(SUBSTITUTE(SUBSTITUTE(SUBSTITUTE(SUBSTITUTE(SUBSTITUTE(SUBSTITUTE(SUBSTITUTE(SUBSTITUTE(B146,","," "),";"," "),":"," "),"."," "),"?"," "), "!"," "),"/"," "), "("," "), ")"," "), "-"," ")))</f>
        <v/>
      </c>
      <c r="D146" s="816" t="str">
        <f t="shared" ref="D146:D203" si="86">IF(UPPER(TRIM($N$11))="X",C146,B146)</f>
        <v/>
      </c>
      <c r="E146" s="816">
        <f>IF(H145&lt;&gt;"",E145,IF(E145="","",IFERROR(MATCH(TRUE(),INDEX(INDEX($K:$K,E145+1):$K$203&lt;&gt;"",0),0)+E145,"")))</f>
        <v>287</v>
      </c>
      <c r="F146" s="816">
        <f t="shared" si="82"/>
        <v>0</v>
      </c>
      <c r="G146" s="816" t="str">
        <f t="shared" ref="G146:G209" si="87">IF(OR(F146="",M146=""),"",LEFT(F146,M146))</f>
        <v>0</v>
      </c>
      <c r="H146" s="829" t="str">
        <f t="shared" ref="H146:H209" si="88">IF(OR(F146="",M146=""),"",TRIM(MID(F146,M146+1,99999)))</f>
        <v/>
      </c>
      <c r="I146" s="837" t="str">
        <f t="shared" ref="I146:I209" si="89">IF(AND(F146&lt;&gt;"",$N$10&gt;0,M146&gt;$N$10),"Mot &gt; limite","")</f>
        <v/>
      </c>
      <c r="J146" s="830" t="str">
        <f>IF(K146="","",COUNTIF($K$18:K146,"&lt;&gt;"))</f>
        <v/>
      </c>
      <c r="K146" s="831"/>
      <c r="L146" s="830" t="str">
        <f t="shared" ref="L146:L203" si="90">IF(TRIM(SUBSTITUTE(K146,CHAR(160),""))="","",LEN(K146))</f>
        <v/>
      </c>
      <c r="M146" s="792">
        <f t="shared" ref="M146:M209" si="91">IF(OR(F146="",$N$10="",$N$10&lt;=0),"",IF(LEN(F146)&lt;=$N$10,LEN(F146),IFERROR(FIND("♦",SUBSTITUTE(LEFT(F146,$N$10)," ","♦",LEN(LEFT(F146,$N$10))-LEN(SUBSTITUTE(LEFT(F146,$N$10)," ","")))),FIND(" ",F146&amp;" ",$N$10+1)-1)))</f>
        <v>1</v>
      </c>
      <c r="N146" s="832">
        <f t="shared" ref="N146:N209" si="92">IF(O146="","",ROW()-17)</f>
        <v>129</v>
      </c>
      <c r="O146" s="833" t="str">
        <f t="shared" ref="O146:O209" si="93">G146</f>
        <v>0</v>
      </c>
      <c r="P146" s="832">
        <f t="shared" ref="P146:P209" si="94">IF(O146="","",LEN(TRIM(O146))-LEN(SUBSTITUTE(TRIM(O146)," ",""))+1)</f>
        <v>1</v>
      </c>
      <c r="Q146" s="832">
        <f t="shared" ref="Q146:Q209" si="95">IF(O146="","",LEN(O146))</f>
        <v>1</v>
      </c>
      <c r="S146" s="556">
        <f t="shared" ref="S146:S202" si="96">IF(T146="","",ROW())</f>
        <v>146</v>
      </c>
      <c r="T146" s="834" t="str">
        <f t="shared" si="83"/>
        <v>0</v>
      </c>
      <c r="U146" s="556" t="s">
        <v>1456</v>
      </c>
      <c r="V146" s="835" t="str">
        <f t="shared" ref="V146:V202" si="97">IF(T146="","",TRIM(SUBSTITUTE(T146,"*",""))&amp;IF(COUNTIF(W146,"*⚠*")&gt;0," *",""))</f>
        <v>0</v>
      </c>
      <c r="W146" s="836" t="str">
        <f t="shared" ref="W146:W202" si="98">IF(T146="","",MID(IF(BF146&lt;&gt;""," • "&amp;BF146,"")&amp;IF(BH146&lt;&gt;""," • "&amp;BH146,"")&amp;IF(BI146&lt;&gt;""," • "&amp;BI146,"")&amp;IF(BJ146&lt;&gt;""," • "&amp;BJ146,"")&amp;IF(BK146&lt;&gt;""," • "&amp;BK146,"")&amp;IF(BL146&lt;&gt;""," • "&amp;BL146,"")&amp;IF(BM146&lt;&gt;""," • "&amp;BM146,"")&amp;IF(BO146&lt;&gt;""," • "&amp;BO146,"")&amp;IF(BP146&lt;&gt;""," • "&amp;BP146,"")&amp;IF(BQ146&lt;&gt;""," • "&amp;BQ146,"")&amp;IF(BR146&lt;&gt;""," • "&amp;BR146,"")&amp;IF(BS146&lt;&gt;""," • "&amp;BS146,"")&amp;IF(BT146&lt;&gt;""," • "&amp;BT146,"")&amp;IF(BU146&lt;&gt;""," • "&amp;BU146,""),4,32767))</f>
        <v/>
      </c>
      <c r="X146" s="560" t="str">
        <f t="shared" ref="X146:X202" si="99">IF(T146="","",TRIM(T146)&amp;IF(Z146&gt;0," *",""))</f>
        <v>0</v>
      </c>
      <c r="Y146" s="561" t="str">
        <f t="shared" ref="Y146:Y202" si="100">IF(T146="","",MID(IF(BG146&lt;&gt;""," • "&amp;BG146,"")&amp;IF(BN146&lt;&gt;""," • "&amp;BN146,""),4,32767))</f>
        <v/>
      </c>
      <c r="Z146" s="556">
        <f t="shared" ref="Z146:Z202" si="101">IF(T146="","",--(BF146&lt;&gt;"")+--(BH146&lt;&gt;"")+--(BI146&lt;&gt;"")+--(BJ146&lt;&gt;"")+--(BK146&lt;&gt;"")+--(BL146&lt;&gt;"")+--(BM146&lt;&gt;"")+--(BO146&lt;&gt;"")+--(BP146&lt;&gt;"")+--(BQ146&lt;&gt;"")+--(BR146&lt;&gt;"")+--(BS146&lt;&gt;"")+--(BT146&lt;&gt;"")+--(BU146&lt;&gt;""))</f>
        <v>0</v>
      </c>
      <c r="AA146" s="556">
        <f t="shared" ref="AA146:AA202" si="102">IF(T146="","",--(BG146&lt;&gt;"")+--(BN146&lt;&gt;""))</f>
        <v>0</v>
      </c>
      <c r="AB146" s="561" t="str">
        <f t="shared" ref="AB146:AB202" si="103">IF(T146="","",IF(W146&lt;&gt;"",W146,IF(Y146&lt;&gt;"",Y146,"aucun match")))</f>
        <v>aucun match</v>
      </c>
      <c r="AC146" s="76" t="str">
        <f t="shared" ref="AC146:AC202" si="104">IF(T146="","",LOWER(T146))</f>
        <v>0</v>
      </c>
      <c r="AD146" s="76" t="str">
        <f t="shared" ref="AD146:AD202" si="105">IF(AC146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146,"œ","oe"),"æ","ae"),"à","a"),"á","a"),"â","a"),"ä","a"),"ã","a"),"å","a"),"ç","c"),"è","e"),"é","e"),"ê","e"),"ë","e"),"ì","i"),"í","i"),"î","i"),"ï","i"),"ñ","n"),"ò","o"),"ó","o"),"ô","o"),"ö","o"),"õ","o"),"ù","u"),"ú","u"),"û","u"),"ü","u"),"ý","y"),"ÿ","y"))</f>
        <v>0</v>
      </c>
      <c r="AE146" s="76" t="str">
        <f t="shared" ref="AE146:AE202" si="106">IF(AD146="","",SUBSTITUTE(SUBSTITUTE(SUBSTITUTE(SUBSTITUTE(SUBSTITUTE(SUBSTITUTE(SUBSTITUTE(SUBSTITUTE(SUBSTITUTE(SUBSTITUTE(SUBSTITUTE(SUBSTITUTE(SUBSTITUTE(SUBSTITUTE(SUBSTITUTE(SUBSTITUTE(SUBSTITUTE(AD146,CHAR(10)," "),CHAR(13)," "),","," "),"."," "),":"," "),"/"," "),"-"," "),"_"," "),CHAR(34)," "),CHAR(40)," "),CHAR(41)," "),CHAR(39)," "),"?"," "),"!"," "),"+"," "),"*"," "),"&amp;"," "))</f>
        <v>0</v>
      </c>
      <c r="AF146" s="76" t="str">
        <f t="shared" ref="AF146:AF202" si="107">IF(AE146="",""," "&amp;TRIM(SUBSTITUTE(SUBSTITUTE(SUBSTITUTE(AE146,"  "," "),"  "," "),"  "," "))&amp;" ")</f>
        <v xml:space="preserve"> 0 </v>
      </c>
      <c r="AG146" s="76" cm="1">
        <f t="array" ref="AG146">IF(T146="",0,SUMPRODUCT((BX4:BX795="Gluten")*(BY4:BY795="INFO")*(COUNTIF(AF146,"*"&amp;BZ4:BZ795&amp;"*")&gt;0)*1))</f>
        <v>0</v>
      </c>
      <c r="AH146" s="76" cm="1">
        <f t="array" ref="AH146">IF(T146="",0,SUMPRODUCT((BX4:BX795="Gluten")*(BY4:BY795="EXCL")*(COUNTIF(AF146,"*"&amp;BZ4:BZ795&amp;"*")&gt;0)*1))</f>
        <v>0</v>
      </c>
      <c r="AI146" s="76" cm="1">
        <f t="array" ref="AI146">IF(T146="",0,SUMPRODUCT((BX4:BX795="Gluten")*(BY4:BY795="ALERTE")*(COUNTIF(AF146,"*"&amp;BZ4:BZ795&amp;"*")&gt;0)*1))</f>
        <v>0</v>
      </c>
      <c r="AJ146" s="76" cm="1">
        <f t="array" ref="AJ146">IF(T146="",0,SUMPRODUCT((BX4:BX795="Gluten")*(BY4:BY795="SUSP")*(COUNTIF(AF146,"*"&amp;BZ4:BZ795&amp;"*")&gt;0)*1))</f>
        <v>0</v>
      </c>
      <c r="AK146" s="76" cm="1">
        <f t="array" ref="AK146">IF(T146="",0,SUMPRODUCT((BX4:BX795="Crustaces")*(BY4:BY795="ALERTE")*(COUNTIF(AF146,"*"&amp;BZ4:BZ795&amp;"*")&gt;0)*1))</f>
        <v>0</v>
      </c>
      <c r="AL146" s="76" cm="1">
        <f t="array" ref="AL146">IF(T146="",0,SUMPRODUCT((BX4:BX795="Oeufs")*(BY4:BY795="ALERTE")*(COUNTIF(AF146,"*"&amp;BZ4:BZ795&amp;"*")&gt;0)*1))</f>
        <v>0</v>
      </c>
      <c r="AM146" s="76" cm="1">
        <f t="array" ref="AM146">IF(T146="",0,SUMPRODUCT((BX4:BX795="Poissons")*(BY4:BY795="INFO")*(COUNTIF(AF146,"*"&amp;BZ4:BZ795&amp;"*")&gt;0)*1))</f>
        <v>0</v>
      </c>
      <c r="AN146" s="76" cm="1">
        <f t="array" ref="AN146">IF(T146="",0,SUMPRODUCT((BX4:BX795="Poissons")*(BY4:BY795="EXCL")*(COUNTIF(AF146,"*"&amp;BZ4:BZ795&amp;"*")&gt;0)*1))</f>
        <v>0</v>
      </c>
      <c r="AO146" s="76" cm="1">
        <f t="array" ref="AO146">IF(T146="",0,SUMPRODUCT((BX4:BX795="Poissons")*(BY4:BY795="ALERTE")*(COUNTIF(AF146,"*"&amp;BZ4:BZ795&amp;"*")&gt;0)*1))</f>
        <v>0</v>
      </c>
      <c r="AP146" s="76" cm="1">
        <f t="array" ref="AP146">IF(T146="",0,SUMPRODUCT((BX4:BX795="Arachides")*(BY4:BY795="ALERTE")*(COUNTIF(AF146,"*"&amp;BZ4:BZ795&amp;"*")&gt;0)*1))</f>
        <v>0</v>
      </c>
      <c r="AQ146" s="76" cm="1">
        <f t="array" ref="AQ146">IF(T146="",0,SUMPRODUCT((BX4:BX795="Soja")*(BY4:BY795="INFO")*(COUNTIF(AF146,"*"&amp;BZ4:BZ795&amp;"*")&gt;0)*1))</f>
        <v>0</v>
      </c>
      <c r="AR146" s="76" cm="1">
        <f t="array" ref="AR146">IF(T146="",0,SUMPRODUCT((BX4:BX795="Soja")*(BY4:BY795="ALERTE")*(COUNTIF(AF146,"*"&amp;BZ4:BZ795&amp;"*")&gt;0)*1))</f>
        <v>0</v>
      </c>
      <c r="AS146" s="76" cm="1">
        <f t="array" ref="AS146">IF(T146="",0,SUMPRODUCT((BX4:BX795="Lait")*(BY4:BY795="INFO")*(COUNTIF(AF146,"*"&amp;BZ4:BZ795&amp;"*")&gt;0)*1))</f>
        <v>0</v>
      </c>
      <c r="AT146" s="76" cm="1">
        <f t="array" ref="AT146">IF(T146="",0,SUMPRODUCT((BX4:BX795="Lait")*(BY4:BY795="EXCL")*(COUNTIF(AF146,"*"&amp;BZ4:BZ795&amp;"*")&gt;0)*1))</f>
        <v>0</v>
      </c>
      <c r="AU146" s="76" cm="1">
        <f t="array" ref="AU146">IF(T146="",0,SUMPRODUCT((BX4:BX795="Lait")*(BY4:BY795="ALERTE")*(COUNTIF(AF146,"*"&amp;BZ4:BZ795&amp;"*")&gt;0)*1))</f>
        <v>0</v>
      </c>
      <c r="AV146" s="76" cm="1">
        <f t="array" ref="AV146">IF(T146="",0,SUMPRODUCT((BX4:BX795="Lait")*(BY4:BY795="SUSP")*(COUNTIF(AF146,"*"&amp;BZ4:BZ795&amp;"*")&gt;0)*1))</f>
        <v>0</v>
      </c>
      <c r="AW146" s="76" cm="1">
        <f t="array" ref="AW146">IF(T146="",0,SUMPRODUCT((BX4:BX795="Fruits a coque")*(BY4:BY795="EXCL")*(COUNTIF(AF146,"*"&amp;BZ4:BZ795&amp;"*")&gt;0)*1))</f>
        <v>0</v>
      </c>
      <c r="AX146" s="76" cm="1">
        <f t="array" ref="AX146">IF(T146="",0,SUMPRODUCT((BX4:BX795="Fruits a coque")*(BY4:BY795="ALERTE")*(COUNTIF(AF146,"*"&amp;BZ4:BZ795&amp;"*")&gt;0)*1))</f>
        <v>0</v>
      </c>
      <c r="AY146" s="76" cm="1">
        <f t="array" ref="AY146">IF(T146="",0,SUMPRODUCT((BX4:BX795="Celeri")*(BY4:BY795="ALERTE")*(COUNTIF(AF146,"*"&amp;BZ4:BZ795&amp;"*")&gt;0)*1))</f>
        <v>0</v>
      </c>
      <c r="AZ146" s="76" cm="1">
        <f t="array" ref="AZ146">IF(T146="",0,SUMPRODUCT((BX4:BX795="Moutarde")*(BY4:BY795="ALERTE")*(COUNTIF(AF146,"*"&amp;BZ4:BZ795&amp;"*")&gt;0)*1))</f>
        <v>0</v>
      </c>
      <c r="BA146" s="76" cm="1">
        <f t="array" ref="BA146">IF(T146="",0,SUMPRODUCT((BX4:BX795="Sesame")*(BY4:BY795="ALERTE")*(COUNTIF(AF146,"*"&amp;BZ4:BZ795&amp;"*")&gt;0)*1))</f>
        <v>0</v>
      </c>
      <c r="BB146" s="76" cm="1">
        <f t="array" ref="BB146">IF(T146="",0,SUMPRODUCT((BX4:BX795="Sulfites")*(BY4:BY795="ALERTE")*(COUNTIF(AF146,"*"&amp;BZ4:BZ795&amp;"*")&gt;0)*1))</f>
        <v>0</v>
      </c>
      <c r="BC146" s="76" cm="1">
        <f t="array" ref="BC146">IF(T146="",0,SUMPRODUCT((BX4:BX795="Lupin")*(BY4:BY795="ALERTE")*(COUNTIF(AF146,"*"&amp;BZ4:BZ795&amp;"*")&gt;0)*1))</f>
        <v>0</v>
      </c>
      <c r="BD146" s="76" cm="1">
        <f t="array" ref="BD146">IF(T146="",0,SUMPRODUCT((BX4:BX795="Mollusques")*(BY4:BY795="EXCL")*(COUNTIF(AF146,"*"&amp;BZ4:BZ795&amp;"*")&gt;0)*1))</f>
        <v>0</v>
      </c>
      <c r="BE146" s="76" cm="1">
        <f t="array" ref="BE146">IF(T146="",0,SUMPRODUCT((BX4:BX795="Mollusques")*(BY4:BY795="ALERTE")*(COUNTIF(AF146,"*"&amp;BZ4:BZ795&amp;"*")&gt;0)*1))</f>
        <v>0</v>
      </c>
      <c r="BF146" s="76" t="str">
        <f t="shared" ref="BF146:BF202" si="108">IF(T146="","",IF(AG146&gt;0,"info Gluten",IF(AND(AI146&gt;0,AH146=0),"⚠ Gluten","")))</f>
        <v/>
      </c>
      <c r="BG146" s="76" t="str">
        <f t="shared" ref="BG146:BG202" si="109">IF(T146="","",IF(AND(BF146="",AJ146&gt;0,AH146=0),"suspicion Gluten",""))</f>
        <v/>
      </c>
      <c r="BH146" s="76" t="str">
        <f t="shared" ref="BH146:BH202" si="110">IF(T146="","",IF(AK146&gt;0,"⚠ Crustaces",""))</f>
        <v/>
      </c>
      <c r="BI146" s="76" t="str">
        <f t="shared" ref="BI146:BI202" si="111">IF(T146="","",IF(AL146&gt;0,"⚠ Oeufs",""))</f>
        <v/>
      </c>
      <c r="BJ146" s="76" t="str">
        <f t="shared" ref="BJ146:BJ202" si="112">IF(T146="","",IF(AM146&gt;0,"info Poissons",IF(AND(AO146&gt;0,AN146=0),"⚠ Poissons","")))</f>
        <v/>
      </c>
      <c r="BK146" s="76" t="str">
        <f t="shared" ref="BK146:BK202" si="113">IF(T146="","",IF(AP146&gt;0,"⚠ Arachides",""))</f>
        <v/>
      </c>
      <c r="BL146" s="76" t="str">
        <f t="shared" ref="BL146:BL202" si="114">IF(T146="","",IF(AQ146&gt;0,"info Soja",IF(AR146&gt;0,"⚠ Soja","")))</f>
        <v/>
      </c>
      <c r="BM146" s="76" t="str">
        <f t="shared" ref="BM146:BM202" si="115">IF(T146="","",IF(AS146&gt;0,"info Lait",IF(AND(AU146&gt;0,AT146=0),"⚠ Lait","")))</f>
        <v/>
      </c>
      <c r="BN146" s="76" t="str">
        <f t="shared" ref="BN146:BN202" si="116">IF(T146="","",IF(AND(BM146="",AV146&gt;0,AT146=0),"suspicion Lait",""))</f>
        <v/>
      </c>
      <c r="BO146" s="76" t="str">
        <f t="shared" ref="BO146:BO202" si="117">IF(T146="","",IF(AND(AX146&gt;0,AW146=0),"⚠ Fruits a coque",""))</f>
        <v/>
      </c>
      <c r="BP146" s="76" t="str">
        <f t="shared" ref="BP146:BP202" si="118">IF(T146="","",IF(AY146&gt;0,"⚠ Celeri",""))</f>
        <v/>
      </c>
      <c r="BQ146" s="76" t="str">
        <f t="shared" ref="BQ146:BQ202" si="119">IF(T146="","",IF(AZ146&gt;0,"⚠ Moutarde",""))</f>
        <v/>
      </c>
      <c r="BR146" s="76" t="str">
        <f t="shared" ref="BR146:BR202" si="120">IF(T146="","",IF(BA146&gt;0,"⚠ Sesame",""))</f>
        <v/>
      </c>
      <c r="BS146" s="76" t="str">
        <f t="shared" ref="BS146:BS202" si="121">IF(T146="","",IF(BB146&gt;0,"⚠ Sulfites",""))</f>
        <v/>
      </c>
      <c r="BT146" s="76" t="str">
        <f t="shared" ref="BT146:BT202" si="122">IF(T146="","",IF(BC146&gt;0,"⚠ Lupin",""))</f>
        <v/>
      </c>
      <c r="BU146" s="76" t="str">
        <f t="shared" ref="BU146:BU202" si="123">IF(T146="","",IF(AND(BE146&gt;0,BD146=0),"⚠ Mollusques",""))</f>
        <v/>
      </c>
      <c r="BX146" s="67" t="s">
        <v>9</v>
      </c>
      <c r="BY146" s="547" t="s">
        <v>20</v>
      </c>
      <c r="BZ146" s="67" t="s">
        <v>2006</v>
      </c>
      <c r="CA146" s="67" t="s">
        <v>534</v>
      </c>
    </row>
    <row r="147" spans="2:79" ht="30" customHeight="1">
      <c r="B147" s="816" t="str">
        <f t="shared" si="84"/>
        <v/>
      </c>
      <c r="C147" s="816" t="str">
        <f t="shared" si="85"/>
        <v/>
      </c>
      <c r="D147" s="816" t="str">
        <f t="shared" si="86"/>
        <v/>
      </c>
      <c r="E147" s="816">
        <f>IF(H146&lt;&gt;"",E146,IF(E146="","",IFERROR(MATCH(TRUE(),INDEX(INDEX($K:$K,E146+1):$K$203&lt;&gt;"",0),0)+E146,"")))</f>
        <v>288</v>
      </c>
      <c r="F147" s="816">
        <f t="shared" ref="F147:F210" si="124">IF(E147="","",IF(H146&lt;&gt;"",H146,INDEX($D:$D,E147)))</f>
        <v>0</v>
      </c>
      <c r="G147" s="816" t="str">
        <f t="shared" si="87"/>
        <v>0</v>
      </c>
      <c r="H147" s="829" t="str">
        <f t="shared" si="88"/>
        <v/>
      </c>
      <c r="I147" s="837" t="str">
        <f t="shared" si="89"/>
        <v/>
      </c>
      <c r="J147" s="830" t="str">
        <f>IF(K147="","",COUNTIF($K$18:K147,"&lt;&gt;"))</f>
        <v/>
      </c>
      <c r="K147" s="831"/>
      <c r="L147" s="830" t="str">
        <f t="shared" si="90"/>
        <v/>
      </c>
      <c r="M147" s="792">
        <f t="shared" si="91"/>
        <v>1</v>
      </c>
      <c r="N147" s="832">
        <f t="shared" si="92"/>
        <v>130</v>
      </c>
      <c r="O147" s="833" t="str">
        <f t="shared" si="93"/>
        <v>0</v>
      </c>
      <c r="P147" s="832">
        <f t="shared" si="94"/>
        <v>1</v>
      </c>
      <c r="Q147" s="832">
        <f t="shared" si="95"/>
        <v>1</v>
      </c>
      <c r="S147" s="556">
        <f t="shared" si="96"/>
        <v>147</v>
      </c>
      <c r="T147" s="834" t="str">
        <f t="shared" ref="T147:T202" si="125">O147</f>
        <v>0</v>
      </c>
      <c r="U147" s="556" t="s">
        <v>1456</v>
      </c>
      <c r="V147" s="835" t="str">
        <f t="shared" si="97"/>
        <v>0</v>
      </c>
      <c r="W147" s="836" t="str">
        <f t="shared" si="98"/>
        <v/>
      </c>
      <c r="X147" s="560" t="str">
        <f t="shared" si="99"/>
        <v>0</v>
      </c>
      <c r="Y147" s="561" t="str">
        <f t="shared" si="100"/>
        <v/>
      </c>
      <c r="Z147" s="556">
        <f t="shared" si="101"/>
        <v>0</v>
      </c>
      <c r="AA147" s="556">
        <f t="shared" si="102"/>
        <v>0</v>
      </c>
      <c r="AB147" s="561" t="str">
        <f t="shared" si="103"/>
        <v>aucun match</v>
      </c>
      <c r="AC147" s="76" t="str">
        <f t="shared" si="104"/>
        <v>0</v>
      </c>
      <c r="AD147" s="76" t="str">
        <f t="shared" si="105"/>
        <v>0</v>
      </c>
      <c r="AE147" s="76" t="str">
        <f t="shared" si="106"/>
        <v>0</v>
      </c>
      <c r="AF147" s="76" t="str">
        <f t="shared" si="107"/>
        <v xml:space="preserve"> 0 </v>
      </c>
      <c r="AG147" s="76" cm="1">
        <f t="array" ref="AG147">IF(T147="",0,SUMPRODUCT((BX4:BX795="Gluten")*(BY4:BY795="INFO")*(COUNTIF(AF147,"*"&amp;BZ4:BZ795&amp;"*")&gt;0)*1))</f>
        <v>0</v>
      </c>
      <c r="AH147" s="76" cm="1">
        <f t="array" ref="AH147">IF(T147="",0,SUMPRODUCT((BX4:BX795="Gluten")*(BY4:BY795="EXCL")*(COUNTIF(AF147,"*"&amp;BZ4:BZ795&amp;"*")&gt;0)*1))</f>
        <v>0</v>
      </c>
      <c r="AI147" s="76" cm="1">
        <f t="array" ref="AI147">IF(T147="",0,SUMPRODUCT((BX4:BX795="Gluten")*(BY4:BY795="ALERTE")*(COUNTIF(AF147,"*"&amp;BZ4:BZ795&amp;"*")&gt;0)*1))</f>
        <v>0</v>
      </c>
      <c r="AJ147" s="76" cm="1">
        <f t="array" ref="AJ147">IF(T147="",0,SUMPRODUCT((BX4:BX795="Gluten")*(BY4:BY795="SUSP")*(COUNTIF(AF147,"*"&amp;BZ4:BZ795&amp;"*")&gt;0)*1))</f>
        <v>0</v>
      </c>
      <c r="AK147" s="76" cm="1">
        <f t="array" ref="AK147">IF(T147="",0,SUMPRODUCT((BX4:BX795="Crustaces")*(BY4:BY795="ALERTE")*(COUNTIF(AF147,"*"&amp;BZ4:BZ795&amp;"*")&gt;0)*1))</f>
        <v>0</v>
      </c>
      <c r="AL147" s="76" cm="1">
        <f t="array" ref="AL147">IF(T147="",0,SUMPRODUCT((BX4:BX795="Oeufs")*(BY4:BY795="ALERTE")*(COUNTIF(AF147,"*"&amp;BZ4:BZ795&amp;"*")&gt;0)*1))</f>
        <v>0</v>
      </c>
      <c r="AM147" s="76" cm="1">
        <f t="array" ref="AM147">IF(T147="",0,SUMPRODUCT((BX4:BX795="Poissons")*(BY4:BY795="INFO")*(COUNTIF(AF147,"*"&amp;BZ4:BZ795&amp;"*")&gt;0)*1))</f>
        <v>0</v>
      </c>
      <c r="AN147" s="76" cm="1">
        <f t="array" ref="AN147">IF(T147="",0,SUMPRODUCT((BX4:BX795="Poissons")*(BY4:BY795="EXCL")*(COUNTIF(AF147,"*"&amp;BZ4:BZ795&amp;"*")&gt;0)*1))</f>
        <v>0</v>
      </c>
      <c r="AO147" s="76" cm="1">
        <f t="array" ref="AO147">IF(T147="",0,SUMPRODUCT((BX4:BX795="Poissons")*(BY4:BY795="ALERTE")*(COUNTIF(AF147,"*"&amp;BZ4:BZ795&amp;"*")&gt;0)*1))</f>
        <v>0</v>
      </c>
      <c r="AP147" s="76" cm="1">
        <f t="array" ref="AP147">IF(T147="",0,SUMPRODUCT((BX4:BX795="Arachides")*(BY4:BY795="ALERTE")*(COUNTIF(AF147,"*"&amp;BZ4:BZ795&amp;"*")&gt;0)*1))</f>
        <v>0</v>
      </c>
      <c r="AQ147" s="76" cm="1">
        <f t="array" ref="AQ147">IF(T147="",0,SUMPRODUCT((BX4:BX795="Soja")*(BY4:BY795="INFO")*(COUNTIF(AF147,"*"&amp;BZ4:BZ795&amp;"*")&gt;0)*1))</f>
        <v>0</v>
      </c>
      <c r="AR147" s="76" cm="1">
        <f t="array" ref="AR147">IF(T147="",0,SUMPRODUCT((BX4:BX795="Soja")*(BY4:BY795="ALERTE")*(COUNTIF(AF147,"*"&amp;BZ4:BZ795&amp;"*")&gt;0)*1))</f>
        <v>0</v>
      </c>
      <c r="AS147" s="76" cm="1">
        <f t="array" ref="AS147">IF(T147="",0,SUMPRODUCT((BX4:BX795="Lait")*(BY4:BY795="INFO")*(COUNTIF(AF147,"*"&amp;BZ4:BZ795&amp;"*")&gt;0)*1))</f>
        <v>0</v>
      </c>
      <c r="AT147" s="76" cm="1">
        <f t="array" ref="AT147">IF(T147="",0,SUMPRODUCT((BX4:BX795="Lait")*(BY4:BY795="EXCL")*(COUNTIF(AF147,"*"&amp;BZ4:BZ795&amp;"*")&gt;0)*1))</f>
        <v>0</v>
      </c>
      <c r="AU147" s="76" cm="1">
        <f t="array" ref="AU147">IF(T147="",0,SUMPRODUCT((BX4:BX795="Lait")*(BY4:BY795="ALERTE")*(COUNTIF(AF147,"*"&amp;BZ4:BZ795&amp;"*")&gt;0)*1))</f>
        <v>0</v>
      </c>
      <c r="AV147" s="76" cm="1">
        <f t="array" ref="AV147">IF(T147="",0,SUMPRODUCT((BX4:BX795="Lait")*(BY4:BY795="SUSP")*(COUNTIF(AF147,"*"&amp;BZ4:BZ795&amp;"*")&gt;0)*1))</f>
        <v>0</v>
      </c>
      <c r="AW147" s="76" cm="1">
        <f t="array" ref="AW147">IF(T147="",0,SUMPRODUCT((BX4:BX795="Fruits a coque")*(BY4:BY795="EXCL")*(COUNTIF(AF147,"*"&amp;BZ4:BZ795&amp;"*")&gt;0)*1))</f>
        <v>0</v>
      </c>
      <c r="AX147" s="76" cm="1">
        <f t="array" ref="AX147">IF(T147="",0,SUMPRODUCT((BX4:BX795="Fruits a coque")*(BY4:BY795="ALERTE")*(COUNTIF(AF147,"*"&amp;BZ4:BZ795&amp;"*")&gt;0)*1))</f>
        <v>0</v>
      </c>
      <c r="AY147" s="76" cm="1">
        <f t="array" ref="AY147">IF(T147="",0,SUMPRODUCT((BX4:BX795="Celeri")*(BY4:BY795="ALERTE")*(COUNTIF(AF147,"*"&amp;BZ4:BZ795&amp;"*")&gt;0)*1))</f>
        <v>0</v>
      </c>
      <c r="AZ147" s="76" cm="1">
        <f t="array" ref="AZ147">IF(T147="",0,SUMPRODUCT((BX4:BX795="Moutarde")*(BY4:BY795="ALERTE")*(COUNTIF(AF147,"*"&amp;BZ4:BZ795&amp;"*")&gt;0)*1))</f>
        <v>0</v>
      </c>
      <c r="BA147" s="76" cm="1">
        <f t="array" ref="BA147">IF(T147="",0,SUMPRODUCT((BX4:BX795="Sesame")*(BY4:BY795="ALERTE")*(COUNTIF(AF147,"*"&amp;BZ4:BZ795&amp;"*")&gt;0)*1))</f>
        <v>0</v>
      </c>
      <c r="BB147" s="76" cm="1">
        <f t="array" ref="BB147">IF(T147="",0,SUMPRODUCT((BX4:BX795="Sulfites")*(BY4:BY795="ALERTE")*(COUNTIF(AF147,"*"&amp;BZ4:BZ795&amp;"*")&gt;0)*1))</f>
        <v>0</v>
      </c>
      <c r="BC147" s="76" cm="1">
        <f t="array" ref="BC147">IF(T147="",0,SUMPRODUCT((BX4:BX795="Lupin")*(BY4:BY795="ALERTE")*(COUNTIF(AF147,"*"&amp;BZ4:BZ795&amp;"*")&gt;0)*1))</f>
        <v>0</v>
      </c>
      <c r="BD147" s="76" cm="1">
        <f t="array" ref="BD147">IF(T147="",0,SUMPRODUCT((BX4:BX795="Mollusques")*(BY4:BY795="EXCL")*(COUNTIF(AF147,"*"&amp;BZ4:BZ795&amp;"*")&gt;0)*1))</f>
        <v>0</v>
      </c>
      <c r="BE147" s="76" cm="1">
        <f t="array" ref="BE147">IF(T147="",0,SUMPRODUCT((BX4:BX795="Mollusques")*(BY4:BY795="ALERTE")*(COUNTIF(AF147,"*"&amp;BZ4:BZ795&amp;"*")&gt;0)*1))</f>
        <v>0</v>
      </c>
      <c r="BF147" s="76" t="str">
        <f t="shared" si="108"/>
        <v/>
      </c>
      <c r="BG147" s="76" t="str">
        <f t="shared" si="109"/>
        <v/>
      </c>
      <c r="BH147" s="76" t="str">
        <f t="shared" si="110"/>
        <v/>
      </c>
      <c r="BI147" s="76" t="str">
        <f t="shared" si="111"/>
        <v/>
      </c>
      <c r="BJ147" s="76" t="str">
        <f t="shared" si="112"/>
        <v/>
      </c>
      <c r="BK147" s="76" t="str">
        <f t="shared" si="113"/>
        <v/>
      </c>
      <c r="BL147" s="76" t="str">
        <f t="shared" si="114"/>
        <v/>
      </c>
      <c r="BM147" s="76" t="str">
        <f t="shared" si="115"/>
        <v/>
      </c>
      <c r="BN147" s="76" t="str">
        <f t="shared" si="116"/>
        <v/>
      </c>
      <c r="BO147" s="76" t="str">
        <f t="shared" si="117"/>
        <v/>
      </c>
      <c r="BP147" s="76" t="str">
        <f t="shared" si="118"/>
        <v/>
      </c>
      <c r="BQ147" s="76" t="str">
        <f t="shared" si="119"/>
        <v/>
      </c>
      <c r="BR147" s="76" t="str">
        <f t="shared" si="120"/>
        <v/>
      </c>
      <c r="BS147" s="76" t="str">
        <f t="shared" si="121"/>
        <v/>
      </c>
      <c r="BT147" s="76" t="str">
        <f t="shared" si="122"/>
        <v/>
      </c>
      <c r="BU147" s="76" t="str">
        <f t="shared" si="123"/>
        <v/>
      </c>
      <c r="BX147" s="67" t="s">
        <v>9</v>
      </c>
      <c r="BY147" s="547" t="s">
        <v>20</v>
      </c>
      <c r="BZ147" s="67" t="s">
        <v>2005</v>
      </c>
      <c r="CA147" s="67" t="s">
        <v>535</v>
      </c>
    </row>
    <row r="148" spans="2:79" ht="30" customHeight="1">
      <c r="B148" s="816" t="str">
        <f t="shared" si="84"/>
        <v/>
      </c>
      <c r="C148" s="816" t="str">
        <f t="shared" si="85"/>
        <v/>
      </c>
      <c r="D148" s="816" t="str">
        <f t="shared" si="86"/>
        <v/>
      </c>
      <c r="E148" s="816">
        <f>IF(H147&lt;&gt;"",E147,IF(E147="","",IFERROR(MATCH(TRUE(),INDEX(INDEX($K:$K,E147+1):$K$203&lt;&gt;"",0),0)+E147,"")))</f>
        <v>289</v>
      </c>
      <c r="F148" s="816">
        <f t="shared" si="124"/>
        <v>0</v>
      </c>
      <c r="G148" s="816" t="str">
        <f t="shared" si="87"/>
        <v>0</v>
      </c>
      <c r="H148" s="829" t="str">
        <f t="shared" si="88"/>
        <v/>
      </c>
      <c r="I148" s="837" t="str">
        <f t="shared" si="89"/>
        <v/>
      </c>
      <c r="J148" s="830" t="str">
        <f>IF(K148="","",COUNTIF($K$18:K148,"&lt;&gt;"))</f>
        <v/>
      </c>
      <c r="K148" s="831"/>
      <c r="L148" s="830" t="str">
        <f t="shared" si="90"/>
        <v/>
      </c>
      <c r="M148" s="792">
        <f t="shared" si="91"/>
        <v>1</v>
      </c>
      <c r="N148" s="832">
        <f t="shared" si="92"/>
        <v>131</v>
      </c>
      <c r="O148" s="833" t="str">
        <f t="shared" si="93"/>
        <v>0</v>
      </c>
      <c r="P148" s="832">
        <f t="shared" si="94"/>
        <v>1</v>
      </c>
      <c r="Q148" s="832">
        <f t="shared" si="95"/>
        <v>1</v>
      </c>
      <c r="S148" s="556">
        <f t="shared" si="96"/>
        <v>148</v>
      </c>
      <c r="T148" s="834" t="str">
        <f t="shared" si="125"/>
        <v>0</v>
      </c>
      <c r="U148" s="556" t="s">
        <v>1456</v>
      </c>
      <c r="V148" s="835" t="str">
        <f t="shared" si="97"/>
        <v>0</v>
      </c>
      <c r="W148" s="836" t="str">
        <f t="shared" si="98"/>
        <v/>
      </c>
      <c r="X148" s="560" t="str">
        <f t="shared" si="99"/>
        <v>0</v>
      </c>
      <c r="Y148" s="561" t="str">
        <f t="shared" si="100"/>
        <v/>
      </c>
      <c r="Z148" s="556">
        <f t="shared" si="101"/>
        <v>0</v>
      </c>
      <c r="AA148" s="556">
        <f t="shared" si="102"/>
        <v>0</v>
      </c>
      <c r="AB148" s="561" t="str">
        <f t="shared" si="103"/>
        <v>aucun match</v>
      </c>
      <c r="AC148" s="76" t="str">
        <f t="shared" si="104"/>
        <v>0</v>
      </c>
      <c r="AD148" s="76" t="str">
        <f t="shared" si="105"/>
        <v>0</v>
      </c>
      <c r="AE148" s="76" t="str">
        <f t="shared" si="106"/>
        <v>0</v>
      </c>
      <c r="AF148" s="76" t="str">
        <f t="shared" si="107"/>
        <v xml:space="preserve"> 0 </v>
      </c>
      <c r="AG148" s="76" cm="1">
        <f t="array" ref="AG148">IF(T148="",0,SUMPRODUCT((BX4:BX795="Gluten")*(BY4:BY795="INFO")*(COUNTIF(AF148,"*"&amp;BZ4:BZ795&amp;"*")&gt;0)*1))</f>
        <v>0</v>
      </c>
      <c r="AH148" s="76" cm="1">
        <f t="array" ref="AH148">IF(T148="",0,SUMPRODUCT((BX4:BX795="Gluten")*(BY4:BY795="EXCL")*(COUNTIF(AF148,"*"&amp;BZ4:BZ795&amp;"*")&gt;0)*1))</f>
        <v>0</v>
      </c>
      <c r="AI148" s="76" cm="1">
        <f t="array" ref="AI148">IF(T148="",0,SUMPRODUCT((BX4:BX795="Gluten")*(BY4:BY795="ALERTE")*(COUNTIF(AF148,"*"&amp;BZ4:BZ795&amp;"*")&gt;0)*1))</f>
        <v>0</v>
      </c>
      <c r="AJ148" s="76" cm="1">
        <f t="array" ref="AJ148">IF(T148="",0,SUMPRODUCT((BX4:BX795="Gluten")*(BY4:BY795="SUSP")*(COUNTIF(AF148,"*"&amp;BZ4:BZ795&amp;"*")&gt;0)*1))</f>
        <v>0</v>
      </c>
      <c r="AK148" s="76" cm="1">
        <f t="array" ref="AK148">IF(T148="",0,SUMPRODUCT((BX4:BX795="Crustaces")*(BY4:BY795="ALERTE")*(COUNTIF(AF148,"*"&amp;BZ4:BZ795&amp;"*")&gt;0)*1))</f>
        <v>0</v>
      </c>
      <c r="AL148" s="76" cm="1">
        <f t="array" ref="AL148">IF(T148="",0,SUMPRODUCT((BX4:BX795="Oeufs")*(BY4:BY795="ALERTE")*(COUNTIF(AF148,"*"&amp;BZ4:BZ795&amp;"*")&gt;0)*1))</f>
        <v>0</v>
      </c>
      <c r="AM148" s="76" cm="1">
        <f t="array" ref="AM148">IF(T148="",0,SUMPRODUCT((BX4:BX795="Poissons")*(BY4:BY795="INFO")*(COUNTIF(AF148,"*"&amp;BZ4:BZ795&amp;"*")&gt;0)*1))</f>
        <v>0</v>
      </c>
      <c r="AN148" s="76" cm="1">
        <f t="array" ref="AN148">IF(T148="",0,SUMPRODUCT((BX4:BX795="Poissons")*(BY4:BY795="EXCL")*(COUNTIF(AF148,"*"&amp;BZ4:BZ795&amp;"*")&gt;0)*1))</f>
        <v>0</v>
      </c>
      <c r="AO148" s="76" cm="1">
        <f t="array" ref="AO148">IF(T148="",0,SUMPRODUCT((BX4:BX795="Poissons")*(BY4:BY795="ALERTE")*(COUNTIF(AF148,"*"&amp;BZ4:BZ795&amp;"*")&gt;0)*1))</f>
        <v>0</v>
      </c>
      <c r="AP148" s="76" cm="1">
        <f t="array" ref="AP148">IF(T148="",0,SUMPRODUCT((BX4:BX795="Arachides")*(BY4:BY795="ALERTE")*(COUNTIF(AF148,"*"&amp;BZ4:BZ795&amp;"*")&gt;0)*1))</f>
        <v>0</v>
      </c>
      <c r="AQ148" s="76" cm="1">
        <f t="array" ref="AQ148">IF(T148="",0,SUMPRODUCT((BX4:BX795="Soja")*(BY4:BY795="INFO")*(COUNTIF(AF148,"*"&amp;BZ4:BZ795&amp;"*")&gt;0)*1))</f>
        <v>0</v>
      </c>
      <c r="AR148" s="76" cm="1">
        <f t="array" ref="AR148">IF(T148="",0,SUMPRODUCT((BX4:BX795="Soja")*(BY4:BY795="ALERTE")*(COUNTIF(AF148,"*"&amp;BZ4:BZ795&amp;"*")&gt;0)*1))</f>
        <v>0</v>
      </c>
      <c r="AS148" s="76" cm="1">
        <f t="array" ref="AS148">IF(T148="",0,SUMPRODUCT((BX4:BX795="Lait")*(BY4:BY795="INFO")*(COUNTIF(AF148,"*"&amp;BZ4:BZ795&amp;"*")&gt;0)*1))</f>
        <v>0</v>
      </c>
      <c r="AT148" s="76" cm="1">
        <f t="array" ref="AT148">IF(T148="",0,SUMPRODUCT((BX4:BX795="Lait")*(BY4:BY795="EXCL")*(COUNTIF(AF148,"*"&amp;BZ4:BZ795&amp;"*")&gt;0)*1))</f>
        <v>0</v>
      </c>
      <c r="AU148" s="76" cm="1">
        <f t="array" ref="AU148">IF(T148="",0,SUMPRODUCT((BX4:BX795="Lait")*(BY4:BY795="ALERTE")*(COUNTIF(AF148,"*"&amp;BZ4:BZ795&amp;"*")&gt;0)*1))</f>
        <v>0</v>
      </c>
      <c r="AV148" s="76" cm="1">
        <f t="array" ref="AV148">IF(T148="",0,SUMPRODUCT((BX4:BX795="Lait")*(BY4:BY795="SUSP")*(COUNTIF(AF148,"*"&amp;BZ4:BZ795&amp;"*")&gt;0)*1))</f>
        <v>0</v>
      </c>
      <c r="AW148" s="76" cm="1">
        <f t="array" ref="AW148">IF(T148="",0,SUMPRODUCT((BX4:BX795="Fruits a coque")*(BY4:BY795="EXCL")*(COUNTIF(AF148,"*"&amp;BZ4:BZ795&amp;"*")&gt;0)*1))</f>
        <v>0</v>
      </c>
      <c r="AX148" s="76" cm="1">
        <f t="array" ref="AX148">IF(T148="",0,SUMPRODUCT((BX4:BX795="Fruits a coque")*(BY4:BY795="ALERTE")*(COUNTIF(AF148,"*"&amp;BZ4:BZ795&amp;"*")&gt;0)*1))</f>
        <v>0</v>
      </c>
      <c r="AY148" s="76" cm="1">
        <f t="array" ref="AY148">IF(T148="",0,SUMPRODUCT((BX4:BX795="Celeri")*(BY4:BY795="ALERTE")*(COUNTIF(AF148,"*"&amp;BZ4:BZ795&amp;"*")&gt;0)*1))</f>
        <v>0</v>
      </c>
      <c r="AZ148" s="76" cm="1">
        <f t="array" ref="AZ148">IF(T148="",0,SUMPRODUCT((BX4:BX795="Moutarde")*(BY4:BY795="ALERTE")*(COUNTIF(AF148,"*"&amp;BZ4:BZ795&amp;"*")&gt;0)*1))</f>
        <v>0</v>
      </c>
      <c r="BA148" s="76" cm="1">
        <f t="array" ref="BA148">IF(T148="",0,SUMPRODUCT((BX4:BX795="Sesame")*(BY4:BY795="ALERTE")*(COUNTIF(AF148,"*"&amp;BZ4:BZ795&amp;"*")&gt;0)*1))</f>
        <v>0</v>
      </c>
      <c r="BB148" s="76" cm="1">
        <f t="array" ref="BB148">IF(T148="",0,SUMPRODUCT((BX4:BX795="Sulfites")*(BY4:BY795="ALERTE")*(COUNTIF(AF148,"*"&amp;BZ4:BZ795&amp;"*")&gt;0)*1))</f>
        <v>0</v>
      </c>
      <c r="BC148" s="76" cm="1">
        <f t="array" ref="BC148">IF(T148="",0,SUMPRODUCT((BX4:BX795="Lupin")*(BY4:BY795="ALERTE")*(COUNTIF(AF148,"*"&amp;BZ4:BZ795&amp;"*")&gt;0)*1))</f>
        <v>0</v>
      </c>
      <c r="BD148" s="76" cm="1">
        <f t="array" ref="BD148">IF(T148="",0,SUMPRODUCT((BX4:BX795="Mollusques")*(BY4:BY795="EXCL")*(COUNTIF(AF148,"*"&amp;BZ4:BZ795&amp;"*")&gt;0)*1))</f>
        <v>0</v>
      </c>
      <c r="BE148" s="76" cm="1">
        <f t="array" ref="BE148">IF(T148="",0,SUMPRODUCT((BX4:BX795="Mollusques")*(BY4:BY795="ALERTE")*(COUNTIF(AF148,"*"&amp;BZ4:BZ795&amp;"*")&gt;0)*1))</f>
        <v>0</v>
      </c>
      <c r="BF148" s="76" t="str">
        <f t="shared" si="108"/>
        <v/>
      </c>
      <c r="BG148" s="76" t="str">
        <f t="shared" si="109"/>
        <v/>
      </c>
      <c r="BH148" s="76" t="str">
        <f t="shared" si="110"/>
        <v/>
      </c>
      <c r="BI148" s="76" t="str">
        <f t="shared" si="111"/>
        <v/>
      </c>
      <c r="BJ148" s="76" t="str">
        <f t="shared" si="112"/>
        <v/>
      </c>
      <c r="BK148" s="76" t="str">
        <f t="shared" si="113"/>
        <v/>
      </c>
      <c r="BL148" s="76" t="str">
        <f t="shared" si="114"/>
        <v/>
      </c>
      <c r="BM148" s="76" t="str">
        <f t="shared" si="115"/>
        <v/>
      </c>
      <c r="BN148" s="76" t="str">
        <f t="shared" si="116"/>
        <v/>
      </c>
      <c r="BO148" s="76" t="str">
        <f t="shared" si="117"/>
        <v/>
      </c>
      <c r="BP148" s="76" t="str">
        <f t="shared" si="118"/>
        <v/>
      </c>
      <c r="BQ148" s="76" t="str">
        <f t="shared" si="119"/>
        <v/>
      </c>
      <c r="BR148" s="76" t="str">
        <f t="shared" si="120"/>
        <v/>
      </c>
      <c r="BS148" s="76" t="str">
        <f t="shared" si="121"/>
        <v/>
      </c>
      <c r="BT148" s="76" t="str">
        <f t="shared" si="122"/>
        <v/>
      </c>
      <c r="BU148" s="76" t="str">
        <f t="shared" si="123"/>
        <v/>
      </c>
      <c r="BX148" s="67" t="s">
        <v>9</v>
      </c>
      <c r="BY148" s="547" t="s">
        <v>20</v>
      </c>
      <c r="BZ148" s="67" t="s">
        <v>2004</v>
      </c>
      <c r="CA148" s="67" t="s">
        <v>536</v>
      </c>
    </row>
    <row r="149" spans="2:79" ht="30" customHeight="1">
      <c r="B149" s="816" t="str">
        <f t="shared" si="84"/>
        <v/>
      </c>
      <c r="C149" s="816" t="str">
        <f t="shared" si="85"/>
        <v/>
      </c>
      <c r="D149" s="816" t="str">
        <f t="shared" si="86"/>
        <v/>
      </c>
      <c r="E149" s="816">
        <f>IF(H148&lt;&gt;"",E148,IF(E148="","",IFERROR(MATCH(TRUE(),INDEX(INDEX($K:$K,E148+1):$K$203&lt;&gt;"",0),0)+E148,"")))</f>
        <v>290</v>
      </c>
      <c r="F149" s="816">
        <f t="shared" si="124"/>
        <v>0</v>
      </c>
      <c r="G149" s="816" t="str">
        <f t="shared" si="87"/>
        <v>0</v>
      </c>
      <c r="H149" s="829" t="str">
        <f t="shared" si="88"/>
        <v/>
      </c>
      <c r="I149" s="837" t="str">
        <f t="shared" si="89"/>
        <v/>
      </c>
      <c r="J149" s="830" t="str">
        <f>IF(K149="","",COUNTIF($K$18:K149,"&lt;&gt;"))</f>
        <v/>
      </c>
      <c r="K149" s="831"/>
      <c r="L149" s="830" t="str">
        <f t="shared" si="90"/>
        <v/>
      </c>
      <c r="M149" s="792">
        <f t="shared" si="91"/>
        <v>1</v>
      </c>
      <c r="N149" s="832">
        <f t="shared" si="92"/>
        <v>132</v>
      </c>
      <c r="O149" s="833" t="str">
        <f t="shared" si="93"/>
        <v>0</v>
      </c>
      <c r="P149" s="832">
        <f t="shared" si="94"/>
        <v>1</v>
      </c>
      <c r="Q149" s="832">
        <f t="shared" si="95"/>
        <v>1</v>
      </c>
      <c r="S149" s="556">
        <f t="shared" si="96"/>
        <v>149</v>
      </c>
      <c r="T149" s="834" t="str">
        <f t="shared" si="125"/>
        <v>0</v>
      </c>
      <c r="U149" s="556" t="s">
        <v>1456</v>
      </c>
      <c r="V149" s="835" t="str">
        <f t="shared" si="97"/>
        <v>0</v>
      </c>
      <c r="W149" s="836" t="str">
        <f t="shared" si="98"/>
        <v/>
      </c>
      <c r="X149" s="560" t="str">
        <f t="shared" si="99"/>
        <v>0</v>
      </c>
      <c r="Y149" s="561" t="str">
        <f t="shared" si="100"/>
        <v/>
      </c>
      <c r="Z149" s="556">
        <f t="shared" si="101"/>
        <v>0</v>
      </c>
      <c r="AA149" s="556">
        <f t="shared" si="102"/>
        <v>0</v>
      </c>
      <c r="AB149" s="561" t="str">
        <f t="shared" si="103"/>
        <v>aucun match</v>
      </c>
      <c r="AC149" s="76" t="str">
        <f t="shared" si="104"/>
        <v>0</v>
      </c>
      <c r="AD149" s="76" t="str">
        <f t="shared" si="105"/>
        <v>0</v>
      </c>
      <c r="AE149" s="76" t="str">
        <f t="shared" si="106"/>
        <v>0</v>
      </c>
      <c r="AF149" s="76" t="str">
        <f t="shared" si="107"/>
        <v xml:space="preserve"> 0 </v>
      </c>
      <c r="AG149" s="76" cm="1">
        <f t="array" ref="AG149">IF(T149="",0,SUMPRODUCT((BX4:BX795="Gluten")*(BY4:BY795="INFO")*(COUNTIF(AF149,"*"&amp;BZ4:BZ795&amp;"*")&gt;0)*1))</f>
        <v>0</v>
      </c>
      <c r="AH149" s="76" cm="1">
        <f t="array" ref="AH149">IF(T149="",0,SUMPRODUCT((BX4:BX795="Gluten")*(BY4:BY795="EXCL")*(COUNTIF(AF149,"*"&amp;BZ4:BZ795&amp;"*")&gt;0)*1))</f>
        <v>0</v>
      </c>
      <c r="AI149" s="76" cm="1">
        <f t="array" ref="AI149">IF(T149="",0,SUMPRODUCT((BX4:BX795="Gluten")*(BY4:BY795="ALERTE")*(COUNTIF(AF149,"*"&amp;BZ4:BZ795&amp;"*")&gt;0)*1))</f>
        <v>0</v>
      </c>
      <c r="AJ149" s="76" cm="1">
        <f t="array" ref="AJ149">IF(T149="",0,SUMPRODUCT((BX4:BX795="Gluten")*(BY4:BY795="SUSP")*(COUNTIF(AF149,"*"&amp;BZ4:BZ795&amp;"*")&gt;0)*1))</f>
        <v>0</v>
      </c>
      <c r="AK149" s="76" cm="1">
        <f t="array" ref="AK149">IF(T149="",0,SUMPRODUCT((BX4:BX795="Crustaces")*(BY4:BY795="ALERTE")*(COUNTIF(AF149,"*"&amp;BZ4:BZ795&amp;"*")&gt;0)*1))</f>
        <v>0</v>
      </c>
      <c r="AL149" s="76" cm="1">
        <f t="array" ref="AL149">IF(T149="",0,SUMPRODUCT((BX4:BX795="Oeufs")*(BY4:BY795="ALERTE")*(COUNTIF(AF149,"*"&amp;BZ4:BZ795&amp;"*")&gt;0)*1))</f>
        <v>0</v>
      </c>
      <c r="AM149" s="76" cm="1">
        <f t="array" ref="AM149">IF(T149="",0,SUMPRODUCT((BX4:BX795="Poissons")*(BY4:BY795="INFO")*(COUNTIF(AF149,"*"&amp;BZ4:BZ795&amp;"*")&gt;0)*1))</f>
        <v>0</v>
      </c>
      <c r="AN149" s="76" cm="1">
        <f t="array" ref="AN149">IF(T149="",0,SUMPRODUCT((BX4:BX795="Poissons")*(BY4:BY795="EXCL")*(COUNTIF(AF149,"*"&amp;BZ4:BZ795&amp;"*")&gt;0)*1))</f>
        <v>0</v>
      </c>
      <c r="AO149" s="76" cm="1">
        <f t="array" ref="AO149">IF(T149="",0,SUMPRODUCT((BX4:BX795="Poissons")*(BY4:BY795="ALERTE")*(COUNTIF(AF149,"*"&amp;BZ4:BZ795&amp;"*")&gt;0)*1))</f>
        <v>0</v>
      </c>
      <c r="AP149" s="76" cm="1">
        <f t="array" ref="AP149">IF(T149="",0,SUMPRODUCT((BX4:BX795="Arachides")*(BY4:BY795="ALERTE")*(COUNTIF(AF149,"*"&amp;BZ4:BZ795&amp;"*")&gt;0)*1))</f>
        <v>0</v>
      </c>
      <c r="AQ149" s="76" cm="1">
        <f t="array" ref="AQ149">IF(T149="",0,SUMPRODUCT((BX4:BX795="Soja")*(BY4:BY795="INFO")*(COUNTIF(AF149,"*"&amp;BZ4:BZ795&amp;"*")&gt;0)*1))</f>
        <v>0</v>
      </c>
      <c r="AR149" s="76" cm="1">
        <f t="array" ref="AR149">IF(T149="",0,SUMPRODUCT((BX4:BX795="Soja")*(BY4:BY795="ALERTE")*(COUNTIF(AF149,"*"&amp;BZ4:BZ795&amp;"*")&gt;0)*1))</f>
        <v>0</v>
      </c>
      <c r="AS149" s="76" cm="1">
        <f t="array" ref="AS149">IF(T149="",0,SUMPRODUCT((BX4:BX795="Lait")*(BY4:BY795="INFO")*(COUNTIF(AF149,"*"&amp;BZ4:BZ795&amp;"*")&gt;0)*1))</f>
        <v>0</v>
      </c>
      <c r="AT149" s="76" cm="1">
        <f t="array" ref="AT149">IF(T149="",0,SUMPRODUCT((BX4:BX795="Lait")*(BY4:BY795="EXCL")*(COUNTIF(AF149,"*"&amp;BZ4:BZ795&amp;"*")&gt;0)*1))</f>
        <v>0</v>
      </c>
      <c r="AU149" s="76" cm="1">
        <f t="array" ref="AU149">IF(T149="",0,SUMPRODUCT((BX4:BX795="Lait")*(BY4:BY795="ALERTE")*(COUNTIF(AF149,"*"&amp;BZ4:BZ795&amp;"*")&gt;0)*1))</f>
        <v>0</v>
      </c>
      <c r="AV149" s="76" cm="1">
        <f t="array" ref="AV149">IF(T149="",0,SUMPRODUCT((BX4:BX795="Lait")*(BY4:BY795="SUSP")*(COUNTIF(AF149,"*"&amp;BZ4:BZ795&amp;"*")&gt;0)*1))</f>
        <v>0</v>
      </c>
      <c r="AW149" s="76" cm="1">
        <f t="array" ref="AW149">IF(T149="",0,SUMPRODUCT((BX4:BX795="Fruits a coque")*(BY4:BY795="EXCL")*(COUNTIF(AF149,"*"&amp;BZ4:BZ795&amp;"*")&gt;0)*1))</f>
        <v>0</v>
      </c>
      <c r="AX149" s="76" cm="1">
        <f t="array" ref="AX149">IF(T149="",0,SUMPRODUCT((BX4:BX795="Fruits a coque")*(BY4:BY795="ALERTE")*(COUNTIF(AF149,"*"&amp;BZ4:BZ795&amp;"*")&gt;0)*1))</f>
        <v>0</v>
      </c>
      <c r="AY149" s="76" cm="1">
        <f t="array" ref="AY149">IF(T149="",0,SUMPRODUCT((BX4:BX795="Celeri")*(BY4:BY795="ALERTE")*(COUNTIF(AF149,"*"&amp;BZ4:BZ795&amp;"*")&gt;0)*1))</f>
        <v>0</v>
      </c>
      <c r="AZ149" s="76" cm="1">
        <f t="array" ref="AZ149">IF(T149="",0,SUMPRODUCT((BX4:BX795="Moutarde")*(BY4:BY795="ALERTE")*(COUNTIF(AF149,"*"&amp;BZ4:BZ795&amp;"*")&gt;0)*1))</f>
        <v>0</v>
      </c>
      <c r="BA149" s="76" cm="1">
        <f t="array" ref="BA149">IF(T149="",0,SUMPRODUCT((BX4:BX795="Sesame")*(BY4:BY795="ALERTE")*(COUNTIF(AF149,"*"&amp;BZ4:BZ795&amp;"*")&gt;0)*1))</f>
        <v>0</v>
      </c>
      <c r="BB149" s="76" cm="1">
        <f t="array" ref="BB149">IF(T149="",0,SUMPRODUCT((BX4:BX795="Sulfites")*(BY4:BY795="ALERTE")*(COUNTIF(AF149,"*"&amp;BZ4:BZ795&amp;"*")&gt;0)*1))</f>
        <v>0</v>
      </c>
      <c r="BC149" s="76" cm="1">
        <f t="array" ref="BC149">IF(T149="",0,SUMPRODUCT((BX4:BX795="Lupin")*(BY4:BY795="ALERTE")*(COUNTIF(AF149,"*"&amp;BZ4:BZ795&amp;"*")&gt;0)*1))</f>
        <v>0</v>
      </c>
      <c r="BD149" s="76" cm="1">
        <f t="array" ref="BD149">IF(T149="",0,SUMPRODUCT((BX4:BX795="Mollusques")*(BY4:BY795="EXCL")*(COUNTIF(AF149,"*"&amp;BZ4:BZ795&amp;"*")&gt;0)*1))</f>
        <v>0</v>
      </c>
      <c r="BE149" s="76" cm="1">
        <f t="array" ref="BE149">IF(T149="",0,SUMPRODUCT((BX4:BX795="Mollusques")*(BY4:BY795="ALERTE")*(COUNTIF(AF149,"*"&amp;BZ4:BZ795&amp;"*")&gt;0)*1))</f>
        <v>0</v>
      </c>
      <c r="BF149" s="76" t="str">
        <f t="shared" si="108"/>
        <v/>
      </c>
      <c r="BG149" s="76" t="str">
        <f t="shared" si="109"/>
        <v/>
      </c>
      <c r="BH149" s="76" t="str">
        <f t="shared" si="110"/>
        <v/>
      </c>
      <c r="BI149" s="76" t="str">
        <f t="shared" si="111"/>
        <v/>
      </c>
      <c r="BJ149" s="76" t="str">
        <f t="shared" si="112"/>
        <v/>
      </c>
      <c r="BK149" s="76" t="str">
        <f t="shared" si="113"/>
        <v/>
      </c>
      <c r="BL149" s="76" t="str">
        <f t="shared" si="114"/>
        <v/>
      </c>
      <c r="BM149" s="76" t="str">
        <f t="shared" si="115"/>
        <v/>
      </c>
      <c r="BN149" s="76" t="str">
        <f t="shared" si="116"/>
        <v/>
      </c>
      <c r="BO149" s="76" t="str">
        <f t="shared" si="117"/>
        <v/>
      </c>
      <c r="BP149" s="76" t="str">
        <f t="shared" si="118"/>
        <v/>
      </c>
      <c r="BQ149" s="76" t="str">
        <f t="shared" si="119"/>
        <v/>
      </c>
      <c r="BR149" s="76" t="str">
        <f t="shared" si="120"/>
        <v/>
      </c>
      <c r="BS149" s="76" t="str">
        <f t="shared" si="121"/>
        <v/>
      </c>
      <c r="BT149" s="76" t="str">
        <f t="shared" si="122"/>
        <v/>
      </c>
      <c r="BU149" s="76" t="str">
        <f t="shared" si="123"/>
        <v/>
      </c>
      <c r="BX149" s="67" t="s">
        <v>9</v>
      </c>
      <c r="BY149" s="547" t="s">
        <v>20</v>
      </c>
      <c r="BZ149" s="67" t="s">
        <v>2003</v>
      </c>
      <c r="CA149" s="67" t="s">
        <v>537</v>
      </c>
    </row>
    <row r="150" spans="2:79" ht="30" customHeight="1">
      <c r="B150" s="816" t="str">
        <f t="shared" si="84"/>
        <v/>
      </c>
      <c r="C150" s="816" t="str">
        <f t="shared" si="85"/>
        <v/>
      </c>
      <c r="D150" s="816" t="str">
        <f t="shared" si="86"/>
        <v/>
      </c>
      <c r="E150" s="816">
        <f>IF(H149&lt;&gt;"",E149,IF(E149="","",IFERROR(MATCH(TRUE(),INDEX(INDEX($K:$K,E149+1):$K$203&lt;&gt;"",0),0)+E149,"")))</f>
        <v>291</v>
      </c>
      <c r="F150" s="816">
        <f t="shared" si="124"/>
        <v>0</v>
      </c>
      <c r="G150" s="816" t="str">
        <f t="shared" si="87"/>
        <v>0</v>
      </c>
      <c r="H150" s="829" t="str">
        <f t="shared" si="88"/>
        <v/>
      </c>
      <c r="I150" s="837" t="str">
        <f t="shared" si="89"/>
        <v/>
      </c>
      <c r="J150" s="830" t="str">
        <f>IF(K150="","",COUNTIF($K$18:K150,"&lt;&gt;"))</f>
        <v/>
      </c>
      <c r="K150" s="831"/>
      <c r="L150" s="830" t="str">
        <f t="shared" si="90"/>
        <v/>
      </c>
      <c r="M150" s="792">
        <f t="shared" si="91"/>
        <v>1</v>
      </c>
      <c r="N150" s="832">
        <f t="shared" si="92"/>
        <v>133</v>
      </c>
      <c r="O150" s="833" t="str">
        <f t="shared" si="93"/>
        <v>0</v>
      </c>
      <c r="P150" s="832">
        <f t="shared" si="94"/>
        <v>1</v>
      </c>
      <c r="Q150" s="832">
        <f t="shared" si="95"/>
        <v>1</v>
      </c>
      <c r="S150" s="556">
        <f t="shared" si="96"/>
        <v>150</v>
      </c>
      <c r="T150" s="834" t="str">
        <f t="shared" si="125"/>
        <v>0</v>
      </c>
      <c r="U150" s="556" t="s">
        <v>1456</v>
      </c>
      <c r="V150" s="835" t="str">
        <f t="shared" si="97"/>
        <v>0</v>
      </c>
      <c r="W150" s="836" t="str">
        <f t="shared" si="98"/>
        <v/>
      </c>
      <c r="X150" s="560" t="str">
        <f t="shared" si="99"/>
        <v>0</v>
      </c>
      <c r="Y150" s="561" t="str">
        <f t="shared" si="100"/>
        <v/>
      </c>
      <c r="Z150" s="556">
        <f t="shared" si="101"/>
        <v>0</v>
      </c>
      <c r="AA150" s="556">
        <f t="shared" si="102"/>
        <v>0</v>
      </c>
      <c r="AB150" s="561" t="str">
        <f t="shared" si="103"/>
        <v>aucun match</v>
      </c>
      <c r="AC150" s="76" t="str">
        <f t="shared" si="104"/>
        <v>0</v>
      </c>
      <c r="AD150" s="76" t="str">
        <f t="shared" si="105"/>
        <v>0</v>
      </c>
      <c r="AE150" s="76" t="str">
        <f t="shared" si="106"/>
        <v>0</v>
      </c>
      <c r="AF150" s="76" t="str">
        <f t="shared" si="107"/>
        <v xml:space="preserve"> 0 </v>
      </c>
      <c r="AG150" s="76" cm="1">
        <f t="array" ref="AG150">IF(T150="",0,SUMPRODUCT((BX4:BX795="Gluten")*(BY4:BY795="INFO")*(COUNTIF(AF150,"*"&amp;BZ4:BZ795&amp;"*")&gt;0)*1))</f>
        <v>0</v>
      </c>
      <c r="AH150" s="76" cm="1">
        <f t="array" ref="AH150">IF(T150="",0,SUMPRODUCT((BX4:BX795="Gluten")*(BY4:BY795="EXCL")*(COUNTIF(AF150,"*"&amp;BZ4:BZ795&amp;"*")&gt;0)*1))</f>
        <v>0</v>
      </c>
      <c r="AI150" s="76" cm="1">
        <f t="array" ref="AI150">IF(T150="",0,SUMPRODUCT((BX4:BX795="Gluten")*(BY4:BY795="ALERTE")*(COUNTIF(AF150,"*"&amp;BZ4:BZ795&amp;"*")&gt;0)*1))</f>
        <v>0</v>
      </c>
      <c r="AJ150" s="76" cm="1">
        <f t="array" ref="AJ150">IF(T150="",0,SUMPRODUCT((BX4:BX795="Gluten")*(BY4:BY795="SUSP")*(COUNTIF(AF150,"*"&amp;BZ4:BZ795&amp;"*")&gt;0)*1))</f>
        <v>0</v>
      </c>
      <c r="AK150" s="76" cm="1">
        <f t="array" ref="AK150">IF(T150="",0,SUMPRODUCT((BX4:BX795="Crustaces")*(BY4:BY795="ALERTE")*(COUNTIF(AF150,"*"&amp;BZ4:BZ795&amp;"*")&gt;0)*1))</f>
        <v>0</v>
      </c>
      <c r="AL150" s="76" cm="1">
        <f t="array" ref="AL150">IF(T150="",0,SUMPRODUCT((BX4:BX795="Oeufs")*(BY4:BY795="ALERTE")*(COUNTIF(AF150,"*"&amp;BZ4:BZ795&amp;"*")&gt;0)*1))</f>
        <v>0</v>
      </c>
      <c r="AM150" s="76" cm="1">
        <f t="array" ref="AM150">IF(T150="",0,SUMPRODUCT((BX4:BX795="Poissons")*(BY4:BY795="INFO")*(COUNTIF(AF150,"*"&amp;BZ4:BZ795&amp;"*")&gt;0)*1))</f>
        <v>0</v>
      </c>
      <c r="AN150" s="76" cm="1">
        <f t="array" ref="AN150">IF(T150="",0,SUMPRODUCT((BX4:BX795="Poissons")*(BY4:BY795="EXCL")*(COUNTIF(AF150,"*"&amp;BZ4:BZ795&amp;"*")&gt;0)*1))</f>
        <v>0</v>
      </c>
      <c r="AO150" s="76" cm="1">
        <f t="array" ref="AO150">IF(T150="",0,SUMPRODUCT((BX4:BX795="Poissons")*(BY4:BY795="ALERTE")*(COUNTIF(AF150,"*"&amp;BZ4:BZ795&amp;"*")&gt;0)*1))</f>
        <v>0</v>
      </c>
      <c r="AP150" s="76" cm="1">
        <f t="array" ref="AP150">IF(T150="",0,SUMPRODUCT((BX4:BX795="Arachides")*(BY4:BY795="ALERTE")*(COUNTIF(AF150,"*"&amp;BZ4:BZ795&amp;"*")&gt;0)*1))</f>
        <v>0</v>
      </c>
      <c r="AQ150" s="76" cm="1">
        <f t="array" ref="AQ150">IF(T150="",0,SUMPRODUCT((BX4:BX795="Soja")*(BY4:BY795="INFO")*(COUNTIF(AF150,"*"&amp;BZ4:BZ795&amp;"*")&gt;0)*1))</f>
        <v>0</v>
      </c>
      <c r="AR150" s="76" cm="1">
        <f t="array" ref="AR150">IF(T150="",0,SUMPRODUCT((BX4:BX795="Soja")*(BY4:BY795="ALERTE")*(COUNTIF(AF150,"*"&amp;BZ4:BZ795&amp;"*")&gt;0)*1))</f>
        <v>0</v>
      </c>
      <c r="AS150" s="76" cm="1">
        <f t="array" ref="AS150">IF(T150="",0,SUMPRODUCT((BX4:BX795="Lait")*(BY4:BY795="INFO")*(COUNTIF(AF150,"*"&amp;BZ4:BZ795&amp;"*")&gt;0)*1))</f>
        <v>0</v>
      </c>
      <c r="AT150" s="76" cm="1">
        <f t="array" ref="AT150">IF(T150="",0,SUMPRODUCT((BX4:BX795="Lait")*(BY4:BY795="EXCL")*(COUNTIF(AF150,"*"&amp;BZ4:BZ795&amp;"*")&gt;0)*1))</f>
        <v>0</v>
      </c>
      <c r="AU150" s="76" cm="1">
        <f t="array" ref="AU150">IF(T150="",0,SUMPRODUCT((BX4:BX795="Lait")*(BY4:BY795="ALERTE")*(COUNTIF(AF150,"*"&amp;BZ4:BZ795&amp;"*")&gt;0)*1))</f>
        <v>0</v>
      </c>
      <c r="AV150" s="76" cm="1">
        <f t="array" ref="AV150">IF(T150="",0,SUMPRODUCT((BX4:BX795="Lait")*(BY4:BY795="SUSP")*(COUNTIF(AF150,"*"&amp;BZ4:BZ795&amp;"*")&gt;0)*1))</f>
        <v>0</v>
      </c>
      <c r="AW150" s="76" cm="1">
        <f t="array" ref="AW150">IF(T150="",0,SUMPRODUCT((BX4:BX795="Fruits a coque")*(BY4:BY795="EXCL")*(COUNTIF(AF150,"*"&amp;BZ4:BZ795&amp;"*")&gt;0)*1))</f>
        <v>0</v>
      </c>
      <c r="AX150" s="76" cm="1">
        <f t="array" ref="AX150">IF(T150="",0,SUMPRODUCT((BX4:BX795="Fruits a coque")*(BY4:BY795="ALERTE")*(COUNTIF(AF150,"*"&amp;BZ4:BZ795&amp;"*")&gt;0)*1))</f>
        <v>0</v>
      </c>
      <c r="AY150" s="76" cm="1">
        <f t="array" ref="AY150">IF(T150="",0,SUMPRODUCT((BX4:BX795="Celeri")*(BY4:BY795="ALERTE")*(COUNTIF(AF150,"*"&amp;BZ4:BZ795&amp;"*")&gt;0)*1))</f>
        <v>0</v>
      </c>
      <c r="AZ150" s="76" cm="1">
        <f t="array" ref="AZ150">IF(T150="",0,SUMPRODUCT((BX4:BX795="Moutarde")*(BY4:BY795="ALERTE")*(COUNTIF(AF150,"*"&amp;BZ4:BZ795&amp;"*")&gt;0)*1))</f>
        <v>0</v>
      </c>
      <c r="BA150" s="76" cm="1">
        <f t="array" ref="BA150">IF(T150="",0,SUMPRODUCT((BX4:BX795="Sesame")*(BY4:BY795="ALERTE")*(COUNTIF(AF150,"*"&amp;BZ4:BZ795&amp;"*")&gt;0)*1))</f>
        <v>0</v>
      </c>
      <c r="BB150" s="76" cm="1">
        <f t="array" ref="BB150">IF(T150="",0,SUMPRODUCT((BX4:BX795="Sulfites")*(BY4:BY795="ALERTE")*(COUNTIF(AF150,"*"&amp;BZ4:BZ795&amp;"*")&gt;0)*1))</f>
        <v>0</v>
      </c>
      <c r="BC150" s="76" cm="1">
        <f t="array" ref="BC150">IF(T150="",0,SUMPRODUCT((BX4:BX795="Lupin")*(BY4:BY795="ALERTE")*(COUNTIF(AF150,"*"&amp;BZ4:BZ795&amp;"*")&gt;0)*1))</f>
        <v>0</v>
      </c>
      <c r="BD150" s="76" cm="1">
        <f t="array" ref="BD150">IF(T150="",0,SUMPRODUCT((BX4:BX795="Mollusques")*(BY4:BY795="EXCL")*(COUNTIF(AF150,"*"&amp;BZ4:BZ795&amp;"*")&gt;0)*1))</f>
        <v>0</v>
      </c>
      <c r="BE150" s="76" cm="1">
        <f t="array" ref="BE150">IF(T150="",0,SUMPRODUCT((BX4:BX795="Mollusques")*(BY4:BY795="ALERTE")*(COUNTIF(AF150,"*"&amp;BZ4:BZ795&amp;"*")&gt;0)*1))</f>
        <v>0</v>
      </c>
      <c r="BF150" s="76" t="str">
        <f t="shared" si="108"/>
        <v/>
      </c>
      <c r="BG150" s="76" t="str">
        <f t="shared" si="109"/>
        <v/>
      </c>
      <c r="BH150" s="76" t="str">
        <f t="shared" si="110"/>
        <v/>
      </c>
      <c r="BI150" s="76" t="str">
        <f t="shared" si="111"/>
        <v/>
      </c>
      <c r="BJ150" s="76" t="str">
        <f t="shared" si="112"/>
        <v/>
      </c>
      <c r="BK150" s="76" t="str">
        <f t="shared" si="113"/>
        <v/>
      </c>
      <c r="BL150" s="76" t="str">
        <f t="shared" si="114"/>
        <v/>
      </c>
      <c r="BM150" s="76" t="str">
        <f t="shared" si="115"/>
        <v/>
      </c>
      <c r="BN150" s="76" t="str">
        <f t="shared" si="116"/>
        <v/>
      </c>
      <c r="BO150" s="76" t="str">
        <f t="shared" si="117"/>
        <v/>
      </c>
      <c r="BP150" s="76" t="str">
        <f t="shared" si="118"/>
        <v/>
      </c>
      <c r="BQ150" s="76" t="str">
        <f t="shared" si="119"/>
        <v/>
      </c>
      <c r="BR150" s="76" t="str">
        <f t="shared" si="120"/>
        <v/>
      </c>
      <c r="BS150" s="76" t="str">
        <f t="shared" si="121"/>
        <v/>
      </c>
      <c r="BT150" s="76" t="str">
        <f t="shared" si="122"/>
        <v/>
      </c>
      <c r="BU150" s="76" t="str">
        <f t="shared" si="123"/>
        <v/>
      </c>
      <c r="BX150" s="67" t="s">
        <v>10</v>
      </c>
      <c r="BY150" s="547" t="s">
        <v>20</v>
      </c>
      <c r="BZ150" s="67" t="s">
        <v>2002</v>
      </c>
      <c r="CA150" s="67" t="s">
        <v>538</v>
      </c>
    </row>
    <row r="151" spans="2:79" ht="30" customHeight="1">
      <c r="B151" s="816" t="str">
        <f t="shared" si="84"/>
        <v/>
      </c>
      <c r="C151" s="816" t="str">
        <f t="shared" si="85"/>
        <v/>
      </c>
      <c r="D151" s="816" t="str">
        <f t="shared" si="86"/>
        <v/>
      </c>
      <c r="E151" s="816">
        <f>IF(H150&lt;&gt;"",E150,IF(E150="","",IFERROR(MATCH(TRUE(),INDEX(INDEX($K:$K,E150+1):$K$203&lt;&gt;"",0),0)+E150,"")))</f>
        <v>292</v>
      </c>
      <c r="F151" s="816">
        <f t="shared" si="124"/>
        <v>0</v>
      </c>
      <c r="G151" s="816" t="str">
        <f t="shared" si="87"/>
        <v>0</v>
      </c>
      <c r="H151" s="829" t="str">
        <f t="shared" si="88"/>
        <v/>
      </c>
      <c r="I151" s="837" t="str">
        <f t="shared" si="89"/>
        <v/>
      </c>
      <c r="J151" s="830" t="str">
        <f>IF(K151="","",COUNTIF($K$18:K151,"&lt;&gt;"))</f>
        <v/>
      </c>
      <c r="K151" s="831"/>
      <c r="L151" s="830" t="str">
        <f t="shared" si="90"/>
        <v/>
      </c>
      <c r="M151" s="792">
        <f t="shared" si="91"/>
        <v>1</v>
      </c>
      <c r="N151" s="832">
        <f t="shared" si="92"/>
        <v>134</v>
      </c>
      <c r="O151" s="833" t="str">
        <f t="shared" si="93"/>
        <v>0</v>
      </c>
      <c r="P151" s="832">
        <f t="shared" si="94"/>
        <v>1</v>
      </c>
      <c r="Q151" s="832">
        <f t="shared" si="95"/>
        <v>1</v>
      </c>
      <c r="S151" s="556">
        <f t="shared" si="96"/>
        <v>151</v>
      </c>
      <c r="T151" s="834" t="str">
        <f t="shared" si="125"/>
        <v>0</v>
      </c>
      <c r="U151" s="556" t="s">
        <v>1456</v>
      </c>
      <c r="V151" s="835" t="str">
        <f t="shared" si="97"/>
        <v>0</v>
      </c>
      <c r="W151" s="836" t="str">
        <f t="shared" si="98"/>
        <v/>
      </c>
      <c r="X151" s="560" t="str">
        <f t="shared" si="99"/>
        <v>0</v>
      </c>
      <c r="Y151" s="561" t="str">
        <f t="shared" si="100"/>
        <v/>
      </c>
      <c r="Z151" s="556">
        <f t="shared" si="101"/>
        <v>0</v>
      </c>
      <c r="AA151" s="556">
        <f t="shared" si="102"/>
        <v>0</v>
      </c>
      <c r="AB151" s="561" t="str">
        <f t="shared" si="103"/>
        <v>aucun match</v>
      </c>
      <c r="AC151" s="76" t="str">
        <f t="shared" si="104"/>
        <v>0</v>
      </c>
      <c r="AD151" s="76" t="str">
        <f t="shared" si="105"/>
        <v>0</v>
      </c>
      <c r="AE151" s="76" t="str">
        <f t="shared" si="106"/>
        <v>0</v>
      </c>
      <c r="AF151" s="76" t="str">
        <f t="shared" si="107"/>
        <v xml:space="preserve"> 0 </v>
      </c>
      <c r="AG151" s="76" cm="1">
        <f t="array" ref="AG151">IF(T151="",0,SUMPRODUCT((BX4:BX795="Gluten")*(BY4:BY795="INFO")*(COUNTIF(AF151,"*"&amp;BZ4:BZ795&amp;"*")&gt;0)*1))</f>
        <v>0</v>
      </c>
      <c r="AH151" s="76" cm="1">
        <f t="array" ref="AH151">IF(T151="",0,SUMPRODUCT((BX4:BX795="Gluten")*(BY4:BY795="EXCL")*(COUNTIF(AF151,"*"&amp;BZ4:BZ795&amp;"*")&gt;0)*1))</f>
        <v>0</v>
      </c>
      <c r="AI151" s="76" cm="1">
        <f t="array" ref="AI151">IF(T151="",0,SUMPRODUCT((BX4:BX795="Gluten")*(BY4:BY795="ALERTE")*(COUNTIF(AF151,"*"&amp;BZ4:BZ795&amp;"*")&gt;0)*1))</f>
        <v>0</v>
      </c>
      <c r="AJ151" s="76" cm="1">
        <f t="array" ref="AJ151">IF(T151="",0,SUMPRODUCT((BX4:BX795="Gluten")*(BY4:BY795="SUSP")*(COUNTIF(AF151,"*"&amp;BZ4:BZ795&amp;"*")&gt;0)*1))</f>
        <v>0</v>
      </c>
      <c r="AK151" s="76" cm="1">
        <f t="array" ref="AK151">IF(T151="",0,SUMPRODUCT((BX4:BX795="Crustaces")*(BY4:BY795="ALERTE")*(COUNTIF(AF151,"*"&amp;BZ4:BZ795&amp;"*")&gt;0)*1))</f>
        <v>0</v>
      </c>
      <c r="AL151" s="76" cm="1">
        <f t="array" ref="AL151">IF(T151="",0,SUMPRODUCT((BX4:BX795="Oeufs")*(BY4:BY795="ALERTE")*(COUNTIF(AF151,"*"&amp;BZ4:BZ795&amp;"*")&gt;0)*1))</f>
        <v>0</v>
      </c>
      <c r="AM151" s="76" cm="1">
        <f t="array" ref="AM151">IF(T151="",0,SUMPRODUCT((BX4:BX795="Poissons")*(BY4:BY795="INFO")*(COUNTIF(AF151,"*"&amp;BZ4:BZ795&amp;"*")&gt;0)*1))</f>
        <v>0</v>
      </c>
      <c r="AN151" s="76" cm="1">
        <f t="array" ref="AN151">IF(T151="",0,SUMPRODUCT((BX4:BX795="Poissons")*(BY4:BY795="EXCL")*(COUNTIF(AF151,"*"&amp;BZ4:BZ795&amp;"*")&gt;0)*1))</f>
        <v>0</v>
      </c>
      <c r="AO151" s="76" cm="1">
        <f t="array" ref="AO151">IF(T151="",0,SUMPRODUCT((BX4:BX795="Poissons")*(BY4:BY795="ALERTE")*(COUNTIF(AF151,"*"&amp;BZ4:BZ795&amp;"*")&gt;0)*1))</f>
        <v>0</v>
      </c>
      <c r="AP151" s="76" cm="1">
        <f t="array" ref="AP151">IF(T151="",0,SUMPRODUCT((BX4:BX795="Arachides")*(BY4:BY795="ALERTE")*(COUNTIF(AF151,"*"&amp;BZ4:BZ795&amp;"*")&gt;0)*1))</f>
        <v>0</v>
      </c>
      <c r="AQ151" s="76" cm="1">
        <f t="array" ref="AQ151">IF(T151="",0,SUMPRODUCT((BX4:BX795="Soja")*(BY4:BY795="INFO")*(COUNTIF(AF151,"*"&amp;BZ4:BZ795&amp;"*")&gt;0)*1))</f>
        <v>0</v>
      </c>
      <c r="AR151" s="76" cm="1">
        <f t="array" ref="AR151">IF(T151="",0,SUMPRODUCT((BX4:BX795="Soja")*(BY4:BY795="ALERTE")*(COUNTIF(AF151,"*"&amp;BZ4:BZ795&amp;"*")&gt;0)*1))</f>
        <v>0</v>
      </c>
      <c r="AS151" s="76" cm="1">
        <f t="array" ref="AS151">IF(T151="",0,SUMPRODUCT((BX4:BX795="Lait")*(BY4:BY795="INFO")*(COUNTIF(AF151,"*"&amp;BZ4:BZ795&amp;"*")&gt;0)*1))</f>
        <v>0</v>
      </c>
      <c r="AT151" s="76" cm="1">
        <f t="array" ref="AT151">IF(T151="",0,SUMPRODUCT((BX4:BX795="Lait")*(BY4:BY795="EXCL")*(COUNTIF(AF151,"*"&amp;BZ4:BZ795&amp;"*")&gt;0)*1))</f>
        <v>0</v>
      </c>
      <c r="AU151" s="76" cm="1">
        <f t="array" ref="AU151">IF(T151="",0,SUMPRODUCT((BX4:BX795="Lait")*(BY4:BY795="ALERTE")*(COUNTIF(AF151,"*"&amp;BZ4:BZ795&amp;"*")&gt;0)*1))</f>
        <v>0</v>
      </c>
      <c r="AV151" s="76" cm="1">
        <f t="array" ref="AV151">IF(T151="",0,SUMPRODUCT((BX4:BX795="Lait")*(BY4:BY795="SUSP")*(COUNTIF(AF151,"*"&amp;BZ4:BZ795&amp;"*")&gt;0)*1))</f>
        <v>0</v>
      </c>
      <c r="AW151" s="76" cm="1">
        <f t="array" ref="AW151">IF(T151="",0,SUMPRODUCT((BX4:BX795="Fruits a coque")*(BY4:BY795="EXCL")*(COUNTIF(AF151,"*"&amp;BZ4:BZ795&amp;"*")&gt;0)*1))</f>
        <v>0</v>
      </c>
      <c r="AX151" s="76" cm="1">
        <f t="array" ref="AX151">IF(T151="",0,SUMPRODUCT((BX4:BX795="Fruits a coque")*(BY4:BY795="ALERTE")*(COUNTIF(AF151,"*"&amp;BZ4:BZ795&amp;"*")&gt;0)*1))</f>
        <v>0</v>
      </c>
      <c r="AY151" s="76" cm="1">
        <f t="array" ref="AY151">IF(T151="",0,SUMPRODUCT((BX4:BX795="Celeri")*(BY4:BY795="ALERTE")*(COUNTIF(AF151,"*"&amp;BZ4:BZ795&amp;"*")&gt;0)*1))</f>
        <v>0</v>
      </c>
      <c r="AZ151" s="76" cm="1">
        <f t="array" ref="AZ151">IF(T151="",0,SUMPRODUCT((BX4:BX795="Moutarde")*(BY4:BY795="ALERTE")*(COUNTIF(AF151,"*"&amp;BZ4:BZ795&amp;"*")&gt;0)*1))</f>
        <v>0</v>
      </c>
      <c r="BA151" s="76" cm="1">
        <f t="array" ref="BA151">IF(T151="",0,SUMPRODUCT((BX4:BX795="Sesame")*(BY4:BY795="ALERTE")*(COUNTIF(AF151,"*"&amp;BZ4:BZ795&amp;"*")&gt;0)*1))</f>
        <v>0</v>
      </c>
      <c r="BB151" s="76" cm="1">
        <f t="array" ref="BB151">IF(T151="",0,SUMPRODUCT((BX4:BX795="Sulfites")*(BY4:BY795="ALERTE")*(COUNTIF(AF151,"*"&amp;BZ4:BZ795&amp;"*")&gt;0)*1))</f>
        <v>0</v>
      </c>
      <c r="BC151" s="76" cm="1">
        <f t="array" ref="BC151">IF(T151="",0,SUMPRODUCT((BX4:BX795="Lupin")*(BY4:BY795="ALERTE")*(COUNTIF(AF151,"*"&amp;BZ4:BZ795&amp;"*")&gt;0)*1))</f>
        <v>0</v>
      </c>
      <c r="BD151" s="76" cm="1">
        <f t="array" ref="BD151">IF(T151="",0,SUMPRODUCT((BX4:BX795="Mollusques")*(BY4:BY795="EXCL")*(COUNTIF(AF151,"*"&amp;BZ4:BZ795&amp;"*")&gt;0)*1))</f>
        <v>0</v>
      </c>
      <c r="BE151" s="76" cm="1">
        <f t="array" ref="BE151">IF(T151="",0,SUMPRODUCT((BX4:BX795="Mollusques")*(BY4:BY795="ALERTE")*(COUNTIF(AF151,"*"&amp;BZ4:BZ795&amp;"*")&gt;0)*1))</f>
        <v>0</v>
      </c>
      <c r="BF151" s="76" t="str">
        <f t="shared" si="108"/>
        <v/>
      </c>
      <c r="BG151" s="76" t="str">
        <f t="shared" si="109"/>
        <v/>
      </c>
      <c r="BH151" s="76" t="str">
        <f t="shared" si="110"/>
        <v/>
      </c>
      <c r="BI151" s="76" t="str">
        <f t="shared" si="111"/>
        <v/>
      </c>
      <c r="BJ151" s="76" t="str">
        <f t="shared" si="112"/>
        <v/>
      </c>
      <c r="BK151" s="76" t="str">
        <f t="shared" si="113"/>
        <v/>
      </c>
      <c r="BL151" s="76" t="str">
        <f t="shared" si="114"/>
        <v/>
      </c>
      <c r="BM151" s="76" t="str">
        <f t="shared" si="115"/>
        <v/>
      </c>
      <c r="BN151" s="76" t="str">
        <f t="shared" si="116"/>
        <v/>
      </c>
      <c r="BO151" s="76" t="str">
        <f t="shared" si="117"/>
        <v/>
      </c>
      <c r="BP151" s="76" t="str">
        <f t="shared" si="118"/>
        <v/>
      </c>
      <c r="BQ151" s="76" t="str">
        <f t="shared" si="119"/>
        <v/>
      </c>
      <c r="BR151" s="76" t="str">
        <f t="shared" si="120"/>
        <v/>
      </c>
      <c r="BS151" s="76" t="str">
        <f t="shared" si="121"/>
        <v/>
      </c>
      <c r="BT151" s="76" t="str">
        <f t="shared" si="122"/>
        <v/>
      </c>
      <c r="BU151" s="76" t="str">
        <f t="shared" si="123"/>
        <v/>
      </c>
      <c r="BX151" s="67" t="s">
        <v>10</v>
      </c>
      <c r="BY151" s="547" t="s">
        <v>20</v>
      </c>
      <c r="BZ151" s="67" t="s">
        <v>2001</v>
      </c>
      <c r="CA151" s="67" t="s">
        <v>539</v>
      </c>
    </row>
    <row r="152" spans="2:79" ht="30" customHeight="1">
      <c r="B152" s="816" t="str">
        <f t="shared" si="84"/>
        <v/>
      </c>
      <c r="C152" s="816" t="str">
        <f t="shared" si="85"/>
        <v/>
      </c>
      <c r="D152" s="816" t="str">
        <f t="shared" si="86"/>
        <v/>
      </c>
      <c r="E152" s="816">
        <f>IF(H151&lt;&gt;"",E151,IF(E151="","",IFERROR(MATCH(TRUE(),INDEX(INDEX($K:$K,E151+1):$K$203&lt;&gt;"",0),0)+E151,"")))</f>
        <v>293</v>
      </c>
      <c r="F152" s="816">
        <f t="shared" si="124"/>
        <v>0</v>
      </c>
      <c r="G152" s="816" t="str">
        <f t="shared" si="87"/>
        <v>0</v>
      </c>
      <c r="H152" s="829" t="str">
        <f t="shared" si="88"/>
        <v/>
      </c>
      <c r="I152" s="837" t="str">
        <f t="shared" si="89"/>
        <v/>
      </c>
      <c r="J152" s="830" t="str">
        <f>IF(K152="","",COUNTIF($K$18:K152,"&lt;&gt;"))</f>
        <v/>
      </c>
      <c r="K152" s="831"/>
      <c r="L152" s="830" t="str">
        <f t="shared" si="90"/>
        <v/>
      </c>
      <c r="M152" s="792">
        <f t="shared" si="91"/>
        <v>1</v>
      </c>
      <c r="N152" s="832">
        <f t="shared" si="92"/>
        <v>135</v>
      </c>
      <c r="O152" s="833" t="str">
        <f t="shared" si="93"/>
        <v>0</v>
      </c>
      <c r="P152" s="832">
        <f t="shared" si="94"/>
        <v>1</v>
      </c>
      <c r="Q152" s="832">
        <f t="shared" si="95"/>
        <v>1</v>
      </c>
      <c r="S152" s="556">
        <f t="shared" si="96"/>
        <v>152</v>
      </c>
      <c r="T152" s="834" t="str">
        <f t="shared" si="125"/>
        <v>0</v>
      </c>
      <c r="U152" s="556" t="s">
        <v>1456</v>
      </c>
      <c r="V152" s="835" t="str">
        <f t="shared" si="97"/>
        <v>0</v>
      </c>
      <c r="W152" s="836" t="str">
        <f t="shared" si="98"/>
        <v/>
      </c>
      <c r="X152" s="560" t="str">
        <f t="shared" si="99"/>
        <v>0</v>
      </c>
      <c r="Y152" s="561" t="str">
        <f t="shared" si="100"/>
        <v/>
      </c>
      <c r="Z152" s="556">
        <f t="shared" si="101"/>
        <v>0</v>
      </c>
      <c r="AA152" s="556">
        <f t="shared" si="102"/>
        <v>0</v>
      </c>
      <c r="AB152" s="561" t="str">
        <f t="shared" si="103"/>
        <v>aucun match</v>
      </c>
      <c r="AC152" s="76" t="str">
        <f t="shared" si="104"/>
        <v>0</v>
      </c>
      <c r="AD152" s="76" t="str">
        <f t="shared" si="105"/>
        <v>0</v>
      </c>
      <c r="AE152" s="76" t="str">
        <f t="shared" si="106"/>
        <v>0</v>
      </c>
      <c r="AF152" s="76" t="str">
        <f t="shared" si="107"/>
        <v xml:space="preserve"> 0 </v>
      </c>
      <c r="AG152" s="76" cm="1">
        <f t="array" ref="AG152">IF(T152="",0,SUMPRODUCT((BX4:BX795="Gluten")*(BY4:BY795="INFO")*(COUNTIF(AF152,"*"&amp;BZ4:BZ795&amp;"*")&gt;0)*1))</f>
        <v>0</v>
      </c>
      <c r="AH152" s="76" cm="1">
        <f t="array" ref="AH152">IF(T152="",0,SUMPRODUCT((BX4:BX795="Gluten")*(BY4:BY795="EXCL")*(COUNTIF(AF152,"*"&amp;BZ4:BZ795&amp;"*")&gt;0)*1))</f>
        <v>0</v>
      </c>
      <c r="AI152" s="76" cm="1">
        <f t="array" ref="AI152">IF(T152="",0,SUMPRODUCT((BX4:BX795="Gluten")*(BY4:BY795="ALERTE")*(COUNTIF(AF152,"*"&amp;BZ4:BZ795&amp;"*")&gt;0)*1))</f>
        <v>0</v>
      </c>
      <c r="AJ152" s="76" cm="1">
        <f t="array" ref="AJ152">IF(T152="",0,SUMPRODUCT((BX4:BX795="Gluten")*(BY4:BY795="SUSP")*(COUNTIF(AF152,"*"&amp;BZ4:BZ795&amp;"*")&gt;0)*1))</f>
        <v>0</v>
      </c>
      <c r="AK152" s="76" cm="1">
        <f t="array" ref="AK152">IF(T152="",0,SUMPRODUCT((BX4:BX795="Crustaces")*(BY4:BY795="ALERTE")*(COUNTIF(AF152,"*"&amp;BZ4:BZ795&amp;"*")&gt;0)*1))</f>
        <v>0</v>
      </c>
      <c r="AL152" s="76" cm="1">
        <f t="array" ref="AL152">IF(T152="",0,SUMPRODUCT((BX4:BX795="Oeufs")*(BY4:BY795="ALERTE")*(COUNTIF(AF152,"*"&amp;BZ4:BZ795&amp;"*")&gt;0)*1))</f>
        <v>0</v>
      </c>
      <c r="AM152" s="76" cm="1">
        <f t="array" ref="AM152">IF(T152="",0,SUMPRODUCT((BX4:BX795="Poissons")*(BY4:BY795="INFO")*(COUNTIF(AF152,"*"&amp;BZ4:BZ795&amp;"*")&gt;0)*1))</f>
        <v>0</v>
      </c>
      <c r="AN152" s="76" cm="1">
        <f t="array" ref="AN152">IF(T152="",0,SUMPRODUCT((BX4:BX795="Poissons")*(BY4:BY795="EXCL")*(COUNTIF(AF152,"*"&amp;BZ4:BZ795&amp;"*")&gt;0)*1))</f>
        <v>0</v>
      </c>
      <c r="AO152" s="76" cm="1">
        <f t="array" ref="AO152">IF(T152="",0,SUMPRODUCT((BX4:BX795="Poissons")*(BY4:BY795="ALERTE")*(COUNTIF(AF152,"*"&amp;BZ4:BZ795&amp;"*")&gt;0)*1))</f>
        <v>0</v>
      </c>
      <c r="AP152" s="76" cm="1">
        <f t="array" ref="AP152">IF(T152="",0,SUMPRODUCT((BX4:BX795="Arachides")*(BY4:BY795="ALERTE")*(COUNTIF(AF152,"*"&amp;BZ4:BZ795&amp;"*")&gt;0)*1))</f>
        <v>0</v>
      </c>
      <c r="AQ152" s="76" cm="1">
        <f t="array" ref="AQ152">IF(T152="",0,SUMPRODUCT((BX4:BX795="Soja")*(BY4:BY795="INFO")*(COUNTIF(AF152,"*"&amp;BZ4:BZ795&amp;"*")&gt;0)*1))</f>
        <v>0</v>
      </c>
      <c r="AR152" s="76" cm="1">
        <f t="array" ref="AR152">IF(T152="",0,SUMPRODUCT((BX4:BX795="Soja")*(BY4:BY795="ALERTE")*(COUNTIF(AF152,"*"&amp;BZ4:BZ795&amp;"*")&gt;0)*1))</f>
        <v>0</v>
      </c>
      <c r="AS152" s="76" cm="1">
        <f t="array" ref="AS152">IF(T152="",0,SUMPRODUCT((BX4:BX795="Lait")*(BY4:BY795="INFO")*(COUNTIF(AF152,"*"&amp;BZ4:BZ795&amp;"*")&gt;0)*1))</f>
        <v>0</v>
      </c>
      <c r="AT152" s="76" cm="1">
        <f t="array" ref="AT152">IF(T152="",0,SUMPRODUCT((BX4:BX795="Lait")*(BY4:BY795="EXCL")*(COUNTIF(AF152,"*"&amp;BZ4:BZ795&amp;"*")&gt;0)*1))</f>
        <v>0</v>
      </c>
      <c r="AU152" s="76" cm="1">
        <f t="array" ref="AU152">IF(T152="",0,SUMPRODUCT((BX4:BX795="Lait")*(BY4:BY795="ALERTE")*(COUNTIF(AF152,"*"&amp;BZ4:BZ795&amp;"*")&gt;0)*1))</f>
        <v>0</v>
      </c>
      <c r="AV152" s="76" cm="1">
        <f t="array" ref="AV152">IF(T152="",0,SUMPRODUCT((BX4:BX795="Lait")*(BY4:BY795="SUSP")*(COUNTIF(AF152,"*"&amp;BZ4:BZ795&amp;"*")&gt;0)*1))</f>
        <v>0</v>
      </c>
      <c r="AW152" s="76" cm="1">
        <f t="array" ref="AW152">IF(T152="",0,SUMPRODUCT((BX4:BX795="Fruits a coque")*(BY4:BY795="EXCL")*(COUNTIF(AF152,"*"&amp;BZ4:BZ795&amp;"*")&gt;0)*1))</f>
        <v>0</v>
      </c>
      <c r="AX152" s="76" cm="1">
        <f t="array" ref="AX152">IF(T152="",0,SUMPRODUCT((BX4:BX795="Fruits a coque")*(BY4:BY795="ALERTE")*(COUNTIF(AF152,"*"&amp;BZ4:BZ795&amp;"*")&gt;0)*1))</f>
        <v>0</v>
      </c>
      <c r="AY152" s="76" cm="1">
        <f t="array" ref="AY152">IF(T152="",0,SUMPRODUCT((BX4:BX795="Celeri")*(BY4:BY795="ALERTE")*(COUNTIF(AF152,"*"&amp;BZ4:BZ795&amp;"*")&gt;0)*1))</f>
        <v>0</v>
      </c>
      <c r="AZ152" s="76" cm="1">
        <f t="array" ref="AZ152">IF(T152="",0,SUMPRODUCT((BX4:BX795="Moutarde")*(BY4:BY795="ALERTE")*(COUNTIF(AF152,"*"&amp;BZ4:BZ795&amp;"*")&gt;0)*1))</f>
        <v>0</v>
      </c>
      <c r="BA152" s="76" cm="1">
        <f t="array" ref="BA152">IF(T152="",0,SUMPRODUCT((BX4:BX795="Sesame")*(BY4:BY795="ALERTE")*(COUNTIF(AF152,"*"&amp;BZ4:BZ795&amp;"*")&gt;0)*1))</f>
        <v>0</v>
      </c>
      <c r="BB152" s="76" cm="1">
        <f t="array" ref="BB152">IF(T152="",0,SUMPRODUCT((BX4:BX795="Sulfites")*(BY4:BY795="ALERTE")*(COUNTIF(AF152,"*"&amp;BZ4:BZ795&amp;"*")&gt;0)*1))</f>
        <v>0</v>
      </c>
      <c r="BC152" s="76" cm="1">
        <f t="array" ref="BC152">IF(T152="",0,SUMPRODUCT((BX4:BX795="Lupin")*(BY4:BY795="ALERTE")*(COUNTIF(AF152,"*"&amp;BZ4:BZ795&amp;"*")&gt;0)*1))</f>
        <v>0</v>
      </c>
      <c r="BD152" s="76" cm="1">
        <f t="array" ref="BD152">IF(T152="",0,SUMPRODUCT((BX4:BX795="Mollusques")*(BY4:BY795="EXCL")*(COUNTIF(AF152,"*"&amp;BZ4:BZ795&amp;"*")&gt;0)*1))</f>
        <v>0</v>
      </c>
      <c r="BE152" s="76" cm="1">
        <f t="array" ref="BE152">IF(T152="",0,SUMPRODUCT((BX4:BX795="Mollusques")*(BY4:BY795="ALERTE")*(COUNTIF(AF152,"*"&amp;BZ4:BZ795&amp;"*")&gt;0)*1))</f>
        <v>0</v>
      </c>
      <c r="BF152" s="76" t="str">
        <f t="shared" si="108"/>
        <v/>
      </c>
      <c r="BG152" s="76" t="str">
        <f t="shared" si="109"/>
        <v/>
      </c>
      <c r="BH152" s="76" t="str">
        <f t="shared" si="110"/>
        <v/>
      </c>
      <c r="BI152" s="76" t="str">
        <f t="shared" si="111"/>
        <v/>
      </c>
      <c r="BJ152" s="76" t="str">
        <f t="shared" si="112"/>
        <v/>
      </c>
      <c r="BK152" s="76" t="str">
        <f t="shared" si="113"/>
        <v/>
      </c>
      <c r="BL152" s="76" t="str">
        <f t="shared" si="114"/>
        <v/>
      </c>
      <c r="BM152" s="76" t="str">
        <f t="shared" si="115"/>
        <v/>
      </c>
      <c r="BN152" s="76" t="str">
        <f t="shared" si="116"/>
        <v/>
      </c>
      <c r="BO152" s="76" t="str">
        <f t="shared" si="117"/>
        <v/>
      </c>
      <c r="BP152" s="76" t="str">
        <f t="shared" si="118"/>
        <v/>
      </c>
      <c r="BQ152" s="76" t="str">
        <f t="shared" si="119"/>
        <v/>
      </c>
      <c r="BR152" s="76" t="str">
        <f t="shared" si="120"/>
        <v/>
      </c>
      <c r="BS152" s="76" t="str">
        <f t="shared" si="121"/>
        <v/>
      </c>
      <c r="BT152" s="76" t="str">
        <f t="shared" si="122"/>
        <v/>
      </c>
      <c r="BU152" s="76" t="str">
        <f t="shared" si="123"/>
        <v/>
      </c>
      <c r="BX152" s="67" t="s">
        <v>10</v>
      </c>
      <c r="BY152" s="547" t="s">
        <v>20</v>
      </c>
      <c r="BZ152" s="67" t="s">
        <v>2000</v>
      </c>
      <c r="CA152" s="67" t="s">
        <v>540</v>
      </c>
    </row>
    <row r="153" spans="2:79" ht="30" customHeight="1">
      <c r="B153" s="816" t="str">
        <f t="shared" si="84"/>
        <v/>
      </c>
      <c r="C153" s="816" t="str">
        <f t="shared" si="85"/>
        <v/>
      </c>
      <c r="D153" s="816" t="str">
        <f t="shared" si="86"/>
        <v/>
      </c>
      <c r="E153" s="816">
        <f>IF(H152&lt;&gt;"",E152,IF(E152="","",IFERROR(MATCH(TRUE(),INDEX(INDEX($K:$K,E152+1):$K$203&lt;&gt;"",0),0)+E152,"")))</f>
        <v>294</v>
      </c>
      <c r="F153" s="816">
        <f t="shared" si="124"/>
        <v>0</v>
      </c>
      <c r="G153" s="816" t="str">
        <f t="shared" si="87"/>
        <v>0</v>
      </c>
      <c r="H153" s="829" t="str">
        <f t="shared" si="88"/>
        <v/>
      </c>
      <c r="I153" s="837" t="str">
        <f t="shared" si="89"/>
        <v/>
      </c>
      <c r="J153" s="830" t="str">
        <f>IF(K153="","",COUNTIF($K$18:K153,"&lt;&gt;"))</f>
        <v/>
      </c>
      <c r="K153" s="831"/>
      <c r="L153" s="830" t="str">
        <f t="shared" si="90"/>
        <v/>
      </c>
      <c r="M153" s="792">
        <f t="shared" si="91"/>
        <v>1</v>
      </c>
      <c r="N153" s="832">
        <f t="shared" si="92"/>
        <v>136</v>
      </c>
      <c r="O153" s="833" t="str">
        <f t="shared" si="93"/>
        <v>0</v>
      </c>
      <c r="P153" s="832">
        <f t="shared" si="94"/>
        <v>1</v>
      </c>
      <c r="Q153" s="832">
        <f t="shared" si="95"/>
        <v>1</v>
      </c>
      <c r="S153" s="556">
        <f t="shared" si="96"/>
        <v>153</v>
      </c>
      <c r="T153" s="834" t="str">
        <f t="shared" si="125"/>
        <v>0</v>
      </c>
      <c r="U153" s="556" t="s">
        <v>1456</v>
      </c>
      <c r="V153" s="835" t="str">
        <f t="shared" si="97"/>
        <v>0</v>
      </c>
      <c r="W153" s="836" t="str">
        <f t="shared" si="98"/>
        <v/>
      </c>
      <c r="X153" s="560" t="str">
        <f t="shared" si="99"/>
        <v>0</v>
      </c>
      <c r="Y153" s="561" t="str">
        <f t="shared" si="100"/>
        <v/>
      </c>
      <c r="Z153" s="556">
        <f t="shared" si="101"/>
        <v>0</v>
      </c>
      <c r="AA153" s="556">
        <f t="shared" si="102"/>
        <v>0</v>
      </c>
      <c r="AB153" s="561" t="str">
        <f t="shared" si="103"/>
        <v>aucun match</v>
      </c>
      <c r="AC153" s="76" t="str">
        <f t="shared" si="104"/>
        <v>0</v>
      </c>
      <c r="AD153" s="76" t="str">
        <f t="shared" si="105"/>
        <v>0</v>
      </c>
      <c r="AE153" s="76" t="str">
        <f t="shared" si="106"/>
        <v>0</v>
      </c>
      <c r="AF153" s="76" t="str">
        <f t="shared" si="107"/>
        <v xml:space="preserve"> 0 </v>
      </c>
      <c r="AG153" s="76" cm="1">
        <f t="array" ref="AG153">IF(T153="",0,SUMPRODUCT((BX4:BX795="Gluten")*(BY4:BY795="INFO")*(COUNTIF(AF153,"*"&amp;BZ4:BZ795&amp;"*")&gt;0)*1))</f>
        <v>0</v>
      </c>
      <c r="AH153" s="76" cm="1">
        <f t="array" ref="AH153">IF(T153="",0,SUMPRODUCT((BX4:BX795="Gluten")*(BY4:BY795="EXCL")*(COUNTIF(AF153,"*"&amp;BZ4:BZ795&amp;"*")&gt;0)*1))</f>
        <v>0</v>
      </c>
      <c r="AI153" s="76" cm="1">
        <f t="array" ref="AI153">IF(T153="",0,SUMPRODUCT((BX4:BX795="Gluten")*(BY4:BY795="ALERTE")*(COUNTIF(AF153,"*"&amp;BZ4:BZ795&amp;"*")&gt;0)*1))</f>
        <v>0</v>
      </c>
      <c r="AJ153" s="76" cm="1">
        <f t="array" ref="AJ153">IF(T153="",0,SUMPRODUCT((BX4:BX795="Gluten")*(BY4:BY795="SUSP")*(COUNTIF(AF153,"*"&amp;BZ4:BZ795&amp;"*")&gt;0)*1))</f>
        <v>0</v>
      </c>
      <c r="AK153" s="76" cm="1">
        <f t="array" ref="AK153">IF(T153="",0,SUMPRODUCT((BX4:BX795="Crustaces")*(BY4:BY795="ALERTE")*(COUNTIF(AF153,"*"&amp;BZ4:BZ795&amp;"*")&gt;0)*1))</f>
        <v>0</v>
      </c>
      <c r="AL153" s="76" cm="1">
        <f t="array" ref="AL153">IF(T153="",0,SUMPRODUCT((BX4:BX795="Oeufs")*(BY4:BY795="ALERTE")*(COUNTIF(AF153,"*"&amp;BZ4:BZ795&amp;"*")&gt;0)*1))</f>
        <v>0</v>
      </c>
      <c r="AM153" s="76" cm="1">
        <f t="array" ref="AM153">IF(T153="",0,SUMPRODUCT((BX4:BX795="Poissons")*(BY4:BY795="INFO")*(COUNTIF(AF153,"*"&amp;BZ4:BZ795&amp;"*")&gt;0)*1))</f>
        <v>0</v>
      </c>
      <c r="AN153" s="76" cm="1">
        <f t="array" ref="AN153">IF(T153="",0,SUMPRODUCT((BX4:BX795="Poissons")*(BY4:BY795="EXCL")*(COUNTIF(AF153,"*"&amp;BZ4:BZ795&amp;"*")&gt;0)*1))</f>
        <v>0</v>
      </c>
      <c r="AO153" s="76" cm="1">
        <f t="array" ref="AO153">IF(T153="",0,SUMPRODUCT((BX4:BX795="Poissons")*(BY4:BY795="ALERTE")*(COUNTIF(AF153,"*"&amp;BZ4:BZ795&amp;"*")&gt;0)*1))</f>
        <v>0</v>
      </c>
      <c r="AP153" s="76" cm="1">
        <f t="array" ref="AP153">IF(T153="",0,SUMPRODUCT((BX4:BX795="Arachides")*(BY4:BY795="ALERTE")*(COUNTIF(AF153,"*"&amp;BZ4:BZ795&amp;"*")&gt;0)*1))</f>
        <v>0</v>
      </c>
      <c r="AQ153" s="76" cm="1">
        <f t="array" ref="AQ153">IF(T153="",0,SUMPRODUCT((BX4:BX795="Soja")*(BY4:BY795="INFO")*(COUNTIF(AF153,"*"&amp;BZ4:BZ795&amp;"*")&gt;0)*1))</f>
        <v>0</v>
      </c>
      <c r="AR153" s="76" cm="1">
        <f t="array" ref="AR153">IF(T153="",0,SUMPRODUCT((BX4:BX795="Soja")*(BY4:BY795="ALERTE")*(COUNTIF(AF153,"*"&amp;BZ4:BZ795&amp;"*")&gt;0)*1))</f>
        <v>0</v>
      </c>
      <c r="AS153" s="76" cm="1">
        <f t="array" ref="AS153">IF(T153="",0,SUMPRODUCT((BX4:BX795="Lait")*(BY4:BY795="INFO")*(COUNTIF(AF153,"*"&amp;BZ4:BZ795&amp;"*")&gt;0)*1))</f>
        <v>0</v>
      </c>
      <c r="AT153" s="76" cm="1">
        <f t="array" ref="AT153">IF(T153="",0,SUMPRODUCT((BX4:BX795="Lait")*(BY4:BY795="EXCL")*(COUNTIF(AF153,"*"&amp;BZ4:BZ795&amp;"*")&gt;0)*1))</f>
        <v>0</v>
      </c>
      <c r="AU153" s="76" cm="1">
        <f t="array" ref="AU153">IF(T153="",0,SUMPRODUCT((BX4:BX795="Lait")*(BY4:BY795="ALERTE")*(COUNTIF(AF153,"*"&amp;BZ4:BZ795&amp;"*")&gt;0)*1))</f>
        <v>0</v>
      </c>
      <c r="AV153" s="76" cm="1">
        <f t="array" ref="AV153">IF(T153="",0,SUMPRODUCT((BX4:BX795="Lait")*(BY4:BY795="SUSP")*(COUNTIF(AF153,"*"&amp;BZ4:BZ795&amp;"*")&gt;0)*1))</f>
        <v>0</v>
      </c>
      <c r="AW153" s="76" cm="1">
        <f t="array" ref="AW153">IF(T153="",0,SUMPRODUCT((BX4:BX795="Fruits a coque")*(BY4:BY795="EXCL")*(COUNTIF(AF153,"*"&amp;BZ4:BZ795&amp;"*")&gt;0)*1))</f>
        <v>0</v>
      </c>
      <c r="AX153" s="76" cm="1">
        <f t="array" ref="AX153">IF(T153="",0,SUMPRODUCT((BX4:BX795="Fruits a coque")*(BY4:BY795="ALERTE")*(COUNTIF(AF153,"*"&amp;BZ4:BZ795&amp;"*")&gt;0)*1))</f>
        <v>0</v>
      </c>
      <c r="AY153" s="76" cm="1">
        <f t="array" ref="AY153">IF(T153="",0,SUMPRODUCT((BX4:BX795="Celeri")*(BY4:BY795="ALERTE")*(COUNTIF(AF153,"*"&amp;BZ4:BZ795&amp;"*")&gt;0)*1))</f>
        <v>0</v>
      </c>
      <c r="AZ153" s="76" cm="1">
        <f t="array" ref="AZ153">IF(T153="",0,SUMPRODUCT((BX4:BX795="Moutarde")*(BY4:BY795="ALERTE")*(COUNTIF(AF153,"*"&amp;BZ4:BZ795&amp;"*")&gt;0)*1))</f>
        <v>0</v>
      </c>
      <c r="BA153" s="76" cm="1">
        <f t="array" ref="BA153">IF(T153="",0,SUMPRODUCT((BX4:BX795="Sesame")*(BY4:BY795="ALERTE")*(COUNTIF(AF153,"*"&amp;BZ4:BZ795&amp;"*")&gt;0)*1))</f>
        <v>0</v>
      </c>
      <c r="BB153" s="76" cm="1">
        <f t="array" ref="BB153">IF(T153="",0,SUMPRODUCT((BX4:BX795="Sulfites")*(BY4:BY795="ALERTE")*(COUNTIF(AF153,"*"&amp;BZ4:BZ795&amp;"*")&gt;0)*1))</f>
        <v>0</v>
      </c>
      <c r="BC153" s="76" cm="1">
        <f t="array" ref="BC153">IF(T153="",0,SUMPRODUCT((BX4:BX795="Lupin")*(BY4:BY795="ALERTE")*(COUNTIF(AF153,"*"&amp;BZ4:BZ795&amp;"*")&gt;0)*1))</f>
        <v>0</v>
      </c>
      <c r="BD153" s="76" cm="1">
        <f t="array" ref="BD153">IF(T153="",0,SUMPRODUCT((BX4:BX795="Mollusques")*(BY4:BY795="EXCL")*(COUNTIF(AF153,"*"&amp;BZ4:BZ795&amp;"*")&gt;0)*1))</f>
        <v>0</v>
      </c>
      <c r="BE153" s="76" cm="1">
        <f t="array" ref="BE153">IF(T153="",0,SUMPRODUCT((BX4:BX795="Mollusques")*(BY4:BY795="ALERTE")*(COUNTIF(AF153,"*"&amp;BZ4:BZ795&amp;"*")&gt;0)*1))</f>
        <v>0</v>
      </c>
      <c r="BF153" s="76" t="str">
        <f t="shared" si="108"/>
        <v/>
      </c>
      <c r="BG153" s="76" t="str">
        <f t="shared" si="109"/>
        <v/>
      </c>
      <c r="BH153" s="76" t="str">
        <f t="shared" si="110"/>
        <v/>
      </c>
      <c r="BI153" s="76" t="str">
        <f t="shared" si="111"/>
        <v/>
      </c>
      <c r="BJ153" s="76" t="str">
        <f t="shared" si="112"/>
        <v/>
      </c>
      <c r="BK153" s="76" t="str">
        <f t="shared" si="113"/>
        <v/>
      </c>
      <c r="BL153" s="76" t="str">
        <f t="shared" si="114"/>
        <v/>
      </c>
      <c r="BM153" s="76" t="str">
        <f t="shared" si="115"/>
        <v/>
      </c>
      <c r="BN153" s="76" t="str">
        <f t="shared" si="116"/>
        <v/>
      </c>
      <c r="BO153" s="76" t="str">
        <f t="shared" si="117"/>
        <v/>
      </c>
      <c r="BP153" s="76" t="str">
        <f t="shared" si="118"/>
        <v/>
      </c>
      <c r="BQ153" s="76" t="str">
        <f t="shared" si="119"/>
        <v/>
      </c>
      <c r="BR153" s="76" t="str">
        <f t="shared" si="120"/>
        <v/>
      </c>
      <c r="BS153" s="76" t="str">
        <f t="shared" si="121"/>
        <v/>
      </c>
      <c r="BT153" s="76" t="str">
        <f t="shared" si="122"/>
        <v/>
      </c>
      <c r="BU153" s="76" t="str">
        <f t="shared" si="123"/>
        <v/>
      </c>
      <c r="BX153" s="67" t="s">
        <v>10</v>
      </c>
      <c r="BY153" s="547" t="s">
        <v>20</v>
      </c>
      <c r="BZ153" s="67" t="s">
        <v>104</v>
      </c>
      <c r="CA153" s="67" t="s">
        <v>541</v>
      </c>
    </row>
    <row r="154" spans="2:79" ht="30" customHeight="1">
      <c r="B154" s="816" t="str">
        <f t="shared" si="84"/>
        <v/>
      </c>
      <c r="C154" s="816" t="str">
        <f t="shared" si="85"/>
        <v/>
      </c>
      <c r="D154" s="816" t="str">
        <f t="shared" si="86"/>
        <v/>
      </c>
      <c r="E154" s="816">
        <f>IF(H153&lt;&gt;"",E153,IF(E153="","",IFERROR(MATCH(TRUE(),INDEX(INDEX($K:$K,E153+1):$K$203&lt;&gt;"",0),0)+E153,"")))</f>
        <v>295</v>
      </c>
      <c r="F154" s="816">
        <f t="shared" si="124"/>
        <v>0</v>
      </c>
      <c r="G154" s="816" t="str">
        <f t="shared" si="87"/>
        <v>0</v>
      </c>
      <c r="H154" s="829" t="str">
        <f t="shared" si="88"/>
        <v/>
      </c>
      <c r="I154" s="837" t="str">
        <f t="shared" si="89"/>
        <v/>
      </c>
      <c r="J154" s="830" t="str">
        <f>IF(K154="","",COUNTIF($K$18:K154,"&lt;&gt;"))</f>
        <v/>
      </c>
      <c r="K154" s="831"/>
      <c r="L154" s="830" t="str">
        <f t="shared" si="90"/>
        <v/>
      </c>
      <c r="M154" s="792">
        <f t="shared" si="91"/>
        <v>1</v>
      </c>
      <c r="N154" s="832">
        <f t="shared" si="92"/>
        <v>137</v>
      </c>
      <c r="O154" s="833" t="str">
        <f t="shared" si="93"/>
        <v>0</v>
      </c>
      <c r="P154" s="832">
        <f t="shared" si="94"/>
        <v>1</v>
      </c>
      <c r="Q154" s="832">
        <f t="shared" si="95"/>
        <v>1</v>
      </c>
      <c r="S154" s="556">
        <f t="shared" si="96"/>
        <v>154</v>
      </c>
      <c r="T154" s="834" t="str">
        <f t="shared" si="125"/>
        <v>0</v>
      </c>
      <c r="U154" s="556" t="s">
        <v>1456</v>
      </c>
      <c r="V154" s="835" t="str">
        <f t="shared" si="97"/>
        <v>0</v>
      </c>
      <c r="W154" s="836" t="str">
        <f t="shared" si="98"/>
        <v/>
      </c>
      <c r="X154" s="560" t="str">
        <f t="shared" si="99"/>
        <v>0</v>
      </c>
      <c r="Y154" s="561" t="str">
        <f t="shared" si="100"/>
        <v/>
      </c>
      <c r="Z154" s="556">
        <f t="shared" si="101"/>
        <v>0</v>
      </c>
      <c r="AA154" s="556">
        <f t="shared" si="102"/>
        <v>0</v>
      </c>
      <c r="AB154" s="561" t="str">
        <f t="shared" si="103"/>
        <v>aucun match</v>
      </c>
      <c r="AC154" s="76" t="str">
        <f t="shared" si="104"/>
        <v>0</v>
      </c>
      <c r="AD154" s="76" t="str">
        <f t="shared" si="105"/>
        <v>0</v>
      </c>
      <c r="AE154" s="76" t="str">
        <f t="shared" si="106"/>
        <v>0</v>
      </c>
      <c r="AF154" s="76" t="str">
        <f t="shared" si="107"/>
        <v xml:space="preserve"> 0 </v>
      </c>
      <c r="AG154" s="76" cm="1">
        <f t="array" ref="AG154">IF(T154="",0,SUMPRODUCT((BX4:BX795="Gluten")*(BY4:BY795="INFO")*(COUNTIF(AF154,"*"&amp;BZ4:BZ795&amp;"*")&gt;0)*1))</f>
        <v>0</v>
      </c>
      <c r="AH154" s="76" cm="1">
        <f t="array" ref="AH154">IF(T154="",0,SUMPRODUCT((BX4:BX795="Gluten")*(BY4:BY795="EXCL")*(COUNTIF(AF154,"*"&amp;BZ4:BZ795&amp;"*")&gt;0)*1))</f>
        <v>0</v>
      </c>
      <c r="AI154" s="76" cm="1">
        <f t="array" ref="AI154">IF(T154="",0,SUMPRODUCT((BX4:BX795="Gluten")*(BY4:BY795="ALERTE")*(COUNTIF(AF154,"*"&amp;BZ4:BZ795&amp;"*")&gt;0)*1))</f>
        <v>0</v>
      </c>
      <c r="AJ154" s="76" cm="1">
        <f t="array" ref="AJ154">IF(T154="",0,SUMPRODUCT((BX4:BX795="Gluten")*(BY4:BY795="SUSP")*(COUNTIF(AF154,"*"&amp;BZ4:BZ795&amp;"*")&gt;0)*1))</f>
        <v>0</v>
      </c>
      <c r="AK154" s="76" cm="1">
        <f t="array" ref="AK154">IF(T154="",0,SUMPRODUCT((BX4:BX795="Crustaces")*(BY4:BY795="ALERTE")*(COUNTIF(AF154,"*"&amp;BZ4:BZ795&amp;"*")&gt;0)*1))</f>
        <v>0</v>
      </c>
      <c r="AL154" s="76" cm="1">
        <f t="array" ref="AL154">IF(T154="",0,SUMPRODUCT((BX4:BX795="Oeufs")*(BY4:BY795="ALERTE")*(COUNTIF(AF154,"*"&amp;BZ4:BZ795&amp;"*")&gt;0)*1))</f>
        <v>0</v>
      </c>
      <c r="AM154" s="76" cm="1">
        <f t="array" ref="AM154">IF(T154="",0,SUMPRODUCT((BX4:BX795="Poissons")*(BY4:BY795="INFO")*(COUNTIF(AF154,"*"&amp;BZ4:BZ795&amp;"*")&gt;0)*1))</f>
        <v>0</v>
      </c>
      <c r="AN154" s="76" cm="1">
        <f t="array" ref="AN154">IF(T154="",0,SUMPRODUCT((BX4:BX795="Poissons")*(BY4:BY795="EXCL")*(COUNTIF(AF154,"*"&amp;BZ4:BZ795&amp;"*")&gt;0)*1))</f>
        <v>0</v>
      </c>
      <c r="AO154" s="76" cm="1">
        <f t="array" ref="AO154">IF(T154="",0,SUMPRODUCT((BX4:BX795="Poissons")*(BY4:BY795="ALERTE")*(COUNTIF(AF154,"*"&amp;BZ4:BZ795&amp;"*")&gt;0)*1))</f>
        <v>0</v>
      </c>
      <c r="AP154" s="76" cm="1">
        <f t="array" ref="AP154">IF(T154="",0,SUMPRODUCT((BX4:BX795="Arachides")*(BY4:BY795="ALERTE")*(COUNTIF(AF154,"*"&amp;BZ4:BZ795&amp;"*")&gt;0)*1))</f>
        <v>0</v>
      </c>
      <c r="AQ154" s="76" cm="1">
        <f t="array" ref="AQ154">IF(T154="",0,SUMPRODUCT((BX4:BX795="Soja")*(BY4:BY795="INFO")*(COUNTIF(AF154,"*"&amp;BZ4:BZ795&amp;"*")&gt;0)*1))</f>
        <v>0</v>
      </c>
      <c r="AR154" s="76" cm="1">
        <f t="array" ref="AR154">IF(T154="",0,SUMPRODUCT((BX4:BX795="Soja")*(BY4:BY795="ALERTE")*(COUNTIF(AF154,"*"&amp;BZ4:BZ795&amp;"*")&gt;0)*1))</f>
        <v>0</v>
      </c>
      <c r="AS154" s="76" cm="1">
        <f t="array" ref="AS154">IF(T154="",0,SUMPRODUCT((BX4:BX795="Lait")*(BY4:BY795="INFO")*(COUNTIF(AF154,"*"&amp;BZ4:BZ795&amp;"*")&gt;0)*1))</f>
        <v>0</v>
      </c>
      <c r="AT154" s="76" cm="1">
        <f t="array" ref="AT154">IF(T154="",0,SUMPRODUCT((BX4:BX795="Lait")*(BY4:BY795="EXCL")*(COUNTIF(AF154,"*"&amp;BZ4:BZ795&amp;"*")&gt;0)*1))</f>
        <v>0</v>
      </c>
      <c r="AU154" s="76" cm="1">
        <f t="array" ref="AU154">IF(T154="",0,SUMPRODUCT((BX4:BX795="Lait")*(BY4:BY795="ALERTE")*(COUNTIF(AF154,"*"&amp;BZ4:BZ795&amp;"*")&gt;0)*1))</f>
        <v>0</v>
      </c>
      <c r="AV154" s="76" cm="1">
        <f t="array" ref="AV154">IF(T154="",0,SUMPRODUCT((BX4:BX795="Lait")*(BY4:BY795="SUSP")*(COUNTIF(AF154,"*"&amp;BZ4:BZ795&amp;"*")&gt;0)*1))</f>
        <v>0</v>
      </c>
      <c r="AW154" s="76" cm="1">
        <f t="array" ref="AW154">IF(T154="",0,SUMPRODUCT((BX4:BX795="Fruits a coque")*(BY4:BY795="EXCL")*(COUNTIF(AF154,"*"&amp;BZ4:BZ795&amp;"*")&gt;0)*1))</f>
        <v>0</v>
      </c>
      <c r="AX154" s="76" cm="1">
        <f t="array" ref="AX154">IF(T154="",0,SUMPRODUCT((BX4:BX795="Fruits a coque")*(BY4:BY795="ALERTE")*(COUNTIF(AF154,"*"&amp;BZ4:BZ795&amp;"*")&gt;0)*1))</f>
        <v>0</v>
      </c>
      <c r="AY154" s="76" cm="1">
        <f t="array" ref="AY154">IF(T154="",0,SUMPRODUCT((BX4:BX795="Celeri")*(BY4:BY795="ALERTE")*(COUNTIF(AF154,"*"&amp;BZ4:BZ795&amp;"*")&gt;0)*1))</f>
        <v>0</v>
      </c>
      <c r="AZ154" s="76" cm="1">
        <f t="array" ref="AZ154">IF(T154="",0,SUMPRODUCT((BX4:BX795="Moutarde")*(BY4:BY795="ALERTE")*(COUNTIF(AF154,"*"&amp;BZ4:BZ795&amp;"*")&gt;0)*1))</f>
        <v>0</v>
      </c>
      <c r="BA154" s="76" cm="1">
        <f t="array" ref="BA154">IF(T154="",0,SUMPRODUCT((BX4:BX795="Sesame")*(BY4:BY795="ALERTE")*(COUNTIF(AF154,"*"&amp;BZ4:BZ795&amp;"*")&gt;0)*1))</f>
        <v>0</v>
      </c>
      <c r="BB154" s="76" cm="1">
        <f t="array" ref="BB154">IF(T154="",0,SUMPRODUCT((BX4:BX795="Sulfites")*(BY4:BY795="ALERTE")*(COUNTIF(AF154,"*"&amp;BZ4:BZ795&amp;"*")&gt;0)*1))</f>
        <v>0</v>
      </c>
      <c r="BC154" s="76" cm="1">
        <f t="array" ref="BC154">IF(T154="",0,SUMPRODUCT((BX4:BX795="Lupin")*(BY4:BY795="ALERTE")*(COUNTIF(AF154,"*"&amp;BZ4:BZ795&amp;"*")&gt;0)*1))</f>
        <v>0</v>
      </c>
      <c r="BD154" s="76" cm="1">
        <f t="array" ref="BD154">IF(T154="",0,SUMPRODUCT((BX4:BX795="Mollusques")*(BY4:BY795="EXCL")*(COUNTIF(AF154,"*"&amp;BZ4:BZ795&amp;"*")&gt;0)*1))</f>
        <v>0</v>
      </c>
      <c r="BE154" s="76" cm="1">
        <f t="array" ref="BE154">IF(T154="",0,SUMPRODUCT((BX4:BX795="Mollusques")*(BY4:BY795="ALERTE")*(COUNTIF(AF154,"*"&amp;BZ4:BZ795&amp;"*")&gt;0)*1))</f>
        <v>0</v>
      </c>
      <c r="BF154" s="76" t="str">
        <f t="shared" si="108"/>
        <v/>
      </c>
      <c r="BG154" s="76" t="str">
        <f t="shared" si="109"/>
        <v/>
      </c>
      <c r="BH154" s="76" t="str">
        <f t="shared" si="110"/>
        <v/>
      </c>
      <c r="BI154" s="76" t="str">
        <f t="shared" si="111"/>
        <v/>
      </c>
      <c r="BJ154" s="76" t="str">
        <f t="shared" si="112"/>
        <v/>
      </c>
      <c r="BK154" s="76" t="str">
        <f t="shared" si="113"/>
        <v/>
      </c>
      <c r="BL154" s="76" t="str">
        <f t="shared" si="114"/>
        <v/>
      </c>
      <c r="BM154" s="76" t="str">
        <f t="shared" si="115"/>
        <v/>
      </c>
      <c r="BN154" s="76" t="str">
        <f t="shared" si="116"/>
        <v/>
      </c>
      <c r="BO154" s="76" t="str">
        <f t="shared" si="117"/>
        <v/>
      </c>
      <c r="BP154" s="76" t="str">
        <f t="shared" si="118"/>
        <v/>
      </c>
      <c r="BQ154" s="76" t="str">
        <f t="shared" si="119"/>
        <v/>
      </c>
      <c r="BR154" s="76" t="str">
        <f t="shared" si="120"/>
        <v/>
      </c>
      <c r="BS154" s="76" t="str">
        <f t="shared" si="121"/>
        <v/>
      </c>
      <c r="BT154" s="76" t="str">
        <f t="shared" si="122"/>
        <v/>
      </c>
      <c r="BU154" s="76" t="str">
        <f t="shared" si="123"/>
        <v/>
      </c>
      <c r="BX154" s="67" t="s">
        <v>10</v>
      </c>
      <c r="BY154" s="547" t="s">
        <v>20</v>
      </c>
      <c r="BZ154" s="67" t="s">
        <v>1999</v>
      </c>
      <c r="CA154" s="67" t="s">
        <v>542</v>
      </c>
    </row>
    <row r="155" spans="2:79" ht="30" customHeight="1">
      <c r="B155" s="816" t="str">
        <f t="shared" si="84"/>
        <v/>
      </c>
      <c r="C155" s="816" t="str">
        <f t="shared" si="85"/>
        <v/>
      </c>
      <c r="D155" s="816" t="str">
        <f t="shared" si="86"/>
        <v/>
      </c>
      <c r="E155" s="816">
        <f>IF(H154&lt;&gt;"",E154,IF(E154="","",IFERROR(MATCH(TRUE(),INDEX(INDEX($K:$K,E154+1):$K$203&lt;&gt;"",0),0)+E154,"")))</f>
        <v>296</v>
      </c>
      <c r="F155" s="816">
        <f t="shared" si="124"/>
        <v>0</v>
      </c>
      <c r="G155" s="816" t="str">
        <f t="shared" si="87"/>
        <v>0</v>
      </c>
      <c r="H155" s="829" t="str">
        <f t="shared" si="88"/>
        <v/>
      </c>
      <c r="I155" s="837" t="str">
        <f t="shared" si="89"/>
        <v/>
      </c>
      <c r="J155" s="830" t="str">
        <f>IF(K155="","",COUNTIF($K$18:K155,"&lt;&gt;"))</f>
        <v/>
      </c>
      <c r="K155" s="831"/>
      <c r="L155" s="830" t="str">
        <f t="shared" si="90"/>
        <v/>
      </c>
      <c r="M155" s="792">
        <f t="shared" si="91"/>
        <v>1</v>
      </c>
      <c r="N155" s="832">
        <f t="shared" si="92"/>
        <v>138</v>
      </c>
      <c r="O155" s="833" t="str">
        <f t="shared" si="93"/>
        <v>0</v>
      </c>
      <c r="P155" s="832">
        <f t="shared" si="94"/>
        <v>1</v>
      </c>
      <c r="Q155" s="832">
        <f t="shared" si="95"/>
        <v>1</v>
      </c>
      <c r="S155" s="556">
        <f t="shared" si="96"/>
        <v>155</v>
      </c>
      <c r="T155" s="834" t="str">
        <f t="shared" si="125"/>
        <v>0</v>
      </c>
      <c r="U155" s="556" t="s">
        <v>1456</v>
      </c>
      <c r="V155" s="835" t="str">
        <f t="shared" si="97"/>
        <v>0</v>
      </c>
      <c r="W155" s="836" t="str">
        <f t="shared" si="98"/>
        <v/>
      </c>
      <c r="X155" s="560" t="str">
        <f t="shared" si="99"/>
        <v>0</v>
      </c>
      <c r="Y155" s="561" t="str">
        <f t="shared" si="100"/>
        <v/>
      </c>
      <c r="Z155" s="556">
        <f t="shared" si="101"/>
        <v>0</v>
      </c>
      <c r="AA155" s="556">
        <f t="shared" si="102"/>
        <v>0</v>
      </c>
      <c r="AB155" s="561" t="str">
        <f t="shared" si="103"/>
        <v>aucun match</v>
      </c>
      <c r="AC155" s="76" t="str">
        <f t="shared" si="104"/>
        <v>0</v>
      </c>
      <c r="AD155" s="76" t="str">
        <f t="shared" si="105"/>
        <v>0</v>
      </c>
      <c r="AE155" s="76" t="str">
        <f t="shared" si="106"/>
        <v>0</v>
      </c>
      <c r="AF155" s="76" t="str">
        <f t="shared" si="107"/>
        <v xml:space="preserve"> 0 </v>
      </c>
      <c r="AG155" s="76" cm="1">
        <f t="array" ref="AG155">IF(T155="",0,SUMPRODUCT((BX4:BX795="Gluten")*(BY4:BY795="INFO")*(COUNTIF(AF155,"*"&amp;BZ4:BZ795&amp;"*")&gt;0)*1))</f>
        <v>0</v>
      </c>
      <c r="AH155" s="76" cm="1">
        <f t="array" ref="AH155">IF(T155="",0,SUMPRODUCT((BX4:BX795="Gluten")*(BY4:BY795="EXCL")*(COUNTIF(AF155,"*"&amp;BZ4:BZ795&amp;"*")&gt;0)*1))</f>
        <v>0</v>
      </c>
      <c r="AI155" s="76" cm="1">
        <f t="array" ref="AI155">IF(T155="",0,SUMPRODUCT((BX4:BX795="Gluten")*(BY4:BY795="ALERTE")*(COUNTIF(AF155,"*"&amp;BZ4:BZ795&amp;"*")&gt;0)*1))</f>
        <v>0</v>
      </c>
      <c r="AJ155" s="76" cm="1">
        <f t="array" ref="AJ155">IF(T155="",0,SUMPRODUCT((BX4:BX795="Gluten")*(BY4:BY795="SUSP")*(COUNTIF(AF155,"*"&amp;BZ4:BZ795&amp;"*")&gt;0)*1))</f>
        <v>0</v>
      </c>
      <c r="AK155" s="76" cm="1">
        <f t="array" ref="AK155">IF(T155="",0,SUMPRODUCT((BX4:BX795="Crustaces")*(BY4:BY795="ALERTE")*(COUNTIF(AF155,"*"&amp;BZ4:BZ795&amp;"*")&gt;0)*1))</f>
        <v>0</v>
      </c>
      <c r="AL155" s="76" cm="1">
        <f t="array" ref="AL155">IF(T155="",0,SUMPRODUCT((BX4:BX795="Oeufs")*(BY4:BY795="ALERTE")*(COUNTIF(AF155,"*"&amp;BZ4:BZ795&amp;"*")&gt;0)*1))</f>
        <v>0</v>
      </c>
      <c r="AM155" s="76" cm="1">
        <f t="array" ref="AM155">IF(T155="",0,SUMPRODUCT((BX4:BX795="Poissons")*(BY4:BY795="INFO")*(COUNTIF(AF155,"*"&amp;BZ4:BZ795&amp;"*")&gt;0)*1))</f>
        <v>0</v>
      </c>
      <c r="AN155" s="76" cm="1">
        <f t="array" ref="AN155">IF(T155="",0,SUMPRODUCT((BX4:BX795="Poissons")*(BY4:BY795="EXCL")*(COUNTIF(AF155,"*"&amp;BZ4:BZ795&amp;"*")&gt;0)*1))</f>
        <v>0</v>
      </c>
      <c r="AO155" s="76" cm="1">
        <f t="array" ref="AO155">IF(T155="",0,SUMPRODUCT((BX4:BX795="Poissons")*(BY4:BY795="ALERTE")*(COUNTIF(AF155,"*"&amp;BZ4:BZ795&amp;"*")&gt;0)*1))</f>
        <v>0</v>
      </c>
      <c r="AP155" s="76" cm="1">
        <f t="array" ref="AP155">IF(T155="",0,SUMPRODUCT((BX4:BX795="Arachides")*(BY4:BY795="ALERTE")*(COUNTIF(AF155,"*"&amp;BZ4:BZ795&amp;"*")&gt;0)*1))</f>
        <v>0</v>
      </c>
      <c r="AQ155" s="76" cm="1">
        <f t="array" ref="AQ155">IF(T155="",0,SUMPRODUCT((BX4:BX795="Soja")*(BY4:BY795="INFO")*(COUNTIF(AF155,"*"&amp;BZ4:BZ795&amp;"*")&gt;0)*1))</f>
        <v>0</v>
      </c>
      <c r="AR155" s="76" cm="1">
        <f t="array" ref="AR155">IF(T155="",0,SUMPRODUCT((BX4:BX795="Soja")*(BY4:BY795="ALERTE")*(COUNTIF(AF155,"*"&amp;BZ4:BZ795&amp;"*")&gt;0)*1))</f>
        <v>0</v>
      </c>
      <c r="AS155" s="76" cm="1">
        <f t="array" ref="AS155">IF(T155="",0,SUMPRODUCT((BX4:BX795="Lait")*(BY4:BY795="INFO")*(COUNTIF(AF155,"*"&amp;BZ4:BZ795&amp;"*")&gt;0)*1))</f>
        <v>0</v>
      </c>
      <c r="AT155" s="76" cm="1">
        <f t="array" ref="AT155">IF(T155="",0,SUMPRODUCT((BX4:BX795="Lait")*(BY4:BY795="EXCL")*(COUNTIF(AF155,"*"&amp;BZ4:BZ795&amp;"*")&gt;0)*1))</f>
        <v>0</v>
      </c>
      <c r="AU155" s="76" cm="1">
        <f t="array" ref="AU155">IF(T155="",0,SUMPRODUCT((BX4:BX795="Lait")*(BY4:BY795="ALERTE")*(COUNTIF(AF155,"*"&amp;BZ4:BZ795&amp;"*")&gt;0)*1))</f>
        <v>0</v>
      </c>
      <c r="AV155" s="76" cm="1">
        <f t="array" ref="AV155">IF(T155="",0,SUMPRODUCT((BX4:BX795="Lait")*(BY4:BY795="SUSP")*(COUNTIF(AF155,"*"&amp;BZ4:BZ795&amp;"*")&gt;0)*1))</f>
        <v>0</v>
      </c>
      <c r="AW155" s="76" cm="1">
        <f t="array" ref="AW155">IF(T155="",0,SUMPRODUCT((BX4:BX795="Fruits a coque")*(BY4:BY795="EXCL")*(COUNTIF(AF155,"*"&amp;BZ4:BZ795&amp;"*")&gt;0)*1))</f>
        <v>0</v>
      </c>
      <c r="AX155" s="76" cm="1">
        <f t="array" ref="AX155">IF(T155="",0,SUMPRODUCT((BX4:BX795="Fruits a coque")*(BY4:BY795="ALERTE")*(COUNTIF(AF155,"*"&amp;BZ4:BZ795&amp;"*")&gt;0)*1))</f>
        <v>0</v>
      </c>
      <c r="AY155" s="76" cm="1">
        <f t="array" ref="AY155">IF(T155="",0,SUMPRODUCT((BX4:BX795="Celeri")*(BY4:BY795="ALERTE")*(COUNTIF(AF155,"*"&amp;BZ4:BZ795&amp;"*")&gt;0)*1))</f>
        <v>0</v>
      </c>
      <c r="AZ155" s="76" cm="1">
        <f t="array" ref="AZ155">IF(T155="",0,SUMPRODUCT((BX4:BX795="Moutarde")*(BY4:BY795="ALERTE")*(COUNTIF(AF155,"*"&amp;BZ4:BZ795&amp;"*")&gt;0)*1))</f>
        <v>0</v>
      </c>
      <c r="BA155" s="76" cm="1">
        <f t="array" ref="BA155">IF(T155="",0,SUMPRODUCT((BX4:BX795="Sesame")*(BY4:BY795="ALERTE")*(COUNTIF(AF155,"*"&amp;BZ4:BZ795&amp;"*")&gt;0)*1))</f>
        <v>0</v>
      </c>
      <c r="BB155" s="76" cm="1">
        <f t="array" ref="BB155">IF(T155="",0,SUMPRODUCT((BX4:BX795="Sulfites")*(BY4:BY795="ALERTE")*(COUNTIF(AF155,"*"&amp;BZ4:BZ795&amp;"*")&gt;0)*1))</f>
        <v>0</v>
      </c>
      <c r="BC155" s="76" cm="1">
        <f t="array" ref="BC155">IF(T155="",0,SUMPRODUCT((BX4:BX795="Lupin")*(BY4:BY795="ALERTE")*(COUNTIF(AF155,"*"&amp;BZ4:BZ795&amp;"*")&gt;0)*1))</f>
        <v>0</v>
      </c>
      <c r="BD155" s="76" cm="1">
        <f t="array" ref="BD155">IF(T155="",0,SUMPRODUCT((BX4:BX795="Mollusques")*(BY4:BY795="EXCL")*(COUNTIF(AF155,"*"&amp;BZ4:BZ795&amp;"*")&gt;0)*1))</f>
        <v>0</v>
      </c>
      <c r="BE155" s="76" cm="1">
        <f t="array" ref="BE155">IF(T155="",0,SUMPRODUCT((BX4:BX795="Mollusques")*(BY4:BY795="ALERTE")*(COUNTIF(AF155,"*"&amp;BZ4:BZ795&amp;"*")&gt;0)*1))</f>
        <v>0</v>
      </c>
      <c r="BF155" s="76" t="str">
        <f t="shared" si="108"/>
        <v/>
      </c>
      <c r="BG155" s="76" t="str">
        <f t="shared" si="109"/>
        <v/>
      </c>
      <c r="BH155" s="76" t="str">
        <f t="shared" si="110"/>
        <v/>
      </c>
      <c r="BI155" s="76" t="str">
        <f t="shared" si="111"/>
        <v/>
      </c>
      <c r="BJ155" s="76" t="str">
        <f t="shared" si="112"/>
        <v/>
      </c>
      <c r="BK155" s="76" t="str">
        <f t="shared" si="113"/>
        <v/>
      </c>
      <c r="BL155" s="76" t="str">
        <f t="shared" si="114"/>
        <v/>
      </c>
      <c r="BM155" s="76" t="str">
        <f t="shared" si="115"/>
        <v/>
      </c>
      <c r="BN155" s="76" t="str">
        <f t="shared" si="116"/>
        <v/>
      </c>
      <c r="BO155" s="76" t="str">
        <f t="shared" si="117"/>
        <v/>
      </c>
      <c r="BP155" s="76" t="str">
        <f t="shared" si="118"/>
        <v/>
      </c>
      <c r="BQ155" s="76" t="str">
        <f t="shared" si="119"/>
        <v/>
      </c>
      <c r="BR155" s="76" t="str">
        <f t="shared" si="120"/>
        <v/>
      </c>
      <c r="BS155" s="76" t="str">
        <f t="shared" si="121"/>
        <v/>
      </c>
      <c r="BT155" s="76" t="str">
        <f t="shared" si="122"/>
        <v/>
      </c>
      <c r="BU155" s="76" t="str">
        <f t="shared" si="123"/>
        <v/>
      </c>
      <c r="BX155" s="67" t="s">
        <v>10</v>
      </c>
      <c r="BY155" s="547" t="s">
        <v>20</v>
      </c>
      <c r="BZ155" s="67" t="s">
        <v>383</v>
      </c>
      <c r="CA155" s="67" t="s">
        <v>543</v>
      </c>
    </row>
    <row r="156" spans="2:79" ht="30" customHeight="1">
      <c r="B156" s="816" t="str">
        <f t="shared" si="84"/>
        <v/>
      </c>
      <c r="C156" s="816" t="str">
        <f t="shared" si="85"/>
        <v/>
      </c>
      <c r="D156" s="816" t="str">
        <f t="shared" si="86"/>
        <v/>
      </c>
      <c r="E156" s="816">
        <f>IF(H155&lt;&gt;"",E155,IF(E155="","",IFERROR(MATCH(TRUE(),INDEX(INDEX($K:$K,E155+1):$K$203&lt;&gt;"",0),0)+E155,"")))</f>
        <v>297</v>
      </c>
      <c r="F156" s="816">
        <f t="shared" si="124"/>
        <v>0</v>
      </c>
      <c r="G156" s="816" t="str">
        <f t="shared" si="87"/>
        <v>0</v>
      </c>
      <c r="H156" s="829" t="str">
        <f t="shared" si="88"/>
        <v/>
      </c>
      <c r="I156" s="837" t="str">
        <f t="shared" si="89"/>
        <v/>
      </c>
      <c r="J156" s="830" t="str">
        <f>IF(K156="","",COUNTIF($K$18:K156,"&lt;&gt;"))</f>
        <v/>
      </c>
      <c r="K156" s="831"/>
      <c r="L156" s="830" t="str">
        <f t="shared" si="90"/>
        <v/>
      </c>
      <c r="M156" s="792">
        <f t="shared" si="91"/>
        <v>1</v>
      </c>
      <c r="N156" s="832">
        <f t="shared" si="92"/>
        <v>139</v>
      </c>
      <c r="O156" s="833" t="str">
        <f t="shared" si="93"/>
        <v>0</v>
      </c>
      <c r="P156" s="832">
        <f t="shared" si="94"/>
        <v>1</v>
      </c>
      <c r="Q156" s="832">
        <f t="shared" si="95"/>
        <v>1</v>
      </c>
      <c r="S156" s="556">
        <f t="shared" si="96"/>
        <v>156</v>
      </c>
      <c r="T156" s="834" t="str">
        <f t="shared" si="125"/>
        <v>0</v>
      </c>
      <c r="U156" s="556" t="s">
        <v>1456</v>
      </c>
      <c r="V156" s="835" t="str">
        <f t="shared" si="97"/>
        <v>0</v>
      </c>
      <c r="W156" s="836" t="str">
        <f t="shared" si="98"/>
        <v/>
      </c>
      <c r="X156" s="560" t="str">
        <f t="shared" si="99"/>
        <v>0</v>
      </c>
      <c r="Y156" s="561" t="str">
        <f t="shared" si="100"/>
        <v/>
      </c>
      <c r="Z156" s="556">
        <f t="shared" si="101"/>
        <v>0</v>
      </c>
      <c r="AA156" s="556">
        <f t="shared" si="102"/>
        <v>0</v>
      </c>
      <c r="AB156" s="561" t="str">
        <f t="shared" si="103"/>
        <v>aucun match</v>
      </c>
      <c r="AC156" s="76" t="str">
        <f t="shared" si="104"/>
        <v>0</v>
      </c>
      <c r="AD156" s="76" t="str">
        <f t="shared" si="105"/>
        <v>0</v>
      </c>
      <c r="AE156" s="76" t="str">
        <f t="shared" si="106"/>
        <v>0</v>
      </c>
      <c r="AF156" s="76" t="str">
        <f t="shared" si="107"/>
        <v xml:space="preserve"> 0 </v>
      </c>
      <c r="AG156" s="76" cm="1">
        <f t="array" ref="AG156">IF(T156="",0,SUMPRODUCT((BX4:BX795="Gluten")*(BY4:BY795="INFO")*(COUNTIF(AF156,"*"&amp;BZ4:BZ795&amp;"*")&gt;0)*1))</f>
        <v>0</v>
      </c>
      <c r="AH156" s="76" cm="1">
        <f t="array" ref="AH156">IF(T156="",0,SUMPRODUCT((BX4:BX795="Gluten")*(BY4:BY795="EXCL")*(COUNTIF(AF156,"*"&amp;BZ4:BZ795&amp;"*")&gt;0)*1))</f>
        <v>0</v>
      </c>
      <c r="AI156" s="76" cm="1">
        <f t="array" ref="AI156">IF(T156="",0,SUMPRODUCT((BX4:BX795="Gluten")*(BY4:BY795="ALERTE")*(COUNTIF(AF156,"*"&amp;BZ4:BZ795&amp;"*")&gt;0)*1))</f>
        <v>0</v>
      </c>
      <c r="AJ156" s="76" cm="1">
        <f t="array" ref="AJ156">IF(T156="",0,SUMPRODUCT((BX4:BX795="Gluten")*(BY4:BY795="SUSP")*(COUNTIF(AF156,"*"&amp;BZ4:BZ795&amp;"*")&gt;0)*1))</f>
        <v>0</v>
      </c>
      <c r="AK156" s="76" cm="1">
        <f t="array" ref="AK156">IF(T156="",0,SUMPRODUCT((BX4:BX795="Crustaces")*(BY4:BY795="ALERTE")*(COUNTIF(AF156,"*"&amp;BZ4:BZ795&amp;"*")&gt;0)*1))</f>
        <v>0</v>
      </c>
      <c r="AL156" s="76" cm="1">
        <f t="array" ref="AL156">IF(T156="",0,SUMPRODUCT((BX4:BX795="Oeufs")*(BY4:BY795="ALERTE")*(COUNTIF(AF156,"*"&amp;BZ4:BZ795&amp;"*")&gt;0)*1))</f>
        <v>0</v>
      </c>
      <c r="AM156" s="76" cm="1">
        <f t="array" ref="AM156">IF(T156="",0,SUMPRODUCT((BX4:BX795="Poissons")*(BY4:BY795="INFO")*(COUNTIF(AF156,"*"&amp;BZ4:BZ795&amp;"*")&gt;0)*1))</f>
        <v>0</v>
      </c>
      <c r="AN156" s="76" cm="1">
        <f t="array" ref="AN156">IF(T156="",0,SUMPRODUCT((BX4:BX795="Poissons")*(BY4:BY795="EXCL")*(COUNTIF(AF156,"*"&amp;BZ4:BZ795&amp;"*")&gt;0)*1))</f>
        <v>0</v>
      </c>
      <c r="AO156" s="76" cm="1">
        <f t="array" ref="AO156">IF(T156="",0,SUMPRODUCT((BX4:BX795="Poissons")*(BY4:BY795="ALERTE")*(COUNTIF(AF156,"*"&amp;BZ4:BZ795&amp;"*")&gt;0)*1))</f>
        <v>0</v>
      </c>
      <c r="AP156" s="76" cm="1">
        <f t="array" ref="AP156">IF(T156="",0,SUMPRODUCT((BX4:BX795="Arachides")*(BY4:BY795="ALERTE")*(COUNTIF(AF156,"*"&amp;BZ4:BZ795&amp;"*")&gt;0)*1))</f>
        <v>0</v>
      </c>
      <c r="AQ156" s="76" cm="1">
        <f t="array" ref="AQ156">IF(T156="",0,SUMPRODUCT((BX4:BX795="Soja")*(BY4:BY795="INFO")*(COUNTIF(AF156,"*"&amp;BZ4:BZ795&amp;"*")&gt;0)*1))</f>
        <v>0</v>
      </c>
      <c r="AR156" s="76" cm="1">
        <f t="array" ref="AR156">IF(T156="",0,SUMPRODUCT((BX4:BX795="Soja")*(BY4:BY795="ALERTE")*(COUNTIF(AF156,"*"&amp;BZ4:BZ795&amp;"*")&gt;0)*1))</f>
        <v>0</v>
      </c>
      <c r="AS156" s="76" cm="1">
        <f t="array" ref="AS156">IF(T156="",0,SUMPRODUCT((BX4:BX795="Lait")*(BY4:BY795="INFO")*(COUNTIF(AF156,"*"&amp;BZ4:BZ795&amp;"*")&gt;0)*1))</f>
        <v>0</v>
      </c>
      <c r="AT156" s="76" cm="1">
        <f t="array" ref="AT156">IF(T156="",0,SUMPRODUCT((BX4:BX795="Lait")*(BY4:BY795="EXCL")*(COUNTIF(AF156,"*"&amp;BZ4:BZ795&amp;"*")&gt;0)*1))</f>
        <v>0</v>
      </c>
      <c r="AU156" s="76" cm="1">
        <f t="array" ref="AU156">IF(T156="",0,SUMPRODUCT((BX4:BX795="Lait")*(BY4:BY795="ALERTE")*(COUNTIF(AF156,"*"&amp;BZ4:BZ795&amp;"*")&gt;0)*1))</f>
        <v>0</v>
      </c>
      <c r="AV156" s="76" cm="1">
        <f t="array" ref="AV156">IF(T156="",0,SUMPRODUCT((BX4:BX795="Lait")*(BY4:BY795="SUSP")*(COUNTIF(AF156,"*"&amp;BZ4:BZ795&amp;"*")&gt;0)*1))</f>
        <v>0</v>
      </c>
      <c r="AW156" s="76" cm="1">
        <f t="array" ref="AW156">IF(T156="",0,SUMPRODUCT((BX4:BX795="Fruits a coque")*(BY4:BY795="EXCL")*(COUNTIF(AF156,"*"&amp;BZ4:BZ795&amp;"*")&gt;0)*1))</f>
        <v>0</v>
      </c>
      <c r="AX156" s="76" cm="1">
        <f t="array" ref="AX156">IF(T156="",0,SUMPRODUCT((BX4:BX795="Fruits a coque")*(BY4:BY795="ALERTE")*(COUNTIF(AF156,"*"&amp;BZ4:BZ795&amp;"*")&gt;0)*1))</f>
        <v>0</v>
      </c>
      <c r="AY156" s="76" cm="1">
        <f t="array" ref="AY156">IF(T156="",0,SUMPRODUCT((BX4:BX795="Celeri")*(BY4:BY795="ALERTE")*(COUNTIF(AF156,"*"&amp;BZ4:BZ795&amp;"*")&gt;0)*1))</f>
        <v>0</v>
      </c>
      <c r="AZ156" s="76" cm="1">
        <f t="array" ref="AZ156">IF(T156="",0,SUMPRODUCT((BX4:BX795="Moutarde")*(BY4:BY795="ALERTE")*(COUNTIF(AF156,"*"&amp;BZ4:BZ795&amp;"*")&gt;0)*1))</f>
        <v>0</v>
      </c>
      <c r="BA156" s="76" cm="1">
        <f t="array" ref="BA156">IF(T156="",0,SUMPRODUCT((BX4:BX795="Sesame")*(BY4:BY795="ALERTE")*(COUNTIF(AF156,"*"&amp;BZ4:BZ795&amp;"*")&gt;0)*1))</f>
        <v>0</v>
      </c>
      <c r="BB156" s="76" cm="1">
        <f t="array" ref="BB156">IF(T156="",0,SUMPRODUCT((BX4:BX795="Sulfites")*(BY4:BY795="ALERTE")*(COUNTIF(AF156,"*"&amp;BZ4:BZ795&amp;"*")&gt;0)*1))</f>
        <v>0</v>
      </c>
      <c r="BC156" s="76" cm="1">
        <f t="array" ref="BC156">IF(T156="",0,SUMPRODUCT((BX4:BX795="Lupin")*(BY4:BY795="ALERTE")*(COUNTIF(AF156,"*"&amp;BZ4:BZ795&amp;"*")&gt;0)*1))</f>
        <v>0</v>
      </c>
      <c r="BD156" s="76" cm="1">
        <f t="array" ref="BD156">IF(T156="",0,SUMPRODUCT((BX4:BX795="Mollusques")*(BY4:BY795="EXCL")*(COUNTIF(AF156,"*"&amp;BZ4:BZ795&amp;"*")&gt;0)*1))</f>
        <v>0</v>
      </c>
      <c r="BE156" s="76" cm="1">
        <f t="array" ref="BE156">IF(T156="",0,SUMPRODUCT((BX4:BX795="Mollusques")*(BY4:BY795="ALERTE")*(COUNTIF(AF156,"*"&amp;BZ4:BZ795&amp;"*")&gt;0)*1))</f>
        <v>0</v>
      </c>
      <c r="BF156" s="76" t="str">
        <f t="shared" si="108"/>
        <v/>
      </c>
      <c r="BG156" s="76" t="str">
        <f t="shared" si="109"/>
        <v/>
      </c>
      <c r="BH156" s="76" t="str">
        <f t="shared" si="110"/>
        <v/>
      </c>
      <c r="BI156" s="76" t="str">
        <f t="shared" si="111"/>
        <v/>
      </c>
      <c r="BJ156" s="76" t="str">
        <f t="shared" si="112"/>
        <v/>
      </c>
      <c r="BK156" s="76" t="str">
        <f t="shared" si="113"/>
        <v/>
      </c>
      <c r="BL156" s="76" t="str">
        <f t="shared" si="114"/>
        <v/>
      </c>
      <c r="BM156" s="76" t="str">
        <f t="shared" si="115"/>
        <v/>
      </c>
      <c r="BN156" s="76" t="str">
        <f t="shared" si="116"/>
        <v/>
      </c>
      <c r="BO156" s="76" t="str">
        <f t="shared" si="117"/>
        <v/>
      </c>
      <c r="BP156" s="76" t="str">
        <f t="shared" si="118"/>
        <v/>
      </c>
      <c r="BQ156" s="76" t="str">
        <f t="shared" si="119"/>
        <v/>
      </c>
      <c r="BR156" s="76" t="str">
        <f t="shared" si="120"/>
        <v/>
      </c>
      <c r="BS156" s="76" t="str">
        <f t="shared" si="121"/>
        <v/>
      </c>
      <c r="BT156" s="76" t="str">
        <f t="shared" si="122"/>
        <v/>
      </c>
      <c r="BU156" s="76" t="str">
        <f t="shared" si="123"/>
        <v/>
      </c>
      <c r="BX156" s="67" t="s">
        <v>10</v>
      </c>
      <c r="BY156" s="547" t="s">
        <v>20</v>
      </c>
      <c r="BZ156" s="67" t="s">
        <v>2117</v>
      </c>
      <c r="CA156" s="67" t="s">
        <v>544</v>
      </c>
    </row>
    <row r="157" spans="2:79" ht="30" customHeight="1">
      <c r="B157" s="816" t="str">
        <f t="shared" si="84"/>
        <v/>
      </c>
      <c r="C157" s="816" t="str">
        <f t="shared" si="85"/>
        <v/>
      </c>
      <c r="D157" s="816" t="str">
        <f t="shared" si="86"/>
        <v/>
      </c>
      <c r="E157" s="816">
        <f>IF(H156&lt;&gt;"",E156,IF(E156="","",IFERROR(MATCH(TRUE(),INDEX(INDEX($K:$K,E156+1):$K$203&lt;&gt;"",0),0)+E156,"")))</f>
        <v>298</v>
      </c>
      <c r="F157" s="816">
        <f t="shared" si="124"/>
        <v>0</v>
      </c>
      <c r="G157" s="816" t="str">
        <f t="shared" si="87"/>
        <v>0</v>
      </c>
      <c r="H157" s="829" t="str">
        <f t="shared" si="88"/>
        <v/>
      </c>
      <c r="I157" s="837" t="str">
        <f t="shared" si="89"/>
        <v/>
      </c>
      <c r="J157" s="830" t="str">
        <f>IF(K157="","",COUNTIF($K$18:K157,"&lt;&gt;"))</f>
        <v/>
      </c>
      <c r="K157" s="831"/>
      <c r="L157" s="830" t="str">
        <f t="shared" si="90"/>
        <v/>
      </c>
      <c r="M157" s="792">
        <f t="shared" si="91"/>
        <v>1</v>
      </c>
      <c r="N157" s="832">
        <f t="shared" si="92"/>
        <v>140</v>
      </c>
      <c r="O157" s="833" t="str">
        <f t="shared" si="93"/>
        <v>0</v>
      </c>
      <c r="P157" s="832">
        <f t="shared" si="94"/>
        <v>1</v>
      </c>
      <c r="Q157" s="832">
        <f t="shared" si="95"/>
        <v>1</v>
      </c>
      <c r="S157" s="556">
        <f t="shared" si="96"/>
        <v>157</v>
      </c>
      <c r="T157" s="834" t="str">
        <f t="shared" si="125"/>
        <v>0</v>
      </c>
      <c r="U157" s="556" t="s">
        <v>1456</v>
      </c>
      <c r="V157" s="835" t="str">
        <f t="shared" si="97"/>
        <v>0</v>
      </c>
      <c r="W157" s="836" t="str">
        <f t="shared" si="98"/>
        <v/>
      </c>
      <c r="X157" s="560" t="str">
        <f t="shared" si="99"/>
        <v>0</v>
      </c>
      <c r="Y157" s="561" t="str">
        <f t="shared" si="100"/>
        <v/>
      </c>
      <c r="Z157" s="556">
        <f t="shared" si="101"/>
        <v>0</v>
      </c>
      <c r="AA157" s="556">
        <f t="shared" si="102"/>
        <v>0</v>
      </c>
      <c r="AB157" s="561" t="str">
        <f t="shared" si="103"/>
        <v>aucun match</v>
      </c>
      <c r="AC157" s="76" t="str">
        <f t="shared" si="104"/>
        <v>0</v>
      </c>
      <c r="AD157" s="76" t="str">
        <f t="shared" si="105"/>
        <v>0</v>
      </c>
      <c r="AE157" s="76" t="str">
        <f t="shared" si="106"/>
        <v>0</v>
      </c>
      <c r="AF157" s="76" t="str">
        <f t="shared" si="107"/>
        <v xml:space="preserve"> 0 </v>
      </c>
      <c r="AG157" s="76" cm="1">
        <f t="array" ref="AG157">IF(T157="",0,SUMPRODUCT((BX4:BX795="Gluten")*(BY4:BY795="INFO")*(COUNTIF(AF157,"*"&amp;BZ4:BZ795&amp;"*")&gt;0)*1))</f>
        <v>0</v>
      </c>
      <c r="AH157" s="76" cm="1">
        <f t="array" ref="AH157">IF(T157="",0,SUMPRODUCT((BX4:BX795="Gluten")*(BY4:BY795="EXCL")*(COUNTIF(AF157,"*"&amp;BZ4:BZ795&amp;"*")&gt;0)*1))</f>
        <v>0</v>
      </c>
      <c r="AI157" s="76" cm="1">
        <f t="array" ref="AI157">IF(T157="",0,SUMPRODUCT((BX4:BX795="Gluten")*(BY4:BY795="ALERTE")*(COUNTIF(AF157,"*"&amp;BZ4:BZ795&amp;"*")&gt;0)*1))</f>
        <v>0</v>
      </c>
      <c r="AJ157" s="76" cm="1">
        <f t="array" ref="AJ157">IF(T157="",0,SUMPRODUCT((BX4:BX795="Gluten")*(BY4:BY795="SUSP")*(COUNTIF(AF157,"*"&amp;BZ4:BZ795&amp;"*")&gt;0)*1))</f>
        <v>0</v>
      </c>
      <c r="AK157" s="76" cm="1">
        <f t="array" ref="AK157">IF(T157="",0,SUMPRODUCT((BX4:BX795="Crustaces")*(BY4:BY795="ALERTE")*(COUNTIF(AF157,"*"&amp;BZ4:BZ795&amp;"*")&gt;0)*1))</f>
        <v>0</v>
      </c>
      <c r="AL157" s="76" cm="1">
        <f t="array" ref="AL157">IF(T157="",0,SUMPRODUCT((BX4:BX795="Oeufs")*(BY4:BY795="ALERTE")*(COUNTIF(AF157,"*"&amp;BZ4:BZ795&amp;"*")&gt;0)*1))</f>
        <v>0</v>
      </c>
      <c r="AM157" s="76" cm="1">
        <f t="array" ref="AM157">IF(T157="",0,SUMPRODUCT((BX4:BX795="Poissons")*(BY4:BY795="INFO")*(COUNTIF(AF157,"*"&amp;BZ4:BZ795&amp;"*")&gt;0)*1))</f>
        <v>0</v>
      </c>
      <c r="AN157" s="76" cm="1">
        <f t="array" ref="AN157">IF(T157="",0,SUMPRODUCT((BX4:BX795="Poissons")*(BY4:BY795="EXCL")*(COUNTIF(AF157,"*"&amp;BZ4:BZ795&amp;"*")&gt;0)*1))</f>
        <v>0</v>
      </c>
      <c r="AO157" s="76" cm="1">
        <f t="array" ref="AO157">IF(T157="",0,SUMPRODUCT((BX4:BX795="Poissons")*(BY4:BY795="ALERTE")*(COUNTIF(AF157,"*"&amp;BZ4:BZ795&amp;"*")&gt;0)*1))</f>
        <v>0</v>
      </c>
      <c r="AP157" s="76" cm="1">
        <f t="array" ref="AP157">IF(T157="",0,SUMPRODUCT((BX4:BX795="Arachides")*(BY4:BY795="ALERTE")*(COUNTIF(AF157,"*"&amp;BZ4:BZ795&amp;"*")&gt;0)*1))</f>
        <v>0</v>
      </c>
      <c r="AQ157" s="76" cm="1">
        <f t="array" ref="AQ157">IF(T157="",0,SUMPRODUCT((BX4:BX795="Soja")*(BY4:BY795="INFO")*(COUNTIF(AF157,"*"&amp;BZ4:BZ795&amp;"*")&gt;0)*1))</f>
        <v>0</v>
      </c>
      <c r="AR157" s="76" cm="1">
        <f t="array" ref="AR157">IF(T157="",0,SUMPRODUCT((BX4:BX795="Soja")*(BY4:BY795="ALERTE")*(COUNTIF(AF157,"*"&amp;BZ4:BZ795&amp;"*")&gt;0)*1))</f>
        <v>0</v>
      </c>
      <c r="AS157" s="76" cm="1">
        <f t="array" ref="AS157">IF(T157="",0,SUMPRODUCT((BX4:BX795="Lait")*(BY4:BY795="INFO")*(COUNTIF(AF157,"*"&amp;BZ4:BZ795&amp;"*")&gt;0)*1))</f>
        <v>0</v>
      </c>
      <c r="AT157" s="76" cm="1">
        <f t="array" ref="AT157">IF(T157="",0,SUMPRODUCT((BX4:BX795="Lait")*(BY4:BY795="EXCL")*(COUNTIF(AF157,"*"&amp;BZ4:BZ795&amp;"*")&gt;0)*1))</f>
        <v>0</v>
      </c>
      <c r="AU157" s="76" cm="1">
        <f t="array" ref="AU157">IF(T157="",0,SUMPRODUCT((BX4:BX795="Lait")*(BY4:BY795="ALERTE")*(COUNTIF(AF157,"*"&amp;BZ4:BZ795&amp;"*")&gt;0)*1))</f>
        <v>0</v>
      </c>
      <c r="AV157" s="76" cm="1">
        <f t="array" ref="AV157">IF(T157="",0,SUMPRODUCT((BX4:BX795="Lait")*(BY4:BY795="SUSP")*(COUNTIF(AF157,"*"&amp;BZ4:BZ795&amp;"*")&gt;0)*1))</f>
        <v>0</v>
      </c>
      <c r="AW157" s="76" cm="1">
        <f t="array" ref="AW157">IF(T157="",0,SUMPRODUCT((BX4:BX795="Fruits a coque")*(BY4:BY795="EXCL")*(COUNTIF(AF157,"*"&amp;BZ4:BZ795&amp;"*")&gt;0)*1))</f>
        <v>0</v>
      </c>
      <c r="AX157" s="76" cm="1">
        <f t="array" ref="AX157">IF(T157="",0,SUMPRODUCT((BX4:BX795="Fruits a coque")*(BY4:BY795="ALERTE")*(COUNTIF(AF157,"*"&amp;BZ4:BZ795&amp;"*")&gt;0)*1))</f>
        <v>0</v>
      </c>
      <c r="AY157" s="76" cm="1">
        <f t="array" ref="AY157">IF(T157="",0,SUMPRODUCT((BX4:BX795="Celeri")*(BY4:BY795="ALERTE")*(COUNTIF(AF157,"*"&amp;BZ4:BZ795&amp;"*")&gt;0)*1))</f>
        <v>0</v>
      </c>
      <c r="AZ157" s="76" cm="1">
        <f t="array" ref="AZ157">IF(T157="",0,SUMPRODUCT((BX4:BX795="Moutarde")*(BY4:BY795="ALERTE")*(COUNTIF(AF157,"*"&amp;BZ4:BZ795&amp;"*")&gt;0)*1))</f>
        <v>0</v>
      </c>
      <c r="BA157" s="76" cm="1">
        <f t="array" ref="BA157">IF(T157="",0,SUMPRODUCT((BX4:BX795="Sesame")*(BY4:BY795="ALERTE")*(COUNTIF(AF157,"*"&amp;BZ4:BZ795&amp;"*")&gt;0)*1))</f>
        <v>0</v>
      </c>
      <c r="BB157" s="76" cm="1">
        <f t="array" ref="BB157">IF(T157="",0,SUMPRODUCT((BX4:BX795="Sulfites")*(BY4:BY795="ALERTE")*(COUNTIF(AF157,"*"&amp;BZ4:BZ795&amp;"*")&gt;0)*1))</f>
        <v>0</v>
      </c>
      <c r="BC157" s="76" cm="1">
        <f t="array" ref="BC157">IF(T157="",0,SUMPRODUCT((BX4:BX795="Lupin")*(BY4:BY795="ALERTE")*(COUNTIF(AF157,"*"&amp;BZ4:BZ795&amp;"*")&gt;0)*1))</f>
        <v>0</v>
      </c>
      <c r="BD157" s="76" cm="1">
        <f t="array" ref="BD157">IF(T157="",0,SUMPRODUCT((BX4:BX795="Mollusques")*(BY4:BY795="EXCL")*(COUNTIF(AF157,"*"&amp;BZ4:BZ795&amp;"*")&gt;0)*1))</f>
        <v>0</v>
      </c>
      <c r="BE157" s="76" cm="1">
        <f t="array" ref="BE157">IF(T157="",0,SUMPRODUCT((BX4:BX795="Mollusques")*(BY4:BY795="ALERTE")*(COUNTIF(AF157,"*"&amp;BZ4:BZ795&amp;"*")&gt;0)*1))</f>
        <v>0</v>
      </c>
      <c r="BF157" s="76" t="str">
        <f t="shared" si="108"/>
        <v/>
      </c>
      <c r="BG157" s="76" t="str">
        <f t="shared" si="109"/>
        <v/>
      </c>
      <c r="BH157" s="76" t="str">
        <f t="shared" si="110"/>
        <v/>
      </c>
      <c r="BI157" s="76" t="str">
        <f t="shared" si="111"/>
        <v/>
      </c>
      <c r="BJ157" s="76" t="str">
        <f t="shared" si="112"/>
        <v/>
      </c>
      <c r="BK157" s="76" t="str">
        <f t="shared" si="113"/>
        <v/>
      </c>
      <c r="BL157" s="76" t="str">
        <f t="shared" si="114"/>
        <v/>
      </c>
      <c r="BM157" s="76" t="str">
        <f t="shared" si="115"/>
        <v/>
      </c>
      <c r="BN157" s="76" t="str">
        <f t="shared" si="116"/>
        <v/>
      </c>
      <c r="BO157" s="76" t="str">
        <f t="shared" si="117"/>
        <v/>
      </c>
      <c r="BP157" s="76" t="str">
        <f t="shared" si="118"/>
        <v/>
      </c>
      <c r="BQ157" s="76" t="str">
        <f t="shared" si="119"/>
        <v/>
      </c>
      <c r="BR157" s="76" t="str">
        <f t="shared" si="120"/>
        <v/>
      </c>
      <c r="BS157" s="76" t="str">
        <f t="shared" si="121"/>
        <v/>
      </c>
      <c r="BT157" s="76" t="str">
        <f t="shared" si="122"/>
        <v/>
      </c>
      <c r="BU157" s="76" t="str">
        <f t="shared" si="123"/>
        <v/>
      </c>
      <c r="BX157" s="67" t="s">
        <v>10</v>
      </c>
      <c r="BY157" s="547" t="s">
        <v>20</v>
      </c>
      <c r="BZ157" s="67" t="s">
        <v>2118</v>
      </c>
      <c r="CA157" s="67" t="s">
        <v>545</v>
      </c>
    </row>
    <row r="158" spans="2:79" ht="30" customHeight="1">
      <c r="B158" s="816" t="str">
        <f t="shared" si="84"/>
        <v/>
      </c>
      <c r="C158" s="816" t="str">
        <f t="shared" si="85"/>
        <v/>
      </c>
      <c r="D158" s="816" t="str">
        <f t="shared" si="86"/>
        <v/>
      </c>
      <c r="E158" s="816">
        <f>IF(H157&lt;&gt;"",E157,IF(E157="","",IFERROR(MATCH(TRUE(),INDEX(INDEX($K:$K,E157+1):$K$203&lt;&gt;"",0),0)+E157,"")))</f>
        <v>299</v>
      </c>
      <c r="F158" s="816">
        <f t="shared" si="124"/>
        <v>0</v>
      </c>
      <c r="G158" s="816" t="str">
        <f t="shared" si="87"/>
        <v>0</v>
      </c>
      <c r="H158" s="829" t="str">
        <f t="shared" si="88"/>
        <v/>
      </c>
      <c r="I158" s="837" t="str">
        <f t="shared" si="89"/>
        <v/>
      </c>
      <c r="J158" s="830" t="str">
        <f>IF(K158="","",COUNTIF($K$18:K158,"&lt;&gt;"))</f>
        <v/>
      </c>
      <c r="K158" s="831"/>
      <c r="L158" s="830" t="str">
        <f t="shared" si="90"/>
        <v/>
      </c>
      <c r="M158" s="792">
        <f t="shared" si="91"/>
        <v>1</v>
      </c>
      <c r="N158" s="832">
        <f t="shared" si="92"/>
        <v>141</v>
      </c>
      <c r="O158" s="833" t="str">
        <f t="shared" si="93"/>
        <v>0</v>
      </c>
      <c r="P158" s="832">
        <f t="shared" si="94"/>
        <v>1</v>
      </c>
      <c r="Q158" s="832">
        <f t="shared" si="95"/>
        <v>1</v>
      </c>
      <c r="S158" s="556">
        <f t="shared" si="96"/>
        <v>158</v>
      </c>
      <c r="T158" s="834" t="str">
        <f t="shared" si="125"/>
        <v>0</v>
      </c>
      <c r="U158" s="556" t="s">
        <v>1456</v>
      </c>
      <c r="V158" s="835" t="str">
        <f t="shared" si="97"/>
        <v>0</v>
      </c>
      <c r="W158" s="836" t="str">
        <f t="shared" si="98"/>
        <v/>
      </c>
      <c r="X158" s="560" t="str">
        <f t="shared" si="99"/>
        <v>0</v>
      </c>
      <c r="Y158" s="561" t="str">
        <f t="shared" si="100"/>
        <v/>
      </c>
      <c r="Z158" s="556">
        <f t="shared" si="101"/>
        <v>0</v>
      </c>
      <c r="AA158" s="556">
        <f t="shared" si="102"/>
        <v>0</v>
      </c>
      <c r="AB158" s="561" t="str">
        <f t="shared" si="103"/>
        <v>aucun match</v>
      </c>
      <c r="AC158" s="76" t="str">
        <f t="shared" si="104"/>
        <v>0</v>
      </c>
      <c r="AD158" s="76" t="str">
        <f t="shared" si="105"/>
        <v>0</v>
      </c>
      <c r="AE158" s="76" t="str">
        <f t="shared" si="106"/>
        <v>0</v>
      </c>
      <c r="AF158" s="76" t="str">
        <f t="shared" si="107"/>
        <v xml:space="preserve"> 0 </v>
      </c>
      <c r="AG158" s="76" cm="1">
        <f t="array" ref="AG158">IF(T158="",0,SUMPRODUCT((BX4:BX795="Gluten")*(BY4:BY795="INFO")*(COUNTIF(AF158,"*"&amp;BZ4:BZ795&amp;"*")&gt;0)*1))</f>
        <v>0</v>
      </c>
      <c r="AH158" s="76" cm="1">
        <f t="array" ref="AH158">IF(T158="",0,SUMPRODUCT((BX4:BX795="Gluten")*(BY4:BY795="EXCL")*(COUNTIF(AF158,"*"&amp;BZ4:BZ795&amp;"*")&gt;0)*1))</f>
        <v>0</v>
      </c>
      <c r="AI158" s="76" cm="1">
        <f t="array" ref="AI158">IF(T158="",0,SUMPRODUCT((BX4:BX795="Gluten")*(BY4:BY795="ALERTE")*(COUNTIF(AF158,"*"&amp;BZ4:BZ795&amp;"*")&gt;0)*1))</f>
        <v>0</v>
      </c>
      <c r="AJ158" s="76" cm="1">
        <f t="array" ref="AJ158">IF(T158="",0,SUMPRODUCT((BX4:BX795="Gluten")*(BY4:BY795="SUSP")*(COUNTIF(AF158,"*"&amp;BZ4:BZ795&amp;"*")&gt;0)*1))</f>
        <v>0</v>
      </c>
      <c r="AK158" s="76" cm="1">
        <f t="array" ref="AK158">IF(T158="",0,SUMPRODUCT((BX4:BX795="Crustaces")*(BY4:BY795="ALERTE")*(COUNTIF(AF158,"*"&amp;BZ4:BZ795&amp;"*")&gt;0)*1))</f>
        <v>0</v>
      </c>
      <c r="AL158" s="76" cm="1">
        <f t="array" ref="AL158">IF(T158="",0,SUMPRODUCT((BX4:BX795="Oeufs")*(BY4:BY795="ALERTE")*(COUNTIF(AF158,"*"&amp;BZ4:BZ795&amp;"*")&gt;0)*1))</f>
        <v>0</v>
      </c>
      <c r="AM158" s="76" cm="1">
        <f t="array" ref="AM158">IF(T158="",0,SUMPRODUCT((BX4:BX795="Poissons")*(BY4:BY795="INFO")*(COUNTIF(AF158,"*"&amp;BZ4:BZ795&amp;"*")&gt;0)*1))</f>
        <v>0</v>
      </c>
      <c r="AN158" s="76" cm="1">
        <f t="array" ref="AN158">IF(T158="",0,SUMPRODUCT((BX4:BX795="Poissons")*(BY4:BY795="EXCL")*(COUNTIF(AF158,"*"&amp;BZ4:BZ795&amp;"*")&gt;0)*1))</f>
        <v>0</v>
      </c>
      <c r="AO158" s="76" cm="1">
        <f t="array" ref="AO158">IF(T158="",0,SUMPRODUCT((BX4:BX795="Poissons")*(BY4:BY795="ALERTE")*(COUNTIF(AF158,"*"&amp;BZ4:BZ795&amp;"*")&gt;0)*1))</f>
        <v>0</v>
      </c>
      <c r="AP158" s="76" cm="1">
        <f t="array" ref="AP158">IF(T158="",0,SUMPRODUCT((BX4:BX795="Arachides")*(BY4:BY795="ALERTE")*(COUNTIF(AF158,"*"&amp;BZ4:BZ795&amp;"*")&gt;0)*1))</f>
        <v>0</v>
      </c>
      <c r="AQ158" s="76" cm="1">
        <f t="array" ref="AQ158">IF(T158="",0,SUMPRODUCT((BX4:BX795="Soja")*(BY4:BY795="INFO")*(COUNTIF(AF158,"*"&amp;BZ4:BZ795&amp;"*")&gt;0)*1))</f>
        <v>0</v>
      </c>
      <c r="AR158" s="76" cm="1">
        <f t="array" ref="AR158">IF(T158="",0,SUMPRODUCT((BX4:BX795="Soja")*(BY4:BY795="ALERTE")*(COUNTIF(AF158,"*"&amp;BZ4:BZ795&amp;"*")&gt;0)*1))</f>
        <v>0</v>
      </c>
      <c r="AS158" s="76" cm="1">
        <f t="array" ref="AS158">IF(T158="",0,SUMPRODUCT((BX4:BX795="Lait")*(BY4:BY795="INFO")*(COUNTIF(AF158,"*"&amp;BZ4:BZ795&amp;"*")&gt;0)*1))</f>
        <v>0</v>
      </c>
      <c r="AT158" s="76" cm="1">
        <f t="array" ref="AT158">IF(T158="",0,SUMPRODUCT((BX4:BX795="Lait")*(BY4:BY795="EXCL")*(COUNTIF(AF158,"*"&amp;BZ4:BZ795&amp;"*")&gt;0)*1))</f>
        <v>0</v>
      </c>
      <c r="AU158" s="76" cm="1">
        <f t="array" ref="AU158">IF(T158="",0,SUMPRODUCT((BX4:BX795="Lait")*(BY4:BY795="ALERTE")*(COUNTIF(AF158,"*"&amp;BZ4:BZ795&amp;"*")&gt;0)*1))</f>
        <v>0</v>
      </c>
      <c r="AV158" s="76" cm="1">
        <f t="array" ref="AV158">IF(T158="",0,SUMPRODUCT((BX4:BX795="Lait")*(BY4:BY795="SUSP")*(COUNTIF(AF158,"*"&amp;BZ4:BZ795&amp;"*")&gt;0)*1))</f>
        <v>0</v>
      </c>
      <c r="AW158" s="76" cm="1">
        <f t="array" ref="AW158">IF(T158="",0,SUMPRODUCT((BX4:BX795="Fruits a coque")*(BY4:BY795="EXCL")*(COUNTIF(AF158,"*"&amp;BZ4:BZ795&amp;"*")&gt;0)*1))</f>
        <v>0</v>
      </c>
      <c r="AX158" s="76" cm="1">
        <f t="array" ref="AX158">IF(T158="",0,SUMPRODUCT((BX4:BX795="Fruits a coque")*(BY4:BY795="ALERTE")*(COUNTIF(AF158,"*"&amp;BZ4:BZ795&amp;"*")&gt;0)*1))</f>
        <v>0</v>
      </c>
      <c r="AY158" s="76" cm="1">
        <f t="array" ref="AY158">IF(T158="",0,SUMPRODUCT((BX4:BX795="Celeri")*(BY4:BY795="ALERTE")*(COUNTIF(AF158,"*"&amp;BZ4:BZ795&amp;"*")&gt;0)*1))</f>
        <v>0</v>
      </c>
      <c r="AZ158" s="76" cm="1">
        <f t="array" ref="AZ158">IF(T158="",0,SUMPRODUCT((BX4:BX795="Moutarde")*(BY4:BY795="ALERTE")*(COUNTIF(AF158,"*"&amp;BZ4:BZ795&amp;"*")&gt;0)*1))</f>
        <v>0</v>
      </c>
      <c r="BA158" s="76" cm="1">
        <f t="array" ref="BA158">IF(T158="",0,SUMPRODUCT((BX4:BX795="Sesame")*(BY4:BY795="ALERTE")*(COUNTIF(AF158,"*"&amp;BZ4:BZ795&amp;"*")&gt;0)*1))</f>
        <v>0</v>
      </c>
      <c r="BB158" s="76" cm="1">
        <f t="array" ref="BB158">IF(T158="",0,SUMPRODUCT((BX4:BX795="Sulfites")*(BY4:BY795="ALERTE")*(COUNTIF(AF158,"*"&amp;BZ4:BZ795&amp;"*")&gt;0)*1))</f>
        <v>0</v>
      </c>
      <c r="BC158" s="76" cm="1">
        <f t="array" ref="BC158">IF(T158="",0,SUMPRODUCT((BX4:BX795="Lupin")*(BY4:BY795="ALERTE")*(COUNTIF(AF158,"*"&amp;BZ4:BZ795&amp;"*")&gt;0)*1))</f>
        <v>0</v>
      </c>
      <c r="BD158" s="76" cm="1">
        <f t="array" ref="BD158">IF(T158="",0,SUMPRODUCT((BX4:BX795="Mollusques")*(BY4:BY795="EXCL")*(COUNTIF(AF158,"*"&amp;BZ4:BZ795&amp;"*")&gt;0)*1))</f>
        <v>0</v>
      </c>
      <c r="BE158" s="76" cm="1">
        <f t="array" ref="BE158">IF(T158="",0,SUMPRODUCT((BX4:BX795="Mollusques")*(BY4:BY795="ALERTE")*(COUNTIF(AF158,"*"&amp;BZ4:BZ795&amp;"*")&gt;0)*1))</f>
        <v>0</v>
      </c>
      <c r="BF158" s="76" t="str">
        <f t="shared" si="108"/>
        <v/>
      </c>
      <c r="BG158" s="76" t="str">
        <f t="shared" si="109"/>
        <v/>
      </c>
      <c r="BH158" s="76" t="str">
        <f t="shared" si="110"/>
        <v/>
      </c>
      <c r="BI158" s="76" t="str">
        <f t="shared" si="111"/>
        <v/>
      </c>
      <c r="BJ158" s="76" t="str">
        <f t="shared" si="112"/>
        <v/>
      </c>
      <c r="BK158" s="76" t="str">
        <f t="shared" si="113"/>
        <v/>
      </c>
      <c r="BL158" s="76" t="str">
        <f t="shared" si="114"/>
        <v/>
      </c>
      <c r="BM158" s="76" t="str">
        <f t="shared" si="115"/>
        <v/>
      </c>
      <c r="BN158" s="76" t="str">
        <f t="shared" si="116"/>
        <v/>
      </c>
      <c r="BO158" s="76" t="str">
        <f t="shared" si="117"/>
        <v/>
      </c>
      <c r="BP158" s="76" t="str">
        <f t="shared" si="118"/>
        <v/>
      </c>
      <c r="BQ158" s="76" t="str">
        <f t="shared" si="119"/>
        <v/>
      </c>
      <c r="BR158" s="76" t="str">
        <f t="shared" si="120"/>
        <v/>
      </c>
      <c r="BS158" s="76" t="str">
        <f t="shared" si="121"/>
        <v/>
      </c>
      <c r="BT158" s="76" t="str">
        <f t="shared" si="122"/>
        <v/>
      </c>
      <c r="BU158" s="76" t="str">
        <f t="shared" si="123"/>
        <v/>
      </c>
      <c r="BX158" s="67" t="s">
        <v>10</v>
      </c>
      <c r="BY158" s="547" t="s">
        <v>20</v>
      </c>
      <c r="BZ158" s="67" t="s">
        <v>105</v>
      </c>
      <c r="CA158" s="67" t="s">
        <v>546</v>
      </c>
    </row>
    <row r="159" spans="2:79" ht="30" customHeight="1">
      <c r="B159" s="816" t="str">
        <f t="shared" si="84"/>
        <v/>
      </c>
      <c r="C159" s="816" t="str">
        <f t="shared" si="85"/>
        <v/>
      </c>
      <c r="D159" s="816" t="str">
        <f t="shared" si="86"/>
        <v/>
      </c>
      <c r="E159" s="816">
        <f>IF(H158&lt;&gt;"",E158,IF(E158="","",IFERROR(MATCH(TRUE(),INDEX(INDEX($K:$K,E158+1):$K$203&lt;&gt;"",0),0)+E158,"")))</f>
        <v>300</v>
      </c>
      <c r="F159" s="816">
        <f t="shared" si="124"/>
        <v>0</v>
      </c>
      <c r="G159" s="816" t="str">
        <f t="shared" si="87"/>
        <v>0</v>
      </c>
      <c r="H159" s="829" t="str">
        <f t="shared" si="88"/>
        <v/>
      </c>
      <c r="I159" s="837" t="str">
        <f t="shared" si="89"/>
        <v/>
      </c>
      <c r="J159" s="830" t="str">
        <f>IF(K159="","",COUNTIF($K$18:K159,"&lt;&gt;"))</f>
        <v/>
      </c>
      <c r="K159" s="831"/>
      <c r="L159" s="830" t="str">
        <f t="shared" si="90"/>
        <v/>
      </c>
      <c r="M159" s="792">
        <f t="shared" si="91"/>
        <v>1</v>
      </c>
      <c r="N159" s="832">
        <f t="shared" si="92"/>
        <v>142</v>
      </c>
      <c r="O159" s="833" t="str">
        <f t="shared" si="93"/>
        <v>0</v>
      </c>
      <c r="P159" s="832">
        <f t="shared" si="94"/>
        <v>1</v>
      </c>
      <c r="Q159" s="832">
        <f t="shared" si="95"/>
        <v>1</v>
      </c>
      <c r="S159" s="556">
        <f t="shared" si="96"/>
        <v>159</v>
      </c>
      <c r="T159" s="834" t="str">
        <f t="shared" si="125"/>
        <v>0</v>
      </c>
      <c r="U159" s="556" t="s">
        <v>1456</v>
      </c>
      <c r="V159" s="835" t="str">
        <f t="shared" si="97"/>
        <v>0</v>
      </c>
      <c r="W159" s="836" t="str">
        <f t="shared" si="98"/>
        <v/>
      </c>
      <c r="X159" s="560" t="str">
        <f t="shared" si="99"/>
        <v>0</v>
      </c>
      <c r="Y159" s="561" t="str">
        <f t="shared" si="100"/>
        <v/>
      </c>
      <c r="Z159" s="556">
        <f t="shared" si="101"/>
        <v>0</v>
      </c>
      <c r="AA159" s="556">
        <f t="shared" si="102"/>
        <v>0</v>
      </c>
      <c r="AB159" s="561" t="str">
        <f t="shared" si="103"/>
        <v>aucun match</v>
      </c>
      <c r="AC159" s="76" t="str">
        <f t="shared" si="104"/>
        <v>0</v>
      </c>
      <c r="AD159" s="76" t="str">
        <f t="shared" si="105"/>
        <v>0</v>
      </c>
      <c r="AE159" s="76" t="str">
        <f t="shared" si="106"/>
        <v>0</v>
      </c>
      <c r="AF159" s="76" t="str">
        <f t="shared" si="107"/>
        <v xml:space="preserve"> 0 </v>
      </c>
      <c r="AG159" s="76" cm="1">
        <f t="array" ref="AG159">IF(T159="",0,SUMPRODUCT((BX4:BX795="Gluten")*(BY4:BY795="INFO")*(COUNTIF(AF159,"*"&amp;BZ4:BZ795&amp;"*")&gt;0)*1))</f>
        <v>0</v>
      </c>
      <c r="AH159" s="76" cm="1">
        <f t="array" ref="AH159">IF(T159="",0,SUMPRODUCT((BX4:BX795="Gluten")*(BY4:BY795="EXCL")*(COUNTIF(AF159,"*"&amp;BZ4:BZ795&amp;"*")&gt;0)*1))</f>
        <v>0</v>
      </c>
      <c r="AI159" s="76" cm="1">
        <f t="array" ref="AI159">IF(T159="",0,SUMPRODUCT((BX4:BX795="Gluten")*(BY4:BY795="ALERTE")*(COUNTIF(AF159,"*"&amp;BZ4:BZ795&amp;"*")&gt;0)*1))</f>
        <v>0</v>
      </c>
      <c r="AJ159" s="76" cm="1">
        <f t="array" ref="AJ159">IF(T159="",0,SUMPRODUCT((BX4:BX795="Gluten")*(BY4:BY795="SUSP")*(COUNTIF(AF159,"*"&amp;BZ4:BZ795&amp;"*")&gt;0)*1))</f>
        <v>0</v>
      </c>
      <c r="AK159" s="76" cm="1">
        <f t="array" ref="AK159">IF(T159="",0,SUMPRODUCT((BX4:BX795="Crustaces")*(BY4:BY795="ALERTE")*(COUNTIF(AF159,"*"&amp;BZ4:BZ795&amp;"*")&gt;0)*1))</f>
        <v>0</v>
      </c>
      <c r="AL159" s="76" cm="1">
        <f t="array" ref="AL159">IF(T159="",0,SUMPRODUCT((BX4:BX795="Oeufs")*(BY4:BY795="ALERTE")*(COUNTIF(AF159,"*"&amp;BZ4:BZ795&amp;"*")&gt;0)*1))</f>
        <v>0</v>
      </c>
      <c r="AM159" s="76" cm="1">
        <f t="array" ref="AM159">IF(T159="",0,SUMPRODUCT((BX4:BX795="Poissons")*(BY4:BY795="INFO")*(COUNTIF(AF159,"*"&amp;BZ4:BZ795&amp;"*")&gt;0)*1))</f>
        <v>0</v>
      </c>
      <c r="AN159" s="76" cm="1">
        <f t="array" ref="AN159">IF(T159="",0,SUMPRODUCT((BX4:BX795="Poissons")*(BY4:BY795="EXCL")*(COUNTIF(AF159,"*"&amp;BZ4:BZ795&amp;"*")&gt;0)*1))</f>
        <v>0</v>
      </c>
      <c r="AO159" s="76" cm="1">
        <f t="array" ref="AO159">IF(T159="",0,SUMPRODUCT((BX4:BX795="Poissons")*(BY4:BY795="ALERTE")*(COUNTIF(AF159,"*"&amp;BZ4:BZ795&amp;"*")&gt;0)*1))</f>
        <v>0</v>
      </c>
      <c r="AP159" s="76" cm="1">
        <f t="array" ref="AP159">IF(T159="",0,SUMPRODUCT((BX4:BX795="Arachides")*(BY4:BY795="ALERTE")*(COUNTIF(AF159,"*"&amp;BZ4:BZ795&amp;"*")&gt;0)*1))</f>
        <v>0</v>
      </c>
      <c r="AQ159" s="76" cm="1">
        <f t="array" ref="AQ159">IF(T159="",0,SUMPRODUCT((BX4:BX795="Soja")*(BY4:BY795="INFO")*(COUNTIF(AF159,"*"&amp;BZ4:BZ795&amp;"*")&gt;0)*1))</f>
        <v>0</v>
      </c>
      <c r="AR159" s="76" cm="1">
        <f t="array" ref="AR159">IF(T159="",0,SUMPRODUCT((BX4:BX795="Soja")*(BY4:BY795="ALERTE")*(COUNTIF(AF159,"*"&amp;BZ4:BZ795&amp;"*")&gt;0)*1))</f>
        <v>0</v>
      </c>
      <c r="AS159" s="76" cm="1">
        <f t="array" ref="AS159">IF(T159="",0,SUMPRODUCT((BX4:BX795="Lait")*(BY4:BY795="INFO")*(COUNTIF(AF159,"*"&amp;BZ4:BZ795&amp;"*")&gt;0)*1))</f>
        <v>0</v>
      </c>
      <c r="AT159" s="76" cm="1">
        <f t="array" ref="AT159">IF(T159="",0,SUMPRODUCT((BX4:BX795="Lait")*(BY4:BY795="EXCL")*(COUNTIF(AF159,"*"&amp;BZ4:BZ795&amp;"*")&gt;0)*1))</f>
        <v>0</v>
      </c>
      <c r="AU159" s="76" cm="1">
        <f t="array" ref="AU159">IF(T159="",0,SUMPRODUCT((BX4:BX795="Lait")*(BY4:BY795="ALERTE")*(COUNTIF(AF159,"*"&amp;BZ4:BZ795&amp;"*")&gt;0)*1))</f>
        <v>0</v>
      </c>
      <c r="AV159" s="76" cm="1">
        <f t="array" ref="AV159">IF(T159="",0,SUMPRODUCT((BX4:BX795="Lait")*(BY4:BY795="SUSP")*(COUNTIF(AF159,"*"&amp;BZ4:BZ795&amp;"*")&gt;0)*1))</f>
        <v>0</v>
      </c>
      <c r="AW159" s="76" cm="1">
        <f t="array" ref="AW159">IF(T159="",0,SUMPRODUCT((BX4:BX795="Fruits a coque")*(BY4:BY795="EXCL")*(COUNTIF(AF159,"*"&amp;BZ4:BZ795&amp;"*")&gt;0)*1))</f>
        <v>0</v>
      </c>
      <c r="AX159" s="76" cm="1">
        <f t="array" ref="AX159">IF(T159="",0,SUMPRODUCT((BX4:BX795="Fruits a coque")*(BY4:BY795="ALERTE")*(COUNTIF(AF159,"*"&amp;BZ4:BZ795&amp;"*")&gt;0)*1))</f>
        <v>0</v>
      </c>
      <c r="AY159" s="76" cm="1">
        <f t="array" ref="AY159">IF(T159="",0,SUMPRODUCT((BX4:BX795="Celeri")*(BY4:BY795="ALERTE")*(COUNTIF(AF159,"*"&amp;BZ4:BZ795&amp;"*")&gt;0)*1))</f>
        <v>0</v>
      </c>
      <c r="AZ159" s="76" cm="1">
        <f t="array" ref="AZ159">IF(T159="",0,SUMPRODUCT((BX4:BX795="Moutarde")*(BY4:BY795="ALERTE")*(COUNTIF(AF159,"*"&amp;BZ4:BZ795&amp;"*")&gt;0)*1))</f>
        <v>0</v>
      </c>
      <c r="BA159" s="76" cm="1">
        <f t="array" ref="BA159">IF(T159="",0,SUMPRODUCT((BX4:BX795="Sesame")*(BY4:BY795="ALERTE")*(COUNTIF(AF159,"*"&amp;BZ4:BZ795&amp;"*")&gt;0)*1))</f>
        <v>0</v>
      </c>
      <c r="BB159" s="76" cm="1">
        <f t="array" ref="BB159">IF(T159="",0,SUMPRODUCT((BX4:BX795="Sulfites")*(BY4:BY795="ALERTE")*(COUNTIF(AF159,"*"&amp;BZ4:BZ795&amp;"*")&gt;0)*1))</f>
        <v>0</v>
      </c>
      <c r="BC159" s="76" cm="1">
        <f t="array" ref="BC159">IF(T159="",0,SUMPRODUCT((BX4:BX795="Lupin")*(BY4:BY795="ALERTE")*(COUNTIF(AF159,"*"&amp;BZ4:BZ795&amp;"*")&gt;0)*1))</f>
        <v>0</v>
      </c>
      <c r="BD159" s="76" cm="1">
        <f t="array" ref="BD159">IF(T159="",0,SUMPRODUCT((BX4:BX795="Mollusques")*(BY4:BY795="EXCL")*(COUNTIF(AF159,"*"&amp;BZ4:BZ795&amp;"*")&gt;0)*1))</f>
        <v>0</v>
      </c>
      <c r="BE159" s="76" cm="1">
        <f t="array" ref="BE159">IF(T159="",0,SUMPRODUCT((BX4:BX795="Mollusques")*(BY4:BY795="ALERTE")*(COUNTIF(AF159,"*"&amp;BZ4:BZ795&amp;"*")&gt;0)*1))</f>
        <v>0</v>
      </c>
      <c r="BF159" s="76" t="str">
        <f t="shared" si="108"/>
        <v/>
      </c>
      <c r="BG159" s="76" t="str">
        <f t="shared" si="109"/>
        <v/>
      </c>
      <c r="BH159" s="76" t="str">
        <f t="shared" si="110"/>
        <v/>
      </c>
      <c r="BI159" s="76" t="str">
        <f t="shared" si="111"/>
        <v/>
      </c>
      <c r="BJ159" s="76" t="str">
        <f t="shared" si="112"/>
        <v/>
      </c>
      <c r="BK159" s="76" t="str">
        <f t="shared" si="113"/>
        <v/>
      </c>
      <c r="BL159" s="76" t="str">
        <f t="shared" si="114"/>
        <v/>
      </c>
      <c r="BM159" s="76" t="str">
        <f t="shared" si="115"/>
        <v/>
      </c>
      <c r="BN159" s="76" t="str">
        <f t="shared" si="116"/>
        <v/>
      </c>
      <c r="BO159" s="76" t="str">
        <f t="shared" si="117"/>
        <v/>
      </c>
      <c r="BP159" s="76" t="str">
        <f t="shared" si="118"/>
        <v/>
      </c>
      <c r="BQ159" s="76" t="str">
        <f t="shared" si="119"/>
        <v/>
      </c>
      <c r="BR159" s="76" t="str">
        <f t="shared" si="120"/>
        <v/>
      </c>
      <c r="BS159" s="76" t="str">
        <f t="shared" si="121"/>
        <v/>
      </c>
      <c r="BT159" s="76" t="str">
        <f t="shared" si="122"/>
        <v/>
      </c>
      <c r="BU159" s="76" t="str">
        <f t="shared" si="123"/>
        <v/>
      </c>
      <c r="BX159" s="67" t="s">
        <v>10</v>
      </c>
      <c r="BY159" s="547" t="s">
        <v>20</v>
      </c>
      <c r="BZ159" s="67" t="s">
        <v>106</v>
      </c>
      <c r="CA159" s="67" t="s">
        <v>547</v>
      </c>
    </row>
    <row r="160" spans="2:79" ht="30" customHeight="1">
      <c r="B160" s="816" t="str">
        <f t="shared" si="84"/>
        <v/>
      </c>
      <c r="C160" s="816" t="str">
        <f t="shared" si="85"/>
        <v/>
      </c>
      <c r="D160" s="816" t="str">
        <f t="shared" si="86"/>
        <v/>
      </c>
      <c r="E160" s="816">
        <f>IF(H159&lt;&gt;"",E159,IF(E159="","",IFERROR(MATCH(TRUE(),INDEX(INDEX($K:$K,E159+1):$K$203&lt;&gt;"",0),0)+E159,"")))</f>
        <v>301</v>
      </c>
      <c r="F160" s="816">
        <f t="shared" si="124"/>
        <v>0</v>
      </c>
      <c r="G160" s="816" t="str">
        <f t="shared" si="87"/>
        <v>0</v>
      </c>
      <c r="H160" s="829" t="str">
        <f t="shared" si="88"/>
        <v/>
      </c>
      <c r="I160" s="837" t="str">
        <f t="shared" si="89"/>
        <v/>
      </c>
      <c r="J160" s="830" t="str">
        <f>IF(K160="","",COUNTIF($K$18:K160,"&lt;&gt;"))</f>
        <v/>
      </c>
      <c r="K160" s="831"/>
      <c r="L160" s="830" t="str">
        <f t="shared" si="90"/>
        <v/>
      </c>
      <c r="M160" s="792">
        <f t="shared" si="91"/>
        <v>1</v>
      </c>
      <c r="N160" s="832">
        <f t="shared" si="92"/>
        <v>143</v>
      </c>
      <c r="O160" s="833" t="str">
        <f t="shared" si="93"/>
        <v>0</v>
      </c>
      <c r="P160" s="832">
        <f t="shared" si="94"/>
        <v>1</v>
      </c>
      <c r="Q160" s="832">
        <f t="shared" si="95"/>
        <v>1</v>
      </c>
      <c r="S160" s="556">
        <f t="shared" si="96"/>
        <v>160</v>
      </c>
      <c r="T160" s="834" t="str">
        <f t="shared" si="125"/>
        <v>0</v>
      </c>
      <c r="U160" s="556" t="s">
        <v>1456</v>
      </c>
      <c r="V160" s="835" t="str">
        <f t="shared" si="97"/>
        <v>0</v>
      </c>
      <c r="W160" s="836" t="str">
        <f t="shared" si="98"/>
        <v/>
      </c>
      <c r="X160" s="560" t="str">
        <f t="shared" si="99"/>
        <v>0</v>
      </c>
      <c r="Y160" s="561" t="str">
        <f t="shared" si="100"/>
        <v/>
      </c>
      <c r="Z160" s="556">
        <f t="shared" si="101"/>
        <v>0</v>
      </c>
      <c r="AA160" s="556">
        <f t="shared" si="102"/>
        <v>0</v>
      </c>
      <c r="AB160" s="561" t="str">
        <f t="shared" si="103"/>
        <v>aucun match</v>
      </c>
      <c r="AC160" s="76" t="str">
        <f t="shared" si="104"/>
        <v>0</v>
      </c>
      <c r="AD160" s="76" t="str">
        <f t="shared" si="105"/>
        <v>0</v>
      </c>
      <c r="AE160" s="76" t="str">
        <f t="shared" si="106"/>
        <v>0</v>
      </c>
      <c r="AF160" s="76" t="str">
        <f t="shared" si="107"/>
        <v xml:space="preserve"> 0 </v>
      </c>
      <c r="AG160" s="76" cm="1">
        <f t="array" ref="AG160">IF(T160="",0,SUMPRODUCT((BX4:BX795="Gluten")*(BY4:BY795="INFO")*(COUNTIF(AF160,"*"&amp;BZ4:BZ795&amp;"*")&gt;0)*1))</f>
        <v>0</v>
      </c>
      <c r="AH160" s="76" cm="1">
        <f t="array" ref="AH160">IF(T160="",0,SUMPRODUCT((BX4:BX795="Gluten")*(BY4:BY795="EXCL")*(COUNTIF(AF160,"*"&amp;BZ4:BZ795&amp;"*")&gt;0)*1))</f>
        <v>0</v>
      </c>
      <c r="AI160" s="76" cm="1">
        <f t="array" ref="AI160">IF(T160="",0,SUMPRODUCT((BX4:BX795="Gluten")*(BY4:BY795="ALERTE")*(COUNTIF(AF160,"*"&amp;BZ4:BZ795&amp;"*")&gt;0)*1))</f>
        <v>0</v>
      </c>
      <c r="AJ160" s="76" cm="1">
        <f t="array" ref="AJ160">IF(T160="",0,SUMPRODUCT((BX4:BX795="Gluten")*(BY4:BY795="SUSP")*(COUNTIF(AF160,"*"&amp;BZ4:BZ795&amp;"*")&gt;0)*1))</f>
        <v>0</v>
      </c>
      <c r="AK160" s="76" cm="1">
        <f t="array" ref="AK160">IF(T160="",0,SUMPRODUCT((BX4:BX795="Crustaces")*(BY4:BY795="ALERTE")*(COUNTIF(AF160,"*"&amp;BZ4:BZ795&amp;"*")&gt;0)*1))</f>
        <v>0</v>
      </c>
      <c r="AL160" s="76" cm="1">
        <f t="array" ref="AL160">IF(T160="",0,SUMPRODUCT((BX4:BX795="Oeufs")*(BY4:BY795="ALERTE")*(COUNTIF(AF160,"*"&amp;BZ4:BZ795&amp;"*")&gt;0)*1))</f>
        <v>0</v>
      </c>
      <c r="AM160" s="76" cm="1">
        <f t="array" ref="AM160">IF(T160="",0,SUMPRODUCT((BX4:BX795="Poissons")*(BY4:BY795="INFO")*(COUNTIF(AF160,"*"&amp;BZ4:BZ795&amp;"*")&gt;0)*1))</f>
        <v>0</v>
      </c>
      <c r="AN160" s="76" cm="1">
        <f t="array" ref="AN160">IF(T160="",0,SUMPRODUCT((BX4:BX795="Poissons")*(BY4:BY795="EXCL")*(COUNTIF(AF160,"*"&amp;BZ4:BZ795&amp;"*")&gt;0)*1))</f>
        <v>0</v>
      </c>
      <c r="AO160" s="76" cm="1">
        <f t="array" ref="AO160">IF(T160="",0,SUMPRODUCT((BX4:BX795="Poissons")*(BY4:BY795="ALERTE")*(COUNTIF(AF160,"*"&amp;BZ4:BZ795&amp;"*")&gt;0)*1))</f>
        <v>0</v>
      </c>
      <c r="AP160" s="76" cm="1">
        <f t="array" ref="AP160">IF(T160="",0,SUMPRODUCT((BX4:BX795="Arachides")*(BY4:BY795="ALERTE")*(COUNTIF(AF160,"*"&amp;BZ4:BZ795&amp;"*")&gt;0)*1))</f>
        <v>0</v>
      </c>
      <c r="AQ160" s="76" cm="1">
        <f t="array" ref="AQ160">IF(T160="",0,SUMPRODUCT((BX4:BX795="Soja")*(BY4:BY795="INFO")*(COUNTIF(AF160,"*"&amp;BZ4:BZ795&amp;"*")&gt;0)*1))</f>
        <v>0</v>
      </c>
      <c r="AR160" s="76" cm="1">
        <f t="array" ref="AR160">IF(T160="",0,SUMPRODUCT((BX4:BX795="Soja")*(BY4:BY795="ALERTE")*(COUNTIF(AF160,"*"&amp;BZ4:BZ795&amp;"*")&gt;0)*1))</f>
        <v>0</v>
      </c>
      <c r="AS160" s="76" cm="1">
        <f t="array" ref="AS160">IF(T160="",0,SUMPRODUCT((BX4:BX795="Lait")*(BY4:BY795="INFO")*(COUNTIF(AF160,"*"&amp;BZ4:BZ795&amp;"*")&gt;0)*1))</f>
        <v>0</v>
      </c>
      <c r="AT160" s="76" cm="1">
        <f t="array" ref="AT160">IF(T160="",0,SUMPRODUCT((BX4:BX795="Lait")*(BY4:BY795="EXCL")*(COUNTIF(AF160,"*"&amp;BZ4:BZ795&amp;"*")&gt;0)*1))</f>
        <v>0</v>
      </c>
      <c r="AU160" s="76" cm="1">
        <f t="array" ref="AU160">IF(T160="",0,SUMPRODUCT((BX4:BX795="Lait")*(BY4:BY795="ALERTE")*(COUNTIF(AF160,"*"&amp;BZ4:BZ795&amp;"*")&gt;0)*1))</f>
        <v>0</v>
      </c>
      <c r="AV160" s="76" cm="1">
        <f t="array" ref="AV160">IF(T160="",0,SUMPRODUCT((BX4:BX795="Lait")*(BY4:BY795="SUSP")*(COUNTIF(AF160,"*"&amp;BZ4:BZ795&amp;"*")&gt;0)*1))</f>
        <v>0</v>
      </c>
      <c r="AW160" s="76" cm="1">
        <f t="array" ref="AW160">IF(T160="",0,SUMPRODUCT((BX4:BX795="Fruits a coque")*(BY4:BY795="EXCL")*(COUNTIF(AF160,"*"&amp;BZ4:BZ795&amp;"*")&gt;0)*1))</f>
        <v>0</v>
      </c>
      <c r="AX160" s="76" cm="1">
        <f t="array" ref="AX160">IF(T160="",0,SUMPRODUCT((BX4:BX795="Fruits a coque")*(BY4:BY795="ALERTE")*(COUNTIF(AF160,"*"&amp;BZ4:BZ795&amp;"*")&gt;0)*1))</f>
        <v>0</v>
      </c>
      <c r="AY160" s="76" cm="1">
        <f t="array" ref="AY160">IF(T160="",0,SUMPRODUCT((BX4:BX795="Celeri")*(BY4:BY795="ALERTE")*(COUNTIF(AF160,"*"&amp;BZ4:BZ795&amp;"*")&gt;0)*1))</f>
        <v>0</v>
      </c>
      <c r="AZ160" s="76" cm="1">
        <f t="array" ref="AZ160">IF(T160="",0,SUMPRODUCT((BX4:BX795="Moutarde")*(BY4:BY795="ALERTE")*(COUNTIF(AF160,"*"&amp;BZ4:BZ795&amp;"*")&gt;0)*1))</f>
        <v>0</v>
      </c>
      <c r="BA160" s="76" cm="1">
        <f t="array" ref="BA160">IF(T160="",0,SUMPRODUCT((BX4:BX795="Sesame")*(BY4:BY795="ALERTE")*(COUNTIF(AF160,"*"&amp;BZ4:BZ795&amp;"*")&gt;0)*1))</f>
        <v>0</v>
      </c>
      <c r="BB160" s="76" cm="1">
        <f t="array" ref="BB160">IF(T160="",0,SUMPRODUCT((BX4:BX795="Sulfites")*(BY4:BY795="ALERTE")*(COUNTIF(AF160,"*"&amp;BZ4:BZ795&amp;"*")&gt;0)*1))</f>
        <v>0</v>
      </c>
      <c r="BC160" s="76" cm="1">
        <f t="array" ref="BC160">IF(T160="",0,SUMPRODUCT((BX4:BX795="Lupin")*(BY4:BY795="ALERTE")*(COUNTIF(AF160,"*"&amp;BZ4:BZ795&amp;"*")&gt;0)*1))</f>
        <v>0</v>
      </c>
      <c r="BD160" s="76" cm="1">
        <f t="array" ref="BD160">IF(T160="",0,SUMPRODUCT((BX4:BX795="Mollusques")*(BY4:BY795="EXCL")*(COUNTIF(AF160,"*"&amp;BZ4:BZ795&amp;"*")&gt;0)*1))</f>
        <v>0</v>
      </c>
      <c r="BE160" s="76" cm="1">
        <f t="array" ref="BE160">IF(T160="",0,SUMPRODUCT((BX4:BX795="Mollusques")*(BY4:BY795="ALERTE")*(COUNTIF(AF160,"*"&amp;BZ4:BZ795&amp;"*")&gt;0)*1))</f>
        <v>0</v>
      </c>
      <c r="BF160" s="76" t="str">
        <f t="shared" si="108"/>
        <v/>
      </c>
      <c r="BG160" s="76" t="str">
        <f t="shared" si="109"/>
        <v/>
      </c>
      <c r="BH160" s="76" t="str">
        <f t="shared" si="110"/>
        <v/>
      </c>
      <c r="BI160" s="76" t="str">
        <f t="shared" si="111"/>
        <v/>
      </c>
      <c r="BJ160" s="76" t="str">
        <f t="shared" si="112"/>
        <v/>
      </c>
      <c r="BK160" s="76" t="str">
        <f t="shared" si="113"/>
        <v/>
      </c>
      <c r="BL160" s="76" t="str">
        <f t="shared" si="114"/>
        <v/>
      </c>
      <c r="BM160" s="76" t="str">
        <f t="shared" si="115"/>
        <v/>
      </c>
      <c r="BN160" s="76" t="str">
        <f t="shared" si="116"/>
        <v/>
      </c>
      <c r="BO160" s="76" t="str">
        <f t="shared" si="117"/>
        <v/>
      </c>
      <c r="BP160" s="76" t="str">
        <f t="shared" si="118"/>
        <v/>
      </c>
      <c r="BQ160" s="76" t="str">
        <f t="shared" si="119"/>
        <v/>
      </c>
      <c r="BR160" s="76" t="str">
        <f t="shared" si="120"/>
        <v/>
      </c>
      <c r="BS160" s="76" t="str">
        <f t="shared" si="121"/>
        <v/>
      </c>
      <c r="BT160" s="76" t="str">
        <f t="shared" si="122"/>
        <v/>
      </c>
      <c r="BU160" s="76" t="str">
        <f t="shared" si="123"/>
        <v/>
      </c>
      <c r="BX160" s="67" t="s">
        <v>10</v>
      </c>
      <c r="BY160" s="547" t="s">
        <v>20</v>
      </c>
      <c r="BZ160" s="67" t="s">
        <v>107</v>
      </c>
      <c r="CA160" s="67" t="s">
        <v>548</v>
      </c>
    </row>
    <row r="161" spans="2:79" ht="30" customHeight="1">
      <c r="B161" s="816" t="str">
        <f t="shared" si="84"/>
        <v/>
      </c>
      <c r="C161" s="816" t="str">
        <f t="shared" si="85"/>
        <v/>
      </c>
      <c r="D161" s="816" t="str">
        <f t="shared" si="86"/>
        <v/>
      </c>
      <c r="E161" s="816">
        <f>IF(H160&lt;&gt;"",E160,IF(E160="","",IFERROR(MATCH(TRUE(),INDEX(INDEX($K:$K,E160+1):$K$203&lt;&gt;"",0),0)+E160,"")))</f>
        <v>302</v>
      </c>
      <c r="F161" s="816">
        <f t="shared" si="124"/>
        <v>0</v>
      </c>
      <c r="G161" s="816" t="str">
        <f t="shared" si="87"/>
        <v>0</v>
      </c>
      <c r="H161" s="829" t="str">
        <f t="shared" si="88"/>
        <v/>
      </c>
      <c r="I161" s="837" t="str">
        <f t="shared" si="89"/>
        <v/>
      </c>
      <c r="J161" s="830" t="str">
        <f>IF(K161="","",COUNTIF($K$18:K161,"&lt;&gt;"))</f>
        <v/>
      </c>
      <c r="K161" s="831"/>
      <c r="L161" s="830" t="str">
        <f t="shared" si="90"/>
        <v/>
      </c>
      <c r="M161" s="792">
        <f t="shared" si="91"/>
        <v>1</v>
      </c>
      <c r="N161" s="832">
        <f t="shared" si="92"/>
        <v>144</v>
      </c>
      <c r="O161" s="833" t="str">
        <f t="shared" si="93"/>
        <v>0</v>
      </c>
      <c r="P161" s="832">
        <f t="shared" si="94"/>
        <v>1</v>
      </c>
      <c r="Q161" s="832">
        <f t="shared" si="95"/>
        <v>1</v>
      </c>
      <c r="S161" s="556">
        <f t="shared" si="96"/>
        <v>161</v>
      </c>
      <c r="T161" s="834" t="str">
        <f t="shared" si="125"/>
        <v>0</v>
      </c>
      <c r="U161" s="556" t="s">
        <v>1456</v>
      </c>
      <c r="V161" s="835" t="str">
        <f t="shared" si="97"/>
        <v>0</v>
      </c>
      <c r="W161" s="836" t="str">
        <f t="shared" si="98"/>
        <v/>
      </c>
      <c r="X161" s="560" t="str">
        <f t="shared" si="99"/>
        <v>0</v>
      </c>
      <c r="Y161" s="561" t="str">
        <f t="shared" si="100"/>
        <v/>
      </c>
      <c r="Z161" s="556">
        <f t="shared" si="101"/>
        <v>0</v>
      </c>
      <c r="AA161" s="556">
        <f t="shared" si="102"/>
        <v>0</v>
      </c>
      <c r="AB161" s="561" t="str">
        <f t="shared" si="103"/>
        <v>aucun match</v>
      </c>
      <c r="AC161" s="76" t="str">
        <f t="shared" si="104"/>
        <v>0</v>
      </c>
      <c r="AD161" s="76" t="str">
        <f t="shared" si="105"/>
        <v>0</v>
      </c>
      <c r="AE161" s="76" t="str">
        <f t="shared" si="106"/>
        <v>0</v>
      </c>
      <c r="AF161" s="76" t="str">
        <f t="shared" si="107"/>
        <v xml:space="preserve"> 0 </v>
      </c>
      <c r="AG161" s="76" cm="1">
        <f t="array" ref="AG161">IF(T161="",0,SUMPRODUCT((BX4:BX795="Gluten")*(BY4:BY795="INFO")*(COUNTIF(AF161,"*"&amp;BZ4:BZ795&amp;"*")&gt;0)*1))</f>
        <v>0</v>
      </c>
      <c r="AH161" s="76" cm="1">
        <f t="array" ref="AH161">IF(T161="",0,SUMPRODUCT((BX4:BX795="Gluten")*(BY4:BY795="EXCL")*(COUNTIF(AF161,"*"&amp;BZ4:BZ795&amp;"*")&gt;0)*1))</f>
        <v>0</v>
      </c>
      <c r="AI161" s="76" cm="1">
        <f t="array" ref="AI161">IF(T161="",0,SUMPRODUCT((BX4:BX795="Gluten")*(BY4:BY795="ALERTE")*(COUNTIF(AF161,"*"&amp;BZ4:BZ795&amp;"*")&gt;0)*1))</f>
        <v>0</v>
      </c>
      <c r="AJ161" s="76" cm="1">
        <f t="array" ref="AJ161">IF(T161="",0,SUMPRODUCT((BX4:BX795="Gluten")*(BY4:BY795="SUSP")*(COUNTIF(AF161,"*"&amp;BZ4:BZ795&amp;"*")&gt;0)*1))</f>
        <v>0</v>
      </c>
      <c r="AK161" s="76" cm="1">
        <f t="array" ref="AK161">IF(T161="",0,SUMPRODUCT((BX4:BX795="Crustaces")*(BY4:BY795="ALERTE")*(COUNTIF(AF161,"*"&amp;BZ4:BZ795&amp;"*")&gt;0)*1))</f>
        <v>0</v>
      </c>
      <c r="AL161" s="76" cm="1">
        <f t="array" ref="AL161">IF(T161="",0,SUMPRODUCT((BX4:BX795="Oeufs")*(BY4:BY795="ALERTE")*(COUNTIF(AF161,"*"&amp;BZ4:BZ795&amp;"*")&gt;0)*1))</f>
        <v>0</v>
      </c>
      <c r="AM161" s="76" cm="1">
        <f t="array" ref="AM161">IF(T161="",0,SUMPRODUCT((BX4:BX795="Poissons")*(BY4:BY795="INFO")*(COUNTIF(AF161,"*"&amp;BZ4:BZ795&amp;"*")&gt;0)*1))</f>
        <v>0</v>
      </c>
      <c r="AN161" s="76" cm="1">
        <f t="array" ref="AN161">IF(T161="",0,SUMPRODUCT((BX4:BX795="Poissons")*(BY4:BY795="EXCL")*(COUNTIF(AF161,"*"&amp;BZ4:BZ795&amp;"*")&gt;0)*1))</f>
        <v>0</v>
      </c>
      <c r="AO161" s="76" cm="1">
        <f t="array" ref="AO161">IF(T161="",0,SUMPRODUCT((BX4:BX795="Poissons")*(BY4:BY795="ALERTE")*(COUNTIF(AF161,"*"&amp;BZ4:BZ795&amp;"*")&gt;0)*1))</f>
        <v>0</v>
      </c>
      <c r="AP161" s="76" cm="1">
        <f t="array" ref="AP161">IF(T161="",0,SUMPRODUCT((BX4:BX795="Arachides")*(BY4:BY795="ALERTE")*(COUNTIF(AF161,"*"&amp;BZ4:BZ795&amp;"*")&gt;0)*1))</f>
        <v>0</v>
      </c>
      <c r="AQ161" s="76" cm="1">
        <f t="array" ref="AQ161">IF(T161="",0,SUMPRODUCT((BX4:BX795="Soja")*(BY4:BY795="INFO")*(COUNTIF(AF161,"*"&amp;BZ4:BZ795&amp;"*")&gt;0)*1))</f>
        <v>0</v>
      </c>
      <c r="AR161" s="76" cm="1">
        <f t="array" ref="AR161">IF(T161="",0,SUMPRODUCT((BX4:BX795="Soja")*(BY4:BY795="ALERTE")*(COUNTIF(AF161,"*"&amp;BZ4:BZ795&amp;"*")&gt;0)*1))</f>
        <v>0</v>
      </c>
      <c r="AS161" s="76" cm="1">
        <f t="array" ref="AS161">IF(T161="",0,SUMPRODUCT((BX4:BX795="Lait")*(BY4:BY795="INFO")*(COUNTIF(AF161,"*"&amp;BZ4:BZ795&amp;"*")&gt;0)*1))</f>
        <v>0</v>
      </c>
      <c r="AT161" s="76" cm="1">
        <f t="array" ref="AT161">IF(T161="",0,SUMPRODUCT((BX4:BX795="Lait")*(BY4:BY795="EXCL")*(COUNTIF(AF161,"*"&amp;BZ4:BZ795&amp;"*")&gt;0)*1))</f>
        <v>0</v>
      </c>
      <c r="AU161" s="76" cm="1">
        <f t="array" ref="AU161">IF(T161="",0,SUMPRODUCT((BX4:BX795="Lait")*(BY4:BY795="ALERTE")*(COUNTIF(AF161,"*"&amp;BZ4:BZ795&amp;"*")&gt;0)*1))</f>
        <v>0</v>
      </c>
      <c r="AV161" s="76" cm="1">
        <f t="array" ref="AV161">IF(T161="",0,SUMPRODUCT((BX4:BX795="Lait")*(BY4:BY795="SUSP")*(COUNTIF(AF161,"*"&amp;BZ4:BZ795&amp;"*")&gt;0)*1))</f>
        <v>0</v>
      </c>
      <c r="AW161" s="76" cm="1">
        <f t="array" ref="AW161">IF(T161="",0,SUMPRODUCT((BX4:BX795="Fruits a coque")*(BY4:BY795="EXCL")*(COUNTIF(AF161,"*"&amp;BZ4:BZ795&amp;"*")&gt;0)*1))</f>
        <v>0</v>
      </c>
      <c r="AX161" s="76" cm="1">
        <f t="array" ref="AX161">IF(T161="",0,SUMPRODUCT((BX4:BX795="Fruits a coque")*(BY4:BY795="ALERTE")*(COUNTIF(AF161,"*"&amp;BZ4:BZ795&amp;"*")&gt;0)*1))</f>
        <v>0</v>
      </c>
      <c r="AY161" s="76" cm="1">
        <f t="array" ref="AY161">IF(T161="",0,SUMPRODUCT((BX4:BX795="Celeri")*(BY4:BY795="ALERTE")*(COUNTIF(AF161,"*"&amp;BZ4:BZ795&amp;"*")&gt;0)*1))</f>
        <v>0</v>
      </c>
      <c r="AZ161" s="76" cm="1">
        <f t="array" ref="AZ161">IF(T161="",0,SUMPRODUCT((BX4:BX795="Moutarde")*(BY4:BY795="ALERTE")*(COUNTIF(AF161,"*"&amp;BZ4:BZ795&amp;"*")&gt;0)*1))</f>
        <v>0</v>
      </c>
      <c r="BA161" s="76" cm="1">
        <f t="array" ref="BA161">IF(T161="",0,SUMPRODUCT((BX4:BX795="Sesame")*(BY4:BY795="ALERTE")*(COUNTIF(AF161,"*"&amp;BZ4:BZ795&amp;"*")&gt;0)*1))</f>
        <v>0</v>
      </c>
      <c r="BB161" s="76" cm="1">
        <f t="array" ref="BB161">IF(T161="",0,SUMPRODUCT((BX4:BX795="Sulfites")*(BY4:BY795="ALERTE")*(COUNTIF(AF161,"*"&amp;BZ4:BZ795&amp;"*")&gt;0)*1))</f>
        <v>0</v>
      </c>
      <c r="BC161" s="76" cm="1">
        <f t="array" ref="BC161">IF(T161="",0,SUMPRODUCT((BX4:BX795="Lupin")*(BY4:BY795="ALERTE")*(COUNTIF(AF161,"*"&amp;BZ4:BZ795&amp;"*")&gt;0)*1))</f>
        <v>0</v>
      </c>
      <c r="BD161" s="76" cm="1">
        <f t="array" ref="BD161">IF(T161="",0,SUMPRODUCT((BX4:BX795="Mollusques")*(BY4:BY795="EXCL")*(COUNTIF(AF161,"*"&amp;BZ4:BZ795&amp;"*")&gt;0)*1))</f>
        <v>0</v>
      </c>
      <c r="BE161" s="76" cm="1">
        <f t="array" ref="BE161">IF(T161="",0,SUMPRODUCT((BX4:BX795="Mollusques")*(BY4:BY795="ALERTE")*(COUNTIF(AF161,"*"&amp;BZ4:BZ795&amp;"*")&gt;0)*1))</f>
        <v>0</v>
      </c>
      <c r="BF161" s="76" t="str">
        <f t="shared" si="108"/>
        <v/>
      </c>
      <c r="BG161" s="76" t="str">
        <f t="shared" si="109"/>
        <v/>
      </c>
      <c r="BH161" s="76" t="str">
        <f t="shared" si="110"/>
        <v/>
      </c>
      <c r="BI161" s="76" t="str">
        <f t="shared" si="111"/>
        <v/>
      </c>
      <c r="BJ161" s="76" t="str">
        <f t="shared" si="112"/>
        <v/>
      </c>
      <c r="BK161" s="76" t="str">
        <f t="shared" si="113"/>
        <v/>
      </c>
      <c r="BL161" s="76" t="str">
        <f t="shared" si="114"/>
        <v/>
      </c>
      <c r="BM161" s="76" t="str">
        <f t="shared" si="115"/>
        <v/>
      </c>
      <c r="BN161" s="76" t="str">
        <f t="shared" si="116"/>
        <v/>
      </c>
      <c r="BO161" s="76" t="str">
        <f t="shared" si="117"/>
        <v/>
      </c>
      <c r="BP161" s="76" t="str">
        <f t="shared" si="118"/>
        <v/>
      </c>
      <c r="BQ161" s="76" t="str">
        <f t="shared" si="119"/>
        <v/>
      </c>
      <c r="BR161" s="76" t="str">
        <f t="shared" si="120"/>
        <v/>
      </c>
      <c r="BS161" s="76" t="str">
        <f t="shared" si="121"/>
        <v/>
      </c>
      <c r="BT161" s="76" t="str">
        <f t="shared" si="122"/>
        <v/>
      </c>
      <c r="BU161" s="76" t="str">
        <f t="shared" si="123"/>
        <v/>
      </c>
      <c r="BX161" s="67" t="s">
        <v>10</v>
      </c>
      <c r="BY161" s="547" t="s">
        <v>20</v>
      </c>
      <c r="BZ161" s="67" t="s">
        <v>108</v>
      </c>
      <c r="CA161" s="67" t="s">
        <v>549</v>
      </c>
    </row>
    <row r="162" spans="2:79" ht="30" customHeight="1">
      <c r="B162" s="816" t="str">
        <f t="shared" si="84"/>
        <v/>
      </c>
      <c r="C162" s="816" t="str">
        <f t="shared" si="85"/>
        <v/>
      </c>
      <c r="D162" s="816" t="str">
        <f t="shared" si="86"/>
        <v/>
      </c>
      <c r="E162" s="816">
        <f>IF(H161&lt;&gt;"",E161,IF(E161="","",IFERROR(MATCH(TRUE(),INDEX(INDEX($K:$K,E161+1):$K$203&lt;&gt;"",0),0)+E161,"")))</f>
        <v>303</v>
      </c>
      <c r="F162" s="816">
        <f t="shared" si="124"/>
        <v>0</v>
      </c>
      <c r="G162" s="816" t="str">
        <f t="shared" si="87"/>
        <v>0</v>
      </c>
      <c r="H162" s="829" t="str">
        <f t="shared" si="88"/>
        <v/>
      </c>
      <c r="I162" s="837" t="str">
        <f t="shared" si="89"/>
        <v/>
      </c>
      <c r="J162" s="830" t="str">
        <f>IF(K162="","",COUNTIF($K$18:K162,"&lt;&gt;"))</f>
        <v/>
      </c>
      <c r="K162" s="831"/>
      <c r="L162" s="830" t="str">
        <f t="shared" si="90"/>
        <v/>
      </c>
      <c r="M162" s="792">
        <f t="shared" si="91"/>
        <v>1</v>
      </c>
      <c r="N162" s="832">
        <f t="shared" si="92"/>
        <v>145</v>
      </c>
      <c r="O162" s="833" t="str">
        <f t="shared" si="93"/>
        <v>0</v>
      </c>
      <c r="P162" s="832">
        <f t="shared" si="94"/>
        <v>1</v>
      </c>
      <c r="Q162" s="832">
        <f t="shared" si="95"/>
        <v>1</v>
      </c>
      <c r="S162" s="556">
        <f t="shared" si="96"/>
        <v>162</v>
      </c>
      <c r="T162" s="834" t="str">
        <f t="shared" si="125"/>
        <v>0</v>
      </c>
      <c r="U162" s="556" t="s">
        <v>1456</v>
      </c>
      <c r="V162" s="835" t="str">
        <f t="shared" si="97"/>
        <v>0</v>
      </c>
      <c r="W162" s="836" t="str">
        <f t="shared" si="98"/>
        <v/>
      </c>
      <c r="X162" s="560" t="str">
        <f t="shared" si="99"/>
        <v>0</v>
      </c>
      <c r="Y162" s="561" t="str">
        <f t="shared" si="100"/>
        <v/>
      </c>
      <c r="Z162" s="556">
        <f t="shared" si="101"/>
        <v>0</v>
      </c>
      <c r="AA162" s="556">
        <f t="shared" si="102"/>
        <v>0</v>
      </c>
      <c r="AB162" s="561" t="str">
        <f t="shared" si="103"/>
        <v>aucun match</v>
      </c>
      <c r="AC162" s="76" t="str">
        <f t="shared" si="104"/>
        <v>0</v>
      </c>
      <c r="AD162" s="76" t="str">
        <f t="shared" si="105"/>
        <v>0</v>
      </c>
      <c r="AE162" s="76" t="str">
        <f t="shared" si="106"/>
        <v>0</v>
      </c>
      <c r="AF162" s="76" t="str">
        <f t="shared" si="107"/>
        <v xml:space="preserve"> 0 </v>
      </c>
      <c r="AG162" s="76" cm="1">
        <f t="array" ref="AG162">IF(T162="",0,SUMPRODUCT((BX4:BX795="Gluten")*(BY4:BY795="INFO")*(COUNTIF(AF162,"*"&amp;BZ4:BZ795&amp;"*")&gt;0)*1))</f>
        <v>0</v>
      </c>
      <c r="AH162" s="76" cm="1">
        <f t="array" ref="AH162">IF(T162="",0,SUMPRODUCT((BX4:BX795="Gluten")*(BY4:BY795="EXCL")*(COUNTIF(AF162,"*"&amp;BZ4:BZ795&amp;"*")&gt;0)*1))</f>
        <v>0</v>
      </c>
      <c r="AI162" s="76" cm="1">
        <f t="array" ref="AI162">IF(T162="",0,SUMPRODUCT((BX4:BX795="Gluten")*(BY4:BY795="ALERTE")*(COUNTIF(AF162,"*"&amp;BZ4:BZ795&amp;"*")&gt;0)*1))</f>
        <v>0</v>
      </c>
      <c r="AJ162" s="76" cm="1">
        <f t="array" ref="AJ162">IF(T162="",0,SUMPRODUCT((BX4:BX795="Gluten")*(BY4:BY795="SUSP")*(COUNTIF(AF162,"*"&amp;BZ4:BZ795&amp;"*")&gt;0)*1))</f>
        <v>0</v>
      </c>
      <c r="AK162" s="76" cm="1">
        <f t="array" ref="AK162">IF(T162="",0,SUMPRODUCT((BX4:BX795="Crustaces")*(BY4:BY795="ALERTE")*(COUNTIF(AF162,"*"&amp;BZ4:BZ795&amp;"*")&gt;0)*1))</f>
        <v>0</v>
      </c>
      <c r="AL162" s="76" cm="1">
        <f t="array" ref="AL162">IF(T162="",0,SUMPRODUCT((BX4:BX795="Oeufs")*(BY4:BY795="ALERTE")*(COUNTIF(AF162,"*"&amp;BZ4:BZ795&amp;"*")&gt;0)*1))</f>
        <v>0</v>
      </c>
      <c r="AM162" s="76" cm="1">
        <f t="array" ref="AM162">IF(T162="",0,SUMPRODUCT((BX4:BX795="Poissons")*(BY4:BY795="INFO")*(COUNTIF(AF162,"*"&amp;BZ4:BZ795&amp;"*")&gt;0)*1))</f>
        <v>0</v>
      </c>
      <c r="AN162" s="76" cm="1">
        <f t="array" ref="AN162">IF(T162="",0,SUMPRODUCT((BX4:BX795="Poissons")*(BY4:BY795="EXCL")*(COUNTIF(AF162,"*"&amp;BZ4:BZ795&amp;"*")&gt;0)*1))</f>
        <v>0</v>
      </c>
      <c r="AO162" s="76" cm="1">
        <f t="array" ref="AO162">IF(T162="",0,SUMPRODUCT((BX4:BX795="Poissons")*(BY4:BY795="ALERTE")*(COUNTIF(AF162,"*"&amp;BZ4:BZ795&amp;"*")&gt;0)*1))</f>
        <v>0</v>
      </c>
      <c r="AP162" s="76" cm="1">
        <f t="array" ref="AP162">IF(T162="",0,SUMPRODUCT((BX4:BX795="Arachides")*(BY4:BY795="ALERTE")*(COUNTIF(AF162,"*"&amp;BZ4:BZ795&amp;"*")&gt;0)*1))</f>
        <v>0</v>
      </c>
      <c r="AQ162" s="76" cm="1">
        <f t="array" ref="AQ162">IF(T162="",0,SUMPRODUCT((BX4:BX795="Soja")*(BY4:BY795="INFO")*(COUNTIF(AF162,"*"&amp;BZ4:BZ795&amp;"*")&gt;0)*1))</f>
        <v>0</v>
      </c>
      <c r="AR162" s="76" cm="1">
        <f t="array" ref="AR162">IF(T162="",0,SUMPRODUCT((BX4:BX795="Soja")*(BY4:BY795="ALERTE")*(COUNTIF(AF162,"*"&amp;BZ4:BZ795&amp;"*")&gt;0)*1))</f>
        <v>0</v>
      </c>
      <c r="AS162" s="76" cm="1">
        <f t="array" ref="AS162">IF(T162="",0,SUMPRODUCT((BX4:BX795="Lait")*(BY4:BY795="INFO")*(COUNTIF(AF162,"*"&amp;BZ4:BZ795&amp;"*")&gt;0)*1))</f>
        <v>0</v>
      </c>
      <c r="AT162" s="76" cm="1">
        <f t="array" ref="AT162">IF(T162="",0,SUMPRODUCT((BX4:BX795="Lait")*(BY4:BY795="EXCL")*(COUNTIF(AF162,"*"&amp;BZ4:BZ795&amp;"*")&gt;0)*1))</f>
        <v>0</v>
      </c>
      <c r="AU162" s="76" cm="1">
        <f t="array" ref="AU162">IF(T162="",0,SUMPRODUCT((BX4:BX795="Lait")*(BY4:BY795="ALERTE")*(COUNTIF(AF162,"*"&amp;BZ4:BZ795&amp;"*")&gt;0)*1))</f>
        <v>0</v>
      </c>
      <c r="AV162" s="76" cm="1">
        <f t="array" ref="AV162">IF(T162="",0,SUMPRODUCT((BX4:BX795="Lait")*(BY4:BY795="SUSP")*(COUNTIF(AF162,"*"&amp;BZ4:BZ795&amp;"*")&gt;0)*1))</f>
        <v>0</v>
      </c>
      <c r="AW162" s="76" cm="1">
        <f t="array" ref="AW162">IF(T162="",0,SUMPRODUCT((BX4:BX795="Fruits a coque")*(BY4:BY795="EXCL")*(COUNTIF(AF162,"*"&amp;BZ4:BZ795&amp;"*")&gt;0)*1))</f>
        <v>0</v>
      </c>
      <c r="AX162" s="76" cm="1">
        <f t="array" ref="AX162">IF(T162="",0,SUMPRODUCT((BX4:BX795="Fruits a coque")*(BY4:BY795="ALERTE")*(COUNTIF(AF162,"*"&amp;BZ4:BZ795&amp;"*")&gt;0)*1))</f>
        <v>0</v>
      </c>
      <c r="AY162" s="76" cm="1">
        <f t="array" ref="AY162">IF(T162="",0,SUMPRODUCT((BX4:BX795="Celeri")*(BY4:BY795="ALERTE")*(COUNTIF(AF162,"*"&amp;BZ4:BZ795&amp;"*")&gt;0)*1))</f>
        <v>0</v>
      </c>
      <c r="AZ162" s="76" cm="1">
        <f t="array" ref="AZ162">IF(T162="",0,SUMPRODUCT((BX4:BX795="Moutarde")*(BY4:BY795="ALERTE")*(COUNTIF(AF162,"*"&amp;BZ4:BZ795&amp;"*")&gt;0)*1))</f>
        <v>0</v>
      </c>
      <c r="BA162" s="76" cm="1">
        <f t="array" ref="BA162">IF(T162="",0,SUMPRODUCT((BX4:BX795="Sesame")*(BY4:BY795="ALERTE")*(COUNTIF(AF162,"*"&amp;BZ4:BZ795&amp;"*")&gt;0)*1))</f>
        <v>0</v>
      </c>
      <c r="BB162" s="76" cm="1">
        <f t="array" ref="BB162">IF(T162="",0,SUMPRODUCT((BX4:BX795="Sulfites")*(BY4:BY795="ALERTE")*(COUNTIF(AF162,"*"&amp;BZ4:BZ795&amp;"*")&gt;0)*1))</f>
        <v>0</v>
      </c>
      <c r="BC162" s="76" cm="1">
        <f t="array" ref="BC162">IF(T162="",0,SUMPRODUCT((BX4:BX795="Lupin")*(BY4:BY795="ALERTE")*(COUNTIF(AF162,"*"&amp;BZ4:BZ795&amp;"*")&gt;0)*1))</f>
        <v>0</v>
      </c>
      <c r="BD162" s="76" cm="1">
        <f t="array" ref="BD162">IF(T162="",0,SUMPRODUCT((BX4:BX795="Mollusques")*(BY4:BY795="EXCL")*(COUNTIF(AF162,"*"&amp;BZ4:BZ795&amp;"*")&gt;0)*1))</f>
        <v>0</v>
      </c>
      <c r="BE162" s="76" cm="1">
        <f t="array" ref="BE162">IF(T162="",0,SUMPRODUCT((BX4:BX795="Mollusques")*(BY4:BY795="ALERTE")*(COUNTIF(AF162,"*"&amp;BZ4:BZ795&amp;"*")&gt;0)*1))</f>
        <v>0</v>
      </c>
      <c r="BF162" s="76" t="str">
        <f t="shared" si="108"/>
        <v/>
      </c>
      <c r="BG162" s="76" t="str">
        <f t="shared" si="109"/>
        <v/>
      </c>
      <c r="BH162" s="76" t="str">
        <f t="shared" si="110"/>
        <v/>
      </c>
      <c r="BI162" s="76" t="str">
        <f t="shared" si="111"/>
        <v/>
      </c>
      <c r="BJ162" s="76" t="str">
        <f t="shared" si="112"/>
        <v/>
      </c>
      <c r="BK162" s="76" t="str">
        <f t="shared" si="113"/>
        <v/>
      </c>
      <c r="BL162" s="76" t="str">
        <f t="shared" si="114"/>
        <v/>
      </c>
      <c r="BM162" s="76" t="str">
        <f t="shared" si="115"/>
        <v/>
      </c>
      <c r="BN162" s="76" t="str">
        <f t="shared" si="116"/>
        <v/>
      </c>
      <c r="BO162" s="76" t="str">
        <f t="shared" si="117"/>
        <v/>
      </c>
      <c r="BP162" s="76" t="str">
        <f t="shared" si="118"/>
        <v/>
      </c>
      <c r="BQ162" s="76" t="str">
        <f t="shared" si="119"/>
        <v/>
      </c>
      <c r="BR162" s="76" t="str">
        <f t="shared" si="120"/>
        <v/>
      </c>
      <c r="BS162" s="76" t="str">
        <f t="shared" si="121"/>
        <v/>
      </c>
      <c r="BT162" s="76" t="str">
        <f t="shared" si="122"/>
        <v/>
      </c>
      <c r="BU162" s="76" t="str">
        <f t="shared" si="123"/>
        <v/>
      </c>
      <c r="BX162" s="67" t="s">
        <v>10</v>
      </c>
      <c r="BY162" s="547" t="s">
        <v>20</v>
      </c>
      <c r="BZ162" s="67" t="s">
        <v>109</v>
      </c>
      <c r="CA162" s="67" t="s">
        <v>550</v>
      </c>
    </row>
    <row r="163" spans="2:79" ht="30" customHeight="1">
      <c r="B163" s="816" t="str">
        <f t="shared" si="84"/>
        <v/>
      </c>
      <c r="C163" s="816" t="str">
        <f t="shared" si="85"/>
        <v/>
      </c>
      <c r="D163" s="816" t="str">
        <f t="shared" si="86"/>
        <v/>
      </c>
      <c r="E163" s="816">
        <f>IF(H162&lt;&gt;"",E162,IF(E162="","",IFERROR(MATCH(TRUE(),INDEX(INDEX($K:$K,E162+1):$K$203&lt;&gt;"",0),0)+E162,"")))</f>
        <v>304</v>
      </c>
      <c r="F163" s="816">
        <f t="shared" si="124"/>
        <v>0</v>
      </c>
      <c r="G163" s="816" t="str">
        <f t="shared" si="87"/>
        <v>0</v>
      </c>
      <c r="H163" s="829" t="str">
        <f t="shared" si="88"/>
        <v/>
      </c>
      <c r="I163" s="837" t="str">
        <f t="shared" si="89"/>
        <v/>
      </c>
      <c r="J163" s="830" t="str">
        <f>IF(K163="","",COUNTIF($K$18:K163,"&lt;&gt;"))</f>
        <v/>
      </c>
      <c r="K163" s="831"/>
      <c r="L163" s="830" t="str">
        <f t="shared" si="90"/>
        <v/>
      </c>
      <c r="M163" s="792">
        <f t="shared" si="91"/>
        <v>1</v>
      </c>
      <c r="N163" s="832">
        <f t="shared" si="92"/>
        <v>146</v>
      </c>
      <c r="O163" s="833" t="str">
        <f t="shared" si="93"/>
        <v>0</v>
      </c>
      <c r="P163" s="832">
        <f t="shared" si="94"/>
        <v>1</v>
      </c>
      <c r="Q163" s="832">
        <f t="shared" si="95"/>
        <v>1</v>
      </c>
      <c r="S163" s="556">
        <f t="shared" si="96"/>
        <v>163</v>
      </c>
      <c r="T163" s="834" t="str">
        <f t="shared" si="125"/>
        <v>0</v>
      </c>
      <c r="U163" s="556" t="s">
        <v>1456</v>
      </c>
      <c r="V163" s="835" t="str">
        <f t="shared" si="97"/>
        <v>0</v>
      </c>
      <c r="W163" s="836" t="str">
        <f t="shared" si="98"/>
        <v/>
      </c>
      <c r="X163" s="560" t="str">
        <f t="shared" si="99"/>
        <v>0</v>
      </c>
      <c r="Y163" s="561" t="str">
        <f t="shared" si="100"/>
        <v/>
      </c>
      <c r="Z163" s="556">
        <f t="shared" si="101"/>
        <v>0</v>
      </c>
      <c r="AA163" s="556">
        <f t="shared" si="102"/>
        <v>0</v>
      </c>
      <c r="AB163" s="561" t="str">
        <f t="shared" si="103"/>
        <v>aucun match</v>
      </c>
      <c r="AC163" s="76" t="str">
        <f t="shared" si="104"/>
        <v>0</v>
      </c>
      <c r="AD163" s="76" t="str">
        <f t="shared" si="105"/>
        <v>0</v>
      </c>
      <c r="AE163" s="76" t="str">
        <f t="shared" si="106"/>
        <v>0</v>
      </c>
      <c r="AF163" s="76" t="str">
        <f t="shared" si="107"/>
        <v xml:space="preserve"> 0 </v>
      </c>
      <c r="AG163" s="76" cm="1">
        <f t="array" ref="AG163">IF(T163="",0,SUMPRODUCT((BX4:BX795="Gluten")*(BY4:BY795="INFO")*(COUNTIF(AF163,"*"&amp;BZ4:BZ795&amp;"*")&gt;0)*1))</f>
        <v>0</v>
      </c>
      <c r="AH163" s="76" cm="1">
        <f t="array" ref="AH163">IF(T163="",0,SUMPRODUCT((BX4:BX795="Gluten")*(BY4:BY795="EXCL")*(COUNTIF(AF163,"*"&amp;BZ4:BZ795&amp;"*")&gt;0)*1))</f>
        <v>0</v>
      </c>
      <c r="AI163" s="76" cm="1">
        <f t="array" ref="AI163">IF(T163="",0,SUMPRODUCT((BX4:BX795="Gluten")*(BY4:BY795="ALERTE")*(COUNTIF(AF163,"*"&amp;BZ4:BZ795&amp;"*")&gt;0)*1))</f>
        <v>0</v>
      </c>
      <c r="AJ163" s="76" cm="1">
        <f t="array" ref="AJ163">IF(T163="",0,SUMPRODUCT((BX4:BX795="Gluten")*(BY4:BY795="SUSP")*(COUNTIF(AF163,"*"&amp;BZ4:BZ795&amp;"*")&gt;0)*1))</f>
        <v>0</v>
      </c>
      <c r="AK163" s="76" cm="1">
        <f t="array" ref="AK163">IF(T163="",0,SUMPRODUCT((BX4:BX795="Crustaces")*(BY4:BY795="ALERTE")*(COUNTIF(AF163,"*"&amp;BZ4:BZ795&amp;"*")&gt;0)*1))</f>
        <v>0</v>
      </c>
      <c r="AL163" s="76" cm="1">
        <f t="array" ref="AL163">IF(T163="",0,SUMPRODUCT((BX4:BX795="Oeufs")*(BY4:BY795="ALERTE")*(COUNTIF(AF163,"*"&amp;BZ4:BZ795&amp;"*")&gt;0)*1))</f>
        <v>0</v>
      </c>
      <c r="AM163" s="76" cm="1">
        <f t="array" ref="AM163">IF(T163="",0,SUMPRODUCT((BX4:BX795="Poissons")*(BY4:BY795="INFO")*(COUNTIF(AF163,"*"&amp;BZ4:BZ795&amp;"*")&gt;0)*1))</f>
        <v>0</v>
      </c>
      <c r="AN163" s="76" cm="1">
        <f t="array" ref="AN163">IF(T163="",0,SUMPRODUCT((BX4:BX795="Poissons")*(BY4:BY795="EXCL")*(COUNTIF(AF163,"*"&amp;BZ4:BZ795&amp;"*")&gt;0)*1))</f>
        <v>0</v>
      </c>
      <c r="AO163" s="76" cm="1">
        <f t="array" ref="AO163">IF(T163="",0,SUMPRODUCT((BX4:BX795="Poissons")*(BY4:BY795="ALERTE")*(COUNTIF(AF163,"*"&amp;BZ4:BZ795&amp;"*")&gt;0)*1))</f>
        <v>0</v>
      </c>
      <c r="AP163" s="76" cm="1">
        <f t="array" ref="AP163">IF(T163="",0,SUMPRODUCT((BX4:BX795="Arachides")*(BY4:BY795="ALERTE")*(COUNTIF(AF163,"*"&amp;BZ4:BZ795&amp;"*")&gt;0)*1))</f>
        <v>0</v>
      </c>
      <c r="AQ163" s="76" cm="1">
        <f t="array" ref="AQ163">IF(T163="",0,SUMPRODUCT((BX4:BX795="Soja")*(BY4:BY795="INFO")*(COUNTIF(AF163,"*"&amp;BZ4:BZ795&amp;"*")&gt;0)*1))</f>
        <v>0</v>
      </c>
      <c r="AR163" s="76" cm="1">
        <f t="array" ref="AR163">IF(T163="",0,SUMPRODUCT((BX4:BX795="Soja")*(BY4:BY795="ALERTE")*(COUNTIF(AF163,"*"&amp;BZ4:BZ795&amp;"*")&gt;0)*1))</f>
        <v>0</v>
      </c>
      <c r="AS163" s="76" cm="1">
        <f t="array" ref="AS163">IF(T163="",0,SUMPRODUCT((BX4:BX795="Lait")*(BY4:BY795="INFO")*(COUNTIF(AF163,"*"&amp;BZ4:BZ795&amp;"*")&gt;0)*1))</f>
        <v>0</v>
      </c>
      <c r="AT163" s="76" cm="1">
        <f t="array" ref="AT163">IF(T163="",0,SUMPRODUCT((BX4:BX795="Lait")*(BY4:BY795="EXCL")*(COUNTIF(AF163,"*"&amp;BZ4:BZ795&amp;"*")&gt;0)*1))</f>
        <v>0</v>
      </c>
      <c r="AU163" s="76" cm="1">
        <f t="array" ref="AU163">IF(T163="",0,SUMPRODUCT((BX4:BX795="Lait")*(BY4:BY795="ALERTE")*(COUNTIF(AF163,"*"&amp;BZ4:BZ795&amp;"*")&gt;0)*1))</f>
        <v>0</v>
      </c>
      <c r="AV163" s="76" cm="1">
        <f t="array" ref="AV163">IF(T163="",0,SUMPRODUCT((BX4:BX795="Lait")*(BY4:BY795="SUSP")*(COUNTIF(AF163,"*"&amp;BZ4:BZ795&amp;"*")&gt;0)*1))</f>
        <v>0</v>
      </c>
      <c r="AW163" s="76" cm="1">
        <f t="array" ref="AW163">IF(T163="",0,SUMPRODUCT((BX4:BX795="Fruits a coque")*(BY4:BY795="EXCL")*(COUNTIF(AF163,"*"&amp;BZ4:BZ795&amp;"*")&gt;0)*1))</f>
        <v>0</v>
      </c>
      <c r="AX163" s="76" cm="1">
        <f t="array" ref="AX163">IF(T163="",0,SUMPRODUCT((BX4:BX795="Fruits a coque")*(BY4:BY795="ALERTE")*(COUNTIF(AF163,"*"&amp;BZ4:BZ795&amp;"*")&gt;0)*1))</f>
        <v>0</v>
      </c>
      <c r="AY163" s="76" cm="1">
        <f t="array" ref="AY163">IF(T163="",0,SUMPRODUCT((BX4:BX795="Celeri")*(BY4:BY795="ALERTE")*(COUNTIF(AF163,"*"&amp;BZ4:BZ795&amp;"*")&gt;0)*1))</f>
        <v>0</v>
      </c>
      <c r="AZ163" s="76" cm="1">
        <f t="array" ref="AZ163">IF(T163="",0,SUMPRODUCT((BX4:BX795="Moutarde")*(BY4:BY795="ALERTE")*(COUNTIF(AF163,"*"&amp;BZ4:BZ795&amp;"*")&gt;0)*1))</f>
        <v>0</v>
      </c>
      <c r="BA163" s="76" cm="1">
        <f t="array" ref="BA163">IF(T163="",0,SUMPRODUCT((BX4:BX795="Sesame")*(BY4:BY795="ALERTE")*(COUNTIF(AF163,"*"&amp;BZ4:BZ795&amp;"*")&gt;0)*1))</f>
        <v>0</v>
      </c>
      <c r="BB163" s="76" cm="1">
        <f t="array" ref="BB163">IF(T163="",0,SUMPRODUCT((BX4:BX795="Sulfites")*(BY4:BY795="ALERTE")*(COUNTIF(AF163,"*"&amp;BZ4:BZ795&amp;"*")&gt;0)*1))</f>
        <v>0</v>
      </c>
      <c r="BC163" s="76" cm="1">
        <f t="array" ref="BC163">IF(T163="",0,SUMPRODUCT((BX4:BX795="Lupin")*(BY4:BY795="ALERTE")*(COUNTIF(AF163,"*"&amp;BZ4:BZ795&amp;"*")&gt;0)*1))</f>
        <v>0</v>
      </c>
      <c r="BD163" s="76" cm="1">
        <f t="array" ref="BD163">IF(T163="",0,SUMPRODUCT((BX4:BX795="Mollusques")*(BY4:BY795="EXCL")*(COUNTIF(AF163,"*"&amp;BZ4:BZ795&amp;"*")&gt;0)*1))</f>
        <v>0</v>
      </c>
      <c r="BE163" s="76" cm="1">
        <f t="array" ref="BE163">IF(T163="",0,SUMPRODUCT((BX4:BX795="Mollusques")*(BY4:BY795="ALERTE")*(COUNTIF(AF163,"*"&amp;BZ4:BZ795&amp;"*")&gt;0)*1))</f>
        <v>0</v>
      </c>
      <c r="BF163" s="76" t="str">
        <f t="shared" si="108"/>
        <v/>
      </c>
      <c r="BG163" s="76" t="str">
        <f t="shared" si="109"/>
        <v/>
      </c>
      <c r="BH163" s="76" t="str">
        <f t="shared" si="110"/>
        <v/>
      </c>
      <c r="BI163" s="76" t="str">
        <f t="shared" si="111"/>
        <v/>
      </c>
      <c r="BJ163" s="76" t="str">
        <f t="shared" si="112"/>
        <v/>
      </c>
      <c r="BK163" s="76" t="str">
        <f t="shared" si="113"/>
        <v/>
      </c>
      <c r="BL163" s="76" t="str">
        <f t="shared" si="114"/>
        <v/>
      </c>
      <c r="BM163" s="76" t="str">
        <f t="shared" si="115"/>
        <v/>
      </c>
      <c r="BN163" s="76" t="str">
        <f t="shared" si="116"/>
        <v/>
      </c>
      <c r="BO163" s="76" t="str">
        <f t="shared" si="117"/>
        <v/>
      </c>
      <c r="BP163" s="76" t="str">
        <f t="shared" si="118"/>
        <v/>
      </c>
      <c r="BQ163" s="76" t="str">
        <f t="shared" si="119"/>
        <v/>
      </c>
      <c r="BR163" s="76" t="str">
        <f t="shared" si="120"/>
        <v/>
      </c>
      <c r="BS163" s="76" t="str">
        <f t="shared" si="121"/>
        <v/>
      </c>
      <c r="BT163" s="76" t="str">
        <f t="shared" si="122"/>
        <v/>
      </c>
      <c r="BU163" s="76" t="str">
        <f t="shared" si="123"/>
        <v/>
      </c>
      <c r="BX163" s="67" t="s">
        <v>10</v>
      </c>
      <c r="BY163" s="547" t="s">
        <v>20</v>
      </c>
      <c r="BZ163" s="67" t="s">
        <v>110</v>
      </c>
      <c r="CA163" s="67" t="s">
        <v>551</v>
      </c>
    </row>
    <row r="164" spans="2:79" ht="30" customHeight="1">
      <c r="B164" s="816" t="str">
        <f t="shared" si="84"/>
        <v/>
      </c>
      <c r="C164" s="816" t="str">
        <f t="shared" si="85"/>
        <v/>
      </c>
      <c r="D164" s="816" t="str">
        <f t="shared" si="86"/>
        <v/>
      </c>
      <c r="E164" s="816">
        <f>IF(H163&lt;&gt;"",E163,IF(E163="","",IFERROR(MATCH(TRUE(),INDEX(INDEX($K:$K,E163+1):$K$203&lt;&gt;"",0),0)+E163,"")))</f>
        <v>305</v>
      </c>
      <c r="F164" s="816">
        <f t="shared" si="124"/>
        <v>0</v>
      </c>
      <c r="G164" s="816" t="str">
        <f t="shared" si="87"/>
        <v>0</v>
      </c>
      <c r="H164" s="829" t="str">
        <f t="shared" si="88"/>
        <v/>
      </c>
      <c r="I164" s="837" t="str">
        <f t="shared" si="89"/>
        <v/>
      </c>
      <c r="J164" s="830" t="str">
        <f>IF(K164="","",COUNTIF($K$18:K164,"&lt;&gt;"))</f>
        <v/>
      </c>
      <c r="K164" s="831"/>
      <c r="L164" s="830" t="str">
        <f t="shared" si="90"/>
        <v/>
      </c>
      <c r="M164" s="792">
        <f t="shared" si="91"/>
        <v>1</v>
      </c>
      <c r="N164" s="832">
        <f t="shared" si="92"/>
        <v>147</v>
      </c>
      <c r="O164" s="833" t="str">
        <f t="shared" si="93"/>
        <v>0</v>
      </c>
      <c r="P164" s="832">
        <f t="shared" si="94"/>
        <v>1</v>
      </c>
      <c r="Q164" s="832">
        <f t="shared" si="95"/>
        <v>1</v>
      </c>
      <c r="S164" s="556">
        <f t="shared" si="96"/>
        <v>164</v>
      </c>
      <c r="T164" s="834" t="str">
        <f t="shared" si="125"/>
        <v>0</v>
      </c>
      <c r="U164" s="556" t="s">
        <v>1456</v>
      </c>
      <c r="V164" s="835" t="str">
        <f t="shared" si="97"/>
        <v>0</v>
      </c>
      <c r="W164" s="836" t="str">
        <f t="shared" si="98"/>
        <v/>
      </c>
      <c r="X164" s="560" t="str">
        <f t="shared" si="99"/>
        <v>0</v>
      </c>
      <c r="Y164" s="561" t="str">
        <f t="shared" si="100"/>
        <v/>
      </c>
      <c r="Z164" s="556">
        <f t="shared" si="101"/>
        <v>0</v>
      </c>
      <c r="AA164" s="556">
        <f t="shared" si="102"/>
        <v>0</v>
      </c>
      <c r="AB164" s="561" t="str">
        <f t="shared" si="103"/>
        <v>aucun match</v>
      </c>
      <c r="AC164" s="76" t="str">
        <f t="shared" si="104"/>
        <v>0</v>
      </c>
      <c r="AD164" s="76" t="str">
        <f t="shared" si="105"/>
        <v>0</v>
      </c>
      <c r="AE164" s="76" t="str">
        <f t="shared" si="106"/>
        <v>0</v>
      </c>
      <c r="AF164" s="76" t="str">
        <f t="shared" si="107"/>
        <v xml:space="preserve"> 0 </v>
      </c>
      <c r="AG164" s="76" cm="1">
        <f t="array" ref="AG164">IF(T164="",0,SUMPRODUCT((BX4:BX795="Gluten")*(BY4:BY795="INFO")*(COUNTIF(AF164,"*"&amp;BZ4:BZ795&amp;"*")&gt;0)*1))</f>
        <v>0</v>
      </c>
      <c r="AH164" s="76" cm="1">
        <f t="array" ref="AH164">IF(T164="",0,SUMPRODUCT((BX4:BX795="Gluten")*(BY4:BY795="EXCL")*(COUNTIF(AF164,"*"&amp;BZ4:BZ795&amp;"*")&gt;0)*1))</f>
        <v>0</v>
      </c>
      <c r="AI164" s="76" cm="1">
        <f t="array" ref="AI164">IF(T164="",0,SUMPRODUCT((BX4:BX795="Gluten")*(BY4:BY795="ALERTE")*(COUNTIF(AF164,"*"&amp;BZ4:BZ795&amp;"*")&gt;0)*1))</f>
        <v>0</v>
      </c>
      <c r="AJ164" s="76" cm="1">
        <f t="array" ref="AJ164">IF(T164="",0,SUMPRODUCT((BX4:BX795="Gluten")*(BY4:BY795="SUSP")*(COUNTIF(AF164,"*"&amp;BZ4:BZ795&amp;"*")&gt;0)*1))</f>
        <v>0</v>
      </c>
      <c r="AK164" s="76" cm="1">
        <f t="array" ref="AK164">IF(T164="",0,SUMPRODUCT((BX4:BX795="Crustaces")*(BY4:BY795="ALERTE")*(COUNTIF(AF164,"*"&amp;BZ4:BZ795&amp;"*")&gt;0)*1))</f>
        <v>0</v>
      </c>
      <c r="AL164" s="76" cm="1">
        <f t="array" ref="AL164">IF(T164="",0,SUMPRODUCT((BX4:BX795="Oeufs")*(BY4:BY795="ALERTE")*(COUNTIF(AF164,"*"&amp;BZ4:BZ795&amp;"*")&gt;0)*1))</f>
        <v>0</v>
      </c>
      <c r="AM164" s="76" cm="1">
        <f t="array" ref="AM164">IF(T164="",0,SUMPRODUCT((BX4:BX795="Poissons")*(BY4:BY795="INFO")*(COUNTIF(AF164,"*"&amp;BZ4:BZ795&amp;"*")&gt;0)*1))</f>
        <v>0</v>
      </c>
      <c r="AN164" s="76" cm="1">
        <f t="array" ref="AN164">IF(T164="",0,SUMPRODUCT((BX4:BX795="Poissons")*(BY4:BY795="EXCL")*(COUNTIF(AF164,"*"&amp;BZ4:BZ795&amp;"*")&gt;0)*1))</f>
        <v>0</v>
      </c>
      <c r="AO164" s="76" cm="1">
        <f t="array" ref="AO164">IF(T164="",0,SUMPRODUCT((BX4:BX795="Poissons")*(BY4:BY795="ALERTE")*(COUNTIF(AF164,"*"&amp;BZ4:BZ795&amp;"*")&gt;0)*1))</f>
        <v>0</v>
      </c>
      <c r="AP164" s="76" cm="1">
        <f t="array" ref="AP164">IF(T164="",0,SUMPRODUCT((BX4:BX795="Arachides")*(BY4:BY795="ALERTE")*(COUNTIF(AF164,"*"&amp;BZ4:BZ795&amp;"*")&gt;0)*1))</f>
        <v>0</v>
      </c>
      <c r="AQ164" s="76" cm="1">
        <f t="array" ref="AQ164">IF(T164="",0,SUMPRODUCT((BX4:BX795="Soja")*(BY4:BY795="INFO")*(COUNTIF(AF164,"*"&amp;BZ4:BZ795&amp;"*")&gt;0)*1))</f>
        <v>0</v>
      </c>
      <c r="AR164" s="76" cm="1">
        <f t="array" ref="AR164">IF(T164="",0,SUMPRODUCT((BX4:BX795="Soja")*(BY4:BY795="ALERTE")*(COUNTIF(AF164,"*"&amp;BZ4:BZ795&amp;"*")&gt;0)*1))</f>
        <v>0</v>
      </c>
      <c r="AS164" s="76" cm="1">
        <f t="array" ref="AS164">IF(T164="",0,SUMPRODUCT((BX4:BX795="Lait")*(BY4:BY795="INFO")*(COUNTIF(AF164,"*"&amp;BZ4:BZ795&amp;"*")&gt;0)*1))</f>
        <v>0</v>
      </c>
      <c r="AT164" s="76" cm="1">
        <f t="array" ref="AT164">IF(T164="",0,SUMPRODUCT((BX4:BX795="Lait")*(BY4:BY795="EXCL")*(COUNTIF(AF164,"*"&amp;BZ4:BZ795&amp;"*")&gt;0)*1))</f>
        <v>0</v>
      </c>
      <c r="AU164" s="76" cm="1">
        <f t="array" ref="AU164">IF(T164="",0,SUMPRODUCT((BX4:BX795="Lait")*(BY4:BY795="ALERTE")*(COUNTIF(AF164,"*"&amp;BZ4:BZ795&amp;"*")&gt;0)*1))</f>
        <v>0</v>
      </c>
      <c r="AV164" s="76" cm="1">
        <f t="array" ref="AV164">IF(T164="",0,SUMPRODUCT((BX4:BX795="Lait")*(BY4:BY795="SUSP")*(COUNTIF(AF164,"*"&amp;BZ4:BZ795&amp;"*")&gt;0)*1))</f>
        <v>0</v>
      </c>
      <c r="AW164" s="76" cm="1">
        <f t="array" ref="AW164">IF(T164="",0,SUMPRODUCT((BX4:BX795="Fruits a coque")*(BY4:BY795="EXCL")*(COUNTIF(AF164,"*"&amp;BZ4:BZ795&amp;"*")&gt;0)*1))</f>
        <v>0</v>
      </c>
      <c r="AX164" s="76" cm="1">
        <f t="array" ref="AX164">IF(T164="",0,SUMPRODUCT((BX4:BX795="Fruits a coque")*(BY4:BY795="ALERTE")*(COUNTIF(AF164,"*"&amp;BZ4:BZ795&amp;"*")&gt;0)*1))</f>
        <v>0</v>
      </c>
      <c r="AY164" s="76" cm="1">
        <f t="array" ref="AY164">IF(T164="",0,SUMPRODUCT((BX4:BX795="Celeri")*(BY4:BY795="ALERTE")*(COUNTIF(AF164,"*"&amp;BZ4:BZ795&amp;"*")&gt;0)*1))</f>
        <v>0</v>
      </c>
      <c r="AZ164" s="76" cm="1">
        <f t="array" ref="AZ164">IF(T164="",0,SUMPRODUCT((BX4:BX795="Moutarde")*(BY4:BY795="ALERTE")*(COUNTIF(AF164,"*"&amp;BZ4:BZ795&amp;"*")&gt;0)*1))</f>
        <v>0</v>
      </c>
      <c r="BA164" s="76" cm="1">
        <f t="array" ref="BA164">IF(T164="",0,SUMPRODUCT((BX4:BX795="Sesame")*(BY4:BY795="ALERTE")*(COUNTIF(AF164,"*"&amp;BZ4:BZ795&amp;"*")&gt;0)*1))</f>
        <v>0</v>
      </c>
      <c r="BB164" s="76" cm="1">
        <f t="array" ref="BB164">IF(T164="",0,SUMPRODUCT((BX4:BX795="Sulfites")*(BY4:BY795="ALERTE")*(COUNTIF(AF164,"*"&amp;BZ4:BZ795&amp;"*")&gt;0)*1))</f>
        <v>0</v>
      </c>
      <c r="BC164" s="76" cm="1">
        <f t="array" ref="BC164">IF(T164="",0,SUMPRODUCT((BX4:BX795="Lupin")*(BY4:BY795="ALERTE")*(COUNTIF(AF164,"*"&amp;BZ4:BZ795&amp;"*")&gt;0)*1))</f>
        <v>0</v>
      </c>
      <c r="BD164" s="76" cm="1">
        <f t="array" ref="BD164">IF(T164="",0,SUMPRODUCT((BX4:BX795="Mollusques")*(BY4:BY795="EXCL")*(COUNTIF(AF164,"*"&amp;BZ4:BZ795&amp;"*")&gt;0)*1))</f>
        <v>0</v>
      </c>
      <c r="BE164" s="76" cm="1">
        <f t="array" ref="BE164">IF(T164="",0,SUMPRODUCT((BX4:BX795="Mollusques")*(BY4:BY795="ALERTE")*(COUNTIF(AF164,"*"&amp;BZ4:BZ795&amp;"*")&gt;0)*1))</f>
        <v>0</v>
      </c>
      <c r="BF164" s="76" t="str">
        <f t="shared" si="108"/>
        <v/>
      </c>
      <c r="BG164" s="76" t="str">
        <f t="shared" si="109"/>
        <v/>
      </c>
      <c r="BH164" s="76" t="str">
        <f t="shared" si="110"/>
        <v/>
      </c>
      <c r="BI164" s="76" t="str">
        <f t="shared" si="111"/>
        <v/>
      </c>
      <c r="BJ164" s="76" t="str">
        <f t="shared" si="112"/>
        <v/>
      </c>
      <c r="BK164" s="76" t="str">
        <f t="shared" si="113"/>
        <v/>
      </c>
      <c r="BL164" s="76" t="str">
        <f t="shared" si="114"/>
        <v/>
      </c>
      <c r="BM164" s="76" t="str">
        <f t="shared" si="115"/>
        <v/>
      </c>
      <c r="BN164" s="76" t="str">
        <f t="shared" si="116"/>
        <v/>
      </c>
      <c r="BO164" s="76" t="str">
        <f t="shared" si="117"/>
        <v/>
      </c>
      <c r="BP164" s="76" t="str">
        <f t="shared" si="118"/>
        <v/>
      </c>
      <c r="BQ164" s="76" t="str">
        <f t="shared" si="119"/>
        <v/>
      </c>
      <c r="BR164" s="76" t="str">
        <f t="shared" si="120"/>
        <v/>
      </c>
      <c r="BS164" s="76" t="str">
        <f t="shared" si="121"/>
        <v/>
      </c>
      <c r="BT164" s="76" t="str">
        <f t="shared" si="122"/>
        <v/>
      </c>
      <c r="BU164" s="76" t="str">
        <f t="shared" si="123"/>
        <v/>
      </c>
      <c r="BX164" s="67" t="s">
        <v>10</v>
      </c>
      <c r="BY164" s="547" t="s">
        <v>20</v>
      </c>
      <c r="BZ164" s="67" t="s">
        <v>2119</v>
      </c>
      <c r="CA164" s="67" t="s">
        <v>552</v>
      </c>
    </row>
    <row r="165" spans="2:79" ht="30" customHeight="1">
      <c r="B165" s="816" t="str">
        <f t="shared" si="84"/>
        <v/>
      </c>
      <c r="C165" s="816" t="str">
        <f t="shared" si="85"/>
        <v/>
      </c>
      <c r="D165" s="816" t="str">
        <f t="shared" si="86"/>
        <v/>
      </c>
      <c r="E165" s="816">
        <f>IF(H164&lt;&gt;"",E164,IF(E164="","",IFERROR(MATCH(TRUE(),INDEX(INDEX($K:$K,E164+1):$K$203&lt;&gt;"",0),0)+E164,"")))</f>
        <v>306</v>
      </c>
      <c r="F165" s="816">
        <f t="shared" si="124"/>
        <v>0</v>
      </c>
      <c r="G165" s="816" t="str">
        <f t="shared" si="87"/>
        <v>0</v>
      </c>
      <c r="H165" s="829" t="str">
        <f t="shared" si="88"/>
        <v/>
      </c>
      <c r="I165" s="837" t="str">
        <f t="shared" si="89"/>
        <v/>
      </c>
      <c r="J165" s="830" t="str">
        <f>IF(K165="","",COUNTIF($K$18:K165,"&lt;&gt;"))</f>
        <v/>
      </c>
      <c r="K165" s="831"/>
      <c r="L165" s="830" t="str">
        <f t="shared" si="90"/>
        <v/>
      </c>
      <c r="M165" s="792">
        <f t="shared" si="91"/>
        <v>1</v>
      </c>
      <c r="N165" s="832">
        <f t="shared" si="92"/>
        <v>148</v>
      </c>
      <c r="O165" s="833" t="str">
        <f t="shared" si="93"/>
        <v>0</v>
      </c>
      <c r="P165" s="832">
        <f t="shared" si="94"/>
        <v>1</v>
      </c>
      <c r="Q165" s="832">
        <f t="shared" si="95"/>
        <v>1</v>
      </c>
      <c r="S165" s="556">
        <f t="shared" si="96"/>
        <v>165</v>
      </c>
      <c r="T165" s="834" t="str">
        <f t="shared" si="125"/>
        <v>0</v>
      </c>
      <c r="U165" s="556" t="s">
        <v>1456</v>
      </c>
      <c r="V165" s="835" t="str">
        <f t="shared" si="97"/>
        <v>0</v>
      </c>
      <c r="W165" s="836" t="str">
        <f t="shared" si="98"/>
        <v/>
      </c>
      <c r="X165" s="560" t="str">
        <f t="shared" si="99"/>
        <v>0</v>
      </c>
      <c r="Y165" s="561" t="str">
        <f t="shared" si="100"/>
        <v/>
      </c>
      <c r="Z165" s="556">
        <f t="shared" si="101"/>
        <v>0</v>
      </c>
      <c r="AA165" s="556">
        <f t="shared" si="102"/>
        <v>0</v>
      </c>
      <c r="AB165" s="561" t="str">
        <f t="shared" si="103"/>
        <v>aucun match</v>
      </c>
      <c r="AC165" s="76" t="str">
        <f t="shared" si="104"/>
        <v>0</v>
      </c>
      <c r="AD165" s="76" t="str">
        <f t="shared" si="105"/>
        <v>0</v>
      </c>
      <c r="AE165" s="76" t="str">
        <f t="shared" si="106"/>
        <v>0</v>
      </c>
      <c r="AF165" s="76" t="str">
        <f t="shared" si="107"/>
        <v xml:space="preserve"> 0 </v>
      </c>
      <c r="AG165" s="76" cm="1">
        <f t="array" ref="AG165">IF(T165="",0,SUMPRODUCT((BX4:BX795="Gluten")*(BY4:BY795="INFO")*(COUNTIF(AF165,"*"&amp;BZ4:BZ795&amp;"*")&gt;0)*1))</f>
        <v>0</v>
      </c>
      <c r="AH165" s="76" cm="1">
        <f t="array" ref="AH165">IF(T165="",0,SUMPRODUCT((BX4:BX795="Gluten")*(BY4:BY795="EXCL")*(COUNTIF(AF165,"*"&amp;BZ4:BZ795&amp;"*")&gt;0)*1))</f>
        <v>0</v>
      </c>
      <c r="AI165" s="76" cm="1">
        <f t="array" ref="AI165">IF(T165="",0,SUMPRODUCT((BX4:BX795="Gluten")*(BY4:BY795="ALERTE")*(COUNTIF(AF165,"*"&amp;BZ4:BZ795&amp;"*")&gt;0)*1))</f>
        <v>0</v>
      </c>
      <c r="AJ165" s="76" cm="1">
        <f t="array" ref="AJ165">IF(T165="",0,SUMPRODUCT((BX4:BX795="Gluten")*(BY4:BY795="SUSP")*(COUNTIF(AF165,"*"&amp;BZ4:BZ795&amp;"*")&gt;0)*1))</f>
        <v>0</v>
      </c>
      <c r="AK165" s="76" cm="1">
        <f t="array" ref="AK165">IF(T165="",0,SUMPRODUCT((BX4:BX795="Crustaces")*(BY4:BY795="ALERTE")*(COUNTIF(AF165,"*"&amp;BZ4:BZ795&amp;"*")&gt;0)*1))</f>
        <v>0</v>
      </c>
      <c r="AL165" s="76" cm="1">
        <f t="array" ref="AL165">IF(T165="",0,SUMPRODUCT((BX4:BX795="Oeufs")*(BY4:BY795="ALERTE")*(COUNTIF(AF165,"*"&amp;BZ4:BZ795&amp;"*")&gt;0)*1))</f>
        <v>0</v>
      </c>
      <c r="AM165" s="76" cm="1">
        <f t="array" ref="AM165">IF(T165="",0,SUMPRODUCT((BX4:BX795="Poissons")*(BY4:BY795="INFO")*(COUNTIF(AF165,"*"&amp;BZ4:BZ795&amp;"*")&gt;0)*1))</f>
        <v>0</v>
      </c>
      <c r="AN165" s="76" cm="1">
        <f t="array" ref="AN165">IF(T165="",0,SUMPRODUCT((BX4:BX795="Poissons")*(BY4:BY795="EXCL")*(COUNTIF(AF165,"*"&amp;BZ4:BZ795&amp;"*")&gt;0)*1))</f>
        <v>0</v>
      </c>
      <c r="AO165" s="76" cm="1">
        <f t="array" ref="AO165">IF(T165="",0,SUMPRODUCT((BX4:BX795="Poissons")*(BY4:BY795="ALERTE")*(COUNTIF(AF165,"*"&amp;BZ4:BZ795&amp;"*")&gt;0)*1))</f>
        <v>0</v>
      </c>
      <c r="AP165" s="76" cm="1">
        <f t="array" ref="AP165">IF(T165="",0,SUMPRODUCT((BX4:BX795="Arachides")*(BY4:BY795="ALERTE")*(COUNTIF(AF165,"*"&amp;BZ4:BZ795&amp;"*")&gt;0)*1))</f>
        <v>0</v>
      </c>
      <c r="AQ165" s="76" cm="1">
        <f t="array" ref="AQ165">IF(T165="",0,SUMPRODUCT((BX4:BX795="Soja")*(BY4:BY795="INFO")*(COUNTIF(AF165,"*"&amp;BZ4:BZ795&amp;"*")&gt;0)*1))</f>
        <v>0</v>
      </c>
      <c r="AR165" s="76" cm="1">
        <f t="array" ref="AR165">IF(T165="",0,SUMPRODUCT((BX4:BX795="Soja")*(BY4:BY795="ALERTE")*(COUNTIF(AF165,"*"&amp;BZ4:BZ795&amp;"*")&gt;0)*1))</f>
        <v>0</v>
      </c>
      <c r="AS165" s="76" cm="1">
        <f t="array" ref="AS165">IF(T165="",0,SUMPRODUCT((BX4:BX795="Lait")*(BY4:BY795="INFO")*(COUNTIF(AF165,"*"&amp;BZ4:BZ795&amp;"*")&gt;0)*1))</f>
        <v>0</v>
      </c>
      <c r="AT165" s="76" cm="1">
        <f t="array" ref="AT165">IF(T165="",0,SUMPRODUCT((BX4:BX795="Lait")*(BY4:BY795="EXCL")*(COUNTIF(AF165,"*"&amp;BZ4:BZ795&amp;"*")&gt;0)*1))</f>
        <v>0</v>
      </c>
      <c r="AU165" s="76" cm="1">
        <f t="array" ref="AU165">IF(T165="",0,SUMPRODUCT((BX4:BX795="Lait")*(BY4:BY795="ALERTE")*(COUNTIF(AF165,"*"&amp;BZ4:BZ795&amp;"*")&gt;0)*1))</f>
        <v>0</v>
      </c>
      <c r="AV165" s="76" cm="1">
        <f t="array" ref="AV165">IF(T165="",0,SUMPRODUCT((BX4:BX795="Lait")*(BY4:BY795="SUSP")*(COUNTIF(AF165,"*"&amp;BZ4:BZ795&amp;"*")&gt;0)*1))</f>
        <v>0</v>
      </c>
      <c r="AW165" s="76" cm="1">
        <f t="array" ref="AW165">IF(T165="",0,SUMPRODUCT((BX4:BX795="Fruits a coque")*(BY4:BY795="EXCL")*(COUNTIF(AF165,"*"&amp;BZ4:BZ795&amp;"*")&gt;0)*1))</f>
        <v>0</v>
      </c>
      <c r="AX165" s="76" cm="1">
        <f t="array" ref="AX165">IF(T165="",0,SUMPRODUCT((BX4:BX795="Fruits a coque")*(BY4:BY795="ALERTE")*(COUNTIF(AF165,"*"&amp;BZ4:BZ795&amp;"*")&gt;0)*1))</f>
        <v>0</v>
      </c>
      <c r="AY165" s="76" cm="1">
        <f t="array" ref="AY165">IF(T165="",0,SUMPRODUCT((BX4:BX795="Celeri")*(BY4:BY795="ALERTE")*(COUNTIF(AF165,"*"&amp;BZ4:BZ795&amp;"*")&gt;0)*1))</f>
        <v>0</v>
      </c>
      <c r="AZ165" s="76" cm="1">
        <f t="array" ref="AZ165">IF(T165="",0,SUMPRODUCT((BX4:BX795="Moutarde")*(BY4:BY795="ALERTE")*(COUNTIF(AF165,"*"&amp;BZ4:BZ795&amp;"*")&gt;0)*1))</f>
        <v>0</v>
      </c>
      <c r="BA165" s="76" cm="1">
        <f t="array" ref="BA165">IF(T165="",0,SUMPRODUCT((BX4:BX795="Sesame")*(BY4:BY795="ALERTE")*(COUNTIF(AF165,"*"&amp;BZ4:BZ795&amp;"*")&gt;0)*1))</f>
        <v>0</v>
      </c>
      <c r="BB165" s="76" cm="1">
        <f t="array" ref="BB165">IF(T165="",0,SUMPRODUCT((BX4:BX795="Sulfites")*(BY4:BY795="ALERTE")*(COUNTIF(AF165,"*"&amp;BZ4:BZ795&amp;"*")&gt;0)*1))</f>
        <v>0</v>
      </c>
      <c r="BC165" s="76" cm="1">
        <f t="array" ref="BC165">IF(T165="",0,SUMPRODUCT((BX4:BX795="Lupin")*(BY4:BY795="ALERTE")*(COUNTIF(AF165,"*"&amp;BZ4:BZ795&amp;"*")&gt;0)*1))</f>
        <v>0</v>
      </c>
      <c r="BD165" s="76" cm="1">
        <f t="array" ref="BD165">IF(T165="",0,SUMPRODUCT((BX4:BX795="Mollusques")*(BY4:BY795="EXCL")*(COUNTIF(AF165,"*"&amp;BZ4:BZ795&amp;"*")&gt;0)*1))</f>
        <v>0</v>
      </c>
      <c r="BE165" s="76" cm="1">
        <f t="array" ref="BE165">IF(T165="",0,SUMPRODUCT((BX4:BX795="Mollusques")*(BY4:BY795="ALERTE")*(COUNTIF(AF165,"*"&amp;BZ4:BZ795&amp;"*")&gt;0)*1))</f>
        <v>0</v>
      </c>
      <c r="BF165" s="76" t="str">
        <f t="shared" si="108"/>
        <v/>
      </c>
      <c r="BG165" s="76" t="str">
        <f t="shared" si="109"/>
        <v/>
      </c>
      <c r="BH165" s="76" t="str">
        <f t="shared" si="110"/>
        <v/>
      </c>
      <c r="BI165" s="76" t="str">
        <f t="shared" si="111"/>
        <v/>
      </c>
      <c r="BJ165" s="76" t="str">
        <f t="shared" si="112"/>
        <v/>
      </c>
      <c r="BK165" s="76" t="str">
        <f t="shared" si="113"/>
        <v/>
      </c>
      <c r="BL165" s="76" t="str">
        <f t="shared" si="114"/>
        <v/>
      </c>
      <c r="BM165" s="76" t="str">
        <f t="shared" si="115"/>
        <v/>
      </c>
      <c r="BN165" s="76" t="str">
        <f t="shared" si="116"/>
        <v/>
      </c>
      <c r="BO165" s="76" t="str">
        <f t="shared" si="117"/>
        <v/>
      </c>
      <c r="BP165" s="76" t="str">
        <f t="shared" si="118"/>
        <v/>
      </c>
      <c r="BQ165" s="76" t="str">
        <f t="shared" si="119"/>
        <v/>
      </c>
      <c r="BR165" s="76" t="str">
        <f t="shared" si="120"/>
        <v/>
      </c>
      <c r="BS165" s="76" t="str">
        <f t="shared" si="121"/>
        <v/>
      </c>
      <c r="BT165" s="76" t="str">
        <f t="shared" si="122"/>
        <v/>
      </c>
      <c r="BU165" s="76" t="str">
        <f t="shared" si="123"/>
        <v/>
      </c>
      <c r="BX165" s="67" t="s">
        <v>10</v>
      </c>
      <c r="BY165" s="547" t="s">
        <v>20</v>
      </c>
      <c r="BZ165" s="67" t="s">
        <v>111</v>
      </c>
      <c r="CA165" s="67" t="s">
        <v>553</v>
      </c>
    </row>
    <row r="166" spans="2:79" ht="30" customHeight="1">
      <c r="B166" s="816" t="str">
        <f t="shared" si="84"/>
        <v/>
      </c>
      <c r="C166" s="816" t="str">
        <f t="shared" si="85"/>
        <v/>
      </c>
      <c r="D166" s="816" t="str">
        <f t="shared" si="86"/>
        <v/>
      </c>
      <c r="E166" s="816">
        <f>IF(H165&lt;&gt;"",E165,IF(E165="","",IFERROR(MATCH(TRUE(),INDEX(INDEX($K:$K,E165+1):$K$203&lt;&gt;"",0),0)+E165,"")))</f>
        <v>307</v>
      </c>
      <c r="F166" s="816">
        <f t="shared" si="124"/>
        <v>0</v>
      </c>
      <c r="G166" s="816" t="str">
        <f t="shared" si="87"/>
        <v>0</v>
      </c>
      <c r="H166" s="829" t="str">
        <f t="shared" si="88"/>
        <v/>
      </c>
      <c r="I166" s="837" t="str">
        <f t="shared" si="89"/>
        <v/>
      </c>
      <c r="J166" s="830" t="str">
        <f>IF(K166="","",COUNTIF($K$18:K166,"&lt;&gt;"))</f>
        <v/>
      </c>
      <c r="K166" s="831"/>
      <c r="L166" s="830" t="str">
        <f t="shared" si="90"/>
        <v/>
      </c>
      <c r="M166" s="792">
        <f t="shared" si="91"/>
        <v>1</v>
      </c>
      <c r="N166" s="832">
        <f t="shared" si="92"/>
        <v>149</v>
      </c>
      <c r="O166" s="833" t="str">
        <f t="shared" si="93"/>
        <v>0</v>
      </c>
      <c r="P166" s="832">
        <f t="shared" si="94"/>
        <v>1</v>
      </c>
      <c r="Q166" s="832">
        <f t="shared" si="95"/>
        <v>1</v>
      </c>
      <c r="S166" s="556">
        <f t="shared" si="96"/>
        <v>166</v>
      </c>
      <c r="T166" s="834" t="str">
        <f t="shared" si="125"/>
        <v>0</v>
      </c>
      <c r="U166" s="556" t="s">
        <v>1456</v>
      </c>
      <c r="V166" s="835" t="str">
        <f t="shared" si="97"/>
        <v>0</v>
      </c>
      <c r="W166" s="836" t="str">
        <f t="shared" si="98"/>
        <v/>
      </c>
      <c r="X166" s="560" t="str">
        <f t="shared" si="99"/>
        <v>0</v>
      </c>
      <c r="Y166" s="561" t="str">
        <f t="shared" si="100"/>
        <v/>
      </c>
      <c r="Z166" s="556">
        <f t="shared" si="101"/>
        <v>0</v>
      </c>
      <c r="AA166" s="556">
        <f t="shared" si="102"/>
        <v>0</v>
      </c>
      <c r="AB166" s="561" t="str">
        <f t="shared" si="103"/>
        <v>aucun match</v>
      </c>
      <c r="AC166" s="76" t="str">
        <f t="shared" si="104"/>
        <v>0</v>
      </c>
      <c r="AD166" s="76" t="str">
        <f t="shared" si="105"/>
        <v>0</v>
      </c>
      <c r="AE166" s="76" t="str">
        <f t="shared" si="106"/>
        <v>0</v>
      </c>
      <c r="AF166" s="76" t="str">
        <f t="shared" si="107"/>
        <v xml:space="preserve"> 0 </v>
      </c>
      <c r="AG166" s="76" cm="1">
        <f t="array" ref="AG166">IF(T166="",0,SUMPRODUCT((BX4:BX795="Gluten")*(BY4:BY795="INFO")*(COUNTIF(AF166,"*"&amp;BZ4:BZ795&amp;"*")&gt;0)*1))</f>
        <v>0</v>
      </c>
      <c r="AH166" s="76" cm="1">
        <f t="array" ref="AH166">IF(T166="",0,SUMPRODUCT((BX4:BX795="Gluten")*(BY4:BY795="EXCL")*(COUNTIF(AF166,"*"&amp;BZ4:BZ795&amp;"*")&gt;0)*1))</f>
        <v>0</v>
      </c>
      <c r="AI166" s="76" cm="1">
        <f t="array" ref="AI166">IF(T166="",0,SUMPRODUCT((BX4:BX795="Gluten")*(BY4:BY795="ALERTE")*(COUNTIF(AF166,"*"&amp;BZ4:BZ795&amp;"*")&gt;0)*1))</f>
        <v>0</v>
      </c>
      <c r="AJ166" s="76" cm="1">
        <f t="array" ref="AJ166">IF(T166="",0,SUMPRODUCT((BX4:BX795="Gluten")*(BY4:BY795="SUSP")*(COUNTIF(AF166,"*"&amp;BZ4:BZ795&amp;"*")&gt;0)*1))</f>
        <v>0</v>
      </c>
      <c r="AK166" s="76" cm="1">
        <f t="array" ref="AK166">IF(T166="",0,SUMPRODUCT((BX4:BX795="Crustaces")*(BY4:BY795="ALERTE")*(COUNTIF(AF166,"*"&amp;BZ4:BZ795&amp;"*")&gt;0)*1))</f>
        <v>0</v>
      </c>
      <c r="AL166" s="76" cm="1">
        <f t="array" ref="AL166">IF(T166="",0,SUMPRODUCT((BX4:BX795="Oeufs")*(BY4:BY795="ALERTE")*(COUNTIF(AF166,"*"&amp;BZ4:BZ795&amp;"*")&gt;0)*1))</f>
        <v>0</v>
      </c>
      <c r="AM166" s="76" cm="1">
        <f t="array" ref="AM166">IF(T166="",0,SUMPRODUCT((BX4:BX795="Poissons")*(BY4:BY795="INFO")*(COUNTIF(AF166,"*"&amp;BZ4:BZ795&amp;"*")&gt;0)*1))</f>
        <v>0</v>
      </c>
      <c r="AN166" s="76" cm="1">
        <f t="array" ref="AN166">IF(T166="",0,SUMPRODUCT((BX4:BX795="Poissons")*(BY4:BY795="EXCL")*(COUNTIF(AF166,"*"&amp;BZ4:BZ795&amp;"*")&gt;0)*1))</f>
        <v>0</v>
      </c>
      <c r="AO166" s="76" cm="1">
        <f t="array" ref="AO166">IF(T166="",0,SUMPRODUCT((BX4:BX795="Poissons")*(BY4:BY795="ALERTE")*(COUNTIF(AF166,"*"&amp;BZ4:BZ795&amp;"*")&gt;0)*1))</f>
        <v>0</v>
      </c>
      <c r="AP166" s="76" cm="1">
        <f t="array" ref="AP166">IF(T166="",0,SUMPRODUCT((BX4:BX795="Arachides")*(BY4:BY795="ALERTE")*(COUNTIF(AF166,"*"&amp;BZ4:BZ795&amp;"*")&gt;0)*1))</f>
        <v>0</v>
      </c>
      <c r="AQ166" s="76" cm="1">
        <f t="array" ref="AQ166">IF(T166="",0,SUMPRODUCT((BX4:BX795="Soja")*(BY4:BY795="INFO")*(COUNTIF(AF166,"*"&amp;BZ4:BZ795&amp;"*")&gt;0)*1))</f>
        <v>0</v>
      </c>
      <c r="AR166" s="76" cm="1">
        <f t="array" ref="AR166">IF(T166="",0,SUMPRODUCT((BX4:BX795="Soja")*(BY4:BY795="ALERTE")*(COUNTIF(AF166,"*"&amp;BZ4:BZ795&amp;"*")&gt;0)*1))</f>
        <v>0</v>
      </c>
      <c r="AS166" s="76" cm="1">
        <f t="array" ref="AS166">IF(T166="",0,SUMPRODUCT((BX4:BX795="Lait")*(BY4:BY795="INFO")*(COUNTIF(AF166,"*"&amp;BZ4:BZ795&amp;"*")&gt;0)*1))</f>
        <v>0</v>
      </c>
      <c r="AT166" s="76" cm="1">
        <f t="array" ref="AT166">IF(T166="",0,SUMPRODUCT((BX4:BX795="Lait")*(BY4:BY795="EXCL")*(COUNTIF(AF166,"*"&amp;BZ4:BZ795&amp;"*")&gt;0)*1))</f>
        <v>0</v>
      </c>
      <c r="AU166" s="76" cm="1">
        <f t="array" ref="AU166">IF(T166="",0,SUMPRODUCT((BX4:BX795="Lait")*(BY4:BY795="ALERTE")*(COUNTIF(AF166,"*"&amp;BZ4:BZ795&amp;"*")&gt;0)*1))</f>
        <v>0</v>
      </c>
      <c r="AV166" s="76" cm="1">
        <f t="array" ref="AV166">IF(T166="",0,SUMPRODUCT((BX4:BX795="Lait")*(BY4:BY795="SUSP")*(COUNTIF(AF166,"*"&amp;BZ4:BZ795&amp;"*")&gt;0)*1))</f>
        <v>0</v>
      </c>
      <c r="AW166" s="76" cm="1">
        <f t="array" ref="AW166">IF(T166="",0,SUMPRODUCT((BX4:BX795="Fruits a coque")*(BY4:BY795="EXCL")*(COUNTIF(AF166,"*"&amp;BZ4:BZ795&amp;"*")&gt;0)*1))</f>
        <v>0</v>
      </c>
      <c r="AX166" s="76" cm="1">
        <f t="array" ref="AX166">IF(T166="",0,SUMPRODUCT((BX4:BX795="Fruits a coque")*(BY4:BY795="ALERTE")*(COUNTIF(AF166,"*"&amp;BZ4:BZ795&amp;"*")&gt;0)*1))</f>
        <v>0</v>
      </c>
      <c r="AY166" s="76" cm="1">
        <f t="array" ref="AY166">IF(T166="",0,SUMPRODUCT((BX4:BX795="Celeri")*(BY4:BY795="ALERTE")*(COUNTIF(AF166,"*"&amp;BZ4:BZ795&amp;"*")&gt;0)*1))</f>
        <v>0</v>
      </c>
      <c r="AZ166" s="76" cm="1">
        <f t="array" ref="AZ166">IF(T166="",0,SUMPRODUCT((BX4:BX795="Moutarde")*(BY4:BY795="ALERTE")*(COUNTIF(AF166,"*"&amp;BZ4:BZ795&amp;"*")&gt;0)*1))</f>
        <v>0</v>
      </c>
      <c r="BA166" s="76" cm="1">
        <f t="array" ref="BA166">IF(T166="",0,SUMPRODUCT((BX4:BX795="Sesame")*(BY4:BY795="ALERTE")*(COUNTIF(AF166,"*"&amp;BZ4:BZ795&amp;"*")&gt;0)*1))</f>
        <v>0</v>
      </c>
      <c r="BB166" s="76" cm="1">
        <f t="array" ref="BB166">IF(T166="",0,SUMPRODUCT((BX4:BX795="Sulfites")*(BY4:BY795="ALERTE")*(COUNTIF(AF166,"*"&amp;BZ4:BZ795&amp;"*")&gt;0)*1))</f>
        <v>0</v>
      </c>
      <c r="BC166" s="76" cm="1">
        <f t="array" ref="BC166">IF(T166="",0,SUMPRODUCT((BX4:BX795="Lupin")*(BY4:BY795="ALERTE")*(COUNTIF(AF166,"*"&amp;BZ4:BZ795&amp;"*")&gt;0)*1))</f>
        <v>0</v>
      </c>
      <c r="BD166" s="76" cm="1">
        <f t="array" ref="BD166">IF(T166="",0,SUMPRODUCT((BX4:BX795="Mollusques")*(BY4:BY795="EXCL")*(COUNTIF(AF166,"*"&amp;BZ4:BZ795&amp;"*")&gt;0)*1))</f>
        <v>0</v>
      </c>
      <c r="BE166" s="76" cm="1">
        <f t="array" ref="BE166">IF(T166="",0,SUMPRODUCT((BX4:BX795="Mollusques")*(BY4:BY795="ALERTE")*(COUNTIF(AF166,"*"&amp;BZ4:BZ795&amp;"*")&gt;0)*1))</f>
        <v>0</v>
      </c>
      <c r="BF166" s="76" t="str">
        <f t="shared" si="108"/>
        <v/>
      </c>
      <c r="BG166" s="76" t="str">
        <f t="shared" si="109"/>
        <v/>
      </c>
      <c r="BH166" s="76" t="str">
        <f t="shared" si="110"/>
        <v/>
      </c>
      <c r="BI166" s="76" t="str">
        <f t="shared" si="111"/>
        <v/>
      </c>
      <c r="BJ166" s="76" t="str">
        <f t="shared" si="112"/>
        <v/>
      </c>
      <c r="BK166" s="76" t="str">
        <f t="shared" si="113"/>
        <v/>
      </c>
      <c r="BL166" s="76" t="str">
        <f t="shared" si="114"/>
        <v/>
      </c>
      <c r="BM166" s="76" t="str">
        <f t="shared" si="115"/>
        <v/>
      </c>
      <c r="BN166" s="76" t="str">
        <f t="shared" si="116"/>
        <v/>
      </c>
      <c r="BO166" s="76" t="str">
        <f t="shared" si="117"/>
        <v/>
      </c>
      <c r="BP166" s="76" t="str">
        <f t="shared" si="118"/>
        <v/>
      </c>
      <c r="BQ166" s="76" t="str">
        <f t="shared" si="119"/>
        <v/>
      </c>
      <c r="BR166" s="76" t="str">
        <f t="shared" si="120"/>
        <v/>
      </c>
      <c r="BS166" s="76" t="str">
        <f t="shared" si="121"/>
        <v/>
      </c>
      <c r="BT166" s="76" t="str">
        <f t="shared" si="122"/>
        <v/>
      </c>
      <c r="BU166" s="76" t="str">
        <f t="shared" si="123"/>
        <v/>
      </c>
      <c r="BX166" s="67" t="s">
        <v>10</v>
      </c>
      <c r="BY166" s="547" t="s">
        <v>20</v>
      </c>
      <c r="BZ166" s="67" t="s">
        <v>2120</v>
      </c>
      <c r="CA166" s="67" t="s">
        <v>554</v>
      </c>
    </row>
    <row r="167" spans="2:79" ht="30" customHeight="1">
      <c r="B167" s="816" t="str">
        <f t="shared" si="84"/>
        <v/>
      </c>
      <c r="C167" s="816" t="str">
        <f t="shared" si="85"/>
        <v/>
      </c>
      <c r="D167" s="816" t="str">
        <f t="shared" si="86"/>
        <v/>
      </c>
      <c r="E167" s="816">
        <f>IF(H166&lt;&gt;"",E166,IF(E166="","",IFERROR(MATCH(TRUE(),INDEX(INDEX($K:$K,E166+1):$K$203&lt;&gt;"",0),0)+E166,"")))</f>
        <v>308</v>
      </c>
      <c r="F167" s="816">
        <f t="shared" si="124"/>
        <v>0</v>
      </c>
      <c r="G167" s="816" t="str">
        <f t="shared" si="87"/>
        <v>0</v>
      </c>
      <c r="H167" s="829" t="str">
        <f t="shared" si="88"/>
        <v/>
      </c>
      <c r="I167" s="837" t="str">
        <f t="shared" si="89"/>
        <v/>
      </c>
      <c r="J167" s="830" t="str">
        <f>IF(K167="","",COUNTIF($K$18:K167,"&lt;&gt;"))</f>
        <v/>
      </c>
      <c r="K167" s="831"/>
      <c r="L167" s="830" t="str">
        <f t="shared" si="90"/>
        <v/>
      </c>
      <c r="M167" s="792">
        <f t="shared" si="91"/>
        <v>1</v>
      </c>
      <c r="N167" s="832">
        <f t="shared" si="92"/>
        <v>150</v>
      </c>
      <c r="O167" s="833" t="str">
        <f t="shared" si="93"/>
        <v>0</v>
      </c>
      <c r="P167" s="832">
        <f t="shared" si="94"/>
        <v>1</v>
      </c>
      <c r="Q167" s="832">
        <f t="shared" si="95"/>
        <v>1</v>
      </c>
      <c r="S167" s="556">
        <f t="shared" si="96"/>
        <v>167</v>
      </c>
      <c r="T167" s="834" t="str">
        <f t="shared" si="125"/>
        <v>0</v>
      </c>
      <c r="U167" s="556" t="s">
        <v>1456</v>
      </c>
      <c r="V167" s="835" t="str">
        <f t="shared" si="97"/>
        <v>0</v>
      </c>
      <c r="W167" s="836" t="str">
        <f t="shared" si="98"/>
        <v/>
      </c>
      <c r="X167" s="560" t="str">
        <f t="shared" si="99"/>
        <v>0</v>
      </c>
      <c r="Y167" s="561" t="str">
        <f t="shared" si="100"/>
        <v/>
      </c>
      <c r="Z167" s="556">
        <f t="shared" si="101"/>
        <v>0</v>
      </c>
      <c r="AA167" s="556">
        <f t="shared" si="102"/>
        <v>0</v>
      </c>
      <c r="AB167" s="561" t="str">
        <f t="shared" si="103"/>
        <v>aucun match</v>
      </c>
      <c r="AC167" s="76" t="str">
        <f t="shared" si="104"/>
        <v>0</v>
      </c>
      <c r="AD167" s="76" t="str">
        <f t="shared" si="105"/>
        <v>0</v>
      </c>
      <c r="AE167" s="76" t="str">
        <f t="shared" si="106"/>
        <v>0</v>
      </c>
      <c r="AF167" s="76" t="str">
        <f t="shared" si="107"/>
        <v xml:space="preserve"> 0 </v>
      </c>
      <c r="AG167" s="76" cm="1">
        <f t="array" ref="AG167">IF(T167="",0,SUMPRODUCT((BX4:BX795="Gluten")*(BY4:BY795="INFO")*(COUNTIF(AF167,"*"&amp;BZ4:BZ795&amp;"*")&gt;0)*1))</f>
        <v>0</v>
      </c>
      <c r="AH167" s="76" cm="1">
        <f t="array" ref="AH167">IF(T167="",0,SUMPRODUCT((BX4:BX795="Gluten")*(BY4:BY795="EXCL")*(COUNTIF(AF167,"*"&amp;BZ4:BZ795&amp;"*")&gt;0)*1))</f>
        <v>0</v>
      </c>
      <c r="AI167" s="76" cm="1">
        <f t="array" ref="AI167">IF(T167="",0,SUMPRODUCT((BX4:BX795="Gluten")*(BY4:BY795="ALERTE")*(COUNTIF(AF167,"*"&amp;BZ4:BZ795&amp;"*")&gt;0)*1))</f>
        <v>0</v>
      </c>
      <c r="AJ167" s="76" cm="1">
        <f t="array" ref="AJ167">IF(T167="",0,SUMPRODUCT((BX4:BX795="Gluten")*(BY4:BY795="SUSP")*(COUNTIF(AF167,"*"&amp;BZ4:BZ795&amp;"*")&gt;0)*1))</f>
        <v>0</v>
      </c>
      <c r="AK167" s="76" cm="1">
        <f t="array" ref="AK167">IF(T167="",0,SUMPRODUCT((BX4:BX795="Crustaces")*(BY4:BY795="ALERTE")*(COUNTIF(AF167,"*"&amp;BZ4:BZ795&amp;"*")&gt;0)*1))</f>
        <v>0</v>
      </c>
      <c r="AL167" s="76" cm="1">
        <f t="array" ref="AL167">IF(T167="",0,SUMPRODUCT((BX4:BX795="Oeufs")*(BY4:BY795="ALERTE")*(COUNTIF(AF167,"*"&amp;BZ4:BZ795&amp;"*")&gt;0)*1))</f>
        <v>0</v>
      </c>
      <c r="AM167" s="76" cm="1">
        <f t="array" ref="AM167">IF(T167="",0,SUMPRODUCT((BX4:BX795="Poissons")*(BY4:BY795="INFO")*(COUNTIF(AF167,"*"&amp;BZ4:BZ795&amp;"*")&gt;0)*1))</f>
        <v>0</v>
      </c>
      <c r="AN167" s="76" cm="1">
        <f t="array" ref="AN167">IF(T167="",0,SUMPRODUCT((BX4:BX795="Poissons")*(BY4:BY795="EXCL")*(COUNTIF(AF167,"*"&amp;BZ4:BZ795&amp;"*")&gt;0)*1))</f>
        <v>0</v>
      </c>
      <c r="AO167" s="76" cm="1">
        <f t="array" ref="AO167">IF(T167="",0,SUMPRODUCT((BX4:BX795="Poissons")*(BY4:BY795="ALERTE")*(COUNTIF(AF167,"*"&amp;BZ4:BZ795&amp;"*")&gt;0)*1))</f>
        <v>0</v>
      </c>
      <c r="AP167" s="76" cm="1">
        <f t="array" ref="AP167">IF(T167="",0,SUMPRODUCT((BX4:BX795="Arachides")*(BY4:BY795="ALERTE")*(COUNTIF(AF167,"*"&amp;BZ4:BZ795&amp;"*")&gt;0)*1))</f>
        <v>0</v>
      </c>
      <c r="AQ167" s="76" cm="1">
        <f t="array" ref="AQ167">IF(T167="",0,SUMPRODUCT((BX4:BX795="Soja")*(BY4:BY795="INFO")*(COUNTIF(AF167,"*"&amp;BZ4:BZ795&amp;"*")&gt;0)*1))</f>
        <v>0</v>
      </c>
      <c r="AR167" s="76" cm="1">
        <f t="array" ref="AR167">IF(T167="",0,SUMPRODUCT((BX4:BX795="Soja")*(BY4:BY795="ALERTE")*(COUNTIF(AF167,"*"&amp;BZ4:BZ795&amp;"*")&gt;0)*1))</f>
        <v>0</v>
      </c>
      <c r="AS167" s="76" cm="1">
        <f t="array" ref="AS167">IF(T167="",0,SUMPRODUCT((BX4:BX795="Lait")*(BY4:BY795="INFO")*(COUNTIF(AF167,"*"&amp;BZ4:BZ795&amp;"*")&gt;0)*1))</f>
        <v>0</v>
      </c>
      <c r="AT167" s="76" cm="1">
        <f t="array" ref="AT167">IF(T167="",0,SUMPRODUCT((BX4:BX795="Lait")*(BY4:BY795="EXCL")*(COUNTIF(AF167,"*"&amp;BZ4:BZ795&amp;"*")&gt;0)*1))</f>
        <v>0</v>
      </c>
      <c r="AU167" s="76" cm="1">
        <f t="array" ref="AU167">IF(T167="",0,SUMPRODUCT((BX4:BX795="Lait")*(BY4:BY795="ALERTE")*(COUNTIF(AF167,"*"&amp;BZ4:BZ795&amp;"*")&gt;0)*1))</f>
        <v>0</v>
      </c>
      <c r="AV167" s="76" cm="1">
        <f t="array" ref="AV167">IF(T167="",0,SUMPRODUCT((BX4:BX795="Lait")*(BY4:BY795="SUSP")*(COUNTIF(AF167,"*"&amp;BZ4:BZ795&amp;"*")&gt;0)*1))</f>
        <v>0</v>
      </c>
      <c r="AW167" s="76" cm="1">
        <f t="array" ref="AW167">IF(T167="",0,SUMPRODUCT((BX4:BX795="Fruits a coque")*(BY4:BY795="EXCL")*(COUNTIF(AF167,"*"&amp;BZ4:BZ795&amp;"*")&gt;0)*1))</f>
        <v>0</v>
      </c>
      <c r="AX167" s="76" cm="1">
        <f t="array" ref="AX167">IF(T167="",0,SUMPRODUCT((BX4:BX795="Fruits a coque")*(BY4:BY795="ALERTE")*(COUNTIF(AF167,"*"&amp;BZ4:BZ795&amp;"*")&gt;0)*1))</f>
        <v>0</v>
      </c>
      <c r="AY167" s="76" cm="1">
        <f t="array" ref="AY167">IF(T167="",0,SUMPRODUCT((BX4:BX795="Celeri")*(BY4:BY795="ALERTE")*(COUNTIF(AF167,"*"&amp;BZ4:BZ795&amp;"*")&gt;0)*1))</f>
        <v>0</v>
      </c>
      <c r="AZ167" s="76" cm="1">
        <f t="array" ref="AZ167">IF(T167="",0,SUMPRODUCT((BX4:BX795="Moutarde")*(BY4:BY795="ALERTE")*(COUNTIF(AF167,"*"&amp;BZ4:BZ795&amp;"*")&gt;0)*1))</f>
        <v>0</v>
      </c>
      <c r="BA167" s="76" cm="1">
        <f t="array" ref="BA167">IF(T167="",0,SUMPRODUCT((BX4:BX795="Sesame")*(BY4:BY795="ALERTE")*(COUNTIF(AF167,"*"&amp;BZ4:BZ795&amp;"*")&gt;0)*1))</f>
        <v>0</v>
      </c>
      <c r="BB167" s="76" cm="1">
        <f t="array" ref="BB167">IF(T167="",0,SUMPRODUCT((BX4:BX795="Sulfites")*(BY4:BY795="ALERTE")*(COUNTIF(AF167,"*"&amp;BZ4:BZ795&amp;"*")&gt;0)*1))</f>
        <v>0</v>
      </c>
      <c r="BC167" s="76" cm="1">
        <f t="array" ref="BC167">IF(T167="",0,SUMPRODUCT((BX4:BX795="Lupin")*(BY4:BY795="ALERTE")*(COUNTIF(AF167,"*"&amp;BZ4:BZ795&amp;"*")&gt;0)*1))</f>
        <v>0</v>
      </c>
      <c r="BD167" s="76" cm="1">
        <f t="array" ref="BD167">IF(T167="",0,SUMPRODUCT((BX4:BX795="Mollusques")*(BY4:BY795="EXCL")*(COUNTIF(AF167,"*"&amp;BZ4:BZ795&amp;"*")&gt;0)*1))</f>
        <v>0</v>
      </c>
      <c r="BE167" s="76" cm="1">
        <f t="array" ref="BE167">IF(T167="",0,SUMPRODUCT((BX4:BX795="Mollusques")*(BY4:BY795="ALERTE")*(COUNTIF(AF167,"*"&amp;BZ4:BZ795&amp;"*")&gt;0)*1))</f>
        <v>0</v>
      </c>
      <c r="BF167" s="76" t="str">
        <f t="shared" si="108"/>
        <v/>
      </c>
      <c r="BG167" s="76" t="str">
        <f t="shared" si="109"/>
        <v/>
      </c>
      <c r="BH167" s="76" t="str">
        <f t="shared" si="110"/>
        <v/>
      </c>
      <c r="BI167" s="76" t="str">
        <f t="shared" si="111"/>
        <v/>
      </c>
      <c r="BJ167" s="76" t="str">
        <f t="shared" si="112"/>
        <v/>
      </c>
      <c r="BK167" s="76" t="str">
        <f t="shared" si="113"/>
        <v/>
      </c>
      <c r="BL167" s="76" t="str">
        <f t="shared" si="114"/>
        <v/>
      </c>
      <c r="BM167" s="76" t="str">
        <f t="shared" si="115"/>
        <v/>
      </c>
      <c r="BN167" s="76" t="str">
        <f t="shared" si="116"/>
        <v/>
      </c>
      <c r="BO167" s="76" t="str">
        <f t="shared" si="117"/>
        <v/>
      </c>
      <c r="BP167" s="76" t="str">
        <f t="shared" si="118"/>
        <v/>
      </c>
      <c r="BQ167" s="76" t="str">
        <f t="shared" si="119"/>
        <v/>
      </c>
      <c r="BR167" s="76" t="str">
        <f t="shared" si="120"/>
        <v/>
      </c>
      <c r="BS167" s="76" t="str">
        <f t="shared" si="121"/>
        <v/>
      </c>
      <c r="BT167" s="76" t="str">
        <f t="shared" si="122"/>
        <v/>
      </c>
      <c r="BU167" s="76" t="str">
        <f t="shared" si="123"/>
        <v/>
      </c>
      <c r="BX167" s="67" t="s">
        <v>10</v>
      </c>
      <c r="BY167" s="547" t="s">
        <v>20</v>
      </c>
      <c r="BZ167" s="67" t="s">
        <v>2121</v>
      </c>
      <c r="CA167" s="67" t="s">
        <v>555</v>
      </c>
    </row>
    <row r="168" spans="2:79" ht="30" customHeight="1">
      <c r="B168" s="816" t="str">
        <f t="shared" si="84"/>
        <v/>
      </c>
      <c r="C168" s="816" t="str">
        <f t="shared" si="85"/>
        <v/>
      </c>
      <c r="D168" s="816" t="str">
        <f t="shared" si="86"/>
        <v/>
      </c>
      <c r="E168" s="816">
        <f>IF(H167&lt;&gt;"",E167,IF(E167="","",IFERROR(MATCH(TRUE(),INDEX(INDEX($K:$K,E167+1):$K$203&lt;&gt;"",0),0)+E167,"")))</f>
        <v>309</v>
      </c>
      <c r="F168" s="816">
        <f t="shared" si="124"/>
        <v>0</v>
      </c>
      <c r="G168" s="816" t="str">
        <f t="shared" si="87"/>
        <v>0</v>
      </c>
      <c r="H168" s="829" t="str">
        <f t="shared" si="88"/>
        <v/>
      </c>
      <c r="I168" s="837" t="str">
        <f t="shared" si="89"/>
        <v/>
      </c>
      <c r="J168" s="830" t="str">
        <f>IF(K168="","",COUNTIF($K$18:K168,"&lt;&gt;"))</f>
        <v/>
      </c>
      <c r="K168" s="831"/>
      <c r="L168" s="830" t="str">
        <f t="shared" si="90"/>
        <v/>
      </c>
      <c r="M168" s="792">
        <f t="shared" si="91"/>
        <v>1</v>
      </c>
      <c r="N168" s="832">
        <f t="shared" si="92"/>
        <v>151</v>
      </c>
      <c r="O168" s="833" t="str">
        <f t="shared" si="93"/>
        <v>0</v>
      </c>
      <c r="P168" s="832">
        <f t="shared" si="94"/>
        <v>1</v>
      </c>
      <c r="Q168" s="832">
        <f t="shared" si="95"/>
        <v>1</v>
      </c>
      <c r="S168" s="556">
        <f t="shared" si="96"/>
        <v>168</v>
      </c>
      <c r="T168" s="834" t="str">
        <f t="shared" si="125"/>
        <v>0</v>
      </c>
      <c r="U168" s="556" t="s">
        <v>1456</v>
      </c>
      <c r="V168" s="835" t="str">
        <f t="shared" si="97"/>
        <v>0</v>
      </c>
      <c r="W168" s="836" t="str">
        <f t="shared" si="98"/>
        <v/>
      </c>
      <c r="X168" s="560" t="str">
        <f t="shared" si="99"/>
        <v>0</v>
      </c>
      <c r="Y168" s="561" t="str">
        <f t="shared" si="100"/>
        <v/>
      </c>
      <c r="Z168" s="556">
        <f t="shared" si="101"/>
        <v>0</v>
      </c>
      <c r="AA168" s="556">
        <f t="shared" si="102"/>
        <v>0</v>
      </c>
      <c r="AB168" s="561" t="str">
        <f t="shared" si="103"/>
        <v>aucun match</v>
      </c>
      <c r="AC168" s="76" t="str">
        <f t="shared" si="104"/>
        <v>0</v>
      </c>
      <c r="AD168" s="76" t="str">
        <f t="shared" si="105"/>
        <v>0</v>
      </c>
      <c r="AE168" s="76" t="str">
        <f t="shared" si="106"/>
        <v>0</v>
      </c>
      <c r="AF168" s="76" t="str">
        <f t="shared" si="107"/>
        <v xml:space="preserve"> 0 </v>
      </c>
      <c r="AG168" s="76" cm="1">
        <f t="array" ref="AG168">IF(T168="",0,SUMPRODUCT((BX4:BX795="Gluten")*(BY4:BY795="INFO")*(COUNTIF(AF168,"*"&amp;BZ4:BZ795&amp;"*")&gt;0)*1))</f>
        <v>0</v>
      </c>
      <c r="AH168" s="76" cm="1">
        <f t="array" ref="AH168">IF(T168="",0,SUMPRODUCT((BX4:BX795="Gluten")*(BY4:BY795="EXCL")*(COUNTIF(AF168,"*"&amp;BZ4:BZ795&amp;"*")&gt;0)*1))</f>
        <v>0</v>
      </c>
      <c r="AI168" s="76" cm="1">
        <f t="array" ref="AI168">IF(T168="",0,SUMPRODUCT((BX4:BX795="Gluten")*(BY4:BY795="ALERTE")*(COUNTIF(AF168,"*"&amp;BZ4:BZ795&amp;"*")&gt;0)*1))</f>
        <v>0</v>
      </c>
      <c r="AJ168" s="76" cm="1">
        <f t="array" ref="AJ168">IF(T168="",0,SUMPRODUCT((BX4:BX795="Gluten")*(BY4:BY795="SUSP")*(COUNTIF(AF168,"*"&amp;BZ4:BZ795&amp;"*")&gt;0)*1))</f>
        <v>0</v>
      </c>
      <c r="AK168" s="76" cm="1">
        <f t="array" ref="AK168">IF(T168="",0,SUMPRODUCT((BX4:BX795="Crustaces")*(BY4:BY795="ALERTE")*(COUNTIF(AF168,"*"&amp;BZ4:BZ795&amp;"*")&gt;0)*1))</f>
        <v>0</v>
      </c>
      <c r="AL168" s="76" cm="1">
        <f t="array" ref="AL168">IF(T168="",0,SUMPRODUCT((BX4:BX795="Oeufs")*(BY4:BY795="ALERTE")*(COUNTIF(AF168,"*"&amp;BZ4:BZ795&amp;"*")&gt;0)*1))</f>
        <v>0</v>
      </c>
      <c r="AM168" s="76" cm="1">
        <f t="array" ref="AM168">IF(T168="",0,SUMPRODUCT((BX4:BX795="Poissons")*(BY4:BY795="INFO")*(COUNTIF(AF168,"*"&amp;BZ4:BZ795&amp;"*")&gt;0)*1))</f>
        <v>0</v>
      </c>
      <c r="AN168" s="76" cm="1">
        <f t="array" ref="AN168">IF(T168="",0,SUMPRODUCT((BX4:BX795="Poissons")*(BY4:BY795="EXCL")*(COUNTIF(AF168,"*"&amp;BZ4:BZ795&amp;"*")&gt;0)*1))</f>
        <v>0</v>
      </c>
      <c r="AO168" s="76" cm="1">
        <f t="array" ref="AO168">IF(T168="",0,SUMPRODUCT((BX4:BX795="Poissons")*(BY4:BY795="ALERTE")*(COUNTIF(AF168,"*"&amp;BZ4:BZ795&amp;"*")&gt;0)*1))</f>
        <v>0</v>
      </c>
      <c r="AP168" s="76" cm="1">
        <f t="array" ref="AP168">IF(T168="",0,SUMPRODUCT((BX4:BX795="Arachides")*(BY4:BY795="ALERTE")*(COUNTIF(AF168,"*"&amp;BZ4:BZ795&amp;"*")&gt;0)*1))</f>
        <v>0</v>
      </c>
      <c r="AQ168" s="76" cm="1">
        <f t="array" ref="AQ168">IF(T168="",0,SUMPRODUCT((BX4:BX795="Soja")*(BY4:BY795="INFO")*(COUNTIF(AF168,"*"&amp;BZ4:BZ795&amp;"*")&gt;0)*1))</f>
        <v>0</v>
      </c>
      <c r="AR168" s="76" cm="1">
        <f t="array" ref="AR168">IF(T168="",0,SUMPRODUCT((BX4:BX795="Soja")*(BY4:BY795="ALERTE")*(COUNTIF(AF168,"*"&amp;BZ4:BZ795&amp;"*")&gt;0)*1))</f>
        <v>0</v>
      </c>
      <c r="AS168" s="76" cm="1">
        <f t="array" ref="AS168">IF(T168="",0,SUMPRODUCT((BX4:BX795="Lait")*(BY4:BY795="INFO")*(COUNTIF(AF168,"*"&amp;BZ4:BZ795&amp;"*")&gt;0)*1))</f>
        <v>0</v>
      </c>
      <c r="AT168" s="76" cm="1">
        <f t="array" ref="AT168">IF(T168="",0,SUMPRODUCT((BX4:BX795="Lait")*(BY4:BY795="EXCL")*(COUNTIF(AF168,"*"&amp;BZ4:BZ795&amp;"*")&gt;0)*1))</f>
        <v>0</v>
      </c>
      <c r="AU168" s="76" cm="1">
        <f t="array" ref="AU168">IF(T168="",0,SUMPRODUCT((BX4:BX795="Lait")*(BY4:BY795="ALERTE")*(COUNTIF(AF168,"*"&amp;BZ4:BZ795&amp;"*")&gt;0)*1))</f>
        <v>0</v>
      </c>
      <c r="AV168" s="76" cm="1">
        <f t="array" ref="AV168">IF(T168="",0,SUMPRODUCT((BX4:BX795="Lait")*(BY4:BY795="SUSP")*(COUNTIF(AF168,"*"&amp;BZ4:BZ795&amp;"*")&gt;0)*1))</f>
        <v>0</v>
      </c>
      <c r="AW168" s="76" cm="1">
        <f t="array" ref="AW168">IF(T168="",0,SUMPRODUCT((BX4:BX795="Fruits a coque")*(BY4:BY795="EXCL")*(COUNTIF(AF168,"*"&amp;BZ4:BZ795&amp;"*")&gt;0)*1))</f>
        <v>0</v>
      </c>
      <c r="AX168" s="76" cm="1">
        <f t="array" ref="AX168">IF(T168="",0,SUMPRODUCT((BX4:BX795="Fruits a coque")*(BY4:BY795="ALERTE")*(COUNTIF(AF168,"*"&amp;BZ4:BZ795&amp;"*")&gt;0)*1))</f>
        <v>0</v>
      </c>
      <c r="AY168" s="76" cm="1">
        <f t="array" ref="AY168">IF(T168="",0,SUMPRODUCT((BX4:BX795="Celeri")*(BY4:BY795="ALERTE")*(COUNTIF(AF168,"*"&amp;BZ4:BZ795&amp;"*")&gt;0)*1))</f>
        <v>0</v>
      </c>
      <c r="AZ168" s="76" cm="1">
        <f t="array" ref="AZ168">IF(T168="",0,SUMPRODUCT((BX4:BX795="Moutarde")*(BY4:BY795="ALERTE")*(COUNTIF(AF168,"*"&amp;BZ4:BZ795&amp;"*")&gt;0)*1))</f>
        <v>0</v>
      </c>
      <c r="BA168" s="76" cm="1">
        <f t="array" ref="BA168">IF(T168="",0,SUMPRODUCT((BX4:BX795="Sesame")*(BY4:BY795="ALERTE")*(COUNTIF(AF168,"*"&amp;BZ4:BZ795&amp;"*")&gt;0)*1))</f>
        <v>0</v>
      </c>
      <c r="BB168" s="76" cm="1">
        <f t="array" ref="BB168">IF(T168="",0,SUMPRODUCT((BX4:BX795="Sulfites")*(BY4:BY795="ALERTE")*(COUNTIF(AF168,"*"&amp;BZ4:BZ795&amp;"*")&gt;0)*1))</f>
        <v>0</v>
      </c>
      <c r="BC168" s="76" cm="1">
        <f t="array" ref="BC168">IF(T168="",0,SUMPRODUCT((BX4:BX795="Lupin")*(BY4:BY795="ALERTE")*(COUNTIF(AF168,"*"&amp;BZ4:BZ795&amp;"*")&gt;0)*1))</f>
        <v>0</v>
      </c>
      <c r="BD168" s="76" cm="1">
        <f t="array" ref="BD168">IF(T168="",0,SUMPRODUCT((BX4:BX795="Mollusques")*(BY4:BY795="EXCL")*(COUNTIF(AF168,"*"&amp;BZ4:BZ795&amp;"*")&gt;0)*1))</f>
        <v>0</v>
      </c>
      <c r="BE168" s="76" cm="1">
        <f t="array" ref="BE168">IF(T168="",0,SUMPRODUCT((BX4:BX795="Mollusques")*(BY4:BY795="ALERTE")*(COUNTIF(AF168,"*"&amp;BZ4:BZ795&amp;"*")&gt;0)*1))</f>
        <v>0</v>
      </c>
      <c r="BF168" s="76" t="str">
        <f t="shared" si="108"/>
        <v/>
      </c>
      <c r="BG168" s="76" t="str">
        <f t="shared" si="109"/>
        <v/>
      </c>
      <c r="BH168" s="76" t="str">
        <f t="shared" si="110"/>
        <v/>
      </c>
      <c r="BI168" s="76" t="str">
        <f t="shared" si="111"/>
        <v/>
      </c>
      <c r="BJ168" s="76" t="str">
        <f t="shared" si="112"/>
        <v/>
      </c>
      <c r="BK168" s="76" t="str">
        <f t="shared" si="113"/>
        <v/>
      </c>
      <c r="BL168" s="76" t="str">
        <f t="shared" si="114"/>
        <v/>
      </c>
      <c r="BM168" s="76" t="str">
        <f t="shared" si="115"/>
        <v/>
      </c>
      <c r="BN168" s="76" t="str">
        <f t="shared" si="116"/>
        <v/>
      </c>
      <c r="BO168" s="76" t="str">
        <f t="shared" si="117"/>
        <v/>
      </c>
      <c r="BP168" s="76" t="str">
        <f t="shared" si="118"/>
        <v/>
      </c>
      <c r="BQ168" s="76" t="str">
        <f t="shared" si="119"/>
        <v/>
      </c>
      <c r="BR168" s="76" t="str">
        <f t="shared" si="120"/>
        <v/>
      </c>
      <c r="BS168" s="76" t="str">
        <f t="shared" si="121"/>
        <v/>
      </c>
      <c r="BT168" s="76" t="str">
        <f t="shared" si="122"/>
        <v/>
      </c>
      <c r="BU168" s="76" t="str">
        <f t="shared" si="123"/>
        <v/>
      </c>
      <c r="BX168" s="67" t="s">
        <v>10</v>
      </c>
      <c r="BY168" s="547" t="s">
        <v>20</v>
      </c>
      <c r="BZ168" s="67" t="s">
        <v>112</v>
      </c>
      <c r="CA168" s="67" t="s">
        <v>556</v>
      </c>
    </row>
    <row r="169" spans="2:79" ht="30" customHeight="1">
      <c r="B169" s="816" t="str">
        <f t="shared" si="84"/>
        <v/>
      </c>
      <c r="C169" s="816" t="str">
        <f t="shared" si="85"/>
        <v/>
      </c>
      <c r="D169" s="816" t="str">
        <f t="shared" si="86"/>
        <v/>
      </c>
      <c r="E169" s="816">
        <f>IF(H168&lt;&gt;"",E168,IF(E168="","",IFERROR(MATCH(TRUE(),INDEX(INDEX($K:$K,E168+1):$K$203&lt;&gt;"",0),0)+E168,"")))</f>
        <v>310</v>
      </c>
      <c r="F169" s="816">
        <f t="shared" si="124"/>
        <v>0</v>
      </c>
      <c r="G169" s="816" t="str">
        <f t="shared" si="87"/>
        <v>0</v>
      </c>
      <c r="H169" s="829" t="str">
        <f t="shared" si="88"/>
        <v/>
      </c>
      <c r="I169" s="837" t="str">
        <f t="shared" si="89"/>
        <v/>
      </c>
      <c r="J169" s="830" t="str">
        <f>IF(K169="","",COUNTIF($K$18:K169,"&lt;&gt;"))</f>
        <v/>
      </c>
      <c r="K169" s="831"/>
      <c r="L169" s="830" t="str">
        <f t="shared" si="90"/>
        <v/>
      </c>
      <c r="M169" s="792">
        <f t="shared" si="91"/>
        <v>1</v>
      </c>
      <c r="N169" s="832">
        <f t="shared" si="92"/>
        <v>152</v>
      </c>
      <c r="O169" s="833" t="str">
        <f t="shared" si="93"/>
        <v>0</v>
      </c>
      <c r="P169" s="832">
        <f t="shared" si="94"/>
        <v>1</v>
      </c>
      <c r="Q169" s="832">
        <f t="shared" si="95"/>
        <v>1</v>
      </c>
      <c r="S169" s="556">
        <f t="shared" si="96"/>
        <v>169</v>
      </c>
      <c r="T169" s="834" t="str">
        <f t="shared" si="125"/>
        <v>0</v>
      </c>
      <c r="U169" s="556" t="s">
        <v>1456</v>
      </c>
      <c r="V169" s="835" t="str">
        <f t="shared" si="97"/>
        <v>0</v>
      </c>
      <c r="W169" s="836" t="str">
        <f t="shared" si="98"/>
        <v/>
      </c>
      <c r="X169" s="560" t="str">
        <f t="shared" si="99"/>
        <v>0</v>
      </c>
      <c r="Y169" s="561" t="str">
        <f t="shared" si="100"/>
        <v/>
      </c>
      <c r="Z169" s="556">
        <f t="shared" si="101"/>
        <v>0</v>
      </c>
      <c r="AA169" s="556">
        <f t="shared" si="102"/>
        <v>0</v>
      </c>
      <c r="AB169" s="561" t="str">
        <f t="shared" si="103"/>
        <v>aucun match</v>
      </c>
      <c r="AC169" s="76" t="str">
        <f t="shared" si="104"/>
        <v>0</v>
      </c>
      <c r="AD169" s="76" t="str">
        <f t="shared" si="105"/>
        <v>0</v>
      </c>
      <c r="AE169" s="76" t="str">
        <f t="shared" si="106"/>
        <v>0</v>
      </c>
      <c r="AF169" s="76" t="str">
        <f t="shared" si="107"/>
        <v xml:space="preserve"> 0 </v>
      </c>
      <c r="AG169" s="76" cm="1">
        <f t="array" ref="AG169">IF(T169="",0,SUMPRODUCT((BX4:BX795="Gluten")*(BY4:BY795="INFO")*(COUNTIF(AF169,"*"&amp;BZ4:BZ795&amp;"*")&gt;0)*1))</f>
        <v>0</v>
      </c>
      <c r="AH169" s="76" cm="1">
        <f t="array" ref="AH169">IF(T169="",0,SUMPRODUCT((BX4:BX795="Gluten")*(BY4:BY795="EXCL")*(COUNTIF(AF169,"*"&amp;BZ4:BZ795&amp;"*")&gt;0)*1))</f>
        <v>0</v>
      </c>
      <c r="AI169" s="76" cm="1">
        <f t="array" ref="AI169">IF(T169="",0,SUMPRODUCT((BX4:BX795="Gluten")*(BY4:BY795="ALERTE")*(COUNTIF(AF169,"*"&amp;BZ4:BZ795&amp;"*")&gt;0)*1))</f>
        <v>0</v>
      </c>
      <c r="AJ169" s="76" cm="1">
        <f t="array" ref="AJ169">IF(T169="",0,SUMPRODUCT((BX4:BX795="Gluten")*(BY4:BY795="SUSP")*(COUNTIF(AF169,"*"&amp;BZ4:BZ795&amp;"*")&gt;0)*1))</f>
        <v>0</v>
      </c>
      <c r="AK169" s="76" cm="1">
        <f t="array" ref="AK169">IF(T169="",0,SUMPRODUCT((BX4:BX795="Crustaces")*(BY4:BY795="ALERTE")*(COUNTIF(AF169,"*"&amp;BZ4:BZ795&amp;"*")&gt;0)*1))</f>
        <v>0</v>
      </c>
      <c r="AL169" s="76" cm="1">
        <f t="array" ref="AL169">IF(T169="",0,SUMPRODUCT((BX4:BX795="Oeufs")*(BY4:BY795="ALERTE")*(COUNTIF(AF169,"*"&amp;BZ4:BZ795&amp;"*")&gt;0)*1))</f>
        <v>0</v>
      </c>
      <c r="AM169" s="76" cm="1">
        <f t="array" ref="AM169">IF(T169="",0,SUMPRODUCT((BX4:BX795="Poissons")*(BY4:BY795="INFO")*(COUNTIF(AF169,"*"&amp;BZ4:BZ795&amp;"*")&gt;0)*1))</f>
        <v>0</v>
      </c>
      <c r="AN169" s="76" cm="1">
        <f t="array" ref="AN169">IF(T169="",0,SUMPRODUCT((BX4:BX795="Poissons")*(BY4:BY795="EXCL")*(COUNTIF(AF169,"*"&amp;BZ4:BZ795&amp;"*")&gt;0)*1))</f>
        <v>0</v>
      </c>
      <c r="AO169" s="76" cm="1">
        <f t="array" ref="AO169">IF(T169="",0,SUMPRODUCT((BX4:BX795="Poissons")*(BY4:BY795="ALERTE")*(COUNTIF(AF169,"*"&amp;BZ4:BZ795&amp;"*")&gt;0)*1))</f>
        <v>0</v>
      </c>
      <c r="AP169" s="76" cm="1">
        <f t="array" ref="AP169">IF(T169="",0,SUMPRODUCT((BX4:BX795="Arachides")*(BY4:BY795="ALERTE")*(COUNTIF(AF169,"*"&amp;BZ4:BZ795&amp;"*")&gt;0)*1))</f>
        <v>0</v>
      </c>
      <c r="AQ169" s="76" cm="1">
        <f t="array" ref="AQ169">IF(T169="",0,SUMPRODUCT((BX4:BX795="Soja")*(BY4:BY795="INFO")*(COUNTIF(AF169,"*"&amp;BZ4:BZ795&amp;"*")&gt;0)*1))</f>
        <v>0</v>
      </c>
      <c r="AR169" s="76" cm="1">
        <f t="array" ref="AR169">IF(T169="",0,SUMPRODUCT((BX4:BX795="Soja")*(BY4:BY795="ALERTE")*(COUNTIF(AF169,"*"&amp;BZ4:BZ795&amp;"*")&gt;0)*1))</f>
        <v>0</v>
      </c>
      <c r="AS169" s="76" cm="1">
        <f t="array" ref="AS169">IF(T169="",0,SUMPRODUCT((BX4:BX795="Lait")*(BY4:BY795="INFO")*(COUNTIF(AF169,"*"&amp;BZ4:BZ795&amp;"*")&gt;0)*1))</f>
        <v>0</v>
      </c>
      <c r="AT169" s="76" cm="1">
        <f t="array" ref="AT169">IF(T169="",0,SUMPRODUCT((BX4:BX795="Lait")*(BY4:BY795="EXCL")*(COUNTIF(AF169,"*"&amp;BZ4:BZ795&amp;"*")&gt;0)*1))</f>
        <v>0</v>
      </c>
      <c r="AU169" s="76" cm="1">
        <f t="array" ref="AU169">IF(T169="",0,SUMPRODUCT((BX4:BX795="Lait")*(BY4:BY795="ALERTE")*(COUNTIF(AF169,"*"&amp;BZ4:BZ795&amp;"*")&gt;0)*1))</f>
        <v>0</v>
      </c>
      <c r="AV169" s="76" cm="1">
        <f t="array" ref="AV169">IF(T169="",0,SUMPRODUCT((BX4:BX795="Lait")*(BY4:BY795="SUSP")*(COUNTIF(AF169,"*"&amp;BZ4:BZ795&amp;"*")&gt;0)*1))</f>
        <v>0</v>
      </c>
      <c r="AW169" s="76" cm="1">
        <f t="array" ref="AW169">IF(T169="",0,SUMPRODUCT((BX4:BX795="Fruits a coque")*(BY4:BY795="EXCL")*(COUNTIF(AF169,"*"&amp;BZ4:BZ795&amp;"*")&gt;0)*1))</f>
        <v>0</v>
      </c>
      <c r="AX169" s="76" cm="1">
        <f t="array" ref="AX169">IF(T169="",0,SUMPRODUCT((BX4:BX795="Fruits a coque")*(BY4:BY795="ALERTE")*(COUNTIF(AF169,"*"&amp;BZ4:BZ795&amp;"*")&gt;0)*1))</f>
        <v>0</v>
      </c>
      <c r="AY169" s="76" cm="1">
        <f t="array" ref="AY169">IF(T169="",0,SUMPRODUCT((BX4:BX795="Celeri")*(BY4:BY795="ALERTE")*(COUNTIF(AF169,"*"&amp;BZ4:BZ795&amp;"*")&gt;0)*1))</f>
        <v>0</v>
      </c>
      <c r="AZ169" s="76" cm="1">
        <f t="array" ref="AZ169">IF(T169="",0,SUMPRODUCT((BX4:BX795="Moutarde")*(BY4:BY795="ALERTE")*(COUNTIF(AF169,"*"&amp;BZ4:BZ795&amp;"*")&gt;0)*1))</f>
        <v>0</v>
      </c>
      <c r="BA169" s="76" cm="1">
        <f t="array" ref="BA169">IF(T169="",0,SUMPRODUCT((BX4:BX795="Sesame")*(BY4:BY795="ALERTE")*(COUNTIF(AF169,"*"&amp;BZ4:BZ795&amp;"*")&gt;0)*1))</f>
        <v>0</v>
      </c>
      <c r="BB169" s="76" cm="1">
        <f t="array" ref="BB169">IF(T169="",0,SUMPRODUCT((BX4:BX795="Sulfites")*(BY4:BY795="ALERTE")*(COUNTIF(AF169,"*"&amp;BZ4:BZ795&amp;"*")&gt;0)*1))</f>
        <v>0</v>
      </c>
      <c r="BC169" s="76" cm="1">
        <f t="array" ref="BC169">IF(T169="",0,SUMPRODUCT((BX4:BX795="Lupin")*(BY4:BY795="ALERTE")*(COUNTIF(AF169,"*"&amp;BZ4:BZ795&amp;"*")&gt;0)*1))</f>
        <v>0</v>
      </c>
      <c r="BD169" s="76" cm="1">
        <f t="array" ref="BD169">IF(T169="",0,SUMPRODUCT((BX4:BX795="Mollusques")*(BY4:BY795="EXCL")*(COUNTIF(AF169,"*"&amp;BZ4:BZ795&amp;"*")&gt;0)*1))</f>
        <v>0</v>
      </c>
      <c r="BE169" s="76" cm="1">
        <f t="array" ref="BE169">IF(T169="",0,SUMPRODUCT((BX4:BX795="Mollusques")*(BY4:BY795="ALERTE")*(COUNTIF(AF169,"*"&amp;BZ4:BZ795&amp;"*")&gt;0)*1))</f>
        <v>0</v>
      </c>
      <c r="BF169" s="76" t="str">
        <f t="shared" si="108"/>
        <v/>
      </c>
      <c r="BG169" s="76" t="str">
        <f t="shared" si="109"/>
        <v/>
      </c>
      <c r="BH169" s="76" t="str">
        <f t="shared" si="110"/>
        <v/>
      </c>
      <c r="BI169" s="76" t="str">
        <f t="shared" si="111"/>
        <v/>
      </c>
      <c r="BJ169" s="76" t="str">
        <f t="shared" si="112"/>
        <v/>
      </c>
      <c r="BK169" s="76" t="str">
        <f t="shared" si="113"/>
        <v/>
      </c>
      <c r="BL169" s="76" t="str">
        <f t="shared" si="114"/>
        <v/>
      </c>
      <c r="BM169" s="76" t="str">
        <f t="shared" si="115"/>
        <v/>
      </c>
      <c r="BN169" s="76" t="str">
        <f t="shared" si="116"/>
        <v/>
      </c>
      <c r="BO169" s="76" t="str">
        <f t="shared" si="117"/>
        <v/>
      </c>
      <c r="BP169" s="76" t="str">
        <f t="shared" si="118"/>
        <v/>
      </c>
      <c r="BQ169" s="76" t="str">
        <f t="shared" si="119"/>
        <v/>
      </c>
      <c r="BR169" s="76" t="str">
        <f t="shared" si="120"/>
        <v/>
      </c>
      <c r="BS169" s="76" t="str">
        <f t="shared" si="121"/>
        <v/>
      </c>
      <c r="BT169" s="76" t="str">
        <f t="shared" si="122"/>
        <v/>
      </c>
      <c r="BU169" s="76" t="str">
        <f t="shared" si="123"/>
        <v/>
      </c>
      <c r="BX169" s="67" t="s">
        <v>10</v>
      </c>
      <c r="BY169" s="547" t="s">
        <v>20</v>
      </c>
      <c r="BZ169" s="67" t="s">
        <v>2122</v>
      </c>
      <c r="CA169" s="67" t="s">
        <v>557</v>
      </c>
    </row>
    <row r="170" spans="2:79" ht="30" customHeight="1">
      <c r="B170" s="816" t="str">
        <f t="shared" si="84"/>
        <v/>
      </c>
      <c r="C170" s="816" t="str">
        <f t="shared" si="85"/>
        <v/>
      </c>
      <c r="D170" s="816" t="str">
        <f t="shared" si="86"/>
        <v/>
      </c>
      <c r="E170" s="816">
        <f>IF(H169&lt;&gt;"",E169,IF(E169="","",IFERROR(MATCH(TRUE(),INDEX(INDEX($K:$K,E169+1):$K$203&lt;&gt;"",0),0)+E169,"")))</f>
        <v>311</v>
      </c>
      <c r="F170" s="816">
        <f t="shared" si="124"/>
        <v>0</v>
      </c>
      <c r="G170" s="816" t="str">
        <f t="shared" si="87"/>
        <v>0</v>
      </c>
      <c r="H170" s="829" t="str">
        <f t="shared" si="88"/>
        <v/>
      </c>
      <c r="I170" s="837" t="str">
        <f t="shared" si="89"/>
        <v/>
      </c>
      <c r="J170" s="830" t="str">
        <f>IF(K170="","",COUNTIF($K$18:K170,"&lt;&gt;"))</f>
        <v/>
      </c>
      <c r="K170" s="831"/>
      <c r="L170" s="830" t="str">
        <f t="shared" si="90"/>
        <v/>
      </c>
      <c r="M170" s="792">
        <f t="shared" si="91"/>
        <v>1</v>
      </c>
      <c r="N170" s="832">
        <f t="shared" si="92"/>
        <v>153</v>
      </c>
      <c r="O170" s="833" t="str">
        <f t="shared" si="93"/>
        <v>0</v>
      </c>
      <c r="P170" s="832">
        <f t="shared" si="94"/>
        <v>1</v>
      </c>
      <c r="Q170" s="832">
        <f t="shared" si="95"/>
        <v>1</v>
      </c>
      <c r="S170" s="556">
        <f t="shared" si="96"/>
        <v>170</v>
      </c>
      <c r="T170" s="834" t="str">
        <f t="shared" si="125"/>
        <v>0</v>
      </c>
      <c r="U170" s="556" t="s">
        <v>1456</v>
      </c>
      <c r="V170" s="835" t="str">
        <f t="shared" si="97"/>
        <v>0</v>
      </c>
      <c r="W170" s="836" t="str">
        <f t="shared" si="98"/>
        <v/>
      </c>
      <c r="X170" s="560" t="str">
        <f t="shared" si="99"/>
        <v>0</v>
      </c>
      <c r="Y170" s="561" t="str">
        <f t="shared" si="100"/>
        <v/>
      </c>
      <c r="Z170" s="556">
        <f t="shared" si="101"/>
        <v>0</v>
      </c>
      <c r="AA170" s="556">
        <f t="shared" si="102"/>
        <v>0</v>
      </c>
      <c r="AB170" s="561" t="str">
        <f t="shared" si="103"/>
        <v>aucun match</v>
      </c>
      <c r="AC170" s="76" t="str">
        <f t="shared" si="104"/>
        <v>0</v>
      </c>
      <c r="AD170" s="76" t="str">
        <f t="shared" si="105"/>
        <v>0</v>
      </c>
      <c r="AE170" s="76" t="str">
        <f t="shared" si="106"/>
        <v>0</v>
      </c>
      <c r="AF170" s="76" t="str">
        <f t="shared" si="107"/>
        <v xml:space="preserve"> 0 </v>
      </c>
      <c r="AG170" s="76" cm="1">
        <f t="array" ref="AG170">IF(T170="",0,SUMPRODUCT((BX4:BX795="Gluten")*(BY4:BY795="INFO")*(COUNTIF(AF170,"*"&amp;BZ4:BZ795&amp;"*")&gt;0)*1))</f>
        <v>0</v>
      </c>
      <c r="AH170" s="76" cm="1">
        <f t="array" ref="AH170">IF(T170="",0,SUMPRODUCT((BX4:BX795="Gluten")*(BY4:BY795="EXCL")*(COUNTIF(AF170,"*"&amp;BZ4:BZ795&amp;"*")&gt;0)*1))</f>
        <v>0</v>
      </c>
      <c r="AI170" s="76" cm="1">
        <f t="array" ref="AI170">IF(T170="",0,SUMPRODUCT((BX4:BX795="Gluten")*(BY4:BY795="ALERTE")*(COUNTIF(AF170,"*"&amp;BZ4:BZ795&amp;"*")&gt;0)*1))</f>
        <v>0</v>
      </c>
      <c r="AJ170" s="76" cm="1">
        <f t="array" ref="AJ170">IF(T170="",0,SUMPRODUCT((BX4:BX795="Gluten")*(BY4:BY795="SUSP")*(COUNTIF(AF170,"*"&amp;BZ4:BZ795&amp;"*")&gt;0)*1))</f>
        <v>0</v>
      </c>
      <c r="AK170" s="76" cm="1">
        <f t="array" ref="AK170">IF(T170="",0,SUMPRODUCT((BX4:BX795="Crustaces")*(BY4:BY795="ALERTE")*(COUNTIF(AF170,"*"&amp;BZ4:BZ795&amp;"*")&gt;0)*1))</f>
        <v>0</v>
      </c>
      <c r="AL170" s="76" cm="1">
        <f t="array" ref="AL170">IF(T170="",0,SUMPRODUCT((BX4:BX795="Oeufs")*(BY4:BY795="ALERTE")*(COUNTIF(AF170,"*"&amp;BZ4:BZ795&amp;"*")&gt;0)*1))</f>
        <v>0</v>
      </c>
      <c r="AM170" s="76" cm="1">
        <f t="array" ref="AM170">IF(T170="",0,SUMPRODUCT((BX4:BX795="Poissons")*(BY4:BY795="INFO")*(COUNTIF(AF170,"*"&amp;BZ4:BZ795&amp;"*")&gt;0)*1))</f>
        <v>0</v>
      </c>
      <c r="AN170" s="76" cm="1">
        <f t="array" ref="AN170">IF(T170="",0,SUMPRODUCT((BX4:BX795="Poissons")*(BY4:BY795="EXCL")*(COUNTIF(AF170,"*"&amp;BZ4:BZ795&amp;"*")&gt;0)*1))</f>
        <v>0</v>
      </c>
      <c r="AO170" s="76" cm="1">
        <f t="array" ref="AO170">IF(T170="",0,SUMPRODUCT((BX4:BX795="Poissons")*(BY4:BY795="ALERTE")*(COUNTIF(AF170,"*"&amp;BZ4:BZ795&amp;"*")&gt;0)*1))</f>
        <v>0</v>
      </c>
      <c r="AP170" s="76" cm="1">
        <f t="array" ref="AP170">IF(T170="",0,SUMPRODUCT((BX4:BX795="Arachides")*(BY4:BY795="ALERTE")*(COUNTIF(AF170,"*"&amp;BZ4:BZ795&amp;"*")&gt;0)*1))</f>
        <v>0</v>
      </c>
      <c r="AQ170" s="76" cm="1">
        <f t="array" ref="AQ170">IF(T170="",0,SUMPRODUCT((BX4:BX795="Soja")*(BY4:BY795="INFO")*(COUNTIF(AF170,"*"&amp;BZ4:BZ795&amp;"*")&gt;0)*1))</f>
        <v>0</v>
      </c>
      <c r="AR170" s="76" cm="1">
        <f t="array" ref="AR170">IF(T170="",0,SUMPRODUCT((BX4:BX795="Soja")*(BY4:BY795="ALERTE")*(COUNTIF(AF170,"*"&amp;BZ4:BZ795&amp;"*")&gt;0)*1))</f>
        <v>0</v>
      </c>
      <c r="AS170" s="76" cm="1">
        <f t="array" ref="AS170">IF(T170="",0,SUMPRODUCT((BX4:BX795="Lait")*(BY4:BY795="INFO")*(COUNTIF(AF170,"*"&amp;BZ4:BZ795&amp;"*")&gt;0)*1))</f>
        <v>0</v>
      </c>
      <c r="AT170" s="76" cm="1">
        <f t="array" ref="AT170">IF(T170="",0,SUMPRODUCT((BX4:BX795="Lait")*(BY4:BY795="EXCL")*(COUNTIF(AF170,"*"&amp;BZ4:BZ795&amp;"*")&gt;0)*1))</f>
        <v>0</v>
      </c>
      <c r="AU170" s="76" cm="1">
        <f t="array" ref="AU170">IF(T170="",0,SUMPRODUCT((BX4:BX795="Lait")*(BY4:BY795="ALERTE")*(COUNTIF(AF170,"*"&amp;BZ4:BZ795&amp;"*")&gt;0)*1))</f>
        <v>0</v>
      </c>
      <c r="AV170" s="76" cm="1">
        <f t="array" ref="AV170">IF(T170="",0,SUMPRODUCT((BX4:BX795="Lait")*(BY4:BY795="SUSP")*(COUNTIF(AF170,"*"&amp;BZ4:BZ795&amp;"*")&gt;0)*1))</f>
        <v>0</v>
      </c>
      <c r="AW170" s="76" cm="1">
        <f t="array" ref="AW170">IF(T170="",0,SUMPRODUCT((BX4:BX795="Fruits a coque")*(BY4:BY795="EXCL")*(COUNTIF(AF170,"*"&amp;BZ4:BZ795&amp;"*")&gt;0)*1))</f>
        <v>0</v>
      </c>
      <c r="AX170" s="76" cm="1">
        <f t="array" ref="AX170">IF(T170="",0,SUMPRODUCT((BX4:BX795="Fruits a coque")*(BY4:BY795="ALERTE")*(COUNTIF(AF170,"*"&amp;BZ4:BZ795&amp;"*")&gt;0)*1))</f>
        <v>0</v>
      </c>
      <c r="AY170" s="76" cm="1">
        <f t="array" ref="AY170">IF(T170="",0,SUMPRODUCT((BX4:BX795="Celeri")*(BY4:BY795="ALERTE")*(COUNTIF(AF170,"*"&amp;BZ4:BZ795&amp;"*")&gt;0)*1))</f>
        <v>0</v>
      </c>
      <c r="AZ170" s="76" cm="1">
        <f t="array" ref="AZ170">IF(T170="",0,SUMPRODUCT((BX4:BX795="Moutarde")*(BY4:BY795="ALERTE")*(COUNTIF(AF170,"*"&amp;BZ4:BZ795&amp;"*")&gt;0)*1))</f>
        <v>0</v>
      </c>
      <c r="BA170" s="76" cm="1">
        <f t="array" ref="BA170">IF(T170="",0,SUMPRODUCT((BX4:BX795="Sesame")*(BY4:BY795="ALERTE")*(COUNTIF(AF170,"*"&amp;BZ4:BZ795&amp;"*")&gt;0)*1))</f>
        <v>0</v>
      </c>
      <c r="BB170" s="76" cm="1">
        <f t="array" ref="BB170">IF(T170="",0,SUMPRODUCT((BX4:BX795="Sulfites")*(BY4:BY795="ALERTE")*(COUNTIF(AF170,"*"&amp;BZ4:BZ795&amp;"*")&gt;0)*1))</f>
        <v>0</v>
      </c>
      <c r="BC170" s="76" cm="1">
        <f t="array" ref="BC170">IF(T170="",0,SUMPRODUCT((BX4:BX795="Lupin")*(BY4:BY795="ALERTE")*(COUNTIF(AF170,"*"&amp;BZ4:BZ795&amp;"*")&gt;0)*1))</f>
        <v>0</v>
      </c>
      <c r="BD170" s="76" cm="1">
        <f t="array" ref="BD170">IF(T170="",0,SUMPRODUCT((BX4:BX795="Mollusques")*(BY4:BY795="EXCL")*(COUNTIF(AF170,"*"&amp;BZ4:BZ795&amp;"*")&gt;0)*1))</f>
        <v>0</v>
      </c>
      <c r="BE170" s="76" cm="1">
        <f t="array" ref="BE170">IF(T170="",0,SUMPRODUCT((BX4:BX795="Mollusques")*(BY4:BY795="ALERTE")*(COUNTIF(AF170,"*"&amp;BZ4:BZ795&amp;"*")&gt;0)*1))</f>
        <v>0</v>
      </c>
      <c r="BF170" s="76" t="str">
        <f t="shared" si="108"/>
        <v/>
      </c>
      <c r="BG170" s="76" t="str">
        <f t="shared" si="109"/>
        <v/>
      </c>
      <c r="BH170" s="76" t="str">
        <f t="shared" si="110"/>
        <v/>
      </c>
      <c r="BI170" s="76" t="str">
        <f t="shared" si="111"/>
        <v/>
      </c>
      <c r="BJ170" s="76" t="str">
        <f t="shared" si="112"/>
        <v/>
      </c>
      <c r="BK170" s="76" t="str">
        <f t="shared" si="113"/>
        <v/>
      </c>
      <c r="BL170" s="76" t="str">
        <f t="shared" si="114"/>
        <v/>
      </c>
      <c r="BM170" s="76" t="str">
        <f t="shared" si="115"/>
        <v/>
      </c>
      <c r="BN170" s="76" t="str">
        <f t="shared" si="116"/>
        <v/>
      </c>
      <c r="BO170" s="76" t="str">
        <f t="shared" si="117"/>
        <v/>
      </c>
      <c r="BP170" s="76" t="str">
        <f t="shared" si="118"/>
        <v/>
      </c>
      <c r="BQ170" s="76" t="str">
        <f t="shared" si="119"/>
        <v/>
      </c>
      <c r="BR170" s="76" t="str">
        <f t="shared" si="120"/>
        <v/>
      </c>
      <c r="BS170" s="76" t="str">
        <f t="shared" si="121"/>
        <v/>
      </c>
      <c r="BT170" s="76" t="str">
        <f t="shared" si="122"/>
        <v/>
      </c>
      <c r="BU170" s="76" t="str">
        <f t="shared" si="123"/>
        <v/>
      </c>
      <c r="BX170" s="67" t="s">
        <v>10</v>
      </c>
      <c r="BY170" s="547" t="s">
        <v>20</v>
      </c>
      <c r="BZ170" s="67" t="s">
        <v>113</v>
      </c>
      <c r="CA170" s="67" t="s">
        <v>558</v>
      </c>
    </row>
    <row r="171" spans="2:79" ht="30" customHeight="1">
      <c r="B171" s="816" t="str">
        <f t="shared" si="84"/>
        <v/>
      </c>
      <c r="C171" s="816" t="str">
        <f t="shared" si="85"/>
        <v/>
      </c>
      <c r="D171" s="816" t="str">
        <f t="shared" si="86"/>
        <v/>
      </c>
      <c r="E171" s="816">
        <f>IF(H170&lt;&gt;"",E170,IF(E170="","",IFERROR(MATCH(TRUE(),INDEX(INDEX($K:$K,E170+1):$K$203&lt;&gt;"",0),0)+E170,"")))</f>
        <v>312</v>
      </c>
      <c r="F171" s="816">
        <f t="shared" si="124"/>
        <v>0</v>
      </c>
      <c r="G171" s="816" t="str">
        <f t="shared" si="87"/>
        <v>0</v>
      </c>
      <c r="H171" s="829" t="str">
        <f t="shared" si="88"/>
        <v/>
      </c>
      <c r="I171" s="837" t="str">
        <f t="shared" si="89"/>
        <v/>
      </c>
      <c r="J171" s="830" t="str">
        <f>IF(K171="","",COUNTIF($K$18:K171,"&lt;&gt;"))</f>
        <v/>
      </c>
      <c r="K171" s="831"/>
      <c r="L171" s="830" t="str">
        <f t="shared" si="90"/>
        <v/>
      </c>
      <c r="M171" s="792">
        <f t="shared" si="91"/>
        <v>1</v>
      </c>
      <c r="N171" s="832">
        <f t="shared" si="92"/>
        <v>154</v>
      </c>
      <c r="O171" s="833" t="str">
        <f t="shared" si="93"/>
        <v>0</v>
      </c>
      <c r="P171" s="832">
        <f t="shared" si="94"/>
        <v>1</v>
      </c>
      <c r="Q171" s="832">
        <f t="shared" si="95"/>
        <v>1</v>
      </c>
      <c r="S171" s="556">
        <f t="shared" si="96"/>
        <v>171</v>
      </c>
      <c r="T171" s="834" t="str">
        <f t="shared" si="125"/>
        <v>0</v>
      </c>
      <c r="U171" s="556" t="s">
        <v>1456</v>
      </c>
      <c r="V171" s="835" t="str">
        <f t="shared" si="97"/>
        <v>0</v>
      </c>
      <c r="W171" s="836" t="str">
        <f t="shared" si="98"/>
        <v/>
      </c>
      <c r="X171" s="560" t="str">
        <f t="shared" si="99"/>
        <v>0</v>
      </c>
      <c r="Y171" s="561" t="str">
        <f t="shared" si="100"/>
        <v/>
      </c>
      <c r="Z171" s="556">
        <f t="shared" si="101"/>
        <v>0</v>
      </c>
      <c r="AA171" s="556">
        <f t="shared" si="102"/>
        <v>0</v>
      </c>
      <c r="AB171" s="561" t="str">
        <f t="shared" si="103"/>
        <v>aucun match</v>
      </c>
      <c r="AC171" s="76" t="str">
        <f t="shared" si="104"/>
        <v>0</v>
      </c>
      <c r="AD171" s="76" t="str">
        <f t="shared" si="105"/>
        <v>0</v>
      </c>
      <c r="AE171" s="76" t="str">
        <f t="shared" si="106"/>
        <v>0</v>
      </c>
      <c r="AF171" s="76" t="str">
        <f t="shared" si="107"/>
        <v xml:space="preserve"> 0 </v>
      </c>
      <c r="AG171" s="76" cm="1">
        <f t="array" ref="AG171">IF(T171="",0,SUMPRODUCT((BX4:BX795="Gluten")*(BY4:BY795="INFO")*(COUNTIF(AF171,"*"&amp;BZ4:BZ795&amp;"*")&gt;0)*1))</f>
        <v>0</v>
      </c>
      <c r="AH171" s="76" cm="1">
        <f t="array" ref="AH171">IF(T171="",0,SUMPRODUCT((BX4:BX795="Gluten")*(BY4:BY795="EXCL")*(COUNTIF(AF171,"*"&amp;BZ4:BZ795&amp;"*")&gt;0)*1))</f>
        <v>0</v>
      </c>
      <c r="AI171" s="76" cm="1">
        <f t="array" ref="AI171">IF(T171="",0,SUMPRODUCT((BX4:BX795="Gluten")*(BY4:BY795="ALERTE")*(COUNTIF(AF171,"*"&amp;BZ4:BZ795&amp;"*")&gt;0)*1))</f>
        <v>0</v>
      </c>
      <c r="AJ171" s="76" cm="1">
        <f t="array" ref="AJ171">IF(T171="",0,SUMPRODUCT((BX4:BX795="Gluten")*(BY4:BY795="SUSP")*(COUNTIF(AF171,"*"&amp;BZ4:BZ795&amp;"*")&gt;0)*1))</f>
        <v>0</v>
      </c>
      <c r="AK171" s="76" cm="1">
        <f t="array" ref="AK171">IF(T171="",0,SUMPRODUCT((BX4:BX795="Crustaces")*(BY4:BY795="ALERTE")*(COUNTIF(AF171,"*"&amp;BZ4:BZ795&amp;"*")&gt;0)*1))</f>
        <v>0</v>
      </c>
      <c r="AL171" s="76" cm="1">
        <f t="array" ref="AL171">IF(T171="",0,SUMPRODUCT((BX4:BX795="Oeufs")*(BY4:BY795="ALERTE")*(COUNTIF(AF171,"*"&amp;BZ4:BZ795&amp;"*")&gt;0)*1))</f>
        <v>0</v>
      </c>
      <c r="AM171" s="76" cm="1">
        <f t="array" ref="AM171">IF(T171="",0,SUMPRODUCT((BX4:BX795="Poissons")*(BY4:BY795="INFO")*(COUNTIF(AF171,"*"&amp;BZ4:BZ795&amp;"*")&gt;0)*1))</f>
        <v>0</v>
      </c>
      <c r="AN171" s="76" cm="1">
        <f t="array" ref="AN171">IF(T171="",0,SUMPRODUCT((BX4:BX795="Poissons")*(BY4:BY795="EXCL")*(COUNTIF(AF171,"*"&amp;BZ4:BZ795&amp;"*")&gt;0)*1))</f>
        <v>0</v>
      </c>
      <c r="AO171" s="76" cm="1">
        <f t="array" ref="AO171">IF(T171="",0,SUMPRODUCT((BX4:BX795="Poissons")*(BY4:BY795="ALERTE")*(COUNTIF(AF171,"*"&amp;BZ4:BZ795&amp;"*")&gt;0)*1))</f>
        <v>0</v>
      </c>
      <c r="AP171" s="76" cm="1">
        <f t="array" ref="AP171">IF(T171="",0,SUMPRODUCT((BX4:BX795="Arachides")*(BY4:BY795="ALERTE")*(COUNTIF(AF171,"*"&amp;BZ4:BZ795&amp;"*")&gt;0)*1))</f>
        <v>0</v>
      </c>
      <c r="AQ171" s="76" cm="1">
        <f t="array" ref="AQ171">IF(T171="",0,SUMPRODUCT((BX4:BX795="Soja")*(BY4:BY795="INFO")*(COUNTIF(AF171,"*"&amp;BZ4:BZ795&amp;"*")&gt;0)*1))</f>
        <v>0</v>
      </c>
      <c r="AR171" s="76" cm="1">
        <f t="array" ref="AR171">IF(T171="",0,SUMPRODUCT((BX4:BX795="Soja")*(BY4:BY795="ALERTE")*(COUNTIF(AF171,"*"&amp;BZ4:BZ795&amp;"*")&gt;0)*1))</f>
        <v>0</v>
      </c>
      <c r="AS171" s="76" cm="1">
        <f t="array" ref="AS171">IF(T171="",0,SUMPRODUCT((BX4:BX795="Lait")*(BY4:BY795="INFO")*(COUNTIF(AF171,"*"&amp;BZ4:BZ795&amp;"*")&gt;0)*1))</f>
        <v>0</v>
      </c>
      <c r="AT171" s="76" cm="1">
        <f t="array" ref="AT171">IF(T171="",0,SUMPRODUCT((BX4:BX795="Lait")*(BY4:BY795="EXCL")*(COUNTIF(AF171,"*"&amp;BZ4:BZ795&amp;"*")&gt;0)*1))</f>
        <v>0</v>
      </c>
      <c r="AU171" s="76" cm="1">
        <f t="array" ref="AU171">IF(T171="",0,SUMPRODUCT((BX4:BX795="Lait")*(BY4:BY795="ALERTE")*(COUNTIF(AF171,"*"&amp;BZ4:BZ795&amp;"*")&gt;0)*1))</f>
        <v>0</v>
      </c>
      <c r="AV171" s="76" cm="1">
        <f t="array" ref="AV171">IF(T171="",0,SUMPRODUCT((BX4:BX795="Lait")*(BY4:BY795="SUSP")*(COUNTIF(AF171,"*"&amp;BZ4:BZ795&amp;"*")&gt;0)*1))</f>
        <v>0</v>
      </c>
      <c r="AW171" s="76" cm="1">
        <f t="array" ref="AW171">IF(T171="",0,SUMPRODUCT((BX4:BX795="Fruits a coque")*(BY4:BY795="EXCL")*(COUNTIF(AF171,"*"&amp;BZ4:BZ795&amp;"*")&gt;0)*1))</f>
        <v>0</v>
      </c>
      <c r="AX171" s="76" cm="1">
        <f t="array" ref="AX171">IF(T171="",0,SUMPRODUCT((BX4:BX795="Fruits a coque")*(BY4:BY795="ALERTE")*(COUNTIF(AF171,"*"&amp;BZ4:BZ795&amp;"*")&gt;0)*1))</f>
        <v>0</v>
      </c>
      <c r="AY171" s="76" cm="1">
        <f t="array" ref="AY171">IF(T171="",0,SUMPRODUCT((BX4:BX795="Celeri")*(BY4:BY795="ALERTE")*(COUNTIF(AF171,"*"&amp;BZ4:BZ795&amp;"*")&gt;0)*1))</f>
        <v>0</v>
      </c>
      <c r="AZ171" s="76" cm="1">
        <f t="array" ref="AZ171">IF(T171="",0,SUMPRODUCT((BX4:BX795="Moutarde")*(BY4:BY795="ALERTE")*(COUNTIF(AF171,"*"&amp;BZ4:BZ795&amp;"*")&gt;0)*1))</f>
        <v>0</v>
      </c>
      <c r="BA171" s="76" cm="1">
        <f t="array" ref="BA171">IF(T171="",0,SUMPRODUCT((BX4:BX795="Sesame")*(BY4:BY795="ALERTE")*(COUNTIF(AF171,"*"&amp;BZ4:BZ795&amp;"*")&gt;0)*1))</f>
        <v>0</v>
      </c>
      <c r="BB171" s="76" cm="1">
        <f t="array" ref="BB171">IF(T171="",0,SUMPRODUCT((BX4:BX795="Sulfites")*(BY4:BY795="ALERTE")*(COUNTIF(AF171,"*"&amp;BZ4:BZ795&amp;"*")&gt;0)*1))</f>
        <v>0</v>
      </c>
      <c r="BC171" s="76" cm="1">
        <f t="array" ref="BC171">IF(T171="",0,SUMPRODUCT((BX4:BX795="Lupin")*(BY4:BY795="ALERTE")*(COUNTIF(AF171,"*"&amp;BZ4:BZ795&amp;"*")&gt;0)*1))</f>
        <v>0</v>
      </c>
      <c r="BD171" s="76" cm="1">
        <f t="array" ref="BD171">IF(T171="",0,SUMPRODUCT((BX4:BX795="Mollusques")*(BY4:BY795="EXCL")*(COUNTIF(AF171,"*"&amp;BZ4:BZ795&amp;"*")&gt;0)*1))</f>
        <v>0</v>
      </c>
      <c r="BE171" s="76" cm="1">
        <f t="array" ref="BE171">IF(T171="",0,SUMPRODUCT((BX4:BX795="Mollusques")*(BY4:BY795="ALERTE")*(COUNTIF(AF171,"*"&amp;BZ4:BZ795&amp;"*")&gt;0)*1))</f>
        <v>0</v>
      </c>
      <c r="BF171" s="76" t="str">
        <f t="shared" si="108"/>
        <v/>
      </c>
      <c r="BG171" s="76" t="str">
        <f t="shared" si="109"/>
        <v/>
      </c>
      <c r="BH171" s="76" t="str">
        <f t="shared" si="110"/>
        <v/>
      </c>
      <c r="BI171" s="76" t="str">
        <f t="shared" si="111"/>
        <v/>
      </c>
      <c r="BJ171" s="76" t="str">
        <f t="shared" si="112"/>
        <v/>
      </c>
      <c r="BK171" s="76" t="str">
        <f t="shared" si="113"/>
        <v/>
      </c>
      <c r="BL171" s="76" t="str">
        <f t="shared" si="114"/>
        <v/>
      </c>
      <c r="BM171" s="76" t="str">
        <f t="shared" si="115"/>
        <v/>
      </c>
      <c r="BN171" s="76" t="str">
        <f t="shared" si="116"/>
        <v/>
      </c>
      <c r="BO171" s="76" t="str">
        <f t="shared" si="117"/>
        <v/>
      </c>
      <c r="BP171" s="76" t="str">
        <f t="shared" si="118"/>
        <v/>
      </c>
      <c r="BQ171" s="76" t="str">
        <f t="shared" si="119"/>
        <v/>
      </c>
      <c r="BR171" s="76" t="str">
        <f t="shared" si="120"/>
        <v/>
      </c>
      <c r="BS171" s="76" t="str">
        <f t="shared" si="121"/>
        <v/>
      </c>
      <c r="BT171" s="76" t="str">
        <f t="shared" si="122"/>
        <v/>
      </c>
      <c r="BU171" s="76" t="str">
        <f t="shared" si="123"/>
        <v/>
      </c>
      <c r="BX171" s="67" t="s">
        <v>10</v>
      </c>
      <c r="BY171" s="547" t="s">
        <v>20</v>
      </c>
      <c r="BZ171" s="67" t="s">
        <v>114</v>
      </c>
      <c r="CA171" s="67" t="s">
        <v>559</v>
      </c>
    </row>
    <row r="172" spans="2:79" ht="30" customHeight="1">
      <c r="B172" s="816" t="str">
        <f t="shared" si="84"/>
        <v/>
      </c>
      <c r="C172" s="816" t="str">
        <f t="shared" si="85"/>
        <v/>
      </c>
      <c r="D172" s="816" t="str">
        <f t="shared" si="86"/>
        <v/>
      </c>
      <c r="E172" s="816">
        <f>IF(H171&lt;&gt;"",E171,IF(E171="","",IFERROR(MATCH(TRUE(),INDEX(INDEX($K:$K,E171+1):$K$203&lt;&gt;"",0),0)+E171,"")))</f>
        <v>313</v>
      </c>
      <c r="F172" s="816">
        <f t="shared" si="124"/>
        <v>0</v>
      </c>
      <c r="G172" s="816" t="str">
        <f t="shared" si="87"/>
        <v>0</v>
      </c>
      <c r="H172" s="829" t="str">
        <f t="shared" si="88"/>
        <v/>
      </c>
      <c r="I172" s="837" t="str">
        <f t="shared" si="89"/>
        <v/>
      </c>
      <c r="J172" s="830" t="str">
        <f>IF(K172="","",COUNTIF($K$18:K172,"&lt;&gt;"))</f>
        <v/>
      </c>
      <c r="K172" s="831"/>
      <c r="L172" s="830" t="str">
        <f t="shared" si="90"/>
        <v/>
      </c>
      <c r="M172" s="792">
        <f t="shared" si="91"/>
        <v>1</v>
      </c>
      <c r="N172" s="832">
        <f t="shared" si="92"/>
        <v>155</v>
      </c>
      <c r="O172" s="833" t="str">
        <f t="shared" si="93"/>
        <v>0</v>
      </c>
      <c r="P172" s="832">
        <f t="shared" si="94"/>
        <v>1</v>
      </c>
      <c r="Q172" s="832">
        <f t="shared" si="95"/>
        <v>1</v>
      </c>
      <c r="S172" s="556">
        <f t="shared" si="96"/>
        <v>172</v>
      </c>
      <c r="T172" s="834" t="str">
        <f t="shared" si="125"/>
        <v>0</v>
      </c>
      <c r="U172" s="556" t="s">
        <v>1456</v>
      </c>
      <c r="V172" s="835" t="str">
        <f t="shared" si="97"/>
        <v>0</v>
      </c>
      <c r="W172" s="836" t="str">
        <f t="shared" si="98"/>
        <v/>
      </c>
      <c r="X172" s="560" t="str">
        <f t="shared" si="99"/>
        <v>0</v>
      </c>
      <c r="Y172" s="561" t="str">
        <f t="shared" si="100"/>
        <v/>
      </c>
      <c r="Z172" s="556">
        <f t="shared" si="101"/>
        <v>0</v>
      </c>
      <c r="AA172" s="556">
        <f t="shared" si="102"/>
        <v>0</v>
      </c>
      <c r="AB172" s="561" t="str">
        <f t="shared" si="103"/>
        <v>aucun match</v>
      </c>
      <c r="AC172" s="76" t="str">
        <f t="shared" si="104"/>
        <v>0</v>
      </c>
      <c r="AD172" s="76" t="str">
        <f t="shared" si="105"/>
        <v>0</v>
      </c>
      <c r="AE172" s="76" t="str">
        <f t="shared" si="106"/>
        <v>0</v>
      </c>
      <c r="AF172" s="76" t="str">
        <f t="shared" si="107"/>
        <v xml:space="preserve"> 0 </v>
      </c>
      <c r="AG172" s="76" cm="1">
        <f t="array" ref="AG172">IF(T172="",0,SUMPRODUCT((BX4:BX795="Gluten")*(BY4:BY795="INFO")*(COUNTIF(AF172,"*"&amp;BZ4:BZ795&amp;"*")&gt;0)*1))</f>
        <v>0</v>
      </c>
      <c r="AH172" s="76" cm="1">
        <f t="array" ref="AH172">IF(T172="",0,SUMPRODUCT((BX4:BX795="Gluten")*(BY4:BY795="EXCL")*(COUNTIF(AF172,"*"&amp;BZ4:BZ795&amp;"*")&gt;0)*1))</f>
        <v>0</v>
      </c>
      <c r="AI172" s="76" cm="1">
        <f t="array" ref="AI172">IF(T172="",0,SUMPRODUCT((BX4:BX795="Gluten")*(BY4:BY795="ALERTE")*(COUNTIF(AF172,"*"&amp;BZ4:BZ795&amp;"*")&gt;0)*1))</f>
        <v>0</v>
      </c>
      <c r="AJ172" s="76" cm="1">
        <f t="array" ref="AJ172">IF(T172="",0,SUMPRODUCT((BX4:BX795="Gluten")*(BY4:BY795="SUSP")*(COUNTIF(AF172,"*"&amp;BZ4:BZ795&amp;"*")&gt;0)*1))</f>
        <v>0</v>
      </c>
      <c r="AK172" s="76" cm="1">
        <f t="array" ref="AK172">IF(T172="",0,SUMPRODUCT((BX4:BX795="Crustaces")*(BY4:BY795="ALERTE")*(COUNTIF(AF172,"*"&amp;BZ4:BZ795&amp;"*")&gt;0)*1))</f>
        <v>0</v>
      </c>
      <c r="AL172" s="76" cm="1">
        <f t="array" ref="AL172">IF(T172="",0,SUMPRODUCT((BX4:BX795="Oeufs")*(BY4:BY795="ALERTE")*(COUNTIF(AF172,"*"&amp;BZ4:BZ795&amp;"*")&gt;0)*1))</f>
        <v>0</v>
      </c>
      <c r="AM172" s="76" cm="1">
        <f t="array" ref="AM172">IF(T172="",0,SUMPRODUCT((BX4:BX795="Poissons")*(BY4:BY795="INFO")*(COUNTIF(AF172,"*"&amp;BZ4:BZ795&amp;"*")&gt;0)*1))</f>
        <v>0</v>
      </c>
      <c r="AN172" s="76" cm="1">
        <f t="array" ref="AN172">IF(T172="",0,SUMPRODUCT((BX4:BX795="Poissons")*(BY4:BY795="EXCL")*(COUNTIF(AF172,"*"&amp;BZ4:BZ795&amp;"*")&gt;0)*1))</f>
        <v>0</v>
      </c>
      <c r="AO172" s="76" cm="1">
        <f t="array" ref="AO172">IF(T172="",0,SUMPRODUCT((BX4:BX795="Poissons")*(BY4:BY795="ALERTE")*(COUNTIF(AF172,"*"&amp;BZ4:BZ795&amp;"*")&gt;0)*1))</f>
        <v>0</v>
      </c>
      <c r="AP172" s="76" cm="1">
        <f t="array" ref="AP172">IF(T172="",0,SUMPRODUCT((BX4:BX795="Arachides")*(BY4:BY795="ALERTE")*(COUNTIF(AF172,"*"&amp;BZ4:BZ795&amp;"*")&gt;0)*1))</f>
        <v>0</v>
      </c>
      <c r="AQ172" s="76" cm="1">
        <f t="array" ref="AQ172">IF(T172="",0,SUMPRODUCT((BX4:BX795="Soja")*(BY4:BY795="INFO")*(COUNTIF(AF172,"*"&amp;BZ4:BZ795&amp;"*")&gt;0)*1))</f>
        <v>0</v>
      </c>
      <c r="AR172" s="76" cm="1">
        <f t="array" ref="AR172">IF(T172="",0,SUMPRODUCT((BX4:BX795="Soja")*(BY4:BY795="ALERTE")*(COUNTIF(AF172,"*"&amp;BZ4:BZ795&amp;"*")&gt;0)*1))</f>
        <v>0</v>
      </c>
      <c r="AS172" s="76" cm="1">
        <f t="array" ref="AS172">IF(T172="",0,SUMPRODUCT((BX4:BX795="Lait")*(BY4:BY795="INFO")*(COUNTIF(AF172,"*"&amp;BZ4:BZ795&amp;"*")&gt;0)*1))</f>
        <v>0</v>
      </c>
      <c r="AT172" s="76" cm="1">
        <f t="array" ref="AT172">IF(T172="",0,SUMPRODUCT((BX4:BX795="Lait")*(BY4:BY795="EXCL")*(COUNTIF(AF172,"*"&amp;BZ4:BZ795&amp;"*")&gt;0)*1))</f>
        <v>0</v>
      </c>
      <c r="AU172" s="76" cm="1">
        <f t="array" ref="AU172">IF(T172="",0,SUMPRODUCT((BX4:BX795="Lait")*(BY4:BY795="ALERTE")*(COUNTIF(AF172,"*"&amp;BZ4:BZ795&amp;"*")&gt;0)*1))</f>
        <v>0</v>
      </c>
      <c r="AV172" s="76" cm="1">
        <f t="array" ref="AV172">IF(T172="",0,SUMPRODUCT((BX4:BX795="Lait")*(BY4:BY795="SUSP")*(COUNTIF(AF172,"*"&amp;BZ4:BZ795&amp;"*")&gt;0)*1))</f>
        <v>0</v>
      </c>
      <c r="AW172" s="76" cm="1">
        <f t="array" ref="AW172">IF(T172="",0,SUMPRODUCT((BX4:BX795="Fruits a coque")*(BY4:BY795="EXCL")*(COUNTIF(AF172,"*"&amp;BZ4:BZ795&amp;"*")&gt;0)*1))</f>
        <v>0</v>
      </c>
      <c r="AX172" s="76" cm="1">
        <f t="array" ref="AX172">IF(T172="",0,SUMPRODUCT((BX4:BX795="Fruits a coque")*(BY4:BY795="ALERTE")*(COUNTIF(AF172,"*"&amp;BZ4:BZ795&amp;"*")&gt;0)*1))</f>
        <v>0</v>
      </c>
      <c r="AY172" s="76" cm="1">
        <f t="array" ref="AY172">IF(T172="",0,SUMPRODUCT((BX4:BX795="Celeri")*(BY4:BY795="ALERTE")*(COUNTIF(AF172,"*"&amp;BZ4:BZ795&amp;"*")&gt;0)*1))</f>
        <v>0</v>
      </c>
      <c r="AZ172" s="76" cm="1">
        <f t="array" ref="AZ172">IF(T172="",0,SUMPRODUCT((BX4:BX795="Moutarde")*(BY4:BY795="ALERTE")*(COUNTIF(AF172,"*"&amp;BZ4:BZ795&amp;"*")&gt;0)*1))</f>
        <v>0</v>
      </c>
      <c r="BA172" s="76" cm="1">
        <f t="array" ref="BA172">IF(T172="",0,SUMPRODUCT((BX4:BX795="Sesame")*(BY4:BY795="ALERTE")*(COUNTIF(AF172,"*"&amp;BZ4:BZ795&amp;"*")&gt;0)*1))</f>
        <v>0</v>
      </c>
      <c r="BB172" s="76" cm="1">
        <f t="array" ref="BB172">IF(T172="",0,SUMPRODUCT((BX4:BX795="Sulfites")*(BY4:BY795="ALERTE")*(COUNTIF(AF172,"*"&amp;BZ4:BZ795&amp;"*")&gt;0)*1))</f>
        <v>0</v>
      </c>
      <c r="BC172" s="76" cm="1">
        <f t="array" ref="BC172">IF(T172="",0,SUMPRODUCT((BX4:BX795="Lupin")*(BY4:BY795="ALERTE")*(COUNTIF(AF172,"*"&amp;BZ4:BZ795&amp;"*")&gt;0)*1))</f>
        <v>0</v>
      </c>
      <c r="BD172" s="76" cm="1">
        <f t="array" ref="BD172">IF(T172="",0,SUMPRODUCT((BX4:BX795="Mollusques")*(BY4:BY795="EXCL")*(COUNTIF(AF172,"*"&amp;BZ4:BZ795&amp;"*")&gt;0)*1))</f>
        <v>0</v>
      </c>
      <c r="BE172" s="76" cm="1">
        <f t="array" ref="BE172">IF(T172="",0,SUMPRODUCT((BX4:BX795="Mollusques")*(BY4:BY795="ALERTE")*(COUNTIF(AF172,"*"&amp;BZ4:BZ795&amp;"*")&gt;0)*1))</f>
        <v>0</v>
      </c>
      <c r="BF172" s="76" t="str">
        <f t="shared" si="108"/>
        <v/>
      </c>
      <c r="BG172" s="76" t="str">
        <f t="shared" si="109"/>
        <v/>
      </c>
      <c r="BH172" s="76" t="str">
        <f t="shared" si="110"/>
        <v/>
      </c>
      <c r="BI172" s="76" t="str">
        <f t="shared" si="111"/>
        <v/>
      </c>
      <c r="BJ172" s="76" t="str">
        <f t="shared" si="112"/>
        <v/>
      </c>
      <c r="BK172" s="76" t="str">
        <f t="shared" si="113"/>
        <v/>
      </c>
      <c r="BL172" s="76" t="str">
        <f t="shared" si="114"/>
        <v/>
      </c>
      <c r="BM172" s="76" t="str">
        <f t="shared" si="115"/>
        <v/>
      </c>
      <c r="BN172" s="76" t="str">
        <f t="shared" si="116"/>
        <v/>
      </c>
      <c r="BO172" s="76" t="str">
        <f t="shared" si="117"/>
        <v/>
      </c>
      <c r="BP172" s="76" t="str">
        <f t="shared" si="118"/>
        <v/>
      </c>
      <c r="BQ172" s="76" t="str">
        <f t="shared" si="119"/>
        <v/>
      </c>
      <c r="BR172" s="76" t="str">
        <f t="shared" si="120"/>
        <v/>
      </c>
      <c r="BS172" s="76" t="str">
        <f t="shared" si="121"/>
        <v/>
      </c>
      <c r="BT172" s="76" t="str">
        <f t="shared" si="122"/>
        <v/>
      </c>
      <c r="BU172" s="76" t="str">
        <f t="shared" si="123"/>
        <v/>
      </c>
      <c r="BX172" s="67" t="s">
        <v>10</v>
      </c>
      <c r="BY172" s="547" t="s">
        <v>20</v>
      </c>
      <c r="BZ172" s="67" t="s">
        <v>115</v>
      </c>
      <c r="CA172" s="67" t="s">
        <v>560</v>
      </c>
    </row>
    <row r="173" spans="2:79" ht="30" customHeight="1">
      <c r="B173" s="816" t="str">
        <f t="shared" si="84"/>
        <v/>
      </c>
      <c r="C173" s="816" t="str">
        <f t="shared" si="85"/>
        <v/>
      </c>
      <c r="D173" s="816" t="str">
        <f t="shared" si="86"/>
        <v/>
      </c>
      <c r="E173" s="816">
        <f>IF(H172&lt;&gt;"",E172,IF(E172="","",IFERROR(MATCH(TRUE(),INDEX(INDEX($K:$K,E172+1):$K$203&lt;&gt;"",0),0)+E172,"")))</f>
        <v>314</v>
      </c>
      <c r="F173" s="816">
        <f t="shared" si="124"/>
        <v>0</v>
      </c>
      <c r="G173" s="816" t="str">
        <f t="shared" si="87"/>
        <v>0</v>
      </c>
      <c r="H173" s="829" t="str">
        <f t="shared" si="88"/>
        <v/>
      </c>
      <c r="I173" s="837" t="str">
        <f t="shared" si="89"/>
        <v/>
      </c>
      <c r="J173" s="830" t="str">
        <f>IF(K173="","",COUNTIF($K$18:K173,"&lt;&gt;"))</f>
        <v/>
      </c>
      <c r="K173" s="831"/>
      <c r="L173" s="830" t="str">
        <f t="shared" si="90"/>
        <v/>
      </c>
      <c r="M173" s="792">
        <f t="shared" si="91"/>
        <v>1</v>
      </c>
      <c r="N173" s="832">
        <f t="shared" si="92"/>
        <v>156</v>
      </c>
      <c r="O173" s="833" t="str">
        <f t="shared" si="93"/>
        <v>0</v>
      </c>
      <c r="P173" s="832">
        <f t="shared" si="94"/>
        <v>1</v>
      </c>
      <c r="Q173" s="832">
        <f t="shared" si="95"/>
        <v>1</v>
      </c>
      <c r="S173" s="556">
        <f t="shared" si="96"/>
        <v>173</v>
      </c>
      <c r="T173" s="834" t="str">
        <f t="shared" si="125"/>
        <v>0</v>
      </c>
      <c r="U173" s="556" t="s">
        <v>1456</v>
      </c>
      <c r="V173" s="835" t="str">
        <f t="shared" si="97"/>
        <v>0</v>
      </c>
      <c r="W173" s="836" t="str">
        <f t="shared" si="98"/>
        <v/>
      </c>
      <c r="X173" s="560" t="str">
        <f t="shared" si="99"/>
        <v>0</v>
      </c>
      <c r="Y173" s="561" t="str">
        <f t="shared" si="100"/>
        <v/>
      </c>
      <c r="Z173" s="556">
        <f t="shared" si="101"/>
        <v>0</v>
      </c>
      <c r="AA173" s="556">
        <f t="shared" si="102"/>
        <v>0</v>
      </c>
      <c r="AB173" s="561" t="str">
        <f t="shared" si="103"/>
        <v>aucun match</v>
      </c>
      <c r="AC173" s="76" t="str">
        <f t="shared" si="104"/>
        <v>0</v>
      </c>
      <c r="AD173" s="76" t="str">
        <f t="shared" si="105"/>
        <v>0</v>
      </c>
      <c r="AE173" s="76" t="str">
        <f t="shared" si="106"/>
        <v>0</v>
      </c>
      <c r="AF173" s="76" t="str">
        <f t="shared" si="107"/>
        <v xml:space="preserve"> 0 </v>
      </c>
      <c r="AG173" s="76" cm="1">
        <f t="array" ref="AG173">IF(T173="",0,SUMPRODUCT((BX4:BX795="Gluten")*(BY4:BY795="INFO")*(COUNTIF(AF173,"*"&amp;BZ4:BZ795&amp;"*")&gt;0)*1))</f>
        <v>0</v>
      </c>
      <c r="AH173" s="76" cm="1">
        <f t="array" ref="AH173">IF(T173="",0,SUMPRODUCT((BX4:BX795="Gluten")*(BY4:BY795="EXCL")*(COUNTIF(AF173,"*"&amp;BZ4:BZ795&amp;"*")&gt;0)*1))</f>
        <v>0</v>
      </c>
      <c r="AI173" s="76" cm="1">
        <f t="array" ref="AI173">IF(T173="",0,SUMPRODUCT((BX4:BX795="Gluten")*(BY4:BY795="ALERTE")*(COUNTIF(AF173,"*"&amp;BZ4:BZ795&amp;"*")&gt;0)*1))</f>
        <v>0</v>
      </c>
      <c r="AJ173" s="76" cm="1">
        <f t="array" ref="AJ173">IF(T173="",0,SUMPRODUCT((BX4:BX795="Gluten")*(BY4:BY795="SUSP")*(COUNTIF(AF173,"*"&amp;BZ4:BZ795&amp;"*")&gt;0)*1))</f>
        <v>0</v>
      </c>
      <c r="AK173" s="76" cm="1">
        <f t="array" ref="AK173">IF(T173="",0,SUMPRODUCT((BX4:BX795="Crustaces")*(BY4:BY795="ALERTE")*(COUNTIF(AF173,"*"&amp;BZ4:BZ795&amp;"*")&gt;0)*1))</f>
        <v>0</v>
      </c>
      <c r="AL173" s="76" cm="1">
        <f t="array" ref="AL173">IF(T173="",0,SUMPRODUCT((BX4:BX795="Oeufs")*(BY4:BY795="ALERTE")*(COUNTIF(AF173,"*"&amp;BZ4:BZ795&amp;"*")&gt;0)*1))</f>
        <v>0</v>
      </c>
      <c r="AM173" s="76" cm="1">
        <f t="array" ref="AM173">IF(T173="",0,SUMPRODUCT((BX4:BX795="Poissons")*(BY4:BY795="INFO")*(COUNTIF(AF173,"*"&amp;BZ4:BZ795&amp;"*")&gt;0)*1))</f>
        <v>0</v>
      </c>
      <c r="AN173" s="76" cm="1">
        <f t="array" ref="AN173">IF(T173="",0,SUMPRODUCT((BX4:BX795="Poissons")*(BY4:BY795="EXCL")*(COUNTIF(AF173,"*"&amp;BZ4:BZ795&amp;"*")&gt;0)*1))</f>
        <v>0</v>
      </c>
      <c r="AO173" s="76" cm="1">
        <f t="array" ref="AO173">IF(T173="",0,SUMPRODUCT((BX4:BX795="Poissons")*(BY4:BY795="ALERTE")*(COUNTIF(AF173,"*"&amp;BZ4:BZ795&amp;"*")&gt;0)*1))</f>
        <v>0</v>
      </c>
      <c r="AP173" s="76" cm="1">
        <f t="array" ref="AP173">IF(T173="",0,SUMPRODUCT((BX4:BX795="Arachides")*(BY4:BY795="ALERTE")*(COUNTIF(AF173,"*"&amp;BZ4:BZ795&amp;"*")&gt;0)*1))</f>
        <v>0</v>
      </c>
      <c r="AQ173" s="76" cm="1">
        <f t="array" ref="AQ173">IF(T173="",0,SUMPRODUCT((BX4:BX795="Soja")*(BY4:BY795="INFO")*(COUNTIF(AF173,"*"&amp;BZ4:BZ795&amp;"*")&gt;0)*1))</f>
        <v>0</v>
      </c>
      <c r="AR173" s="76" cm="1">
        <f t="array" ref="AR173">IF(T173="",0,SUMPRODUCT((BX4:BX795="Soja")*(BY4:BY795="ALERTE")*(COUNTIF(AF173,"*"&amp;BZ4:BZ795&amp;"*")&gt;0)*1))</f>
        <v>0</v>
      </c>
      <c r="AS173" s="76" cm="1">
        <f t="array" ref="AS173">IF(T173="",0,SUMPRODUCT((BX4:BX795="Lait")*(BY4:BY795="INFO")*(COUNTIF(AF173,"*"&amp;BZ4:BZ795&amp;"*")&gt;0)*1))</f>
        <v>0</v>
      </c>
      <c r="AT173" s="76" cm="1">
        <f t="array" ref="AT173">IF(T173="",0,SUMPRODUCT((BX4:BX795="Lait")*(BY4:BY795="EXCL")*(COUNTIF(AF173,"*"&amp;BZ4:BZ795&amp;"*")&gt;0)*1))</f>
        <v>0</v>
      </c>
      <c r="AU173" s="76" cm="1">
        <f t="array" ref="AU173">IF(T173="",0,SUMPRODUCT((BX4:BX795="Lait")*(BY4:BY795="ALERTE")*(COUNTIF(AF173,"*"&amp;BZ4:BZ795&amp;"*")&gt;0)*1))</f>
        <v>0</v>
      </c>
      <c r="AV173" s="76" cm="1">
        <f t="array" ref="AV173">IF(T173="",0,SUMPRODUCT((BX4:BX795="Lait")*(BY4:BY795="SUSP")*(COUNTIF(AF173,"*"&amp;BZ4:BZ795&amp;"*")&gt;0)*1))</f>
        <v>0</v>
      </c>
      <c r="AW173" s="76" cm="1">
        <f t="array" ref="AW173">IF(T173="",0,SUMPRODUCT((BX4:BX795="Fruits a coque")*(BY4:BY795="EXCL")*(COUNTIF(AF173,"*"&amp;BZ4:BZ795&amp;"*")&gt;0)*1))</f>
        <v>0</v>
      </c>
      <c r="AX173" s="76" cm="1">
        <f t="array" ref="AX173">IF(T173="",0,SUMPRODUCT((BX4:BX795="Fruits a coque")*(BY4:BY795="ALERTE")*(COUNTIF(AF173,"*"&amp;BZ4:BZ795&amp;"*")&gt;0)*1))</f>
        <v>0</v>
      </c>
      <c r="AY173" s="76" cm="1">
        <f t="array" ref="AY173">IF(T173="",0,SUMPRODUCT((BX4:BX795="Celeri")*(BY4:BY795="ALERTE")*(COUNTIF(AF173,"*"&amp;BZ4:BZ795&amp;"*")&gt;0)*1))</f>
        <v>0</v>
      </c>
      <c r="AZ173" s="76" cm="1">
        <f t="array" ref="AZ173">IF(T173="",0,SUMPRODUCT((BX4:BX795="Moutarde")*(BY4:BY795="ALERTE")*(COUNTIF(AF173,"*"&amp;BZ4:BZ795&amp;"*")&gt;0)*1))</f>
        <v>0</v>
      </c>
      <c r="BA173" s="76" cm="1">
        <f t="array" ref="BA173">IF(T173="",0,SUMPRODUCT((BX4:BX795="Sesame")*(BY4:BY795="ALERTE")*(COUNTIF(AF173,"*"&amp;BZ4:BZ795&amp;"*")&gt;0)*1))</f>
        <v>0</v>
      </c>
      <c r="BB173" s="76" cm="1">
        <f t="array" ref="BB173">IF(T173="",0,SUMPRODUCT((BX4:BX795="Sulfites")*(BY4:BY795="ALERTE")*(COUNTIF(AF173,"*"&amp;BZ4:BZ795&amp;"*")&gt;0)*1))</f>
        <v>0</v>
      </c>
      <c r="BC173" s="76" cm="1">
        <f t="array" ref="BC173">IF(T173="",0,SUMPRODUCT((BX4:BX795="Lupin")*(BY4:BY795="ALERTE")*(COUNTIF(AF173,"*"&amp;BZ4:BZ795&amp;"*")&gt;0)*1))</f>
        <v>0</v>
      </c>
      <c r="BD173" s="76" cm="1">
        <f t="array" ref="BD173">IF(T173="",0,SUMPRODUCT((BX4:BX795="Mollusques")*(BY4:BY795="EXCL")*(COUNTIF(AF173,"*"&amp;BZ4:BZ795&amp;"*")&gt;0)*1))</f>
        <v>0</v>
      </c>
      <c r="BE173" s="76" cm="1">
        <f t="array" ref="BE173">IF(T173="",0,SUMPRODUCT((BX4:BX795="Mollusques")*(BY4:BY795="ALERTE")*(COUNTIF(AF173,"*"&amp;BZ4:BZ795&amp;"*")&gt;0)*1))</f>
        <v>0</v>
      </c>
      <c r="BF173" s="76" t="str">
        <f t="shared" si="108"/>
        <v/>
      </c>
      <c r="BG173" s="76" t="str">
        <f t="shared" si="109"/>
        <v/>
      </c>
      <c r="BH173" s="76" t="str">
        <f t="shared" si="110"/>
        <v/>
      </c>
      <c r="BI173" s="76" t="str">
        <f t="shared" si="111"/>
        <v/>
      </c>
      <c r="BJ173" s="76" t="str">
        <f t="shared" si="112"/>
        <v/>
      </c>
      <c r="BK173" s="76" t="str">
        <f t="shared" si="113"/>
        <v/>
      </c>
      <c r="BL173" s="76" t="str">
        <f t="shared" si="114"/>
        <v/>
      </c>
      <c r="BM173" s="76" t="str">
        <f t="shared" si="115"/>
        <v/>
      </c>
      <c r="BN173" s="76" t="str">
        <f t="shared" si="116"/>
        <v/>
      </c>
      <c r="BO173" s="76" t="str">
        <f t="shared" si="117"/>
        <v/>
      </c>
      <c r="BP173" s="76" t="str">
        <f t="shared" si="118"/>
        <v/>
      </c>
      <c r="BQ173" s="76" t="str">
        <f t="shared" si="119"/>
        <v/>
      </c>
      <c r="BR173" s="76" t="str">
        <f t="shared" si="120"/>
        <v/>
      </c>
      <c r="BS173" s="76" t="str">
        <f t="shared" si="121"/>
        <v/>
      </c>
      <c r="BT173" s="76" t="str">
        <f t="shared" si="122"/>
        <v/>
      </c>
      <c r="BU173" s="76" t="str">
        <f t="shared" si="123"/>
        <v/>
      </c>
      <c r="BX173" s="67" t="s">
        <v>10</v>
      </c>
      <c r="BY173" s="547" t="s">
        <v>20</v>
      </c>
      <c r="BZ173" s="67" t="s">
        <v>1998</v>
      </c>
      <c r="CA173" s="67" t="s">
        <v>561</v>
      </c>
    </row>
    <row r="174" spans="2:79" ht="30" customHeight="1">
      <c r="B174" s="816" t="str">
        <f t="shared" si="84"/>
        <v/>
      </c>
      <c r="C174" s="816" t="str">
        <f t="shared" si="85"/>
        <v/>
      </c>
      <c r="D174" s="816" t="str">
        <f t="shared" si="86"/>
        <v/>
      </c>
      <c r="E174" s="816">
        <f>IF(H173&lt;&gt;"",E173,IF(E173="","",IFERROR(MATCH(TRUE(),INDEX(INDEX($K:$K,E173+1):$K$203&lt;&gt;"",0),0)+E173,"")))</f>
        <v>315</v>
      </c>
      <c r="F174" s="816">
        <f t="shared" si="124"/>
        <v>0</v>
      </c>
      <c r="G174" s="816" t="str">
        <f t="shared" si="87"/>
        <v>0</v>
      </c>
      <c r="H174" s="829" t="str">
        <f t="shared" si="88"/>
        <v/>
      </c>
      <c r="I174" s="837" t="str">
        <f t="shared" si="89"/>
        <v/>
      </c>
      <c r="J174" s="830" t="str">
        <f>IF(K174="","",COUNTIF($K$18:K174,"&lt;&gt;"))</f>
        <v/>
      </c>
      <c r="K174" s="831"/>
      <c r="L174" s="830" t="str">
        <f t="shared" si="90"/>
        <v/>
      </c>
      <c r="M174" s="792">
        <f t="shared" si="91"/>
        <v>1</v>
      </c>
      <c r="N174" s="832">
        <f t="shared" si="92"/>
        <v>157</v>
      </c>
      <c r="O174" s="833" t="str">
        <f t="shared" si="93"/>
        <v>0</v>
      </c>
      <c r="P174" s="832">
        <f t="shared" si="94"/>
        <v>1</v>
      </c>
      <c r="Q174" s="832">
        <f t="shared" si="95"/>
        <v>1</v>
      </c>
      <c r="S174" s="556">
        <f t="shared" si="96"/>
        <v>174</v>
      </c>
      <c r="T174" s="834" t="str">
        <f t="shared" si="125"/>
        <v>0</v>
      </c>
      <c r="U174" s="556" t="s">
        <v>1456</v>
      </c>
      <c r="V174" s="835" t="str">
        <f t="shared" si="97"/>
        <v>0</v>
      </c>
      <c r="W174" s="836" t="str">
        <f t="shared" si="98"/>
        <v/>
      </c>
      <c r="X174" s="560" t="str">
        <f t="shared" si="99"/>
        <v>0</v>
      </c>
      <c r="Y174" s="561" t="str">
        <f t="shared" si="100"/>
        <v/>
      </c>
      <c r="Z174" s="556">
        <f t="shared" si="101"/>
        <v>0</v>
      </c>
      <c r="AA174" s="556">
        <f t="shared" si="102"/>
        <v>0</v>
      </c>
      <c r="AB174" s="561" t="str">
        <f t="shared" si="103"/>
        <v>aucun match</v>
      </c>
      <c r="AC174" s="76" t="str">
        <f t="shared" si="104"/>
        <v>0</v>
      </c>
      <c r="AD174" s="76" t="str">
        <f t="shared" si="105"/>
        <v>0</v>
      </c>
      <c r="AE174" s="76" t="str">
        <f t="shared" si="106"/>
        <v>0</v>
      </c>
      <c r="AF174" s="76" t="str">
        <f t="shared" si="107"/>
        <v xml:space="preserve"> 0 </v>
      </c>
      <c r="AG174" s="76" cm="1">
        <f t="array" ref="AG174">IF(T174="",0,SUMPRODUCT((BX4:BX795="Gluten")*(BY4:BY795="INFO")*(COUNTIF(AF174,"*"&amp;BZ4:BZ795&amp;"*")&gt;0)*1))</f>
        <v>0</v>
      </c>
      <c r="AH174" s="76" cm="1">
        <f t="array" ref="AH174">IF(T174="",0,SUMPRODUCT((BX4:BX795="Gluten")*(BY4:BY795="EXCL")*(COUNTIF(AF174,"*"&amp;BZ4:BZ795&amp;"*")&gt;0)*1))</f>
        <v>0</v>
      </c>
      <c r="AI174" s="76" cm="1">
        <f t="array" ref="AI174">IF(T174="",0,SUMPRODUCT((BX4:BX795="Gluten")*(BY4:BY795="ALERTE")*(COUNTIF(AF174,"*"&amp;BZ4:BZ795&amp;"*")&gt;0)*1))</f>
        <v>0</v>
      </c>
      <c r="AJ174" s="76" cm="1">
        <f t="array" ref="AJ174">IF(T174="",0,SUMPRODUCT((BX4:BX795="Gluten")*(BY4:BY795="SUSP")*(COUNTIF(AF174,"*"&amp;BZ4:BZ795&amp;"*")&gt;0)*1))</f>
        <v>0</v>
      </c>
      <c r="AK174" s="76" cm="1">
        <f t="array" ref="AK174">IF(T174="",0,SUMPRODUCT((BX4:BX795="Crustaces")*(BY4:BY795="ALERTE")*(COUNTIF(AF174,"*"&amp;BZ4:BZ795&amp;"*")&gt;0)*1))</f>
        <v>0</v>
      </c>
      <c r="AL174" s="76" cm="1">
        <f t="array" ref="AL174">IF(T174="",0,SUMPRODUCT((BX4:BX795="Oeufs")*(BY4:BY795="ALERTE")*(COUNTIF(AF174,"*"&amp;BZ4:BZ795&amp;"*")&gt;0)*1))</f>
        <v>0</v>
      </c>
      <c r="AM174" s="76" cm="1">
        <f t="array" ref="AM174">IF(T174="",0,SUMPRODUCT((BX4:BX795="Poissons")*(BY4:BY795="INFO")*(COUNTIF(AF174,"*"&amp;BZ4:BZ795&amp;"*")&gt;0)*1))</f>
        <v>0</v>
      </c>
      <c r="AN174" s="76" cm="1">
        <f t="array" ref="AN174">IF(T174="",0,SUMPRODUCT((BX4:BX795="Poissons")*(BY4:BY795="EXCL")*(COUNTIF(AF174,"*"&amp;BZ4:BZ795&amp;"*")&gt;0)*1))</f>
        <v>0</v>
      </c>
      <c r="AO174" s="76" cm="1">
        <f t="array" ref="AO174">IF(T174="",0,SUMPRODUCT((BX4:BX795="Poissons")*(BY4:BY795="ALERTE")*(COUNTIF(AF174,"*"&amp;BZ4:BZ795&amp;"*")&gt;0)*1))</f>
        <v>0</v>
      </c>
      <c r="AP174" s="76" cm="1">
        <f t="array" ref="AP174">IF(T174="",0,SUMPRODUCT((BX4:BX795="Arachides")*(BY4:BY795="ALERTE")*(COUNTIF(AF174,"*"&amp;BZ4:BZ795&amp;"*")&gt;0)*1))</f>
        <v>0</v>
      </c>
      <c r="AQ174" s="76" cm="1">
        <f t="array" ref="AQ174">IF(T174="",0,SUMPRODUCT((BX4:BX795="Soja")*(BY4:BY795="INFO")*(COUNTIF(AF174,"*"&amp;BZ4:BZ795&amp;"*")&gt;0)*1))</f>
        <v>0</v>
      </c>
      <c r="AR174" s="76" cm="1">
        <f t="array" ref="AR174">IF(T174="",0,SUMPRODUCT((BX4:BX795="Soja")*(BY4:BY795="ALERTE")*(COUNTIF(AF174,"*"&amp;BZ4:BZ795&amp;"*")&gt;0)*1))</f>
        <v>0</v>
      </c>
      <c r="AS174" s="76" cm="1">
        <f t="array" ref="AS174">IF(T174="",0,SUMPRODUCT((BX4:BX795="Lait")*(BY4:BY795="INFO")*(COUNTIF(AF174,"*"&amp;BZ4:BZ795&amp;"*")&gt;0)*1))</f>
        <v>0</v>
      </c>
      <c r="AT174" s="76" cm="1">
        <f t="array" ref="AT174">IF(T174="",0,SUMPRODUCT((BX4:BX795="Lait")*(BY4:BY795="EXCL")*(COUNTIF(AF174,"*"&amp;BZ4:BZ795&amp;"*")&gt;0)*1))</f>
        <v>0</v>
      </c>
      <c r="AU174" s="76" cm="1">
        <f t="array" ref="AU174">IF(T174="",0,SUMPRODUCT((BX4:BX795="Lait")*(BY4:BY795="ALERTE")*(COUNTIF(AF174,"*"&amp;BZ4:BZ795&amp;"*")&gt;0)*1))</f>
        <v>0</v>
      </c>
      <c r="AV174" s="76" cm="1">
        <f t="array" ref="AV174">IF(T174="",0,SUMPRODUCT((BX4:BX795="Lait")*(BY4:BY795="SUSP")*(COUNTIF(AF174,"*"&amp;BZ4:BZ795&amp;"*")&gt;0)*1))</f>
        <v>0</v>
      </c>
      <c r="AW174" s="76" cm="1">
        <f t="array" ref="AW174">IF(T174="",0,SUMPRODUCT((BX4:BX795="Fruits a coque")*(BY4:BY795="EXCL")*(COUNTIF(AF174,"*"&amp;BZ4:BZ795&amp;"*")&gt;0)*1))</f>
        <v>0</v>
      </c>
      <c r="AX174" s="76" cm="1">
        <f t="array" ref="AX174">IF(T174="",0,SUMPRODUCT((BX4:BX795="Fruits a coque")*(BY4:BY795="ALERTE")*(COUNTIF(AF174,"*"&amp;BZ4:BZ795&amp;"*")&gt;0)*1))</f>
        <v>0</v>
      </c>
      <c r="AY174" s="76" cm="1">
        <f t="array" ref="AY174">IF(T174="",0,SUMPRODUCT((BX4:BX795="Celeri")*(BY4:BY795="ALERTE")*(COUNTIF(AF174,"*"&amp;BZ4:BZ795&amp;"*")&gt;0)*1))</f>
        <v>0</v>
      </c>
      <c r="AZ174" s="76" cm="1">
        <f t="array" ref="AZ174">IF(T174="",0,SUMPRODUCT((BX4:BX795="Moutarde")*(BY4:BY795="ALERTE")*(COUNTIF(AF174,"*"&amp;BZ4:BZ795&amp;"*")&gt;0)*1))</f>
        <v>0</v>
      </c>
      <c r="BA174" s="76" cm="1">
        <f t="array" ref="BA174">IF(T174="",0,SUMPRODUCT((BX4:BX795="Sesame")*(BY4:BY795="ALERTE")*(COUNTIF(AF174,"*"&amp;BZ4:BZ795&amp;"*")&gt;0)*1))</f>
        <v>0</v>
      </c>
      <c r="BB174" s="76" cm="1">
        <f t="array" ref="BB174">IF(T174="",0,SUMPRODUCT((BX4:BX795="Sulfites")*(BY4:BY795="ALERTE")*(COUNTIF(AF174,"*"&amp;BZ4:BZ795&amp;"*")&gt;0)*1))</f>
        <v>0</v>
      </c>
      <c r="BC174" s="76" cm="1">
        <f t="array" ref="BC174">IF(T174="",0,SUMPRODUCT((BX4:BX795="Lupin")*(BY4:BY795="ALERTE")*(COUNTIF(AF174,"*"&amp;BZ4:BZ795&amp;"*")&gt;0)*1))</f>
        <v>0</v>
      </c>
      <c r="BD174" s="76" cm="1">
        <f t="array" ref="BD174">IF(T174="",0,SUMPRODUCT((BX4:BX795="Mollusques")*(BY4:BY795="EXCL")*(COUNTIF(AF174,"*"&amp;BZ4:BZ795&amp;"*")&gt;0)*1))</f>
        <v>0</v>
      </c>
      <c r="BE174" s="76" cm="1">
        <f t="array" ref="BE174">IF(T174="",0,SUMPRODUCT((BX4:BX795="Mollusques")*(BY4:BY795="ALERTE")*(COUNTIF(AF174,"*"&amp;BZ4:BZ795&amp;"*")&gt;0)*1))</f>
        <v>0</v>
      </c>
      <c r="BF174" s="76" t="str">
        <f t="shared" si="108"/>
        <v/>
      </c>
      <c r="BG174" s="76" t="str">
        <f t="shared" si="109"/>
        <v/>
      </c>
      <c r="BH174" s="76" t="str">
        <f t="shared" si="110"/>
        <v/>
      </c>
      <c r="BI174" s="76" t="str">
        <f t="shared" si="111"/>
        <v/>
      </c>
      <c r="BJ174" s="76" t="str">
        <f t="shared" si="112"/>
        <v/>
      </c>
      <c r="BK174" s="76" t="str">
        <f t="shared" si="113"/>
        <v/>
      </c>
      <c r="BL174" s="76" t="str">
        <f t="shared" si="114"/>
        <v/>
      </c>
      <c r="BM174" s="76" t="str">
        <f t="shared" si="115"/>
        <v/>
      </c>
      <c r="BN174" s="76" t="str">
        <f t="shared" si="116"/>
        <v/>
      </c>
      <c r="BO174" s="76" t="str">
        <f t="shared" si="117"/>
        <v/>
      </c>
      <c r="BP174" s="76" t="str">
        <f t="shared" si="118"/>
        <v/>
      </c>
      <c r="BQ174" s="76" t="str">
        <f t="shared" si="119"/>
        <v/>
      </c>
      <c r="BR174" s="76" t="str">
        <f t="shared" si="120"/>
        <v/>
      </c>
      <c r="BS174" s="76" t="str">
        <f t="shared" si="121"/>
        <v/>
      </c>
      <c r="BT174" s="76" t="str">
        <f t="shared" si="122"/>
        <v/>
      </c>
      <c r="BU174" s="76" t="str">
        <f t="shared" si="123"/>
        <v/>
      </c>
      <c r="BX174" s="67" t="s">
        <v>10</v>
      </c>
      <c r="BY174" s="547" t="s">
        <v>20</v>
      </c>
      <c r="BZ174" s="67" t="s">
        <v>1997</v>
      </c>
      <c r="CA174" s="67" t="s">
        <v>562</v>
      </c>
    </row>
    <row r="175" spans="2:79" ht="30" customHeight="1">
      <c r="B175" s="816" t="str">
        <f t="shared" si="84"/>
        <v/>
      </c>
      <c r="C175" s="816" t="str">
        <f t="shared" si="85"/>
        <v/>
      </c>
      <c r="D175" s="816" t="str">
        <f t="shared" si="86"/>
        <v/>
      </c>
      <c r="E175" s="816">
        <f>IF(H174&lt;&gt;"",E174,IF(E174="","",IFERROR(MATCH(TRUE(),INDEX(INDEX($K:$K,E174+1):$K$203&lt;&gt;"",0),0)+E174,"")))</f>
        <v>316</v>
      </c>
      <c r="F175" s="816">
        <f t="shared" si="124"/>
        <v>0</v>
      </c>
      <c r="G175" s="816" t="str">
        <f t="shared" si="87"/>
        <v>0</v>
      </c>
      <c r="H175" s="829" t="str">
        <f t="shared" si="88"/>
        <v/>
      </c>
      <c r="I175" s="837" t="str">
        <f t="shared" si="89"/>
        <v/>
      </c>
      <c r="J175" s="830" t="str">
        <f>IF(K175="","",COUNTIF($K$18:K175,"&lt;&gt;"))</f>
        <v/>
      </c>
      <c r="K175" s="831"/>
      <c r="L175" s="830" t="str">
        <f t="shared" si="90"/>
        <v/>
      </c>
      <c r="M175" s="792">
        <f t="shared" si="91"/>
        <v>1</v>
      </c>
      <c r="N175" s="832">
        <f t="shared" si="92"/>
        <v>158</v>
      </c>
      <c r="O175" s="833" t="str">
        <f t="shared" si="93"/>
        <v>0</v>
      </c>
      <c r="P175" s="832">
        <f t="shared" si="94"/>
        <v>1</v>
      </c>
      <c r="Q175" s="832">
        <f t="shared" si="95"/>
        <v>1</v>
      </c>
      <c r="S175" s="556">
        <f t="shared" si="96"/>
        <v>175</v>
      </c>
      <c r="T175" s="834" t="str">
        <f t="shared" si="125"/>
        <v>0</v>
      </c>
      <c r="U175" s="556" t="s">
        <v>1456</v>
      </c>
      <c r="V175" s="835" t="str">
        <f t="shared" si="97"/>
        <v>0</v>
      </c>
      <c r="W175" s="836" t="str">
        <f t="shared" si="98"/>
        <v/>
      </c>
      <c r="X175" s="560" t="str">
        <f t="shared" si="99"/>
        <v>0</v>
      </c>
      <c r="Y175" s="561" t="str">
        <f t="shared" si="100"/>
        <v/>
      </c>
      <c r="Z175" s="556">
        <f t="shared" si="101"/>
        <v>0</v>
      </c>
      <c r="AA175" s="556">
        <f t="shared" si="102"/>
        <v>0</v>
      </c>
      <c r="AB175" s="561" t="str">
        <f t="shared" si="103"/>
        <v>aucun match</v>
      </c>
      <c r="AC175" s="76" t="str">
        <f t="shared" si="104"/>
        <v>0</v>
      </c>
      <c r="AD175" s="76" t="str">
        <f t="shared" si="105"/>
        <v>0</v>
      </c>
      <c r="AE175" s="76" t="str">
        <f t="shared" si="106"/>
        <v>0</v>
      </c>
      <c r="AF175" s="76" t="str">
        <f t="shared" si="107"/>
        <v xml:space="preserve"> 0 </v>
      </c>
      <c r="AG175" s="76" cm="1">
        <f t="array" ref="AG175">IF(T175="",0,SUMPRODUCT((BX4:BX795="Gluten")*(BY4:BY795="INFO")*(COUNTIF(AF175,"*"&amp;BZ4:BZ795&amp;"*")&gt;0)*1))</f>
        <v>0</v>
      </c>
      <c r="AH175" s="76" cm="1">
        <f t="array" ref="AH175">IF(T175="",0,SUMPRODUCT((BX4:BX795="Gluten")*(BY4:BY795="EXCL")*(COUNTIF(AF175,"*"&amp;BZ4:BZ795&amp;"*")&gt;0)*1))</f>
        <v>0</v>
      </c>
      <c r="AI175" s="76" cm="1">
        <f t="array" ref="AI175">IF(T175="",0,SUMPRODUCT((BX4:BX795="Gluten")*(BY4:BY795="ALERTE")*(COUNTIF(AF175,"*"&amp;BZ4:BZ795&amp;"*")&gt;0)*1))</f>
        <v>0</v>
      </c>
      <c r="AJ175" s="76" cm="1">
        <f t="array" ref="AJ175">IF(T175="",0,SUMPRODUCT((BX4:BX795="Gluten")*(BY4:BY795="SUSP")*(COUNTIF(AF175,"*"&amp;BZ4:BZ795&amp;"*")&gt;0)*1))</f>
        <v>0</v>
      </c>
      <c r="AK175" s="76" cm="1">
        <f t="array" ref="AK175">IF(T175="",0,SUMPRODUCT((BX4:BX795="Crustaces")*(BY4:BY795="ALERTE")*(COUNTIF(AF175,"*"&amp;BZ4:BZ795&amp;"*")&gt;0)*1))</f>
        <v>0</v>
      </c>
      <c r="AL175" s="76" cm="1">
        <f t="array" ref="AL175">IF(T175="",0,SUMPRODUCT((BX4:BX795="Oeufs")*(BY4:BY795="ALERTE")*(COUNTIF(AF175,"*"&amp;BZ4:BZ795&amp;"*")&gt;0)*1))</f>
        <v>0</v>
      </c>
      <c r="AM175" s="76" cm="1">
        <f t="array" ref="AM175">IF(T175="",0,SUMPRODUCT((BX4:BX795="Poissons")*(BY4:BY795="INFO")*(COUNTIF(AF175,"*"&amp;BZ4:BZ795&amp;"*")&gt;0)*1))</f>
        <v>0</v>
      </c>
      <c r="AN175" s="76" cm="1">
        <f t="array" ref="AN175">IF(T175="",0,SUMPRODUCT((BX4:BX795="Poissons")*(BY4:BY795="EXCL")*(COUNTIF(AF175,"*"&amp;BZ4:BZ795&amp;"*")&gt;0)*1))</f>
        <v>0</v>
      </c>
      <c r="AO175" s="76" cm="1">
        <f t="array" ref="AO175">IF(T175="",0,SUMPRODUCT((BX4:BX795="Poissons")*(BY4:BY795="ALERTE")*(COUNTIF(AF175,"*"&amp;BZ4:BZ795&amp;"*")&gt;0)*1))</f>
        <v>0</v>
      </c>
      <c r="AP175" s="76" cm="1">
        <f t="array" ref="AP175">IF(T175="",0,SUMPRODUCT((BX4:BX795="Arachides")*(BY4:BY795="ALERTE")*(COUNTIF(AF175,"*"&amp;BZ4:BZ795&amp;"*")&gt;0)*1))</f>
        <v>0</v>
      </c>
      <c r="AQ175" s="76" cm="1">
        <f t="array" ref="AQ175">IF(T175="",0,SUMPRODUCT((BX4:BX795="Soja")*(BY4:BY795="INFO")*(COUNTIF(AF175,"*"&amp;BZ4:BZ795&amp;"*")&gt;0)*1))</f>
        <v>0</v>
      </c>
      <c r="AR175" s="76" cm="1">
        <f t="array" ref="AR175">IF(T175="",0,SUMPRODUCT((BX4:BX795="Soja")*(BY4:BY795="ALERTE")*(COUNTIF(AF175,"*"&amp;BZ4:BZ795&amp;"*")&gt;0)*1))</f>
        <v>0</v>
      </c>
      <c r="AS175" s="76" cm="1">
        <f t="array" ref="AS175">IF(T175="",0,SUMPRODUCT((BX4:BX795="Lait")*(BY4:BY795="INFO")*(COUNTIF(AF175,"*"&amp;BZ4:BZ795&amp;"*")&gt;0)*1))</f>
        <v>0</v>
      </c>
      <c r="AT175" s="76" cm="1">
        <f t="array" ref="AT175">IF(T175="",0,SUMPRODUCT((BX4:BX795="Lait")*(BY4:BY795="EXCL")*(COUNTIF(AF175,"*"&amp;BZ4:BZ795&amp;"*")&gt;0)*1))</f>
        <v>0</v>
      </c>
      <c r="AU175" s="76" cm="1">
        <f t="array" ref="AU175">IF(T175="",0,SUMPRODUCT((BX4:BX795="Lait")*(BY4:BY795="ALERTE")*(COUNTIF(AF175,"*"&amp;BZ4:BZ795&amp;"*")&gt;0)*1))</f>
        <v>0</v>
      </c>
      <c r="AV175" s="76" cm="1">
        <f t="array" ref="AV175">IF(T175="",0,SUMPRODUCT((BX4:BX795="Lait")*(BY4:BY795="SUSP")*(COUNTIF(AF175,"*"&amp;BZ4:BZ795&amp;"*")&gt;0)*1))</f>
        <v>0</v>
      </c>
      <c r="AW175" s="76" cm="1">
        <f t="array" ref="AW175">IF(T175="",0,SUMPRODUCT((BX4:BX795="Fruits a coque")*(BY4:BY795="EXCL")*(COUNTIF(AF175,"*"&amp;BZ4:BZ795&amp;"*")&gt;0)*1))</f>
        <v>0</v>
      </c>
      <c r="AX175" s="76" cm="1">
        <f t="array" ref="AX175">IF(T175="",0,SUMPRODUCT((BX4:BX795="Fruits a coque")*(BY4:BY795="ALERTE")*(COUNTIF(AF175,"*"&amp;BZ4:BZ795&amp;"*")&gt;0)*1))</f>
        <v>0</v>
      </c>
      <c r="AY175" s="76" cm="1">
        <f t="array" ref="AY175">IF(T175="",0,SUMPRODUCT((BX4:BX795="Celeri")*(BY4:BY795="ALERTE")*(COUNTIF(AF175,"*"&amp;BZ4:BZ795&amp;"*")&gt;0)*1))</f>
        <v>0</v>
      </c>
      <c r="AZ175" s="76" cm="1">
        <f t="array" ref="AZ175">IF(T175="",0,SUMPRODUCT((BX4:BX795="Moutarde")*(BY4:BY795="ALERTE")*(COUNTIF(AF175,"*"&amp;BZ4:BZ795&amp;"*")&gt;0)*1))</f>
        <v>0</v>
      </c>
      <c r="BA175" s="76" cm="1">
        <f t="array" ref="BA175">IF(T175="",0,SUMPRODUCT((BX4:BX795="Sesame")*(BY4:BY795="ALERTE")*(COUNTIF(AF175,"*"&amp;BZ4:BZ795&amp;"*")&gt;0)*1))</f>
        <v>0</v>
      </c>
      <c r="BB175" s="76" cm="1">
        <f t="array" ref="BB175">IF(T175="",0,SUMPRODUCT((BX4:BX795="Sulfites")*(BY4:BY795="ALERTE")*(COUNTIF(AF175,"*"&amp;BZ4:BZ795&amp;"*")&gt;0)*1))</f>
        <v>0</v>
      </c>
      <c r="BC175" s="76" cm="1">
        <f t="array" ref="BC175">IF(T175="",0,SUMPRODUCT((BX4:BX795="Lupin")*(BY4:BY795="ALERTE")*(COUNTIF(AF175,"*"&amp;BZ4:BZ795&amp;"*")&gt;0)*1))</f>
        <v>0</v>
      </c>
      <c r="BD175" s="76" cm="1">
        <f t="array" ref="BD175">IF(T175="",0,SUMPRODUCT((BX4:BX795="Mollusques")*(BY4:BY795="EXCL")*(COUNTIF(AF175,"*"&amp;BZ4:BZ795&amp;"*")&gt;0)*1))</f>
        <v>0</v>
      </c>
      <c r="BE175" s="76" cm="1">
        <f t="array" ref="BE175">IF(T175="",0,SUMPRODUCT((BX4:BX795="Mollusques")*(BY4:BY795="ALERTE")*(COUNTIF(AF175,"*"&amp;BZ4:BZ795&amp;"*")&gt;0)*1))</f>
        <v>0</v>
      </c>
      <c r="BF175" s="76" t="str">
        <f t="shared" si="108"/>
        <v/>
      </c>
      <c r="BG175" s="76" t="str">
        <f t="shared" si="109"/>
        <v/>
      </c>
      <c r="BH175" s="76" t="str">
        <f t="shared" si="110"/>
        <v/>
      </c>
      <c r="BI175" s="76" t="str">
        <f t="shared" si="111"/>
        <v/>
      </c>
      <c r="BJ175" s="76" t="str">
        <f t="shared" si="112"/>
        <v/>
      </c>
      <c r="BK175" s="76" t="str">
        <f t="shared" si="113"/>
        <v/>
      </c>
      <c r="BL175" s="76" t="str">
        <f t="shared" si="114"/>
        <v/>
      </c>
      <c r="BM175" s="76" t="str">
        <f t="shared" si="115"/>
        <v/>
      </c>
      <c r="BN175" s="76" t="str">
        <f t="shared" si="116"/>
        <v/>
      </c>
      <c r="BO175" s="76" t="str">
        <f t="shared" si="117"/>
        <v/>
      </c>
      <c r="BP175" s="76" t="str">
        <f t="shared" si="118"/>
        <v/>
      </c>
      <c r="BQ175" s="76" t="str">
        <f t="shared" si="119"/>
        <v/>
      </c>
      <c r="BR175" s="76" t="str">
        <f t="shared" si="120"/>
        <v/>
      </c>
      <c r="BS175" s="76" t="str">
        <f t="shared" si="121"/>
        <v/>
      </c>
      <c r="BT175" s="76" t="str">
        <f t="shared" si="122"/>
        <v/>
      </c>
      <c r="BU175" s="76" t="str">
        <f t="shared" si="123"/>
        <v/>
      </c>
      <c r="BX175" s="67" t="s">
        <v>10</v>
      </c>
      <c r="BY175" s="547" t="s">
        <v>20</v>
      </c>
      <c r="BZ175" s="67" t="s">
        <v>1996</v>
      </c>
      <c r="CA175" s="67" t="s">
        <v>563</v>
      </c>
    </row>
    <row r="176" spans="2:79" ht="30" customHeight="1">
      <c r="B176" s="816" t="str">
        <f t="shared" si="84"/>
        <v/>
      </c>
      <c r="C176" s="816" t="str">
        <f t="shared" si="85"/>
        <v/>
      </c>
      <c r="D176" s="816" t="str">
        <f t="shared" si="86"/>
        <v/>
      </c>
      <c r="E176" s="816">
        <f>IF(H175&lt;&gt;"",E175,IF(E175="","",IFERROR(MATCH(TRUE(),INDEX(INDEX($K:$K,E175+1):$K$203&lt;&gt;"",0),0)+E175,"")))</f>
        <v>317</v>
      </c>
      <c r="F176" s="816">
        <f t="shared" si="124"/>
        <v>0</v>
      </c>
      <c r="G176" s="816" t="str">
        <f t="shared" si="87"/>
        <v>0</v>
      </c>
      <c r="H176" s="829" t="str">
        <f t="shared" si="88"/>
        <v/>
      </c>
      <c r="I176" s="837" t="str">
        <f t="shared" si="89"/>
        <v/>
      </c>
      <c r="J176" s="830" t="str">
        <f>IF(K176="","",COUNTIF($K$18:K176,"&lt;&gt;"))</f>
        <v/>
      </c>
      <c r="K176" s="831"/>
      <c r="L176" s="830" t="str">
        <f t="shared" si="90"/>
        <v/>
      </c>
      <c r="M176" s="792">
        <f t="shared" si="91"/>
        <v>1</v>
      </c>
      <c r="N176" s="832">
        <f t="shared" si="92"/>
        <v>159</v>
      </c>
      <c r="O176" s="833" t="str">
        <f t="shared" si="93"/>
        <v>0</v>
      </c>
      <c r="P176" s="832">
        <f t="shared" si="94"/>
        <v>1</v>
      </c>
      <c r="Q176" s="832">
        <f t="shared" si="95"/>
        <v>1</v>
      </c>
      <c r="S176" s="556">
        <f t="shared" si="96"/>
        <v>176</v>
      </c>
      <c r="T176" s="834" t="str">
        <f t="shared" si="125"/>
        <v>0</v>
      </c>
      <c r="U176" s="556" t="s">
        <v>1456</v>
      </c>
      <c r="V176" s="835" t="str">
        <f t="shared" si="97"/>
        <v>0</v>
      </c>
      <c r="W176" s="836" t="str">
        <f t="shared" si="98"/>
        <v/>
      </c>
      <c r="X176" s="560" t="str">
        <f t="shared" si="99"/>
        <v>0</v>
      </c>
      <c r="Y176" s="561" t="str">
        <f t="shared" si="100"/>
        <v/>
      </c>
      <c r="Z176" s="556">
        <f t="shared" si="101"/>
        <v>0</v>
      </c>
      <c r="AA176" s="556">
        <f t="shared" si="102"/>
        <v>0</v>
      </c>
      <c r="AB176" s="561" t="str">
        <f t="shared" si="103"/>
        <v>aucun match</v>
      </c>
      <c r="AC176" s="76" t="str">
        <f t="shared" si="104"/>
        <v>0</v>
      </c>
      <c r="AD176" s="76" t="str">
        <f t="shared" si="105"/>
        <v>0</v>
      </c>
      <c r="AE176" s="76" t="str">
        <f t="shared" si="106"/>
        <v>0</v>
      </c>
      <c r="AF176" s="76" t="str">
        <f t="shared" si="107"/>
        <v xml:space="preserve"> 0 </v>
      </c>
      <c r="AG176" s="76" cm="1">
        <f t="array" ref="AG176">IF(T176="",0,SUMPRODUCT((BX4:BX795="Gluten")*(BY4:BY795="INFO")*(COUNTIF(AF176,"*"&amp;BZ4:BZ795&amp;"*")&gt;0)*1))</f>
        <v>0</v>
      </c>
      <c r="AH176" s="76" cm="1">
        <f t="array" ref="AH176">IF(T176="",0,SUMPRODUCT((BX4:BX795="Gluten")*(BY4:BY795="EXCL")*(COUNTIF(AF176,"*"&amp;BZ4:BZ795&amp;"*")&gt;0)*1))</f>
        <v>0</v>
      </c>
      <c r="AI176" s="76" cm="1">
        <f t="array" ref="AI176">IF(T176="",0,SUMPRODUCT((BX4:BX795="Gluten")*(BY4:BY795="ALERTE")*(COUNTIF(AF176,"*"&amp;BZ4:BZ795&amp;"*")&gt;0)*1))</f>
        <v>0</v>
      </c>
      <c r="AJ176" s="76" cm="1">
        <f t="array" ref="AJ176">IF(T176="",0,SUMPRODUCT((BX4:BX795="Gluten")*(BY4:BY795="SUSP")*(COUNTIF(AF176,"*"&amp;BZ4:BZ795&amp;"*")&gt;0)*1))</f>
        <v>0</v>
      </c>
      <c r="AK176" s="76" cm="1">
        <f t="array" ref="AK176">IF(T176="",0,SUMPRODUCT((BX4:BX795="Crustaces")*(BY4:BY795="ALERTE")*(COUNTIF(AF176,"*"&amp;BZ4:BZ795&amp;"*")&gt;0)*1))</f>
        <v>0</v>
      </c>
      <c r="AL176" s="76" cm="1">
        <f t="array" ref="AL176">IF(T176="",0,SUMPRODUCT((BX4:BX795="Oeufs")*(BY4:BY795="ALERTE")*(COUNTIF(AF176,"*"&amp;BZ4:BZ795&amp;"*")&gt;0)*1))</f>
        <v>0</v>
      </c>
      <c r="AM176" s="76" cm="1">
        <f t="array" ref="AM176">IF(T176="",0,SUMPRODUCT((BX4:BX795="Poissons")*(BY4:BY795="INFO")*(COUNTIF(AF176,"*"&amp;BZ4:BZ795&amp;"*")&gt;0)*1))</f>
        <v>0</v>
      </c>
      <c r="AN176" s="76" cm="1">
        <f t="array" ref="AN176">IF(T176="",0,SUMPRODUCT((BX4:BX795="Poissons")*(BY4:BY795="EXCL")*(COUNTIF(AF176,"*"&amp;BZ4:BZ795&amp;"*")&gt;0)*1))</f>
        <v>0</v>
      </c>
      <c r="AO176" s="76" cm="1">
        <f t="array" ref="AO176">IF(T176="",0,SUMPRODUCT((BX4:BX795="Poissons")*(BY4:BY795="ALERTE")*(COUNTIF(AF176,"*"&amp;BZ4:BZ795&amp;"*")&gt;0)*1))</f>
        <v>0</v>
      </c>
      <c r="AP176" s="76" cm="1">
        <f t="array" ref="AP176">IF(T176="",0,SUMPRODUCT((BX4:BX795="Arachides")*(BY4:BY795="ALERTE")*(COUNTIF(AF176,"*"&amp;BZ4:BZ795&amp;"*")&gt;0)*1))</f>
        <v>0</v>
      </c>
      <c r="AQ176" s="76" cm="1">
        <f t="array" ref="AQ176">IF(T176="",0,SUMPRODUCT((BX4:BX795="Soja")*(BY4:BY795="INFO")*(COUNTIF(AF176,"*"&amp;BZ4:BZ795&amp;"*")&gt;0)*1))</f>
        <v>0</v>
      </c>
      <c r="AR176" s="76" cm="1">
        <f t="array" ref="AR176">IF(T176="",0,SUMPRODUCT((BX4:BX795="Soja")*(BY4:BY795="ALERTE")*(COUNTIF(AF176,"*"&amp;BZ4:BZ795&amp;"*")&gt;0)*1))</f>
        <v>0</v>
      </c>
      <c r="AS176" s="76" cm="1">
        <f t="array" ref="AS176">IF(T176="",0,SUMPRODUCT((BX4:BX795="Lait")*(BY4:BY795="INFO")*(COUNTIF(AF176,"*"&amp;BZ4:BZ795&amp;"*")&gt;0)*1))</f>
        <v>0</v>
      </c>
      <c r="AT176" s="76" cm="1">
        <f t="array" ref="AT176">IF(T176="",0,SUMPRODUCT((BX4:BX795="Lait")*(BY4:BY795="EXCL")*(COUNTIF(AF176,"*"&amp;BZ4:BZ795&amp;"*")&gt;0)*1))</f>
        <v>0</v>
      </c>
      <c r="AU176" s="76" cm="1">
        <f t="array" ref="AU176">IF(T176="",0,SUMPRODUCT((BX4:BX795="Lait")*(BY4:BY795="ALERTE")*(COUNTIF(AF176,"*"&amp;BZ4:BZ795&amp;"*")&gt;0)*1))</f>
        <v>0</v>
      </c>
      <c r="AV176" s="76" cm="1">
        <f t="array" ref="AV176">IF(T176="",0,SUMPRODUCT((BX4:BX795="Lait")*(BY4:BY795="SUSP")*(COUNTIF(AF176,"*"&amp;BZ4:BZ795&amp;"*")&gt;0)*1))</f>
        <v>0</v>
      </c>
      <c r="AW176" s="76" cm="1">
        <f t="array" ref="AW176">IF(T176="",0,SUMPRODUCT((BX4:BX795="Fruits a coque")*(BY4:BY795="EXCL")*(COUNTIF(AF176,"*"&amp;BZ4:BZ795&amp;"*")&gt;0)*1))</f>
        <v>0</v>
      </c>
      <c r="AX176" s="76" cm="1">
        <f t="array" ref="AX176">IF(T176="",0,SUMPRODUCT((BX4:BX795="Fruits a coque")*(BY4:BY795="ALERTE")*(COUNTIF(AF176,"*"&amp;BZ4:BZ795&amp;"*")&gt;0)*1))</f>
        <v>0</v>
      </c>
      <c r="AY176" s="76" cm="1">
        <f t="array" ref="AY176">IF(T176="",0,SUMPRODUCT((BX4:BX795="Celeri")*(BY4:BY795="ALERTE")*(COUNTIF(AF176,"*"&amp;BZ4:BZ795&amp;"*")&gt;0)*1))</f>
        <v>0</v>
      </c>
      <c r="AZ176" s="76" cm="1">
        <f t="array" ref="AZ176">IF(T176="",0,SUMPRODUCT((BX4:BX795="Moutarde")*(BY4:BY795="ALERTE")*(COUNTIF(AF176,"*"&amp;BZ4:BZ795&amp;"*")&gt;0)*1))</f>
        <v>0</v>
      </c>
      <c r="BA176" s="76" cm="1">
        <f t="array" ref="BA176">IF(T176="",0,SUMPRODUCT((BX4:BX795="Sesame")*(BY4:BY795="ALERTE")*(COUNTIF(AF176,"*"&amp;BZ4:BZ795&amp;"*")&gt;0)*1))</f>
        <v>0</v>
      </c>
      <c r="BB176" s="76" cm="1">
        <f t="array" ref="BB176">IF(T176="",0,SUMPRODUCT((BX4:BX795="Sulfites")*(BY4:BY795="ALERTE")*(COUNTIF(AF176,"*"&amp;BZ4:BZ795&amp;"*")&gt;0)*1))</f>
        <v>0</v>
      </c>
      <c r="BC176" s="76" cm="1">
        <f t="array" ref="BC176">IF(T176="",0,SUMPRODUCT((BX4:BX795="Lupin")*(BY4:BY795="ALERTE")*(COUNTIF(AF176,"*"&amp;BZ4:BZ795&amp;"*")&gt;0)*1))</f>
        <v>0</v>
      </c>
      <c r="BD176" s="76" cm="1">
        <f t="array" ref="BD176">IF(T176="",0,SUMPRODUCT((BX4:BX795="Mollusques")*(BY4:BY795="EXCL")*(COUNTIF(AF176,"*"&amp;BZ4:BZ795&amp;"*")&gt;0)*1))</f>
        <v>0</v>
      </c>
      <c r="BE176" s="76" cm="1">
        <f t="array" ref="BE176">IF(T176="",0,SUMPRODUCT((BX4:BX795="Mollusques")*(BY4:BY795="ALERTE")*(COUNTIF(AF176,"*"&amp;BZ4:BZ795&amp;"*")&gt;0)*1))</f>
        <v>0</v>
      </c>
      <c r="BF176" s="76" t="str">
        <f t="shared" si="108"/>
        <v/>
      </c>
      <c r="BG176" s="76" t="str">
        <f t="shared" si="109"/>
        <v/>
      </c>
      <c r="BH176" s="76" t="str">
        <f t="shared" si="110"/>
        <v/>
      </c>
      <c r="BI176" s="76" t="str">
        <f t="shared" si="111"/>
        <v/>
      </c>
      <c r="BJ176" s="76" t="str">
        <f t="shared" si="112"/>
        <v/>
      </c>
      <c r="BK176" s="76" t="str">
        <f t="shared" si="113"/>
        <v/>
      </c>
      <c r="BL176" s="76" t="str">
        <f t="shared" si="114"/>
        <v/>
      </c>
      <c r="BM176" s="76" t="str">
        <f t="shared" si="115"/>
        <v/>
      </c>
      <c r="BN176" s="76" t="str">
        <f t="shared" si="116"/>
        <v/>
      </c>
      <c r="BO176" s="76" t="str">
        <f t="shared" si="117"/>
        <v/>
      </c>
      <c r="BP176" s="76" t="str">
        <f t="shared" si="118"/>
        <v/>
      </c>
      <c r="BQ176" s="76" t="str">
        <f t="shared" si="119"/>
        <v/>
      </c>
      <c r="BR176" s="76" t="str">
        <f t="shared" si="120"/>
        <v/>
      </c>
      <c r="BS176" s="76" t="str">
        <f t="shared" si="121"/>
        <v/>
      </c>
      <c r="BT176" s="76" t="str">
        <f t="shared" si="122"/>
        <v/>
      </c>
      <c r="BU176" s="76" t="str">
        <f t="shared" si="123"/>
        <v/>
      </c>
      <c r="BX176" s="67" t="s">
        <v>10</v>
      </c>
      <c r="BY176" s="547" t="s">
        <v>20</v>
      </c>
      <c r="BZ176" s="67" t="s">
        <v>116</v>
      </c>
      <c r="CA176" s="67" t="s">
        <v>564</v>
      </c>
    </row>
    <row r="177" spans="2:79" ht="30" customHeight="1">
      <c r="B177" s="816" t="str">
        <f t="shared" si="84"/>
        <v/>
      </c>
      <c r="C177" s="816" t="str">
        <f t="shared" si="85"/>
        <v/>
      </c>
      <c r="D177" s="816" t="str">
        <f t="shared" si="86"/>
        <v/>
      </c>
      <c r="E177" s="816">
        <f>IF(H176&lt;&gt;"",E176,IF(E176="","",IFERROR(MATCH(TRUE(),INDEX(INDEX($K:$K,E176+1):$K$203&lt;&gt;"",0),0)+E176,"")))</f>
        <v>318</v>
      </c>
      <c r="F177" s="816">
        <f t="shared" si="124"/>
        <v>0</v>
      </c>
      <c r="G177" s="816" t="str">
        <f t="shared" si="87"/>
        <v>0</v>
      </c>
      <c r="H177" s="829" t="str">
        <f t="shared" si="88"/>
        <v/>
      </c>
      <c r="I177" s="837" t="str">
        <f t="shared" si="89"/>
        <v/>
      </c>
      <c r="J177" s="830" t="str">
        <f>IF(K177="","",COUNTIF($K$18:K177,"&lt;&gt;"))</f>
        <v/>
      </c>
      <c r="K177" s="831"/>
      <c r="L177" s="830" t="str">
        <f t="shared" si="90"/>
        <v/>
      </c>
      <c r="M177" s="792">
        <f t="shared" si="91"/>
        <v>1</v>
      </c>
      <c r="N177" s="832">
        <f t="shared" si="92"/>
        <v>160</v>
      </c>
      <c r="O177" s="833" t="str">
        <f t="shared" si="93"/>
        <v>0</v>
      </c>
      <c r="P177" s="832">
        <f t="shared" si="94"/>
        <v>1</v>
      </c>
      <c r="Q177" s="832">
        <f t="shared" si="95"/>
        <v>1</v>
      </c>
      <c r="S177" s="556">
        <f t="shared" si="96"/>
        <v>177</v>
      </c>
      <c r="T177" s="834" t="str">
        <f t="shared" si="125"/>
        <v>0</v>
      </c>
      <c r="U177" s="556" t="s">
        <v>1456</v>
      </c>
      <c r="V177" s="835" t="str">
        <f t="shared" si="97"/>
        <v>0</v>
      </c>
      <c r="W177" s="836" t="str">
        <f t="shared" si="98"/>
        <v/>
      </c>
      <c r="X177" s="560" t="str">
        <f t="shared" si="99"/>
        <v>0</v>
      </c>
      <c r="Y177" s="561" t="str">
        <f t="shared" si="100"/>
        <v/>
      </c>
      <c r="Z177" s="556">
        <f t="shared" si="101"/>
        <v>0</v>
      </c>
      <c r="AA177" s="556">
        <f t="shared" si="102"/>
        <v>0</v>
      </c>
      <c r="AB177" s="561" t="str">
        <f t="shared" si="103"/>
        <v>aucun match</v>
      </c>
      <c r="AC177" s="76" t="str">
        <f t="shared" si="104"/>
        <v>0</v>
      </c>
      <c r="AD177" s="76" t="str">
        <f t="shared" si="105"/>
        <v>0</v>
      </c>
      <c r="AE177" s="76" t="str">
        <f t="shared" si="106"/>
        <v>0</v>
      </c>
      <c r="AF177" s="76" t="str">
        <f t="shared" si="107"/>
        <v xml:space="preserve"> 0 </v>
      </c>
      <c r="AG177" s="76" cm="1">
        <f t="array" ref="AG177">IF(T177="",0,SUMPRODUCT((BX4:BX795="Gluten")*(BY4:BY795="INFO")*(COUNTIF(AF177,"*"&amp;BZ4:BZ795&amp;"*")&gt;0)*1))</f>
        <v>0</v>
      </c>
      <c r="AH177" s="76" cm="1">
        <f t="array" ref="AH177">IF(T177="",0,SUMPRODUCT((BX4:BX795="Gluten")*(BY4:BY795="EXCL")*(COUNTIF(AF177,"*"&amp;BZ4:BZ795&amp;"*")&gt;0)*1))</f>
        <v>0</v>
      </c>
      <c r="AI177" s="76" cm="1">
        <f t="array" ref="AI177">IF(T177="",0,SUMPRODUCT((BX4:BX795="Gluten")*(BY4:BY795="ALERTE")*(COUNTIF(AF177,"*"&amp;BZ4:BZ795&amp;"*")&gt;0)*1))</f>
        <v>0</v>
      </c>
      <c r="AJ177" s="76" cm="1">
        <f t="array" ref="AJ177">IF(T177="",0,SUMPRODUCT((BX4:BX795="Gluten")*(BY4:BY795="SUSP")*(COUNTIF(AF177,"*"&amp;BZ4:BZ795&amp;"*")&gt;0)*1))</f>
        <v>0</v>
      </c>
      <c r="AK177" s="76" cm="1">
        <f t="array" ref="AK177">IF(T177="",0,SUMPRODUCT((BX4:BX795="Crustaces")*(BY4:BY795="ALERTE")*(COUNTIF(AF177,"*"&amp;BZ4:BZ795&amp;"*")&gt;0)*1))</f>
        <v>0</v>
      </c>
      <c r="AL177" s="76" cm="1">
        <f t="array" ref="AL177">IF(T177="",0,SUMPRODUCT((BX4:BX795="Oeufs")*(BY4:BY795="ALERTE")*(COUNTIF(AF177,"*"&amp;BZ4:BZ795&amp;"*")&gt;0)*1))</f>
        <v>0</v>
      </c>
      <c r="AM177" s="76" cm="1">
        <f t="array" ref="AM177">IF(T177="",0,SUMPRODUCT((BX4:BX795="Poissons")*(BY4:BY795="INFO")*(COUNTIF(AF177,"*"&amp;BZ4:BZ795&amp;"*")&gt;0)*1))</f>
        <v>0</v>
      </c>
      <c r="AN177" s="76" cm="1">
        <f t="array" ref="AN177">IF(T177="",0,SUMPRODUCT((BX4:BX795="Poissons")*(BY4:BY795="EXCL")*(COUNTIF(AF177,"*"&amp;BZ4:BZ795&amp;"*")&gt;0)*1))</f>
        <v>0</v>
      </c>
      <c r="AO177" s="76" cm="1">
        <f t="array" ref="AO177">IF(T177="",0,SUMPRODUCT((BX4:BX795="Poissons")*(BY4:BY795="ALERTE")*(COUNTIF(AF177,"*"&amp;BZ4:BZ795&amp;"*")&gt;0)*1))</f>
        <v>0</v>
      </c>
      <c r="AP177" s="76" cm="1">
        <f t="array" ref="AP177">IF(T177="",0,SUMPRODUCT((BX4:BX795="Arachides")*(BY4:BY795="ALERTE")*(COUNTIF(AF177,"*"&amp;BZ4:BZ795&amp;"*")&gt;0)*1))</f>
        <v>0</v>
      </c>
      <c r="AQ177" s="76" cm="1">
        <f t="array" ref="AQ177">IF(T177="",0,SUMPRODUCT((BX4:BX795="Soja")*(BY4:BY795="INFO")*(COUNTIF(AF177,"*"&amp;BZ4:BZ795&amp;"*")&gt;0)*1))</f>
        <v>0</v>
      </c>
      <c r="AR177" s="76" cm="1">
        <f t="array" ref="AR177">IF(T177="",0,SUMPRODUCT((BX4:BX795="Soja")*(BY4:BY795="ALERTE")*(COUNTIF(AF177,"*"&amp;BZ4:BZ795&amp;"*")&gt;0)*1))</f>
        <v>0</v>
      </c>
      <c r="AS177" s="76" cm="1">
        <f t="array" ref="AS177">IF(T177="",0,SUMPRODUCT((BX4:BX795="Lait")*(BY4:BY795="INFO")*(COUNTIF(AF177,"*"&amp;BZ4:BZ795&amp;"*")&gt;0)*1))</f>
        <v>0</v>
      </c>
      <c r="AT177" s="76" cm="1">
        <f t="array" ref="AT177">IF(T177="",0,SUMPRODUCT((BX4:BX795="Lait")*(BY4:BY795="EXCL")*(COUNTIF(AF177,"*"&amp;BZ4:BZ795&amp;"*")&gt;0)*1))</f>
        <v>0</v>
      </c>
      <c r="AU177" s="76" cm="1">
        <f t="array" ref="AU177">IF(T177="",0,SUMPRODUCT((BX4:BX795="Lait")*(BY4:BY795="ALERTE")*(COUNTIF(AF177,"*"&amp;BZ4:BZ795&amp;"*")&gt;0)*1))</f>
        <v>0</v>
      </c>
      <c r="AV177" s="76" cm="1">
        <f t="array" ref="AV177">IF(T177="",0,SUMPRODUCT((BX4:BX795="Lait")*(BY4:BY795="SUSP")*(COUNTIF(AF177,"*"&amp;BZ4:BZ795&amp;"*")&gt;0)*1))</f>
        <v>0</v>
      </c>
      <c r="AW177" s="76" cm="1">
        <f t="array" ref="AW177">IF(T177="",0,SUMPRODUCT((BX4:BX795="Fruits a coque")*(BY4:BY795="EXCL")*(COUNTIF(AF177,"*"&amp;BZ4:BZ795&amp;"*")&gt;0)*1))</f>
        <v>0</v>
      </c>
      <c r="AX177" s="76" cm="1">
        <f t="array" ref="AX177">IF(T177="",0,SUMPRODUCT((BX4:BX795="Fruits a coque")*(BY4:BY795="ALERTE")*(COUNTIF(AF177,"*"&amp;BZ4:BZ795&amp;"*")&gt;0)*1))</f>
        <v>0</v>
      </c>
      <c r="AY177" s="76" cm="1">
        <f t="array" ref="AY177">IF(T177="",0,SUMPRODUCT((BX4:BX795="Celeri")*(BY4:BY795="ALERTE")*(COUNTIF(AF177,"*"&amp;BZ4:BZ795&amp;"*")&gt;0)*1))</f>
        <v>0</v>
      </c>
      <c r="AZ177" s="76" cm="1">
        <f t="array" ref="AZ177">IF(T177="",0,SUMPRODUCT((BX4:BX795="Moutarde")*(BY4:BY795="ALERTE")*(COUNTIF(AF177,"*"&amp;BZ4:BZ795&amp;"*")&gt;0)*1))</f>
        <v>0</v>
      </c>
      <c r="BA177" s="76" cm="1">
        <f t="array" ref="BA177">IF(T177="",0,SUMPRODUCT((BX4:BX795="Sesame")*(BY4:BY795="ALERTE")*(COUNTIF(AF177,"*"&amp;BZ4:BZ795&amp;"*")&gt;0)*1))</f>
        <v>0</v>
      </c>
      <c r="BB177" s="76" cm="1">
        <f t="array" ref="BB177">IF(T177="",0,SUMPRODUCT((BX4:BX795="Sulfites")*(BY4:BY795="ALERTE")*(COUNTIF(AF177,"*"&amp;BZ4:BZ795&amp;"*")&gt;0)*1))</f>
        <v>0</v>
      </c>
      <c r="BC177" s="76" cm="1">
        <f t="array" ref="BC177">IF(T177="",0,SUMPRODUCT((BX4:BX795="Lupin")*(BY4:BY795="ALERTE")*(COUNTIF(AF177,"*"&amp;BZ4:BZ795&amp;"*")&gt;0)*1))</f>
        <v>0</v>
      </c>
      <c r="BD177" s="76" cm="1">
        <f t="array" ref="BD177">IF(T177="",0,SUMPRODUCT((BX4:BX795="Mollusques")*(BY4:BY795="EXCL")*(COUNTIF(AF177,"*"&amp;BZ4:BZ795&amp;"*")&gt;0)*1))</f>
        <v>0</v>
      </c>
      <c r="BE177" s="76" cm="1">
        <f t="array" ref="BE177">IF(T177="",0,SUMPRODUCT((BX4:BX795="Mollusques")*(BY4:BY795="ALERTE")*(COUNTIF(AF177,"*"&amp;BZ4:BZ795&amp;"*")&gt;0)*1))</f>
        <v>0</v>
      </c>
      <c r="BF177" s="76" t="str">
        <f t="shared" si="108"/>
        <v/>
      </c>
      <c r="BG177" s="76" t="str">
        <f t="shared" si="109"/>
        <v/>
      </c>
      <c r="BH177" s="76" t="str">
        <f t="shared" si="110"/>
        <v/>
      </c>
      <c r="BI177" s="76" t="str">
        <f t="shared" si="111"/>
        <v/>
      </c>
      <c r="BJ177" s="76" t="str">
        <f t="shared" si="112"/>
        <v/>
      </c>
      <c r="BK177" s="76" t="str">
        <f t="shared" si="113"/>
        <v/>
      </c>
      <c r="BL177" s="76" t="str">
        <f t="shared" si="114"/>
        <v/>
      </c>
      <c r="BM177" s="76" t="str">
        <f t="shared" si="115"/>
        <v/>
      </c>
      <c r="BN177" s="76" t="str">
        <f t="shared" si="116"/>
        <v/>
      </c>
      <c r="BO177" s="76" t="str">
        <f t="shared" si="117"/>
        <v/>
      </c>
      <c r="BP177" s="76" t="str">
        <f t="shared" si="118"/>
        <v/>
      </c>
      <c r="BQ177" s="76" t="str">
        <f t="shared" si="119"/>
        <v/>
      </c>
      <c r="BR177" s="76" t="str">
        <f t="shared" si="120"/>
        <v/>
      </c>
      <c r="BS177" s="76" t="str">
        <f t="shared" si="121"/>
        <v/>
      </c>
      <c r="BT177" s="76" t="str">
        <f t="shared" si="122"/>
        <v/>
      </c>
      <c r="BU177" s="76" t="str">
        <f t="shared" si="123"/>
        <v/>
      </c>
      <c r="BX177" s="67" t="s">
        <v>10</v>
      </c>
      <c r="BY177" s="547" t="s">
        <v>20</v>
      </c>
      <c r="BZ177" s="67" t="s">
        <v>1995</v>
      </c>
      <c r="CA177" s="67" t="s">
        <v>565</v>
      </c>
    </row>
    <row r="178" spans="2:79" ht="30" customHeight="1">
      <c r="B178" s="816" t="str">
        <f t="shared" si="84"/>
        <v/>
      </c>
      <c r="C178" s="816" t="str">
        <f t="shared" si="85"/>
        <v/>
      </c>
      <c r="D178" s="816" t="str">
        <f t="shared" si="86"/>
        <v/>
      </c>
      <c r="E178" s="816">
        <f>IF(H177&lt;&gt;"",E177,IF(E177="","",IFERROR(MATCH(TRUE(),INDEX(INDEX($K:$K,E177+1):$K$203&lt;&gt;"",0),0)+E177,"")))</f>
        <v>319</v>
      </c>
      <c r="F178" s="816">
        <f t="shared" si="124"/>
        <v>0</v>
      </c>
      <c r="G178" s="816" t="str">
        <f t="shared" si="87"/>
        <v>0</v>
      </c>
      <c r="H178" s="829" t="str">
        <f t="shared" si="88"/>
        <v/>
      </c>
      <c r="I178" s="837" t="str">
        <f t="shared" si="89"/>
        <v/>
      </c>
      <c r="J178" s="830" t="str">
        <f>IF(K178="","",COUNTIF($K$18:K178,"&lt;&gt;"))</f>
        <v/>
      </c>
      <c r="K178" s="831"/>
      <c r="L178" s="830" t="str">
        <f t="shared" si="90"/>
        <v/>
      </c>
      <c r="M178" s="792">
        <f t="shared" si="91"/>
        <v>1</v>
      </c>
      <c r="N178" s="832">
        <f t="shared" si="92"/>
        <v>161</v>
      </c>
      <c r="O178" s="833" t="str">
        <f t="shared" si="93"/>
        <v>0</v>
      </c>
      <c r="P178" s="832">
        <f t="shared" si="94"/>
        <v>1</v>
      </c>
      <c r="Q178" s="832">
        <f t="shared" si="95"/>
        <v>1</v>
      </c>
      <c r="S178" s="556">
        <f t="shared" si="96"/>
        <v>178</v>
      </c>
      <c r="T178" s="834" t="str">
        <f t="shared" si="125"/>
        <v>0</v>
      </c>
      <c r="U178" s="556" t="s">
        <v>1456</v>
      </c>
      <c r="V178" s="835" t="str">
        <f t="shared" si="97"/>
        <v>0</v>
      </c>
      <c r="W178" s="836" t="str">
        <f t="shared" si="98"/>
        <v/>
      </c>
      <c r="X178" s="560" t="str">
        <f t="shared" si="99"/>
        <v>0</v>
      </c>
      <c r="Y178" s="561" t="str">
        <f t="shared" si="100"/>
        <v/>
      </c>
      <c r="Z178" s="556">
        <f t="shared" si="101"/>
        <v>0</v>
      </c>
      <c r="AA178" s="556">
        <f t="shared" si="102"/>
        <v>0</v>
      </c>
      <c r="AB178" s="561" t="str">
        <f t="shared" si="103"/>
        <v>aucun match</v>
      </c>
      <c r="AC178" s="76" t="str">
        <f t="shared" si="104"/>
        <v>0</v>
      </c>
      <c r="AD178" s="76" t="str">
        <f t="shared" si="105"/>
        <v>0</v>
      </c>
      <c r="AE178" s="76" t="str">
        <f t="shared" si="106"/>
        <v>0</v>
      </c>
      <c r="AF178" s="76" t="str">
        <f t="shared" si="107"/>
        <v xml:space="preserve"> 0 </v>
      </c>
      <c r="AG178" s="76" cm="1">
        <f t="array" ref="AG178">IF(T178="",0,SUMPRODUCT((BX4:BX795="Gluten")*(BY4:BY795="INFO")*(COUNTIF(AF178,"*"&amp;BZ4:BZ795&amp;"*")&gt;0)*1))</f>
        <v>0</v>
      </c>
      <c r="AH178" s="76" cm="1">
        <f t="array" ref="AH178">IF(T178="",0,SUMPRODUCT((BX4:BX795="Gluten")*(BY4:BY795="EXCL")*(COUNTIF(AF178,"*"&amp;BZ4:BZ795&amp;"*")&gt;0)*1))</f>
        <v>0</v>
      </c>
      <c r="AI178" s="76" cm="1">
        <f t="array" ref="AI178">IF(T178="",0,SUMPRODUCT((BX4:BX795="Gluten")*(BY4:BY795="ALERTE")*(COUNTIF(AF178,"*"&amp;BZ4:BZ795&amp;"*")&gt;0)*1))</f>
        <v>0</v>
      </c>
      <c r="AJ178" s="76" cm="1">
        <f t="array" ref="AJ178">IF(T178="",0,SUMPRODUCT((BX4:BX795="Gluten")*(BY4:BY795="SUSP")*(COUNTIF(AF178,"*"&amp;BZ4:BZ795&amp;"*")&gt;0)*1))</f>
        <v>0</v>
      </c>
      <c r="AK178" s="76" cm="1">
        <f t="array" ref="AK178">IF(T178="",0,SUMPRODUCT((BX4:BX795="Crustaces")*(BY4:BY795="ALERTE")*(COUNTIF(AF178,"*"&amp;BZ4:BZ795&amp;"*")&gt;0)*1))</f>
        <v>0</v>
      </c>
      <c r="AL178" s="76" cm="1">
        <f t="array" ref="AL178">IF(T178="",0,SUMPRODUCT((BX4:BX795="Oeufs")*(BY4:BY795="ALERTE")*(COUNTIF(AF178,"*"&amp;BZ4:BZ795&amp;"*")&gt;0)*1))</f>
        <v>0</v>
      </c>
      <c r="AM178" s="76" cm="1">
        <f t="array" ref="AM178">IF(T178="",0,SUMPRODUCT((BX4:BX795="Poissons")*(BY4:BY795="INFO")*(COUNTIF(AF178,"*"&amp;BZ4:BZ795&amp;"*")&gt;0)*1))</f>
        <v>0</v>
      </c>
      <c r="AN178" s="76" cm="1">
        <f t="array" ref="AN178">IF(T178="",0,SUMPRODUCT((BX4:BX795="Poissons")*(BY4:BY795="EXCL")*(COUNTIF(AF178,"*"&amp;BZ4:BZ795&amp;"*")&gt;0)*1))</f>
        <v>0</v>
      </c>
      <c r="AO178" s="76" cm="1">
        <f t="array" ref="AO178">IF(T178="",0,SUMPRODUCT((BX4:BX795="Poissons")*(BY4:BY795="ALERTE")*(COUNTIF(AF178,"*"&amp;BZ4:BZ795&amp;"*")&gt;0)*1))</f>
        <v>0</v>
      </c>
      <c r="AP178" s="76" cm="1">
        <f t="array" ref="AP178">IF(T178="",0,SUMPRODUCT((BX4:BX795="Arachides")*(BY4:BY795="ALERTE")*(COUNTIF(AF178,"*"&amp;BZ4:BZ795&amp;"*")&gt;0)*1))</f>
        <v>0</v>
      </c>
      <c r="AQ178" s="76" cm="1">
        <f t="array" ref="AQ178">IF(T178="",0,SUMPRODUCT((BX4:BX795="Soja")*(BY4:BY795="INFO")*(COUNTIF(AF178,"*"&amp;BZ4:BZ795&amp;"*")&gt;0)*1))</f>
        <v>0</v>
      </c>
      <c r="AR178" s="76" cm="1">
        <f t="array" ref="AR178">IF(T178="",0,SUMPRODUCT((BX4:BX795="Soja")*(BY4:BY795="ALERTE")*(COUNTIF(AF178,"*"&amp;BZ4:BZ795&amp;"*")&gt;0)*1))</f>
        <v>0</v>
      </c>
      <c r="AS178" s="76" cm="1">
        <f t="array" ref="AS178">IF(T178="",0,SUMPRODUCT((BX4:BX795="Lait")*(BY4:BY795="INFO")*(COUNTIF(AF178,"*"&amp;BZ4:BZ795&amp;"*")&gt;0)*1))</f>
        <v>0</v>
      </c>
      <c r="AT178" s="76" cm="1">
        <f t="array" ref="AT178">IF(T178="",0,SUMPRODUCT((BX4:BX795="Lait")*(BY4:BY795="EXCL")*(COUNTIF(AF178,"*"&amp;BZ4:BZ795&amp;"*")&gt;0)*1))</f>
        <v>0</v>
      </c>
      <c r="AU178" s="76" cm="1">
        <f t="array" ref="AU178">IF(T178="",0,SUMPRODUCT((BX4:BX795="Lait")*(BY4:BY795="ALERTE")*(COUNTIF(AF178,"*"&amp;BZ4:BZ795&amp;"*")&gt;0)*1))</f>
        <v>0</v>
      </c>
      <c r="AV178" s="76" cm="1">
        <f t="array" ref="AV178">IF(T178="",0,SUMPRODUCT((BX4:BX795="Lait")*(BY4:BY795="SUSP")*(COUNTIF(AF178,"*"&amp;BZ4:BZ795&amp;"*")&gt;0)*1))</f>
        <v>0</v>
      </c>
      <c r="AW178" s="76" cm="1">
        <f t="array" ref="AW178">IF(T178="",0,SUMPRODUCT((BX4:BX795="Fruits a coque")*(BY4:BY795="EXCL")*(COUNTIF(AF178,"*"&amp;BZ4:BZ795&amp;"*")&gt;0)*1))</f>
        <v>0</v>
      </c>
      <c r="AX178" s="76" cm="1">
        <f t="array" ref="AX178">IF(T178="",0,SUMPRODUCT((BX4:BX795="Fruits a coque")*(BY4:BY795="ALERTE")*(COUNTIF(AF178,"*"&amp;BZ4:BZ795&amp;"*")&gt;0)*1))</f>
        <v>0</v>
      </c>
      <c r="AY178" s="76" cm="1">
        <f t="array" ref="AY178">IF(T178="",0,SUMPRODUCT((BX4:BX795="Celeri")*(BY4:BY795="ALERTE")*(COUNTIF(AF178,"*"&amp;BZ4:BZ795&amp;"*")&gt;0)*1))</f>
        <v>0</v>
      </c>
      <c r="AZ178" s="76" cm="1">
        <f t="array" ref="AZ178">IF(T178="",0,SUMPRODUCT((BX4:BX795="Moutarde")*(BY4:BY795="ALERTE")*(COUNTIF(AF178,"*"&amp;BZ4:BZ795&amp;"*")&gt;0)*1))</f>
        <v>0</v>
      </c>
      <c r="BA178" s="76" cm="1">
        <f t="array" ref="BA178">IF(T178="",0,SUMPRODUCT((BX4:BX795="Sesame")*(BY4:BY795="ALERTE")*(COUNTIF(AF178,"*"&amp;BZ4:BZ795&amp;"*")&gt;0)*1))</f>
        <v>0</v>
      </c>
      <c r="BB178" s="76" cm="1">
        <f t="array" ref="BB178">IF(T178="",0,SUMPRODUCT((BX4:BX795="Sulfites")*(BY4:BY795="ALERTE")*(COUNTIF(AF178,"*"&amp;BZ4:BZ795&amp;"*")&gt;0)*1))</f>
        <v>0</v>
      </c>
      <c r="BC178" s="76" cm="1">
        <f t="array" ref="BC178">IF(T178="",0,SUMPRODUCT((BX4:BX795="Lupin")*(BY4:BY795="ALERTE")*(COUNTIF(AF178,"*"&amp;BZ4:BZ795&amp;"*")&gt;0)*1))</f>
        <v>0</v>
      </c>
      <c r="BD178" s="76" cm="1">
        <f t="array" ref="BD178">IF(T178="",0,SUMPRODUCT((BX4:BX795="Mollusques")*(BY4:BY795="EXCL")*(COUNTIF(AF178,"*"&amp;BZ4:BZ795&amp;"*")&gt;0)*1))</f>
        <v>0</v>
      </c>
      <c r="BE178" s="76" cm="1">
        <f t="array" ref="BE178">IF(T178="",0,SUMPRODUCT((BX4:BX795="Mollusques")*(BY4:BY795="ALERTE")*(COUNTIF(AF178,"*"&amp;BZ4:BZ795&amp;"*")&gt;0)*1))</f>
        <v>0</v>
      </c>
      <c r="BF178" s="76" t="str">
        <f t="shared" si="108"/>
        <v/>
      </c>
      <c r="BG178" s="76" t="str">
        <f t="shared" si="109"/>
        <v/>
      </c>
      <c r="BH178" s="76" t="str">
        <f t="shared" si="110"/>
        <v/>
      </c>
      <c r="BI178" s="76" t="str">
        <f t="shared" si="111"/>
        <v/>
      </c>
      <c r="BJ178" s="76" t="str">
        <f t="shared" si="112"/>
        <v/>
      </c>
      <c r="BK178" s="76" t="str">
        <f t="shared" si="113"/>
        <v/>
      </c>
      <c r="BL178" s="76" t="str">
        <f t="shared" si="114"/>
        <v/>
      </c>
      <c r="BM178" s="76" t="str">
        <f t="shared" si="115"/>
        <v/>
      </c>
      <c r="BN178" s="76" t="str">
        <f t="shared" si="116"/>
        <v/>
      </c>
      <c r="BO178" s="76" t="str">
        <f t="shared" si="117"/>
        <v/>
      </c>
      <c r="BP178" s="76" t="str">
        <f t="shared" si="118"/>
        <v/>
      </c>
      <c r="BQ178" s="76" t="str">
        <f t="shared" si="119"/>
        <v/>
      </c>
      <c r="BR178" s="76" t="str">
        <f t="shared" si="120"/>
        <v/>
      </c>
      <c r="BS178" s="76" t="str">
        <f t="shared" si="121"/>
        <v/>
      </c>
      <c r="BT178" s="76" t="str">
        <f t="shared" si="122"/>
        <v/>
      </c>
      <c r="BU178" s="76" t="str">
        <f t="shared" si="123"/>
        <v/>
      </c>
      <c r="BX178" s="67" t="s">
        <v>10</v>
      </c>
      <c r="BY178" s="547" t="s">
        <v>20</v>
      </c>
      <c r="BZ178" s="67" t="s">
        <v>117</v>
      </c>
      <c r="CA178" s="67" t="s">
        <v>566</v>
      </c>
    </row>
    <row r="179" spans="2:79" ht="30" customHeight="1">
      <c r="B179" s="816" t="str">
        <f t="shared" si="84"/>
        <v/>
      </c>
      <c r="C179" s="816" t="str">
        <f t="shared" si="85"/>
        <v/>
      </c>
      <c r="D179" s="816" t="str">
        <f t="shared" si="86"/>
        <v/>
      </c>
      <c r="E179" s="816">
        <f>IF(H178&lt;&gt;"",E178,IF(E178="","",IFERROR(MATCH(TRUE(),INDEX(INDEX($K:$K,E178+1):$K$203&lt;&gt;"",0),0)+E178,"")))</f>
        <v>320</v>
      </c>
      <c r="F179" s="816">
        <f t="shared" si="124"/>
        <v>0</v>
      </c>
      <c r="G179" s="816" t="str">
        <f t="shared" si="87"/>
        <v>0</v>
      </c>
      <c r="H179" s="829" t="str">
        <f t="shared" si="88"/>
        <v/>
      </c>
      <c r="I179" s="837" t="str">
        <f t="shared" si="89"/>
        <v/>
      </c>
      <c r="J179" s="830" t="str">
        <f>IF(K179="","",COUNTIF($K$18:K179,"&lt;&gt;"))</f>
        <v/>
      </c>
      <c r="K179" s="831"/>
      <c r="L179" s="830" t="str">
        <f t="shared" si="90"/>
        <v/>
      </c>
      <c r="M179" s="792">
        <f t="shared" si="91"/>
        <v>1</v>
      </c>
      <c r="N179" s="832">
        <f t="shared" si="92"/>
        <v>162</v>
      </c>
      <c r="O179" s="833" t="str">
        <f t="shared" si="93"/>
        <v>0</v>
      </c>
      <c r="P179" s="832">
        <f t="shared" si="94"/>
        <v>1</v>
      </c>
      <c r="Q179" s="832">
        <f t="shared" si="95"/>
        <v>1</v>
      </c>
      <c r="S179" s="556">
        <f t="shared" si="96"/>
        <v>179</v>
      </c>
      <c r="T179" s="834" t="str">
        <f t="shared" si="125"/>
        <v>0</v>
      </c>
      <c r="U179" s="556" t="s">
        <v>1456</v>
      </c>
      <c r="V179" s="835" t="str">
        <f t="shared" si="97"/>
        <v>0</v>
      </c>
      <c r="W179" s="836" t="str">
        <f t="shared" si="98"/>
        <v/>
      </c>
      <c r="X179" s="560" t="str">
        <f t="shared" si="99"/>
        <v>0</v>
      </c>
      <c r="Y179" s="561" t="str">
        <f t="shared" si="100"/>
        <v/>
      </c>
      <c r="Z179" s="556">
        <f t="shared" si="101"/>
        <v>0</v>
      </c>
      <c r="AA179" s="556">
        <f t="shared" si="102"/>
        <v>0</v>
      </c>
      <c r="AB179" s="561" t="str">
        <f t="shared" si="103"/>
        <v>aucun match</v>
      </c>
      <c r="AC179" s="76" t="str">
        <f t="shared" si="104"/>
        <v>0</v>
      </c>
      <c r="AD179" s="76" t="str">
        <f t="shared" si="105"/>
        <v>0</v>
      </c>
      <c r="AE179" s="76" t="str">
        <f t="shared" si="106"/>
        <v>0</v>
      </c>
      <c r="AF179" s="76" t="str">
        <f t="shared" si="107"/>
        <v xml:space="preserve"> 0 </v>
      </c>
      <c r="AG179" s="76" cm="1">
        <f t="array" ref="AG179">IF(T179="",0,SUMPRODUCT((BX4:BX795="Gluten")*(BY4:BY795="INFO")*(COUNTIF(AF179,"*"&amp;BZ4:BZ795&amp;"*")&gt;0)*1))</f>
        <v>0</v>
      </c>
      <c r="AH179" s="76" cm="1">
        <f t="array" ref="AH179">IF(T179="",0,SUMPRODUCT((BX4:BX795="Gluten")*(BY4:BY795="EXCL")*(COUNTIF(AF179,"*"&amp;BZ4:BZ795&amp;"*")&gt;0)*1))</f>
        <v>0</v>
      </c>
      <c r="AI179" s="76" cm="1">
        <f t="array" ref="AI179">IF(T179="",0,SUMPRODUCT((BX4:BX795="Gluten")*(BY4:BY795="ALERTE")*(COUNTIF(AF179,"*"&amp;BZ4:BZ795&amp;"*")&gt;0)*1))</f>
        <v>0</v>
      </c>
      <c r="AJ179" s="76" cm="1">
        <f t="array" ref="AJ179">IF(T179="",0,SUMPRODUCT((BX4:BX795="Gluten")*(BY4:BY795="SUSP")*(COUNTIF(AF179,"*"&amp;BZ4:BZ795&amp;"*")&gt;0)*1))</f>
        <v>0</v>
      </c>
      <c r="AK179" s="76" cm="1">
        <f t="array" ref="AK179">IF(T179="",0,SUMPRODUCT((BX4:BX795="Crustaces")*(BY4:BY795="ALERTE")*(COUNTIF(AF179,"*"&amp;BZ4:BZ795&amp;"*")&gt;0)*1))</f>
        <v>0</v>
      </c>
      <c r="AL179" s="76" cm="1">
        <f t="array" ref="AL179">IF(T179="",0,SUMPRODUCT((BX4:BX795="Oeufs")*(BY4:BY795="ALERTE")*(COUNTIF(AF179,"*"&amp;BZ4:BZ795&amp;"*")&gt;0)*1))</f>
        <v>0</v>
      </c>
      <c r="AM179" s="76" cm="1">
        <f t="array" ref="AM179">IF(T179="",0,SUMPRODUCT((BX4:BX795="Poissons")*(BY4:BY795="INFO")*(COUNTIF(AF179,"*"&amp;BZ4:BZ795&amp;"*")&gt;0)*1))</f>
        <v>0</v>
      </c>
      <c r="AN179" s="76" cm="1">
        <f t="array" ref="AN179">IF(T179="",0,SUMPRODUCT((BX4:BX795="Poissons")*(BY4:BY795="EXCL")*(COUNTIF(AF179,"*"&amp;BZ4:BZ795&amp;"*")&gt;0)*1))</f>
        <v>0</v>
      </c>
      <c r="AO179" s="76" cm="1">
        <f t="array" ref="AO179">IF(T179="",0,SUMPRODUCT((BX4:BX795="Poissons")*(BY4:BY795="ALERTE")*(COUNTIF(AF179,"*"&amp;BZ4:BZ795&amp;"*")&gt;0)*1))</f>
        <v>0</v>
      </c>
      <c r="AP179" s="76" cm="1">
        <f t="array" ref="AP179">IF(T179="",0,SUMPRODUCT((BX4:BX795="Arachides")*(BY4:BY795="ALERTE")*(COUNTIF(AF179,"*"&amp;BZ4:BZ795&amp;"*")&gt;0)*1))</f>
        <v>0</v>
      </c>
      <c r="AQ179" s="76" cm="1">
        <f t="array" ref="AQ179">IF(T179="",0,SUMPRODUCT((BX4:BX795="Soja")*(BY4:BY795="INFO")*(COUNTIF(AF179,"*"&amp;BZ4:BZ795&amp;"*")&gt;0)*1))</f>
        <v>0</v>
      </c>
      <c r="AR179" s="76" cm="1">
        <f t="array" ref="AR179">IF(T179="",0,SUMPRODUCT((BX4:BX795="Soja")*(BY4:BY795="ALERTE")*(COUNTIF(AF179,"*"&amp;BZ4:BZ795&amp;"*")&gt;0)*1))</f>
        <v>0</v>
      </c>
      <c r="AS179" s="76" cm="1">
        <f t="array" ref="AS179">IF(T179="",0,SUMPRODUCT((BX4:BX795="Lait")*(BY4:BY795="INFO")*(COUNTIF(AF179,"*"&amp;BZ4:BZ795&amp;"*")&gt;0)*1))</f>
        <v>0</v>
      </c>
      <c r="AT179" s="76" cm="1">
        <f t="array" ref="AT179">IF(T179="",0,SUMPRODUCT((BX4:BX795="Lait")*(BY4:BY795="EXCL")*(COUNTIF(AF179,"*"&amp;BZ4:BZ795&amp;"*")&gt;0)*1))</f>
        <v>0</v>
      </c>
      <c r="AU179" s="76" cm="1">
        <f t="array" ref="AU179">IF(T179="",0,SUMPRODUCT((BX4:BX795="Lait")*(BY4:BY795="ALERTE")*(COUNTIF(AF179,"*"&amp;BZ4:BZ795&amp;"*")&gt;0)*1))</f>
        <v>0</v>
      </c>
      <c r="AV179" s="76" cm="1">
        <f t="array" ref="AV179">IF(T179="",0,SUMPRODUCT((BX4:BX795="Lait")*(BY4:BY795="SUSP")*(COUNTIF(AF179,"*"&amp;BZ4:BZ795&amp;"*")&gt;0)*1))</f>
        <v>0</v>
      </c>
      <c r="AW179" s="76" cm="1">
        <f t="array" ref="AW179">IF(T179="",0,SUMPRODUCT((BX4:BX795="Fruits a coque")*(BY4:BY795="EXCL")*(COUNTIF(AF179,"*"&amp;BZ4:BZ795&amp;"*")&gt;0)*1))</f>
        <v>0</v>
      </c>
      <c r="AX179" s="76" cm="1">
        <f t="array" ref="AX179">IF(T179="",0,SUMPRODUCT((BX4:BX795="Fruits a coque")*(BY4:BY795="ALERTE")*(COUNTIF(AF179,"*"&amp;BZ4:BZ795&amp;"*")&gt;0)*1))</f>
        <v>0</v>
      </c>
      <c r="AY179" s="76" cm="1">
        <f t="array" ref="AY179">IF(T179="",0,SUMPRODUCT((BX4:BX795="Celeri")*(BY4:BY795="ALERTE")*(COUNTIF(AF179,"*"&amp;BZ4:BZ795&amp;"*")&gt;0)*1))</f>
        <v>0</v>
      </c>
      <c r="AZ179" s="76" cm="1">
        <f t="array" ref="AZ179">IF(T179="",0,SUMPRODUCT((BX4:BX795="Moutarde")*(BY4:BY795="ALERTE")*(COUNTIF(AF179,"*"&amp;BZ4:BZ795&amp;"*")&gt;0)*1))</f>
        <v>0</v>
      </c>
      <c r="BA179" s="76" cm="1">
        <f t="array" ref="BA179">IF(T179="",0,SUMPRODUCT((BX4:BX795="Sesame")*(BY4:BY795="ALERTE")*(COUNTIF(AF179,"*"&amp;BZ4:BZ795&amp;"*")&gt;0)*1))</f>
        <v>0</v>
      </c>
      <c r="BB179" s="76" cm="1">
        <f t="array" ref="BB179">IF(T179="",0,SUMPRODUCT((BX4:BX795="Sulfites")*(BY4:BY795="ALERTE")*(COUNTIF(AF179,"*"&amp;BZ4:BZ795&amp;"*")&gt;0)*1))</f>
        <v>0</v>
      </c>
      <c r="BC179" s="76" cm="1">
        <f t="array" ref="BC179">IF(T179="",0,SUMPRODUCT((BX4:BX795="Lupin")*(BY4:BY795="ALERTE")*(COUNTIF(AF179,"*"&amp;BZ4:BZ795&amp;"*")&gt;0)*1))</f>
        <v>0</v>
      </c>
      <c r="BD179" s="76" cm="1">
        <f t="array" ref="BD179">IF(T179="",0,SUMPRODUCT((BX4:BX795="Mollusques")*(BY4:BY795="EXCL")*(COUNTIF(AF179,"*"&amp;BZ4:BZ795&amp;"*")&gt;0)*1))</f>
        <v>0</v>
      </c>
      <c r="BE179" s="76" cm="1">
        <f t="array" ref="BE179">IF(T179="",0,SUMPRODUCT((BX4:BX795="Mollusques")*(BY4:BY795="ALERTE")*(COUNTIF(AF179,"*"&amp;BZ4:BZ795&amp;"*")&gt;0)*1))</f>
        <v>0</v>
      </c>
      <c r="BF179" s="76" t="str">
        <f t="shared" si="108"/>
        <v/>
      </c>
      <c r="BG179" s="76" t="str">
        <f t="shared" si="109"/>
        <v/>
      </c>
      <c r="BH179" s="76" t="str">
        <f t="shared" si="110"/>
        <v/>
      </c>
      <c r="BI179" s="76" t="str">
        <f t="shared" si="111"/>
        <v/>
      </c>
      <c r="BJ179" s="76" t="str">
        <f t="shared" si="112"/>
        <v/>
      </c>
      <c r="BK179" s="76" t="str">
        <f t="shared" si="113"/>
        <v/>
      </c>
      <c r="BL179" s="76" t="str">
        <f t="shared" si="114"/>
        <v/>
      </c>
      <c r="BM179" s="76" t="str">
        <f t="shared" si="115"/>
        <v/>
      </c>
      <c r="BN179" s="76" t="str">
        <f t="shared" si="116"/>
        <v/>
      </c>
      <c r="BO179" s="76" t="str">
        <f t="shared" si="117"/>
        <v/>
      </c>
      <c r="BP179" s="76" t="str">
        <f t="shared" si="118"/>
        <v/>
      </c>
      <c r="BQ179" s="76" t="str">
        <f t="shared" si="119"/>
        <v/>
      </c>
      <c r="BR179" s="76" t="str">
        <f t="shared" si="120"/>
        <v/>
      </c>
      <c r="BS179" s="76" t="str">
        <f t="shared" si="121"/>
        <v/>
      </c>
      <c r="BT179" s="76" t="str">
        <f t="shared" si="122"/>
        <v/>
      </c>
      <c r="BU179" s="76" t="str">
        <f t="shared" si="123"/>
        <v/>
      </c>
      <c r="BX179" s="67" t="s">
        <v>10</v>
      </c>
      <c r="BY179" s="547" t="s">
        <v>20</v>
      </c>
      <c r="BZ179" s="67" t="s">
        <v>1994</v>
      </c>
      <c r="CA179" s="67" t="s">
        <v>567</v>
      </c>
    </row>
    <row r="180" spans="2:79" ht="30" customHeight="1">
      <c r="B180" s="816" t="str">
        <f t="shared" si="84"/>
        <v/>
      </c>
      <c r="C180" s="816" t="str">
        <f t="shared" si="85"/>
        <v/>
      </c>
      <c r="D180" s="816" t="str">
        <f t="shared" si="86"/>
        <v/>
      </c>
      <c r="E180" s="816">
        <f>IF(H179&lt;&gt;"",E179,IF(E179="","",IFERROR(MATCH(TRUE(),INDEX(INDEX($K:$K,E179+1):$K$203&lt;&gt;"",0),0)+E179,"")))</f>
        <v>321</v>
      </c>
      <c r="F180" s="816">
        <f t="shared" si="124"/>
        <v>0</v>
      </c>
      <c r="G180" s="816" t="str">
        <f t="shared" si="87"/>
        <v>0</v>
      </c>
      <c r="H180" s="829" t="str">
        <f t="shared" si="88"/>
        <v/>
      </c>
      <c r="I180" s="837" t="str">
        <f t="shared" si="89"/>
        <v/>
      </c>
      <c r="J180" s="830" t="str">
        <f>IF(K180="","",COUNTIF($K$18:K180,"&lt;&gt;"))</f>
        <v/>
      </c>
      <c r="K180" s="831"/>
      <c r="L180" s="830" t="str">
        <f t="shared" si="90"/>
        <v/>
      </c>
      <c r="M180" s="792">
        <f t="shared" si="91"/>
        <v>1</v>
      </c>
      <c r="N180" s="832">
        <f t="shared" si="92"/>
        <v>163</v>
      </c>
      <c r="O180" s="833" t="str">
        <f t="shared" si="93"/>
        <v>0</v>
      </c>
      <c r="P180" s="832">
        <f t="shared" si="94"/>
        <v>1</v>
      </c>
      <c r="Q180" s="832">
        <f t="shared" si="95"/>
        <v>1</v>
      </c>
      <c r="S180" s="556">
        <f t="shared" si="96"/>
        <v>180</v>
      </c>
      <c r="T180" s="834" t="str">
        <f t="shared" si="125"/>
        <v>0</v>
      </c>
      <c r="U180" s="556" t="s">
        <v>1456</v>
      </c>
      <c r="V180" s="835" t="str">
        <f t="shared" si="97"/>
        <v>0</v>
      </c>
      <c r="W180" s="836" t="str">
        <f t="shared" si="98"/>
        <v/>
      </c>
      <c r="X180" s="560" t="str">
        <f t="shared" si="99"/>
        <v>0</v>
      </c>
      <c r="Y180" s="561" t="str">
        <f t="shared" si="100"/>
        <v/>
      </c>
      <c r="Z180" s="556">
        <f t="shared" si="101"/>
        <v>0</v>
      </c>
      <c r="AA180" s="556">
        <f t="shared" si="102"/>
        <v>0</v>
      </c>
      <c r="AB180" s="561" t="str">
        <f t="shared" si="103"/>
        <v>aucun match</v>
      </c>
      <c r="AC180" s="76" t="str">
        <f t="shared" si="104"/>
        <v>0</v>
      </c>
      <c r="AD180" s="76" t="str">
        <f t="shared" si="105"/>
        <v>0</v>
      </c>
      <c r="AE180" s="76" t="str">
        <f t="shared" si="106"/>
        <v>0</v>
      </c>
      <c r="AF180" s="76" t="str">
        <f t="shared" si="107"/>
        <v xml:space="preserve"> 0 </v>
      </c>
      <c r="AG180" s="76" cm="1">
        <f t="array" ref="AG180">IF(T180="",0,SUMPRODUCT((BX4:BX795="Gluten")*(BY4:BY795="INFO")*(COUNTIF(AF180,"*"&amp;BZ4:BZ795&amp;"*")&gt;0)*1))</f>
        <v>0</v>
      </c>
      <c r="AH180" s="76" cm="1">
        <f t="array" ref="AH180">IF(T180="",0,SUMPRODUCT((BX4:BX795="Gluten")*(BY4:BY795="EXCL")*(COUNTIF(AF180,"*"&amp;BZ4:BZ795&amp;"*")&gt;0)*1))</f>
        <v>0</v>
      </c>
      <c r="AI180" s="76" cm="1">
        <f t="array" ref="AI180">IF(T180="",0,SUMPRODUCT((BX4:BX795="Gluten")*(BY4:BY795="ALERTE")*(COUNTIF(AF180,"*"&amp;BZ4:BZ795&amp;"*")&gt;0)*1))</f>
        <v>0</v>
      </c>
      <c r="AJ180" s="76" cm="1">
        <f t="array" ref="AJ180">IF(T180="",0,SUMPRODUCT((BX4:BX795="Gluten")*(BY4:BY795="SUSP")*(COUNTIF(AF180,"*"&amp;BZ4:BZ795&amp;"*")&gt;0)*1))</f>
        <v>0</v>
      </c>
      <c r="AK180" s="76" cm="1">
        <f t="array" ref="AK180">IF(T180="",0,SUMPRODUCT((BX4:BX795="Crustaces")*(BY4:BY795="ALERTE")*(COUNTIF(AF180,"*"&amp;BZ4:BZ795&amp;"*")&gt;0)*1))</f>
        <v>0</v>
      </c>
      <c r="AL180" s="76" cm="1">
        <f t="array" ref="AL180">IF(T180="",0,SUMPRODUCT((BX4:BX795="Oeufs")*(BY4:BY795="ALERTE")*(COUNTIF(AF180,"*"&amp;BZ4:BZ795&amp;"*")&gt;0)*1))</f>
        <v>0</v>
      </c>
      <c r="AM180" s="76" cm="1">
        <f t="array" ref="AM180">IF(T180="",0,SUMPRODUCT((BX4:BX795="Poissons")*(BY4:BY795="INFO")*(COUNTIF(AF180,"*"&amp;BZ4:BZ795&amp;"*")&gt;0)*1))</f>
        <v>0</v>
      </c>
      <c r="AN180" s="76" cm="1">
        <f t="array" ref="AN180">IF(T180="",0,SUMPRODUCT((BX4:BX795="Poissons")*(BY4:BY795="EXCL")*(COUNTIF(AF180,"*"&amp;BZ4:BZ795&amp;"*")&gt;0)*1))</f>
        <v>0</v>
      </c>
      <c r="AO180" s="76" cm="1">
        <f t="array" ref="AO180">IF(T180="",0,SUMPRODUCT((BX4:BX795="Poissons")*(BY4:BY795="ALERTE")*(COUNTIF(AF180,"*"&amp;BZ4:BZ795&amp;"*")&gt;0)*1))</f>
        <v>0</v>
      </c>
      <c r="AP180" s="76" cm="1">
        <f t="array" ref="AP180">IF(T180="",0,SUMPRODUCT((BX4:BX795="Arachides")*(BY4:BY795="ALERTE")*(COUNTIF(AF180,"*"&amp;BZ4:BZ795&amp;"*")&gt;0)*1))</f>
        <v>0</v>
      </c>
      <c r="AQ180" s="76" cm="1">
        <f t="array" ref="AQ180">IF(T180="",0,SUMPRODUCT((BX4:BX795="Soja")*(BY4:BY795="INFO")*(COUNTIF(AF180,"*"&amp;BZ4:BZ795&amp;"*")&gt;0)*1))</f>
        <v>0</v>
      </c>
      <c r="AR180" s="76" cm="1">
        <f t="array" ref="AR180">IF(T180="",0,SUMPRODUCT((BX4:BX795="Soja")*(BY4:BY795="ALERTE")*(COUNTIF(AF180,"*"&amp;BZ4:BZ795&amp;"*")&gt;0)*1))</f>
        <v>0</v>
      </c>
      <c r="AS180" s="76" cm="1">
        <f t="array" ref="AS180">IF(T180="",0,SUMPRODUCT((BX4:BX795="Lait")*(BY4:BY795="INFO")*(COUNTIF(AF180,"*"&amp;BZ4:BZ795&amp;"*")&gt;0)*1))</f>
        <v>0</v>
      </c>
      <c r="AT180" s="76" cm="1">
        <f t="array" ref="AT180">IF(T180="",0,SUMPRODUCT((BX4:BX795="Lait")*(BY4:BY795="EXCL")*(COUNTIF(AF180,"*"&amp;BZ4:BZ795&amp;"*")&gt;0)*1))</f>
        <v>0</v>
      </c>
      <c r="AU180" s="76" cm="1">
        <f t="array" ref="AU180">IF(T180="",0,SUMPRODUCT((BX4:BX795="Lait")*(BY4:BY795="ALERTE")*(COUNTIF(AF180,"*"&amp;BZ4:BZ795&amp;"*")&gt;0)*1))</f>
        <v>0</v>
      </c>
      <c r="AV180" s="76" cm="1">
        <f t="array" ref="AV180">IF(T180="",0,SUMPRODUCT((BX4:BX795="Lait")*(BY4:BY795="SUSP")*(COUNTIF(AF180,"*"&amp;BZ4:BZ795&amp;"*")&gt;0)*1))</f>
        <v>0</v>
      </c>
      <c r="AW180" s="76" cm="1">
        <f t="array" ref="AW180">IF(T180="",0,SUMPRODUCT((BX4:BX795="Fruits a coque")*(BY4:BY795="EXCL")*(COUNTIF(AF180,"*"&amp;BZ4:BZ795&amp;"*")&gt;0)*1))</f>
        <v>0</v>
      </c>
      <c r="AX180" s="76" cm="1">
        <f t="array" ref="AX180">IF(T180="",0,SUMPRODUCT((BX4:BX795="Fruits a coque")*(BY4:BY795="ALERTE")*(COUNTIF(AF180,"*"&amp;BZ4:BZ795&amp;"*")&gt;0)*1))</f>
        <v>0</v>
      </c>
      <c r="AY180" s="76" cm="1">
        <f t="array" ref="AY180">IF(T180="",0,SUMPRODUCT((BX4:BX795="Celeri")*(BY4:BY795="ALERTE")*(COUNTIF(AF180,"*"&amp;BZ4:BZ795&amp;"*")&gt;0)*1))</f>
        <v>0</v>
      </c>
      <c r="AZ180" s="76" cm="1">
        <f t="array" ref="AZ180">IF(T180="",0,SUMPRODUCT((BX4:BX795="Moutarde")*(BY4:BY795="ALERTE")*(COUNTIF(AF180,"*"&amp;BZ4:BZ795&amp;"*")&gt;0)*1))</f>
        <v>0</v>
      </c>
      <c r="BA180" s="76" cm="1">
        <f t="array" ref="BA180">IF(T180="",0,SUMPRODUCT((BX4:BX795="Sesame")*(BY4:BY795="ALERTE")*(COUNTIF(AF180,"*"&amp;BZ4:BZ795&amp;"*")&gt;0)*1))</f>
        <v>0</v>
      </c>
      <c r="BB180" s="76" cm="1">
        <f t="array" ref="BB180">IF(T180="",0,SUMPRODUCT((BX4:BX795="Sulfites")*(BY4:BY795="ALERTE")*(COUNTIF(AF180,"*"&amp;BZ4:BZ795&amp;"*")&gt;0)*1))</f>
        <v>0</v>
      </c>
      <c r="BC180" s="76" cm="1">
        <f t="array" ref="BC180">IF(T180="",0,SUMPRODUCT((BX4:BX795="Lupin")*(BY4:BY795="ALERTE")*(COUNTIF(AF180,"*"&amp;BZ4:BZ795&amp;"*")&gt;0)*1))</f>
        <v>0</v>
      </c>
      <c r="BD180" s="76" cm="1">
        <f t="array" ref="BD180">IF(T180="",0,SUMPRODUCT((BX4:BX795="Mollusques")*(BY4:BY795="EXCL")*(COUNTIF(AF180,"*"&amp;BZ4:BZ795&amp;"*")&gt;0)*1))</f>
        <v>0</v>
      </c>
      <c r="BE180" s="76" cm="1">
        <f t="array" ref="BE180">IF(T180="",0,SUMPRODUCT((BX4:BX795="Mollusques")*(BY4:BY795="ALERTE")*(COUNTIF(AF180,"*"&amp;BZ4:BZ795&amp;"*")&gt;0)*1))</f>
        <v>0</v>
      </c>
      <c r="BF180" s="76" t="str">
        <f t="shared" si="108"/>
        <v/>
      </c>
      <c r="BG180" s="76" t="str">
        <f t="shared" si="109"/>
        <v/>
      </c>
      <c r="BH180" s="76" t="str">
        <f t="shared" si="110"/>
        <v/>
      </c>
      <c r="BI180" s="76" t="str">
        <f t="shared" si="111"/>
        <v/>
      </c>
      <c r="BJ180" s="76" t="str">
        <f t="shared" si="112"/>
        <v/>
      </c>
      <c r="BK180" s="76" t="str">
        <f t="shared" si="113"/>
        <v/>
      </c>
      <c r="BL180" s="76" t="str">
        <f t="shared" si="114"/>
        <v/>
      </c>
      <c r="BM180" s="76" t="str">
        <f t="shared" si="115"/>
        <v/>
      </c>
      <c r="BN180" s="76" t="str">
        <f t="shared" si="116"/>
        <v/>
      </c>
      <c r="BO180" s="76" t="str">
        <f t="shared" si="117"/>
        <v/>
      </c>
      <c r="BP180" s="76" t="str">
        <f t="shared" si="118"/>
        <v/>
      </c>
      <c r="BQ180" s="76" t="str">
        <f t="shared" si="119"/>
        <v/>
      </c>
      <c r="BR180" s="76" t="str">
        <f t="shared" si="120"/>
        <v/>
      </c>
      <c r="BS180" s="76" t="str">
        <f t="shared" si="121"/>
        <v/>
      </c>
      <c r="BT180" s="76" t="str">
        <f t="shared" si="122"/>
        <v/>
      </c>
      <c r="BU180" s="76" t="str">
        <f t="shared" si="123"/>
        <v/>
      </c>
      <c r="BX180" s="67" t="s">
        <v>10</v>
      </c>
      <c r="BY180" s="547" t="s">
        <v>20</v>
      </c>
      <c r="BZ180" s="67" t="s">
        <v>118</v>
      </c>
      <c r="CA180" s="67" t="s">
        <v>568</v>
      </c>
    </row>
    <row r="181" spans="2:79" ht="30" customHeight="1">
      <c r="B181" s="816" t="str">
        <f t="shared" si="84"/>
        <v/>
      </c>
      <c r="C181" s="816" t="str">
        <f t="shared" si="85"/>
        <v/>
      </c>
      <c r="D181" s="816" t="str">
        <f t="shared" si="86"/>
        <v/>
      </c>
      <c r="E181" s="816">
        <f>IF(H180&lt;&gt;"",E180,IF(E180="","",IFERROR(MATCH(TRUE(),INDEX(INDEX($K:$K,E180+1):$K$203&lt;&gt;"",0),0)+E180,"")))</f>
        <v>322</v>
      </c>
      <c r="F181" s="816">
        <f t="shared" si="124"/>
        <v>0</v>
      </c>
      <c r="G181" s="816" t="str">
        <f t="shared" si="87"/>
        <v>0</v>
      </c>
      <c r="H181" s="829" t="str">
        <f t="shared" si="88"/>
        <v/>
      </c>
      <c r="I181" s="837" t="str">
        <f t="shared" si="89"/>
        <v/>
      </c>
      <c r="J181" s="830" t="str">
        <f>IF(K181="","",COUNTIF($K$18:K181,"&lt;&gt;"))</f>
        <v/>
      </c>
      <c r="K181" s="831"/>
      <c r="L181" s="830" t="str">
        <f t="shared" si="90"/>
        <v/>
      </c>
      <c r="M181" s="792">
        <f t="shared" si="91"/>
        <v>1</v>
      </c>
      <c r="N181" s="832">
        <f t="shared" si="92"/>
        <v>164</v>
      </c>
      <c r="O181" s="833" t="str">
        <f t="shared" si="93"/>
        <v>0</v>
      </c>
      <c r="P181" s="832">
        <f t="shared" si="94"/>
        <v>1</v>
      </c>
      <c r="Q181" s="832">
        <f t="shared" si="95"/>
        <v>1</v>
      </c>
      <c r="S181" s="556">
        <f t="shared" si="96"/>
        <v>181</v>
      </c>
      <c r="T181" s="834" t="str">
        <f t="shared" si="125"/>
        <v>0</v>
      </c>
      <c r="U181" s="556" t="s">
        <v>1456</v>
      </c>
      <c r="V181" s="835" t="str">
        <f t="shared" si="97"/>
        <v>0</v>
      </c>
      <c r="W181" s="836" t="str">
        <f t="shared" si="98"/>
        <v/>
      </c>
      <c r="X181" s="560" t="str">
        <f t="shared" si="99"/>
        <v>0</v>
      </c>
      <c r="Y181" s="561" t="str">
        <f t="shared" si="100"/>
        <v/>
      </c>
      <c r="Z181" s="556">
        <f t="shared" si="101"/>
        <v>0</v>
      </c>
      <c r="AA181" s="556">
        <f t="shared" si="102"/>
        <v>0</v>
      </c>
      <c r="AB181" s="561" t="str">
        <f t="shared" si="103"/>
        <v>aucun match</v>
      </c>
      <c r="AC181" s="76" t="str">
        <f t="shared" si="104"/>
        <v>0</v>
      </c>
      <c r="AD181" s="76" t="str">
        <f t="shared" si="105"/>
        <v>0</v>
      </c>
      <c r="AE181" s="76" t="str">
        <f t="shared" si="106"/>
        <v>0</v>
      </c>
      <c r="AF181" s="76" t="str">
        <f t="shared" si="107"/>
        <v xml:space="preserve"> 0 </v>
      </c>
      <c r="AG181" s="76" cm="1">
        <f t="array" ref="AG181">IF(T181="",0,SUMPRODUCT((BX4:BX795="Gluten")*(BY4:BY795="INFO")*(COUNTIF(AF181,"*"&amp;BZ4:BZ795&amp;"*")&gt;0)*1))</f>
        <v>0</v>
      </c>
      <c r="AH181" s="76" cm="1">
        <f t="array" ref="AH181">IF(T181="",0,SUMPRODUCT((BX4:BX795="Gluten")*(BY4:BY795="EXCL")*(COUNTIF(AF181,"*"&amp;BZ4:BZ795&amp;"*")&gt;0)*1))</f>
        <v>0</v>
      </c>
      <c r="AI181" s="76" cm="1">
        <f t="array" ref="AI181">IF(T181="",0,SUMPRODUCT((BX4:BX795="Gluten")*(BY4:BY795="ALERTE")*(COUNTIF(AF181,"*"&amp;BZ4:BZ795&amp;"*")&gt;0)*1))</f>
        <v>0</v>
      </c>
      <c r="AJ181" s="76" cm="1">
        <f t="array" ref="AJ181">IF(T181="",0,SUMPRODUCT((BX4:BX795="Gluten")*(BY4:BY795="SUSP")*(COUNTIF(AF181,"*"&amp;BZ4:BZ795&amp;"*")&gt;0)*1))</f>
        <v>0</v>
      </c>
      <c r="AK181" s="76" cm="1">
        <f t="array" ref="AK181">IF(T181="",0,SUMPRODUCT((BX4:BX795="Crustaces")*(BY4:BY795="ALERTE")*(COUNTIF(AF181,"*"&amp;BZ4:BZ795&amp;"*")&gt;0)*1))</f>
        <v>0</v>
      </c>
      <c r="AL181" s="76" cm="1">
        <f t="array" ref="AL181">IF(T181="",0,SUMPRODUCT((BX4:BX795="Oeufs")*(BY4:BY795="ALERTE")*(COUNTIF(AF181,"*"&amp;BZ4:BZ795&amp;"*")&gt;0)*1))</f>
        <v>0</v>
      </c>
      <c r="AM181" s="76" cm="1">
        <f t="array" ref="AM181">IF(T181="",0,SUMPRODUCT((BX4:BX795="Poissons")*(BY4:BY795="INFO")*(COUNTIF(AF181,"*"&amp;BZ4:BZ795&amp;"*")&gt;0)*1))</f>
        <v>0</v>
      </c>
      <c r="AN181" s="76" cm="1">
        <f t="array" ref="AN181">IF(T181="",0,SUMPRODUCT((BX4:BX795="Poissons")*(BY4:BY795="EXCL")*(COUNTIF(AF181,"*"&amp;BZ4:BZ795&amp;"*")&gt;0)*1))</f>
        <v>0</v>
      </c>
      <c r="AO181" s="76" cm="1">
        <f t="array" ref="AO181">IF(T181="",0,SUMPRODUCT((BX4:BX795="Poissons")*(BY4:BY795="ALERTE")*(COUNTIF(AF181,"*"&amp;BZ4:BZ795&amp;"*")&gt;0)*1))</f>
        <v>0</v>
      </c>
      <c r="AP181" s="76" cm="1">
        <f t="array" ref="AP181">IF(T181="",0,SUMPRODUCT((BX4:BX795="Arachides")*(BY4:BY795="ALERTE")*(COUNTIF(AF181,"*"&amp;BZ4:BZ795&amp;"*")&gt;0)*1))</f>
        <v>0</v>
      </c>
      <c r="AQ181" s="76" cm="1">
        <f t="array" ref="AQ181">IF(T181="",0,SUMPRODUCT((BX4:BX795="Soja")*(BY4:BY795="INFO")*(COUNTIF(AF181,"*"&amp;BZ4:BZ795&amp;"*")&gt;0)*1))</f>
        <v>0</v>
      </c>
      <c r="AR181" s="76" cm="1">
        <f t="array" ref="AR181">IF(T181="",0,SUMPRODUCT((BX4:BX795="Soja")*(BY4:BY795="ALERTE")*(COUNTIF(AF181,"*"&amp;BZ4:BZ795&amp;"*")&gt;0)*1))</f>
        <v>0</v>
      </c>
      <c r="AS181" s="76" cm="1">
        <f t="array" ref="AS181">IF(T181="",0,SUMPRODUCT((BX4:BX795="Lait")*(BY4:BY795="INFO")*(COUNTIF(AF181,"*"&amp;BZ4:BZ795&amp;"*")&gt;0)*1))</f>
        <v>0</v>
      </c>
      <c r="AT181" s="76" cm="1">
        <f t="array" ref="AT181">IF(T181="",0,SUMPRODUCT((BX4:BX795="Lait")*(BY4:BY795="EXCL")*(COUNTIF(AF181,"*"&amp;BZ4:BZ795&amp;"*")&gt;0)*1))</f>
        <v>0</v>
      </c>
      <c r="AU181" s="76" cm="1">
        <f t="array" ref="AU181">IF(T181="",0,SUMPRODUCT((BX4:BX795="Lait")*(BY4:BY795="ALERTE")*(COUNTIF(AF181,"*"&amp;BZ4:BZ795&amp;"*")&gt;0)*1))</f>
        <v>0</v>
      </c>
      <c r="AV181" s="76" cm="1">
        <f t="array" ref="AV181">IF(T181="",0,SUMPRODUCT((BX4:BX795="Lait")*(BY4:BY795="SUSP")*(COUNTIF(AF181,"*"&amp;BZ4:BZ795&amp;"*")&gt;0)*1))</f>
        <v>0</v>
      </c>
      <c r="AW181" s="76" cm="1">
        <f t="array" ref="AW181">IF(T181="",0,SUMPRODUCT((BX4:BX795="Fruits a coque")*(BY4:BY795="EXCL")*(COUNTIF(AF181,"*"&amp;BZ4:BZ795&amp;"*")&gt;0)*1))</f>
        <v>0</v>
      </c>
      <c r="AX181" s="76" cm="1">
        <f t="array" ref="AX181">IF(T181="",0,SUMPRODUCT((BX4:BX795="Fruits a coque")*(BY4:BY795="ALERTE")*(COUNTIF(AF181,"*"&amp;BZ4:BZ795&amp;"*")&gt;0)*1))</f>
        <v>0</v>
      </c>
      <c r="AY181" s="76" cm="1">
        <f t="array" ref="AY181">IF(T181="",0,SUMPRODUCT((BX4:BX795="Celeri")*(BY4:BY795="ALERTE")*(COUNTIF(AF181,"*"&amp;BZ4:BZ795&amp;"*")&gt;0)*1))</f>
        <v>0</v>
      </c>
      <c r="AZ181" s="76" cm="1">
        <f t="array" ref="AZ181">IF(T181="",0,SUMPRODUCT((BX4:BX795="Moutarde")*(BY4:BY795="ALERTE")*(COUNTIF(AF181,"*"&amp;BZ4:BZ795&amp;"*")&gt;0)*1))</f>
        <v>0</v>
      </c>
      <c r="BA181" s="76" cm="1">
        <f t="array" ref="BA181">IF(T181="",0,SUMPRODUCT((BX4:BX795="Sesame")*(BY4:BY795="ALERTE")*(COUNTIF(AF181,"*"&amp;BZ4:BZ795&amp;"*")&gt;0)*1))</f>
        <v>0</v>
      </c>
      <c r="BB181" s="76" cm="1">
        <f t="array" ref="BB181">IF(T181="",0,SUMPRODUCT((BX4:BX795="Sulfites")*(BY4:BY795="ALERTE")*(COUNTIF(AF181,"*"&amp;BZ4:BZ795&amp;"*")&gt;0)*1))</f>
        <v>0</v>
      </c>
      <c r="BC181" s="76" cm="1">
        <f t="array" ref="BC181">IF(T181="",0,SUMPRODUCT((BX4:BX795="Lupin")*(BY4:BY795="ALERTE")*(COUNTIF(AF181,"*"&amp;BZ4:BZ795&amp;"*")&gt;0)*1))</f>
        <v>0</v>
      </c>
      <c r="BD181" s="76" cm="1">
        <f t="array" ref="BD181">IF(T181="",0,SUMPRODUCT((BX4:BX795="Mollusques")*(BY4:BY795="EXCL")*(COUNTIF(AF181,"*"&amp;BZ4:BZ795&amp;"*")&gt;0)*1))</f>
        <v>0</v>
      </c>
      <c r="BE181" s="76" cm="1">
        <f t="array" ref="BE181">IF(T181="",0,SUMPRODUCT((BX4:BX795="Mollusques")*(BY4:BY795="ALERTE")*(COUNTIF(AF181,"*"&amp;BZ4:BZ795&amp;"*")&gt;0)*1))</f>
        <v>0</v>
      </c>
      <c r="BF181" s="76" t="str">
        <f t="shared" si="108"/>
        <v/>
      </c>
      <c r="BG181" s="76" t="str">
        <f t="shared" si="109"/>
        <v/>
      </c>
      <c r="BH181" s="76" t="str">
        <f t="shared" si="110"/>
        <v/>
      </c>
      <c r="BI181" s="76" t="str">
        <f t="shared" si="111"/>
        <v/>
      </c>
      <c r="BJ181" s="76" t="str">
        <f t="shared" si="112"/>
        <v/>
      </c>
      <c r="BK181" s="76" t="str">
        <f t="shared" si="113"/>
        <v/>
      </c>
      <c r="BL181" s="76" t="str">
        <f t="shared" si="114"/>
        <v/>
      </c>
      <c r="BM181" s="76" t="str">
        <f t="shared" si="115"/>
        <v/>
      </c>
      <c r="BN181" s="76" t="str">
        <f t="shared" si="116"/>
        <v/>
      </c>
      <c r="BO181" s="76" t="str">
        <f t="shared" si="117"/>
        <v/>
      </c>
      <c r="BP181" s="76" t="str">
        <f t="shared" si="118"/>
        <v/>
      </c>
      <c r="BQ181" s="76" t="str">
        <f t="shared" si="119"/>
        <v/>
      </c>
      <c r="BR181" s="76" t="str">
        <f t="shared" si="120"/>
        <v/>
      </c>
      <c r="BS181" s="76" t="str">
        <f t="shared" si="121"/>
        <v/>
      </c>
      <c r="BT181" s="76" t="str">
        <f t="shared" si="122"/>
        <v/>
      </c>
      <c r="BU181" s="76" t="str">
        <f t="shared" si="123"/>
        <v/>
      </c>
      <c r="BX181" s="67" t="s">
        <v>10</v>
      </c>
      <c r="BY181" s="547" t="s">
        <v>20</v>
      </c>
      <c r="BZ181" s="67" t="s">
        <v>1993</v>
      </c>
      <c r="CA181" s="67" t="s">
        <v>569</v>
      </c>
    </row>
    <row r="182" spans="2:79" ht="30" customHeight="1">
      <c r="B182" s="816" t="str">
        <f t="shared" si="84"/>
        <v/>
      </c>
      <c r="C182" s="816" t="str">
        <f t="shared" si="85"/>
        <v/>
      </c>
      <c r="D182" s="816" t="str">
        <f t="shared" si="86"/>
        <v/>
      </c>
      <c r="E182" s="816">
        <f>IF(H181&lt;&gt;"",E181,IF(E181="","",IFERROR(MATCH(TRUE(),INDEX(INDEX($K:$K,E181+1):$K$203&lt;&gt;"",0),0)+E181,"")))</f>
        <v>323</v>
      </c>
      <c r="F182" s="816">
        <f t="shared" si="124"/>
        <v>0</v>
      </c>
      <c r="G182" s="816" t="str">
        <f t="shared" si="87"/>
        <v>0</v>
      </c>
      <c r="H182" s="829" t="str">
        <f t="shared" si="88"/>
        <v/>
      </c>
      <c r="I182" s="837" t="str">
        <f t="shared" si="89"/>
        <v/>
      </c>
      <c r="J182" s="830" t="str">
        <f>IF(K182="","",COUNTIF($K$18:K182,"&lt;&gt;"))</f>
        <v/>
      </c>
      <c r="K182" s="831"/>
      <c r="L182" s="830" t="str">
        <f t="shared" si="90"/>
        <v/>
      </c>
      <c r="M182" s="792">
        <f t="shared" si="91"/>
        <v>1</v>
      </c>
      <c r="N182" s="832">
        <f t="shared" si="92"/>
        <v>165</v>
      </c>
      <c r="O182" s="833" t="str">
        <f t="shared" si="93"/>
        <v>0</v>
      </c>
      <c r="P182" s="832">
        <f t="shared" si="94"/>
        <v>1</v>
      </c>
      <c r="Q182" s="832">
        <f t="shared" si="95"/>
        <v>1</v>
      </c>
      <c r="S182" s="556">
        <f t="shared" si="96"/>
        <v>182</v>
      </c>
      <c r="T182" s="834" t="str">
        <f t="shared" si="125"/>
        <v>0</v>
      </c>
      <c r="U182" s="556" t="s">
        <v>1456</v>
      </c>
      <c r="V182" s="835" t="str">
        <f t="shared" si="97"/>
        <v>0</v>
      </c>
      <c r="W182" s="836" t="str">
        <f t="shared" si="98"/>
        <v/>
      </c>
      <c r="X182" s="560" t="str">
        <f t="shared" si="99"/>
        <v>0</v>
      </c>
      <c r="Y182" s="561" t="str">
        <f t="shared" si="100"/>
        <v/>
      </c>
      <c r="Z182" s="556">
        <f t="shared" si="101"/>
        <v>0</v>
      </c>
      <c r="AA182" s="556">
        <f t="shared" si="102"/>
        <v>0</v>
      </c>
      <c r="AB182" s="561" t="str">
        <f t="shared" si="103"/>
        <v>aucun match</v>
      </c>
      <c r="AC182" s="76" t="str">
        <f t="shared" si="104"/>
        <v>0</v>
      </c>
      <c r="AD182" s="76" t="str">
        <f t="shared" si="105"/>
        <v>0</v>
      </c>
      <c r="AE182" s="76" t="str">
        <f t="shared" si="106"/>
        <v>0</v>
      </c>
      <c r="AF182" s="76" t="str">
        <f t="shared" si="107"/>
        <v xml:space="preserve"> 0 </v>
      </c>
      <c r="AG182" s="76" cm="1">
        <f t="array" ref="AG182">IF(T182="",0,SUMPRODUCT((BX4:BX795="Gluten")*(BY4:BY795="INFO")*(COUNTIF(AF182,"*"&amp;BZ4:BZ795&amp;"*")&gt;0)*1))</f>
        <v>0</v>
      </c>
      <c r="AH182" s="76" cm="1">
        <f t="array" ref="AH182">IF(T182="",0,SUMPRODUCT((BX4:BX795="Gluten")*(BY4:BY795="EXCL")*(COUNTIF(AF182,"*"&amp;BZ4:BZ795&amp;"*")&gt;0)*1))</f>
        <v>0</v>
      </c>
      <c r="AI182" s="76" cm="1">
        <f t="array" ref="AI182">IF(T182="",0,SUMPRODUCT((BX4:BX795="Gluten")*(BY4:BY795="ALERTE")*(COUNTIF(AF182,"*"&amp;BZ4:BZ795&amp;"*")&gt;0)*1))</f>
        <v>0</v>
      </c>
      <c r="AJ182" s="76" cm="1">
        <f t="array" ref="AJ182">IF(T182="",0,SUMPRODUCT((BX4:BX795="Gluten")*(BY4:BY795="SUSP")*(COUNTIF(AF182,"*"&amp;BZ4:BZ795&amp;"*")&gt;0)*1))</f>
        <v>0</v>
      </c>
      <c r="AK182" s="76" cm="1">
        <f t="array" ref="AK182">IF(T182="",0,SUMPRODUCT((BX4:BX795="Crustaces")*(BY4:BY795="ALERTE")*(COUNTIF(AF182,"*"&amp;BZ4:BZ795&amp;"*")&gt;0)*1))</f>
        <v>0</v>
      </c>
      <c r="AL182" s="76" cm="1">
        <f t="array" ref="AL182">IF(T182="",0,SUMPRODUCT((BX4:BX795="Oeufs")*(BY4:BY795="ALERTE")*(COUNTIF(AF182,"*"&amp;BZ4:BZ795&amp;"*")&gt;0)*1))</f>
        <v>0</v>
      </c>
      <c r="AM182" s="76" cm="1">
        <f t="array" ref="AM182">IF(T182="",0,SUMPRODUCT((BX4:BX795="Poissons")*(BY4:BY795="INFO")*(COUNTIF(AF182,"*"&amp;BZ4:BZ795&amp;"*")&gt;0)*1))</f>
        <v>0</v>
      </c>
      <c r="AN182" s="76" cm="1">
        <f t="array" ref="AN182">IF(T182="",0,SUMPRODUCT((BX4:BX795="Poissons")*(BY4:BY795="EXCL")*(COUNTIF(AF182,"*"&amp;BZ4:BZ795&amp;"*")&gt;0)*1))</f>
        <v>0</v>
      </c>
      <c r="AO182" s="76" cm="1">
        <f t="array" ref="AO182">IF(T182="",0,SUMPRODUCT((BX4:BX795="Poissons")*(BY4:BY795="ALERTE")*(COUNTIF(AF182,"*"&amp;BZ4:BZ795&amp;"*")&gt;0)*1))</f>
        <v>0</v>
      </c>
      <c r="AP182" s="76" cm="1">
        <f t="array" ref="AP182">IF(T182="",0,SUMPRODUCT((BX4:BX795="Arachides")*(BY4:BY795="ALERTE")*(COUNTIF(AF182,"*"&amp;BZ4:BZ795&amp;"*")&gt;0)*1))</f>
        <v>0</v>
      </c>
      <c r="AQ182" s="76" cm="1">
        <f t="array" ref="AQ182">IF(T182="",0,SUMPRODUCT((BX4:BX795="Soja")*(BY4:BY795="INFO")*(COUNTIF(AF182,"*"&amp;BZ4:BZ795&amp;"*")&gt;0)*1))</f>
        <v>0</v>
      </c>
      <c r="AR182" s="76" cm="1">
        <f t="array" ref="AR182">IF(T182="",0,SUMPRODUCT((BX4:BX795="Soja")*(BY4:BY795="ALERTE")*(COUNTIF(AF182,"*"&amp;BZ4:BZ795&amp;"*")&gt;0)*1))</f>
        <v>0</v>
      </c>
      <c r="AS182" s="76" cm="1">
        <f t="array" ref="AS182">IF(T182="",0,SUMPRODUCT((BX4:BX795="Lait")*(BY4:BY795="INFO")*(COUNTIF(AF182,"*"&amp;BZ4:BZ795&amp;"*")&gt;0)*1))</f>
        <v>0</v>
      </c>
      <c r="AT182" s="76" cm="1">
        <f t="array" ref="AT182">IF(T182="",0,SUMPRODUCT((BX4:BX795="Lait")*(BY4:BY795="EXCL")*(COUNTIF(AF182,"*"&amp;BZ4:BZ795&amp;"*")&gt;0)*1))</f>
        <v>0</v>
      </c>
      <c r="AU182" s="76" cm="1">
        <f t="array" ref="AU182">IF(T182="",0,SUMPRODUCT((BX4:BX795="Lait")*(BY4:BY795="ALERTE")*(COUNTIF(AF182,"*"&amp;BZ4:BZ795&amp;"*")&gt;0)*1))</f>
        <v>0</v>
      </c>
      <c r="AV182" s="76" cm="1">
        <f t="array" ref="AV182">IF(T182="",0,SUMPRODUCT((BX4:BX795="Lait")*(BY4:BY795="SUSP")*(COUNTIF(AF182,"*"&amp;BZ4:BZ795&amp;"*")&gt;0)*1))</f>
        <v>0</v>
      </c>
      <c r="AW182" s="76" cm="1">
        <f t="array" ref="AW182">IF(T182="",0,SUMPRODUCT((BX4:BX795="Fruits a coque")*(BY4:BY795="EXCL")*(COUNTIF(AF182,"*"&amp;BZ4:BZ795&amp;"*")&gt;0)*1))</f>
        <v>0</v>
      </c>
      <c r="AX182" s="76" cm="1">
        <f t="array" ref="AX182">IF(T182="",0,SUMPRODUCT((BX4:BX795="Fruits a coque")*(BY4:BY795="ALERTE")*(COUNTIF(AF182,"*"&amp;BZ4:BZ795&amp;"*")&gt;0)*1))</f>
        <v>0</v>
      </c>
      <c r="AY182" s="76" cm="1">
        <f t="array" ref="AY182">IF(T182="",0,SUMPRODUCT((BX4:BX795="Celeri")*(BY4:BY795="ALERTE")*(COUNTIF(AF182,"*"&amp;BZ4:BZ795&amp;"*")&gt;0)*1))</f>
        <v>0</v>
      </c>
      <c r="AZ182" s="76" cm="1">
        <f t="array" ref="AZ182">IF(T182="",0,SUMPRODUCT((BX4:BX795="Moutarde")*(BY4:BY795="ALERTE")*(COUNTIF(AF182,"*"&amp;BZ4:BZ795&amp;"*")&gt;0)*1))</f>
        <v>0</v>
      </c>
      <c r="BA182" s="76" cm="1">
        <f t="array" ref="BA182">IF(T182="",0,SUMPRODUCT((BX4:BX795="Sesame")*(BY4:BY795="ALERTE")*(COUNTIF(AF182,"*"&amp;BZ4:BZ795&amp;"*")&gt;0)*1))</f>
        <v>0</v>
      </c>
      <c r="BB182" s="76" cm="1">
        <f t="array" ref="BB182">IF(T182="",0,SUMPRODUCT((BX4:BX795="Sulfites")*(BY4:BY795="ALERTE")*(COUNTIF(AF182,"*"&amp;BZ4:BZ795&amp;"*")&gt;0)*1))</f>
        <v>0</v>
      </c>
      <c r="BC182" s="76" cm="1">
        <f t="array" ref="BC182">IF(T182="",0,SUMPRODUCT((BX4:BX795="Lupin")*(BY4:BY795="ALERTE")*(COUNTIF(AF182,"*"&amp;BZ4:BZ795&amp;"*")&gt;0)*1))</f>
        <v>0</v>
      </c>
      <c r="BD182" s="76" cm="1">
        <f t="array" ref="BD182">IF(T182="",0,SUMPRODUCT((BX4:BX795="Mollusques")*(BY4:BY795="EXCL")*(COUNTIF(AF182,"*"&amp;BZ4:BZ795&amp;"*")&gt;0)*1))</f>
        <v>0</v>
      </c>
      <c r="BE182" s="76" cm="1">
        <f t="array" ref="BE182">IF(T182="",0,SUMPRODUCT((BX4:BX795="Mollusques")*(BY4:BY795="ALERTE")*(COUNTIF(AF182,"*"&amp;BZ4:BZ795&amp;"*")&gt;0)*1))</f>
        <v>0</v>
      </c>
      <c r="BF182" s="76" t="str">
        <f t="shared" si="108"/>
        <v/>
      </c>
      <c r="BG182" s="76" t="str">
        <f t="shared" si="109"/>
        <v/>
      </c>
      <c r="BH182" s="76" t="str">
        <f t="shared" si="110"/>
        <v/>
      </c>
      <c r="BI182" s="76" t="str">
        <f t="shared" si="111"/>
        <v/>
      </c>
      <c r="BJ182" s="76" t="str">
        <f t="shared" si="112"/>
        <v/>
      </c>
      <c r="BK182" s="76" t="str">
        <f t="shared" si="113"/>
        <v/>
      </c>
      <c r="BL182" s="76" t="str">
        <f t="shared" si="114"/>
        <v/>
      </c>
      <c r="BM182" s="76" t="str">
        <f t="shared" si="115"/>
        <v/>
      </c>
      <c r="BN182" s="76" t="str">
        <f t="shared" si="116"/>
        <v/>
      </c>
      <c r="BO182" s="76" t="str">
        <f t="shared" si="117"/>
        <v/>
      </c>
      <c r="BP182" s="76" t="str">
        <f t="shared" si="118"/>
        <v/>
      </c>
      <c r="BQ182" s="76" t="str">
        <f t="shared" si="119"/>
        <v/>
      </c>
      <c r="BR182" s="76" t="str">
        <f t="shared" si="120"/>
        <v/>
      </c>
      <c r="BS182" s="76" t="str">
        <f t="shared" si="121"/>
        <v/>
      </c>
      <c r="BT182" s="76" t="str">
        <f t="shared" si="122"/>
        <v/>
      </c>
      <c r="BU182" s="76" t="str">
        <f t="shared" si="123"/>
        <v/>
      </c>
      <c r="BX182" s="67" t="s">
        <v>10</v>
      </c>
      <c r="BY182" s="547" t="s">
        <v>20</v>
      </c>
      <c r="BZ182" s="67" t="s">
        <v>1992</v>
      </c>
      <c r="CA182" s="67" t="s">
        <v>570</v>
      </c>
    </row>
    <row r="183" spans="2:79" ht="30" customHeight="1">
      <c r="B183" s="816" t="str">
        <f t="shared" si="84"/>
        <v/>
      </c>
      <c r="C183" s="816" t="str">
        <f t="shared" si="85"/>
        <v/>
      </c>
      <c r="D183" s="816" t="str">
        <f t="shared" si="86"/>
        <v/>
      </c>
      <c r="E183" s="816">
        <f>IF(H182&lt;&gt;"",E182,IF(E182="","",IFERROR(MATCH(TRUE(),INDEX(INDEX($K:$K,E182+1):$K$203&lt;&gt;"",0),0)+E182,"")))</f>
        <v>324</v>
      </c>
      <c r="F183" s="816">
        <f t="shared" si="124"/>
        <v>0</v>
      </c>
      <c r="G183" s="816" t="str">
        <f t="shared" si="87"/>
        <v>0</v>
      </c>
      <c r="H183" s="829" t="str">
        <f t="shared" si="88"/>
        <v/>
      </c>
      <c r="I183" s="837" t="str">
        <f t="shared" si="89"/>
        <v/>
      </c>
      <c r="J183" s="830" t="str">
        <f>IF(K183="","",COUNTIF($K$18:K183,"&lt;&gt;"))</f>
        <v/>
      </c>
      <c r="K183" s="831"/>
      <c r="L183" s="830" t="str">
        <f t="shared" si="90"/>
        <v/>
      </c>
      <c r="M183" s="792">
        <f t="shared" si="91"/>
        <v>1</v>
      </c>
      <c r="N183" s="832">
        <f t="shared" si="92"/>
        <v>166</v>
      </c>
      <c r="O183" s="833" t="str">
        <f t="shared" si="93"/>
        <v>0</v>
      </c>
      <c r="P183" s="832">
        <f t="shared" si="94"/>
        <v>1</v>
      </c>
      <c r="Q183" s="832">
        <f t="shared" si="95"/>
        <v>1</v>
      </c>
      <c r="S183" s="556">
        <f t="shared" si="96"/>
        <v>183</v>
      </c>
      <c r="T183" s="834" t="str">
        <f t="shared" si="125"/>
        <v>0</v>
      </c>
      <c r="U183" s="556" t="s">
        <v>1456</v>
      </c>
      <c r="V183" s="835" t="str">
        <f t="shared" si="97"/>
        <v>0</v>
      </c>
      <c r="W183" s="836" t="str">
        <f t="shared" si="98"/>
        <v/>
      </c>
      <c r="X183" s="560" t="str">
        <f t="shared" si="99"/>
        <v>0</v>
      </c>
      <c r="Y183" s="561" t="str">
        <f t="shared" si="100"/>
        <v/>
      </c>
      <c r="Z183" s="556">
        <f t="shared" si="101"/>
        <v>0</v>
      </c>
      <c r="AA183" s="556">
        <f t="shared" si="102"/>
        <v>0</v>
      </c>
      <c r="AB183" s="561" t="str">
        <f t="shared" si="103"/>
        <v>aucun match</v>
      </c>
      <c r="AC183" s="76" t="str">
        <f t="shared" si="104"/>
        <v>0</v>
      </c>
      <c r="AD183" s="76" t="str">
        <f t="shared" si="105"/>
        <v>0</v>
      </c>
      <c r="AE183" s="76" t="str">
        <f t="shared" si="106"/>
        <v>0</v>
      </c>
      <c r="AF183" s="76" t="str">
        <f t="shared" si="107"/>
        <v xml:space="preserve"> 0 </v>
      </c>
      <c r="AG183" s="76" cm="1">
        <f t="array" ref="AG183">IF(T183="",0,SUMPRODUCT((BX4:BX795="Gluten")*(BY4:BY795="INFO")*(COUNTIF(AF183,"*"&amp;BZ4:BZ795&amp;"*")&gt;0)*1))</f>
        <v>0</v>
      </c>
      <c r="AH183" s="76" cm="1">
        <f t="array" ref="AH183">IF(T183="",0,SUMPRODUCT((BX4:BX795="Gluten")*(BY4:BY795="EXCL")*(COUNTIF(AF183,"*"&amp;BZ4:BZ795&amp;"*")&gt;0)*1))</f>
        <v>0</v>
      </c>
      <c r="AI183" s="76" cm="1">
        <f t="array" ref="AI183">IF(T183="",0,SUMPRODUCT((BX4:BX795="Gluten")*(BY4:BY795="ALERTE")*(COUNTIF(AF183,"*"&amp;BZ4:BZ795&amp;"*")&gt;0)*1))</f>
        <v>0</v>
      </c>
      <c r="AJ183" s="76" cm="1">
        <f t="array" ref="AJ183">IF(T183="",0,SUMPRODUCT((BX4:BX795="Gluten")*(BY4:BY795="SUSP")*(COUNTIF(AF183,"*"&amp;BZ4:BZ795&amp;"*")&gt;0)*1))</f>
        <v>0</v>
      </c>
      <c r="AK183" s="76" cm="1">
        <f t="array" ref="AK183">IF(T183="",0,SUMPRODUCT((BX4:BX795="Crustaces")*(BY4:BY795="ALERTE")*(COUNTIF(AF183,"*"&amp;BZ4:BZ795&amp;"*")&gt;0)*1))</f>
        <v>0</v>
      </c>
      <c r="AL183" s="76" cm="1">
        <f t="array" ref="AL183">IF(T183="",0,SUMPRODUCT((BX4:BX795="Oeufs")*(BY4:BY795="ALERTE")*(COUNTIF(AF183,"*"&amp;BZ4:BZ795&amp;"*")&gt;0)*1))</f>
        <v>0</v>
      </c>
      <c r="AM183" s="76" cm="1">
        <f t="array" ref="AM183">IF(T183="",0,SUMPRODUCT((BX4:BX795="Poissons")*(BY4:BY795="INFO")*(COUNTIF(AF183,"*"&amp;BZ4:BZ795&amp;"*")&gt;0)*1))</f>
        <v>0</v>
      </c>
      <c r="AN183" s="76" cm="1">
        <f t="array" ref="AN183">IF(T183="",0,SUMPRODUCT((BX4:BX795="Poissons")*(BY4:BY795="EXCL")*(COUNTIF(AF183,"*"&amp;BZ4:BZ795&amp;"*")&gt;0)*1))</f>
        <v>0</v>
      </c>
      <c r="AO183" s="76" cm="1">
        <f t="array" ref="AO183">IF(T183="",0,SUMPRODUCT((BX4:BX795="Poissons")*(BY4:BY795="ALERTE")*(COUNTIF(AF183,"*"&amp;BZ4:BZ795&amp;"*")&gt;0)*1))</f>
        <v>0</v>
      </c>
      <c r="AP183" s="76" cm="1">
        <f t="array" ref="AP183">IF(T183="",0,SUMPRODUCT((BX4:BX795="Arachides")*(BY4:BY795="ALERTE")*(COUNTIF(AF183,"*"&amp;BZ4:BZ795&amp;"*")&gt;0)*1))</f>
        <v>0</v>
      </c>
      <c r="AQ183" s="76" cm="1">
        <f t="array" ref="AQ183">IF(T183="",0,SUMPRODUCT((BX4:BX795="Soja")*(BY4:BY795="INFO")*(COUNTIF(AF183,"*"&amp;BZ4:BZ795&amp;"*")&gt;0)*1))</f>
        <v>0</v>
      </c>
      <c r="AR183" s="76" cm="1">
        <f t="array" ref="AR183">IF(T183="",0,SUMPRODUCT((BX4:BX795="Soja")*(BY4:BY795="ALERTE")*(COUNTIF(AF183,"*"&amp;BZ4:BZ795&amp;"*")&gt;0)*1))</f>
        <v>0</v>
      </c>
      <c r="AS183" s="76" cm="1">
        <f t="array" ref="AS183">IF(T183="",0,SUMPRODUCT((BX4:BX795="Lait")*(BY4:BY795="INFO")*(COUNTIF(AF183,"*"&amp;BZ4:BZ795&amp;"*")&gt;0)*1))</f>
        <v>0</v>
      </c>
      <c r="AT183" s="76" cm="1">
        <f t="array" ref="AT183">IF(T183="",0,SUMPRODUCT((BX4:BX795="Lait")*(BY4:BY795="EXCL")*(COUNTIF(AF183,"*"&amp;BZ4:BZ795&amp;"*")&gt;0)*1))</f>
        <v>0</v>
      </c>
      <c r="AU183" s="76" cm="1">
        <f t="array" ref="AU183">IF(T183="",0,SUMPRODUCT((BX4:BX795="Lait")*(BY4:BY795="ALERTE")*(COUNTIF(AF183,"*"&amp;BZ4:BZ795&amp;"*")&gt;0)*1))</f>
        <v>0</v>
      </c>
      <c r="AV183" s="76" cm="1">
        <f t="array" ref="AV183">IF(T183="",0,SUMPRODUCT((BX4:BX795="Lait")*(BY4:BY795="SUSP")*(COUNTIF(AF183,"*"&amp;BZ4:BZ795&amp;"*")&gt;0)*1))</f>
        <v>0</v>
      </c>
      <c r="AW183" s="76" cm="1">
        <f t="array" ref="AW183">IF(T183="",0,SUMPRODUCT((BX4:BX795="Fruits a coque")*(BY4:BY795="EXCL")*(COUNTIF(AF183,"*"&amp;BZ4:BZ795&amp;"*")&gt;0)*1))</f>
        <v>0</v>
      </c>
      <c r="AX183" s="76" cm="1">
        <f t="array" ref="AX183">IF(T183="",0,SUMPRODUCT((BX4:BX795="Fruits a coque")*(BY4:BY795="ALERTE")*(COUNTIF(AF183,"*"&amp;BZ4:BZ795&amp;"*")&gt;0)*1))</f>
        <v>0</v>
      </c>
      <c r="AY183" s="76" cm="1">
        <f t="array" ref="AY183">IF(T183="",0,SUMPRODUCT((BX4:BX795="Celeri")*(BY4:BY795="ALERTE")*(COUNTIF(AF183,"*"&amp;BZ4:BZ795&amp;"*")&gt;0)*1))</f>
        <v>0</v>
      </c>
      <c r="AZ183" s="76" cm="1">
        <f t="array" ref="AZ183">IF(T183="",0,SUMPRODUCT((BX4:BX795="Moutarde")*(BY4:BY795="ALERTE")*(COUNTIF(AF183,"*"&amp;BZ4:BZ795&amp;"*")&gt;0)*1))</f>
        <v>0</v>
      </c>
      <c r="BA183" s="76" cm="1">
        <f t="array" ref="BA183">IF(T183="",0,SUMPRODUCT((BX4:BX795="Sesame")*(BY4:BY795="ALERTE")*(COUNTIF(AF183,"*"&amp;BZ4:BZ795&amp;"*")&gt;0)*1))</f>
        <v>0</v>
      </c>
      <c r="BB183" s="76" cm="1">
        <f t="array" ref="BB183">IF(T183="",0,SUMPRODUCT((BX4:BX795="Sulfites")*(BY4:BY795="ALERTE")*(COUNTIF(AF183,"*"&amp;BZ4:BZ795&amp;"*")&gt;0)*1))</f>
        <v>0</v>
      </c>
      <c r="BC183" s="76" cm="1">
        <f t="array" ref="BC183">IF(T183="",0,SUMPRODUCT((BX4:BX795="Lupin")*(BY4:BY795="ALERTE")*(COUNTIF(AF183,"*"&amp;BZ4:BZ795&amp;"*")&gt;0)*1))</f>
        <v>0</v>
      </c>
      <c r="BD183" s="76" cm="1">
        <f t="array" ref="BD183">IF(T183="",0,SUMPRODUCT((BX4:BX795="Mollusques")*(BY4:BY795="EXCL")*(COUNTIF(AF183,"*"&amp;BZ4:BZ795&amp;"*")&gt;0)*1))</f>
        <v>0</v>
      </c>
      <c r="BE183" s="76" cm="1">
        <f t="array" ref="BE183">IF(T183="",0,SUMPRODUCT((BX4:BX795="Mollusques")*(BY4:BY795="ALERTE")*(COUNTIF(AF183,"*"&amp;BZ4:BZ795&amp;"*")&gt;0)*1))</f>
        <v>0</v>
      </c>
      <c r="BF183" s="76" t="str">
        <f t="shared" si="108"/>
        <v/>
      </c>
      <c r="BG183" s="76" t="str">
        <f t="shared" si="109"/>
        <v/>
      </c>
      <c r="BH183" s="76" t="str">
        <f t="shared" si="110"/>
        <v/>
      </c>
      <c r="BI183" s="76" t="str">
        <f t="shared" si="111"/>
        <v/>
      </c>
      <c r="BJ183" s="76" t="str">
        <f t="shared" si="112"/>
        <v/>
      </c>
      <c r="BK183" s="76" t="str">
        <f t="shared" si="113"/>
        <v/>
      </c>
      <c r="BL183" s="76" t="str">
        <f t="shared" si="114"/>
        <v/>
      </c>
      <c r="BM183" s="76" t="str">
        <f t="shared" si="115"/>
        <v/>
      </c>
      <c r="BN183" s="76" t="str">
        <f t="shared" si="116"/>
        <v/>
      </c>
      <c r="BO183" s="76" t="str">
        <f t="shared" si="117"/>
        <v/>
      </c>
      <c r="BP183" s="76" t="str">
        <f t="shared" si="118"/>
        <v/>
      </c>
      <c r="BQ183" s="76" t="str">
        <f t="shared" si="119"/>
        <v/>
      </c>
      <c r="BR183" s="76" t="str">
        <f t="shared" si="120"/>
        <v/>
      </c>
      <c r="BS183" s="76" t="str">
        <f t="shared" si="121"/>
        <v/>
      </c>
      <c r="BT183" s="76" t="str">
        <f t="shared" si="122"/>
        <v/>
      </c>
      <c r="BU183" s="76" t="str">
        <f t="shared" si="123"/>
        <v/>
      </c>
      <c r="BX183" s="67" t="s">
        <v>10</v>
      </c>
      <c r="BY183" s="547" t="s">
        <v>20</v>
      </c>
      <c r="BZ183" s="67" t="s">
        <v>1991</v>
      </c>
      <c r="CA183" s="67" t="s">
        <v>571</v>
      </c>
    </row>
    <row r="184" spans="2:79" ht="30" customHeight="1">
      <c r="B184" s="816" t="str">
        <f t="shared" si="84"/>
        <v/>
      </c>
      <c r="C184" s="816" t="str">
        <f t="shared" si="85"/>
        <v/>
      </c>
      <c r="D184" s="816" t="str">
        <f t="shared" si="86"/>
        <v/>
      </c>
      <c r="E184" s="816">
        <f>IF(H183&lt;&gt;"",E183,IF(E183="","",IFERROR(MATCH(TRUE(),INDEX(INDEX($K:$K,E183+1):$K$203&lt;&gt;"",0),0)+E183,"")))</f>
        <v>325</v>
      </c>
      <c r="F184" s="816">
        <f t="shared" si="124"/>
        <v>0</v>
      </c>
      <c r="G184" s="816" t="str">
        <f t="shared" si="87"/>
        <v>0</v>
      </c>
      <c r="H184" s="829" t="str">
        <f t="shared" si="88"/>
        <v/>
      </c>
      <c r="I184" s="837" t="str">
        <f t="shared" si="89"/>
        <v/>
      </c>
      <c r="J184" s="830" t="str">
        <f>IF(K184="","",COUNTIF($K$18:K184,"&lt;&gt;"))</f>
        <v/>
      </c>
      <c r="K184" s="831"/>
      <c r="L184" s="830" t="str">
        <f t="shared" si="90"/>
        <v/>
      </c>
      <c r="M184" s="792">
        <f t="shared" si="91"/>
        <v>1</v>
      </c>
      <c r="N184" s="832">
        <f t="shared" si="92"/>
        <v>167</v>
      </c>
      <c r="O184" s="833" t="str">
        <f t="shared" si="93"/>
        <v>0</v>
      </c>
      <c r="P184" s="832">
        <f t="shared" si="94"/>
        <v>1</v>
      </c>
      <c r="Q184" s="832">
        <f t="shared" si="95"/>
        <v>1</v>
      </c>
      <c r="S184" s="556">
        <f t="shared" si="96"/>
        <v>184</v>
      </c>
      <c r="T184" s="834" t="str">
        <f t="shared" si="125"/>
        <v>0</v>
      </c>
      <c r="U184" s="556" t="s">
        <v>1456</v>
      </c>
      <c r="V184" s="835" t="str">
        <f t="shared" si="97"/>
        <v>0</v>
      </c>
      <c r="W184" s="836" t="str">
        <f t="shared" si="98"/>
        <v/>
      </c>
      <c r="X184" s="560" t="str">
        <f t="shared" si="99"/>
        <v>0</v>
      </c>
      <c r="Y184" s="561" t="str">
        <f t="shared" si="100"/>
        <v/>
      </c>
      <c r="Z184" s="556">
        <f t="shared" si="101"/>
        <v>0</v>
      </c>
      <c r="AA184" s="556">
        <f t="shared" si="102"/>
        <v>0</v>
      </c>
      <c r="AB184" s="561" t="str">
        <f t="shared" si="103"/>
        <v>aucun match</v>
      </c>
      <c r="AC184" s="76" t="str">
        <f t="shared" si="104"/>
        <v>0</v>
      </c>
      <c r="AD184" s="76" t="str">
        <f t="shared" si="105"/>
        <v>0</v>
      </c>
      <c r="AE184" s="76" t="str">
        <f t="shared" si="106"/>
        <v>0</v>
      </c>
      <c r="AF184" s="76" t="str">
        <f t="shared" si="107"/>
        <v xml:space="preserve"> 0 </v>
      </c>
      <c r="AG184" s="76" cm="1">
        <f t="array" ref="AG184">IF(T184="",0,SUMPRODUCT((BX4:BX795="Gluten")*(BY4:BY795="INFO")*(COUNTIF(AF184,"*"&amp;BZ4:BZ795&amp;"*")&gt;0)*1))</f>
        <v>0</v>
      </c>
      <c r="AH184" s="76" cm="1">
        <f t="array" ref="AH184">IF(T184="",0,SUMPRODUCT((BX4:BX795="Gluten")*(BY4:BY795="EXCL")*(COUNTIF(AF184,"*"&amp;BZ4:BZ795&amp;"*")&gt;0)*1))</f>
        <v>0</v>
      </c>
      <c r="AI184" s="76" cm="1">
        <f t="array" ref="AI184">IF(T184="",0,SUMPRODUCT((BX4:BX795="Gluten")*(BY4:BY795="ALERTE")*(COUNTIF(AF184,"*"&amp;BZ4:BZ795&amp;"*")&gt;0)*1))</f>
        <v>0</v>
      </c>
      <c r="AJ184" s="76" cm="1">
        <f t="array" ref="AJ184">IF(T184="",0,SUMPRODUCT((BX4:BX795="Gluten")*(BY4:BY795="SUSP")*(COUNTIF(AF184,"*"&amp;BZ4:BZ795&amp;"*")&gt;0)*1))</f>
        <v>0</v>
      </c>
      <c r="AK184" s="76" cm="1">
        <f t="array" ref="AK184">IF(T184="",0,SUMPRODUCT((BX4:BX795="Crustaces")*(BY4:BY795="ALERTE")*(COUNTIF(AF184,"*"&amp;BZ4:BZ795&amp;"*")&gt;0)*1))</f>
        <v>0</v>
      </c>
      <c r="AL184" s="76" cm="1">
        <f t="array" ref="AL184">IF(T184="",0,SUMPRODUCT((BX4:BX795="Oeufs")*(BY4:BY795="ALERTE")*(COUNTIF(AF184,"*"&amp;BZ4:BZ795&amp;"*")&gt;0)*1))</f>
        <v>0</v>
      </c>
      <c r="AM184" s="76" cm="1">
        <f t="array" ref="AM184">IF(T184="",0,SUMPRODUCT((BX4:BX795="Poissons")*(BY4:BY795="INFO")*(COUNTIF(AF184,"*"&amp;BZ4:BZ795&amp;"*")&gt;0)*1))</f>
        <v>0</v>
      </c>
      <c r="AN184" s="76" cm="1">
        <f t="array" ref="AN184">IF(T184="",0,SUMPRODUCT((BX4:BX795="Poissons")*(BY4:BY795="EXCL")*(COUNTIF(AF184,"*"&amp;BZ4:BZ795&amp;"*")&gt;0)*1))</f>
        <v>0</v>
      </c>
      <c r="AO184" s="76" cm="1">
        <f t="array" ref="AO184">IF(T184="",0,SUMPRODUCT((BX4:BX795="Poissons")*(BY4:BY795="ALERTE")*(COUNTIF(AF184,"*"&amp;BZ4:BZ795&amp;"*")&gt;0)*1))</f>
        <v>0</v>
      </c>
      <c r="AP184" s="76" cm="1">
        <f t="array" ref="AP184">IF(T184="",0,SUMPRODUCT((BX4:BX795="Arachides")*(BY4:BY795="ALERTE")*(COUNTIF(AF184,"*"&amp;BZ4:BZ795&amp;"*")&gt;0)*1))</f>
        <v>0</v>
      </c>
      <c r="AQ184" s="76" cm="1">
        <f t="array" ref="AQ184">IF(T184="",0,SUMPRODUCT((BX4:BX795="Soja")*(BY4:BY795="INFO")*(COUNTIF(AF184,"*"&amp;BZ4:BZ795&amp;"*")&gt;0)*1))</f>
        <v>0</v>
      </c>
      <c r="AR184" s="76" cm="1">
        <f t="array" ref="AR184">IF(T184="",0,SUMPRODUCT((BX4:BX795="Soja")*(BY4:BY795="ALERTE")*(COUNTIF(AF184,"*"&amp;BZ4:BZ795&amp;"*")&gt;0)*1))</f>
        <v>0</v>
      </c>
      <c r="AS184" s="76" cm="1">
        <f t="array" ref="AS184">IF(T184="",0,SUMPRODUCT((BX4:BX795="Lait")*(BY4:BY795="INFO")*(COUNTIF(AF184,"*"&amp;BZ4:BZ795&amp;"*")&gt;0)*1))</f>
        <v>0</v>
      </c>
      <c r="AT184" s="76" cm="1">
        <f t="array" ref="AT184">IF(T184="",0,SUMPRODUCT((BX4:BX795="Lait")*(BY4:BY795="EXCL")*(COUNTIF(AF184,"*"&amp;BZ4:BZ795&amp;"*")&gt;0)*1))</f>
        <v>0</v>
      </c>
      <c r="AU184" s="76" cm="1">
        <f t="array" ref="AU184">IF(T184="",0,SUMPRODUCT((BX4:BX795="Lait")*(BY4:BY795="ALERTE")*(COUNTIF(AF184,"*"&amp;BZ4:BZ795&amp;"*")&gt;0)*1))</f>
        <v>0</v>
      </c>
      <c r="AV184" s="76" cm="1">
        <f t="array" ref="AV184">IF(T184="",0,SUMPRODUCT((BX4:BX795="Lait")*(BY4:BY795="SUSP")*(COUNTIF(AF184,"*"&amp;BZ4:BZ795&amp;"*")&gt;0)*1))</f>
        <v>0</v>
      </c>
      <c r="AW184" s="76" cm="1">
        <f t="array" ref="AW184">IF(T184="",0,SUMPRODUCT((BX4:BX795="Fruits a coque")*(BY4:BY795="EXCL")*(COUNTIF(AF184,"*"&amp;BZ4:BZ795&amp;"*")&gt;0)*1))</f>
        <v>0</v>
      </c>
      <c r="AX184" s="76" cm="1">
        <f t="array" ref="AX184">IF(T184="",0,SUMPRODUCT((BX4:BX795="Fruits a coque")*(BY4:BY795="ALERTE")*(COUNTIF(AF184,"*"&amp;BZ4:BZ795&amp;"*")&gt;0)*1))</f>
        <v>0</v>
      </c>
      <c r="AY184" s="76" cm="1">
        <f t="array" ref="AY184">IF(T184="",0,SUMPRODUCT((BX4:BX795="Celeri")*(BY4:BY795="ALERTE")*(COUNTIF(AF184,"*"&amp;BZ4:BZ795&amp;"*")&gt;0)*1))</f>
        <v>0</v>
      </c>
      <c r="AZ184" s="76" cm="1">
        <f t="array" ref="AZ184">IF(T184="",0,SUMPRODUCT((BX4:BX795="Moutarde")*(BY4:BY795="ALERTE")*(COUNTIF(AF184,"*"&amp;BZ4:BZ795&amp;"*")&gt;0)*1))</f>
        <v>0</v>
      </c>
      <c r="BA184" s="76" cm="1">
        <f t="array" ref="BA184">IF(T184="",0,SUMPRODUCT((BX4:BX795="Sesame")*(BY4:BY795="ALERTE")*(COUNTIF(AF184,"*"&amp;BZ4:BZ795&amp;"*")&gt;0)*1))</f>
        <v>0</v>
      </c>
      <c r="BB184" s="76" cm="1">
        <f t="array" ref="BB184">IF(T184="",0,SUMPRODUCT((BX4:BX795="Sulfites")*(BY4:BY795="ALERTE")*(COUNTIF(AF184,"*"&amp;BZ4:BZ795&amp;"*")&gt;0)*1))</f>
        <v>0</v>
      </c>
      <c r="BC184" s="76" cm="1">
        <f t="array" ref="BC184">IF(T184="",0,SUMPRODUCT((BX4:BX795="Lupin")*(BY4:BY795="ALERTE")*(COUNTIF(AF184,"*"&amp;BZ4:BZ795&amp;"*")&gt;0)*1))</f>
        <v>0</v>
      </c>
      <c r="BD184" s="76" cm="1">
        <f t="array" ref="BD184">IF(T184="",0,SUMPRODUCT((BX4:BX795="Mollusques")*(BY4:BY795="EXCL")*(COUNTIF(AF184,"*"&amp;BZ4:BZ795&amp;"*")&gt;0)*1))</f>
        <v>0</v>
      </c>
      <c r="BE184" s="76" cm="1">
        <f t="array" ref="BE184">IF(T184="",0,SUMPRODUCT((BX4:BX795="Mollusques")*(BY4:BY795="ALERTE")*(COUNTIF(AF184,"*"&amp;BZ4:BZ795&amp;"*")&gt;0)*1))</f>
        <v>0</v>
      </c>
      <c r="BF184" s="76" t="str">
        <f t="shared" si="108"/>
        <v/>
      </c>
      <c r="BG184" s="76" t="str">
        <f t="shared" si="109"/>
        <v/>
      </c>
      <c r="BH184" s="76" t="str">
        <f t="shared" si="110"/>
        <v/>
      </c>
      <c r="BI184" s="76" t="str">
        <f t="shared" si="111"/>
        <v/>
      </c>
      <c r="BJ184" s="76" t="str">
        <f t="shared" si="112"/>
        <v/>
      </c>
      <c r="BK184" s="76" t="str">
        <f t="shared" si="113"/>
        <v/>
      </c>
      <c r="BL184" s="76" t="str">
        <f t="shared" si="114"/>
        <v/>
      </c>
      <c r="BM184" s="76" t="str">
        <f t="shared" si="115"/>
        <v/>
      </c>
      <c r="BN184" s="76" t="str">
        <f t="shared" si="116"/>
        <v/>
      </c>
      <c r="BO184" s="76" t="str">
        <f t="shared" si="117"/>
        <v/>
      </c>
      <c r="BP184" s="76" t="str">
        <f t="shared" si="118"/>
        <v/>
      </c>
      <c r="BQ184" s="76" t="str">
        <f t="shared" si="119"/>
        <v/>
      </c>
      <c r="BR184" s="76" t="str">
        <f t="shared" si="120"/>
        <v/>
      </c>
      <c r="BS184" s="76" t="str">
        <f t="shared" si="121"/>
        <v/>
      </c>
      <c r="BT184" s="76" t="str">
        <f t="shared" si="122"/>
        <v/>
      </c>
      <c r="BU184" s="76" t="str">
        <f t="shared" si="123"/>
        <v/>
      </c>
      <c r="BX184" s="67" t="s">
        <v>10</v>
      </c>
      <c r="BY184" s="547" t="s">
        <v>20</v>
      </c>
      <c r="BZ184" s="67" t="s">
        <v>119</v>
      </c>
      <c r="CA184" s="67" t="s">
        <v>572</v>
      </c>
    </row>
    <row r="185" spans="2:79" ht="30" customHeight="1">
      <c r="B185" s="816" t="str">
        <f t="shared" si="84"/>
        <v/>
      </c>
      <c r="C185" s="816" t="str">
        <f t="shared" si="85"/>
        <v/>
      </c>
      <c r="D185" s="816" t="str">
        <f t="shared" si="86"/>
        <v/>
      </c>
      <c r="E185" s="816">
        <f>IF(H184&lt;&gt;"",E184,IF(E184="","",IFERROR(MATCH(TRUE(),INDEX(INDEX($K:$K,E184+1):$K$203&lt;&gt;"",0),0)+E184,"")))</f>
        <v>326</v>
      </c>
      <c r="F185" s="816">
        <f t="shared" si="124"/>
        <v>0</v>
      </c>
      <c r="G185" s="816" t="str">
        <f t="shared" si="87"/>
        <v>0</v>
      </c>
      <c r="H185" s="829" t="str">
        <f t="shared" si="88"/>
        <v/>
      </c>
      <c r="I185" s="837" t="str">
        <f t="shared" si="89"/>
        <v/>
      </c>
      <c r="J185" s="830" t="str">
        <f>IF(K185="","",COUNTIF($K$18:K185,"&lt;&gt;"))</f>
        <v/>
      </c>
      <c r="K185" s="831"/>
      <c r="L185" s="830" t="str">
        <f t="shared" si="90"/>
        <v/>
      </c>
      <c r="M185" s="792">
        <f t="shared" si="91"/>
        <v>1</v>
      </c>
      <c r="N185" s="832">
        <f t="shared" si="92"/>
        <v>168</v>
      </c>
      <c r="O185" s="833" t="str">
        <f t="shared" si="93"/>
        <v>0</v>
      </c>
      <c r="P185" s="832">
        <f t="shared" si="94"/>
        <v>1</v>
      </c>
      <c r="Q185" s="832">
        <f t="shared" si="95"/>
        <v>1</v>
      </c>
      <c r="S185" s="556">
        <f t="shared" si="96"/>
        <v>185</v>
      </c>
      <c r="T185" s="834" t="str">
        <f t="shared" si="125"/>
        <v>0</v>
      </c>
      <c r="U185" s="556" t="s">
        <v>1456</v>
      </c>
      <c r="V185" s="835" t="str">
        <f t="shared" si="97"/>
        <v>0</v>
      </c>
      <c r="W185" s="836" t="str">
        <f t="shared" si="98"/>
        <v/>
      </c>
      <c r="X185" s="560" t="str">
        <f t="shared" si="99"/>
        <v>0</v>
      </c>
      <c r="Y185" s="561" t="str">
        <f t="shared" si="100"/>
        <v/>
      </c>
      <c r="Z185" s="556">
        <f t="shared" si="101"/>
        <v>0</v>
      </c>
      <c r="AA185" s="556">
        <f t="shared" si="102"/>
        <v>0</v>
      </c>
      <c r="AB185" s="561" t="str">
        <f t="shared" si="103"/>
        <v>aucun match</v>
      </c>
      <c r="AC185" s="76" t="str">
        <f t="shared" si="104"/>
        <v>0</v>
      </c>
      <c r="AD185" s="76" t="str">
        <f t="shared" si="105"/>
        <v>0</v>
      </c>
      <c r="AE185" s="76" t="str">
        <f t="shared" si="106"/>
        <v>0</v>
      </c>
      <c r="AF185" s="76" t="str">
        <f t="shared" si="107"/>
        <v xml:space="preserve"> 0 </v>
      </c>
      <c r="AG185" s="76" cm="1">
        <f t="array" ref="AG185">IF(T185="",0,SUMPRODUCT((BX4:BX795="Gluten")*(BY4:BY795="INFO")*(COUNTIF(AF185,"*"&amp;BZ4:BZ795&amp;"*")&gt;0)*1))</f>
        <v>0</v>
      </c>
      <c r="AH185" s="76" cm="1">
        <f t="array" ref="AH185">IF(T185="",0,SUMPRODUCT((BX4:BX795="Gluten")*(BY4:BY795="EXCL")*(COUNTIF(AF185,"*"&amp;BZ4:BZ795&amp;"*")&gt;0)*1))</f>
        <v>0</v>
      </c>
      <c r="AI185" s="76" cm="1">
        <f t="array" ref="AI185">IF(T185="",0,SUMPRODUCT((BX4:BX795="Gluten")*(BY4:BY795="ALERTE")*(COUNTIF(AF185,"*"&amp;BZ4:BZ795&amp;"*")&gt;0)*1))</f>
        <v>0</v>
      </c>
      <c r="AJ185" s="76" cm="1">
        <f t="array" ref="AJ185">IF(T185="",0,SUMPRODUCT((BX4:BX795="Gluten")*(BY4:BY795="SUSP")*(COUNTIF(AF185,"*"&amp;BZ4:BZ795&amp;"*")&gt;0)*1))</f>
        <v>0</v>
      </c>
      <c r="AK185" s="76" cm="1">
        <f t="array" ref="AK185">IF(T185="",0,SUMPRODUCT((BX4:BX795="Crustaces")*(BY4:BY795="ALERTE")*(COUNTIF(AF185,"*"&amp;BZ4:BZ795&amp;"*")&gt;0)*1))</f>
        <v>0</v>
      </c>
      <c r="AL185" s="76" cm="1">
        <f t="array" ref="AL185">IF(T185="",0,SUMPRODUCT((BX4:BX795="Oeufs")*(BY4:BY795="ALERTE")*(COUNTIF(AF185,"*"&amp;BZ4:BZ795&amp;"*")&gt;0)*1))</f>
        <v>0</v>
      </c>
      <c r="AM185" s="76" cm="1">
        <f t="array" ref="AM185">IF(T185="",0,SUMPRODUCT((BX4:BX795="Poissons")*(BY4:BY795="INFO")*(COUNTIF(AF185,"*"&amp;BZ4:BZ795&amp;"*")&gt;0)*1))</f>
        <v>0</v>
      </c>
      <c r="AN185" s="76" cm="1">
        <f t="array" ref="AN185">IF(T185="",0,SUMPRODUCT((BX4:BX795="Poissons")*(BY4:BY795="EXCL")*(COUNTIF(AF185,"*"&amp;BZ4:BZ795&amp;"*")&gt;0)*1))</f>
        <v>0</v>
      </c>
      <c r="AO185" s="76" cm="1">
        <f t="array" ref="AO185">IF(T185="",0,SUMPRODUCT((BX4:BX795="Poissons")*(BY4:BY795="ALERTE")*(COUNTIF(AF185,"*"&amp;BZ4:BZ795&amp;"*")&gt;0)*1))</f>
        <v>0</v>
      </c>
      <c r="AP185" s="76" cm="1">
        <f t="array" ref="AP185">IF(T185="",0,SUMPRODUCT((BX4:BX795="Arachides")*(BY4:BY795="ALERTE")*(COUNTIF(AF185,"*"&amp;BZ4:BZ795&amp;"*")&gt;0)*1))</f>
        <v>0</v>
      </c>
      <c r="AQ185" s="76" cm="1">
        <f t="array" ref="AQ185">IF(T185="",0,SUMPRODUCT((BX4:BX795="Soja")*(BY4:BY795="INFO")*(COUNTIF(AF185,"*"&amp;BZ4:BZ795&amp;"*")&gt;0)*1))</f>
        <v>0</v>
      </c>
      <c r="AR185" s="76" cm="1">
        <f t="array" ref="AR185">IF(T185="",0,SUMPRODUCT((BX4:BX795="Soja")*(BY4:BY795="ALERTE")*(COUNTIF(AF185,"*"&amp;BZ4:BZ795&amp;"*")&gt;0)*1))</f>
        <v>0</v>
      </c>
      <c r="AS185" s="76" cm="1">
        <f t="array" ref="AS185">IF(T185="",0,SUMPRODUCT((BX4:BX795="Lait")*(BY4:BY795="INFO")*(COUNTIF(AF185,"*"&amp;BZ4:BZ795&amp;"*")&gt;0)*1))</f>
        <v>0</v>
      </c>
      <c r="AT185" s="76" cm="1">
        <f t="array" ref="AT185">IF(T185="",0,SUMPRODUCT((BX4:BX795="Lait")*(BY4:BY795="EXCL")*(COUNTIF(AF185,"*"&amp;BZ4:BZ795&amp;"*")&gt;0)*1))</f>
        <v>0</v>
      </c>
      <c r="AU185" s="76" cm="1">
        <f t="array" ref="AU185">IF(T185="",0,SUMPRODUCT((BX4:BX795="Lait")*(BY4:BY795="ALERTE")*(COUNTIF(AF185,"*"&amp;BZ4:BZ795&amp;"*")&gt;0)*1))</f>
        <v>0</v>
      </c>
      <c r="AV185" s="76" cm="1">
        <f t="array" ref="AV185">IF(T185="",0,SUMPRODUCT((BX4:BX795="Lait")*(BY4:BY795="SUSP")*(COUNTIF(AF185,"*"&amp;BZ4:BZ795&amp;"*")&gt;0)*1))</f>
        <v>0</v>
      </c>
      <c r="AW185" s="76" cm="1">
        <f t="array" ref="AW185">IF(T185="",0,SUMPRODUCT((BX4:BX795="Fruits a coque")*(BY4:BY795="EXCL")*(COUNTIF(AF185,"*"&amp;BZ4:BZ795&amp;"*")&gt;0)*1))</f>
        <v>0</v>
      </c>
      <c r="AX185" s="76" cm="1">
        <f t="array" ref="AX185">IF(T185="",0,SUMPRODUCT((BX4:BX795="Fruits a coque")*(BY4:BY795="ALERTE")*(COUNTIF(AF185,"*"&amp;BZ4:BZ795&amp;"*")&gt;0)*1))</f>
        <v>0</v>
      </c>
      <c r="AY185" s="76" cm="1">
        <f t="array" ref="AY185">IF(T185="",0,SUMPRODUCT((BX4:BX795="Celeri")*(BY4:BY795="ALERTE")*(COUNTIF(AF185,"*"&amp;BZ4:BZ795&amp;"*")&gt;0)*1))</f>
        <v>0</v>
      </c>
      <c r="AZ185" s="76" cm="1">
        <f t="array" ref="AZ185">IF(T185="",0,SUMPRODUCT((BX4:BX795="Moutarde")*(BY4:BY795="ALERTE")*(COUNTIF(AF185,"*"&amp;BZ4:BZ795&amp;"*")&gt;0)*1))</f>
        <v>0</v>
      </c>
      <c r="BA185" s="76" cm="1">
        <f t="array" ref="BA185">IF(T185="",0,SUMPRODUCT((BX4:BX795="Sesame")*(BY4:BY795="ALERTE")*(COUNTIF(AF185,"*"&amp;BZ4:BZ795&amp;"*")&gt;0)*1))</f>
        <v>0</v>
      </c>
      <c r="BB185" s="76" cm="1">
        <f t="array" ref="BB185">IF(T185="",0,SUMPRODUCT((BX4:BX795="Sulfites")*(BY4:BY795="ALERTE")*(COUNTIF(AF185,"*"&amp;BZ4:BZ795&amp;"*")&gt;0)*1))</f>
        <v>0</v>
      </c>
      <c r="BC185" s="76" cm="1">
        <f t="array" ref="BC185">IF(T185="",0,SUMPRODUCT((BX4:BX795="Lupin")*(BY4:BY795="ALERTE")*(COUNTIF(AF185,"*"&amp;BZ4:BZ795&amp;"*")&gt;0)*1))</f>
        <v>0</v>
      </c>
      <c r="BD185" s="76" cm="1">
        <f t="array" ref="BD185">IF(T185="",0,SUMPRODUCT((BX4:BX795="Mollusques")*(BY4:BY795="EXCL")*(COUNTIF(AF185,"*"&amp;BZ4:BZ795&amp;"*")&gt;0)*1))</f>
        <v>0</v>
      </c>
      <c r="BE185" s="76" cm="1">
        <f t="array" ref="BE185">IF(T185="",0,SUMPRODUCT((BX4:BX795="Mollusques")*(BY4:BY795="ALERTE")*(COUNTIF(AF185,"*"&amp;BZ4:BZ795&amp;"*")&gt;0)*1))</f>
        <v>0</v>
      </c>
      <c r="BF185" s="76" t="str">
        <f t="shared" si="108"/>
        <v/>
      </c>
      <c r="BG185" s="76" t="str">
        <f t="shared" si="109"/>
        <v/>
      </c>
      <c r="BH185" s="76" t="str">
        <f t="shared" si="110"/>
        <v/>
      </c>
      <c r="BI185" s="76" t="str">
        <f t="shared" si="111"/>
        <v/>
      </c>
      <c r="BJ185" s="76" t="str">
        <f t="shared" si="112"/>
        <v/>
      </c>
      <c r="BK185" s="76" t="str">
        <f t="shared" si="113"/>
        <v/>
      </c>
      <c r="BL185" s="76" t="str">
        <f t="shared" si="114"/>
        <v/>
      </c>
      <c r="BM185" s="76" t="str">
        <f t="shared" si="115"/>
        <v/>
      </c>
      <c r="BN185" s="76" t="str">
        <f t="shared" si="116"/>
        <v/>
      </c>
      <c r="BO185" s="76" t="str">
        <f t="shared" si="117"/>
        <v/>
      </c>
      <c r="BP185" s="76" t="str">
        <f t="shared" si="118"/>
        <v/>
      </c>
      <c r="BQ185" s="76" t="str">
        <f t="shared" si="119"/>
        <v/>
      </c>
      <c r="BR185" s="76" t="str">
        <f t="shared" si="120"/>
        <v/>
      </c>
      <c r="BS185" s="76" t="str">
        <f t="shared" si="121"/>
        <v/>
      </c>
      <c r="BT185" s="76" t="str">
        <f t="shared" si="122"/>
        <v/>
      </c>
      <c r="BU185" s="76" t="str">
        <f t="shared" si="123"/>
        <v/>
      </c>
      <c r="BX185" s="67" t="s">
        <v>10</v>
      </c>
      <c r="BY185" s="547" t="s">
        <v>20</v>
      </c>
      <c r="BZ185" s="67" t="s">
        <v>2123</v>
      </c>
      <c r="CA185" s="67" t="s">
        <v>573</v>
      </c>
    </row>
    <row r="186" spans="2:79" ht="30" customHeight="1">
      <c r="B186" s="816" t="str">
        <f t="shared" si="84"/>
        <v/>
      </c>
      <c r="C186" s="816" t="str">
        <f t="shared" si="85"/>
        <v/>
      </c>
      <c r="D186" s="816" t="str">
        <f t="shared" si="86"/>
        <v/>
      </c>
      <c r="E186" s="816">
        <f>IF(H185&lt;&gt;"",E185,IF(E185="","",IFERROR(MATCH(TRUE(),INDEX(INDEX($K:$K,E185+1):$K$203&lt;&gt;"",0),0)+E185,"")))</f>
        <v>327</v>
      </c>
      <c r="F186" s="816">
        <f t="shared" si="124"/>
        <v>0</v>
      </c>
      <c r="G186" s="816" t="str">
        <f t="shared" si="87"/>
        <v>0</v>
      </c>
      <c r="H186" s="829" t="str">
        <f t="shared" si="88"/>
        <v/>
      </c>
      <c r="I186" s="837" t="str">
        <f t="shared" si="89"/>
        <v/>
      </c>
      <c r="J186" s="830" t="str">
        <f>IF(K186="","",COUNTIF($K$18:K186,"&lt;&gt;"))</f>
        <v/>
      </c>
      <c r="K186" s="831"/>
      <c r="L186" s="830" t="str">
        <f t="shared" si="90"/>
        <v/>
      </c>
      <c r="M186" s="792">
        <f t="shared" si="91"/>
        <v>1</v>
      </c>
      <c r="N186" s="832">
        <f t="shared" si="92"/>
        <v>169</v>
      </c>
      <c r="O186" s="833" t="str">
        <f t="shared" si="93"/>
        <v>0</v>
      </c>
      <c r="P186" s="832">
        <f t="shared" si="94"/>
        <v>1</v>
      </c>
      <c r="Q186" s="832">
        <f t="shared" si="95"/>
        <v>1</v>
      </c>
      <c r="S186" s="556">
        <f t="shared" si="96"/>
        <v>186</v>
      </c>
      <c r="T186" s="834" t="str">
        <f t="shared" si="125"/>
        <v>0</v>
      </c>
      <c r="U186" s="556" t="s">
        <v>1456</v>
      </c>
      <c r="V186" s="835" t="str">
        <f t="shared" si="97"/>
        <v>0</v>
      </c>
      <c r="W186" s="836" t="str">
        <f t="shared" si="98"/>
        <v/>
      </c>
      <c r="X186" s="560" t="str">
        <f t="shared" si="99"/>
        <v>0</v>
      </c>
      <c r="Y186" s="561" t="str">
        <f t="shared" si="100"/>
        <v/>
      </c>
      <c r="Z186" s="556">
        <f t="shared" si="101"/>
        <v>0</v>
      </c>
      <c r="AA186" s="556">
        <f t="shared" si="102"/>
        <v>0</v>
      </c>
      <c r="AB186" s="561" t="str">
        <f t="shared" si="103"/>
        <v>aucun match</v>
      </c>
      <c r="AC186" s="76" t="str">
        <f t="shared" si="104"/>
        <v>0</v>
      </c>
      <c r="AD186" s="76" t="str">
        <f t="shared" si="105"/>
        <v>0</v>
      </c>
      <c r="AE186" s="76" t="str">
        <f t="shared" si="106"/>
        <v>0</v>
      </c>
      <c r="AF186" s="76" t="str">
        <f t="shared" si="107"/>
        <v xml:space="preserve"> 0 </v>
      </c>
      <c r="AG186" s="76" cm="1">
        <f t="array" ref="AG186">IF(T186="",0,SUMPRODUCT((BX4:BX795="Gluten")*(BY4:BY795="INFO")*(COUNTIF(AF186,"*"&amp;BZ4:BZ795&amp;"*")&gt;0)*1))</f>
        <v>0</v>
      </c>
      <c r="AH186" s="76" cm="1">
        <f t="array" ref="AH186">IF(T186="",0,SUMPRODUCT((BX4:BX795="Gluten")*(BY4:BY795="EXCL")*(COUNTIF(AF186,"*"&amp;BZ4:BZ795&amp;"*")&gt;0)*1))</f>
        <v>0</v>
      </c>
      <c r="AI186" s="76" cm="1">
        <f t="array" ref="AI186">IF(T186="",0,SUMPRODUCT((BX4:BX795="Gluten")*(BY4:BY795="ALERTE")*(COUNTIF(AF186,"*"&amp;BZ4:BZ795&amp;"*")&gt;0)*1))</f>
        <v>0</v>
      </c>
      <c r="AJ186" s="76" cm="1">
        <f t="array" ref="AJ186">IF(T186="",0,SUMPRODUCT((BX4:BX795="Gluten")*(BY4:BY795="SUSP")*(COUNTIF(AF186,"*"&amp;BZ4:BZ795&amp;"*")&gt;0)*1))</f>
        <v>0</v>
      </c>
      <c r="AK186" s="76" cm="1">
        <f t="array" ref="AK186">IF(T186="",0,SUMPRODUCT((BX4:BX795="Crustaces")*(BY4:BY795="ALERTE")*(COUNTIF(AF186,"*"&amp;BZ4:BZ795&amp;"*")&gt;0)*1))</f>
        <v>0</v>
      </c>
      <c r="AL186" s="76" cm="1">
        <f t="array" ref="AL186">IF(T186="",0,SUMPRODUCT((BX4:BX795="Oeufs")*(BY4:BY795="ALERTE")*(COUNTIF(AF186,"*"&amp;BZ4:BZ795&amp;"*")&gt;0)*1))</f>
        <v>0</v>
      </c>
      <c r="AM186" s="76" cm="1">
        <f t="array" ref="AM186">IF(T186="",0,SUMPRODUCT((BX4:BX795="Poissons")*(BY4:BY795="INFO")*(COUNTIF(AF186,"*"&amp;BZ4:BZ795&amp;"*")&gt;0)*1))</f>
        <v>0</v>
      </c>
      <c r="AN186" s="76" cm="1">
        <f t="array" ref="AN186">IF(T186="",0,SUMPRODUCT((BX4:BX795="Poissons")*(BY4:BY795="EXCL")*(COUNTIF(AF186,"*"&amp;BZ4:BZ795&amp;"*")&gt;0)*1))</f>
        <v>0</v>
      </c>
      <c r="AO186" s="76" cm="1">
        <f t="array" ref="AO186">IF(T186="",0,SUMPRODUCT((BX4:BX795="Poissons")*(BY4:BY795="ALERTE")*(COUNTIF(AF186,"*"&amp;BZ4:BZ795&amp;"*")&gt;0)*1))</f>
        <v>0</v>
      </c>
      <c r="AP186" s="76" cm="1">
        <f t="array" ref="AP186">IF(T186="",0,SUMPRODUCT((BX4:BX795="Arachides")*(BY4:BY795="ALERTE")*(COUNTIF(AF186,"*"&amp;BZ4:BZ795&amp;"*")&gt;0)*1))</f>
        <v>0</v>
      </c>
      <c r="AQ186" s="76" cm="1">
        <f t="array" ref="AQ186">IF(T186="",0,SUMPRODUCT((BX4:BX795="Soja")*(BY4:BY795="INFO")*(COUNTIF(AF186,"*"&amp;BZ4:BZ795&amp;"*")&gt;0)*1))</f>
        <v>0</v>
      </c>
      <c r="AR186" s="76" cm="1">
        <f t="array" ref="AR186">IF(T186="",0,SUMPRODUCT((BX4:BX795="Soja")*(BY4:BY795="ALERTE")*(COUNTIF(AF186,"*"&amp;BZ4:BZ795&amp;"*")&gt;0)*1))</f>
        <v>0</v>
      </c>
      <c r="AS186" s="76" cm="1">
        <f t="array" ref="AS186">IF(T186="",0,SUMPRODUCT((BX4:BX795="Lait")*(BY4:BY795="INFO")*(COUNTIF(AF186,"*"&amp;BZ4:BZ795&amp;"*")&gt;0)*1))</f>
        <v>0</v>
      </c>
      <c r="AT186" s="76" cm="1">
        <f t="array" ref="AT186">IF(T186="",0,SUMPRODUCT((BX4:BX795="Lait")*(BY4:BY795="EXCL")*(COUNTIF(AF186,"*"&amp;BZ4:BZ795&amp;"*")&gt;0)*1))</f>
        <v>0</v>
      </c>
      <c r="AU186" s="76" cm="1">
        <f t="array" ref="AU186">IF(T186="",0,SUMPRODUCT((BX4:BX795="Lait")*(BY4:BY795="ALERTE")*(COUNTIF(AF186,"*"&amp;BZ4:BZ795&amp;"*")&gt;0)*1))</f>
        <v>0</v>
      </c>
      <c r="AV186" s="76" cm="1">
        <f t="array" ref="AV186">IF(T186="",0,SUMPRODUCT((BX4:BX795="Lait")*(BY4:BY795="SUSP")*(COUNTIF(AF186,"*"&amp;BZ4:BZ795&amp;"*")&gt;0)*1))</f>
        <v>0</v>
      </c>
      <c r="AW186" s="76" cm="1">
        <f t="array" ref="AW186">IF(T186="",0,SUMPRODUCT((BX4:BX795="Fruits a coque")*(BY4:BY795="EXCL")*(COUNTIF(AF186,"*"&amp;BZ4:BZ795&amp;"*")&gt;0)*1))</f>
        <v>0</v>
      </c>
      <c r="AX186" s="76" cm="1">
        <f t="array" ref="AX186">IF(T186="",0,SUMPRODUCT((BX4:BX795="Fruits a coque")*(BY4:BY795="ALERTE")*(COUNTIF(AF186,"*"&amp;BZ4:BZ795&amp;"*")&gt;0)*1))</f>
        <v>0</v>
      </c>
      <c r="AY186" s="76" cm="1">
        <f t="array" ref="AY186">IF(T186="",0,SUMPRODUCT((BX4:BX795="Celeri")*(BY4:BY795="ALERTE")*(COUNTIF(AF186,"*"&amp;BZ4:BZ795&amp;"*")&gt;0)*1))</f>
        <v>0</v>
      </c>
      <c r="AZ186" s="76" cm="1">
        <f t="array" ref="AZ186">IF(T186="",0,SUMPRODUCT((BX4:BX795="Moutarde")*(BY4:BY795="ALERTE")*(COUNTIF(AF186,"*"&amp;BZ4:BZ795&amp;"*")&gt;0)*1))</f>
        <v>0</v>
      </c>
      <c r="BA186" s="76" cm="1">
        <f t="array" ref="BA186">IF(T186="",0,SUMPRODUCT((BX4:BX795="Sesame")*(BY4:BY795="ALERTE")*(COUNTIF(AF186,"*"&amp;BZ4:BZ795&amp;"*")&gt;0)*1))</f>
        <v>0</v>
      </c>
      <c r="BB186" s="76" cm="1">
        <f t="array" ref="BB186">IF(T186="",0,SUMPRODUCT((BX4:BX795="Sulfites")*(BY4:BY795="ALERTE")*(COUNTIF(AF186,"*"&amp;BZ4:BZ795&amp;"*")&gt;0)*1))</f>
        <v>0</v>
      </c>
      <c r="BC186" s="76" cm="1">
        <f t="array" ref="BC186">IF(T186="",0,SUMPRODUCT((BX4:BX795="Lupin")*(BY4:BY795="ALERTE")*(COUNTIF(AF186,"*"&amp;BZ4:BZ795&amp;"*")&gt;0)*1))</f>
        <v>0</v>
      </c>
      <c r="BD186" s="76" cm="1">
        <f t="array" ref="BD186">IF(T186="",0,SUMPRODUCT((BX4:BX795="Mollusques")*(BY4:BY795="EXCL")*(COUNTIF(AF186,"*"&amp;BZ4:BZ795&amp;"*")&gt;0)*1))</f>
        <v>0</v>
      </c>
      <c r="BE186" s="76" cm="1">
        <f t="array" ref="BE186">IF(T186="",0,SUMPRODUCT((BX4:BX795="Mollusques")*(BY4:BY795="ALERTE")*(COUNTIF(AF186,"*"&amp;BZ4:BZ795&amp;"*")&gt;0)*1))</f>
        <v>0</v>
      </c>
      <c r="BF186" s="76" t="str">
        <f t="shared" si="108"/>
        <v/>
      </c>
      <c r="BG186" s="76" t="str">
        <f t="shared" si="109"/>
        <v/>
      </c>
      <c r="BH186" s="76" t="str">
        <f t="shared" si="110"/>
        <v/>
      </c>
      <c r="BI186" s="76" t="str">
        <f t="shared" si="111"/>
        <v/>
      </c>
      <c r="BJ186" s="76" t="str">
        <f t="shared" si="112"/>
        <v/>
      </c>
      <c r="BK186" s="76" t="str">
        <f t="shared" si="113"/>
        <v/>
      </c>
      <c r="BL186" s="76" t="str">
        <f t="shared" si="114"/>
        <v/>
      </c>
      <c r="BM186" s="76" t="str">
        <f t="shared" si="115"/>
        <v/>
      </c>
      <c r="BN186" s="76" t="str">
        <f t="shared" si="116"/>
        <v/>
      </c>
      <c r="BO186" s="76" t="str">
        <f t="shared" si="117"/>
        <v/>
      </c>
      <c r="BP186" s="76" t="str">
        <f t="shared" si="118"/>
        <v/>
      </c>
      <c r="BQ186" s="76" t="str">
        <f t="shared" si="119"/>
        <v/>
      </c>
      <c r="BR186" s="76" t="str">
        <f t="shared" si="120"/>
        <v/>
      </c>
      <c r="BS186" s="76" t="str">
        <f t="shared" si="121"/>
        <v/>
      </c>
      <c r="BT186" s="76" t="str">
        <f t="shared" si="122"/>
        <v/>
      </c>
      <c r="BU186" s="76" t="str">
        <f t="shared" si="123"/>
        <v/>
      </c>
      <c r="BX186" s="67" t="s">
        <v>10</v>
      </c>
      <c r="BY186" s="547" t="s">
        <v>20</v>
      </c>
      <c r="BZ186" s="67" t="s">
        <v>120</v>
      </c>
      <c r="CA186" s="67" t="s">
        <v>574</v>
      </c>
    </row>
    <row r="187" spans="2:79" ht="30" customHeight="1">
      <c r="B187" s="816" t="str">
        <f t="shared" si="84"/>
        <v/>
      </c>
      <c r="C187" s="816" t="str">
        <f t="shared" si="85"/>
        <v/>
      </c>
      <c r="D187" s="816" t="str">
        <f t="shared" si="86"/>
        <v/>
      </c>
      <c r="E187" s="816">
        <f>IF(H186&lt;&gt;"",E186,IF(E186="","",IFERROR(MATCH(TRUE(),INDEX(INDEX($K:$K,E186+1):$K$203&lt;&gt;"",0),0)+E186,"")))</f>
        <v>328</v>
      </c>
      <c r="F187" s="816">
        <f t="shared" si="124"/>
        <v>0</v>
      </c>
      <c r="G187" s="816" t="str">
        <f t="shared" si="87"/>
        <v>0</v>
      </c>
      <c r="H187" s="829" t="str">
        <f t="shared" si="88"/>
        <v/>
      </c>
      <c r="I187" s="837" t="str">
        <f t="shared" si="89"/>
        <v/>
      </c>
      <c r="J187" s="830" t="str">
        <f>IF(K187="","",COUNTIF($K$18:K187,"&lt;&gt;"))</f>
        <v/>
      </c>
      <c r="K187" s="831"/>
      <c r="L187" s="830" t="str">
        <f t="shared" si="90"/>
        <v/>
      </c>
      <c r="M187" s="792">
        <f t="shared" si="91"/>
        <v>1</v>
      </c>
      <c r="N187" s="832">
        <f t="shared" si="92"/>
        <v>170</v>
      </c>
      <c r="O187" s="833" t="str">
        <f t="shared" si="93"/>
        <v>0</v>
      </c>
      <c r="P187" s="832">
        <f t="shared" si="94"/>
        <v>1</v>
      </c>
      <c r="Q187" s="832">
        <f t="shared" si="95"/>
        <v>1</v>
      </c>
      <c r="S187" s="556">
        <f t="shared" si="96"/>
        <v>187</v>
      </c>
      <c r="T187" s="834" t="str">
        <f t="shared" si="125"/>
        <v>0</v>
      </c>
      <c r="U187" s="556" t="s">
        <v>1456</v>
      </c>
      <c r="V187" s="835" t="str">
        <f t="shared" si="97"/>
        <v>0</v>
      </c>
      <c r="W187" s="836" t="str">
        <f t="shared" si="98"/>
        <v/>
      </c>
      <c r="X187" s="560" t="str">
        <f t="shared" si="99"/>
        <v>0</v>
      </c>
      <c r="Y187" s="561" t="str">
        <f t="shared" si="100"/>
        <v/>
      </c>
      <c r="Z187" s="556">
        <f t="shared" si="101"/>
        <v>0</v>
      </c>
      <c r="AA187" s="556">
        <f t="shared" si="102"/>
        <v>0</v>
      </c>
      <c r="AB187" s="561" t="str">
        <f t="shared" si="103"/>
        <v>aucun match</v>
      </c>
      <c r="AC187" s="76" t="str">
        <f t="shared" si="104"/>
        <v>0</v>
      </c>
      <c r="AD187" s="76" t="str">
        <f t="shared" si="105"/>
        <v>0</v>
      </c>
      <c r="AE187" s="76" t="str">
        <f t="shared" si="106"/>
        <v>0</v>
      </c>
      <c r="AF187" s="76" t="str">
        <f t="shared" si="107"/>
        <v xml:space="preserve"> 0 </v>
      </c>
      <c r="AG187" s="76" cm="1">
        <f t="array" ref="AG187">IF(T187="",0,SUMPRODUCT((BX4:BX795="Gluten")*(BY4:BY795="INFO")*(COUNTIF(AF187,"*"&amp;BZ4:BZ795&amp;"*")&gt;0)*1))</f>
        <v>0</v>
      </c>
      <c r="AH187" s="76" cm="1">
        <f t="array" ref="AH187">IF(T187="",0,SUMPRODUCT((BX4:BX795="Gluten")*(BY4:BY795="EXCL")*(COUNTIF(AF187,"*"&amp;BZ4:BZ795&amp;"*")&gt;0)*1))</f>
        <v>0</v>
      </c>
      <c r="AI187" s="76" cm="1">
        <f t="array" ref="AI187">IF(T187="",0,SUMPRODUCT((BX4:BX795="Gluten")*(BY4:BY795="ALERTE")*(COUNTIF(AF187,"*"&amp;BZ4:BZ795&amp;"*")&gt;0)*1))</f>
        <v>0</v>
      </c>
      <c r="AJ187" s="76" cm="1">
        <f t="array" ref="AJ187">IF(T187="",0,SUMPRODUCT((BX4:BX795="Gluten")*(BY4:BY795="SUSP")*(COUNTIF(AF187,"*"&amp;BZ4:BZ795&amp;"*")&gt;0)*1))</f>
        <v>0</v>
      </c>
      <c r="AK187" s="76" cm="1">
        <f t="array" ref="AK187">IF(T187="",0,SUMPRODUCT((BX4:BX795="Crustaces")*(BY4:BY795="ALERTE")*(COUNTIF(AF187,"*"&amp;BZ4:BZ795&amp;"*")&gt;0)*1))</f>
        <v>0</v>
      </c>
      <c r="AL187" s="76" cm="1">
        <f t="array" ref="AL187">IF(T187="",0,SUMPRODUCT((BX4:BX795="Oeufs")*(BY4:BY795="ALERTE")*(COUNTIF(AF187,"*"&amp;BZ4:BZ795&amp;"*")&gt;0)*1))</f>
        <v>0</v>
      </c>
      <c r="AM187" s="76" cm="1">
        <f t="array" ref="AM187">IF(T187="",0,SUMPRODUCT((BX4:BX795="Poissons")*(BY4:BY795="INFO")*(COUNTIF(AF187,"*"&amp;BZ4:BZ795&amp;"*")&gt;0)*1))</f>
        <v>0</v>
      </c>
      <c r="AN187" s="76" cm="1">
        <f t="array" ref="AN187">IF(T187="",0,SUMPRODUCT((BX4:BX795="Poissons")*(BY4:BY795="EXCL")*(COUNTIF(AF187,"*"&amp;BZ4:BZ795&amp;"*")&gt;0)*1))</f>
        <v>0</v>
      </c>
      <c r="AO187" s="76" cm="1">
        <f t="array" ref="AO187">IF(T187="",0,SUMPRODUCT((BX4:BX795="Poissons")*(BY4:BY795="ALERTE")*(COUNTIF(AF187,"*"&amp;BZ4:BZ795&amp;"*")&gt;0)*1))</f>
        <v>0</v>
      </c>
      <c r="AP187" s="76" cm="1">
        <f t="array" ref="AP187">IF(T187="",0,SUMPRODUCT((BX4:BX795="Arachides")*(BY4:BY795="ALERTE")*(COUNTIF(AF187,"*"&amp;BZ4:BZ795&amp;"*")&gt;0)*1))</f>
        <v>0</v>
      </c>
      <c r="AQ187" s="76" cm="1">
        <f t="array" ref="AQ187">IF(T187="",0,SUMPRODUCT((BX4:BX795="Soja")*(BY4:BY795="INFO")*(COUNTIF(AF187,"*"&amp;BZ4:BZ795&amp;"*")&gt;0)*1))</f>
        <v>0</v>
      </c>
      <c r="AR187" s="76" cm="1">
        <f t="array" ref="AR187">IF(T187="",0,SUMPRODUCT((BX4:BX795="Soja")*(BY4:BY795="ALERTE")*(COUNTIF(AF187,"*"&amp;BZ4:BZ795&amp;"*")&gt;0)*1))</f>
        <v>0</v>
      </c>
      <c r="AS187" s="76" cm="1">
        <f t="array" ref="AS187">IF(T187="",0,SUMPRODUCT((BX4:BX795="Lait")*(BY4:BY795="INFO")*(COUNTIF(AF187,"*"&amp;BZ4:BZ795&amp;"*")&gt;0)*1))</f>
        <v>0</v>
      </c>
      <c r="AT187" s="76" cm="1">
        <f t="array" ref="AT187">IF(T187="",0,SUMPRODUCT((BX4:BX795="Lait")*(BY4:BY795="EXCL")*(COUNTIF(AF187,"*"&amp;BZ4:BZ795&amp;"*")&gt;0)*1))</f>
        <v>0</v>
      </c>
      <c r="AU187" s="76" cm="1">
        <f t="array" ref="AU187">IF(T187="",0,SUMPRODUCT((BX4:BX795="Lait")*(BY4:BY795="ALERTE")*(COUNTIF(AF187,"*"&amp;BZ4:BZ795&amp;"*")&gt;0)*1))</f>
        <v>0</v>
      </c>
      <c r="AV187" s="76" cm="1">
        <f t="array" ref="AV187">IF(T187="",0,SUMPRODUCT((BX4:BX795="Lait")*(BY4:BY795="SUSP")*(COUNTIF(AF187,"*"&amp;BZ4:BZ795&amp;"*")&gt;0)*1))</f>
        <v>0</v>
      </c>
      <c r="AW187" s="76" cm="1">
        <f t="array" ref="AW187">IF(T187="",0,SUMPRODUCT((BX4:BX795="Fruits a coque")*(BY4:BY795="EXCL")*(COUNTIF(AF187,"*"&amp;BZ4:BZ795&amp;"*")&gt;0)*1))</f>
        <v>0</v>
      </c>
      <c r="AX187" s="76" cm="1">
        <f t="array" ref="AX187">IF(T187="",0,SUMPRODUCT((BX4:BX795="Fruits a coque")*(BY4:BY795="ALERTE")*(COUNTIF(AF187,"*"&amp;BZ4:BZ795&amp;"*")&gt;0)*1))</f>
        <v>0</v>
      </c>
      <c r="AY187" s="76" cm="1">
        <f t="array" ref="AY187">IF(T187="",0,SUMPRODUCT((BX4:BX795="Celeri")*(BY4:BY795="ALERTE")*(COUNTIF(AF187,"*"&amp;BZ4:BZ795&amp;"*")&gt;0)*1))</f>
        <v>0</v>
      </c>
      <c r="AZ187" s="76" cm="1">
        <f t="array" ref="AZ187">IF(T187="",0,SUMPRODUCT((BX4:BX795="Moutarde")*(BY4:BY795="ALERTE")*(COUNTIF(AF187,"*"&amp;BZ4:BZ795&amp;"*")&gt;0)*1))</f>
        <v>0</v>
      </c>
      <c r="BA187" s="76" cm="1">
        <f t="array" ref="BA187">IF(T187="",0,SUMPRODUCT((BX4:BX795="Sesame")*(BY4:BY795="ALERTE")*(COUNTIF(AF187,"*"&amp;BZ4:BZ795&amp;"*")&gt;0)*1))</f>
        <v>0</v>
      </c>
      <c r="BB187" s="76" cm="1">
        <f t="array" ref="BB187">IF(T187="",0,SUMPRODUCT((BX4:BX795="Sulfites")*(BY4:BY795="ALERTE")*(COUNTIF(AF187,"*"&amp;BZ4:BZ795&amp;"*")&gt;0)*1))</f>
        <v>0</v>
      </c>
      <c r="BC187" s="76" cm="1">
        <f t="array" ref="BC187">IF(T187="",0,SUMPRODUCT((BX4:BX795="Lupin")*(BY4:BY795="ALERTE")*(COUNTIF(AF187,"*"&amp;BZ4:BZ795&amp;"*")&gt;0)*1))</f>
        <v>0</v>
      </c>
      <c r="BD187" s="76" cm="1">
        <f t="array" ref="BD187">IF(T187="",0,SUMPRODUCT((BX4:BX795="Mollusques")*(BY4:BY795="EXCL")*(COUNTIF(AF187,"*"&amp;BZ4:BZ795&amp;"*")&gt;0)*1))</f>
        <v>0</v>
      </c>
      <c r="BE187" s="76" cm="1">
        <f t="array" ref="BE187">IF(T187="",0,SUMPRODUCT((BX4:BX795="Mollusques")*(BY4:BY795="ALERTE")*(COUNTIF(AF187,"*"&amp;BZ4:BZ795&amp;"*")&gt;0)*1))</f>
        <v>0</v>
      </c>
      <c r="BF187" s="76" t="str">
        <f t="shared" si="108"/>
        <v/>
      </c>
      <c r="BG187" s="76" t="str">
        <f t="shared" si="109"/>
        <v/>
      </c>
      <c r="BH187" s="76" t="str">
        <f t="shared" si="110"/>
        <v/>
      </c>
      <c r="BI187" s="76" t="str">
        <f t="shared" si="111"/>
        <v/>
      </c>
      <c r="BJ187" s="76" t="str">
        <f t="shared" si="112"/>
        <v/>
      </c>
      <c r="BK187" s="76" t="str">
        <f t="shared" si="113"/>
        <v/>
      </c>
      <c r="BL187" s="76" t="str">
        <f t="shared" si="114"/>
        <v/>
      </c>
      <c r="BM187" s="76" t="str">
        <f t="shared" si="115"/>
        <v/>
      </c>
      <c r="BN187" s="76" t="str">
        <f t="shared" si="116"/>
        <v/>
      </c>
      <c r="BO187" s="76" t="str">
        <f t="shared" si="117"/>
        <v/>
      </c>
      <c r="BP187" s="76" t="str">
        <f t="shared" si="118"/>
        <v/>
      </c>
      <c r="BQ187" s="76" t="str">
        <f t="shared" si="119"/>
        <v/>
      </c>
      <c r="BR187" s="76" t="str">
        <f t="shared" si="120"/>
        <v/>
      </c>
      <c r="BS187" s="76" t="str">
        <f t="shared" si="121"/>
        <v/>
      </c>
      <c r="BT187" s="76" t="str">
        <f t="shared" si="122"/>
        <v/>
      </c>
      <c r="BU187" s="76" t="str">
        <f t="shared" si="123"/>
        <v/>
      </c>
      <c r="BX187" s="67" t="s">
        <v>10</v>
      </c>
      <c r="BY187" s="547" t="s">
        <v>20</v>
      </c>
      <c r="BZ187" s="67" t="s">
        <v>121</v>
      </c>
      <c r="CA187" s="67" t="s">
        <v>575</v>
      </c>
    </row>
    <row r="188" spans="2:79" ht="30" customHeight="1">
      <c r="B188" s="816" t="str">
        <f t="shared" si="84"/>
        <v/>
      </c>
      <c r="C188" s="816" t="str">
        <f t="shared" si="85"/>
        <v/>
      </c>
      <c r="D188" s="816" t="str">
        <f t="shared" si="86"/>
        <v/>
      </c>
      <c r="E188" s="816">
        <f>IF(H187&lt;&gt;"",E187,IF(E187="","",IFERROR(MATCH(TRUE(),INDEX(INDEX($K:$K,E187+1):$K$203&lt;&gt;"",0),0)+E187,"")))</f>
        <v>329</v>
      </c>
      <c r="F188" s="816">
        <f t="shared" si="124"/>
        <v>0</v>
      </c>
      <c r="G188" s="816" t="str">
        <f t="shared" si="87"/>
        <v>0</v>
      </c>
      <c r="H188" s="829" t="str">
        <f t="shared" si="88"/>
        <v/>
      </c>
      <c r="I188" s="837" t="str">
        <f t="shared" si="89"/>
        <v/>
      </c>
      <c r="J188" s="830" t="str">
        <f>IF(K188="","",COUNTIF($K$18:K188,"&lt;&gt;"))</f>
        <v/>
      </c>
      <c r="K188" s="831"/>
      <c r="L188" s="830" t="str">
        <f t="shared" si="90"/>
        <v/>
      </c>
      <c r="M188" s="792">
        <f t="shared" si="91"/>
        <v>1</v>
      </c>
      <c r="N188" s="832">
        <f t="shared" si="92"/>
        <v>171</v>
      </c>
      <c r="O188" s="833" t="str">
        <f t="shared" si="93"/>
        <v>0</v>
      </c>
      <c r="P188" s="832">
        <f t="shared" si="94"/>
        <v>1</v>
      </c>
      <c r="Q188" s="832">
        <f t="shared" si="95"/>
        <v>1</v>
      </c>
      <c r="S188" s="556">
        <f t="shared" si="96"/>
        <v>188</v>
      </c>
      <c r="T188" s="834" t="str">
        <f t="shared" si="125"/>
        <v>0</v>
      </c>
      <c r="U188" s="556" t="s">
        <v>1456</v>
      </c>
      <c r="V188" s="835" t="str">
        <f t="shared" si="97"/>
        <v>0</v>
      </c>
      <c r="W188" s="836" t="str">
        <f t="shared" si="98"/>
        <v/>
      </c>
      <c r="X188" s="560" t="str">
        <f t="shared" si="99"/>
        <v>0</v>
      </c>
      <c r="Y188" s="561" t="str">
        <f t="shared" si="100"/>
        <v/>
      </c>
      <c r="Z188" s="556">
        <f t="shared" si="101"/>
        <v>0</v>
      </c>
      <c r="AA188" s="556">
        <f t="shared" si="102"/>
        <v>0</v>
      </c>
      <c r="AB188" s="561" t="str">
        <f t="shared" si="103"/>
        <v>aucun match</v>
      </c>
      <c r="AC188" s="76" t="str">
        <f t="shared" si="104"/>
        <v>0</v>
      </c>
      <c r="AD188" s="76" t="str">
        <f t="shared" si="105"/>
        <v>0</v>
      </c>
      <c r="AE188" s="76" t="str">
        <f t="shared" si="106"/>
        <v>0</v>
      </c>
      <c r="AF188" s="76" t="str">
        <f t="shared" si="107"/>
        <v xml:space="preserve"> 0 </v>
      </c>
      <c r="AG188" s="76" cm="1">
        <f t="array" ref="AG188">IF(T188="",0,SUMPRODUCT((BX4:BX795="Gluten")*(BY4:BY795="INFO")*(COUNTIF(AF188,"*"&amp;BZ4:BZ795&amp;"*")&gt;0)*1))</f>
        <v>0</v>
      </c>
      <c r="AH188" s="76" cm="1">
        <f t="array" ref="AH188">IF(T188="",0,SUMPRODUCT((BX4:BX795="Gluten")*(BY4:BY795="EXCL")*(COUNTIF(AF188,"*"&amp;BZ4:BZ795&amp;"*")&gt;0)*1))</f>
        <v>0</v>
      </c>
      <c r="AI188" s="76" cm="1">
        <f t="array" ref="AI188">IF(T188="",0,SUMPRODUCT((BX4:BX795="Gluten")*(BY4:BY795="ALERTE")*(COUNTIF(AF188,"*"&amp;BZ4:BZ795&amp;"*")&gt;0)*1))</f>
        <v>0</v>
      </c>
      <c r="AJ188" s="76" cm="1">
        <f t="array" ref="AJ188">IF(T188="",0,SUMPRODUCT((BX4:BX795="Gluten")*(BY4:BY795="SUSP")*(COUNTIF(AF188,"*"&amp;BZ4:BZ795&amp;"*")&gt;0)*1))</f>
        <v>0</v>
      </c>
      <c r="AK188" s="76" cm="1">
        <f t="array" ref="AK188">IF(T188="",0,SUMPRODUCT((BX4:BX795="Crustaces")*(BY4:BY795="ALERTE")*(COUNTIF(AF188,"*"&amp;BZ4:BZ795&amp;"*")&gt;0)*1))</f>
        <v>0</v>
      </c>
      <c r="AL188" s="76" cm="1">
        <f t="array" ref="AL188">IF(T188="",0,SUMPRODUCT((BX4:BX795="Oeufs")*(BY4:BY795="ALERTE")*(COUNTIF(AF188,"*"&amp;BZ4:BZ795&amp;"*")&gt;0)*1))</f>
        <v>0</v>
      </c>
      <c r="AM188" s="76" cm="1">
        <f t="array" ref="AM188">IF(T188="",0,SUMPRODUCT((BX4:BX795="Poissons")*(BY4:BY795="INFO")*(COUNTIF(AF188,"*"&amp;BZ4:BZ795&amp;"*")&gt;0)*1))</f>
        <v>0</v>
      </c>
      <c r="AN188" s="76" cm="1">
        <f t="array" ref="AN188">IF(T188="",0,SUMPRODUCT((BX4:BX795="Poissons")*(BY4:BY795="EXCL")*(COUNTIF(AF188,"*"&amp;BZ4:BZ795&amp;"*")&gt;0)*1))</f>
        <v>0</v>
      </c>
      <c r="AO188" s="76" cm="1">
        <f t="array" ref="AO188">IF(T188="",0,SUMPRODUCT((BX4:BX795="Poissons")*(BY4:BY795="ALERTE")*(COUNTIF(AF188,"*"&amp;BZ4:BZ795&amp;"*")&gt;0)*1))</f>
        <v>0</v>
      </c>
      <c r="AP188" s="76" cm="1">
        <f t="array" ref="AP188">IF(T188="",0,SUMPRODUCT((BX4:BX795="Arachides")*(BY4:BY795="ALERTE")*(COUNTIF(AF188,"*"&amp;BZ4:BZ795&amp;"*")&gt;0)*1))</f>
        <v>0</v>
      </c>
      <c r="AQ188" s="76" cm="1">
        <f t="array" ref="AQ188">IF(T188="",0,SUMPRODUCT((BX4:BX795="Soja")*(BY4:BY795="INFO")*(COUNTIF(AF188,"*"&amp;BZ4:BZ795&amp;"*")&gt;0)*1))</f>
        <v>0</v>
      </c>
      <c r="AR188" s="76" cm="1">
        <f t="array" ref="AR188">IF(T188="",0,SUMPRODUCT((BX4:BX795="Soja")*(BY4:BY795="ALERTE")*(COUNTIF(AF188,"*"&amp;BZ4:BZ795&amp;"*")&gt;0)*1))</f>
        <v>0</v>
      </c>
      <c r="AS188" s="76" cm="1">
        <f t="array" ref="AS188">IF(T188="",0,SUMPRODUCT((BX4:BX795="Lait")*(BY4:BY795="INFO")*(COUNTIF(AF188,"*"&amp;BZ4:BZ795&amp;"*")&gt;0)*1))</f>
        <v>0</v>
      </c>
      <c r="AT188" s="76" cm="1">
        <f t="array" ref="AT188">IF(T188="",0,SUMPRODUCT((BX4:BX795="Lait")*(BY4:BY795="EXCL")*(COUNTIF(AF188,"*"&amp;BZ4:BZ795&amp;"*")&gt;0)*1))</f>
        <v>0</v>
      </c>
      <c r="AU188" s="76" cm="1">
        <f t="array" ref="AU188">IF(T188="",0,SUMPRODUCT((BX4:BX795="Lait")*(BY4:BY795="ALERTE")*(COUNTIF(AF188,"*"&amp;BZ4:BZ795&amp;"*")&gt;0)*1))</f>
        <v>0</v>
      </c>
      <c r="AV188" s="76" cm="1">
        <f t="array" ref="AV188">IF(T188="",0,SUMPRODUCT((BX4:BX795="Lait")*(BY4:BY795="SUSP")*(COUNTIF(AF188,"*"&amp;BZ4:BZ795&amp;"*")&gt;0)*1))</f>
        <v>0</v>
      </c>
      <c r="AW188" s="76" cm="1">
        <f t="array" ref="AW188">IF(T188="",0,SUMPRODUCT((BX4:BX795="Fruits a coque")*(BY4:BY795="EXCL")*(COUNTIF(AF188,"*"&amp;BZ4:BZ795&amp;"*")&gt;0)*1))</f>
        <v>0</v>
      </c>
      <c r="AX188" s="76" cm="1">
        <f t="array" ref="AX188">IF(T188="",0,SUMPRODUCT((BX4:BX795="Fruits a coque")*(BY4:BY795="ALERTE")*(COUNTIF(AF188,"*"&amp;BZ4:BZ795&amp;"*")&gt;0)*1))</f>
        <v>0</v>
      </c>
      <c r="AY188" s="76" cm="1">
        <f t="array" ref="AY188">IF(T188="",0,SUMPRODUCT((BX4:BX795="Celeri")*(BY4:BY795="ALERTE")*(COUNTIF(AF188,"*"&amp;BZ4:BZ795&amp;"*")&gt;0)*1))</f>
        <v>0</v>
      </c>
      <c r="AZ188" s="76" cm="1">
        <f t="array" ref="AZ188">IF(T188="",0,SUMPRODUCT((BX4:BX795="Moutarde")*(BY4:BY795="ALERTE")*(COUNTIF(AF188,"*"&amp;BZ4:BZ795&amp;"*")&gt;0)*1))</f>
        <v>0</v>
      </c>
      <c r="BA188" s="76" cm="1">
        <f t="array" ref="BA188">IF(T188="",0,SUMPRODUCT((BX4:BX795="Sesame")*(BY4:BY795="ALERTE")*(COUNTIF(AF188,"*"&amp;BZ4:BZ795&amp;"*")&gt;0)*1))</f>
        <v>0</v>
      </c>
      <c r="BB188" s="76" cm="1">
        <f t="array" ref="BB188">IF(T188="",0,SUMPRODUCT((BX4:BX795="Sulfites")*(BY4:BY795="ALERTE")*(COUNTIF(AF188,"*"&amp;BZ4:BZ795&amp;"*")&gt;0)*1))</f>
        <v>0</v>
      </c>
      <c r="BC188" s="76" cm="1">
        <f t="array" ref="BC188">IF(T188="",0,SUMPRODUCT((BX4:BX795="Lupin")*(BY4:BY795="ALERTE")*(COUNTIF(AF188,"*"&amp;BZ4:BZ795&amp;"*")&gt;0)*1))</f>
        <v>0</v>
      </c>
      <c r="BD188" s="76" cm="1">
        <f t="array" ref="BD188">IF(T188="",0,SUMPRODUCT((BX4:BX795="Mollusques")*(BY4:BY795="EXCL")*(COUNTIF(AF188,"*"&amp;BZ4:BZ795&amp;"*")&gt;0)*1))</f>
        <v>0</v>
      </c>
      <c r="BE188" s="76" cm="1">
        <f t="array" ref="BE188">IF(T188="",0,SUMPRODUCT((BX4:BX795="Mollusques")*(BY4:BY795="ALERTE")*(COUNTIF(AF188,"*"&amp;BZ4:BZ795&amp;"*")&gt;0)*1))</f>
        <v>0</v>
      </c>
      <c r="BF188" s="76" t="str">
        <f t="shared" si="108"/>
        <v/>
      </c>
      <c r="BG188" s="76" t="str">
        <f t="shared" si="109"/>
        <v/>
      </c>
      <c r="BH188" s="76" t="str">
        <f t="shared" si="110"/>
        <v/>
      </c>
      <c r="BI188" s="76" t="str">
        <f t="shared" si="111"/>
        <v/>
      </c>
      <c r="BJ188" s="76" t="str">
        <f t="shared" si="112"/>
        <v/>
      </c>
      <c r="BK188" s="76" t="str">
        <f t="shared" si="113"/>
        <v/>
      </c>
      <c r="BL188" s="76" t="str">
        <f t="shared" si="114"/>
        <v/>
      </c>
      <c r="BM188" s="76" t="str">
        <f t="shared" si="115"/>
        <v/>
      </c>
      <c r="BN188" s="76" t="str">
        <f t="shared" si="116"/>
        <v/>
      </c>
      <c r="BO188" s="76" t="str">
        <f t="shared" si="117"/>
        <v/>
      </c>
      <c r="BP188" s="76" t="str">
        <f t="shared" si="118"/>
        <v/>
      </c>
      <c r="BQ188" s="76" t="str">
        <f t="shared" si="119"/>
        <v/>
      </c>
      <c r="BR188" s="76" t="str">
        <f t="shared" si="120"/>
        <v/>
      </c>
      <c r="BS188" s="76" t="str">
        <f t="shared" si="121"/>
        <v/>
      </c>
      <c r="BT188" s="76" t="str">
        <f t="shared" si="122"/>
        <v/>
      </c>
      <c r="BU188" s="76" t="str">
        <f t="shared" si="123"/>
        <v/>
      </c>
      <c r="BX188" s="67" t="s">
        <v>10</v>
      </c>
      <c r="BY188" s="547" t="s">
        <v>20</v>
      </c>
      <c r="BZ188" s="67" t="s">
        <v>122</v>
      </c>
      <c r="CA188" s="67" t="s">
        <v>576</v>
      </c>
    </row>
    <row r="189" spans="2:79" ht="30" customHeight="1">
      <c r="B189" s="816" t="str">
        <f t="shared" si="84"/>
        <v/>
      </c>
      <c r="C189" s="816" t="str">
        <f t="shared" si="85"/>
        <v/>
      </c>
      <c r="D189" s="816" t="str">
        <f t="shared" si="86"/>
        <v/>
      </c>
      <c r="E189" s="816">
        <f>IF(H188&lt;&gt;"",E188,IF(E188="","",IFERROR(MATCH(TRUE(),INDEX(INDEX($K:$K,E188+1):$K$203&lt;&gt;"",0),0)+E188,"")))</f>
        <v>330</v>
      </c>
      <c r="F189" s="816">
        <f t="shared" si="124"/>
        <v>0</v>
      </c>
      <c r="G189" s="816" t="str">
        <f t="shared" si="87"/>
        <v>0</v>
      </c>
      <c r="H189" s="829" t="str">
        <f t="shared" si="88"/>
        <v/>
      </c>
      <c r="I189" s="837" t="str">
        <f t="shared" si="89"/>
        <v/>
      </c>
      <c r="J189" s="830" t="str">
        <f>IF(K189="","",COUNTIF($K$18:K189,"&lt;&gt;"))</f>
        <v/>
      </c>
      <c r="K189" s="831"/>
      <c r="L189" s="830" t="str">
        <f t="shared" si="90"/>
        <v/>
      </c>
      <c r="M189" s="792">
        <f t="shared" si="91"/>
        <v>1</v>
      </c>
      <c r="N189" s="832">
        <f t="shared" si="92"/>
        <v>172</v>
      </c>
      <c r="O189" s="833" t="str">
        <f t="shared" si="93"/>
        <v>0</v>
      </c>
      <c r="P189" s="832">
        <f t="shared" si="94"/>
        <v>1</v>
      </c>
      <c r="Q189" s="832">
        <f t="shared" si="95"/>
        <v>1</v>
      </c>
      <c r="S189" s="556">
        <f t="shared" si="96"/>
        <v>189</v>
      </c>
      <c r="T189" s="834" t="str">
        <f t="shared" si="125"/>
        <v>0</v>
      </c>
      <c r="U189" s="556" t="s">
        <v>1456</v>
      </c>
      <c r="V189" s="835" t="str">
        <f t="shared" si="97"/>
        <v>0</v>
      </c>
      <c r="W189" s="836" t="str">
        <f t="shared" si="98"/>
        <v/>
      </c>
      <c r="X189" s="560" t="str">
        <f t="shared" si="99"/>
        <v>0</v>
      </c>
      <c r="Y189" s="561" t="str">
        <f t="shared" si="100"/>
        <v/>
      </c>
      <c r="Z189" s="556">
        <f t="shared" si="101"/>
        <v>0</v>
      </c>
      <c r="AA189" s="556">
        <f t="shared" si="102"/>
        <v>0</v>
      </c>
      <c r="AB189" s="561" t="str">
        <f t="shared" si="103"/>
        <v>aucun match</v>
      </c>
      <c r="AC189" s="76" t="str">
        <f t="shared" si="104"/>
        <v>0</v>
      </c>
      <c r="AD189" s="76" t="str">
        <f t="shared" si="105"/>
        <v>0</v>
      </c>
      <c r="AE189" s="76" t="str">
        <f t="shared" si="106"/>
        <v>0</v>
      </c>
      <c r="AF189" s="76" t="str">
        <f t="shared" si="107"/>
        <v xml:space="preserve"> 0 </v>
      </c>
      <c r="AG189" s="76" cm="1">
        <f t="array" ref="AG189">IF(T189="",0,SUMPRODUCT((BX4:BX795="Gluten")*(BY4:BY795="INFO")*(COUNTIF(AF189,"*"&amp;BZ4:BZ795&amp;"*")&gt;0)*1))</f>
        <v>0</v>
      </c>
      <c r="AH189" s="76" cm="1">
        <f t="array" ref="AH189">IF(T189="",0,SUMPRODUCT((BX4:BX795="Gluten")*(BY4:BY795="EXCL")*(COUNTIF(AF189,"*"&amp;BZ4:BZ795&amp;"*")&gt;0)*1))</f>
        <v>0</v>
      </c>
      <c r="AI189" s="76" cm="1">
        <f t="array" ref="AI189">IF(T189="",0,SUMPRODUCT((BX4:BX795="Gluten")*(BY4:BY795="ALERTE")*(COUNTIF(AF189,"*"&amp;BZ4:BZ795&amp;"*")&gt;0)*1))</f>
        <v>0</v>
      </c>
      <c r="AJ189" s="76" cm="1">
        <f t="array" ref="AJ189">IF(T189="",0,SUMPRODUCT((BX4:BX795="Gluten")*(BY4:BY795="SUSP")*(COUNTIF(AF189,"*"&amp;BZ4:BZ795&amp;"*")&gt;0)*1))</f>
        <v>0</v>
      </c>
      <c r="AK189" s="76" cm="1">
        <f t="array" ref="AK189">IF(T189="",0,SUMPRODUCT((BX4:BX795="Crustaces")*(BY4:BY795="ALERTE")*(COUNTIF(AF189,"*"&amp;BZ4:BZ795&amp;"*")&gt;0)*1))</f>
        <v>0</v>
      </c>
      <c r="AL189" s="76" cm="1">
        <f t="array" ref="AL189">IF(T189="",0,SUMPRODUCT((BX4:BX795="Oeufs")*(BY4:BY795="ALERTE")*(COUNTIF(AF189,"*"&amp;BZ4:BZ795&amp;"*")&gt;0)*1))</f>
        <v>0</v>
      </c>
      <c r="AM189" s="76" cm="1">
        <f t="array" ref="AM189">IF(T189="",0,SUMPRODUCT((BX4:BX795="Poissons")*(BY4:BY795="INFO")*(COUNTIF(AF189,"*"&amp;BZ4:BZ795&amp;"*")&gt;0)*1))</f>
        <v>0</v>
      </c>
      <c r="AN189" s="76" cm="1">
        <f t="array" ref="AN189">IF(T189="",0,SUMPRODUCT((BX4:BX795="Poissons")*(BY4:BY795="EXCL")*(COUNTIF(AF189,"*"&amp;BZ4:BZ795&amp;"*")&gt;0)*1))</f>
        <v>0</v>
      </c>
      <c r="AO189" s="76" cm="1">
        <f t="array" ref="AO189">IF(T189="",0,SUMPRODUCT((BX4:BX795="Poissons")*(BY4:BY795="ALERTE")*(COUNTIF(AF189,"*"&amp;BZ4:BZ795&amp;"*")&gt;0)*1))</f>
        <v>0</v>
      </c>
      <c r="AP189" s="76" cm="1">
        <f t="array" ref="AP189">IF(T189="",0,SUMPRODUCT((BX4:BX795="Arachides")*(BY4:BY795="ALERTE")*(COUNTIF(AF189,"*"&amp;BZ4:BZ795&amp;"*")&gt;0)*1))</f>
        <v>0</v>
      </c>
      <c r="AQ189" s="76" cm="1">
        <f t="array" ref="AQ189">IF(T189="",0,SUMPRODUCT((BX4:BX795="Soja")*(BY4:BY795="INFO")*(COUNTIF(AF189,"*"&amp;BZ4:BZ795&amp;"*")&gt;0)*1))</f>
        <v>0</v>
      </c>
      <c r="AR189" s="76" cm="1">
        <f t="array" ref="AR189">IF(T189="",0,SUMPRODUCT((BX4:BX795="Soja")*(BY4:BY795="ALERTE")*(COUNTIF(AF189,"*"&amp;BZ4:BZ795&amp;"*")&gt;0)*1))</f>
        <v>0</v>
      </c>
      <c r="AS189" s="76" cm="1">
        <f t="array" ref="AS189">IF(T189="",0,SUMPRODUCT((BX4:BX795="Lait")*(BY4:BY795="INFO")*(COUNTIF(AF189,"*"&amp;BZ4:BZ795&amp;"*")&gt;0)*1))</f>
        <v>0</v>
      </c>
      <c r="AT189" s="76" cm="1">
        <f t="array" ref="AT189">IF(T189="",0,SUMPRODUCT((BX4:BX795="Lait")*(BY4:BY795="EXCL")*(COUNTIF(AF189,"*"&amp;BZ4:BZ795&amp;"*")&gt;0)*1))</f>
        <v>0</v>
      </c>
      <c r="AU189" s="76" cm="1">
        <f t="array" ref="AU189">IF(T189="",0,SUMPRODUCT((BX4:BX795="Lait")*(BY4:BY795="ALERTE")*(COUNTIF(AF189,"*"&amp;BZ4:BZ795&amp;"*")&gt;0)*1))</f>
        <v>0</v>
      </c>
      <c r="AV189" s="76" cm="1">
        <f t="array" ref="AV189">IF(T189="",0,SUMPRODUCT((BX4:BX795="Lait")*(BY4:BY795="SUSP")*(COUNTIF(AF189,"*"&amp;BZ4:BZ795&amp;"*")&gt;0)*1))</f>
        <v>0</v>
      </c>
      <c r="AW189" s="76" cm="1">
        <f t="array" ref="AW189">IF(T189="",0,SUMPRODUCT((BX4:BX795="Fruits a coque")*(BY4:BY795="EXCL")*(COUNTIF(AF189,"*"&amp;BZ4:BZ795&amp;"*")&gt;0)*1))</f>
        <v>0</v>
      </c>
      <c r="AX189" s="76" cm="1">
        <f t="array" ref="AX189">IF(T189="",0,SUMPRODUCT((BX4:BX795="Fruits a coque")*(BY4:BY795="ALERTE")*(COUNTIF(AF189,"*"&amp;BZ4:BZ795&amp;"*")&gt;0)*1))</f>
        <v>0</v>
      </c>
      <c r="AY189" s="76" cm="1">
        <f t="array" ref="AY189">IF(T189="",0,SUMPRODUCT((BX4:BX795="Celeri")*(BY4:BY795="ALERTE")*(COUNTIF(AF189,"*"&amp;BZ4:BZ795&amp;"*")&gt;0)*1))</f>
        <v>0</v>
      </c>
      <c r="AZ189" s="76" cm="1">
        <f t="array" ref="AZ189">IF(T189="",0,SUMPRODUCT((BX4:BX795="Moutarde")*(BY4:BY795="ALERTE")*(COUNTIF(AF189,"*"&amp;BZ4:BZ795&amp;"*")&gt;0)*1))</f>
        <v>0</v>
      </c>
      <c r="BA189" s="76" cm="1">
        <f t="array" ref="BA189">IF(T189="",0,SUMPRODUCT((BX4:BX795="Sesame")*(BY4:BY795="ALERTE")*(COUNTIF(AF189,"*"&amp;BZ4:BZ795&amp;"*")&gt;0)*1))</f>
        <v>0</v>
      </c>
      <c r="BB189" s="76" cm="1">
        <f t="array" ref="BB189">IF(T189="",0,SUMPRODUCT((BX4:BX795="Sulfites")*(BY4:BY795="ALERTE")*(COUNTIF(AF189,"*"&amp;BZ4:BZ795&amp;"*")&gt;0)*1))</f>
        <v>0</v>
      </c>
      <c r="BC189" s="76" cm="1">
        <f t="array" ref="BC189">IF(T189="",0,SUMPRODUCT((BX4:BX795="Lupin")*(BY4:BY795="ALERTE")*(COUNTIF(AF189,"*"&amp;BZ4:BZ795&amp;"*")&gt;0)*1))</f>
        <v>0</v>
      </c>
      <c r="BD189" s="76" cm="1">
        <f t="array" ref="BD189">IF(T189="",0,SUMPRODUCT((BX4:BX795="Mollusques")*(BY4:BY795="EXCL")*(COUNTIF(AF189,"*"&amp;BZ4:BZ795&amp;"*")&gt;0)*1))</f>
        <v>0</v>
      </c>
      <c r="BE189" s="76" cm="1">
        <f t="array" ref="BE189">IF(T189="",0,SUMPRODUCT((BX4:BX795="Mollusques")*(BY4:BY795="ALERTE")*(COUNTIF(AF189,"*"&amp;BZ4:BZ795&amp;"*")&gt;0)*1))</f>
        <v>0</v>
      </c>
      <c r="BF189" s="76" t="str">
        <f t="shared" si="108"/>
        <v/>
      </c>
      <c r="BG189" s="76" t="str">
        <f t="shared" si="109"/>
        <v/>
      </c>
      <c r="BH189" s="76" t="str">
        <f t="shared" si="110"/>
        <v/>
      </c>
      <c r="BI189" s="76" t="str">
        <f t="shared" si="111"/>
        <v/>
      </c>
      <c r="BJ189" s="76" t="str">
        <f t="shared" si="112"/>
        <v/>
      </c>
      <c r="BK189" s="76" t="str">
        <f t="shared" si="113"/>
        <v/>
      </c>
      <c r="BL189" s="76" t="str">
        <f t="shared" si="114"/>
        <v/>
      </c>
      <c r="BM189" s="76" t="str">
        <f t="shared" si="115"/>
        <v/>
      </c>
      <c r="BN189" s="76" t="str">
        <f t="shared" si="116"/>
        <v/>
      </c>
      <c r="BO189" s="76" t="str">
        <f t="shared" si="117"/>
        <v/>
      </c>
      <c r="BP189" s="76" t="str">
        <f t="shared" si="118"/>
        <v/>
      </c>
      <c r="BQ189" s="76" t="str">
        <f t="shared" si="119"/>
        <v/>
      </c>
      <c r="BR189" s="76" t="str">
        <f t="shared" si="120"/>
        <v/>
      </c>
      <c r="BS189" s="76" t="str">
        <f t="shared" si="121"/>
        <v/>
      </c>
      <c r="BT189" s="76" t="str">
        <f t="shared" si="122"/>
        <v/>
      </c>
      <c r="BU189" s="76" t="str">
        <f t="shared" si="123"/>
        <v/>
      </c>
      <c r="BX189" s="67" t="s">
        <v>10</v>
      </c>
      <c r="BY189" s="547" t="s">
        <v>20</v>
      </c>
      <c r="BZ189" s="67" t="s">
        <v>123</v>
      </c>
      <c r="CA189" s="67" t="s">
        <v>577</v>
      </c>
    </row>
    <row r="190" spans="2:79" ht="30" customHeight="1">
      <c r="B190" s="816" t="str">
        <f t="shared" si="84"/>
        <v/>
      </c>
      <c r="C190" s="816" t="str">
        <f t="shared" si="85"/>
        <v/>
      </c>
      <c r="D190" s="816" t="str">
        <f t="shared" si="86"/>
        <v/>
      </c>
      <c r="E190" s="816">
        <f>IF(H189&lt;&gt;"",E189,IF(E189="","",IFERROR(MATCH(TRUE(),INDEX(INDEX($K:$K,E189+1):$K$203&lt;&gt;"",0),0)+E189,"")))</f>
        <v>331</v>
      </c>
      <c r="F190" s="816">
        <f t="shared" si="124"/>
        <v>0</v>
      </c>
      <c r="G190" s="816" t="str">
        <f t="shared" si="87"/>
        <v>0</v>
      </c>
      <c r="H190" s="829" t="str">
        <f t="shared" si="88"/>
        <v/>
      </c>
      <c r="I190" s="837" t="str">
        <f t="shared" si="89"/>
        <v/>
      </c>
      <c r="J190" s="830" t="str">
        <f>IF(K190="","",COUNTIF($K$18:K190,"&lt;&gt;"))</f>
        <v/>
      </c>
      <c r="K190" s="831"/>
      <c r="L190" s="830" t="str">
        <f t="shared" si="90"/>
        <v/>
      </c>
      <c r="M190" s="792">
        <f t="shared" si="91"/>
        <v>1</v>
      </c>
      <c r="N190" s="832">
        <f t="shared" si="92"/>
        <v>173</v>
      </c>
      <c r="O190" s="833" t="str">
        <f t="shared" si="93"/>
        <v>0</v>
      </c>
      <c r="P190" s="832">
        <f t="shared" si="94"/>
        <v>1</v>
      </c>
      <c r="Q190" s="832">
        <f t="shared" si="95"/>
        <v>1</v>
      </c>
      <c r="S190" s="556">
        <f t="shared" si="96"/>
        <v>190</v>
      </c>
      <c r="T190" s="834" t="str">
        <f t="shared" si="125"/>
        <v>0</v>
      </c>
      <c r="U190" s="556" t="s">
        <v>1456</v>
      </c>
      <c r="V190" s="835" t="str">
        <f t="shared" si="97"/>
        <v>0</v>
      </c>
      <c r="W190" s="836" t="str">
        <f t="shared" si="98"/>
        <v/>
      </c>
      <c r="X190" s="560" t="str">
        <f t="shared" si="99"/>
        <v>0</v>
      </c>
      <c r="Y190" s="561" t="str">
        <f t="shared" si="100"/>
        <v/>
      </c>
      <c r="Z190" s="556">
        <f t="shared" si="101"/>
        <v>0</v>
      </c>
      <c r="AA190" s="556">
        <f t="shared" si="102"/>
        <v>0</v>
      </c>
      <c r="AB190" s="561" t="str">
        <f t="shared" si="103"/>
        <v>aucun match</v>
      </c>
      <c r="AC190" s="76" t="str">
        <f t="shared" si="104"/>
        <v>0</v>
      </c>
      <c r="AD190" s="76" t="str">
        <f t="shared" si="105"/>
        <v>0</v>
      </c>
      <c r="AE190" s="76" t="str">
        <f t="shared" si="106"/>
        <v>0</v>
      </c>
      <c r="AF190" s="76" t="str">
        <f t="shared" si="107"/>
        <v xml:space="preserve"> 0 </v>
      </c>
      <c r="AG190" s="76" cm="1">
        <f t="array" ref="AG190">IF(T190="",0,SUMPRODUCT((BX4:BX795="Gluten")*(BY4:BY795="INFO")*(COUNTIF(AF190,"*"&amp;BZ4:BZ795&amp;"*")&gt;0)*1))</f>
        <v>0</v>
      </c>
      <c r="AH190" s="76" cm="1">
        <f t="array" ref="AH190">IF(T190="",0,SUMPRODUCT((BX4:BX795="Gluten")*(BY4:BY795="EXCL")*(COUNTIF(AF190,"*"&amp;BZ4:BZ795&amp;"*")&gt;0)*1))</f>
        <v>0</v>
      </c>
      <c r="AI190" s="76" cm="1">
        <f t="array" ref="AI190">IF(T190="",0,SUMPRODUCT((BX4:BX795="Gluten")*(BY4:BY795="ALERTE")*(COUNTIF(AF190,"*"&amp;BZ4:BZ795&amp;"*")&gt;0)*1))</f>
        <v>0</v>
      </c>
      <c r="AJ190" s="76" cm="1">
        <f t="array" ref="AJ190">IF(T190="",0,SUMPRODUCT((BX4:BX795="Gluten")*(BY4:BY795="SUSP")*(COUNTIF(AF190,"*"&amp;BZ4:BZ795&amp;"*")&gt;0)*1))</f>
        <v>0</v>
      </c>
      <c r="AK190" s="76" cm="1">
        <f t="array" ref="AK190">IF(T190="",0,SUMPRODUCT((BX4:BX795="Crustaces")*(BY4:BY795="ALERTE")*(COUNTIF(AF190,"*"&amp;BZ4:BZ795&amp;"*")&gt;0)*1))</f>
        <v>0</v>
      </c>
      <c r="AL190" s="76" cm="1">
        <f t="array" ref="AL190">IF(T190="",0,SUMPRODUCT((BX4:BX795="Oeufs")*(BY4:BY795="ALERTE")*(COUNTIF(AF190,"*"&amp;BZ4:BZ795&amp;"*")&gt;0)*1))</f>
        <v>0</v>
      </c>
      <c r="AM190" s="76" cm="1">
        <f t="array" ref="AM190">IF(T190="",0,SUMPRODUCT((BX4:BX795="Poissons")*(BY4:BY795="INFO")*(COUNTIF(AF190,"*"&amp;BZ4:BZ795&amp;"*")&gt;0)*1))</f>
        <v>0</v>
      </c>
      <c r="AN190" s="76" cm="1">
        <f t="array" ref="AN190">IF(T190="",0,SUMPRODUCT((BX4:BX795="Poissons")*(BY4:BY795="EXCL")*(COUNTIF(AF190,"*"&amp;BZ4:BZ795&amp;"*")&gt;0)*1))</f>
        <v>0</v>
      </c>
      <c r="AO190" s="76" cm="1">
        <f t="array" ref="AO190">IF(T190="",0,SUMPRODUCT((BX4:BX795="Poissons")*(BY4:BY795="ALERTE")*(COUNTIF(AF190,"*"&amp;BZ4:BZ795&amp;"*")&gt;0)*1))</f>
        <v>0</v>
      </c>
      <c r="AP190" s="76" cm="1">
        <f t="array" ref="AP190">IF(T190="",0,SUMPRODUCT((BX4:BX795="Arachides")*(BY4:BY795="ALERTE")*(COUNTIF(AF190,"*"&amp;BZ4:BZ795&amp;"*")&gt;0)*1))</f>
        <v>0</v>
      </c>
      <c r="AQ190" s="76" cm="1">
        <f t="array" ref="AQ190">IF(T190="",0,SUMPRODUCT((BX4:BX795="Soja")*(BY4:BY795="INFO")*(COUNTIF(AF190,"*"&amp;BZ4:BZ795&amp;"*")&gt;0)*1))</f>
        <v>0</v>
      </c>
      <c r="AR190" s="76" cm="1">
        <f t="array" ref="AR190">IF(T190="",0,SUMPRODUCT((BX4:BX795="Soja")*(BY4:BY795="ALERTE")*(COUNTIF(AF190,"*"&amp;BZ4:BZ795&amp;"*")&gt;0)*1))</f>
        <v>0</v>
      </c>
      <c r="AS190" s="76" cm="1">
        <f t="array" ref="AS190">IF(T190="",0,SUMPRODUCT((BX4:BX795="Lait")*(BY4:BY795="INFO")*(COUNTIF(AF190,"*"&amp;BZ4:BZ795&amp;"*")&gt;0)*1))</f>
        <v>0</v>
      </c>
      <c r="AT190" s="76" cm="1">
        <f t="array" ref="AT190">IF(T190="",0,SUMPRODUCT((BX4:BX795="Lait")*(BY4:BY795="EXCL")*(COUNTIF(AF190,"*"&amp;BZ4:BZ795&amp;"*")&gt;0)*1))</f>
        <v>0</v>
      </c>
      <c r="AU190" s="76" cm="1">
        <f t="array" ref="AU190">IF(T190="",0,SUMPRODUCT((BX4:BX795="Lait")*(BY4:BY795="ALERTE")*(COUNTIF(AF190,"*"&amp;BZ4:BZ795&amp;"*")&gt;0)*1))</f>
        <v>0</v>
      </c>
      <c r="AV190" s="76" cm="1">
        <f t="array" ref="AV190">IF(T190="",0,SUMPRODUCT((BX4:BX795="Lait")*(BY4:BY795="SUSP")*(COUNTIF(AF190,"*"&amp;BZ4:BZ795&amp;"*")&gt;0)*1))</f>
        <v>0</v>
      </c>
      <c r="AW190" s="76" cm="1">
        <f t="array" ref="AW190">IF(T190="",0,SUMPRODUCT((BX4:BX795="Fruits a coque")*(BY4:BY795="EXCL")*(COUNTIF(AF190,"*"&amp;BZ4:BZ795&amp;"*")&gt;0)*1))</f>
        <v>0</v>
      </c>
      <c r="AX190" s="76" cm="1">
        <f t="array" ref="AX190">IF(T190="",0,SUMPRODUCT((BX4:BX795="Fruits a coque")*(BY4:BY795="ALERTE")*(COUNTIF(AF190,"*"&amp;BZ4:BZ795&amp;"*")&gt;0)*1))</f>
        <v>0</v>
      </c>
      <c r="AY190" s="76" cm="1">
        <f t="array" ref="AY190">IF(T190="",0,SUMPRODUCT((BX4:BX795="Celeri")*(BY4:BY795="ALERTE")*(COUNTIF(AF190,"*"&amp;BZ4:BZ795&amp;"*")&gt;0)*1))</f>
        <v>0</v>
      </c>
      <c r="AZ190" s="76" cm="1">
        <f t="array" ref="AZ190">IF(T190="",0,SUMPRODUCT((BX4:BX795="Moutarde")*(BY4:BY795="ALERTE")*(COUNTIF(AF190,"*"&amp;BZ4:BZ795&amp;"*")&gt;0)*1))</f>
        <v>0</v>
      </c>
      <c r="BA190" s="76" cm="1">
        <f t="array" ref="BA190">IF(T190="",0,SUMPRODUCT((BX4:BX795="Sesame")*(BY4:BY795="ALERTE")*(COUNTIF(AF190,"*"&amp;BZ4:BZ795&amp;"*")&gt;0)*1))</f>
        <v>0</v>
      </c>
      <c r="BB190" s="76" cm="1">
        <f t="array" ref="BB190">IF(T190="",0,SUMPRODUCT((BX4:BX795="Sulfites")*(BY4:BY795="ALERTE")*(COUNTIF(AF190,"*"&amp;BZ4:BZ795&amp;"*")&gt;0)*1))</f>
        <v>0</v>
      </c>
      <c r="BC190" s="76" cm="1">
        <f t="array" ref="BC190">IF(T190="",0,SUMPRODUCT((BX4:BX795="Lupin")*(BY4:BY795="ALERTE")*(COUNTIF(AF190,"*"&amp;BZ4:BZ795&amp;"*")&gt;0)*1))</f>
        <v>0</v>
      </c>
      <c r="BD190" s="76" cm="1">
        <f t="array" ref="BD190">IF(T190="",0,SUMPRODUCT((BX4:BX795="Mollusques")*(BY4:BY795="EXCL")*(COUNTIF(AF190,"*"&amp;BZ4:BZ795&amp;"*")&gt;0)*1))</f>
        <v>0</v>
      </c>
      <c r="BE190" s="76" cm="1">
        <f t="array" ref="BE190">IF(T190="",0,SUMPRODUCT((BX4:BX795="Mollusques")*(BY4:BY795="ALERTE")*(COUNTIF(AF190,"*"&amp;BZ4:BZ795&amp;"*")&gt;0)*1))</f>
        <v>0</v>
      </c>
      <c r="BF190" s="76" t="str">
        <f t="shared" si="108"/>
        <v/>
      </c>
      <c r="BG190" s="76" t="str">
        <f t="shared" si="109"/>
        <v/>
      </c>
      <c r="BH190" s="76" t="str">
        <f t="shared" si="110"/>
        <v/>
      </c>
      <c r="BI190" s="76" t="str">
        <f t="shared" si="111"/>
        <v/>
      </c>
      <c r="BJ190" s="76" t="str">
        <f t="shared" si="112"/>
        <v/>
      </c>
      <c r="BK190" s="76" t="str">
        <f t="shared" si="113"/>
        <v/>
      </c>
      <c r="BL190" s="76" t="str">
        <f t="shared" si="114"/>
        <v/>
      </c>
      <c r="BM190" s="76" t="str">
        <f t="shared" si="115"/>
        <v/>
      </c>
      <c r="BN190" s="76" t="str">
        <f t="shared" si="116"/>
        <v/>
      </c>
      <c r="BO190" s="76" t="str">
        <f t="shared" si="117"/>
        <v/>
      </c>
      <c r="BP190" s="76" t="str">
        <f t="shared" si="118"/>
        <v/>
      </c>
      <c r="BQ190" s="76" t="str">
        <f t="shared" si="119"/>
        <v/>
      </c>
      <c r="BR190" s="76" t="str">
        <f t="shared" si="120"/>
        <v/>
      </c>
      <c r="BS190" s="76" t="str">
        <f t="shared" si="121"/>
        <v/>
      </c>
      <c r="BT190" s="76" t="str">
        <f t="shared" si="122"/>
        <v/>
      </c>
      <c r="BU190" s="76" t="str">
        <f t="shared" si="123"/>
        <v/>
      </c>
      <c r="BX190" s="67" t="s">
        <v>10</v>
      </c>
      <c r="BY190" s="547" t="s">
        <v>20</v>
      </c>
      <c r="BZ190" s="67" t="s">
        <v>124</v>
      </c>
      <c r="CA190" s="67" t="s">
        <v>578</v>
      </c>
    </row>
    <row r="191" spans="2:79" ht="30" customHeight="1">
      <c r="B191" s="816" t="str">
        <f t="shared" si="84"/>
        <v/>
      </c>
      <c r="C191" s="816" t="str">
        <f t="shared" si="85"/>
        <v/>
      </c>
      <c r="D191" s="816" t="str">
        <f t="shared" si="86"/>
        <v/>
      </c>
      <c r="E191" s="816">
        <f>IF(H190&lt;&gt;"",E190,IF(E190="","",IFERROR(MATCH(TRUE(),INDEX(INDEX($K:$K,E190+1):$K$203&lt;&gt;"",0),0)+E190,"")))</f>
        <v>332</v>
      </c>
      <c r="F191" s="816">
        <f t="shared" si="124"/>
        <v>0</v>
      </c>
      <c r="G191" s="816" t="str">
        <f t="shared" si="87"/>
        <v>0</v>
      </c>
      <c r="H191" s="829" t="str">
        <f t="shared" si="88"/>
        <v/>
      </c>
      <c r="I191" s="837" t="str">
        <f t="shared" si="89"/>
        <v/>
      </c>
      <c r="J191" s="830" t="str">
        <f>IF(K191="","",COUNTIF($K$18:K191,"&lt;&gt;"))</f>
        <v/>
      </c>
      <c r="K191" s="831"/>
      <c r="L191" s="830" t="str">
        <f t="shared" si="90"/>
        <v/>
      </c>
      <c r="M191" s="792">
        <f t="shared" si="91"/>
        <v>1</v>
      </c>
      <c r="N191" s="832">
        <f t="shared" si="92"/>
        <v>174</v>
      </c>
      <c r="O191" s="833" t="str">
        <f t="shared" si="93"/>
        <v>0</v>
      </c>
      <c r="P191" s="832">
        <f t="shared" si="94"/>
        <v>1</v>
      </c>
      <c r="Q191" s="832">
        <f t="shared" si="95"/>
        <v>1</v>
      </c>
      <c r="S191" s="556">
        <f t="shared" si="96"/>
        <v>191</v>
      </c>
      <c r="T191" s="834" t="str">
        <f t="shared" si="125"/>
        <v>0</v>
      </c>
      <c r="U191" s="556" t="s">
        <v>1456</v>
      </c>
      <c r="V191" s="835" t="str">
        <f t="shared" si="97"/>
        <v>0</v>
      </c>
      <c r="W191" s="836" t="str">
        <f t="shared" si="98"/>
        <v/>
      </c>
      <c r="X191" s="560" t="str">
        <f t="shared" si="99"/>
        <v>0</v>
      </c>
      <c r="Y191" s="561" t="str">
        <f t="shared" si="100"/>
        <v/>
      </c>
      <c r="Z191" s="556">
        <f t="shared" si="101"/>
        <v>0</v>
      </c>
      <c r="AA191" s="556">
        <f t="shared" si="102"/>
        <v>0</v>
      </c>
      <c r="AB191" s="561" t="str">
        <f t="shared" si="103"/>
        <v>aucun match</v>
      </c>
      <c r="AC191" s="76" t="str">
        <f t="shared" si="104"/>
        <v>0</v>
      </c>
      <c r="AD191" s="76" t="str">
        <f t="shared" si="105"/>
        <v>0</v>
      </c>
      <c r="AE191" s="76" t="str">
        <f t="shared" si="106"/>
        <v>0</v>
      </c>
      <c r="AF191" s="76" t="str">
        <f t="shared" si="107"/>
        <v xml:space="preserve"> 0 </v>
      </c>
      <c r="AG191" s="76" cm="1">
        <f t="array" ref="AG191">IF(T191="",0,SUMPRODUCT((BX4:BX795="Gluten")*(BY4:BY795="INFO")*(COUNTIF(AF191,"*"&amp;BZ4:BZ795&amp;"*")&gt;0)*1))</f>
        <v>0</v>
      </c>
      <c r="AH191" s="76" cm="1">
        <f t="array" ref="AH191">IF(T191="",0,SUMPRODUCT((BX4:BX795="Gluten")*(BY4:BY795="EXCL")*(COUNTIF(AF191,"*"&amp;BZ4:BZ795&amp;"*")&gt;0)*1))</f>
        <v>0</v>
      </c>
      <c r="AI191" s="76" cm="1">
        <f t="array" ref="AI191">IF(T191="",0,SUMPRODUCT((BX4:BX795="Gluten")*(BY4:BY795="ALERTE")*(COUNTIF(AF191,"*"&amp;BZ4:BZ795&amp;"*")&gt;0)*1))</f>
        <v>0</v>
      </c>
      <c r="AJ191" s="76" cm="1">
        <f t="array" ref="AJ191">IF(T191="",0,SUMPRODUCT((BX4:BX795="Gluten")*(BY4:BY795="SUSP")*(COUNTIF(AF191,"*"&amp;BZ4:BZ795&amp;"*")&gt;0)*1))</f>
        <v>0</v>
      </c>
      <c r="AK191" s="76" cm="1">
        <f t="array" ref="AK191">IF(T191="",0,SUMPRODUCT((BX4:BX795="Crustaces")*(BY4:BY795="ALERTE")*(COUNTIF(AF191,"*"&amp;BZ4:BZ795&amp;"*")&gt;0)*1))</f>
        <v>0</v>
      </c>
      <c r="AL191" s="76" cm="1">
        <f t="array" ref="AL191">IF(T191="",0,SUMPRODUCT((BX4:BX795="Oeufs")*(BY4:BY795="ALERTE")*(COUNTIF(AF191,"*"&amp;BZ4:BZ795&amp;"*")&gt;0)*1))</f>
        <v>0</v>
      </c>
      <c r="AM191" s="76" cm="1">
        <f t="array" ref="AM191">IF(T191="",0,SUMPRODUCT((BX4:BX795="Poissons")*(BY4:BY795="INFO")*(COUNTIF(AF191,"*"&amp;BZ4:BZ795&amp;"*")&gt;0)*1))</f>
        <v>0</v>
      </c>
      <c r="AN191" s="76" cm="1">
        <f t="array" ref="AN191">IF(T191="",0,SUMPRODUCT((BX4:BX795="Poissons")*(BY4:BY795="EXCL")*(COUNTIF(AF191,"*"&amp;BZ4:BZ795&amp;"*")&gt;0)*1))</f>
        <v>0</v>
      </c>
      <c r="AO191" s="76" cm="1">
        <f t="array" ref="AO191">IF(T191="",0,SUMPRODUCT((BX4:BX795="Poissons")*(BY4:BY795="ALERTE")*(COUNTIF(AF191,"*"&amp;BZ4:BZ795&amp;"*")&gt;0)*1))</f>
        <v>0</v>
      </c>
      <c r="AP191" s="76" cm="1">
        <f t="array" ref="AP191">IF(T191="",0,SUMPRODUCT((BX4:BX795="Arachides")*(BY4:BY795="ALERTE")*(COUNTIF(AF191,"*"&amp;BZ4:BZ795&amp;"*")&gt;0)*1))</f>
        <v>0</v>
      </c>
      <c r="AQ191" s="76" cm="1">
        <f t="array" ref="AQ191">IF(T191="",0,SUMPRODUCT((BX4:BX795="Soja")*(BY4:BY795="INFO")*(COUNTIF(AF191,"*"&amp;BZ4:BZ795&amp;"*")&gt;0)*1))</f>
        <v>0</v>
      </c>
      <c r="AR191" s="76" cm="1">
        <f t="array" ref="AR191">IF(T191="",0,SUMPRODUCT((BX4:BX795="Soja")*(BY4:BY795="ALERTE")*(COUNTIF(AF191,"*"&amp;BZ4:BZ795&amp;"*")&gt;0)*1))</f>
        <v>0</v>
      </c>
      <c r="AS191" s="76" cm="1">
        <f t="array" ref="AS191">IF(T191="",0,SUMPRODUCT((BX4:BX795="Lait")*(BY4:BY795="INFO")*(COUNTIF(AF191,"*"&amp;BZ4:BZ795&amp;"*")&gt;0)*1))</f>
        <v>0</v>
      </c>
      <c r="AT191" s="76" cm="1">
        <f t="array" ref="AT191">IF(T191="",0,SUMPRODUCT((BX4:BX795="Lait")*(BY4:BY795="EXCL")*(COUNTIF(AF191,"*"&amp;BZ4:BZ795&amp;"*")&gt;0)*1))</f>
        <v>0</v>
      </c>
      <c r="AU191" s="76" cm="1">
        <f t="array" ref="AU191">IF(T191="",0,SUMPRODUCT((BX4:BX795="Lait")*(BY4:BY795="ALERTE")*(COUNTIF(AF191,"*"&amp;BZ4:BZ795&amp;"*")&gt;0)*1))</f>
        <v>0</v>
      </c>
      <c r="AV191" s="76" cm="1">
        <f t="array" ref="AV191">IF(T191="",0,SUMPRODUCT((BX4:BX795="Lait")*(BY4:BY795="SUSP")*(COUNTIF(AF191,"*"&amp;BZ4:BZ795&amp;"*")&gt;0)*1))</f>
        <v>0</v>
      </c>
      <c r="AW191" s="76" cm="1">
        <f t="array" ref="AW191">IF(T191="",0,SUMPRODUCT((BX4:BX795="Fruits a coque")*(BY4:BY795="EXCL")*(COUNTIF(AF191,"*"&amp;BZ4:BZ795&amp;"*")&gt;0)*1))</f>
        <v>0</v>
      </c>
      <c r="AX191" s="76" cm="1">
        <f t="array" ref="AX191">IF(T191="",0,SUMPRODUCT((BX4:BX795="Fruits a coque")*(BY4:BY795="ALERTE")*(COUNTIF(AF191,"*"&amp;BZ4:BZ795&amp;"*")&gt;0)*1))</f>
        <v>0</v>
      </c>
      <c r="AY191" s="76" cm="1">
        <f t="array" ref="AY191">IF(T191="",0,SUMPRODUCT((BX4:BX795="Celeri")*(BY4:BY795="ALERTE")*(COUNTIF(AF191,"*"&amp;BZ4:BZ795&amp;"*")&gt;0)*1))</f>
        <v>0</v>
      </c>
      <c r="AZ191" s="76" cm="1">
        <f t="array" ref="AZ191">IF(T191="",0,SUMPRODUCT((BX4:BX795="Moutarde")*(BY4:BY795="ALERTE")*(COUNTIF(AF191,"*"&amp;BZ4:BZ795&amp;"*")&gt;0)*1))</f>
        <v>0</v>
      </c>
      <c r="BA191" s="76" cm="1">
        <f t="array" ref="BA191">IF(T191="",0,SUMPRODUCT((BX4:BX795="Sesame")*(BY4:BY795="ALERTE")*(COUNTIF(AF191,"*"&amp;BZ4:BZ795&amp;"*")&gt;0)*1))</f>
        <v>0</v>
      </c>
      <c r="BB191" s="76" cm="1">
        <f t="array" ref="BB191">IF(T191="",0,SUMPRODUCT((BX4:BX795="Sulfites")*(BY4:BY795="ALERTE")*(COUNTIF(AF191,"*"&amp;BZ4:BZ795&amp;"*")&gt;0)*1))</f>
        <v>0</v>
      </c>
      <c r="BC191" s="76" cm="1">
        <f t="array" ref="BC191">IF(T191="",0,SUMPRODUCT((BX4:BX795="Lupin")*(BY4:BY795="ALERTE")*(COUNTIF(AF191,"*"&amp;BZ4:BZ795&amp;"*")&gt;0)*1))</f>
        <v>0</v>
      </c>
      <c r="BD191" s="76" cm="1">
        <f t="array" ref="BD191">IF(T191="",0,SUMPRODUCT((BX4:BX795="Mollusques")*(BY4:BY795="EXCL")*(COUNTIF(AF191,"*"&amp;BZ4:BZ795&amp;"*")&gt;0)*1))</f>
        <v>0</v>
      </c>
      <c r="BE191" s="76" cm="1">
        <f t="array" ref="BE191">IF(T191="",0,SUMPRODUCT((BX4:BX795="Mollusques")*(BY4:BY795="ALERTE")*(COUNTIF(AF191,"*"&amp;BZ4:BZ795&amp;"*")&gt;0)*1))</f>
        <v>0</v>
      </c>
      <c r="BF191" s="76" t="str">
        <f t="shared" si="108"/>
        <v/>
      </c>
      <c r="BG191" s="76" t="str">
        <f t="shared" si="109"/>
        <v/>
      </c>
      <c r="BH191" s="76" t="str">
        <f t="shared" si="110"/>
        <v/>
      </c>
      <c r="BI191" s="76" t="str">
        <f t="shared" si="111"/>
        <v/>
      </c>
      <c r="BJ191" s="76" t="str">
        <f t="shared" si="112"/>
        <v/>
      </c>
      <c r="BK191" s="76" t="str">
        <f t="shared" si="113"/>
        <v/>
      </c>
      <c r="BL191" s="76" t="str">
        <f t="shared" si="114"/>
        <v/>
      </c>
      <c r="BM191" s="76" t="str">
        <f t="shared" si="115"/>
        <v/>
      </c>
      <c r="BN191" s="76" t="str">
        <f t="shared" si="116"/>
        <v/>
      </c>
      <c r="BO191" s="76" t="str">
        <f t="shared" si="117"/>
        <v/>
      </c>
      <c r="BP191" s="76" t="str">
        <f t="shared" si="118"/>
        <v/>
      </c>
      <c r="BQ191" s="76" t="str">
        <f t="shared" si="119"/>
        <v/>
      </c>
      <c r="BR191" s="76" t="str">
        <f t="shared" si="120"/>
        <v/>
      </c>
      <c r="BS191" s="76" t="str">
        <f t="shared" si="121"/>
        <v/>
      </c>
      <c r="BT191" s="76" t="str">
        <f t="shared" si="122"/>
        <v/>
      </c>
      <c r="BU191" s="76" t="str">
        <f t="shared" si="123"/>
        <v/>
      </c>
      <c r="BX191" s="67" t="s">
        <v>10</v>
      </c>
      <c r="BY191" s="547" t="s">
        <v>20</v>
      </c>
      <c r="BZ191" s="67" t="s">
        <v>125</v>
      </c>
      <c r="CA191" s="67" t="s">
        <v>579</v>
      </c>
    </row>
    <row r="192" spans="2:79" ht="30" customHeight="1">
      <c r="B192" s="816" t="str">
        <f t="shared" si="84"/>
        <v/>
      </c>
      <c r="C192" s="816" t="str">
        <f t="shared" si="85"/>
        <v/>
      </c>
      <c r="D192" s="816" t="str">
        <f t="shared" si="86"/>
        <v/>
      </c>
      <c r="E192" s="816">
        <f>IF(H191&lt;&gt;"",E191,IF(E191="","",IFERROR(MATCH(TRUE(),INDEX(INDEX($K:$K,E191+1):$K$203&lt;&gt;"",0),0)+E191,"")))</f>
        <v>333</v>
      </c>
      <c r="F192" s="816">
        <f t="shared" si="124"/>
        <v>0</v>
      </c>
      <c r="G192" s="816" t="str">
        <f t="shared" si="87"/>
        <v>0</v>
      </c>
      <c r="H192" s="829" t="str">
        <f t="shared" si="88"/>
        <v/>
      </c>
      <c r="I192" s="837" t="str">
        <f t="shared" si="89"/>
        <v/>
      </c>
      <c r="J192" s="830" t="str">
        <f>IF(K192="","",COUNTIF($K$18:K192,"&lt;&gt;"))</f>
        <v/>
      </c>
      <c r="K192" s="831"/>
      <c r="L192" s="830" t="str">
        <f t="shared" si="90"/>
        <v/>
      </c>
      <c r="M192" s="792">
        <f t="shared" si="91"/>
        <v>1</v>
      </c>
      <c r="N192" s="832">
        <f t="shared" si="92"/>
        <v>175</v>
      </c>
      <c r="O192" s="833" t="str">
        <f t="shared" si="93"/>
        <v>0</v>
      </c>
      <c r="P192" s="832">
        <f t="shared" si="94"/>
        <v>1</v>
      </c>
      <c r="Q192" s="832">
        <f t="shared" si="95"/>
        <v>1</v>
      </c>
      <c r="S192" s="556">
        <f t="shared" si="96"/>
        <v>192</v>
      </c>
      <c r="T192" s="834" t="str">
        <f t="shared" si="125"/>
        <v>0</v>
      </c>
      <c r="U192" s="556" t="s">
        <v>1456</v>
      </c>
      <c r="V192" s="835" t="str">
        <f t="shared" si="97"/>
        <v>0</v>
      </c>
      <c r="W192" s="836" t="str">
        <f t="shared" si="98"/>
        <v/>
      </c>
      <c r="X192" s="560" t="str">
        <f t="shared" si="99"/>
        <v>0</v>
      </c>
      <c r="Y192" s="561" t="str">
        <f t="shared" si="100"/>
        <v/>
      </c>
      <c r="Z192" s="556">
        <f t="shared" si="101"/>
        <v>0</v>
      </c>
      <c r="AA192" s="556">
        <f t="shared" si="102"/>
        <v>0</v>
      </c>
      <c r="AB192" s="561" t="str">
        <f t="shared" si="103"/>
        <v>aucun match</v>
      </c>
      <c r="AC192" s="76" t="str">
        <f t="shared" si="104"/>
        <v>0</v>
      </c>
      <c r="AD192" s="76" t="str">
        <f t="shared" si="105"/>
        <v>0</v>
      </c>
      <c r="AE192" s="76" t="str">
        <f t="shared" si="106"/>
        <v>0</v>
      </c>
      <c r="AF192" s="76" t="str">
        <f t="shared" si="107"/>
        <v xml:space="preserve"> 0 </v>
      </c>
      <c r="AG192" s="76" cm="1">
        <f t="array" ref="AG192">IF(T192="",0,SUMPRODUCT((BX4:BX795="Gluten")*(BY4:BY795="INFO")*(COUNTIF(AF192,"*"&amp;BZ4:BZ795&amp;"*")&gt;0)*1))</f>
        <v>0</v>
      </c>
      <c r="AH192" s="76" cm="1">
        <f t="array" ref="AH192">IF(T192="",0,SUMPRODUCT((BX4:BX795="Gluten")*(BY4:BY795="EXCL")*(COUNTIF(AF192,"*"&amp;BZ4:BZ795&amp;"*")&gt;0)*1))</f>
        <v>0</v>
      </c>
      <c r="AI192" s="76" cm="1">
        <f t="array" ref="AI192">IF(T192="",0,SUMPRODUCT((BX4:BX795="Gluten")*(BY4:BY795="ALERTE")*(COUNTIF(AF192,"*"&amp;BZ4:BZ795&amp;"*")&gt;0)*1))</f>
        <v>0</v>
      </c>
      <c r="AJ192" s="76" cm="1">
        <f t="array" ref="AJ192">IF(T192="",0,SUMPRODUCT((BX4:BX795="Gluten")*(BY4:BY795="SUSP")*(COUNTIF(AF192,"*"&amp;BZ4:BZ795&amp;"*")&gt;0)*1))</f>
        <v>0</v>
      </c>
      <c r="AK192" s="76" cm="1">
        <f t="array" ref="AK192">IF(T192="",0,SUMPRODUCT((BX4:BX795="Crustaces")*(BY4:BY795="ALERTE")*(COUNTIF(AF192,"*"&amp;BZ4:BZ795&amp;"*")&gt;0)*1))</f>
        <v>0</v>
      </c>
      <c r="AL192" s="76" cm="1">
        <f t="array" ref="AL192">IF(T192="",0,SUMPRODUCT((BX4:BX795="Oeufs")*(BY4:BY795="ALERTE")*(COUNTIF(AF192,"*"&amp;BZ4:BZ795&amp;"*")&gt;0)*1))</f>
        <v>0</v>
      </c>
      <c r="AM192" s="76" cm="1">
        <f t="array" ref="AM192">IF(T192="",0,SUMPRODUCT((BX4:BX795="Poissons")*(BY4:BY795="INFO")*(COUNTIF(AF192,"*"&amp;BZ4:BZ795&amp;"*")&gt;0)*1))</f>
        <v>0</v>
      </c>
      <c r="AN192" s="76" cm="1">
        <f t="array" ref="AN192">IF(T192="",0,SUMPRODUCT((BX4:BX795="Poissons")*(BY4:BY795="EXCL")*(COUNTIF(AF192,"*"&amp;BZ4:BZ795&amp;"*")&gt;0)*1))</f>
        <v>0</v>
      </c>
      <c r="AO192" s="76" cm="1">
        <f t="array" ref="AO192">IF(T192="",0,SUMPRODUCT((BX4:BX795="Poissons")*(BY4:BY795="ALERTE")*(COUNTIF(AF192,"*"&amp;BZ4:BZ795&amp;"*")&gt;0)*1))</f>
        <v>0</v>
      </c>
      <c r="AP192" s="76" cm="1">
        <f t="array" ref="AP192">IF(T192="",0,SUMPRODUCT((BX4:BX795="Arachides")*(BY4:BY795="ALERTE")*(COUNTIF(AF192,"*"&amp;BZ4:BZ795&amp;"*")&gt;0)*1))</f>
        <v>0</v>
      </c>
      <c r="AQ192" s="76" cm="1">
        <f t="array" ref="AQ192">IF(T192="",0,SUMPRODUCT((BX4:BX795="Soja")*(BY4:BY795="INFO")*(COUNTIF(AF192,"*"&amp;BZ4:BZ795&amp;"*")&gt;0)*1))</f>
        <v>0</v>
      </c>
      <c r="AR192" s="76" cm="1">
        <f t="array" ref="AR192">IF(T192="",0,SUMPRODUCT((BX4:BX795="Soja")*(BY4:BY795="ALERTE")*(COUNTIF(AF192,"*"&amp;BZ4:BZ795&amp;"*")&gt;0)*1))</f>
        <v>0</v>
      </c>
      <c r="AS192" s="76" cm="1">
        <f t="array" ref="AS192">IF(T192="",0,SUMPRODUCT((BX4:BX795="Lait")*(BY4:BY795="INFO")*(COUNTIF(AF192,"*"&amp;BZ4:BZ795&amp;"*")&gt;0)*1))</f>
        <v>0</v>
      </c>
      <c r="AT192" s="76" cm="1">
        <f t="array" ref="AT192">IF(T192="",0,SUMPRODUCT((BX4:BX795="Lait")*(BY4:BY795="EXCL")*(COUNTIF(AF192,"*"&amp;BZ4:BZ795&amp;"*")&gt;0)*1))</f>
        <v>0</v>
      </c>
      <c r="AU192" s="76" cm="1">
        <f t="array" ref="AU192">IF(T192="",0,SUMPRODUCT((BX4:BX795="Lait")*(BY4:BY795="ALERTE")*(COUNTIF(AF192,"*"&amp;BZ4:BZ795&amp;"*")&gt;0)*1))</f>
        <v>0</v>
      </c>
      <c r="AV192" s="76" cm="1">
        <f t="array" ref="AV192">IF(T192="",0,SUMPRODUCT((BX4:BX795="Lait")*(BY4:BY795="SUSP")*(COUNTIF(AF192,"*"&amp;BZ4:BZ795&amp;"*")&gt;0)*1))</f>
        <v>0</v>
      </c>
      <c r="AW192" s="76" cm="1">
        <f t="array" ref="AW192">IF(T192="",0,SUMPRODUCT((BX4:BX795="Fruits a coque")*(BY4:BY795="EXCL")*(COUNTIF(AF192,"*"&amp;BZ4:BZ795&amp;"*")&gt;0)*1))</f>
        <v>0</v>
      </c>
      <c r="AX192" s="76" cm="1">
        <f t="array" ref="AX192">IF(T192="",0,SUMPRODUCT((BX4:BX795="Fruits a coque")*(BY4:BY795="ALERTE")*(COUNTIF(AF192,"*"&amp;BZ4:BZ795&amp;"*")&gt;0)*1))</f>
        <v>0</v>
      </c>
      <c r="AY192" s="76" cm="1">
        <f t="array" ref="AY192">IF(T192="",0,SUMPRODUCT((BX4:BX795="Celeri")*(BY4:BY795="ALERTE")*(COUNTIF(AF192,"*"&amp;BZ4:BZ795&amp;"*")&gt;0)*1))</f>
        <v>0</v>
      </c>
      <c r="AZ192" s="76" cm="1">
        <f t="array" ref="AZ192">IF(T192="",0,SUMPRODUCT((BX4:BX795="Moutarde")*(BY4:BY795="ALERTE")*(COUNTIF(AF192,"*"&amp;BZ4:BZ795&amp;"*")&gt;0)*1))</f>
        <v>0</v>
      </c>
      <c r="BA192" s="76" cm="1">
        <f t="array" ref="BA192">IF(T192="",0,SUMPRODUCT((BX4:BX795="Sesame")*(BY4:BY795="ALERTE")*(COUNTIF(AF192,"*"&amp;BZ4:BZ795&amp;"*")&gt;0)*1))</f>
        <v>0</v>
      </c>
      <c r="BB192" s="76" cm="1">
        <f t="array" ref="BB192">IF(T192="",0,SUMPRODUCT((BX4:BX795="Sulfites")*(BY4:BY795="ALERTE")*(COUNTIF(AF192,"*"&amp;BZ4:BZ795&amp;"*")&gt;0)*1))</f>
        <v>0</v>
      </c>
      <c r="BC192" s="76" cm="1">
        <f t="array" ref="BC192">IF(T192="",0,SUMPRODUCT((BX4:BX795="Lupin")*(BY4:BY795="ALERTE")*(COUNTIF(AF192,"*"&amp;BZ4:BZ795&amp;"*")&gt;0)*1))</f>
        <v>0</v>
      </c>
      <c r="BD192" s="76" cm="1">
        <f t="array" ref="BD192">IF(T192="",0,SUMPRODUCT((BX4:BX795="Mollusques")*(BY4:BY795="EXCL")*(COUNTIF(AF192,"*"&amp;BZ4:BZ795&amp;"*")&gt;0)*1))</f>
        <v>0</v>
      </c>
      <c r="BE192" s="76" cm="1">
        <f t="array" ref="BE192">IF(T192="",0,SUMPRODUCT((BX4:BX795="Mollusques")*(BY4:BY795="ALERTE")*(COUNTIF(AF192,"*"&amp;BZ4:BZ795&amp;"*")&gt;0)*1))</f>
        <v>0</v>
      </c>
      <c r="BF192" s="76" t="str">
        <f t="shared" si="108"/>
        <v/>
      </c>
      <c r="BG192" s="76" t="str">
        <f t="shared" si="109"/>
        <v/>
      </c>
      <c r="BH192" s="76" t="str">
        <f t="shared" si="110"/>
        <v/>
      </c>
      <c r="BI192" s="76" t="str">
        <f t="shared" si="111"/>
        <v/>
      </c>
      <c r="BJ192" s="76" t="str">
        <f t="shared" si="112"/>
        <v/>
      </c>
      <c r="BK192" s="76" t="str">
        <f t="shared" si="113"/>
        <v/>
      </c>
      <c r="BL192" s="76" t="str">
        <f t="shared" si="114"/>
        <v/>
      </c>
      <c r="BM192" s="76" t="str">
        <f t="shared" si="115"/>
        <v/>
      </c>
      <c r="BN192" s="76" t="str">
        <f t="shared" si="116"/>
        <v/>
      </c>
      <c r="BO192" s="76" t="str">
        <f t="shared" si="117"/>
        <v/>
      </c>
      <c r="BP192" s="76" t="str">
        <f t="shared" si="118"/>
        <v/>
      </c>
      <c r="BQ192" s="76" t="str">
        <f t="shared" si="119"/>
        <v/>
      </c>
      <c r="BR192" s="76" t="str">
        <f t="shared" si="120"/>
        <v/>
      </c>
      <c r="BS192" s="76" t="str">
        <f t="shared" si="121"/>
        <v/>
      </c>
      <c r="BT192" s="76" t="str">
        <f t="shared" si="122"/>
        <v/>
      </c>
      <c r="BU192" s="76" t="str">
        <f t="shared" si="123"/>
        <v/>
      </c>
      <c r="BX192" s="67" t="s">
        <v>10</v>
      </c>
      <c r="BY192" s="547" t="s">
        <v>20</v>
      </c>
      <c r="BZ192" s="67" t="s">
        <v>2124</v>
      </c>
      <c r="CA192" s="67" t="s">
        <v>580</v>
      </c>
    </row>
    <row r="193" spans="2:79" ht="30" customHeight="1">
      <c r="B193" s="816" t="str">
        <f t="shared" si="84"/>
        <v/>
      </c>
      <c r="C193" s="816" t="str">
        <f t="shared" si="85"/>
        <v/>
      </c>
      <c r="D193" s="816" t="str">
        <f t="shared" si="86"/>
        <v/>
      </c>
      <c r="E193" s="816">
        <f>IF(H192&lt;&gt;"",E192,IF(E192="","",IFERROR(MATCH(TRUE(),INDEX(INDEX($K:$K,E192+1):$K$203&lt;&gt;"",0),0)+E192,"")))</f>
        <v>334</v>
      </c>
      <c r="F193" s="816">
        <f t="shared" si="124"/>
        <v>0</v>
      </c>
      <c r="G193" s="816" t="str">
        <f t="shared" si="87"/>
        <v>0</v>
      </c>
      <c r="H193" s="829" t="str">
        <f t="shared" si="88"/>
        <v/>
      </c>
      <c r="I193" s="837" t="str">
        <f t="shared" si="89"/>
        <v/>
      </c>
      <c r="J193" s="830" t="str">
        <f>IF(K193="","",COUNTIF($K$18:K193,"&lt;&gt;"))</f>
        <v/>
      </c>
      <c r="K193" s="831"/>
      <c r="L193" s="830" t="str">
        <f t="shared" si="90"/>
        <v/>
      </c>
      <c r="M193" s="792">
        <f t="shared" si="91"/>
        <v>1</v>
      </c>
      <c r="N193" s="832">
        <f t="shared" si="92"/>
        <v>176</v>
      </c>
      <c r="O193" s="833" t="str">
        <f t="shared" si="93"/>
        <v>0</v>
      </c>
      <c r="P193" s="832">
        <f t="shared" si="94"/>
        <v>1</v>
      </c>
      <c r="Q193" s="832">
        <f t="shared" si="95"/>
        <v>1</v>
      </c>
      <c r="S193" s="556">
        <f t="shared" si="96"/>
        <v>193</v>
      </c>
      <c r="T193" s="834" t="str">
        <f t="shared" si="125"/>
        <v>0</v>
      </c>
      <c r="U193" s="556" t="s">
        <v>1456</v>
      </c>
      <c r="V193" s="835" t="str">
        <f t="shared" si="97"/>
        <v>0</v>
      </c>
      <c r="W193" s="836" t="str">
        <f t="shared" si="98"/>
        <v/>
      </c>
      <c r="X193" s="560" t="str">
        <f t="shared" si="99"/>
        <v>0</v>
      </c>
      <c r="Y193" s="561" t="str">
        <f t="shared" si="100"/>
        <v/>
      </c>
      <c r="Z193" s="556">
        <f t="shared" si="101"/>
        <v>0</v>
      </c>
      <c r="AA193" s="556">
        <f t="shared" si="102"/>
        <v>0</v>
      </c>
      <c r="AB193" s="561" t="str">
        <f t="shared" si="103"/>
        <v>aucun match</v>
      </c>
      <c r="AC193" s="76" t="str">
        <f t="shared" si="104"/>
        <v>0</v>
      </c>
      <c r="AD193" s="76" t="str">
        <f t="shared" si="105"/>
        <v>0</v>
      </c>
      <c r="AE193" s="76" t="str">
        <f t="shared" si="106"/>
        <v>0</v>
      </c>
      <c r="AF193" s="76" t="str">
        <f t="shared" si="107"/>
        <v xml:space="preserve"> 0 </v>
      </c>
      <c r="AG193" s="76" cm="1">
        <f t="array" ref="AG193">IF(T193="",0,SUMPRODUCT((BX4:BX795="Gluten")*(BY4:BY795="INFO")*(COUNTIF(AF193,"*"&amp;BZ4:BZ795&amp;"*")&gt;0)*1))</f>
        <v>0</v>
      </c>
      <c r="AH193" s="76" cm="1">
        <f t="array" ref="AH193">IF(T193="",0,SUMPRODUCT((BX4:BX795="Gluten")*(BY4:BY795="EXCL")*(COUNTIF(AF193,"*"&amp;BZ4:BZ795&amp;"*")&gt;0)*1))</f>
        <v>0</v>
      </c>
      <c r="AI193" s="76" cm="1">
        <f t="array" ref="AI193">IF(T193="",0,SUMPRODUCT((BX4:BX795="Gluten")*(BY4:BY795="ALERTE")*(COUNTIF(AF193,"*"&amp;BZ4:BZ795&amp;"*")&gt;0)*1))</f>
        <v>0</v>
      </c>
      <c r="AJ193" s="76" cm="1">
        <f t="array" ref="AJ193">IF(T193="",0,SUMPRODUCT((BX4:BX795="Gluten")*(BY4:BY795="SUSP")*(COUNTIF(AF193,"*"&amp;BZ4:BZ795&amp;"*")&gt;0)*1))</f>
        <v>0</v>
      </c>
      <c r="AK193" s="76" cm="1">
        <f t="array" ref="AK193">IF(T193="",0,SUMPRODUCT((BX4:BX795="Crustaces")*(BY4:BY795="ALERTE")*(COUNTIF(AF193,"*"&amp;BZ4:BZ795&amp;"*")&gt;0)*1))</f>
        <v>0</v>
      </c>
      <c r="AL193" s="76" cm="1">
        <f t="array" ref="AL193">IF(T193="",0,SUMPRODUCT((BX4:BX795="Oeufs")*(BY4:BY795="ALERTE")*(COUNTIF(AF193,"*"&amp;BZ4:BZ795&amp;"*")&gt;0)*1))</f>
        <v>0</v>
      </c>
      <c r="AM193" s="76" cm="1">
        <f t="array" ref="AM193">IF(T193="",0,SUMPRODUCT((BX4:BX795="Poissons")*(BY4:BY795="INFO")*(COUNTIF(AF193,"*"&amp;BZ4:BZ795&amp;"*")&gt;0)*1))</f>
        <v>0</v>
      </c>
      <c r="AN193" s="76" cm="1">
        <f t="array" ref="AN193">IF(T193="",0,SUMPRODUCT((BX4:BX795="Poissons")*(BY4:BY795="EXCL")*(COUNTIF(AF193,"*"&amp;BZ4:BZ795&amp;"*")&gt;0)*1))</f>
        <v>0</v>
      </c>
      <c r="AO193" s="76" cm="1">
        <f t="array" ref="AO193">IF(T193="",0,SUMPRODUCT((BX4:BX795="Poissons")*(BY4:BY795="ALERTE")*(COUNTIF(AF193,"*"&amp;BZ4:BZ795&amp;"*")&gt;0)*1))</f>
        <v>0</v>
      </c>
      <c r="AP193" s="76" cm="1">
        <f t="array" ref="AP193">IF(T193="",0,SUMPRODUCT((BX4:BX795="Arachides")*(BY4:BY795="ALERTE")*(COUNTIF(AF193,"*"&amp;BZ4:BZ795&amp;"*")&gt;0)*1))</f>
        <v>0</v>
      </c>
      <c r="AQ193" s="76" cm="1">
        <f t="array" ref="AQ193">IF(T193="",0,SUMPRODUCT((BX4:BX795="Soja")*(BY4:BY795="INFO")*(COUNTIF(AF193,"*"&amp;BZ4:BZ795&amp;"*")&gt;0)*1))</f>
        <v>0</v>
      </c>
      <c r="AR193" s="76" cm="1">
        <f t="array" ref="AR193">IF(T193="",0,SUMPRODUCT((BX4:BX795="Soja")*(BY4:BY795="ALERTE")*(COUNTIF(AF193,"*"&amp;BZ4:BZ795&amp;"*")&gt;0)*1))</f>
        <v>0</v>
      </c>
      <c r="AS193" s="76" cm="1">
        <f t="array" ref="AS193">IF(T193="",0,SUMPRODUCT((BX4:BX795="Lait")*(BY4:BY795="INFO")*(COUNTIF(AF193,"*"&amp;BZ4:BZ795&amp;"*")&gt;0)*1))</f>
        <v>0</v>
      </c>
      <c r="AT193" s="76" cm="1">
        <f t="array" ref="AT193">IF(T193="",0,SUMPRODUCT((BX4:BX795="Lait")*(BY4:BY795="EXCL")*(COUNTIF(AF193,"*"&amp;BZ4:BZ795&amp;"*")&gt;0)*1))</f>
        <v>0</v>
      </c>
      <c r="AU193" s="76" cm="1">
        <f t="array" ref="AU193">IF(T193="",0,SUMPRODUCT((BX4:BX795="Lait")*(BY4:BY795="ALERTE")*(COUNTIF(AF193,"*"&amp;BZ4:BZ795&amp;"*")&gt;0)*1))</f>
        <v>0</v>
      </c>
      <c r="AV193" s="76" cm="1">
        <f t="array" ref="AV193">IF(T193="",0,SUMPRODUCT((BX4:BX795="Lait")*(BY4:BY795="SUSP")*(COUNTIF(AF193,"*"&amp;BZ4:BZ795&amp;"*")&gt;0)*1))</f>
        <v>0</v>
      </c>
      <c r="AW193" s="76" cm="1">
        <f t="array" ref="AW193">IF(T193="",0,SUMPRODUCT((BX4:BX795="Fruits a coque")*(BY4:BY795="EXCL")*(COUNTIF(AF193,"*"&amp;BZ4:BZ795&amp;"*")&gt;0)*1))</f>
        <v>0</v>
      </c>
      <c r="AX193" s="76" cm="1">
        <f t="array" ref="AX193">IF(T193="",0,SUMPRODUCT((BX4:BX795="Fruits a coque")*(BY4:BY795="ALERTE")*(COUNTIF(AF193,"*"&amp;BZ4:BZ795&amp;"*")&gt;0)*1))</f>
        <v>0</v>
      </c>
      <c r="AY193" s="76" cm="1">
        <f t="array" ref="AY193">IF(T193="",0,SUMPRODUCT((BX4:BX795="Celeri")*(BY4:BY795="ALERTE")*(COUNTIF(AF193,"*"&amp;BZ4:BZ795&amp;"*")&gt;0)*1))</f>
        <v>0</v>
      </c>
      <c r="AZ193" s="76" cm="1">
        <f t="array" ref="AZ193">IF(T193="",0,SUMPRODUCT((BX4:BX795="Moutarde")*(BY4:BY795="ALERTE")*(COUNTIF(AF193,"*"&amp;BZ4:BZ795&amp;"*")&gt;0)*1))</f>
        <v>0</v>
      </c>
      <c r="BA193" s="76" cm="1">
        <f t="array" ref="BA193">IF(T193="",0,SUMPRODUCT((BX4:BX795="Sesame")*(BY4:BY795="ALERTE")*(COUNTIF(AF193,"*"&amp;BZ4:BZ795&amp;"*")&gt;0)*1))</f>
        <v>0</v>
      </c>
      <c r="BB193" s="76" cm="1">
        <f t="array" ref="BB193">IF(T193="",0,SUMPRODUCT((BX4:BX795="Sulfites")*(BY4:BY795="ALERTE")*(COUNTIF(AF193,"*"&amp;BZ4:BZ795&amp;"*")&gt;0)*1))</f>
        <v>0</v>
      </c>
      <c r="BC193" s="76" cm="1">
        <f t="array" ref="BC193">IF(T193="",0,SUMPRODUCT((BX4:BX795="Lupin")*(BY4:BY795="ALERTE")*(COUNTIF(AF193,"*"&amp;BZ4:BZ795&amp;"*")&gt;0)*1))</f>
        <v>0</v>
      </c>
      <c r="BD193" s="76" cm="1">
        <f t="array" ref="BD193">IF(T193="",0,SUMPRODUCT((BX4:BX795="Mollusques")*(BY4:BY795="EXCL")*(COUNTIF(AF193,"*"&amp;BZ4:BZ795&amp;"*")&gt;0)*1))</f>
        <v>0</v>
      </c>
      <c r="BE193" s="76" cm="1">
        <f t="array" ref="BE193">IF(T193="",0,SUMPRODUCT((BX4:BX795="Mollusques")*(BY4:BY795="ALERTE")*(COUNTIF(AF193,"*"&amp;BZ4:BZ795&amp;"*")&gt;0)*1))</f>
        <v>0</v>
      </c>
      <c r="BF193" s="76" t="str">
        <f t="shared" si="108"/>
        <v/>
      </c>
      <c r="BG193" s="76" t="str">
        <f t="shared" si="109"/>
        <v/>
      </c>
      <c r="BH193" s="76" t="str">
        <f t="shared" si="110"/>
        <v/>
      </c>
      <c r="BI193" s="76" t="str">
        <f t="shared" si="111"/>
        <v/>
      </c>
      <c r="BJ193" s="76" t="str">
        <f t="shared" si="112"/>
        <v/>
      </c>
      <c r="BK193" s="76" t="str">
        <f t="shared" si="113"/>
        <v/>
      </c>
      <c r="BL193" s="76" t="str">
        <f t="shared" si="114"/>
        <v/>
      </c>
      <c r="BM193" s="76" t="str">
        <f t="shared" si="115"/>
        <v/>
      </c>
      <c r="BN193" s="76" t="str">
        <f t="shared" si="116"/>
        <v/>
      </c>
      <c r="BO193" s="76" t="str">
        <f t="shared" si="117"/>
        <v/>
      </c>
      <c r="BP193" s="76" t="str">
        <f t="shared" si="118"/>
        <v/>
      </c>
      <c r="BQ193" s="76" t="str">
        <f t="shared" si="119"/>
        <v/>
      </c>
      <c r="BR193" s="76" t="str">
        <f t="shared" si="120"/>
        <v/>
      </c>
      <c r="BS193" s="76" t="str">
        <f t="shared" si="121"/>
        <v/>
      </c>
      <c r="BT193" s="76" t="str">
        <f t="shared" si="122"/>
        <v/>
      </c>
      <c r="BU193" s="76" t="str">
        <f t="shared" si="123"/>
        <v/>
      </c>
      <c r="BX193" s="67" t="s">
        <v>10</v>
      </c>
      <c r="BY193" s="547" t="s">
        <v>20</v>
      </c>
      <c r="BZ193" s="67" t="s">
        <v>388</v>
      </c>
      <c r="CA193" s="67" t="s">
        <v>581</v>
      </c>
    </row>
    <row r="194" spans="2:79" ht="30" customHeight="1">
      <c r="B194" s="816" t="str">
        <f t="shared" si="84"/>
        <v/>
      </c>
      <c r="C194" s="816" t="str">
        <f t="shared" si="85"/>
        <v/>
      </c>
      <c r="D194" s="816" t="str">
        <f t="shared" si="86"/>
        <v/>
      </c>
      <c r="E194" s="816">
        <f>IF(H193&lt;&gt;"",E193,IF(E193="","",IFERROR(MATCH(TRUE(),INDEX(INDEX($K:$K,E193+1):$K$203&lt;&gt;"",0),0)+E193,"")))</f>
        <v>335</v>
      </c>
      <c r="F194" s="816">
        <f t="shared" si="124"/>
        <v>0</v>
      </c>
      <c r="G194" s="816" t="str">
        <f t="shared" si="87"/>
        <v>0</v>
      </c>
      <c r="H194" s="829" t="str">
        <f t="shared" si="88"/>
        <v/>
      </c>
      <c r="I194" s="837" t="str">
        <f t="shared" si="89"/>
        <v/>
      </c>
      <c r="J194" s="830" t="str">
        <f>IF(K194="","",COUNTIF($K$18:K194,"&lt;&gt;"))</f>
        <v/>
      </c>
      <c r="K194" s="831"/>
      <c r="L194" s="830" t="str">
        <f t="shared" si="90"/>
        <v/>
      </c>
      <c r="M194" s="792">
        <f t="shared" si="91"/>
        <v>1</v>
      </c>
      <c r="N194" s="832">
        <f t="shared" si="92"/>
        <v>177</v>
      </c>
      <c r="O194" s="833" t="str">
        <f t="shared" si="93"/>
        <v>0</v>
      </c>
      <c r="P194" s="832">
        <f t="shared" si="94"/>
        <v>1</v>
      </c>
      <c r="Q194" s="832">
        <f t="shared" si="95"/>
        <v>1</v>
      </c>
      <c r="S194" s="556">
        <f t="shared" si="96"/>
        <v>194</v>
      </c>
      <c r="T194" s="834" t="str">
        <f t="shared" si="125"/>
        <v>0</v>
      </c>
      <c r="U194" s="556" t="s">
        <v>1456</v>
      </c>
      <c r="V194" s="835" t="str">
        <f t="shared" si="97"/>
        <v>0</v>
      </c>
      <c r="W194" s="836" t="str">
        <f t="shared" si="98"/>
        <v/>
      </c>
      <c r="X194" s="560" t="str">
        <f t="shared" si="99"/>
        <v>0</v>
      </c>
      <c r="Y194" s="561" t="str">
        <f t="shared" si="100"/>
        <v/>
      </c>
      <c r="Z194" s="556">
        <f t="shared" si="101"/>
        <v>0</v>
      </c>
      <c r="AA194" s="556">
        <f t="shared" si="102"/>
        <v>0</v>
      </c>
      <c r="AB194" s="561" t="str">
        <f t="shared" si="103"/>
        <v>aucun match</v>
      </c>
      <c r="AC194" s="76" t="str">
        <f t="shared" si="104"/>
        <v>0</v>
      </c>
      <c r="AD194" s="76" t="str">
        <f t="shared" si="105"/>
        <v>0</v>
      </c>
      <c r="AE194" s="76" t="str">
        <f t="shared" si="106"/>
        <v>0</v>
      </c>
      <c r="AF194" s="76" t="str">
        <f t="shared" si="107"/>
        <v xml:space="preserve"> 0 </v>
      </c>
      <c r="AG194" s="76" cm="1">
        <f t="array" ref="AG194">IF(T194="",0,SUMPRODUCT((BX4:BX795="Gluten")*(BY4:BY795="INFO")*(COUNTIF(AF194,"*"&amp;BZ4:BZ795&amp;"*")&gt;0)*1))</f>
        <v>0</v>
      </c>
      <c r="AH194" s="76" cm="1">
        <f t="array" ref="AH194">IF(T194="",0,SUMPRODUCT((BX4:BX795="Gluten")*(BY4:BY795="EXCL")*(COUNTIF(AF194,"*"&amp;BZ4:BZ795&amp;"*")&gt;0)*1))</f>
        <v>0</v>
      </c>
      <c r="AI194" s="76" cm="1">
        <f t="array" ref="AI194">IF(T194="",0,SUMPRODUCT((BX4:BX795="Gluten")*(BY4:BY795="ALERTE")*(COUNTIF(AF194,"*"&amp;BZ4:BZ795&amp;"*")&gt;0)*1))</f>
        <v>0</v>
      </c>
      <c r="AJ194" s="76" cm="1">
        <f t="array" ref="AJ194">IF(T194="",0,SUMPRODUCT((BX4:BX795="Gluten")*(BY4:BY795="SUSP")*(COUNTIF(AF194,"*"&amp;BZ4:BZ795&amp;"*")&gt;0)*1))</f>
        <v>0</v>
      </c>
      <c r="AK194" s="76" cm="1">
        <f t="array" ref="AK194">IF(T194="",0,SUMPRODUCT((BX4:BX795="Crustaces")*(BY4:BY795="ALERTE")*(COUNTIF(AF194,"*"&amp;BZ4:BZ795&amp;"*")&gt;0)*1))</f>
        <v>0</v>
      </c>
      <c r="AL194" s="76" cm="1">
        <f t="array" ref="AL194">IF(T194="",0,SUMPRODUCT((BX4:BX795="Oeufs")*(BY4:BY795="ALERTE")*(COUNTIF(AF194,"*"&amp;BZ4:BZ795&amp;"*")&gt;0)*1))</f>
        <v>0</v>
      </c>
      <c r="AM194" s="76" cm="1">
        <f t="array" ref="AM194">IF(T194="",0,SUMPRODUCT((BX4:BX795="Poissons")*(BY4:BY795="INFO")*(COUNTIF(AF194,"*"&amp;BZ4:BZ795&amp;"*")&gt;0)*1))</f>
        <v>0</v>
      </c>
      <c r="AN194" s="76" cm="1">
        <f t="array" ref="AN194">IF(T194="",0,SUMPRODUCT((BX4:BX795="Poissons")*(BY4:BY795="EXCL")*(COUNTIF(AF194,"*"&amp;BZ4:BZ795&amp;"*")&gt;0)*1))</f>
        <v>0</v>
      </c>
      <c r="AO194" s="76" cm="1">
        <f t="array" ref="AO194">IF(T194="",0,SUMPRODUCT((BX4:BX795="Poissons")*(BY4:BY795="ALERTE")*(COUNTIF(AF194,"*"&amp;BZ4:BZ795&amp;"*")&gt;0)*1))</f>
        <v>0</v>
      </c>
      <c r="AP194" s="76" cm="1">
        <f t="array" ref="AP194">IF(T194="",0,SUMPRODUCT((BX4:BX795="Arachides")*(BY4:BY795="ALERTE")*(COUNTIF(AF194,"*"&amp;BZ4:BZ795&amp;"*")&gt;0)*1))</f>
        <v>0</v>
      </c>
      <c r="AQ194" s="76" cm="1">
        <f t="array" ref="AQ194">IF(T194="",0,SUMPRODUCT((BX4:BX795="Soja")*(BY4:BY795="INFO")*(COUNTIF(AF194,"*"&amp;BZ4:BZ795&amp;"*")&gt;0)*1))</f>
        <v>0</v>
      </c>
      <c r="AR194" s="76" cm="1">
        <f t="array" ref="AR194">IF(T194="",0,SUMPRODUCT((BX4:BX795="Soja")*(BY4:BY795="ALERTE")*(COUNTIF(AF194,"*"&amp;BZ4:BZ795&amp;"*")&gt;0)*1))</f>
        <v>0</v>
      </c>
      <c r="AS194" s="76" cm="1">
        <f t="array" ref="AS194">IF(T194="",0,SUMPRODUCT((BX4:BX795="Lait")*(BY4:BY795="INFO")*(COUNTIF(AF194,"*"&amp;BZ4:BZ795&amp;"*")&gt;0)*1))</f>
        <v>0</v>
      </c>
      <c r="AT194" s="76" cm="1">
        <f t="array" ref="AT194">IF(T194="",0,SUMPRODUCT((BX4:BX795="Lait")*(BY4:BY795="EXCL")*(COUNTIF(AF194,"*"&amp;BZ4:BZ795&amp;"*")&gt;0)*1))</f>
        <v>0</v>
      </c>
      <c r="AU194" s="76" cm="1">
        <f t="array" ref="AU194">IF(T194="",0,SUMPRODUCT((BX4:BX795="Lait")*(BY4:BY795="ALERTE")*(COUNTIF(AF194,"*"&amp;BZ4:BZ795&amp;"*")&gt;0)*1))</f>
        <v>0</v>
      </c>
      <c r="AV194" s="76" cm="1">
        <f t="array" ref="AV194">IF(T194="",0,SUMPRODUCT((BX4:BX795="Lait")*(BY4:BY795="SUSP")*(COUNTIF(AF194,"*"&amp;BZ4:BZ795&amp;"*")&gt;0)*1))</f>
        <v>0</v>
      </c>
      <c r="AW194" s="76" cm="1">
        <f t="array" ref="AW194">IF(T194="",0,SUMPRODUCT((BX4:BX795="Fruits a coque")*(BY4:BY795="EXCL")*(COUNTIF(AF194,"*"&amp;BZ4:BZ795&amp;"*")&gt;0)*1))</f>
        <v>0</v>
      </c>
      <c r="AX194" s="76" cm="1">
        <f t="array" ref="AX194">IF(T194="",0,SUMPRODUCT((BX4:BX795="Fruits a coque")*(BY4:BY795="ALERTE")*(COUNTIF(AF194,"*"&amp;BZ4:BZ795&amp;"*")&gt;0)*1))</f>
        <v>0</v>
      </c>
      <c r="AY194" s="76" cm="1">
        <f t="array" ref="AY194">IF(T194="",0,SUMPRODUCT((BX4:BX795="Celeri")*(BY4:BY795="ALERTE")*(COUNTIF(AF194,"*"&amp;BZ4:BZ795&amp;"*")&gt;0)*1))</f>
        <v>0</v>
      </c>
      <c r="AZ194" s="76" cm="1">
        <f t="array" ref="AZ194">IF(T194="",0,SUMPRODUCT((BX4:BX795="Moutarde")*(BY4:BY795="ALERTE")*(COUNTIF(AF194,"*"&amp;BZ4:BZ795&amp;"*")&gt;0)*1))</f>
        <v>0</v>
      </c>
      <c r="BA194" s="76" cm="1">
        <f t="array" ref="BA194">IF(T194="",0,SUMPRODUCT((BX4:BX795="Sesame")*(BY4:BY795="ALERTE")*(COUNTIF(AF194,"*"&amp;BZ4:BZ795&amp;"*")&gt;0)*1))</f>
        <v>0</v>
      </c>
      <c r="BB194" s="76" cm="1">
        <f t="array" ref="BB194">IF(T194="",0,SUMPRODUCT((BX4:BX795="Sulfites")*(BY4:BY795="ALERTE")*(COUNTIF(AF194,"*"&amp;BZ4:BZ795&amp;"*")&gt;0)*1))</f>
        <v>0</v>
      </c>
      <c r="BC194" s="76" cm="1">
        <f t="array" ref="BC194">IF(T194="",0,SUMPRODUCT((BX4:BX795="Lupin")*(BY4:BY795="ALERTE")*(COUNTIF(AF194,"*"&amp;BZ4:BZ795&amp;"*")&gt;0)*1))</f>
        <v>0</v>
      </c>
      <c r="BD194" s="76" cm="1">
        <f t="array" ref="BD194">IF(T194="",0,SUMPRODUCT((BX4:BX795="Mollusques")*(BY4:BY795="EXCL")*(COUNTIF(AF194,"*"&amp;BZ4:BZ795&amp;"*")&gt;0)*1))</f>
        <v>0</v>
      </c>
      <c r="BE194" s="76" cm="1">
        <f t="array" ref="BE194">IF(T194="",0,SUMPRODUCT((BX4:BX795="Mollusques")*(BY4:BY795="ALERTE")*(COUNTIF(AF194,"*"&amp;BZ4:BZ795&amp;"*")&gt;0)*1))</f>
        <v>0</v>
      </c>
      <c r="BF194" s="76" t="str">
        <f t="shared" si="108"/>
        <v/>
      </c>
      <c r="BG194" s="76" t="str">
        <f t="shared" si="109"/>
        <v/>
      </c>
      <c r="BH194" s="76" t="str">
        <f t="shared" si="110"/>
        <v/>
      </c>
      <c r="BI194" s="76" t="str">
        <f t="shared" si="111"/>
        <v/>
      </c>
      <c r="BJ194" s="76" t="str">
        <f t="shared" si="112"/>
        <v/>
      </c>
      <c r="BK194" s="76" t="str">
        <f t="shared" si="113"/>
        <v/>
      </c>
      <c r="BL194" s="76" t="str">
        <f t="shared" si="114"/>
        <v/>
      </c>
      <c r="BM194" s="76" t="str">
        <f t="shared" si="115"/>
        <v/>
      </c>
      <c r="BN194" s="76" t="str">
        <f t="shared" si="116"/>
        <v/>
      </c>
      <c r="BO194" s="76" t="str">
        <f t="shared" si="117"/>
        <v/>
      </c>
      <c r="BP194" s="76" t="str">
        <f t="shared" si="118"/>
        <v/>
      </c>
      <c r="BQ194" s="76" t="str">
        <f t="shared" si="119"/>
        <v/>
      </c>
      <c r="BR194" s="76" t="str">
        <f t="shared" si="120"/>
        <v/>
      </c>
      <c r="BS194" s="76" t="str">
        <f t="shared" si="121"/>
        <v/>
      </c>
      <c r="BT194" s="76" t="str">
        <f t="shared" si="122"/>
        <v/>
      </c>
      <c r="BU194" s="76" t="str">
        <f t="shared" si="123"/>
        <v/>
      </c>
      <c r="BX194" s="67" t="s">
        <v>10</v>
      </c>
      <c r="BY194" s="547" t="s">
        <v>20</v>
      </c>
      <c r="BZ194" s="67" t="s">
        <v>126</v>
      </c>
      <c r="CA194" s="67" t="s">
        <v>582</v>
      </c>
    </row>
    <row r="195" spans="2:79" ht="30" customHeight="1">
      <c r="B195" s="816" t="str">
        <f t="shared" si="84"/>
        <v/>
      </c>
      <c r="C195" s="816" t="str">
        <f t="shared" si="85"/>
        <v/>
      </c>
      <c r="D195" s="816" t="str">
        <f t="shared" si="86"/>
        <v/>
      </c>
      <c r="E195" s="816">
        <f>IF(H194&lt;&gt;"",E194,IF(E194="","",IFERROR(MATCH(TRUE(),INDEX(INDEX($K:$K,E194+1):$K$203&lt;&gt;"",0),0)+E194,"")))</f>
        <v>336</v>
      </c>
      <c r="F195" s="816">
        <f t="shared" si="124"/>
        <v>0</v>
      </c>
      <c r="G195" s="816" t="str">
        <f t="shared" si="87"/>
        <v>0</v>
      </c>
      <c r="H195" s="829" t="str">
        <f t="shared" si="88"/>
        <v/>
      </c>
      <c r="I195" s="837" t="str">
        <f t="shared" si="89"/>
        <v/>
      </c>
      <c r="J195" s="830" t="str">
        <f>IF(K195="","",COUNTIF($K$18:K195,"&lt;&gt;"))</f>
        <v/>
      </c>
      <c r="K195" s="831"/>
      <c r="L195" s="830" t="str">
        <f t="shared" si="90"/>
        <v/>
      </c>
      <c r="M195" s="792">
        <f t="shared" si="91"/>
        <v>1</v>
      </c>
      <c r="N195" s="832">
        <f t="shared" si="92"/>
        <v>178</v>
      </c>
      <c r="O195" s="833" t="str">
        <f t="shared" si="93"/>
        <v>0</v>
      </c>
      <c r="P195" s="832">
        <f t="shared" si="94"/>
        <v>1</v>
      </c>
      <c r="Q195" s="832">
        <f t="shared" si="95"/>
        <v>1</v>
      </c>
      <c r="S195" s="556">
        <f t="shared" si="96"/>
        <v>195</v>
      </c>
      <c r="T195" s="834" t="str">
        <f t="shared" si="125"/>
        <v>0</v>
      </c>
      <c r="U195" s="556" t="s">
        <v>1456</v>
      </c>
      <c r="V195" s="835" t="str">
        <f t="shared" si="97"/>
        <v>0</v>
      </c>
      <c r="W195" s="836" t="str">
        <f t="shared" si="98"/>
        <v/>
      </c>
      <c r="X195" s="560" t="str">
        <f t="shared" si="99"/>
        <v>0</v>
      </c>
      <c r="Y195" s="561" t="str">
        <f t="shared" si="100"/>
        <v/>
      </c>
      <c r="Z195" s="556">
        <f t="shared" si="101"/>
        <v>0</v>
      </c>
      <c r="AA195" s="556">
        <f t="shared" si="102"/>
        <v>0</v>
      </c>
      <c r="AB195" s="561" t="str">
        <f t="shared" si="103"/>
        <v>aucun match</v>
      </c>
      <c r="AC195" s="76" t="str">
        <f t="shared" si="104"/>
        <v>0</v>
      </c>
      <c r="AD195" s="76" t="str">
        <f t="shared" si="105"/>
        <v>0</v>
      </c>
      <c r="AE195" s="76" t="str">
        <f t="shared" si="106"/>
        <v>0</v>
      </c>
      <c r="AF195" s="76" t="str">
        <f t="shared" si="107"/>
        <v xml:space="preserve"> 0 </v>
      </c>
      <c r="AG195" s="76" cm="1">
        <f t="array" ref="AG195">IF(T195="",0,SUMPRODUCT((BX4:BX795="Gluten")*(BY4:BY795="INFO")*(COUNTIF(AF195,"*"&amp;BZ4:BZ795&amp;"*")&gt;0)*1))</f>
        <v>0</v>
      </c>
      <c r="AH195" s="76" cm="1">
        <f t="array" ref="AH195">IF(T195="",0,SUMPRODUCT((BX4:BX795="Gluten")*(BY4:BY795="EXCL")*(COUNTIF(AF195,"*"&amp;BZ4:BZ795&amp;"*")&gt;0)*1))</f>
        <v>0</v>
      </c>
      <c r="AI195" s="76" cm="1">
        <f t="array" ref="AI195">IF(T195="",0,SUMPRODUCT((BX4:BX795="Gluten")*(BY4:BY795="ALERTE")*(COUNTIF(AF195,"*"&amp;BZ4:BZ795&amp;"*")&gt;0)*1))</f>
        <v>0</v>
      </c>
      <c r="AJ195" s="76" cm="1">
        <f t="array" ref="AJ195">IF(T195="",0,SUMPRODUCT((BX4:BX795="Gluten")*(BY4:BY795="SUSP")*(COUNTIF(AF195,"*"&amp;BZ4:BZ795&amp;"*")&gt;0)*1))</f>
        <v>0</v>
      </c>
      <c r="AK195" s="76" cm="1">
        <f t="array" ref="AK195">IF(T195="",0,SUMPRODUCT((BX4:BX795="Crustaces")*(BY4:BY795="ALERTE")*(COUNTIF(AF195,"*"&amp;BZ4:BZ795&amp;"*")&gt;0)*1))</f>
        <v>0</v>
      </c>
      <c r="AL195" s="76" cm="1">
        <f t="array" ref="AL195">IF(T195="",0,SUMPRODUCT((BX4:BX795="Oeufs")*(BY4:BY795="ALERTE")*(COUNTIF(AF195,"*"&amp;BZ4:BZ795&amp;"*")&gt;0)*1))</f>
        <v>0</v>
      </c>
      <c r="AM195" s="76" cm="1">
        <f t="array" ref="AM195">IF(T195="",0,SUMPRODUCT((BX4:BX795="Poissons")*(BY4:BY795="INFO")*(COUNTIF(AF195,"*"&amp;BZ4:BZ795&amp;"*")&gt;0)*1))</f>
        <v>0</v>
      </c>
      <c r="AN195" s="76" cm="1">
        <f t="array" ref="AN195">IF(T195="",0,SUMPRODUCT((BX4:BX795="Poissons")*(BY4:BY795="EXCL")*(COUNTIF(AF195,"*"&amp;BZ4:BZ795&amp;"*")&gt;0)*1))</f>
        <v>0</v>
      </c>
      <c r="AO195" s="76" cm="1">
        <f t="array" ref="AO195">IF(T195="",0,SUMPRODUCT((BX4:BX795="Poissons")*(BY4:BY795="ALERTE")*(COUNTIF(AF195,"*"&amp;BZ4:BZ795&amp;"*")&gt;0)*1))</f>
        <v>0</v>
      </c>
      <c r="AP195" s="76" cm="1">
        <f t="array" ref="AP195">IF(T195="",0,SUMPRODUCT((BX4:BX795="Arachides")*(BY4:BY795="ALERTE")*(COUNTIF(AF195,"*"&amp;BZ4:BZ795&amp;"*")&gt;0)*1))</f>
        <v>0</v>
      </c>
      <c r="AQ195" s="76" cm="1">
        <f t="array" ref="AQ195">IF(T195="",0,SUMPRODUCT((BX4:BX795="Soja")*(BY4:BY795="INFO")*(COUNTIF(AF195,"*"&amp;BZ4:BZ795&amp;"*")&gt;0)*1))</f>
        <v>0</v>
      </c>
      <c r="AR195" s="76" cm="1">
        <f t="array" ref="AR195">IF(T195="",0,SUMPRODUCT((BX4:BX795="Soja")*(BY4:BY795="ALERTE")*(COUNTIF(AF195,"*"&amp;BZ4:BZ795&amp;"*")&gt;0)*1))</f>
        <v>0</v>
      </c>
      <c r="AS195" s="76" cm="1">
        <f t="array" ref="AS195">IF(T195="",0,SUMPRODUCT((BX4:BX795="Lait")*(BY4:BY795="INFO")*(COUNTIF(AF195,"*"&amp;BZ4:BZ795&amp;"*")&gt;0)*1))</f>
        <v>0</v>
      </c>
      <c r="AT195" s="76" cm="1">
        <f t="array" ref="AT195">IF(T195="",0,SUMPRODUCT((BX4:BX795="Lait")*(BY4:BY795="EXCL")*(COUNTIF(AF195,"*"&amp;BZ4:BZ795&amp;"*")&gt;0)*1))</f>
        <v>0</v>
      </c>
      <c r="AU195" s="76" cm="1">
        <f t="array" ref="AU195">IF(T195="",0,SUMPRODUCT((BX4:BX795="Lait")*(BY4:BY795="ALERTE")*(COUNTIF(AF195,"*"&amp;BZ4:BZ795&amp;"*")&gt;0)*1))</f>
        <v>0</v>
      </c>
      <c r="AV195" s="76" cm="1">
        <f t="array" ref="AV195">IF(T195="",0,SUMPRODUCT((BX4:BX795="Lait")*(BY4:BY795="SUSP")*(COUNTIF(AF195,"*"&amp;BZ4:BZ795&amp;"*")&gt;0)*1))</f>
        <v>0</v>
      </c>
      <c r="AW195" s="76" cm="1">
        <f t="array" ref="AW195">IF(T195="",0,SUMPRODUCT((BX4:BX795="Fruits a coque")*(BY4:BY795="EXCL")*(COUNTIF(AF195,"*"&amp;BZ4:BZ795&amp;"*")&gt;0)*1))</f>
        <v>0</v>
      </c>
      <c r="AX195" s="76" cm="1">
        <f t="array" ref="AX195">IF(T195="",0,SUMPRODUCT((BX4:BX795="Fruits a coque")*(BY4:BY795="ALERTE")*(COUNTIF(AF195,"*"&amp;BZ4:BZ795&amp;"*")&gt;0)*1))</f>
        <v>0</v>
      </c>
      <c r="AY195" s="76" cm="1">
        <f t="array" ref="AY195">IF(T195="",0,SUMPRODUCT((BX4:BX795="Celeri")*(BY4:BY795="ALERTE")*(COUNTIF(AF195,"*"&amp;BZ4:BZ795&amp;"*")&gt;0)*1))</f>
        <v>0</v>
      </c>
      <c r="AZ195" s="76" cm="1">
        <f t="array" ref="AZ195">IF(T195="",0,SUMPRODUCT((BX4:BX795="Moutarde")*(BY4:BY795="ALERTE")*(COUNTIF(AF195,"*"&amp;BZ4:BZ795&amp;"*")&gt;0)*1))</f>
        <v>0</v>
      </c>
      <c r="BA195" s="76" cm="1">
        <f t="array" ref="BA195">IF(T195="",0,SUMPRODUCT((BX4:BX795="Sesame")*(BY4:BY795="ALERTE")*(COUNTIF(AF195,"*"&amp;BZ4:BZ795&amp;"*")&gt;0)*1))</f>
        <v>0</v>
      </c>
      <c r="BB195" s="76" cm="1">
        <f t="array" ref="BB195">IF(T195="",0,SUMPRODUCT((BX4:BX795="Sulfites")*(BY4:BY795="ALERTE")*(COUNTIF(AF195,"*"&amp;BZ4:BZ795&amp;"*")&gt;0)*1))</f>
        <v>0</v>
      </c>
      <c r="BC195" s="76" cm="1">
        <f t="array" ref="BC195">IF(T195="",0,SUMPRODUCT((BX4:BX795="Lupin")*(BY4:BY795="ALERTE")*(COUNTIF(AF195,"*"&amp;BZ4:BZ795&amp;"*")&gt;0)*1))</f>
        <v>0</v>
      </c>
      <c r="BD195" s="76" cm="1">
        <f t="array" ref="BD195">IF(T195="",0,SUMPRODUCT((BX4:BX795="Mollusques")*(BY4:BY795="EXCL")*(COUNTIF(AF195,"*"&amp;BZ4:BZ795&amp;"*")&gt;0)*1))</f>
        <v>0</v>
      </c>
      <c r="BE195" s="76" cm="1">
        <f t="array" ref="BE195">IF(T195="",0,SUMPRODUCT((BX4:BX795="Mollusques")*(BY4:BY795="ALERTE")*(COUNTIF(AF195,"*"&amp;BZ4:BZ795&amp;"*")&gt;0)*1))</f>
        <v>0</v>
      </c>
      <c r="BF195" s="76" t="str">
        <f t="shared" si="108"/>
        <v/>
      </c>
      <c r="BG195" s="76" t="str">
        <f t="shared" si="109"/>
        <v/>
      </c>
      <c r="BH195" s="76" t="str">
        <f t="shared" si="110"/>
        <v/>
      </c>
      <c r="BI195" s="76" t="str">
        <f t="shared" si="111"/>
        <v/>
      </c>
      <c r="BJ195" s="76" t="str">
        <f t="shared" si="112"/>
        <v/>
      </c>
      <c r="BK195" s="76" t="str">
        <f t="shared" si="113"/>
        <v/>
      </c>
      <c r="BL195" s="76" t="str">
        <f t="shared" si="114"/>
        <v/>
      </c>
      <c r="BM195" s="76" t="str">
        <f t="shared" si="115"/>
        <v/>
      </c>
      <c r="BN195" s="76" t="str">
        <f t="shared" si="116"/>
        <v/>
      </c>
      <c r="BO195" s="76" t="str">
        <f t="shared" si="117"/>
        <v/>
      </c>
      <c r="BP195" s="76" t="str">
        <f t="shared" si="118"/>
        <v/>
      </c>
      <c r="BQ195" s="76" t="str">
        <f t="shared" si="119"/>
        <v/>
      </c>
      <c r="BR195" s="76" t="str">
        <f t="shared" si="120"/>
        <v/>
      </c>
      <c r="BS195" s="76" t="str">
        <f t="shared" si="121"/>
        <v/>
      </c>
      <c r="BT195" s="76" t="str">
        <f t="shared" si="122"/>
        <v/>
      </c>
      <c r="BU195" s="76" t="str">
        <f t="shared" si="123"/>
        <v/>
      </c>
      <c r="BX195" s="67" t="s">
        <v>10</v>
      </c>
      <c r="BY195" s="547" t="s">
        <v>20</v>
      </c>
      <c r="BZ195" s="67" t="s">
        <v>2125</v>
      </c>
      <c r="CA195" s="67" t="s">
        <v>583</v>
      </c>
    </row>
    <row r="196" spans="2:79" ht="30" customHeight="1">
      <c r="B196" s="816" t="str">
        <f t="shared" si="84"/>
        <v/>
      </c>
      <c r="C196" s="816" t="str">
        <f t="shared" si="85"/>
        <v/>
      </c>
      <c r="D196" s="816" t="str">
        <f t="shared" si="86"/>
        <v/>
      </c>
      <c r="E196" s="816">
        <f>IF(H195&lt;&gt;"",E195,IF(E195="","",IFERROR(MATCH(TRUE(),INDEX(INDEX($K:$K,E195+1):$K$203&lt;&gt;"",0),0)+E195,"")))</f>
        <v>337</v>
      </c>
      <c r="F196" s="816">
        <f t="shared" si="124"/>
        <v>0</v>
      </c>
      <c r="G196" s="816" t="str">
        <f t="shared" si="87"/>
        <v>0</v>
      </c>
      <c r="H196" s="829" t="str">
        <f t="shared" si="88"/>
        <v/>
      </c>
      <c r="I196" s="837" t="str">
        <f t="shared" si="89"/>
        <v/>
      </c>
      <c r="J196" s="830" t="str">
        <f>IF(K196="","",COUNTIF($K$18:K196,"&lt;&gt;"))</f>
        <v/>
      </c>
      <c r="K196" s="831"/>
      <c r="L196" s="830" t="str">
        <f t="shared" si="90"/>
        <v/>
      </c>
      <c r="M196" s="792">
        <f t="shared" si="91"/>
        <v>1</v>
      </c>
      <c r="N196" s="832">
        <f t="shared" si="92"/>
        <v>179</v>
      </c>
      <c r="O196" s="833" t="str">
        <f t="shared" si="93"/>
        <v>0</v>
      </c>
      <c r="P196" s="832">
        <f t="shared" si="94"/>
        <v>1</v>
      </c>
      <c r="Q196" s="832">
        <f t="shared" si="95"/>
        <v>1</v>
      </c>
      <c r="S196" s="556">
        <f t="shared" si="96"/>
        <v>196</v>
      </c>
      <c r="T196" s="834" t="str">
        <f t="shared" si="125"/>
        <v>0</v>
      </c>
      <c r="U196" s="556" t="s">
        <v>1456</v>
      </c>
      <c r="V196" s="835" t="str">
        <f t="shared" si="97"/>
        <v>0</v>
      </c>
      <c r="W196" s="836" t="str">
        <f t="shared" si="98"/>
        <v/>
      </c>
      <c r="X196" s="560" t="str">
        <f t="shared" si="99"/>
        <v>0</v>
      </c>
      <c r="Y196" s="561" t="str">
        <f t="shared" si="100"/>
        <v/>
      </c>
      <c r="Z196" s="556">
        <f t="shared" si="101"/>
        <v>0</v>
      </c>
      <c r="AA196" s="556">
        <f t="shared" si="102"/>
        <v>0</v>
      </c>
      <c r="AB196" s="561" t="str">
        <f t="shared" si="103"/>
        <v>aucun match</v>
      </c>
      <c r="AC196" s="76" t="str">
        <f t="shared" si="104"/>
        <v>0</v>
      </c>
      <c r="AD196" s="76" t="str">
        <f t="shared" si="105"/>
        <v>0</v>
      </c>
      <c r="AE196" s="76" t="str">
        <f t="shared" si="106"/>
        <v>0</v>
      </c>
      <c r="AF196" s="76" t="str">
        <f t="shared" si="107"/>
        <v xml:space="preserve"> 0 </v>
      </c>
      <c r="AG196" s="76" cm="1">
        <f t="array" ref="AG196">IF(T196="",0,SUMPRODUCT((BX4:BX795="Gluten")*(BY4:BY795="INFO")*(COUNTIF(AF196,"*"&amp;BZ4:BZ795&amp;"*")&gt;0)*1))</f>
        <v>0</v>
      </c>
      <c r="AH196" s="76" cm="1">
        <f t="array" ref="AH196">IF(T196="",0,SUMPRODUCT((BX4:BX795="Gluten")*(BY4:BY795="EXCL")*(COUNTIF(AF196,"*"&amp;BZ4:BZ795&amp;"*")&gt;0)*1))</f>
        <v>0</v>
      </c>
      <c r="AI196" s="76" cm="1">
        <f t="array" ref="AI196">IF(T196="",0,SUMPRODUCT((BX4:BX795="Gluten")*(BY4:BY795="ALERTE")*(COUNTIF(AF196,"*"&amp;BZ4:BZ795&amp;"*")&gt;0)*1))</f>
        <v>0</v>
      </c>
      <c r="AJ196" s="76" cm="1">
        <f t="array" ref="AJ196">IF(T196="",0,SUMPRODUCT((BX4:BX795="Gluten")*(BY4:BY795="SUSP")*(COUNTIF(AF196,"*"&amp;BZ4:BZ795&amp;"*")&gt;0)*1))</f>
        <v>0</v>
      </c>
      <c r="AK196" s="76" cm="1">
        <f t="array" ref="AK196">IF(T196="",0,SUMPRODUCT((BX4:BX795="Crustaces")*(BY4:BY795="ALERTE")*(COUNTIF(AF196,"*"&amp;BZ4:BZ795&amp;"*")&gt;0)*1))</f>
        <v>0</v>
      </c>
      <c r="AL196" s="76" cm="1">
        <f t="array" ref="AL196">IF(T196="",0,SUMPRODUCT((BX4:BX795="Oeufs")*(BY4:BY795="ALERTE")*(COUNTIF(AF196,"*"&amp;BZ4:BZ795&amp;"*")&gt;0)*1))</f>
        <v>0</v>
      </c>
      <c r="AM196" s="76" cm="1">
        <f t="array" ref="AM196">IF(T196="",0,SUMPRODUCT((BX4:BX795="Poissons")*(BY4:BY795="INFO")*(COUNTIF(AF196,"*"&amp;BZ4:BZ795&amp;"*")&gt;0)*1))</f>
        <v>0</v>
      </c>
      <c r="AN196" s="76" cm="1">
        <f t="array" ref="AN196">IF(T196="",0,SUMPRODUCT((BX4:BX795="Poissons")*(BY4:BY795="EXCL")*(COUNTIF(AF196,"*"&amp;BZ4:BZ795&amp;"*")&gt;0)*1))</f>
        <v>0</v>
      </c>
      <c r="AO196" s="76" cm="1">
        <f t="array" ref="AO196">IF(T196="",0,SUMPRODUCT((BX4:BX795="Poissons")*(BY4:BY795="ALERTE")*(COUNTIF(AF196,"*"&amp;BZ4:BZ795&amp;"*")&gt;0)*1))</f>
        <v>0</v>
      </c>
      <c r="AP196" s="76" cm="1">
        <f t="array" ref="AP196">IF(T196="",0,SUMPRODUCT((BX4:BX795="Arachides")*(BY4:BY795="ALERTE")*(COUNTIF(AF196,"*"&amp;BZ4:BZ795&amp;"*")&gt;0)*1))</f>
        <v>0</v>
      </c>
      <c r="AQ196" s="76" cm="1">
        <f t="array" ref="AQ196">IF(T196="",0,SUMPRODUCT((BX4:BX795="Soja")*(BY4:BY795="INFO")*(COUNTIF(AF196,"*"&amp;BZ4:BZ795&amp;"*")&gt;0)*1))</f>
        <v>0</v>
      </c>
      <c r="AR196" s="76" cm="1">
        <f t="array" ref="AR196">IF(T196="",0,SUMPRODUCT((BX4:BX795="Soja")*(BY4:BY795="ALERTE")*(COUNTIF(AF196,"*"&amp;BZ4:BZ795&amp;"*")&gt;0)*1))</f>
        <v>0</v>
      </c>
      <c r="AS196" s="76" cm="1">
        <f t="array" ref="AS196">IF(T196="",0,SUMPRODUCT((BX4:BX795="Lait")*(BY4:BY795="INFO")*(COUNTIF(AF196,"*"&amp;BZ4:BZ795&amp;"*")&gt;0)*1))</f>
        <v>0</v>
      </c>
      <c r="AT196" s="76" cm="1">
        <f t="array" ref="AT196">IF(T196="",0,SUMPRODUCT((BX4:BX795="Lait")*(BY4:BY795="EXCL")*(COUNTIF(AF196,"*"&amp;BZ4:BZ795&amp;"*")&gt;0)*1))</f>
        <v>0</v>
      </c>
      <c r="AU196" s="76" cm="1">
        <f t="array" ref="AU196">IF(T196="",0,SUMPRODUCT((BX4:BX795="Lait")*(BY4:BY795="ALERTE")*(COUNTIF(AF196,"*"&amp;BZ4:BZ795&amp;"*")&gt;0)*1))</f>
        <v>0</v>
      </c>
      <c r="AV196" s="76" cm="1">
        <f t="array" ref="AV196">IF(T196="",0,SUMPRODUCT((BX4:BX795="Lait")*(BY4:BY795="SUSP")*(COUNTIF(AF196,"*"&amp;BZ4:BZ795&amp;"*")&gt;0)*1))</f>
        <v>0</v>
      </c>
      <c r="AW196" s="76" cm="1">
        <f t="array" ref="AW196">IF(T196="",0,SUMPRODUCT((BX4:BX795="Fruits a coque")*(BY4:BY795="EXCL")*(COUNTIF(AF196,"*"&amp;BZ4:BZ795&amp;"*")&gt;0)*1))</f>
        <v>0</v>
      </c>
      <c r="AX196" s="76" cm="1">
        <f t="array" ref="AX196">IF(T196="",0,SUMPRODUCT((BX4:BX795="Fruits a coque")*(BY4:BY795="ALERTE")*(COUNTIF(AF196,"*"&amp;BZ4:BZ795&amp;"*")&gt;0)*1))</f>
        <v>0</v>
      </c>
      <c r="AY196" s="76" cm="1">
        <f t="array" ref="AY196">IF(T196="",0,SUMPRODUCT((BX4:BX795="Celeri")*(BY4:BY795="ALERTE")*(COUNTIF(AF196,"*"&amp;BZ4:BZ795&amp;"*")&gt;0)*1))</f>
        <v>0</v>
      </c>
      <c r="AZ196" s="76" cm="1">
        <f t="array" ref="AZ196">IF(T196="",0,SUMPRODUCT((BX4:BX795="Moutarde")*(BY4:BY795="ALERTE")*(COUNTIF(AF196,"*"&amp;BZ4:BZ795&amp;"*")&gt;0)*1))</f>
        <v>0</v>
      </c>
      <c r="BA196" s="76" cm="1">
        <f t="array" ref="BA196">IF(T196="",0,SUMPRODUCT((BX4:BX795="Sesame")*(BY4:BY795="ALERTE")*(COUNTIF(AF196,"*"&amp;BZ4:BZ795&amp;"*")&gt;0)*1))</f>
        <v>0</v>
      </c>
      <c r="BB196" s="76" cm="1">
        <f t="array" ref="BB196">IF(T196="",0,SUMPRODUCT((BX4:BX795="Sulfites")*(BY4:BY795="ALERTE")*(COUNTIF(AF196,"*"&amp;BZ4:BZ795&amp;"*")&gt;0)*1))</f>
        <v>0</v>
      </c>
      <c r="BC196" s="76" cm="1">
        <f t="array" ref="BC196">IF(T196="",0,SUMPRODUCT((BX4:BX795="Lupin")*(BY4:BY795="ALERTE")*(COUNTIF(AF196,"*"&amp;BZ4:BZ795&amp;"*")&gt;0)*1))</f>
        <v>0</v>
      </c>
      <c r="BD196" s="76" cm="1">
        <f t="array" ref="BD196">IF(T196="",0,SUMPRODUCT((BX4:BX795="Mollusques")*(BY4:BY795="EXCL")*(COUNTIF(AF196,"*"&amp;BZ4:BZ795&amp;"*")&gt;0)*1))</f>
        <v>0</v>
      </c>
      <c r="BE196" s="76" cm="1">
        <f t="array" ref="BE196">IF(T196="",0,SUMPRODUCT((BX4:BX795="Mollusques")*(BY4:BY795="ALERTE")*(COUNTIF(AF196,"*"&amp;BZ4:BZ795&amp;"*")&gt;0)*1))</f>
        <v>0</v>
      </c>
      <c r="BF196" s="76" t="str">
        <f t="shared" si="108"/>
        <v/>
      </c>
      <c r="BG196" s="76" t="str">
        <f t="shared" si="109"/>
        <v/>
      </c>
      <c r="BH196" s="76" t="str">
        <f t="shared" si="110"/>
        <v/>
      </c>
      <c r="BI196" s="76" t="str">
        <f t="shared" si="111"/>
        <v/>
      </c>
      <c r="BJ196" s="76" t="str">
        <f t="shared" si="112"/>
        <v/>
      </c>
      <c r="BK196" s="76" t="str">
        <f t="shared" si="113"/>
        <v/>
      </c>
      <c r="BL196" s="76" t="str">
        <f t="shared" si="114"/>
        <v/>
      </c>
      <c r="BM196" s="76" t="str">
        <f t="shared" si="115"/>
        <v/>
      </c>
      <c r="BN196" s="76" t="str">
        <f t="shared" si="116"/>
        <v/>
      </c>
      <c r="BO196" s="76" t="str">
        <f t="shared" si="117"/>
        <v/>
      </c>
      <c r="BP196" s="76" t="str">
        <f t="shared" si="118"/>
        <v/>
      </c>
      <c r="BQ196" s="76" t="str">
        <f t="shared" si="119"/>
        <v/>
      </c>
      <c r="BR196" s="76" t="str">
        <f t="shared" si="120"/>
        <v/>
      </c>
      <c r="BS196" s="76" t="str">
        <f t="shared" si="121"/>
        <v/>
      </c>
      <c r="BT196" s="76" t="str">
        <f t="shared" si="122"/>
        <v/>
      </c>
      <c r="BU196" s="76" t="str">
        <f t="shared" si="123"/>
        <v/>
      </c>
      <c r="BX196" s="67" t="s">
        <v>10</v>
      </c>
      <c r="BY196" s="547" t="s">
        <v>20</v>
      </c>
      <c r="BZ196" s="67" t="s">
        <v>2126</v>
      </c>
      <c r="CA196" s="67" t="s">
        <v>584</v>
      </c>
    </row>
    <row r="197" spans="2:79" ht="30" customHeight="1">
      <c r="B197" s="816" t="str">
        <f t="shared" si="84"/>
        <v/>
      </c>
      <c r="C197" s="816" t="str">
        <f t="shared" si="85"/>
        <v/>
      </c>
      <c r="D197" s="816" t="str">
        <f t="shared" si="86"/>
        <v/>
      </c>
      <c r="E197" s="816">
        <f>IF(H196&lt;&gt;"",E196,IF(E196="","",IFERROR(MATCH(TRUE(),INDEX(INDEX($K:$K,E196+1):$K$203&lt;&gt;"",0),0)+E196,"")))</f>
        <v>338</v>
      </c>
      <c r="F197" s="816">
        <f t="shared" si="124"/>
        <v>0</v>
      </c>
      <c r="G197" s="816" t="str">
        <f t="shared" si="87"/>
        <v>0</v>
      </c>
      <c r="H197" s="829" t="str">
        <f t="shared" si="88"/>
        <v/>
      </c>
      <c r="I197" s="837" t="str">
        <f t="shared" si="89"/>
        <v/>
      </c>
      <c r="J197" s="830" t="str">
        <f>IF(K197="","",COUNTIF($K$18:K197,"&lt;&gt;"))</f>
        <v/>
      </c>
      <c r="K197" s="831"/>
      <c r="L197" s="830" t="str">
        <f t="shared" si="90"/>
        <v/>
      </c>
      <c r="M197" s="792">
        <f t="shared" si="91"/>
        <v>1</v>
      </c>
      <c r="N197" s="832">
        <f t="shared" si="92"/>
        <v>180</v>
      </c>
      <c r="O197" s="833" t="str">
        <f t="shared" si="93"/>
        <v>0</v>
      </c>
      <c r="P197" s="832">
        <f t="shared" si="94"/>
        <v>1</v>
      </c>
      <c r="Q197" s="832">
        <f t="shared" si="95"/>
        <v>1</v>
      </c>
      <c r="S197" s="556">
        <f t="shared" si="96"/>
        <v>197</v>
      </c>
      <c r="T197" s="834" t="str">
        <f t="shared" si="125"/>
        <v>0</v>
      </c>
      <c r="U197" s="556" t="s">
        <v>1456</v>
      </c>
      <c r="V197" s="835" t="str">
        <f t="shared" si="97"/>
        <v>0</v>
      </c>
      <c r="W197" s="836" t="str">
        <f t="shared" si="98"/>
        <v/>
      </c>
      <c r="X197" s="560" t="str">
        <f t="shared" si="99"/>
        <v>0</v>
      </c>
      <c r="Y197" s="561" t="str">
        <f t="shared" si="100"/>
        <v/>
      </c>
      <c r="Z197" s="556">
        <f t="shared" si="101"/>
        <v>0</v>
      </c>
      <c r="AA197" s="556">
        <f t="shared" si="102"/>
        <v>0</v>
      </c>
      <c r="AB197" s="561" t="str">
        <f t="shared" si="103"/>
        <v>aucun match</v>
      </c>
      <c r="AC197" s="76" t="str">
        <f t="shared" si="104"/>
        <v>0</v>
      </c>
      <c r="AD197" s="76" t="str">
        <f t="shared" si="105"/>
        <v>0</v>
      </c>
      <c r="AE197" s="76" t="str">
        <f t="shared" si="106"/>
        <v>0</v>
      </c>
      <c r="AF197" s="76" t="str">
        <f t="shared" si="107"/>
        <v xml:space="preserve"> 0 </v>
      </c>
      <c r="AG197" s="76" cm="1">
        <f t="array" ref="AG197">IF(T197="",0,SUMPRODUCT((BX4:BX795="Gluten")*(BY4:BY795="INFO")*(COUNTIF(AF197,"*"&amp;BZ4:BZ795&amp;"*")&gt;0)*1))</f>
        <v>0</v>
      </c>
      <c r="AH197" s="76" cm="1">
        <f t="array" ref="AH197">IF(T197="",0,SUMPRODUCT((BX4:BX795="Gluten")*(BY4:BY795="EXCL")*(COUNTIF(AF197,"*"&amp;BZ4:BZ795&amp;"*")&gt;0)*1))</f>
        <v>0</v>
      </c>
      <c r="AI197" s="76" cm="1">
        <f t="array" ref="AI197">IF(T197="",0,SUMPRODUCT((BX4:BX795="Gluten")*(BY4:BY795="ALERTE")*(COUNTIF(AF197,"*"&amp;BZ4:BZ795&amp;"*")&gt;0)*1))</f>
        <v>0</v>
      </c>
      <c r="AJ197" s="76" cm="1">
        <f t="array" ref="AJ197">IF(T197="",0,SUMPRODUCT((BX4:BX795="Gluten")*(BY4:BY795="SUSP")*(COUNTIF(AF197,"*"&amp;BZ4:BZ795&amp;"*")&gt;0)*1))</f>
        <v>0</v>
      </c>
      <c r="AK197" s="76" cm="1">
        <f t="array" ref="AK197">IF(T197="",0,SUMPRODUCT((BX4:BX795="Crustaces")*(BY4:BY795="ALERTE")*(COUNTIF(AF197,"*"&amp;BZ4:BZ795&amp;"*")&gt;0)*1))</f>
        <v>0</v>
      </c>
      <c r="AL197" s="76" cm="1">
        <f t="array" ref="AL197">IF(T197="",0,SUMPRODUCT((BX4:BX795="Oeufs")*(BY4:BY795="ALERTE")*(COUNTIF(AF197,"*"&amp;BZ4:BZ795&amp;"*")&gt;0)*1))</f>
        <v>0</v>
      </c>
      <c r="AM197" s="76" cm="1">
        <f t="array" ref="AM197">IF(T197="",0,SUMPRODUCT((BX4:BX795="Poissons")*(BY4:BY795="INFO")*(COUNTIF(AF197,"*"&amp;BZ4:BZ795&amp;"*")&gt;0)*1))</f>
        <v>0</v>
      </c>
      <c r="AN197" s="76" cm="1">
        <f t="array" ref="AN197">IF(T197="",0,SUMPRODUCT((BX4:BX795="Poissons")*(BY4:BY795="EXCL")*(COUNTIF(AF197,"*"&amp;BZ4:BZ795&amp;"*")&gt;0)*1))</f>
        <v>0</v>
      </c>
      <c r="AO197" s="76" cm="1">
        <f t="array" ref="AO197">IF(T197="",0,SUMPRODUCT((BX4:BX795="Poissons")*(BY4:BY795="ALERTE")*(COUNTIF(AF197,"*"&amp;BZ4:BZ795&amp;"*")&gt;0)*1))</f>
        <v>0</v>
      </c>
      <c r="AP197" s="76" cm="1">
        <f t="array" ref="AP197">IF(T197="",0,SUMPRODUCT((BX4:BX795="Arachides")*(BY4:BY795="ALERTE")*(COUNTIF(AF197,"*"&amp;BZ4:BZ795&amp;"*")&gt;0)*1))</f>
        <v>0</v>
      </c>
      <c r="AQ197" s="76" cm="1">
        <f t="array" ref="AQ197">IF(T197="",0,SUMPRODUCT((BX4:BX795="Soja")*(BY4:BY795="INFO")*(COUNTIF(AF197,"*"&amp;BZ4:BZ795&amp;"*")&gt;0)*1))</f>
        <v>0</v>
      </c>
      <c r="AR197" s="76" cm="1">
        <f t="array" ref="AR197">IF(T197="",0,SUMPRODUCT((BX4:BX795="Soja")*(BY4:BY795="ALERTE")*(COUNTIF(AF197,"*"&amp;BZ4:BZ795&amp;"*")&gt;0)*1))</f>
        <v>0</v>
      </c>
      <c r="AS197" s="76" cm="1">
        <f t="array" ref="AS197">IF(T197="",0,SUMPRODUCT((BX4:BX795="Lait")*(BY4:BY795="INFO")*(COUNTIF(AF197,"*"&amp;BZ4:BZ795&amp;"*")&gt;0)*1))</f>
        <v>0</v>
      </c>
      <c r="AT197" s="76" cm="1">
        <f t="array" ref="AT197">IF(T197="",0,SUMPRODUCT((BX4:BX795="Lait")*(BY4:BY795="EXCL")*(COUNTIF(AF197,"*"&amp;BZ4:BZ795&amp;"*")&gt;0)*1))</f>
        <v>0</v>
      </c>
      <c r="AU197" s="76" cm="1">
        <f t="array" ref="AU197">IF(T197="",0,SUMPRODUCT((BX4:BX795="Lait")*(BY4:BY795="ALERTE")*(COUNTIF(AF197,"*"&amp;BZ4:BZ795&amp;"*")&gt;0)*1))</f>
        <v>0</v>
      </c>
      <c r="AV197" s="76" cm="1">
        <f t="array" ref="AV197">IF(T197="",0,SUMPRODUCT((BX4:BX795="Lait")*(BY4:BY795="SUSP")*(COUNTIF(AF197,"*"&amp;BZ4:BZ795&amp;"*")&gt;0)*1))</f>
        <v>0</v>
      </c>
      <c r="AW197" s="76" cm="1">
        <f t="array" ref="AW197">IF(T197="",0,SUMPRODUCT((BX4:BX795="Fruits a coque")*(BY4:BY795="EXCL")*(COUNTIF(AF197,"*"&amp;BZ4:BZ795&amp;"*")&gt;0)*1))</f>
        <v>0</v>
      </c>
      <c r="AX197" s="76" cm="1">
        <f t="array" ref="AX197">IF(T197="",0,SUMPRODUCT((BX4:BX795="Fruits a coque")*(BY4:BY795="ALERTE")*(COUNTIF(AF197,"*"&amp;BZ4:BZ795&amp;"*")&gt;0)*1))</f>
        <v>0</v>
      </c>
      <c r="AY197" s="76" cm="1">
        <f t="array" ref="AY197">IF(T197="",0,SUMPRODUCT((BX4:BX795="Celeri")*(BY4:BY795="ALERTE")*(COUNTIF(AF197,"*"&amp;BZ4:BZ795&amp;"*")&gt;0)*1))</f>
        <v>0</v>
      </c>
      <c r="AZ197" s="76" cm="1">
        <f t="array" ref="AZ197">IF(T197="",0,SUMPRODUCT((BX4:BX795="Moutarde")*(BY4:BY795="ALERTE")*(COUNTIF(AF197,"*"&amp;BZ4:BZ795&amp;"*")&gt;0)*1))</f>
        <v>0</v>
      </c>
      <c r="BA197" s="76" cm="1">
        <f t="array" ref="BA197">IF(T197="",0,SUMPRODUCT((BX4:BX795="Sesame")*(BY4:BY795="ALERTE")*(COUNTIF(AF197,"*"&amp;BZ4:BZ795&amp;"*")&gt;0)*1))</f>
        <v>0</v>
      </c>
      <c r="BB197" s="76" cm="1">
        <f t="array" ref="BB197">IF(T197="",0,SUMPRODUCT((BX4:BX795="Sulfites")*(BY4:BY795="ALERTE")*(COUNTIF(AF197,"*"&amp;BZ4:BZ795&amp;"*")&gt;0)*1))</f>
        <v>0</v>
      </c>
      <c r="BC197" s="76" cm="1">
        <f t="array" ref="BC197">IF(T197="",0,SUMPRODUCT((BX4:BX795="Lupin")*(BY4:BY795="ALERTE")*(COUNTIF(AF197,"*"&amp;BZ4:BZ795&amp;"*")&gt;0)*1))</f>
        <v>0</v>
      </c>
      <c r="BD197" s="76" cm="1">
        <f t="array" ref="BD197">IF(T197="",0,SUMPRODUCT((BX4:BX795="Mollusques")*(BY4:BY795="EXCL")*(COUNTIF(AF197,"*"&amp;BZ4:BZ795&amp;"*")&gt;0)*1))</f>
        <v>0</v>
      </c>
      <c r="BE197" s="76" cm="1">
        <f t="array" ref="BE197">IF(T197="",0,SUMPRODUCT((BX4:BX795="Mollusques")*(BY4:BY795="ALERTE")*(COUNTIF(AF197,"*"&amp;BZ4:BZ795&amp;"*")&gt;0)*1))</f>
        <v>0</v>
      </c>
      <c r="BF197" s="76" t="str">
        <f t="shared" si="108"/>
        <v/>
      </c>
      <c r="BG197" s="76" t="str">
        <f t="shared" si="109"/>
        <v/>
      </c>
      <c r="BH197" s="76" t="str">
        <f t="shared" si="110"/>
        <v/>
      </c>
      <c r="BI197" s="76" t="str">
        <f t="shared" si="111"/>
        <v/>
      </c>
      <c r="BJ197" s="76" t="str">
        <f t="shared" si="112"/>
        <v/>
      </c>
      <c r="BK197" s="76" t="str">
        <f t="shared" si="113"/>
        <v/>
      </c>
      <c r="BL197" s="76" t="str">
        <f t="shared" si="114"/>
        <v/>
      </c>
      <c r="BM197" s="76" t="str">
        <f t="shared" si="115"/>
        <v/>
      </c>
      <c r="BN197" s="76" t="str">
        <f t="shared" si="116"/>
        <v/>
      </c>
      <c r="BO197" s="76" t="str">
        <f t="shared" si="117"/>
        <v/>
      </c>
      <c r="BP197" s="76" t="str">
        <f t="shared" si="118"/>
        <v/>
      </c>
      <c r="BQ197" s="76" t="str">
        <f t="shared" si="119"/>
        <v/>
      </c>
      <c r="BR197" s="76" t="str">
        <f t="shared" si="120"/>
        <v/>
      </c>
      <c r="BS197" s="76" t="str">
        <f t="shared" si="121"/>
        <v/>
      </c>
      <c r="BT197" s="76" t="str">
        <f t="shared" si="122"/>
        <v/>
      </c>
      <c r="BU197" s="76" t="str">
        <f t="shared" si="123"/>
        <v/>
      </c>
      <c r="BX197" s="67" t="s">
        <v>10</v>
      </c>
      <c r="BY197" s="547" t="s">
        <v>20</v>
      </c>
      <c r="BZ197" s="67" t="s">
        <v>2127</v>
      </c>
      <c r="CA197" s="67" t="s">
        <v>585</v>
      </c>
    </row>
    <row r="198" spans="2:79" ht="30" customHeight="1">
      <c r="B198" s="816" t="str">
        <f t="shared" si="84"/>
        <v/>
      </c>
      <c r="C198" s="816" t="str">
        <f t="shared" si="85"/>
        <v/>
      </c>
      <c r="D198" s="816" t="str">
        <f t="shared" si="86"/>
        <v/>
      </c>
      <c r="E198" s="816">
        <f>IF(H197&lt;&gt;"",E197,IF(E197="","",IFERROR(MATCH(TRUE(),INDEX(INDEX($K:$K,E197+1):$K$203&lt;&gt;"",0),0)+E197,"")))</f>
        <v>339</v>
      </c>
      <c r="F198" s="816">
        <f t="shared" si="124"/>
        <v>0</v>
      </c>
      <c r="G198" s="816" t="str">
        <f t="shared" si="87"/>
        <v>0</v>
      </c>
      <c r="H198" s="829" t="str">
        <f t="shared" si="88"/>
        <v/>
      </c>
      <c r="I198" s="837" t="str">
        <f t="shared" si="89"/>
        <v/>
      </c>
      <c r="J198" s="830" t="str">
        <f>IF(K198="","",COUNTIF($K$18:K198,"&lt;&gt;"))</f>
        <v/>
      </c>
      <c r="K198" s="831"/>
      <c r="L198" s="830" t="str">
        <f t="shared" si="90"/>
        <v/>
      </c>
      <c r="M198" s="792">
        <f t="shared" si="91"/>
        <v>1</v>
      </c>
      <c r="N198" s="832">
        <f t="shared" si="92"/>
        <v>181</v>
      </c>
      <c r="O198" s="833" t="str">
        <f t="shared" si="93"/>
        <v>0</v>
      </c>
      <c r="P198" s="832">
        <f t="shared" si="94"/>
        <v>1</v>
      </c>
      <c r="Q198" s="832">
        <f t="shared" si="95"/>
        <v>1</v>
      </c>
      <c r="S198" s="556">
        <f t="shared" si="96"/>
        <v>198</v>
      </c>
      <c r="T198" s="834" t="str">
        <f t="shared" si="125"/>
        <v>0</v>
      </c>
      <c r="U198" s="556" t="s">
        <v>1456</v>
      </c>
      <c r="V198" s="835" t="str">
        <f t="shared" si="97"/>
        <v>0</v>
      </c>
      <c r="W198" s="836" t="str">
        <f t="shared" si="98"/>
        <v/>
      </c>
      <c r="X198" s="560" t="str">
        <f t="shared" si="99"/>
        <v>0</v>
      </c>
      <c r="Y198" s="561" t="str">
        <f t="shared" si="100"/>
        <v/>
      </c>
      <c r="Z198" s="556">
        <f t="shared" si="101"/>
        <v>0</v>
      </c>
      <c r="AA198" s="556">
        <f t="shared" si="102"/>
        <v>0</v>
      </c>
      <c r="AB198" s="561" t="str">
        <f t="shared" si="103"/>
        <v>aucun match</v>
      </c>
      <c r="AC198" s="76" t="str">
        <f t="shared" si="104"/>
        <v>0</v>
      </c>
      <c r="AD198" s="76" t="str">
        <f t="shared" si="105"/>
        <v>0</v>
      </c>
      <c r="AE198" s="76" t="str">
        <f t="shared" si="106"/>
        <v>0</v>
      </c>
      <c r="AF198" s="76" t="str">
        <f t="shared" si="107"/>
        <v xml:space="preserve"> 0 </v>
      </c>
      <c r="AG198" s="76" cm="1">
        <f t="array" ref="AG198">IF(T198="",0,SUMPRODUCT((BX4:BX795="Gluten")*(BY4:BY795="INFO")*(COUNTIF(AF198,"*"&amp;BZ4:BZ795&amp;"*")&gt;0)*1))</f>
        <v>0</v>
      </c>
      <c r="AH198" s="76" cm="1">
        <f t="array" ref="AH198">IF(T198="",0,SUMPRODUCT((BX4:BX795="Gluten")*(BY4:BY795="EXCL")*(COUNTIF(AF198,"*"&amp;BZ4:BZ795&amp;"*")&gt;0)*1))</f>
        <v>0</v>
      </c>
      <c r="AI198" s="76" cm="1">
        <f t="array" ref="AI198">IF(T198="",0,SUMPRODUCT((BX4:BX795="Gluten")*(BY4:BY795="ALERTE")*(COUNTIF(AF198,"*"&amp;BZ4:BZ795&amp;"*")&gt;0)*1))</f>
        <v>0</v>
      </c>
      <c r="AJ198" s="76" cm="1">
        <f t="array" ref="AJ198">IF(T198="",0,SUMPRODUCT((BX4:BX795="Gluten")*(BY4:BY795="SUSP")*(COUNTIF(AF198,"*"&amp;BZ4:BZ795&amp;"*")&gt;0)*1))</f>
        <v>0</v>
      </c>
      <c r="AK198" s="76" cm="1">
        <f t="array" ref="AK198">IF(T198="",0,SUMPRODUCT((BX4:BX795="Crustaces")*(BY4:BY795="ALERTE")*(COUNTIF(AF198,"*"&amp;BZ4:BZ795&amp;"*")&gt;0)*1))</f>
        <v>0</v>
      </c>
      <c r="AL198" s="76" cm="1">
        <f t="array" ref="AL198">IF(T198="",0,SUMPRODUCT((BX4:BX795="Oeufs")*(BY4:BY795="ALERTE")*(COUNTIF(AF198,"*"&amp;BZ4:BZ795&amp;"*")&gt;0)*1))</f>
        <v>0</v>
      </c>
      <c r="AM198" s="76" cm="1">
        <f t="array" ref="AM198">IF(T198="",0,SUMPRODUCT((BX4:BX795="Poissons")*(BY4:BY795="INFO")*(COUNTIF(AF198,"*"&amp;BZ4:BZ795&amp;"*")&gt;0)*1))</f>
        <v>0</v>
      </c>
      <c r="AN198" s="76" cm="1">
        <f t="array" ref="AN198">IF(T198="",0,SUMPRODUCT((BX4:BX795="Poissons")*(BY4:BY795="EXCL")*(COUNTIF(AF198,"*"&amp;BZ4:BZ795&amp;"*")&gt;0)*1))</f>
        <v>0</v>
      </c>
      <c r="AO198" s="76" cm="1">
        <f t="array" ref="AO198">IF(T198="",0,SUMPRODUCT((BX4:BX795="Poissons")*(BY4:BY795="ALERTE")*(COUNTIF(AF198,"*"&amp;BZ4:BZ795&amp;"*")&gt;0)*1))</f>
        <v>0</v>
      </c>
      <c r="AP198" s="76" cm="1">
        <f t="array" ref="AP198">IF(T198="",0,SUMPRODUCT((BX4:BX795="Arachides")*(BY4:BY795="ALERTE")*(COUNTIF(AF198,"*"&amp;BZ4:BZ795&amp;"*")&gt;0)*1))</f>
        <v>0</v>
      </c>
      <c r="AQ198" s="76" cm="1">
        <f t="array" ref="AQ198">IF(T198="",0,SUMPRODUCT((BX4:BX795="Soja")*(BY4:BY795="INFO")*(COUNTIF(AF198,"*"&amp;BZ4:BZ795&amp;"*")&gt;0)*1))</f>
        <v>0</v>
      </c>
      <c r="AR198" s="76" cm="1">
        <f t="array" ref="AR198">IF(T198="",0,SUMPRODUCT((BX4:BX795="Soja")*(BY4:BY795="ALERTE")*(COUNTIF(AF198,"*"&amp;BZ4:BZ795&amp;"*")&gt;0)*1))</f>
        <v>0</v>
      </c>
      <c r="AS198" s="76" cm="1">
        <f t="array" ref="AS198">IF(T198="",0,SUMPRODUCT((BX4:BX795="Lait")*(BY4:BY795="INFO")*(COUNTIF(AF198,"*"&amp;BZ4:BZ795&amp;"*")&gt;0)*1))</f>
        <v>0</v>
      </c>
      <c r="AT198" s="76" cm="1">
        <f t="array" ref="AT198">IF(T198="",0,SUMPRODUCT((BX4:BX795="Lait")*(BY4:BY795="EXCL")*(COUNTIF(AF198,"*"&amp;BZ4:BZ795&amp;"*")&gt;0)*1))</f>
        <v>0</v>
      </c>
      <c r="AU198" s="76" cm="1">
        <f t="array" ref="AU198">IF(T198="",0,SUMPRODUCT((BX4:BX795="Lait")*(BY4:BY795="ALERTE")*(COUNTIF(AF198,"*"&amp;BZ4:BZ795&amp;"*")&gt;0)*1))</f>
        <v>0</v>
      </c>
      <c r="AV198" s="76" cm="1">
        <f t="array" ref="AV198">IF(T198="",0,SUMPRODUCT((BX4:BX795="Lait")*(BY4:BY795="SUSP")*(COUNTIF(AF198,"*"&amp;BZ4:BZ795&amp;"*")&gt;0)*1))</f>
        <v>0</v>
      </c>
      <c r="AW198" s="76" cm="1">
        <f t="array" ref="AW198">IF(T198="",0,SUMPRODUCT((BX4:BX795="Fruits a coque")*(BY4:BY795="EXCL")*(COUNTIF(AF198,"*"&amp;BZ4:BZ795&amp;"*")&gt;0)*1))</f>
        <v>0</v>
      </c>
      <c r="AX198" s="76" cm="1">
        <f t="array" ref="AX198">IF(T198="",0,SUMPRODUCT((BX4:BX795="Fruits a coque")*(BY4:BY795="ALERTE")*(COUNTIF(AF198,"*"&amp;BZ4:BZ795&amp;"*")&gt;0)*1))</f>
        <v>0</v>
      </c>
      <c r="AY198" s="76" cm="1">
        <f t="array" ref="AY198">IF(T198="",0,SUMPRODUCT((BX4:BX795="Celeri")*(BY4:BY795="ALERTE")*(COUNTIF(AF198,"*"&amp;BZ4:BZ795&amp;"*")&gt;0)*1))</f>
        <v>0</v>
      </c>
      <c r="AZ198" s="76" cm="1">
        <f t="array" ref="AZ198">IF(T198="",0,SUMPRODUCT((BX4:BX795="Moutarde")*(BY4:BY795="ALERTE")*(COUNTIF(AF198,"*"&amp;BZ4:BZ795&amp;"*")&gt;0)*1))</f>
        <v>0</v>
      </c>
      <c r="BA198" s="76" cm="1">
        <f t="array" ref="BA198">IF(T198="",0,SUMPRODUCT((BX4:BX795="Sesame")*(BY4:BY795="ALERTE")*(COUNTIF(AF198,"*"&amp;BZ4:BZ795&amp;"*")&gt;0)*1))</f>
        <v>0</v>
      </c>
      <c r="BB198" s="76" cm="1">
        <f t="array" ref="BB198">IF(T198="",0,SUMPRODUCT((BX4:BX795="Sulfites")*(BY4:BY795="ALERTE")*(COUNTIF(AF198,"*"&amp;BZ4:BZ795&amp;"*")&gt;0)*1))</f>
        <v>0</v>
      </c>
      <c r="BC198" s="76" cm="1">
        <f t="array" ref="BC198">IF(T198="",0,SUMPRODUCT((BX4:BX795="Lupin")*(BY4:BY795="ALERTE")*(COUNTIF(AF198,"*"&amp;BZ4:BZ795&amp;"*")&gt;0)*1))</f>
        <v>0</v>
      </c>
      <c r="BD198" s="76" cm="1">
        <f t="array" ref="BD198">IF(T198="",0,SUMPRODUCT((BX4:BX795="Mollusques")*(BY4:BY795="EXCL")*(COUNTIF(AF198,"*"&amp;BZ4:BZ795&amp;"*")&gt;0)*1))</f>
        <v>0</v>
      </c>
      <c r="BE198" s="76" cm="1">
        <f t="array" ref="BE198">IF(T198="",0,SUMPRODUCT((BX4:BX795="Mollusques")*(BY4:BY795="ALERTE")*(COUNTIF(AF198,"*"&amp;BZ4:BZ795&amp;"*")&gt;0)*1))</f>
        <v>0</v>
      </c>
      <c r="BF198" s="76" t="str">
        <f t="shared" si="108"/>
        <v/>
      </c>
      <c r="BG198" s="76" t="str">
        <f t="shared" si="109"/>
        <v/>
      </c>
      <c r="BH198" s="76" t="str">
        <f t="shared" si="110"/>
        <v/>
      </c>
      <c r="BI198" s="76" t="str">
        <f t="shared" si="111"/>
        <v/>
      </c>
      <c r="BJ198" s="76" t="str">
        <f t="shared" si="112"/>
        <v/>
      </c>
      <c r="BK198" s="76" t="str">
        <f t="shared" si="113"/>
        <v/>
      </c>
      <c r="BL198" s="76" t="str">
        <f t="shared" si="114"/>
        <v/>
      </c>
      <c r="BM198" s="76" t="str">
        <f t="shared" si="115"/>
        <v/>
      </c>
      <c r="BN198" s="76" t="str">
        <f t="shared" si="116"/>
        <v/>
      </c>
      <c r="BO198" s="76" t="str">
        <f t="shared" si="117"/>
        <v/>
      </c>
      <c r="BP198" s="76" t="str">
        <f t="shared" si="118"/>
        <v/>
      </c>
      <c r="BQ198" s="76" t="str">
        <f t="shared" si="119"/>
        <v/>
      </c>
      <c r="BR198" s="76" t="str">
        <f t="shared" si="120"/>
        <v/>
      </c>
      <c r="BS198" s="76" t="str">
        <f t="shared" si="121"/>
        <v/>
      </c>
      <c r="BT198" s="76" t="str">
        <f t="shared" si="122"/>
        <v/>
      </c>
      <c r="BU198" s="76" t="str">
        <f t="shared" si="123"/>
        <v/>
      </c>
      <c r="BX198" s="67" t="s">
        <v>10</v>
      </c>
      <c r="BY198" s="547" t="s">
        <v>20</v>
      </c>
      <c r="BZ198" s="67" t="s">
        <v>127</v>
      </c>
      <c r="CA198" s="67" t="s">
        <v>586</v>
      </c>
    </row>
    <row r="199" spans="2:79" ht="30" customHeight="1">
      <c r="B199" s="816" t="str">
        <f t="shared" si="84"/>
        <v/>
      </c>
      <c r="C199" s="816" t="str">
        <f t="shared" si="85"/>
        <v/>
      </c>
      <c r="D199" s="816" t="str">
        <f t="shared" si="86"/>
        <v/>
      </c>
      <c r="E199" s="816">
        <f>IF(H198&lt;&gt;"",E198,IF(E198="","",IFERROR(MATCH(TRUE(),INDEX(INDEX($K:$K,E198+1):$K$203&lt;&gt;"",0),0)+E198,"")))</f>
        <v>340</v>
      </c>
      <c r="F199" s="816">
        <f t="shared" si="124"/>
        <v>0</v>
      </c>
      <c r="G199" s="816" t="str">
        <f t="shared" si="87"/>
        <v>0</v>
      </c>
      <c r="H199" s="829" t="str">
        <f t="shared" si="88"/>
        <v/>
      </c>
      <c r="I199" s="837" t="str">
        <f t="shared" si="89"/>
        <v/>
      </c>
      <c r="J199" s="830" t="str">
        <f>IF(K199="","",COUNTIF($K$18:K199,"&lt;&gt;"))</f>
        <v/>
      </c>
      <c r="K199" s="831"/>
      <c r="L199" s="830" t="str">
        <f t="shared" si="90"/>
        <v/>
      </c>
      <c r="M199" s="792">
        <f t="shared" si="91"/>
        <v>1</v>
      </c>
      <c r="N199" s="832">
        <f t="shared" si="92"/>
        <v>182</v>
      </c>
      <c r="O199" s="833" t="str">
        <f t="shared" si="93"/>
        <v>0</v>
      </c>
      <c r="P199" s="832">
        <f t="shared" si="94"/>
        <v>1</v>
      </c>
      <c r="Q199" s="832">
        <f t="shared" si="95"/>
        <v>1</v>
      </c>
      <c r="S199" s="556">
        <f t="shared" si="96"/>
        <v>199</v>
      </c>
      <c r="T199" s="834" t="str">
        <f t="shared" si="125"/>
        <v>0</v>
      </c>
      <c r="U199" s="556" t="s">
        <v>1456</v>
      </c>
      <c r="V199" s="835" t="str">
        <f t="shared" si="97"/>
        <v>0</v>
      </c>
      <c r="W199" s="836" t="str">
        <f t="shared" si="98"/>
        <v/>
      </c>
      <c r="X199" s="560" t="str">
        <f t="shared" si="99"/>
        <v>0</v>
      </c>
      <c r="Y199" s="561" t="str">
        <f t="shared" si="100"/>
        <v/>
      </c>
      <c r="Z199" s="556">
        <f t="shared" si="101"/>
        <v>0</v>
      </c>
      <c r="AA199" s="556">
        <f t="shared" si="102"/>
        <v>0</v>
      </c>
      <c r="AB199" s="561" t="str">
        <f t="shared" si="103"/>
        <v>aucun match</v>
      </c>
      <c r="AC199" s="76" t="str">
        <f t="shared" si="104"/>
        <v>0</v>
      </c>
      <c r="AD199" s="76" t="str">
        <f t="shared" si="105"/>
        <v>0</v>
      </c>
      <c r="AE199" s="76" t="str">
        <f t="shared" si="106"/>
        <v>0</v>
      </c>
      <c r="AF199" s="76" t="str">
        <f t="shared" si="107"/>
        <v xml:space="preserve"> 0 </v>
      </c>
      <c r="AG199" s="76" cm="1">
        <f t="array" ref="AG199">IF(T199="",0,SUMPRODUCT((BX4:BX795="Gluten")*(BY4:BY795="INFO")*(COUNTIF(AF199,"*"&amp;BZ4:BZ795&amp;"*")&gt;0)*1))</f>
        <v>0</v>
      </c>
      <c r="AH199" s="76" cm="1">
        <f t="array" ref="AH199">IF(T199="",0,SUMPRODUCT((BX4:BX795="Gluten")*(BY4:BY795="EXCL")*(COUNTIF(AF199,"*"&amp;BZ4:BZ795&amp;"*")&gt;0)*1))</f>
        <v>0</v>
      </c>
      <c r="AI199" s="76" cm="1">
        <f t="array" ref="AI199">IF(T199="",0,SUMPRODUCT((BX4:BX795="Gluten")*(BY4:BY795="ALERTE")*(COUNTIF(AF199,"*"&amp;BZ4:BZ795&amp;"*")&gt;0)*1))</f>
        <v>0</v>
      </c>
      <c r="AJ199" s="76" cm="1">
        <f t="array" ref="AJ199">IF(T199="",0,SUMPRODUCT((BX4:BX795="Gluten")*(BY4:BY795="SUSP")*(COUNTIF(AF199,"*"&amp;BZ4:BZ795&amp;"*")&gt;0)*1))</f>
        <v>0</v>
      </c>
      <c r="AK199" s="76" cm="1">
        <f t="array" ref="AK199">IF(T199="",0,SUMPRODUCT((BX4:BX795="Crustaces")*(BY4:BY795="ALERTE")*(COUNTIF(AF199,"*"&amp;BZ4:BZ795&amp;"*")&gt;0)*1))</f>
        <v>0</v>
      </c>
      <c r="AL199" s="76" cm="1">
        <f t="array" ref="AL199">IF(T199="",0,SUMPRODUCT((BX4:BX795="Oeufs")*(BY4:BY795="ALERTE")*(COUNTIF(AF199,"*"&amp;BZ4:BZ795&amp;"*")&gt;0)*1))</f>
        <v>0</v>
      </c>
      <c r="AM199" s="76" cm="1">
        <f t="array" ref="AM199">IF(T199="",0,SUMPRODUCT((BX4:BX795="Poissons")*(BY4:BY795="INFO")*(COUNTIF(AF199,"*"&amp;BZ4:BZ795&amp;"*")&gt;0)*1))</f>
        <v>0</v>
      </c>
      <c r="AN199" s="76" cm="1">
        <f t="array" ref="AN199">IF(T199="",0,SUMPRODUCT((BX4:BX795="Poissons")*(BY4:BY795="EXCL")*(COUNTIF(AF199,"*"&amp;BZ4:BZ795&amp;"*")&gt;0)*1))</f>
        <v>0</v>
      </c>
      <c r="AO199" s="76" cm="1">
        <f t="array" ref="AO199">IF(T199="",0,SUMPRODUCT((BX4:BX795="Poissons")*(BY4:BY795="ALERTE")*(COUNTIF(AF199,"*"&amp;BZ4:BZ795&amp;"*")&gt;0)*1))</f>
        <v>0</v>
      </c>
      <c r="AP199" s="76" cm="1">
        <f t="array" ref="AP199">IF(T199="",0,SUMPRODUCT((BX4:BX795="Arachides")*(BY4:BY795="ALERTE")*(COUNTIF(AF199,"*"&amp;BZ4:BZ795&amp;"*")&gt;0)*1))</f>
        <v>0</v>
      </c>
      <c r="AQ199" s="76" cm="1">
        <f t="array" ref="AQ199">IF(T199="",0,SUMPRODUCT((BX4:BX795="Soja")*(BY4:BY795="INFO")*(COUNTIF(AF199,"*"&amp;BZ4:BZ795&amp;"*")&gt;0)*1))</f>
        <v>0</v>
      </c>
      <c r="AR199" s="76" cm="1">
        <f t="array" ref="AR199">IF(T199="",0,SUMPRODUCT((BX4:BX795="Soja")*(BY4:BY795="ALERTE")*(COUNTIF(AF199,"*"&amp;BZ4:BZ795&amp;"*")&gt;0)*1))</f>
        <v>0</v>
      </c>
      <c r="AS199" s="76" cm="1">
        <f t="array" ref="AS199">IF(T199="",0,SUMPRODUCT((BX4:BX795="Lait")*(BY4:BY795="INFO")*(COUNTIF(AF199,"*"&amp;BZ4:BZ795&amp;"*")&gt;0)*1))</f>
        <v>0</v>
      </c>
      <c r="AT199" s="76" cm="1">
        <f t="array" ref="AT199">IF(T199="",0,SUMPRODUCT((BX4:BX795="Lait")*(BY4:BY795="EXCL")*(COUNTIF(AF199,"*"&amp;BZ4:BZ795&amp;"*")&gt;0)*1))</f>
        <v>0</v>
      </c>
      <c r="AU199" s="76" cm="1">
        <f t="array" ref="AU199">IF(T199="",0,SUMPRODUCT((BX4:BX795="Lait")*(BY4:BY795="ALERTE")*(COUNTIF(AF199,"*"&amp;BZ4:BZ795&amp;"*")&gt;0)*1))</f>
        <v>0</v>
      </c>
      <c r="AV199" s="76" cm="1">
        <f t="array" ref="AV199">IF(T199="",0,SUMPRODUCT((BX4:BX795="Lait")*(BY4:BY795="SUSP")*(COUNTIF(AF199,"*"&amp;BZ4:BZ795&amp;"*")&gt;0)*1))</f>
        <v>0</v>
      </c>
      <c r="AW199" s="76" cm="1">
        <f t="array" ref="AW199">IF(T199="",0,SUMPRODUCT((BX4:BX795="Fruits a coque")*(BY4:BY795="EXCL")*(COUNTIF(AF199,"*"&amp;BZ4:BZ795&amp;"*")&gt;0)*1))</f>
        <v>0</v>
      </c>
      <c r="AX199" s="76" cm="1">
        <f t="array" ref="AX199">IF(T199="",0,SUMPRODUCT((BX4:BX795="Fruits a coque")*(BY4:BY795="ALERTE")*(COUNTIF(AF199,"*"&amp;BZ4:BZ795&amp;"*")&gt;0)*1))</f>
        <v>0</v>
      </c>
      <c r="AY199" s="76" cm="1">
        <f t="array" ref="AY199">IF(T199="",0,SUMPRODUCT((BX4:BX795="Celeri")*(BY4:BY795="ALERTE")*(COUNTIF(AF199,"*"&amp;BZ4:BZ795&amp;"*")&gt;0)*1))</f>
        <v>0</v>
      </c>
      <c r="AZ199" s="76" cm="1">
        <f t="array" ref="AZ199">IF(T199="",0,SUMPRODUCT((BX4:BX795="Moutarde")*(BY4:BY795="ALERTE")*(COUNTIF(AF199,"*"&amp;BZ4:BZ795&amp;"*")&gt;0)*1))</f>
        <v>0</v>
      </c>
      <c r="BA199" s="76" cm="1">
        <f t="array" ref="BA199">IF(T199="",0,SUMPRODUCT((BX4:BX795="Sesame")*(BY4:BY795="ALERTE")*(COUNTIF(AF199,"*"&amp;BZ4:BZ795&amp;"*")&gt;0)*1))</f>
        <v>0</v>
      </c>
      <c r="BB199" s="76" cm="1">
        <f t="array" ref="BB199">IF(T199="",0,SUMPRODUCT((BX4:BX795="Sulfites")*(BY4:BY795="ALERTE")*(COUNTIF(AF199,"*"&amp;BZ4:BZ795&amp;"*")&gt;0)*1))</f>
        <v>0</v>
      </c>
      <c r="BC199" s="76" cm="1">
        <f t="array" ref="BC199">IF(T199="",0,SUMPRODUCT((BX4:BX795="Lupin")*(BY4:BY795="ALERTE")*(COUNTIF(AF199,"*"&amp;BZ4:BZ795&amp;"*")&gt;0)*1))</f>
        <v>0</v>
      </c>
      <c r="BD199" s="76" cm="1">
        <f t="array" ref="BD199">IF(T199="",0,SUMPRODUCT((BX4:BX795="Mollusques")*(BY4:BY795="EXCL")*(COUNTIF(AF199,"*"&amp;BZ4:BZ795&amp;"*")&gt;0)*1))</f>
        <v>0</v>
      </c>
      <c r="BE199" s="76" cm="1">
        <f t="array" ref="BE199">IF(T199="",0,SUMPRODUCT((BX4:BX795="Mollusques")*(BY4:BY795="ALERTE")*(COUNTIF(AF199,"*"&amp;BZ4:BZ795&amp;"*")&gt;0)*1))</f>
        <v>0</v>
      </c>
      <c r="BF199" s="76" t="str">
        <f t="shared" si="108"/>
        <v/>
      </c>
      <c r="BG199" s="76" t="str">
        <f t="shared" si="109"/>
        <v/>
      </c>
      <c r="BH199" s="76" t="str">
        <f t="shared" si="110"/>
        <v/>
      </c>
      <c r="BI199" s="76" t="str">
        <f t="shared" si="111"/>
        <v/>
      </c>
      <c r="BJ199" s="76" t="str">
        <f t="shared" si="112"/>
        <v/>
      </c>
      <c r="BK199" s="76" t="str">
        <f t="shared" si="113"/>
        <v/>
      </c>
      <c r="BL199" s="76" t="str">
        <f t="shared" si="114"/>
        <v/>
      </c>
      <c r="BM199" s="76" t="str">
        <f t="shared" si="115"/>
        <v/>
      </c>
      <c r="BN199" s="76" t="str">
        <f t="shared" si="116"/>
        <v/>
      </c>
      <c r="BO199" s="76" t="str">
        <f t="shared" si="117"/>
        <v/>
      </c>
      <c r="BP199" s="76" t="str">
        <f t="shared" si="118"/>
        <v/>
      </c>
      <c r="BQ199" s="76" t="str">
        <f t="shared" si="119"/>
        <v/>
      </c>
      <c r="BR199" s="76" t="str">
        <f t="shared" si="120"/>
        <v/>
      </c>
      <c r="BS199" s="76" t="str">
        <f t="shared" si="121"/>
        <v/>
      </c>
      <c r="BT199" s="76" t="str">
        <f t="shared" si="122"/>
        <v/>
      </c>
      <c r="BU199" s="76" t="str">
        <f t="shared" si="123"/>
        <v/>
      </c>
      <c r="BX199" s="67" t="s">
        <v>10</v>
      </c>
      <c r="BY199" s="547" t="s">
        <v>20</v>
      </c>
      <c r="BZ199" s="67" t="s">
        <v>2128</v>
      </c>
      <c r="CA199" s="67" t="s">
        <v>587</v>
      </c>
    </row>
    <row r="200" spans="2:79" ht="30" customHeight="1">
      <c r="B200" s="816" t="str">
        <f t="shared" si="84"/>
        <v/>
      </c>
      <c r="C200" s="816" t="str">
        <f t="shared" si="85"/>
        <v/>
      </c>
      <c r="D200" s="816" t="str">
        <f t="shared" si="86"/>
        <v/>
      </c>
      <c r="E200" s="816">
        <f>IF(H199&lt;&gt;"",E199,IF(E199="","",IFERROR(MATCH(TRUE(),INDEX(INDEX($K:$K,E199+1):$K$203&lt;&gt;"",0),0)+E199,"")))</f>
        <v>341</v>
      </c>
      <c r="F200" s="816">
        <f t="shared" si="124"/>
        <v>0</v>
      </c>
      <c r="G200" s="816" t="str">
        <f t="shared" si="87"/>
        <v>0</v>
      </c>
      <c r="H200" s="829" t="str">
        <f t="shared" si="88"/>
        <v/>
      </c>
      <c r="I200" s="837" t="str">
        <f t="shared" si="89"/>
        <v/>
      </c>
      <c r="J200" s="830" t="str">
        <f>IF(K200="","",COUNTIF($K$18:K200,"&lt;&gt;"))</f>
        <v/>
      </c>
      <c r="K200" s="831"/>
      <c r="L200" s="830" t="str">
        <f t="shared" si="90"/>
        <v/>
      </c>
      <c r="M200" s="792">
        <f t="shared" si="91"/>
        <v>1</v>
      </c>
      <c r="N200" s="832">
        <f t="shared" si="92"/>
        <v>183</v>
      </c>
      <c r="O200" s="833" t="str">
        <f t="shared" si="93"/>
        <v>0</v>
      </c>
      <c r="P200" s="832">
        <f t="shared" si="94"/>
        <v>1</v>
      </c>
      <c r="Q200" s="832">
        <f t="shared" si="95"/>
        <v>1</v>
      </c>
      <c r="S200" s="556">
        <f t="shared" si="96"/>
        <v>200</v>
      </c>
      <c r="T200" s="834" t="str">
        <f t="shared" si="125"/>
        <v>0</v>
      </c>
      <c r="U200" s="556" t="s">
        <v>1456</v>
      </c>
      <c r="V200" s="835" t="str">
        <f t="shared" si="97"/>
        <v>0</v>
      </c>
      <c r="W200" s="836" t="str">
        <f t="shared" si="98"/>
        <v/>
      </c>
      <c r="X200" s="560" t="str">
        <f t="shared" si="99"/>
        <v>0</v>
      </c>
      <c r="Y200" s="561" t="str">
        <f t="shared" si="100"/>
        <v/>
      </c>
      <c r="Z200" s="556">
        <f t="shared" si="101"/>
        <v>0</v>
      </c>
      <c r="AA200" s="556">
        <f t="shared" si="102"/>
        <v>0</v>
      </c>
      <c r="AB200" s="561" t="str">
        <f t="shared" si="103"/>
        <v>aucun match</v>
      </c>
      <c r="AC200" s="76" t="str">
        <f t="shared" si="104"/>
        <v>0</v>
      </c>
      <c r="AD200" s="76" t="str">
        <f t="shared" si="105"/>
        <v>0</v>
      </c>
      <c r="AE200" s="76" t="str">
        <f t="shared" si="106"/>
        <v>0</v>
      </c>
      <c r="AF200" s="76" t="str">
        <f t="shared" si="107"/>
        <v xml:space="preserve"> 0 </v>
      </c>
      <c r="AG200" s="76" cm="1">
        <f t="array" ref="AG200">IF(T200="",0,SUMPRODUCT((BX4:BX795="Gluten")*(BY4:BY795="INFO")*(COUNTIF(AF200,"*"&amp;BZ4:BZ795&amp;"*")&gt;0)*1))</f>
        <v>0</v>
      </c>
      <c r="AH200" s="76" cm="1">
        <f t="array" ref="AH200">IF(T200="",0,SUMPRODUCT((BX4:BX795="Gluten")*(BY4:BY795="EXCL")*(COUNTIF(AF200,"*"&amp;BZ4:BZ795&amp;"*")&gt;0)*1))</f>
        <v>0</v>
      </c>
      <c r="AI200" s="76" cm="1">
        <f t="array" ref="AI200">IF(T200="",0,SUMPRODUCT((BX4:BX795="Gluten")*(BY4:BY795="ALERTE")*(COUNTIF(AF200,"*"&amp;BZ4:BZ795&amp;"*")&gt;0)*1))</f>
        <v>0</v>
      </c>
      <c r="AJ200" s="76" cm="1">
        <f t="array" ref="AJ200">IF(T200="",0,SUMPRODUCT((BX4:BX795="Gluten")*(BY4:BY795="SUSP")*(COUNTIF(AF200,"*"&amp;BZ4:BZ795&amp;"*")&gt;0)*1))</f>
        <v>0</v>
      </c>
      <c r="AK200" s="76" cm="1">
        <f t="array" ref="AK200">IF(T200="",0,SUMPRODUCT((BX4:BX795="Crustaces")*(BY4:BY795="ALERTE")*(COUNTIF(AF200,"*"&amp;BZ4:BZ795&amp;"*")&gt;0)*1))</f>
        <v>0</v>
      </c>
      <c r="AL200" s="76" cm="1">
        <f t="array" ref="AL200">IF(T200="",0,SUMPRODUCT((BX4:BX795="Oeufs")*(BY4:BY795="ALERTE")*(COUNTIF(AF200,"*"&amp;BZ4:BZ795&amp;"*")&gt;0)*1))</f>
        <v>0</v>
      </c>
      <c r="AM200" s="76" cm="1">
        <f t="array" ref="AM200">IF(T200="",0,SUMPRODUCT((BX4:BX795="Poissons")*(BY4:BY795="INFO")*(COUNTIF(AF200,"*"&amp;BZ4:BZ795&amp;"*")&gt;0)*1))</f>
        <v>0</v>
      </c>
      <c r="AN200" s="76" cm="1">
        <f t="array" ref="AN200">IF(T200="",0,SUMPRODUCT((BX4:BX795="Poissons")*(BY4:BY795="EXCL")*(COUNTIF(AF200,"*"&amp;BZ4:BZ795&amp;"*")&gt;0)*1))</f>
        <v>0</v>
      </c>
      <c r="AO200" s="76" cm="1">
        <f t="array" ref="AO200">IF(T200="",0,SUMPRODUCT((BX4:BX795="Poissons")*(BY4:BY795="ALERTE")*(COUNTIF(AF200,"*"&amp;BZ4:BZ795&amp;"*")&gt;0)*1))</f>
        <v>0</v>
      </c>
      <c r="AP200" s="76" cm="1">
        <f t="array" ref="AP200">IF(T200="",0,SUMPRODUCT((BX4:BX795="Arachides")*(BY4:BY795="ALERTE")*(COUNTIF(AF200,"*"&amp;BZ4:BZ795&amp;"*")&gt;0)*1))</f>
        <v>0</v>
      </c>
      <c r="AQ200" s="76" cm="1">
        <f t="array" ref="AQ200">IF(T200="",0,SUMPRODUCT((BX4:BX795="Soja")*(BY4:BY795="INFO")*(COUNTIF(AF200,"*"&amp;BZ4:BZ795&amp;"*")&gt;0)*1))</f>
        <v>0</v>
      </c>
      <c r="AR200" s="76" cm="1">
        <f t="array" ref="AR200">IF(T200="",0,SUMPRODUCT((BX4:BX795="Soja")*(BY4:BY795="ALERTE")*(COUNTIF(AF200,"*"&amp;BZ4:BZ795&amp;"*")&gt;0)*1))</f>
        <v>0</v>
      </c>
      <c r="AS200" s="76" cm="1">
        <f t="array" ref="AS200">IF(T200="",0,SUMPRODUCT((BX4:BX795="Lait")*(BY4:BY795="INFO")*(COUNTIF(AF200,"*"&amp;BZ4:BZ795&amp;"*")&gt;0)*1))</f>
        <v>0</v>
      </c>
      <c r="AT200" s="76" cm="1">
        <f t="array" ref="AT200">IF(T200="",0,SUMPRODUCT((BX4:BX795="Lait")*(BY4:BY795="EXCL")*(COUNTIF(AF200,"*"&amp;BZ4:BZ795&amp;"*")&gt;0)*1))</f>
        <v>0</v>
      </c>
      <c r="AU200" s="76" cm="1">
        <f t="array" ref="AU200">IF(T200="",0,SUMPRODUCT((BX4:BX795="Lait")*(BY4:BY795="ALERTE")*(COUNTIF(AF200,"*"&amp;BZ4:BZ795&amp;"*")&gt;0)*1))</f>
        <v>0</v>
      </c>
      <c r="AV200" s="76" cm="1">
        <f t="array" ref="AV200">IF(T200="",0,SUMPRODUCT((BX4:BX795="Lait")*(BY4:BY795="SUSP")*(COUNTIF(AF200,"*"&amp;BZ4:BZ795&amp;"*")&gt;0)*1))</f>
        <v>0</v>
      </c>
      <c r="AW200" s="76" cm="1">
        <f t="array" ref="AW200">IF(T200="",0,SUMPRODUCT((BX4:BX795="Fruits a coque")*(BY4:BY795="EXCL")*(COUNTIF(AF200,"*"&amp;BZ4:BZ795&amp;"*")&gt;0)*1))</f>
        <v>0</v>
      </c>
      <c r="AX200" s="76" cm="1">
        <f t="array" ref="AX200">IF(T200="",0,SUMPRODUCT((BX4:BX795="Fruits a coque")*(BY4:BY795="ALERTE")*(COUNTIF(AF200,"*"&amp;BZ4:BZ795&amp;"*")&gt;0)*1))</f>
        <v>0</v>
      </c>
      <c r="AY200" s="76" cm="1">
        <f t="array" ref="AY200">IF(T200="",0,SUMPRODUCT((BX4:BX795="Celeri")*(BY4:BY795="ALERTE")*(COUNTIF(AF200,"*"&amp;BZ4:BZ795&amp;"*")&gt;0)*1))</f>
        <v>0</v>
      </c>
      <c r="AZ200" s="76" cm="1">
        <f t="array" ref="AZ200">IF(T200="",0,SUMPRODUCT((BX4:BX795="Moutarde")*(BY4:BY795="ALERTE")*(COUNTIF(AF200,"*"&amp;BZ4:BZ795&amp;"*")&gt;0)*1))</f>
        <v>0</v>
      </c>
      <c r="BA200" s="76" cm="1">
        <f t="array" ref="BA200">IF(T200="",0,SUMPRODUCT((BX4:BX795="Sesame")*(BY4:BY795="ALERTE")*(COUNTIF(AF200,"*"&amp;BZ4:BZ795&amp;"*")&gt;0)*1))</f>
        <v>0</v>
      </c>
      <c r="BB200" s="76" cm="1">
        <f t="array" ref="BB200">IF(T200="",0,SUMPRODUCT((BX4:BX795="Sulfites")*(BY4:BY795="ALERTE")*(COUNTIF(AF200,"*"&amp;BZ4:BZ795&amp;"*")&gt;0)*1))</f>
        <v>0</v>
      </c>
      <c r="BC200" s="76" cm="1">
        <f t="array" ref="BC200">IF(T200="",0,SUMPRODUCT((BX4:BX795="Lupin")*(BY4:BY795="ALERTE")*(COUNTIF(AF200,"*"&amp;BZ4:BZ795&amp;"*")&gt;0)*1))</f>
        <v>0</v>
      </c>
      <c r="BD200" s="76" cm="1">
        <f t="array" ref="BD200">IF(T200="",0,SUMPRODUCT((BX4:BX795="Mollusques")*(BY4:BY795="EXCL")*(COUNTIF(AF200,"*"&amp;BZ4:BZ795&amp;"*")&gt;0)*1))</f>
        <v>0</v>
      </c>
      <c r="BE200" s="76" cm="1">
        <f t="array" ref="BE200">IF(T200="",0,SUMPRODUCT((BX4:BX795="Mollusques")*(BY4:BY795="ALERTE")*(COUNTIF(AF200,"*"&amp;BZ4:BZ795&amp;"*")&gt;0)*1))</f>
        <v>0</v>
      </c>
      <c r="BF200" s="76" t="str">
        <f t="shared" si="108"/>
        <v/>
      </c>
      <c r="BG200" s="76" t="str">
        <f t="shared" si="109"/>
        <v/>
      </c>
      <c r="BH200" s="76" t="str">
        <f t="shared" si="110"/>
        <v/>
      </c>
      <c r="BI200" s="76" t="str">
        <f t="shared" si="111"/>
        <v/>
      </c>
      <c r="BJ200" s="76" t="str">
        <f t="shared" si="112"/>
        <v/>
      </c>
      <c r="BK200" s="76" t="str">
        <f t="shared" si="113"/>
        <v/>
      </c>
      <c r="BL200" s="76" t="str">
        <f t="shared" si="114"/>
        <v/>
      </c>
      <c r="BM200" s="76" t="str">
        <f t="shared" si="115"/>
        <v/>
      </c>
      <c r="BN200" s="76" t="str">
        <f t="shared" si="116"/>
        <v/>
      </c>
      <c r="BO200" s="76" t="str">
        <f t="shared" si="117"/>
        <v/>
      </c>
      <c r="BP200" s="76" t="str">
        <f t="shared" si="118"/>
        <v/>
      </c>
      <c r="BQ200" s="76" t="str">
        <f t="shared" si="119"/>
        <v/>
      </c>
      <c r="BR200" s="76" t="str">
        <f t="shared" si="120"/>
        <v/>
      </c>
      <c r="BS200" s="76" t="str">
        <f t="shared" si="121"/>
        <v/>
      </c>
      <c r="BT200" s="76" t="str">
        <f t="shared" si="122"/>
        <v/>
      </c>
      <c r="BU200" s="76" t="str">
        <f t="shared" si="123"/>
        <v/>
      </c>
      <c r="BX200" s="67" t="s">
        <v>10</v>
      </c>
      <c r="BY200" s="547" t="s">
        <v>20</v>
      </c>
      <c r="BZ200" s="67" t="s">
        <v>2129</v>
      </c>
      <c r="CA200" s="67" t="s">
        <v>588</v>
      </c>
    </row>
    <row r="201" spans="2:79" ht="30" customHeight="1">
      <c r="B201" s="816" t="str">
        <f t="shared" si="84"/>
        <v/>
      </c>
      <c r="C201" s="816" t="str">
        <f t="shared" si="85"/>
        <v/>
      </c>
      <c r="D201" s="816" t="str">
        <f t="shared" si="86"/>
        <v/>
      </c>
      <c r="E201" s="816">
        <f>IF(H200&lt;&gt;"",E200,IF(E200="","",IFERROR(MATCH(TRUE(),INDEX(INDEX($K:$K,E200+1):$K$203&lt;&gt;"",0),0)+E200,"")))</f>
        <v>342</v>
      </c>
      <c r="F201" s="816">
        <f t="shared" si="124"/>
        <v>0</v>
      </c>
      <c r="G201" s="816" t="str">
        <f t="shared" si="87"/>
        <v>0</v>
      </c>
      <c r="H201" s="829" t="str">
        <f t="shared" si="88"/>
        <v/>
      </c>
      <c r="I201" s="837" t="str">
        <f t="shared" si="89"/>
        <v/>
      </c>
      <c r="J201" s="830" t="str">
        <f>IF(K201="","",COUNTIF($K$18:K201,"&lt;&gt;"))</f>
        <v/>
      </c>
      <c r="K201" s="831"/>
      <c r="L201" s="830" t="str">
        <f t="shared" si="90"/>
        <v/>
      </c>
      <c r="M201" s="792">
        <f t="shared" si="91"/>
        <v>1</v>
      </c>
      <c r="N201" s="832">
        <f t="shared" si="92"/>
        <v>184</v>
      </c>
      <c r="O201" s="833" t="str">
        <f t="shared" si="93"/>
        <v>0</v>
      </c>
      <c r="P201" s="832">
        <f t="shared" si="94"/>
        <v>1</v>
      </c>
      <c r="Q201" s="832">
        <f t="shared" si="95"/>
        <v>1</v>
      </c>
      <c r="S201" s="556">
        <f t="shared" si="96"/>
        <v>201</v>
      </c>
      <c r="T201" s="834" t="str">
        <f t="shared" si="125"/>
        <v>0</v>
      </c>
      <c r="U201" s="556" t="s">
        <v>1456</v>
      </c>
      <c r="V201" s="835" t="str">
        <f t="shared" si="97"/>
        <v>0</v>
      </c>
      <c r="W201" s="836" t="str">
        <f t="shared" si="98"/>
        <v/>
      </c>
      <c r="X201" s="560" t="str">
        <f t="shared" si="99"/>
        <v>0</v>
      </c>
      <c r="Y201" s="561" t="str">
        <f t="shared" si="100"/>
        <v/>
      </c>
      <c r="Z201" s="556">
        <f t="shared" si="101"/>
        <v>0</v>
      </c>
      <c r="AA201" s="556">
        <f t="shared" si="102"/>
        <v>0</v>
      </c>
      <c r="AB201" s="561" t="str">
        <f t="shared" si="103"/>
        <v>aucun match</v>
      </c>
      <c r="AC201" s="76" t="str">
        <f t="shared" si="104"/>
        <v>0</v>
      </c>
      <c r="AD201" s="76" t="str">
        <f t="shared" si="105"/>
        <v>0</v>
      </c>
      <c r="AE201" s="76" t="str">
        <f t="shared" si="106"/>
        <v>0</v>
      </c>
      <c r="AF201" s="76" t="str">
        <f t="shared" si="107"/>
        <v xml:space="preserve"> 0 </v>
      </c>
      <c r="AG201" s="76" cm="1">
        <f t="array" ref="AG201">IF(T201="",0,SUMPRODUCT((BX4:BX795="Gluten")*(BY4:BY795="INFO")*(COUNTIF(AF201,"*"&amp;BZ4:BZ795&amp;"*")&gt;0)*1))</f>
        <v>0</v>
      </c>
      <c r="AH201" s="76" cm="1">
        <f t="array" ref="AH201">IF(T201="",0,SUMPRODUCT((BX4:BX795="Gluten")*(BY4:BY795="EXCL")*(COUNTIF(AF201,"*"&amp;BZ4:BZ795&amp;"*")&gt;0)*1))</f>
        <v>0</v>
      </c>
      <c r="AI201" s="76" cm="1">
        <f t="array" ref="AI201">IF(T201="",0,SUMPRODUCT((BX4:BX795="Gluten")*(BY4:BY795="ALERTE")*(COUNTIF(AF201,"*"&amp;BZ4:BZ795&amp;"*")&gt;0)*1))</f>
        <v>0</v>
      </c>
      <c r="AJ201" s="76" cm="1">
        <f t="array" ref="AJ201">IF(T201="",0,SUMPRODUCT((BX4:BX795="Gluten")*(BY4:BY795="SUSP")*(COUNTIF(AF201,"*"&amp;BZ4:BZ795&amp;"*")&gt;0)*1))</f>
        <v>0</v>
      </c>
      <c r="AK201" s="76" cm="1">
        <f t="array" ref="AK201">IF(T201="",0,SUMPRODUCT((BX4:BX795="Crustaces")*(BY4:BY795="ALERTE")*(COUNTIF(AF201,"*"&amp;BZ4:BZ795&amp;"*")&gt;0)*1))</f>
        <v>0</v>
      </c>
      <c r="AL201" s="76" cm="1">
        <f t="array" ref="AL201">IF(T201="",0,SUMPRODUCT((BX4:BX795="Oeufs")*(BY4:BY795="ALERTE")*(COUNTIF(AF201,"*"&amp;BZ4:BZ795&amp;"*")&gt;0)*1))</f>
        <v>0</v>
      </c>
      <c r="AM201" s="76" cm="1">
        <f t="array" ref="AM201">IF(T201="",0,SUMPRODUCT((BX4:BX795="Poissons")*(BY4:BY795="INFO")*(COUNTIF(AF201,"*"&amp;BZ4:BZ795&amp;"*")&gt;0)*1))</f>
        <v>0</v>
      </c>
      <c r="AN201" s="76" cm="1">
        <f t="array" ref="AN201">IF(T201="",0,SUMPRODUCT((BX4:BX795="Poissons")*(BY4:BY795="EXCL")*(COUNTIF(AF201,"*"&amp;BZ4:BZ795&amp;"*")&gt;0)*1))</f>
        <v>0</v>
      </c>
      <c r="AO201" s="76" cm="1">
        <f t="array" ref="AO201">IF(T201="",0,SUMPRODUCT((BX4:BX795="Poissons")*(BY4:BY795="ALERTE")*(COUNTIF(AF201,"*"&amp;BZ4:BZ795&amp;"*")&gt;0)*1))</f>
        <v>0</v>
      </c>
      <c r="AP201" s="76" cm="1">
        <f t="array" ref="AP201">IF(T201="",0,SUMPRODUCT((BX4:BX795="Arachides")*(BY4:BY795="ALERTE")*(COUNTIF(AF201,"*"&amp;BZ4:BZ795&amp;"*")&gt;0)*1))</f>
        <v>0</v>
      </c>
      <c r="AQ201" s="76" cm="1">
        <f t="array" ref="AQ201">IF(T201="",0,SUMPRODUCT((BX4:BX795="Soja")*(BY4:BY795="INFO")*(COUNTIF(AF201,"*"&amp;BZ4:BZ795&amp;"*")&gt;0)*1))</f>
        <v>0</v>
      </c>
      <c r="AR201" s="76" cm="1">
        <f t="array" ref="AR201">IF(T201="",0,SUMPRODUCT((BX4:BX795="Soja")*(BY4:BY795="ALERTE")*(COUNTIF(AF201,"*"&amp;BZ4:BZ795&amp;"*")&gt;0)*1))</f>
        <v>0</v>
      </c>
      <c r="AS201" s="76" cm="1">
        <f t="array" ref="AS201">IF(T201="",0,SUMPRODUCT((BX4:BX795="Lait")*(BY4:BY795="INFO")*(COUNTIF(AF201,"*"&amp;BZ4:BZ795&amp;"*")&gt;0)*1))</f>
        <v>0</v>
      </c>
      <c r="AT201" s="76" cm="1">
        <f t="array" ref="AT201">IF(T201="",0,SUMPRODUCT((BX4:BX795="Lait")*(BY4:BY795="EXCL")*(COUNTIF(AF201,"*"&amp;BZ4:BZ795&amp;"*")&gt;0)*1))</f>
        <v>0</v>
      </c>
      <c r="AU201" s="76" cm="1">
        <f t="array" ref="AU201">IF(T201="",0,SUMPRODUCT((BX4:BX795="Lait")*(BY4:BY795="ALERTE")*(COUNTIF(AF201,"*"&amp;BZ4:BZ795&amp;"*")&gt;0)*1))</f>
        <v>0</v>
      </c>
      <c r="AV201" s="76" cm="1">
        <f t="array" ref="AV201">IF(T201="",0,SUMPRODUCT((BX4:BX795="Lait")*(BY4:BY795="SUSP")*(COUNTIF(AF201,"*"&amp;BZ4:BZ795&amp;"*")&gt;0)*1))</f>
        <v>0</v>
      </c>
      <c r="AW201" s="76" cm="1">
        <f t="array" ref="AW201">IF(T201="",0,SUMPRODUCT((BX4:BX795="Fruits a coque")*(BY4:BY795="EXCL")*(COUNTIF(AF201,"*"&amp;BZ4:BZ795&amp;"*")&gt;0)*1))</f>
        <v>0</v>
      </c>
      <c r="AX201" s="76" cm="1">
        <f t="array" ref="AX201">IF(T201="",0,SUMPRODUCT((BX4:BX795="Fruits a coque")*(BY4:BY795="ALERTE")*(COUNTIF(AF201,"*"&amp;BZ4:BZ795&amp;"*")&gt;0)*1))</f>
        <v>0</v>
      </c>
      <c r="AY201" s="76" cm="1">
        <f t="array" ref="AY201">IF(T201="",0,SUMPRODUCT((BX4:BX795="Celeri")*(BY4:BY795="ALERTE")*(COUNTIF(AF201,"*"&amp;BZ4:BZ795&amp;"*")&gt;0)*1))</f>
        <v>0</v>
      </c>
      <c r="AZ201" s="76" cm="1">
        <f t="array" ref="AZ201">IF(T201="",0,SUMPRODUCT((BX4:BX795="Moutarde")*(BY4:BY795="ALERTE")*(COUNTIF(AF201,"*"&amp;BZ4:BZ795&amp;"*")&gt;0)*1))</f>
        <v>0</v>
      </c>
      <c r="BA201" s="76" cm="1">
        <f t="array" ref="BA201">IF(T201="",0,SUMPRODUCT((BX4:BX795="Sesame")*(BY4:BY795="ALERTE")*(COUNTIF(AF201,"*"&amp;BZ4:BZ795&amp;"*")&gt;0)*1))</f>
        <v>0</v>
      </c>
      <c r="BB201" s="76" cm="1">
        <f t="array" ref="BB201">IF(T201="",0,SUMPRODUCT((BX4:BX795="Sulfites")*(BY4:BY795="ALERTE")*(COUNTIF(AF201,"*"&amp;BZ4:BZ795&amp;"*")&gt;0)*1))</f>
        <v>0</v>
      </c>
      <c r="BC201" s="76" cm="1">
        <f t="array" ref="BC201">IF(T201="",0,SUMPRODUCT((BX4:BX795="Lupin")*(BY4:BY795="ALERTE")*(COUNTIF(AF201,"*"&amp;BZ4:BZ795&amp;"*")&gt;0)*1))</f>
        <v>0</v>
      </c>
      <c r="BD201" s="76" cm="1">
        <f t="array" ref="BD201">IF(T201="",0,SUMPRODUCT((BX4:BX795="Mollusques")*(BY4:BY795="EXCL")*(COUNTIF(AF201,"*"&amp;BZ4:BZ795&amp;"*")&gt;0)*1))</f>
        <v>0</v>
      </c>
      <c r="BE201" s="76" cm="1">
        <f t="array" ref="BE201">IF(T201="",0,SUMPRODUCT((BX4:BX795="Mollusques")*(BY4:BY795="ALERTE")*(COUNTIF(AF201,"*"&amp;BZ4:BZ795&amp;"*")&gt;0)*1))</f>
        <v>0</v>
      </c>
      <c r="BF201" s="76" t="str">
        <f t="shared" si="108"/>
        <v/>
      </c>
      <c r="BG201" s="76" t="str">
        <f t="shared" si="109"/>
        <v/>
      </c>
      <c r="BH201" s="76" t="str">
        <f t="shared" si="110"/>
        <v/>
      </c>
      <c r="BI201" s="76" t="str">
        <f t="shared" si="111"/>
        <v/>
      </c>
      <c r="BJ201" s="76" t="str">
        <f t="shared" si="112"/>
        <v/>
      </c>
      <c r="BK201" s="76" t="str">
        <f t="shared" si="113"/>
        <v/>
      </c>
      <c r="BL201" s="76" t="str">
        <f t="shared" si="114"/>
        <v/>
      </c>
      <c r="BM201" s="76" t="str">
        <f t="shared" si="115"/>
        <v/>
      </c>
      <c r="BN201" s="76" t="str">
        <f t="shared" si="116"/>
        <v/>
      </c>
      <c r="BO201" s="76" t="str">
        <f t="shared" si="117"/>
        <v/>
      </c>
      <c r="BP201" s="76" t="str">
        <f t="shared" si="118"/>
        <v/>
      </c>
      <c r="BQ201" s="76" t="str">
        <f t="shared" si="119"/>
        <v/>
      </c>
      <c r="BR201" s="76" t="str">
        <f t="shared" si="120"/>
        <v/>
      </c>
      <c r="BS201" s="76" t="str">
        <f t="shared" si="121"/>
        <v/>
      </c>
      <c r="BT201" s="76" t="str">
        <f t="shared" si="122"/>
        <v/>
      </c>
      <c r="BU201" s="76" t="str">
        <f t="shared" si="123"/>
        <v/>
      </c>
      <c r="BX201" s="67" t="s">
        <v>10</v>
      </c>
      <c r="BY201" s="547" t="s">
        <v>20</v>
      </c>
      <c r="BZ201" s="67" t="s">
        <v>2130</v>
      </c>
      <c r="CA201" s="67" t="s">
        <v>589</v>
      </c>
    </row>
    <row r="202" spans="2:79" ht="30" customHeight="1">
      <c r="B202" s="816" t="str">
        <f t="shared" si="84"/>
        <v/>
      </c>
      <c r="C202" s="816" t="str">
        <f t="shared" si="85"/>
        <v/>
      </c>
      <c r="D202" s="816" t="str">
        <f t="shared" si="86"/>
        <v/>
      </c>
      <c r="E202" s="816">
        <f>IF(H201&lt;&gt;"",E201,IF(E201="","",IFERROR(MATCH(TRUE(),INDEX(INDEX($K:$K,E201+1):$K$203&lt;&gt;"",0),0)+E201,"")))</f>
        <v>343</v>
      </c>
      <c r="F202" s="816">
        <f t="shared" si="124"/>
        <v>0</v>
      </c>
      <c r="G202" s="816" t="str">
        <f t="shared" si="87"/>
        <v>0</v>
      </c>
      <c r="H202" s="829" t="str">
        <f t="shared" si="88"/>
        <v/>
      </c>
      <c r="I202" s="837" t="str">
        <f t="shared" si="89"/>
        <v/>
      </c>
      <c r="J202" s="830" t="str">
        <f>IF(K202="","",COUNTIF($K$18:K202,"&lt;&gt;"))</f>
        <v/>
      </c>
      <c r="K202" s="831"/>
      <c r="L202" s="830" t="str">
        <f t="shared" si="90"/>
        <v/>
      </c>
      <c r="M202" s="792">
        <f t="shared" si="91"/>
        <v>1</v>
      </c>
      <c r="N202" s="832">
        <f t="shared" si="92"/>
        <v>185</v>
      </c>
      <c r="O202" s="833" t="str">
        <f t="shared" si="93"/>
        <v>0</v>
      </c>
      <c r="P202" s="832">
        <f t="shared" si="94"/>
        <v>1</v>
      </c>
      <c r="Q202" s="832">
        <f t="shared" si="95"/>
        <v>1</v>
      </c>
      <c r="S202" s="556">
        <f t="shared" si="96"/>
        <v>202</v>
      </c>
      <c r="T202" s="834" t="str">
        <f t="shared" si="125"/>
        <v>0</v>
      </c>
      <c r="U202" s="556" t="s">
        <v>1456</v>
      </c>
      <c r="V202" s="835" t="str">
        <f t="shared" si="97"/>
        <v>0</v>
      </c>
      <c r="W202" s="836" t="str">
        <f t="shared" si="98"/>
        <v/>
      </c>
      <c r="X202" s="560" t="str">
        <f t="shared" si="99"/>
        <v>0</v>
      </c>
      <c r="Y202" s="561" t="str">
        <f t="shared" si="100"/>
        <v/>
      </c>
      <c r="Z202" s="556">
        <f t="shared" si="101"/>
        <v>0</v>
      </c>
      <c r="AA202" s="556">
        <f t="shared" si="102"/>
        <v>0</v>
      </c>
      <c r="AB202" s="561" t="str">
        <f t="shared" si="103"/>
        <v>aucun match</v>
      </c>
      <c r="AC202" s="76" t="str">
        <f t="shared" si="104"/>
        <v>0</v>
      </c>
      <c r="AD202" s="76" t="str">
        <f t="shared" si="105"/>
        <v>0</v>
      </c>
      <c r="AE202" s="76" t="str">
        <f t="shared" si="106"/>
        <v>0</v>
      </c>
      <c r="AF202" s="76" t="str">
        <f t="shared" si="107"/>
        <v xml:space="preserve"> 0 </v>
      </c>
      <c r="AG202" s="76" cm="1">
        <f t="array" ref="AG202">IF(T202="",0,SUMPRODUCT((BX4:BX795="Gluten")*(BY4:BY795="INFO")*(COUNTIF(AF202,"*"&amp;BZ4:BZ795&amp;"*")&gt;0)*1))</f>
        <v>0</v>
      </c>
      <c r="AH202" s="76" cm="1">
        <f t="array" ref="AH202">IF(T202="",0,SUMPRODUCT((BX4:BX795="Gluten")*(BY4:BY795="EXCL")*(COUNTIF(AF202,"*"&amp;BZ4:BZ795&amp;"*")&gt;0)*1))</f>
        <v>0</v>
      </c>
      <c r="AI202" s="76" cm="1">
        <f t="array" ref="AI202">IF(T202="",0,SUMPRODUCT((BX4:BX795="Gluten")*(BY4:BY795="ALERTE")*(COUNTIF(AF202,"*"&amp;BZ4:BZ795&amp;"*")&gt;0)*1))</f>
        <v>0</v>
      </c>
      <c r="AJ202" s="76" cm="1">
        <f t="array" ref="AJ202">IF(T202="",0,SUMPRODUCT((BX4:BX795="Gluten")*(BY4:BY795="SUSP")*(COUNTIF(AF202,"*"&amp;BZ4:BZ795&amp;"*")&gt;0)*1))</f>
        <v>0</v>
      </c>
      <c r="AK202" s="76" cm="1">
        <f t="array" ref="AK202">IF(T202="",0,SUMPRODUCT((BX4:BX795="Crustaces")*(BY4:BY795="ALERTE")*(COUNTIF(AF202,"*"&amp;BZ4:BZ795&amp;"*")&gt;0)*1))</f>
        <v>0</v>
      </c>
      <c r="AL202" s="76" cm="1">
        <f t="array" ref="AL202">IF(T202="",0,SUMPRODUCT((BX4:BX795="Oeufs")*(BY4:BY795="ALERTE")*(COUNTIF(AF202,"*"&amp;BZ4:BZ795&amp;"*")&gt;0)*1))</f>
        <v>0</v>
      </c>
      <c r="AM202" s="76" cm="1">
        <f t="array" ref="AM202">IF(T202="",0,SUMPRODUCT((BX4:BX795="Poissons")*(BY4:BY795="INFO")*(COUNTIF(AF202,"*"&amp;BZ4:BZ795&amp;"*")&gt;0)*1))</f>
        <v>0</v>
      </c>
      <c r="AN202" s="76" cm="1">
        <f t="array" ref="AN202">IF(T202="",0,SUMPRODUCT((BX4:BX795="Poissons")*(BY4:BY795="EXCL")*(COUNTIF(AF202,"*"&amp;BZ4:BZ795&amp;"*")&gt;0)*1))</f>
        <v>0</v>
      </c>
      <c r="AO202" s="76" cm="1">
        <f t="array" ref="AO202">IF(T202="",0,SUMPRODUCT((BX4:BX795="Poissons")*(BY4:BY795="ALERTE")*(COUNTIF(AF202,"*"&amp;BZ4:BZ795&amp;"*")&gt;0)*1))</f>
        <v>0</v>
      </c>
      <c r="AP202" s="76" cm="1">
        <f t="array" ref="AP202">IF(T202="",0,SUMPRODUCT((BX4:BX795="Arachides")*(BY4:BY795="ALERTE")*(COUNTIF(AF202,"*"&amp;BZ4:BZ795&amp;"*")&gt;0)*1))</f>
        <v>0</v>
      </c>
      <c r="AQ202" s="76" cm="1">
        <f t="array" ref="AQ202">IF(T202="",0,SUMPRODUCT((BX4:BX795="Soja")*(BY4:BY795="INFO")*(COUNTIF(AF202,"*"&amp;BZ4:BZ795&amp;"*")&gt;0)*1))</f>
        <v>0</v>
      </c>
      <c r="AR202" s="76" cm="1">
        <f t="array" ref="AR202">IF(T202="",0,SUMPRODUCT((BX4:BX795="Soja")*(BY4:BY795="ALERTE")*(COUNTIF(AF202,"*"&amp;BZ4:BZ795&amp;"*")&gt;0)*1))</f>
        <v>0</v>
      </c>
      <c r="AS202" s="76" cm="1">
        <f t="array" ref="AS202">IF(T202="",0,SUMPRODUCT((BX4:BX795="Lait")*(BY4:BY795="INFO")*(COUNTIF(AF202,"*"&amp;BZ4:BZ795&amp;"*")&gt;0)*1))</f>
        <v>0</v>
      </c>
      <c r="AT202" s="76" cm="1">
        <f t="array" ref="AT202">IF(T202="",0,SUMPRODUCT((BX4:BX795="Lait")*(BY4:BY795="EXCL")*(COUNTIF(AF202,"*"&amp;BZ4:BZ795&amp;"*")&gt;0)*1))</f>
        <v>0</v>
      </c>
      <c r="AU202" s="76" cm="1">
        <f t="array" ref="AU202">IF(T202="",0,SUMPRODUCT((BX4:BX795="Lait")*(BY4:BY795="ALERTE")*(COUNTIF(AF202,"*"&amp;BZ4:BZ795&amp;"*")&gt;0)*1))</f>
        <v>0</v>
      </c>
      <c r="AV202" s="76" cm="1">
        <f t="array" ref="AV202">IF(T202="",0,SUMPRODUCT((BX4:BX795="Lait")*(BY4:BY795="SUSP")*(COUNTIF(AF202,"*"&amp;BZ4:BZ795&amp;"*")&gt;0)*1))</f>
        <v>0</v>
      </c>
      <c r="AW202" s="76" cm="1">
        <f t="array" ref="AW202">IF(T202="",0,SUMPRODUCT((BX4:BX795="Fruits a coque")*(BY4:BY795="EXCL")*(COUNTIF(AF202,"*"&amp;BZ4:BZ795&amp;"*")&gt;0)*1))</f>
        <v>0</v>
      </c>
      <c r="AX202" s="76" cm="1">
        <f t="array" ref="AX202">IF(T202="",0,SUMPRODUCT((BX4:BX795="Fruits a coque")*(BY4:BY795="ALERTE")*(COUNTIF(AF202,"*"&amp;BZ4:BZ795&amp;"*")&gt;0)*1))</f>
        <v>0</v>
      </c>
      <c r="AY202" s="76" cm="1">
        <f t="array" ref="AY202">IF(T202="",0,SUMPRODUCT((BX4:BX795="Celeri")*(BY4:BY795="ALERTE")*(COUNTIF(AF202,"*"&amp;BZ4:BZ795&amp;"*")&gt;0)*1))</f>
        <v>0</v>
      </c>
      <c r="AZ202" s="76" cm="1">
        <f t="array" ref="AZ202">IF(T202="",0,SUMPRODUCT((BX4:BX795="Moutarde")*(BY4:BY795="ALERTE")*(COUNTIF(AF202,"*"&amp;BZ4:BZ795&amp;"*")&gt;0)*1))</f>
        <v>0</v>
      </c>
      <c r="BA202" s="76" cm="1">
        <f t="array" ref="BA202">IF(T202="",0,SUMPRODUCT((BX4:BX795="Sesame")*(BY4:BY795="ALERTE")*(COUNTIF(AF202,"*"&amp;BZ4:BZ795&amp;"*")&gt;0)*1))</f>
        <v>0</v>
      </c>
      <c r="BB202" s="76" cm="1">
        <f t="array" ref="BB202">IF(T202="",0,SUMPRODUCT((BX4:BX795="Sulfites")*(BY4:BY795="ALERTE")*(COUNTIF(AF202,"*"&amp;BZ4:BZ795&amp;"*")&gt;0)*1))</f>
        <v>0</v>
      </c>
      <c r="BC202" s="76" cm="1">
        <f t="array" ref="BC202">IF(T202="",0,SUMPRODUCT((BX4:BX795="Lupin")*(BY4:BY795="ALERTE")*(COUNTIF(AF202,"*"&amp;BZ4:BZ795&amp;"*")&gt;0)*1))</f>
        <v>0</v>
      </c>
      <c r="BD202" s="76" cm="1">
        <f t="array" ref="BD202">IF(T202="",0,SUMPRODUCT((BX4:BX795="Mollusques")*(BY4:BY795="EXCL")*(COUNTIF(AF202,"*"&amp;BZ4:BZ795&amp;"*")&gt;0)*1))</f>
        <v>0</v>
      </c>
      <c r="BE202" s="76" cm="1">
        <f t="array" ref="BE202">IF(T202="",0,SUMPRODUCT((BX4:BX795="Mollusques")*(BY4:BY795="ALERTE")*(COUNTIF(AF202,"*"&amp;BZ4:BZ795&amp;"*")&gt;0)*1))</f>
        <v>0</v>
      </c>
      <c r="BF202" s="76" t="str">
        <f t="shared" si="108"/>
        <v/>
      </c>
      <c r="BG202" s="76" t="str">
        <f t="shared" si="109"/>
        <v/>
      </c>
      <c r="BH202" s="76" t="str">
        <f t="shared" si="110"/>
        <v/>
      </c>
      <c r="BI202" s="76" t="str">
        <f t="shared" si="111"/>
        <v/>
      </c>
      <c r="BJ202" s="76" t="str">
        <f t="shared" si="112"/>
        <v/>
      </c>
      <c r="BK202" s="76" t="str">
        <f t="shared" si="113"/>
        <v/>
      </c>
      <c r="BL202" s="76" t="str">
        <f t="shared" si="114"/>
        <v/>
      </c>
      <c r="BM202" s="76" t="str">
        <f t="shared" si="115"/>
        <v/>
      </c>
      <c r="BN202" s="76" t="str">
        <f t="shared" si="116"/>
        <v/>
      </c>
      <c r="BO202" s="76" t="str">
        <f t="shared" si="117"/>
        <v/>
      </c>
      <c r="BP202" s="76" t="str">
        <f t="shared" si="118"/>
        <v/>
      </c>
      <c r="BQ202" s="76" t="str">
        <f t="shared" si="119"/>
        <v/>
      </c>
      <c r="BR202" s="76" t="str">
        <f t="shared" si="120"/>
        <v/>
      </c>
      <c r="BS202" s="76" t="str">
        <f t="shared" si="121"/>
        <v/>
      </c>
      <c r="BT202" s="76" t="str">
        <f t="shared" si="122"/>
        <v/>
      </c>
      <c r="BU202" s="76" t="str">
        <f t="shared" si="123"/>
        <v/>
      </c>
      <c r="BX202" s="67" t="s">
        <v>10</v>
      </c>
      <c r="BY202" s="547" t="s">
        <v>20</v>
      </c>
      <c r="BZ202" s="67" t="s">
        <v>2131</v>
      </c>
      <c r="CA202" s="67" t="s">
        <v>590</v>
      </c>
    </row>
    <row r="203" spans="2:79" ht="21" customHeight="1">
      <c r="B203" s="816" t="str">
        <f t="shared" si="84"/>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816" t="str">
        <f t="shared" si="85"/>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816" t="str">
        <f t="shared" si="86"/>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816">
        <f>IF(H202&lt;&gt;"",E202,IF(E202="","",IFERROR(MATCH(TRUE(),INDEX(INDEX($K:$K,E202+1):$K$203&lt;&gt;"",0),0)+E202,"")))</f>
        <v>344</v>
      </c>
      <c r="F203" s="816">
        <f t="shared" si="124"/>
        <v>0</v>
      </c>
      <c r="G203" s="816" t="str">
        <f t="shared" si="87"/>
        <v>0</v>
      </c>
      <c r="H203" s="829" t="str">
        <f t="shared" si="88"/>
        <v/>
      </c>
      <c r="I203" s="837" t="str">
        <f t="shared" si="89"/>
        <v/>
      </c>
      <c r="J203" s="830">
        <f>IF(K203="","",COUNTIF($K$18:K203,"&lt;&gt;"))</f>
        <v>29</v>
      </c>
      <c r="K203" s="831" t="s">
        <v>2714</v>
      </c>
      <c r="L203" s="830">
        <f t="shared" si="90"/>
        <v>558</v>
      </c>
      <c r="M203" s="792">
        <f t="shared" si="91"/>
        <v>1</v>
      </c>
      <c r="N203" s="832">
        <f t="shared" si="92"/>
        <v>186</v>
      </c>
      <c r="O203" s="833" t="str">
        <f t="shared" si="93"/>
        <v>0</v>
      </c>
      <c r="P203" s="832">
        <f t="shared" si="94"/>
        <v>1</v>
      </c>
      <c r="Q203" s="832">
        <f t="shared" si="95"/>
        <v>1</v>
      </c>
      <c r="BX203" s="67" t="s">
        <v>10</v>
      </c>
      <c r="BY203" s="547" t="s">
        <v>20</v>
      </c>
      <c r="BZ203" s="67" t="s">
        <v>389</v>
      </c>
      <c r="CA203" s="67" t="s">
        <v>591</v>
      </c>
    </row>
    <row r="204" spans="2:79">
      <c r="B204" s="839"/>
      <c r="C204" s="839"/>
      <c r="D204" s="839"/>
      <c r="E204" s="839">
        <f>IF(H203&lt;&gt;"",E203,IF(E203="","",IFERROR(MATCH(TRUE(),INDEX(INDEX($K:$K,E203+1):$K$203&lt;&gt;"",0),0)+E203,"")))</f>
        <v>345</v>
      </c>
      <c r="F204" s="840">
        <f t="shared" si="124"/>
        <v>0</v>
      </c>
      <c r="G204" s="840" t="str">
        <f t="shared" si="87"/>
        <v>0</v>
      </c>
      <c r="H204" s="841" t="str">
        <f t="shared" si="88"/>
        <v/>
      </c>
      <c r="I204" s="839" t="str">
        <f t="shared" si="89"/>
        <v/>
      </c>
      <c r="M204" s="785">
        <f t="shared" si="91"/>
        <v>1</v>
      </c>
      <c r="N204" s="842">
        <f t="shared" si="92"/>
        <v>187</v>
      </c>
      <c r="O204" s="816" t="str">
        <f t="shared" si="93"/>
        <v>0</v>
      </c>
      <c r="P204" s="842">
        <f t="shared" si="94"/>
        <v>1</v>
      </c>
      <c r="Q204" s="842">
        <f t="shared" si="95"/>
        <v>1</v>
      </c>
      <c r="BX204" s="67" t="s">
        <v>10</v>
      </c>
      <c r="BY204" s="547" t="s">
        <v>20</v>
      </c>
      <c r="BZ204" s="67" t="s">
        <v>2132</v>
      </c>
      <c r="CA204" s="67" t="s">
        <v>592</v>
      </c>
    </row>
    <row r="205" spans="2:79">
      <c r="B205" s="839"/>
      <c r="C205" s="839"/>
      <c r="D205" s="839"/>
      <c r="E205" s="839">
        <f>IF(H204&lt;&gt;"",E204,IF(E204="","",IFERROR(MATCH(TRUE(),INDEX(INDEX($K:$K,E204+1):$K$203&lt;&gt;"",0),0)+E204,"")))</f>
        <v>346</v>
      </c>
      <c r="F205" s="840">
        <f t="shared" si="124"/>
        <v>0</v>
      </c>
      <c r="G205" s="840" t="str">
        <f t="shared" si="87"/>
        <v>0</v>
      </c>
      <c r="H205" s="841" t="str">
        <f t="shared" si="88"/>
        <v/>
      </c>
      <c r="I205" s="839" t="str">
        <f t="shared" si="89"/>
        <v/>
      </c>
      <c r="M205" s="785">
        <f t="shared" si="91"/>
        <v>1</v>
      </c>
      <c r="N205" s="842">
        <f t="shared" si="92"/>
        <v>188</v>
      </c>
      <c r="O205" s="816" t="str">
        <f t="shared" si="93"/>
        <v>0</v>
      </c>
      <c r="P205" s="842">
        <f t="shared" si="94"/>
        <v>1</v>
      </c>
      <c r="Q205" s="842">
        <f t="shared" si="95"/>
        <v>1</v>
      </c>
      <c r="BX205" s="67" t="s">
        <v>10</v>
      </c>
      <c r="BY205" s="547" t="s">
        <v>20</v>
      </c>
      <c r="BZ205" s="67" t="s">
        <v>128</v>
      </c>
      <c r="CA205" s="67" t="s">
        <v>593</v>
      </c>
    </row>
    <row r="206" spans="2:79">
      <c r="B206" s="839"/>
      <c r="C206" s="839"/>
      <c r="D206" s="839"/>
      <c r="E206" s="839">
        <f>IF(H205&lt;&gt;"",E205,IF(E205="","",IFERROR(MATCH(TRUE(),INDEX(INDEX($K:$K,E205+1):$K$203&lt;&gt;"",0),0)+E205,"")))</f>
        <v>347</v>
      </c>
      <c r="F206" s="840">
        <f t="shared" si="124"/>
        <v>0</v>
      </c>
      <c r="G206" s="840" t="str">
        <f t="shared" si="87"/>
        <v>0</v>
      </c>
      <c r="H206" s="841" t="str">
        <f t="shared" si="88"/>
        <v/>
      </c>
      <c r="I206" s="839" t="str">
        <f t="shared" si="89"/>
        <v/>
      </c>
      <c r="M206" s="785">
        <f t="shared" si="91"/>
        <v>1</v>
      </c>
      <c r="N206" s="842">
        <f t="shared" si="92"/>
        <v>189</v>
      </c>
      <c r="O206" s="816" t="str">
        <f t="shared" si="93"/>
        <v>0</v>
      </c>
      <c r="P206" s="842">
        <f t="shared" si="94"/>
        <v>1</v>
      </c>
      <c r="Q206" s="842">
        <f t="shared" si="95"/>
        <v>1</v>
      </c>
      <c r="BX206" s="67" t="s">
        <v>10</v>
      </c>
      <c r="BY206" s="547" t="s">
        <v>20</v>
      </c>
      <c r="BZ206" s="67" t="s">
        <v>1990</v>
      </c>
      <c r="CA206" s="67" t="s">
        <v>594</v>
      </c>
    </row>
    <row r="207" spans="2:79">
      <c r="B207" s="839"/>
      <c r="C207" s="839"/>
      <c r="D207" s="839"/>
      <c r="E207" s="839">
        <f>IF(H206&lt;&gt;"",E206,IF(E206="","",IFERROR(MATCH(TRUE(),INDEX(INDEX($K:$K,E206+1):$K$203&lt;&gt;"",0),0)+E206,"")))</f>
        <v>348</v>
      </c>
      <c r="F207" s="840">
        <f t="shared" si="124"/>
        <v>0</v>
      </c>
      <c r="G207" s="840" t="str">
        <f t="shared" si="87"/>
        <v>0</v>
      </c>
      <c r="H207" s="841" t="str">
        <f t="shared" si="88"/>
        <v/>
      </c>
      <c r="I207" s="839" t="str">
        <f t="shared" si="89"/>
        <v/>
      </c>
      <c r="M207" s="785">
        <f t="shared" si="91"/>
        <v>1</v>
      </c>
      <c r="N207" s="842">
        <f t="shared" si="92"/>
        <v>190</v>
      </c>
      <c r="O207" s="816" t="str">
        <f t="shared" si="93"/>
        <v>0</v>
      </c>
      <c r="P207" s="842">
        <f t="shared" si="94"/>
        <v>1</v>
      </c>
      <c r="Q207" s="842">
        <f t="shared" si="95"/>
        <v>1</v>
      </c>
      <c r="BX207" s="67" t="s">
        <v>10</v>
      </c>
      <c r="BY207" s="547" t="s">
        <v>20</v>
      </c>
      <c r="BZ207" s="67" t="s">
        <v>129</v>
      </c>
      <c r="CA207" s="67" t="s">
        <v>595</v>
      </c>
    </row>
    <row r="208" spans="2:79">
      <c r="B208" s="839"/>
      <c r="C208" s="839"/>
      <c r="D208" s="839"/>
      <c r="E208" s="839">
        <f>IF(H207&lt;&gt;"",E207,IF(E207="","",IFERROR(MATCH(TRUE(),INDEX(INDEX($K:$K,E207+1):$K$203&lt;&gt;"",0),0)+E207,"")))</f>
        <v>349</v>
      </c>
      <c r="F208" s="840">
        <f t="shared" si="124"/>
        <v>0</v>
      </c>
      <c r="G208" s="840" t="str">
        <f t="shared" si="87"/>
        <v>0</v>
      </c>
      <c r="H208" s="841" t="str">
        <f t="shared" si="88"/>
        <v/>
      </c>
      <c r="I208" s="839" t="str">
        <f t="shared" si="89"/>
        <v/>
      </c>
      <c r="M208" s="785">
        <f t="shared" si="91"/>
        <v>1</v>
      </c>
      <c r="N208" s="842">
        <f t="shared" si="92"/>
        <v>191</v>
      </c>
      <c r="O208" s="816" t="str">
        <f t="shared" si="93"/>
        <v>0</v>
      </c>
      <c r="P208" s="842">
        <f t="shared" si="94"/>
        <v>1</v>
      </c>
      <c r="Q208" s="842">
        <f t="shared" si="95"/>
        <v>1</v>
      </c>
      <c r="BX208" s="67" t="s">
        <v>10</v>
      </c>
      <c r="BY208" s="547" t="s">
        <v>20</v>
      </c>
      <c r="BZ208" s="67" t="s">
        <v>130</v>
      </c>
      <c r="CA208" s="67" t="s">
        <v>596</v>
      </c>
    </row>
    <row r="209" spans="2:79">
      <c r="B209" s="839"/>
      <c r="C209" s="839"/>
      <c r="D209" s="839"/>
      <c r="E209" s="839">
        <f>IF(H208&lt;&gt;"",E208,IF(E208="","",IFERROR(MATCH(TRUE(),INDEX(INDEX($K:$K,E208+1):$K$203&lt;&gt;"",0),0)+E208,"")))</f>
        <v>350</v>
      </c>
      <c r="F209" s="840">
        <f t="shared" si="124"/>
        <v>0</v>
      </c>
      <c r="G209" s="840" t="str">
        <f t="shared" si="87"/>
        <v>0</v>
      </c>
      <c r="H209" s="841" t="str">
        <f t="shared" si="88"/>
        <v/>
      </c>
      <c r="I209" s="839" t="str">
        <f t="shared" si="89"/>
        <v/>
      </c>
      <c r="M209" s="785">
        <f t="shared" si="91"/>
        <v>1</v>
      </c>
      <c r="N209" s="842">
        <f t="shared" si="92"/>
        <v>192</v>
      </c>
      <c r="O209" s="816" t="str">
        <f t="shared" si="93"/>
        <v>0</v>
      </c>
      <c r="P209" s="842">
        <f t="shared" si="94"/>
        <v>1</v>
      </c>
      <c r="Q209" s="842">
        <f t="shared" si="95"/>
        <v>1</v>
      </c>
      <c r="BX209" s="67" t="s">
        <v>10</v>
      </c>
      <c r="BY209" s="547" t="s">
        <v>20</v>
      </c>
      <c r="BZ209" s="67" t="s">
        <v>132</v>
      </c>
      <c r="CA209" s="67" t="s">
        <v>597</v>
      </c>
    </row>
    <row r="210" spans="2:79">
      <c r="B210" s="839"/>
      <c r="C210" s="839"/>
      <c r="D210" s="839"/>
      <c r="E210" s="839">
        <f>IF(H209&lt;&gt;"",E209,IF(E209="","",IFERROR(MATCH(TRUE(),INDEX(INDEX($K:$K,E209+1):$K$203&lt;&gt;"",0),0)+E209,"")))</f>
        <v>351</v>
      </c>
      <c r="F210" s="840">
        <f t="shared" si="124"/>
        <v>0</v>
      </c>
      <c r="G210" s="840" t="str">
        <f t="shared" ref="G210:G273" si="126">IF(OR(F210="",M210=""),"",LEFT(F210,M210))</f>
        <v>0</v>
      </c>
      <c r="H210" s="841" t="str">
        <f t="shared" ref="H210:H273" si="127">IF(OR(F210="",M210=""),"",TRIM(MID(F210,M210+1,99999)))</f>
        <v/>
      </c>
      <c r="I210" s="839" t="str">
        <f t="shared" ref="I210:I273" si="128">IF(AND(F210&lt;&gt;"",$N$10&gt;0,M210&gt;$N$10),"Mot &gt; limite","")</f>
        <v/>
      </c>
      <c r="M210" s="785">
        <f t="shared" ref="M210:M273" si="129">IF(OR(F210="",$N$10="",$N$10&lt;=0),"",IF(LEN(F210)&lt;=$N$10,LEN(F210),IFERROR(FIND("♦",SUBSTITUTE(LEFT(F210,$N$10)," ","♦",LEN(LEFT(F210,$N$10))-LEN(SUBSTITUTE(LEFT(F210,$N$10)," ","")))),FIND(" ",F210&amp;" ",$N$10+1)-1)))</f>
        <v>1</v>
      </c>
      <c r="N210" s="842">
        <f t="shared" ref="N210:N273" si="130">IF(O210="","",ROW()-17)</f>
        <v>193</v>
      </c>
      <c r="O210" s="816" t="str">
        <f t="shared" ref="O210:O273" si="131">G210</f>
        <v>0</v>
      </c>
      <c r="P210" s="842">
        <f t="shared" ref="P210:P273" si="132">IF(O210="","",LEN(TRIM(O210))-LEN(SUBSTITUTE(TRIM(O210)," ",""))+1)</f>
        <v>1</v>
      </c>
      <c r="Q210" s="842">
        <f t="shared" ref="Q210:Q273" si="133">IF(O210="","",LEN(O210))</f>
        <v>1</v>
      </c>
      <c r="BX210" s="67" t="s">
        <v>10</v>
      </c>
      <c r="BY210" s="547" t="s">
        <v>20</v>
      </c>
      <c r="BZ210" s="67" t="s">
        <v>1989</v>
      </c>
      <c r="CA210" s="67" t="s">
        <v>598</v>
      </c>
    </row>
    <row r="211" spans="2:79">
      <c r="B211" s="839"/>
      <c r="C211" s="839"/>
      <c r="D211" s="839"/>
      <c r="E211" s="839">
        <f>IF(H210&lt;&gt;"",E210,IF(E210="","",IFERROR(MATCH(TRUE(),INDEX(INDEX($K:$K,E210+1):$K$203&lt;&gt;"",0),0)+E210,"")))</f>
        <v>352</v>
      </c>
      <c r="F211" s="840">
        <f t="shared" ref="F211:F274" si="134">IF(E211="","",IF(H210&lt;&gt;"",H210,INDEX($D:$D,E211)))</f>
        <v>0</v>
      </c>
      <c r="G211" s="840" t="str">
        <f t="shared" si="126"/>
        <v>0</v>
      </c>
      <c r="H211" s="841" t="str">
        <f t="shared" si="127"/>
        <v/>
      </c>
      <c r="I211" s="839" t="str">
        <f t="shared" si="128"/>
        <v/>
      </c>
      <c r="M211" s="785">
        <f t="shared" si="129"/>
        <v>1</v>
      </c>
      <c r="N211" s="842">
        <f t="shared" si="130"/>
        <v>194</v>
      </c>
      <c r="O211" s="816" t="str">
        <f t="shared" si="131"/>
        <v>0</v>
      </c>
      <c r="P211" s="842">
        <f t="shared" si="132"/>
        <v>1</v>
      </c>
      <c r="Q211" s="842">
        <f t="shared" si="133"/>
        <v>1</v>
      </c>
      <c r="BX211" s="67" t="s">
        <v>10</v>
      </c>
      <c r="BY211" s="547" t="s">
        <v>20</v>
      </c>
      <c r="BZ211" s="67" t="s">
        <v>1988</v>
      </c>
      <c r="CA211" s="67" t="s">
        <v>599</v>
      </c>
    </row>
    <row r="212" spans="2:79">
      <c r="B212" s="839"/>
      <c r="C212" s="839"/>
      <c r="D212" s="839"/>
      <c r="E212" s="839">
        <f>IF(H211&lt;&gt;"",E211,IF(E211="","",IFERROR(MATCH(TRUE(),INDEX(INDEX($K:$K,E211+1):$K$203&lt;&gt;"",0),0)+E211,"")))</f>
        <v>353</v>
      </c>
      <c r="F212" s="840">
        <f t="shared" si="134"/>
        <v>0</v>
      </c>
      <c r="G212" s="840" t="str">
        <f t="shared" si="126"/>
        <v>0</v>
      </c>
      <c r="H212" s="841" t="str">
        <f t="shared" si="127"/>
        <v/>
      </c>
      <c r="I212" s="839" t="str">
        <f t="shared" si="128"/>
        <v/>
      </c>
      <c r="M212" s="785">
        <f t="shared" si="129"/>
        <v>1</v>
      </c>
      <c r="N212" s="842">
        <f t="shared" si="130"/>
        <v>195</v>
      </c>
      <c r="O212" s="816" t="str">
        <f t="shared" si="131"/>
        <v>0</v>
      </c>
      <c r="P212" s="842">
        <f t="shared" si="132"/>
        <v>1</v>
      </c>
      <c r="Q212" s="842">
        <f t="shared" si="133"/>
        <v>1</v>
      </c>
      <c r="BX212" s="67" t="s">
        <v>10</v>
      </c>
      <c r="BY212" s="547" t="s">
        <v>20</v>
      </c>
      <c r="BZ212" s="67" t="s">
        <v>1987</v>
      </c>
      <c r="CA212" s="67" t="s">
        <v>600</v>
      </c>
    </row>
    <row r="213" spans="2:79">
      <c r="B213" s="839"/>
      <c r="C213" s="839"/>
      <c r="D213" s="839"/>
      <c r="E213" s="839">
        <f>IF(H212&lt;&gt;"",E212,IF(E212="","",IFERROR(MATCH(TRUE(),INDEX(INDEX($K:$K,E212+1):$K$203&lt;&gt;"",0),0)+E212,"")))</f>
        <v>354</v>
      </c>
      <c r="F213" s="840">
        <f t="shared" si="134"/>
        <v>0</v>
      </c>
      <c r="G213" s="840" t="str">
        <f t="shared" si="126"/>
        <v>0</v>
      </c>
      <c r="H213" s="841" t="str">
        <f t="shared" si="127"/>
        <v/>
      </c>
      <c r="I213" s="839" t="str">
        <f t="shared" si="128"/>
        <v/>
      </c>
      <c r="M213" s="785">
        <f t="shared" si="129"/>
        <v>1</v>
      </c>
      <c r="N213" s="842">
        <f t="shared" si="130"/>
        <v>196</v>
      </c>
      <c r="O213" s="816" t="str">
        <f t="shared" si="131"/>
        <v>0</v>
      </c>
      <c r="P213" s="842">
        <f t="shared" si="132"/>
        <v>1</v>
      </c>
      <c r="Q213" s="842">
        <f t="shared" si="133"/>
        <v>1</v>
      </c>
      <c r="BX213" s="67" t="s">
        <v>10</v>
      </c>
      <c r="BY213" s="547" t="s">
        <v>20</v>
      </c>
      <c r="BZ213" s="67" t="s">
        <v>1986</v>
      </c>
      <c r="CA213" s="67" t="s">
        <v>601</v>
      </c>
    </row>
    <row r="214" spans="2:79">
      <c r="B214" s="839"/>
      <c r="C214" s="839"/>
      <c r="D214" s="839"/>
      <c r="E214" s="839">
        <f>IF(H213&lt;&gt;"",E213,IF(E213="","",IFERROR(MATCH(TRUE(),INDEX(INDEX($K:$K,E213+1):$K$203&lt;&gt;"",0),0)+E213,"")))</f>
        <v>355</v>
      </c>
      <c r="F214" s="840">
        <f t="shared" si="134"/>
        <v>0</v>
      </c>
      <c r="G214" s="840" t="str">
        <f t="shared" si="126"/>
        <v>0</v>
      </c>
      <c r="H214" s="841" t="str">
        <f t="shared" si="127"/>
        <v/>
      </c>
      <c r="I214" s="839" t="str">
        <f t="shared" si="128"/>
        <v/>
      </c>
      <c r="M214" s="785">
        <f t="shared" si="129"/>
        <v>1</v>
      </c>
      <c r="N214" s="842">
        <f t="shared" si="130"/>
        <v>197</v>
      </c>
      <c r="O214" s="816" t="str">
        <f t="shared" si="131"/>
        <v>0</v>
      </c>
      <c r="P214" s="842">
        <f t="shared" si="132"/>
        <v>1</v>
      </c>
      <c r="Q214" s="842">
        <f t="shared" si="133"/>
        <v>1</v>
      </c>
      <c r="BX214" s="67" t="s">
        <v>10</v>
      </c>
      <c r="BY214" s="547" t="s">
        <v>20</v>
      </c>
      <c r="BZ214" s="67" t="s">
        <v>133</v>
      </c>
      <c r="CA214" s="67" t="s">
        <v>602</v>
      </c>
    </row>
    <row r="215" spans="2:79">
      <c r="B215" s="839"/>
      <c r="C215" s="839"/>
      <c r="D215" s="839"/>
      <c r="E215" s="839">
        <f>IF(H214&lt;&gt;"",E214,IF(E214="","",IFERROR(MATCH(TRUE(),INDEX(INDEX($K:$K,E214+1):$K$203&lt;&gt;"",0),0)+E214,"")))</f>
        <v>356</v>
      </c>
      <c r="F215" s="840">
        <f t="shared" si="134"/>
        <v>0</v>
      </c>
      <c r="G215" s="840" t="str">
        <f t="shared" si="126"/>
        <v>0</v>
      </c>
      <c r="H215" s="841" t="str">
        <f t="shared" si="127"/>
        <v/>
      </c>
      <c r="I215" s="839" t="str">
        <f t="shared" si="128"/>
        <v/>
      </c>
      <c r="M215" s="785">
        <f t="shared" si="129"/>
        <v>1</v>
      </c>
      <c r="N215" s="842">
        <f t="shared" si="130"/>
        <v>198</v>
      </c>
      <c r="O215" s="816" t="str">
        <f t="shared" si="131"/>
        <v>0</v>
      </c>
      <c r="P215" s="842">
        <f t="shared" si="132"/>
        <v>1</v>
      </c>
      <c r="Q215" s="842">
        <f t="shared" si="133"/>
        <v>1</v>
      </c>
      <c r="BX215" s="67" t="s">
        <v>10</v>
      </c>
      <c r="BY215" s="547" t="s">
        <v>20</v>
      </c>
      <c r="BZ215" s="67" t="s">
        <v>1985</v>
      </c>
      <c r="CA215" s="67" t="s">
        <v>603</v>
      </c>
    </row>
    <row r="216" spans="2:79">
      <c r="B216" s="839"/>
      <c r="C216" s="839"/>
      <c r="D216" s="839"/>
      <c r="E216" s="839">
        <f>IF(H215&lt;&gt;"",E215,IF(E215="","",IFERROR(MATCH(TRUE(),INDEX(INDEX($K:$K,E215+1):$K$203&lt;&gt;"",0),0)+E215,"")))</f>
        <v>357</v>
      </c>
      <c r="F216" s="840">
        <f t="shared" si="134"/>
        <v>0</v>
      </c>
      <c r="G216" s="840" t="str">
        <f t="shared" si="126"/>
        <v>0</v>
      </c>
      <c r="H216" s="841" t="str">
        <f t="shared" si="127"/>
        <v/>
      </c>
      <c r="I216" s="839" t="str">
        <f t="shared" si="128"/>
        <v/>
      </c>
      <c r="M216" s="785">
        <f t="shared" si="129"/>
        <v>1</v>
      </c>
      <c r="N216" s="842">
        <f t="shared" si="130"/>
        <v>199</v>
      </c>
      <c r="O216" s="816" t="str">
        <f t="shared" si="131"/>
        <v>0</v>
      </c>
      <c r="P216" s="842">
        <f t="shared" si="132"/>
        <v>1</v>
      </c>
      <c r="Q216" s="842">
        <f t="shared" si="133"/>
        <v>1</v>
      </c>
      <c r="BX216" s="67" t="s">
        <v>10</v>
      </c>
      <c r="BY216" s="547" t="s">
        <v>20</v>
      </c>
      <c r="BZ216" s="67" t="s">
        <v>1984</v>
      </c>
      <c r="CA216" s="67" t="s">
        <v>604</v>
      </c>
    </row>
    <row r="217" spans="2:79">
      <c r="B217" s="839"/>
      <c r="C217" s="839"/>
      <c r="D217" s="839"/>
      <c r="E217" s="839">
        <f>IF(H216&lt;&gt;"",E216,IF(E216="","",IFERROR(MATCH(TRUE(),INDEX(INDEX($K:$K,E216+1):$K$203&lt;&gt;"",0),0)+E216,"")))</f>
        <v>358</v>
      </c>
      <c r="F217" s="840">
        <f t="shared" si="134"/>
        <v>0</v>
      </c>
      <c r="G217" s="840" t="str">
        <f t="shared" si="126"/>
        <v>0</v>
      </c>
      <c r="H217" s="841" t="str">
        <f t="shared" si="127"/>
        <v/>
      </c>
      <c r="I217" s="839" t="str">
        <f t="shared" si="128"/>
        <v/>
      </c>
      <c r="M217" s="785">
        <f t="shared" si="129"/>
        <v>1</v>
      </c>
      <c r="N217" s="842">
        <f t="shared" si="130"/>
        <v>200</v>
      </c>
      <c r="O217" s="816" t="str">
        <f t="shared" si="131"/>
        <v>0</v>
      </c>
      <c r="P217" s="842">
        <f t="shared" si="132"/>
        <v>1</v>
      </c>
      <c r="Q217" s="842">
        <f t="shared" si="133"/>
        <v>1</v>
      </c>
      <c r="BX217" s="67" t="s">
        <v>10</v>
      </c>
      <c r="BY217" s="547" t="s">
        <v>20</v>
      </c>
      <c r="BZ217" s="67" t="s">
        <v>134</v>
      </c>
      <c r="CA217" s="67" t="s">
        <v>605</v>
      </c>
    </row>
    <row r="218" spans="2:79">
      <c r="B218" s="839"/>
      <c r="C218" s="839"/>
      <c r="D218" s="839"/>
      <c r="E218" s="839">
        <f>IF(H217&lt;&gt;"",E217,IF(E217="","",IFERROR(MATCH(TRUE(),INDEX(INDEX($K:$K,E217+1):$K$203&lt;&gt;"",0),0)+E217,"")))</f>
        <v>359</v>
      </c>
      <c r="F218" s="840">
        <f t="shared" si="134"/>
        <v>0</v>
      </c>
      <c r="G218" s="840" t="str">
        <f t="shared" si="126"/>
        <v>0</v>
      </c>
      <c r="H218" s="841" t="str">
        <f t="shared" si="127"/>
        <v/>
      </c>
      <c r="I218" s="839" t="str">
        <f t="shared" si="128"/>
        <v/>
      </c>
      <c r="M218" s="785">
        <f t="shared" si="129"/>
        <v>1</v>
      </c>
      <c r="N218" s="842">
        <f t="shared" si="130"/>
        <v>201</v>
      </c>
      <c r="O218" s="816" t="str">
        <f t="shared" si="131"/>
        <v>0</v>
      </c>
      <c r="P218" s="842">
        <f t="shared" si="132"/>
        <v>1</v>
      </c>
      <c r="Q218" s="842">
        <f t="shared" si="133"/>
        <v>1</v>
      </c>
      <c r="BX218" s="67" t="s">
        <v>10</v>
      </c>
      <c r="BY218" s="547" t="s">
        <v>20</v>
      </c>
      <c r="BZ218" s="67" t="s">
        <v>390</v>
      </c>
      <c r="CA218" s="67" t="s">
        <v>606</v>
      </c>
    </row>
    <row r="219" spans="2:79">
      <c r="B219" s="839"/>
      <c r="C219" s="839"/>
      <c r="D219" s="839"/>
      <c r="E219" s="839">
        <f>IF(H218&lt;&gt;"",E218,IF(E218="","",IFERROR(MATCH(TRUE(),INDEX(INDEX($K:$K,E218+1):$K$203&lt;&gt;"",0),0)+E218,"")))</f>
        <v>360</v>
      </c>
      <c r="F219" s="840">
        <f t="shared" si="134"/>
        <v>0</v>
      </c>
      <c r="G219" s="840" t="str">
        <f t="shared" si="126"/>
        <v>0</v>
      </c>
      <c r="H219" s="841" t="str">
        <f t="shared" si="127"/>
        <v/>
      </c>
      <c r="I219" s="839" t="str">
        <f t="shared" si="128"/>
        <v/>
      </c>
      <c r="M219" s="785">
        <f t="shared" si="129"/>
        <v>1</v>
      </c>
      <c r="N219" s="842">
        <f t="shared" si="130"/>
        <v>202</v>
      </c>
      <c r="O219" s="816" t="str">
        <f t="shared" si="131"/>
        <v>0</v>
      </c>
      <c r="P219" s="842">
        <f t="shared" si="132"/>
        <v>1</v>
      </c>
      <c r="Q219" s="842">
        <f t="shared" si="133"/>
        <v>1</v>
      </c>
      <c r="BX219" s="67" t="s">
        <v>10</v>
      </c>
      <c r="BY219" s="547" t="s">
        <v>20</v>
      </c>
      <c r="BZ219" s="67" t="s">
        <v>1983</v>
      </c>
      <c r="CA219" s="67" t="s">
        <v>607</v>
      </c>
    </row>
    <row r="220" spans="2:79">
      <c r="B220" s="839"/>
      <c r="C220" s="839"/>
      <c r="D220" s="839"/>
      <c r="E220" s="839">
        <f>IF(H219&lt;&gt;"",E219,IF(E219="","",IFERROR(MATCH(TRUE(),INDEX(INDEX($K:$K,E219+1):$K$203&lt;&gt;"",0),0)+E219,"")))</f>
        <v>361</v>
      </c>
      <c r="F220" s="840">
        <f t="shared" si="134"/>
        <v>0</v>
      </c>
      <c r="G220" s="840" t="str">
        <f t="shared" si="126"/>
        <v>0</v>
      </c>
      <c r="H220" s="841" t="str">
        <f t="shared" si="127"/>
        <v/>
      </c>
      <c r="I220" s="839" t="str">
        <f t="shared" si="128"/>
        <v/>
      </c>
      <c r="M220" s="785">
        <f t="shared" si="129"/>
        <v>1</v>
      </c>
      <c r="N220" s="842">
        <f t="shared" si="130"/>
        <v>203</v>
      </c>
      <c r="O220" s="816" t="str">
        <f t="shared" si="131"/>
        <v>0</v>
      </c>
      <c r="P220" s="842">
        <f t="shared" si="132"/>
        <v>1</v>
      </c>
      <c r="Q220" s="842">
        <f t="shared" si="133"/>
        <v>1</v>
      </c>
      <c r="BX220" s="67" t="s">
        <v>10</v>
      </c>
      <c r="BY220" s="547" t="s">
        <v>20</v>
      </c>
      <c r="BZ220" s="67" t="s">
        <v>1982</v>
      </c>
      <c r="CA220" s="67" t="s">
        <v>608</v>
      </c>
    </row>
    <row r="221" spans="2:79">
      <c r="B221" s="839"/>
      <c r="C221" s="839"/>
      <c r="D221" s="839"/>
      <c r="E221" s="839">
        <f>IF(H220&lt;&gt;"",E220,IF(E220="","",IFERROR(MATCH(TRUE(),INDEX(INDEX($K:$K,E220+1):$K$203&lt;&gt;"",0),0)+E220,"")))</f>
        <v>362</v>
      </c>
      <c r="F221" s="840">
        <f t="shared" si="134"/>
        <v>0</v>
      </c>
      <c r="G221" s="840" t="str">
        <f t="shared" si="126"/>
        <v>0</v>
      </c>
      <c r="H221" s="841" t="str">
        <f t="shared" si="127"/>
        <v/>
      </c>
      <c r="I221" s="839" t="str">
        <f t="shared" si="128"/>
        <v/>
      </c>
      <c r="M221" s="785">
        <f t="shared" si="129"/>
        <v>1</v>
      </c>
      <c r="N221" s="842">
        <f t="shared" si="130"/>
        <v>204</v>
      </c>
      <c r="O221" s="816" t="str">
        <f t="shared" si="131"/>
        <v>0</v>
      </c>
      <c r="P221" s="842">
        <f t="shared" si="132"/>
        <v>1</v>
      </c>
      <c r="Q221" s="842">
        <f t="shared" si="133"/>
        <v>1</v>
      </c>
      <c r="BX221" s="67" t="s">
        <v>11</v>
      </c>
      <c r="BY221" s="547" t="s">
        <v>20</v>
      </c>
      <c r="BZ221" s="67" t="s">
        <v>135</v>
      </c>
      <c r="CA221" s="67" t="s">
        <v>609</v>
      </c>
    </row>
    <row r="222" spans="2:79">
      <c r="B222" s="839"/>
      <c r="C222" s="839"/>
      <c r="D222" s="839"/>
      <c r="E222" s="839">
        <f>IF(H221&lt;&gt;"",E221,IF(E221="","",IFERROR(MATCH(TRUE(),INDEX(INDEX($K:$K,E221+1):$K$203&lt;&gt;"",0),0)+E221,"")))</f>
        <v>363</v>
      </c>
      <c r="F222" s="840">
        <f t="shared" si="134"/>
        <v>0</v>
      </c>
      <c r="G222" s="840" t="str">
        <f t="shared" si="126"/>
        <v>0</v>
      </c>
      <c r="H222" s="841" t="str">
        <f t="shared" si="127"/>
        <v/>
      </c>
      <c r="I222" s="839" t="str">
        <f t="shared" si="128"/>
        <v/>
      </c>
      <c r="M222" s="785">
        <f t="shared" si="129"/>
        <v>1</v>
      </c>
      <c r="N222" s="842">
        <f t="shared" si="130"/>
        <v>205</v>
      </c>
      <c r="O222" s="816" t="str">
        <f t="shared" si="131"/>
        <v>0</v>
      </c>
      <c r="P222" s="842">
        <f t="shared" si="132"/>
        <v>1</v>
      </c>
      <c r="Q222" s="842">
        <f t="shared" si="133"/>
        <v>1</v>
      </c>
      <c r="BX222" s="67" t="s">
        <v>11</v>
      </c>
      <c r="BY222" s="547" t="s">
        <v>20</v>
      </c>
      <c r="BZ222" s="67" t="s">
        <v>136</v>
      </c>
      <c r="CA222" s="67" t="s">
        <v>610</v>
      </c>
    </row>
    <row r="223" spans="2:79">
      <c r="B223" s="839"/>
      <c r="C223" s="839"/>
      <c r="D223" s="839"/>
      <c r="E223" s="839">
        <f>IF(H222&lt;&gt;"",E222,IF(E222="","",IFERROR(MATCH(TRUE(),INDEX(INDEX($K:$K,E222+1):$K$203&lt;&gt;"",0),0)+E222,"")))</f>
        <v>364</v>
      </c>
      <c r="F223" s="840">
        <f t="shared" si="134"/>
        <v>0</v>
      </c>
      <c r="G223" s="840" t="str">
        <f t="shared" si="126"/>
        <v>0</v>
      </c>
      <c r="H223" s="841" t="str">
        <f t="shared" si="127"/>
        <v/>
      </c>
      <c r="I223" s="839" t="str">
        <f t="shared" si="128"/>
        <v/>
      </c>
      <c r="M223" s="785">
        <f t="shared" si="129"/>
        <v>1</v>
      </c>
      <c r="N223" s="842">
        <f t="shared" si="130"/>
        <v>206</v>
      </c>
      <c r="O223" s="816" t="str">
        <f t="shared" si="131"/>
        <v>0</v>
      </c>
      <c r="P223" s="842">
        <f t="shared" si="132"/>
        <v>1</v>
      </c>
      <c r="Q223" s="842">
        <f t="shared" si="133"/>
        <v>1</v>
      </c>
      <c r="BX223" s="67" t="s">
        <v>11</v>
      </c>
      <c r="BY223" s="547" t="s">
        <v>20</v>
      </c>
      <c r="BZ223" s="67" t="s">
        <v>2133</v>
      </c>
      <c r="CA223" s="67" t="s">
        <v>611</v>
      </c>
    </row>
    <row r="224" spans="2:79">
      <c r="B224" s="839"/>
      <c r="C224" s="839"/>
      <c r="D224" s="839"/>
      <c r="E224" s="839">
        <f>IF(H223&lt;&gt;"",E223,IF(E223="","",IFERROR(MATCH(TRUE(),INDEX(INDEX($K:$K,E223+1):$K$203&lt;&gt;"",0),0)+E223,"")))</f>
        <v>365</v>
      </c>
      <c r="F224" s="840">
        <f t="shared" si="134"/>
        <v>0</v>
      </c>
      <c r="G224" s="840" t="str">
        <f t="shared" si="126"/>
        <v>0</v>
      </c>
      <c r="H224" s="841" t="str">
        <f t="shared" si="127"/>
        <v/>
      </c>
      <c r="I224" s="839" t="str">
        <f t="shared" si="128"/>
        <v/>
      </c>
      <c r="M224" s="785">
        <f t="shared" si="129"/>
        <v>1</v>
      </c>
      <c r="N224" s="842">
        <f t="shared" si="130"/>
        <v>207</v>
      </c>
      <c r="O224" s="816" t="str">
        <f t="shared" si="131"/>
        <v>0</v>
      </c>
      <c r="P224" s="842">
        <f t="shared" si="132"/>
        <v>1</v>
      </c>
      <c r="Q224" s="842">
        <f t="shared" si="133"/>
        <v>1</v>
      </c>
      <c r="BX224" s="67" t="s">
        <v>11</v>
      </c>
      <c r="BY224" s="547" t="s">
        <v>20</v>
      </c>
      <c r="BZ224" s="67" t="s">
        <v>137</v>
      </c>
      <c r="CA224" s="67" t="s">
        <v>612</v>
      </c>
    </row>
    <row r="225" spans="2:79">
      <c r="B225" s="839"/>
      <c r="C225" s="839"/>
      <c r="D225" s="839"/>
      <c r="E225" s="839">
        <f>IF(H224&lt;&gt;"",E224,IF(E224="","",IFERROR(MATCH(TRUE(),INDEX(INDEX($K:$K,E224+1):$K$203&lt;&gt;"",0),0)+E224,"")))</f>
        <v>366</v>
      </c>
      <c r="F225" s="840">
        <f t="shared" si="134"/>
        <v>0</v>
      </c>
      <c r="G225" s="840" t="str">
        <f t="shared" si="126"/>
        <v>0</v>
      </c>
      <c r="H225" s="841" t="str">
        <f t="shared" si="127"/>
        <v/>
      </c>
      <c r="I225" s="839" t="str">
        <f t="shared" si="128"/>
        <v/>
      </c>
      <c r="M225" s="785">
        <f t="shared" si="129"/>
        <v>1</v>
      </c>
      <c r="N225" s="842">
        <f t="shared" si="130"/>
        <v>208</v>
      </c>
      <c r="O225" s="816" t="str">
        <f t="shared" si="131"/>
        <v>0</v>
      </c>
      <c r="P225" s="842">
        <f t="shared" si="132"/>
        <v>1</v>
      </c>
      <c r="Q225" s="842">
        <f t="shared" si="133"/>
        <v>1</v>
      </c>
      <c r="BX225" s="67" t="s">
        <v>11</v>
      </c>
      <c r="BY225" s="547" t="s">
        <v>20</v>
      </c>
      <c r="BZ225" s="67" t="s">
        <v>138</v>
      </c>
      <c r="CA225" s="67" t="s">
        <v>613</v>
      </c>
    </row>
    <row r="226" spans="2:79">
      <c r="B226" s="839"/>
      <c r="C226" s="839"/>
      <c r="D226" s="839"/>
      <c r="E226" s="839">
        <f>IF(H225&lt;&gt;"",E225,IF(E225="","",IFERROR(MATCH(TRUE(),INDEX(INDEX($K:$K,E225+1):$K$203&lt;&gt;"",0),0)+E225,"")))</f>
        <v>367</v>
      </c>
      <c r="F226" s="840">
        <f t="shared" si="134"/>
        <v>0</v>
      </c>
      <c r="G226" s="840" t="str">
        <f t="shared" si="126"/>
        <v>0</v>
      </c>
      <c r="H226" s="841" t="str">
        <f t="shared" si="127"/>
        <v/>
      </c>
      <c r="I226" s="839" t="str">
        <f t="shared" si="128"/>
        <v/>
      </c>
      <c r="M226" s="785">
        <f t="shared" si="129"/>
        <v>1</v>
      </c>
      <c r="N226" s="842">
        <f t="shared" si="130"/>
        <v>209</v>
      </c>
      <c r="O226" s="816" t="str">
        <f t="shared" si="131"/>
        <v>0</v>
      </c>
      <c r="P226" s="842">
        <f t="shared" si="132"/>
        <v>1</v>
      </c>
      <c r="Q226" s="842">
        <f t="shared" si="133"/>
        <v>1</v>
      </c>
      <c r="BX226" s="67" t="s">
        <v>11</v>
      </c>
      <c r="BY226" s="547" t="s">
        <v>20</v>
      </c>
      <c r="BZ226" s="67" t="s">
        <v>139</v>
      </c>
      <c r="CA226" s="67" t="s">
        <v>614</v>
      </c>
    </row>
    <row r="227" spans="2:79">
      <c r="B227" s="839"/>
      <c r="C227" s="839"/>
      <c r="D227" s="839"/>
      <c r="E227" s="839">
        <f>IF(H226&lt;&gt;"",E226,IF(E226="","",IFERROR(MATCH(TRUE(),INDEX(INDEX($K:$K,E226+1):$K$203&lt;&gt;"",0),0)+E226,"")))</f>
        <v>368</v>
      </c>
      <c r="F227" s="840">
        <f t="shared" si="134"/>
        <v>0</v>
      </c>
      <c r="G227" s="840" t="str">
        <f t="shared" si="126"/>
        <v>0</v>
      </c>
      <c r="H227" s="841" t="str">
        <f t="shared" si="127"/>
        <v/>
      </c>
      <c r="I227" s="839" t="str">
        <f t="shared" si="128"/>
        <v/>
      </c>
      <c r="M227" s="785">
        <f t="shared" si="129"/>
        <v>1</v>
      </c>
      <c r="N227" s="842">
        <f t="shared" si="130"/>
        <v>210</v>
      </c>
      <c r="O227" s="816" t="str">
        <f t="shared" si="131"/>
        <v>0</v>
      </c>
      <c r="P227" s="842">
        <f t="shared" si="132"/>
        <v>1</v>
      </c>
      <c r="Q227" s="842">
        <f t="shared" si="133"/>
        <v>1</v>
      </c>
      <c r="BX227" s="67" t="s">
        <v>11</v>
      </c>
      <c r="BY227" s="547" t="s">
        <v>20</v>
      </c>
      <c r="BZ227" s="67" t="s">
        <v>2134</v>
      </c>
      <c r="CA227" s="67" t="s">
        <v>615</v>
      </c>
    </row>
    <row r="228" spans="2:79">
      <c r="B228" s="839"/>
      <c r="C228" s="839"/>
      <c r="D228" s="839"/>
      <c r="E228" s="839">
        <f>IF(H227&lt;&gt;"",E227,IF(E227="","",IFERROR(MATCH(TRUE(),INDEX(INDEX($K:$K,E227+1):$K$203&lt;&gt;"",0),0)+E227,"")))</f>
        <v>369</v>
      </c>
      <c r="F228" s="840">
        <f t="shared" si="134"/>
        <v>0</v>
      </c>
      <c r="G228" s="840" t="str">
        <f t="shared" si="126"/>
        <v>0</v>
      </c>
      <c r="H228" s="841" t="str">
        <f t="shared" si="127"/>
        <v/>
      </c>
      <c r="I228" s="839" t="str">
        <f t="shared" si="128"/>
        <v/>
      </c>
      <c r="M228" s="785">
        <f t="shared" si="129"/>
        <v>1</v>
      </c>
      <c r="N228" s="842">
        <f t="shared" si="130"/>
        <v>211</v>
      </c>
      <c r="O228" s="816" t="str">
        <f t="shared" si="131"/>
        <v>0</v>
      </c>
      <c r="P228" s="842">
        <f t="shared" si="132"/>
        <v>1</v>
      </c>
      <c r="Q228" s="842">
        <f t="shared" si="133"/>
        <v>1</v>
      </c>
      <c r="BX228" s="67" t="s">
        <v>11</v>
      </c>
      <c r="BY228" s="547" t="s">
        <v>20</v>
      </c>
      <c r="BZ228" s="67" t="s">
        <v>140</v>
      </c>
      <c r="CA228" s="67" t="s">
        <v>616</v>
      </c>
    </row>
    <row r="229" spans="2:79">
      <c r="B229" s="839"/>
      <c r="C229" s="839"/>
      <c r="D229" s="839"/>
      <c r="E229" s="839">
        <f>IF(H228&lt;&gt;"",E228,IF(E228="","",IFERROR(MATCH(TRUE(),INDEX(INDEX($K:$K,E228+1):$K$203&lt;&gt;"",0),0)+E228,"")))</f>
        <v>370</v>
      </c>
      <c r="F229" s="840">
        <f t="shared" si="134"/>
        <v>0</v>
      </c>
      <c r="G229" s="840" t="str">
        <f t="shared" si="126"/>
        <v>0</v>
      </c>
      <c r="H229" s="841" t="str">
        <f t="shared" si="127"/>
        <v/>
      </c>
      <c r="I229" s="839" t="str">
        <f t="shared" si="128"/>
        <v/>
      </c>
      <c r="M229" s="785">
        <f t="shared" si="129"/>
        <v>1</v>
      </c>
      <c r="N229" s="842">
        <f t="shared" si="130"/>
        <v>212</v>
      </c>
      <c r="O229" s="816" t="str">
        <f t="shared" si="131"/>
        <v>0</v>
      </c>
      <c r="P229" s="842">
        <f t="shared" si="132"/>
        <v>1</v>
      </c>
      <c r="Q229" s="842">
        <f t="shared" si="133"/>
        <v>1</v>
      </c>
      <c r="BX229" s="67" t="s">
        <v>11</v>
      </c>
      <c r="BY229" s="547" t="s">
        <v>20</v>
      </c>
      <c r="BZ229" s="67" t="s">
        <v>1981</v>
      </c>
      <c r="CA229" s="67" t="s">
        <v>617</v>
      </c>
    </row>
    <row r="230" spans="2:79">
      <c r="B230" s="839"/>
      <c r="C230" s="839"/>
      <c r="D230" s="839"/>
      <c r="E230" s="839">
        <f>IF(H229&lt;&gt;"",E229,IF(E229="","",IFERROR(MATCH(TRUE(),INDEX(INDEX($K:$K,E229+1):$K$203&lt;&gt;"",0),0)+E229,"")))</f>
        <v>371</v>
      </c>
      <c r="F230" s="840">
        <f t="shared" si="134"/>
        <v>0</v>
      </c>
      <c r="G230" s="840" t="str">
        <f t="shared" si="126"/>
        <v>0</v>
      </c>
      <c r="H230" s="841" t="str">
        <f t="shared" si="127"/>
        <v/>
      </c>
      <c r="I230" s="839" t="str">
        <f t="shared" si="128"/>
        <v/>
      </c>
      <c r="M230" s="785">
        <f t="shared" si="129"/>
        <v>1</v>
      </c>
      <c r="N230" s="842">
        <f t="shared" si="130"/>
        <v>213</v>
      </c>
      <c r="O230" s="816" t="str">
        <f t="shared" si="131"/>
        <v>0</v>
      </c>
      <c r="P230" s="842">
        <f t="shared" si="132"/>
        <v>1</v>
      </c>
      <c r="Q230" s="842">
        <f t="shared" si="133"/>
        <v>1</v>
      </c>
      <c r="BX230" s="67" t="s">
        <v>11</v>
      </c>
      <c r="BY230" s="547" t="s">
        <v>20</v>
      </c>
      <c r="BZ230" s="67" t="s">
        <v>1980</v>
      </c>
      <c r="CA230" s="67" t="s">
        <v>618</v>
      </c>
    </row>
    <row r="231" spans="2:79">
      <c r="B231" s="839"/>
      <c r="C231" s="839"/>
      <c r="D231" s="839"/>
      <c r="E231" s="839">
        <f>IF(H230&lt;&gt;"",E230,IF(E230="","",IFERROR(MATCH(TRUE(),INDEX(INDEX($K:$K,E230+1):$K$203&lt;&gt;"",0),0)+E230,"")))</f>
        <v>372</v>
      </c>
      <c r="F231" s="840">
        <f t="shared" si="134"/>
        <v>0</v>
      </c>
      <c r="G231" s="840" t="str">
        <f t="shared" si="126"/>
        <v>0</v>
      </c>
      <c r="H231" s="841" t="str">
        <f t="shared" si="127"/>
        <v/>
      </c>
      <c r="I231" s="839" t="str">
        <f t="shared" si="128"/>
        <v/>
      </c>
      <c r="M231" s="785">
        <f t="shared" si="129"/>
        <v>1</v>
      </c>
      <c r="N231" s="842">
        <f t="shared" si="130"/>
        <v>214</v>
      </c>
      <c r="O231" s="816" t="str">
        <f t="shared" si="131"/>
        <v>0</v>
      </c>
      <c r="P231" s="842">
        <f t="shared" si="132"/>
        <v>1</v>
      </c>
      <c r="Q231" s="842">
        <f t="shared" si="133"/>
        <v>1</v>
      </c>
      <c r="BX231" s="67" t="s">
        <v>11</v>
      </c>
      <c r="BY231" s="547" t="s">
        <v>20</v>
      </c>
      <c r="BZ231" s="67" t="s">
        <v>1979</v>
      </c>
      <c r="CA231" s="67" t="s">
        <v>619</v>
      </c>
    </row>
    <row r="232" spans="2:79">
      <c r="B232" s="839"/>
      <c r="C232" s="839"/>
      <c r="D232" s="839"/>
      <c r="E232" s="839">
        <f>IF(H231&lt;&gt;"",E231,IF(E231="","",IFERROR(MATCH(TRUE(),INDEX(INDEX($K:$K,E231+1):$K$203&lt;&gt;"",0),0)+E231,"")))</f>
        <v>373</v>
      </c>
      <c r="F232" s="840">
        <f t="shared" si="134"/>
        <v>0</v>
      </c>
      <c r="G232" s="840" t="str">
        <f t="shared" si="126"/>
        <v>0</v>
      </c>
      <c r="H232" s="841" t="str">
        <f t="shared" si="127"/>
        <v/>
      </c>
      <c r="I232" s="839" t="str">
        <f t="shared" si="128"/>
        <v/>
      </c>
      <c r="M232" s="785">
        <f t="shared" si="129"/>
        <v>1</v>
      </c>
      <c r="N232" s="842">
        <f t="shared" si="130"/>
        <v>215</v>
      </c>
      <c r="O232" s="816" t="str">
        <f t="shared" si="131"/>
        <v>0</v>
      </c>
      <c r="P232" s="842">
        <f t="shared" si="132"/>
        <v>1</v>
      </c>
      <c r="Q232" s="842">
        <f t="shared" si="133"/>
        <v>1</v>
      </c>
      <c r="BX232" s="67" t="s">
        <v>11</v>
      </c>
      <c r="BY232" s="547" t="s">
        <v>20</v>
      </c>
      <c r="BZ232" s="67" t="s">
        <v>141</v>
      </c>
      <c r="CA232" s="67" t="s">
        <v>620</v>
      </c>
    </row>
    <row r="233" spans="2:79">
      <c r="B233" s="839"/>
      <c r="C233" s="839"/>
      <c r="D233" s="839"/>
      <c r="E233" s="839">
        <f>IF(H232&lt;&gt;"",E232,IF(E232="","",IFERROR(MATCH(TRUE(),INDEX(INDEX($K:$K,E232+1):$K$203&lt;&gt;"",0),0)+E232,"")))</f>
        <v>374</v>
      </c>
      <c r="F233" s="840">
        <f t="shared" si="134"/>
        <v>0</v>
      </c>
      <c r="G233" s="840" t="str">
        <f t="shared" si="126"/>
        <v>0</v>
      </c>
      <c r="H233" s="841" t="str">
        <f t="shared" si="127"/>
        <v/>
      </c>
      <c r="I233" s="839" t="str">
        <f t="shared" si="128"/>
        <v/>
      </c>
      <c r="M233" s="785">
        <f t="shared" si="129"/>
        <v>1</v>
      </c>
      <c r="N233" s="842">
        <f t="shared" si="130"/>
        <v>216</v>
      </c>
      <c r="O233" s="816" t="str">
        <f t="shared" si="131"/>
        <v>0</v>
      </c>
      <c r="P233" s="842">
        <f t="shared" si="132"/>
        <v>1</v>
      </c>
      <c r="Q233" s="842">
        <f t="shared" si="133"/>
        <v>1</v>
      </c>
      <c r="BX233" s="67" t="s">
        <v>11</v>
      </c>
      <c r="BY233" s="547" t="s">
        <v>20</v>
      </c>
      <c r="BZ233" s="67" t="s">
        <v>142</v>
      </c>
      <c r="CA233" s="67" t="s">
        <v>621</v>
      </c>
    </row>
    <row r="234" spans="2:79">
      <c r="B234" s="839"/>
      <c r="C234" s="839"/>
      <c r="D234" s="839"/>
      <c r="E234" s="839">
        <f>IF(H233&lt;&gt;"",E233,IF(E233="","",IFERROR(MATCH(TRUE(),INDEX(INDEX($K:$K,E233+1):$K$203&lt;&gt;"",0),0)+E233,"")))</f>
        <v>375</v>
      </c>
      <c r="F234" s="840">
        <f t="shared" si="134"/>
        <v>0</v>
      </c>
      <c r="G234" s="840" t="str">
        <f t="shared" si="126"/>
        <v>0</v>
      </c>
      <c r="H234" s="841" t="str">
        <f t="shared" si="127"/>
        <v/>
      </c>
      <c r="I234" s="839" t="str">
        <f t="shared" si="128"/>
        <v/>
      </c>
      <c r="M234" s="785">
        <f t="shared" si="129"/>
        <v>1</v>
      </c>
      <c r="N234" s="842">
        <f t="shared" si="130"/>
        <v>217</v>
      </c>
      <c r="O234" s="816" t="str">
        <f t="shared" si="131"/>
        <v>0</v>
      </c>
      <c r="P234" s="842">
        <f t="shared" si="132"/>
        <v>1</v>
      </c>
      <c r="Q234" s="842">
        <f t="shared" si="133"/>
        <v>1</v>
      </c>
      <c r="BX234" s="67" t="s">
        <v>11</v>
      </c>
      <c r="BY234" s="547" t="s">
        <v>20</v>
      </c>
      <c r="BZ234" s="67" t="s">
        <v>1978</v>
      </c>
      <c r="CA234" s="67" t="s">
        <v>622</v>
      </c>
    </row>
    <row r="235" spans="2:79">
      <c r="B235" s="839"/>
      <c r="C235" s="839"/>
      <c r="D235" s="839"/>
      <c r="E235" s="839">
        <f>IF(H234&lt;&gt;"",E234,IF(E234="","",IFERROR(MATCH(TRUE(),INDEX(INDEX($K:$K,E234+1):$K$203&lt;&gt;"",0),0)+E234,"")))</f>
        <v>376</v>
      </c>
      <c r="F235" s="840">
        <f t="shared" si="134"/>
        <v>0</v>
      </c>
      <c r="G235" s="840" t="str">
        <f t="shared" si="126"/>
        <v>0</v>
      </c>
      <c r="H235" s="841" t="str">
        <f t="shared" si="127"/>
        <v/>
      </c>
      <c r="I235" s="839" t="str">
        <f t="shared" si="128"/>
        <v/>
      </c>
      <c r="M235" s="785">
        <f t="shared" si="129"/>
        <v>1</v>
      </c>
      <c r="N235" s="842">
        <f t="shared" si="130"/>
        <v>218</v>
      </c>
      <c r="O235" s="816" t="str">
        <f t="shared" si="131"/>
        <v>0</v>
      </c>
      <c r="P235" s="842">
        <f t="shared" si="132"/>
        <v>1</v>
      </c>
      <c r="Q235" s="842">
        <f t="shared" si="133"/>
        <v>1</v>
      </c>
      <c r="BX235" s="67" t="s">
        <v>11</v>
      </c>
      <c r="BY235" s="547" t="s">
        <v>20</v>
      </c>
      <c r="BZ235" s="67" t="s">
        <v>1977</v>
      </c>
      <c r="CA235" s="67" t="s">
        <v>623</v>
      </c>
    </row>
    <row r="236" spans="2:79">
      <c r="B236" s="839"/>
      <c r="C236" s="839"/>
      <c r="D236" s="839"/>
      <c r="E236" s="839">
        <f>IF(H235&lt;&gt;"",E235,IF(E235="","",IFERROR(MATCH(TRUE(),INDEX(INDEX($K:$K,E235+1):$K$203&lt;&gt;"",0),0)+E235,"")))</f>
        <v>377</v>
      </c>
      <c r="F236" s="840">
        <f t="shared" si="134"/>
        <v>0</v>
      </c>
      <c r="G236" s="840" t="str">
        <f t="shared" si="126"/>
        <v>0</v>
      </c>
      <c r="H236" s="841" t="str">
        <f t="shared" si="127"/>
        <v/>
      </c>
      <c r="I236" s="839" t="str">
        <f t="shared" si="128"/>
        <v/>
      </c>
      <c r="M236" s="785">
        <f t="shared" si="129"/>
        <v>1</v>
      </c>
      <c r="N236" s="842">
        <f t="shared" si="130"/>
        <v>219</v>
      </c>
      <c r="O236" s="816" t="str">
        <f t="shared" si="131"/>
        <v>0</v>
      </c>
      <c r="P236" s="842">
        <f t="shared" si="132"/>
        <v>1</v>
      </c>
      <c r="Q236" s="842">
        <f t="shared" si="133"/>
        <v>1</v>
      </c>
      <c r="BX236" s="67" t="s">
        <v>11</v>
      </c>
      <c r="BY236" s="547" t="s">
        <v>20</v>
      </c>
      <c r="BZ236" s="67" t="s">
        <v>144</v>
      </c>
      <c r="CA236" s="67" t="s">
        <v>624</v>
      </c>
    </row>
    <row r="237" spans="2:79">
      <c r="B237" s="839"/>
      <c r="C237" s="839"/>
      <c r="D237" s="839"/>
      <c r="E237" s="839">
        <f>IF(H236&lt;&gt;"",E236,IF(E236="","",IFERROR(MATCH(TRUE(),INDEX(INDEX($K:$K,E236+1):$K$203&lt;&gt;"",0),0)+E236,"")))</f>
        <v>378</v>
      </c>
      <c r="F237" s="840">
        <f t="shared" si="134"/>
        <v>0</v>
      </c>
      <c r="G237" s="840" t="str">
        <f t="shared" si="126"/>
        <v>0</v>
      </c>
      <c r="H237" s="841" t="str">
        <f t="shared" si="127"/>
        <v/>
      </c>
      <c r="I237" s="839" t="str">
        <f t="shared" si="128"/>
        <v/>
      </c>
      <c r="M237" s="785">
        <f t="shared" si="129"/>
        <v>1</v>
      </c>
      <c r="N237" s="842">
        <f t="shared" si="130"/>
        <v>220</v>
      </c>
      <c r="O237" s="816" t="str">
        <f t="shared" si="131"/>
        <v>0</v>
      </c>
      <c r="P237" s="842">
        <f t="shared" si="132"/>
        <v>1</v>
      </c>
      <c r="Q237" s="842">
        <f t="shared" si="133"/>
        <v>1</v>
      </c>
      <c r="BX237" s="67" t="s">
        <v>11</v>
      </c>
      <c r="BY237" s="547" t="s">
        <v>20</v>
      </c>
      <c r="BZ237" s="67" t="s">
        <v>1976</v>
      </c>
      <c r="CA237" s="67" t="s">
        <v>625</v>
      </c>
    </row>
    <row r="238" spans="2:79">
      <c r="B238" s="839"/>
      <c r="C238" s="839"/>
      <c r="D238" s="839"/>
      <c r="E238" s="839">
        <f>IF(H237&lt;&gt;"",E237,IF(E237="","",IFERROR(MATCH(TRUE(),INDEX(INDEX($K:$K,E237+1):$K$203&lt;&gt;"",0),0)+E237,"")))</f>
        <v>379</v>
      </c>
      <c r="F238" s="840">
        <f t="shared" si="134"/>
        <v>0</v>
      </c>
      <c r="G238" s="840" t="str">
        <f t="shared" si="126"/>
        <v>0</v>
      </c>
      <c r="H238" s="841" t="str">
        <f t="shared" si="127"/>
        <v/>
      </c>
      <c r="I238" s="839" t="str">
        <f t="shared" si="128"/>
        <v/>
      </c>
      <c r="M238" s="785">
        <f t="shared" si="129"/>
        <v>1</v>
      </c>
      <c r="N238" s="842">
        <f t="shared" si="130"/>
        <v>221</v>
      </c>
      <c r="O238" s="816" t="str">
        <f t="shared" si="131"/>
        <v>0</v>
      </c>
      <c r="P238" s="842">
        <f t="shared" si="132"/>
        <v>1</v>
      </c>
      <c r="Q238" s="842">
        <f t="shared" si="133"/>
        <v>1</v>
      </c>
      <c r="BX238" s="67" t="s">
        <v>11</v>
      </c>
      <c r="BY238" s="547" t="s">
        <v>20</v>
      </c>
      <c r="BZ238" s="67" t="s">
        <v>1975</v>
      </c>
      <c r="CA238" s="67" t="s">
        <v>626</v>
      </c>
    </row>
    <row r="239" spans="2:79">
      <c r="B239" s="839"/>
      <c r="C239" s="839"/>
      <c r="D239" s="839"/>
      <c r="E239" s="839">
        <f>IF(H238&lt;&gt;"",E238,IF(E238="","",IFERROR(MATCH(TRUE(),INDEX(INDEX($K:$K,E238+1):$K$203&lt;&gt;"",0),0)+E238,"")))</f>
        <v>380</v>
      </c>
      <c r="F239" s="840">
        <f t="shared" si="134"/>
        <v>0</v>
      </c>
      <c r="G239" s="840" t="str">
        <f t="shared" si="126"/>
        <v>0</v>
      </c>
      <c r="H239" s="841" t="str">
        <f t="shared" si="127"/>
        <v/>
      </c>
      <c r="I239" s="839" t="str">
        <f t="shared" si="128"/>
        <v/>
      </c>
      <c r="M239" s="785">
        <f t="shared" si="129"/>
        <v>1</v>
      </c>
      <c r="N239" s="842">
        <f t="shared" si="130"/>
        <v>222</v>
      </c>
      <c r="O239" s="816" t="str">
        <f t="shared" si="131"/>
        <v>0</v>
      </c>
      <c r="P239" s="842">
        <f t="shared" si="132"/>
        <v>1</v>
      </c>
      <c r="Q239" s="842">
        <f t="shared" si="133"/>
        <v>1</v>
      </c>
      <c r="BX239" s="67" t="s">
        <v>11</v>
      </c>
      <c r="BY239" s="547" t="s">
        <v>20</v>
      </c>
      <c r="BZ239" s="67" t="s">
        <v>2135</v>
      </c>
      <c r="CA239" s="67" t="s">
        <v>627</v>
      </c>
    </row>
    <row r="240" spans="2:79">
      <c r="B240" s="839"/>
      <c r="C240" s="839"/>
      <c r="D240" s="839"/>
      <c r="E240" s="839">
        <f>IF(H239&lt;&gt;"",E239,IF(E239="","",IFERROR(MATCH(TRUE(),INDEX(INDEX($K:$K,E239+1):$K$203&lt;&gt;"",0),0)+E239,"")))</f>
        <v>381</v>
      </c>
      <c r="F240" s="840">
        <f t="shared" si="134"/>
        <v>0</v>
      </c>
      <c r="G240" s="840" t="str">
        <f t="shared" si="126"/>
        <v>0</v>
      </c>
      <c r="H240" s="841" t="str">
        <f t="shared" si="127"/>
        <v/>
      </c>
      <c r="I240" s="839" t="str">
        <f t="shared" si="128"/>
        <v/>
      </c>
      <c r="M240" s="785">
        <f t="shared" si="129"/>
        <v>1</v>
      </c>
      <c r="N240" s="842">
        <f t="shared" si="130"/>
        <v>223</v>
      </c>
      <c r="O240" s="816" t="str">
        <f t="shared" si="131"/>
        <v>0</v>
      </c>
      <c r="P240" s="842">
        <f t="shared" si="132"/>
        <v>1</v>
      </c>
      <c r="Q240" s="842">
        <f t="shared" si="133"/>
        <v>1</v>
      </c>
      <c r="BX240" s="67" t="s">
        <v>11</v>
      </c>
      <c r="BY240" s="547" t="s">
        <v>20</v>
      </c>
      <c r="BZ240" s="67" t="s">
        <v>145</v>
      </c>
      <c r="CA240" s="67" t="s">
        <v>628</v>
      </c>
    </row>
    <row r="241" spans="2:79">
      <c r="B241" s="839"/>
      <c r="C241" s="839"/>
      <c r="D241" s="839"/>
      <c r="E241" s="839">
        <f>IF(H240&lt;&gt;"",E240,IF(E240="","",IFERROR(MATCH(TRUE(),INDEX(INDEX($K:$K,E240+1):$K$203&lt;&gt;"",0),0)+E240,"")))</f>
        <v>382</v>
      </c>
      <c r="F241" s="840">
        <f t="shared" si="134"/>
        <v>0</v>
      </c>
      <c r="G241" s="840" t="str">
        <f t="shared" si="126"/>
        <v>0</v>
      </c>
      <c r="H241" s="841" t="str">
        <f t="shared" si="127"/>
        <v/>
      </c>
      <c r="I241" s="839" t="str">
        <f t="shared" si="128"/>
        <v/>
      </c>
      <c r="M241" s="785">
        <f t="shared" si="129"/>
        <v>1</v>
      </c>
      <c r="N241" s="842">
        <f t="shared" si="130"/>
        <v>224</v>
      </c>
      <c r="O241" s="816" t="str">
        <f t="shared" si="131"/>
        <v>0</v>
      </c>
      <c r="P241" s="842">
        <f t="shared" si="132"/>
        <v>1</v>
      </c>
      <c r="Q241" s="842">
        <f t="shared" si="133"/>
        <v>1</v>
      </c>
      <c r="BX241" s="67" t="s">
        <v>11</v>
      </c>
      <c r="BY241" s="547" t="s">
        <v>20</v>
      </c>
      <c r="BZ241" s="67" t="s">
        <v>146</v>
      </c>
      <c r="CA241" s="67" t="s">
        <v>629</v>
      </c>
    </row>
    <row r="242" spans="2:79">
      <c r="B242" s="839"/>
      <c r="C242" s="839"/>
      <c r="D242" s="839"/>
      <c r="E242" s="839">
        <f>IF(H241&lt;&gt;"",E241,IF(E241="","",IFERROR(MATCH(TRUE(),INDEX(INDEX($K:$K,E241+1):$K$203&lt;&gt;"",0),0)+E241,"")))</f>
        <v>383</v>
      </c>
      <c r="F242" s="840">
        <f t="shared" si="134"/>
        <v>0</v>
      </c>
      <c r="G242" s="840" t="str">
        <f t="shared" si="126"/>
        <v>0</v>
      </c>
      <c r="H242" s="841" t="str">
        <f t="shared" si="127"/>
        <v/>
      </c>
      <c r="I242" s="839" t="str">
        <f t="shared" si="128"/>
        <v/>
      </c>
      <c r="M242" s="785">
        <f t="shared" si="129"/>
        <v>1</v>
      </c>
      <c r="N242" s="842">
        <f t="shared" si="130"/>
        <v>225</v>
      </c>
      <c r="O242" s="816" t="str">
        <f t="shared" si="131"/>
        <v>0</v>
      </c>
      <c r="P242" s="842">
        <f t="shared" si="132"/>
        <v>1</v>
      </c>
      <c r="Q242" s="842">
        <f t="shared" si="133"/>
        <v>1</v>
      </c>
      <c r="BX242" s="67" t="s">
        <v>11</v>
      </c>
      <c r="BY242" s="547" t="s">
        <v>20</v>
      </c>
      <c r="BZ242" s="67" t="s">
        <v>1974</v>
      </c>
      <c r="CA242" s="67" t="s">
        <v>630</v>
      </c>
    </row>
    <row r="243" spans="2:79">
      <c r="B243" s="839"/>
      <c r="C243" s="839"/>
      <c r="D243" s="839"/>
      <c r="E243" s="839">
        <f>IF(H242&lt;&gt;"",E242,IF(E242="","",IFERROR(MATCH(TRUE(),INDEX(INDEX($K:$K,E242+1):$K$203&lt;&gt;"",0),0)+E242,"")))</f>
        <v>384</v>
      </c>
      <c r="F243" s="840">
        <f t="shared" si="134"/>
        <v>0</v>
      </c>
      <c r="G243" s="840" t="str">
        <f t="shared" si="126"/>
        <v>0</v>
      </c>
      <c r="H243" s="841" t="str">
        <f t="shared" si="127"/>
        <v/>
      </c>
      <c r="I243" s="839" t="str">
        <f t="shared" si="128"/>
        <v/>
      </c>
      <c r="M243" s="785">
        <f t="shared" si="129"/>
        <v>1</v>
      </c>
      <c r="N243" s="842">
        <f t="shared" si="130"/>
        <v>226</v>
      </c>
      <c r="O243" s="816" t="str">
        <f t="shared" si="131"/>
        <v>0</v>
      </c>
      <c r="P243" s="842">
        <f t="shared" si="132"/>
        <v>1</v>
      </c>
      <c r="Q243" s="842">
        <f t="shared" si="133"/>
        <v>1</v>
      </c>
      <c r="BX243" s="67" t="s">
        <v>11</v>
      </c>
      <c r="BY243" s="547" t="s">
        <v>20</v>
      </c>
      <c r="BZ243" s="67" t="s">
        <v>1973</v>
      </c>
      <c r="CA243" s="67" t="s">
        <v>631</v>
      </c>
    </row>
    <row r="244" spans="2:79">
      <c r="B244" s="839"/>
      <c r="C244" s="839"/>
      <c r="D244" s="839"/>
      <c r="E244" s="839">
        <f>IF(H243&lt;&gt;"",E243,IF(E243="","",IFERROR(MATCH(TRUE(),INDEX(INDEX($K:$K,E243+1):$K$203&lt;&gt;"",0),0)+E243,"")))</f>
        <v>385</v>
      </c>
      <c r="F244" s="840">
        <f t="shared" si="134"/>
        <v>0</v>
      </c>
      <c r="G244" s="840" t="str">
        <f t="shared" si="126"/>
        <v>0</v>
      </c>
      <c r="H244" s="841" t="str">
        <f t="shared" si="127"/>
        <v/>
      </c>
      <c r="I244" s="839" t="str">
        <f t="shared" si="128"/>
        <v/>
      </c>
      <c r="M244" s="785">
        <f t="shared" si="129"/>
        <v>1</v>
      </c>
      <c r="N244" s="842">
        <f t="shared" si="130"/>
        <v>227</v>
      </c>
      <c r="O244" s="816" t="str">
        <f t="shared" si="131"/>
        <v>0</v>
      </c>
      <c r="P244" s="842">
        <f t="shared" si="132"/>
        <v>1</v>
      </c>
      <c r="Q244" s="842">
        <f t="shared" si="133"/>
        <v>1</v>
      </c>
      <c r="BX244" s="67" t="s">
        <v>11</v>
      </c>
      <c r="BY244" s="547" t="s">
        <v>20</v>
      </c>
      <c r="BZ244" s="67" t="s">
        <v>1972</v>
      </c>
      <c r="CA244" s="67" t="s">
        <v>632</v>
      </c>
    </row>
    <row r="245" spans="2:79">
      <c r="B245" s="839"/>
      <c r="C245" s="839"/>
      <c r="D245" s="839"/>
      <c r="E245" s="839">
        <f>IF(H244&lt;&gt;"",E244,IF(E244="","",IFERROR(MATCH(TRUE(),INDEX(INDEX($K:$K,E244+1):$K$203&lt;&gt;"",0),0)+E244,"")))</f>
        <v>386</v>
      </c>
      <c r="F245" s="840">
        <f t="shared" si="134"/>
        <v>0</v>
      </c>
      <c r="G245" s="840" t="str">
        <f t="shared" si="126"/>
        <v>0</v>
      </c>
      <c r="H245" s="841" t="str">
        <f t="shared" si="127"/>
        <v/>
      </c>
      <c r="I245" s="839" t="str">
        <f t="shared" si="128"/>
        <v/>
      </c>
      <c r="M245" s="785">
        <f t="shared" si="129"/>
        <v>1</v>
      </c>
      <c r="N245" s="842">
        <f t="shared" si="130"/>
        <v>228</v>
      </c>
      <c r="O245" s="816" t="str">
        <f t="shared" si="131"/>
        <v>0</v>
      </c>
      <c r="P245" s="842">
        <f t="shared" si="132"/>
        <v>1</v>
      </c>
      <c r="Q245" s="842">
        <f t="shared" si="133"/>
        <v>1</v>
      </c>
      <c r="BX245" s="67" t="s">
        <v>11</v>
      </c>
      <c r="BY245" s="547" t="s">
        <v>20</v>
      </c>
      <c r="BZ245" s="67" t="s">
        <v>147</v>
      </c>
      <c r="CA245" s="67" t="s">
        <v>633</v>
      </c>
    </row>
    <row r="246" spans="2:79">
      <c r="B246" s="839"/>
      <c r="C246" s="839"/>
      <c r="D246" s="839"/>
      <c r="E246" s="839">
        <f>IF(H245&lt;&gt;"",E245,IF(E245="","",IFERROR(MATCH(TRUE(),INDEX(INDEX($K:$K,E245+1):$K$203&lt;&gt;"",0),0)+E245,"")))</f>
        <v>387</v>
      </c>
      <c r="F246" s="840">
        <f t="shared" si="134"/>
        <v>0</v>
      </c>
      <c r="G246" s="840" t="str">
        <f t="shared" si="126"/>
        <v>0</v>
      </c>
      <c r="H246" s="841" t="str">
        <f t="shared" si="127"/>
        <v/>
      </c>
      <c r="I246" s="839" t="str">
        <f t="shared" si="128"/>
        <v/>
      </c>
      <c r="M246" s="785">
        <f t="shared" si="129"/>
        <v>1</v>
      </c>
      <c r="N246" s="842">
        <f t="shared" si="130"/>
        <v>229</v>
      </c>
      <c r="O246" s="816" t="str">
        <f t="shared" si="131"/>
        <v>0</v>
      </c>
      <c r="P246" s="842">
        <f t="shared" si="132"/>
        <v>1</v>
      </c>
      <c r="Q246" s="842">
        <f t="shared" si="133"/>
        <v>1</v>
      </c>
      <c r="BX246" s="67" t="s">
        <v>11</v>
      </c>
      <c r="BY246" s="547" t="s">
        <v>20</v>
      </c>
      <c r="BZ246" s="67" t="s">
        <v>1971</v>
      </c>
      <c r="CA246" s="67" t="s">
        <v>634</v>
      </c>
    </row>
    <row r="247" spans="2:79">
      <c r="B247" s="839"/>
      <c r="C247" s="839"/>
      <c r="D247" s="839"/>
      <c r="E247" s="839">
        <f>IF(H246&lt;&gt;"",E246,IF(E246="","",IFERROR(MATCH(TRUE(),INDEX(INDEX($K:$K,E246+1):$K$203&lt;&gt;"",0),0)+E246,"")))</f>
        <v>388</v>
      </c>
      <c r="F247" s="840">
        <f t="shared" si="134"/>
        <v>0</v>
      </c>
      <c r="G247" s="840" t="str">
        <f t="shared" si="126"/>
        <v>0</v>
      </c>
      <c r="H247" s="841" t="str">
        <f t="shared" si="127"/>
        <v/>
      </c>
      <c r="I247" s="839" t="str">
        <f t="shared" si="128"/>
        <v/>
      </c>
      <c r="M247" s="785">
        <f t="shared" si="129"/>
        <v>1</v>
      </c>
      <c r="N247" s="842">
        <f t="shared" si="130"/>
        <v>230</v>
      </c>
      <c r="O247" s="816" t="str">
        <f t="shared" si="131"/>
        <v>0</v>
      </c>
      <c r="P247" s="842">
        <f t="shared" si="132"/>
        <v>1</v>
      </c>
      <c r="Q247" s="842">
        <f t="shared" si="133"/>
        <v>1</v>
      </c>
      <c r="BX247" s="67" t="s">
        <v>11</v>
      </c>
      <c r="BY247" s="547" t="s">
        <v>20</v>
      </c>
      <c r="BZ247" s="67" t="s">
        <v>1970</v>
      </c>
      <c r="CA247" s="67" t="s">
        <v>635</v>
      </c>
    </row>
    <row r="248" spans="2:79">
      <c r="B248" s="839"/>
      <c r="C248" s="839"/>
      <c r="D248" s="839"/>
      <c r="E248" s="839">
        <f>IF(H247&lt;&gt;"",E247,IF(E247="","",IFERROR(MATCH(TRUE(),INDEX(INDEX($K:$K,E247+1):$K$203&lt;&gt;"",0),0)+E247,"")))</f>
        <v>389</v>
      </c>
      <c r="F248" s="840">
        <f t="shared" si="134"/>
        <v>0</v>
      </c>
      <c r="G248" s="840" t="str">
        <f t="shared" si="126"/>
        <v>0</v>
      </c>
      <c r="H248" s="841" t="str">
        <f t="shared" si="127"/>
        <v/>
      </c>
      <c r="I248" s="839" t="str">
        <f t="shared" si="128"/>
        <v/>
      </c>
      <c r="M248" s="785">
        <f t="shared" si="129"/>
        <v>1</v>
      </c>
      <c r="N248" s="842">
        <f t="shared" si="130"/>
        <v>231</v>
      </c>
      <c r="O248" s="816" t="str">
        <f t="shared" si="131"/>
        <v>0</v>
      </c>
      <c r="P248" s="842">
        <f t="shared" si="132"/>
        <v>1</v>
      </c>
      <c r="Q248" s="842">
        <f t="shared" si="133"/>
        <v>1</v>
      </c>
      <c r="BX248" s="67" t="s">
        <v>11</v>
      </c>
      <c r="BY248" s="547" t="s">
        <v>20</v>
      </c>
      <c r="BZ248" s="67" t="s">
        <v>1969</v>
      </c>
      <c r="CA248" s="67" t="s">
        <v>636</v>
      </c>
    </row>
    <row r="249" spans="2:79">
      <c r="B249" s="839"/>
      <c r="C249" s="839"/>
      <c r="D249" s="839"/>
      <c r="E249" s="839">
        <f>IF(H248&lt;&gt;"",E248,IF(E248="","",IFERROR(MATCH(TRUE(),INDEX(INDEX($K:$K,E248+1):$K$203&lt;&gt;"",0),0)+E248,"")))</f>
        <v>390</v>
      </c>
      <c r="F249" s="840">
        <f t="shared" si="134"/>
        <v>0</v>
      </c>
      <c r="G249" s="840" t="str">
        <f t="shared" si="126"/>
        <v>0</v>
      </c>
      <c r="H249" s="841" t="str">
        <f t="shared" si="127"/>
        <v/>
      </c>
      <c r="I249" s="839" t="str">
        <f t="shared" si="128"/>
        <v/>
      </c>
      <c r="M249" s="785">
        <f t="shared" si="129"/>
        <v>1</v>
      </c>
      <c r="N249" s="842">
        <f t="shared" si="130"/>
        <v>232</v>
      </c>
      <c r="O249" s="816" t="str">
        <f t="shared" si="131"/>
        <v>0</v>
      </c>
      <c r="P249" s="842">
        <f t="shared" si="132"/>
        <v>1</v>
      </c>
      <c r="Q249" s="842">
        <f t="shared" si="133"/>
        <v>1</v>
      </c>
      <c r="BX249" s="67" t="s">
        <v>11</v>
      </c>
      <c r="BY249" s="547" t="s">
        <v>20</v>
      </c>
      <c r="BZ249" s="67" t="s">
        <v>1968</v>
      </c>
      <c r="CA249" s="67" t="s">
        <v>637</v>
      </c>
    </row>
    <row r="250" spans="2:79">
      <c r="B250" s="839"/>
      <c r="C250" s="839"/>
      <c r="D250" s="839"/>
      <c r="E250" s="839">
        <f>IF(H249&lt;&gt;"",E249,IF(E249="","",IFERROR(MATCH(TRUE(),INDEX(INDEX($K:$K,E249+1):$K$203&lt;&gt;"",0),0)+E249,"")))</f>
        <v>391</v>
      </c>
      <c r="F250" s="840">
        <f t="shared" si="134"/>
        <v>0</v>
      </c>
      <c r="G250" s="840" t="str">
        <f t="shared" si="126"/>
        <v>0</v>
      </c>
      <c r="H250" s="841" t="str">
        <f t="shared" si="127"/>
        <v/>
      </c>
      <c r="I250" s="839" t="str">
        <f t="shared" si="128"/>
        <v/>
      </c>
      <c r="M250" s="785">
        <f t="shared" si="129"/>
        <v>1</v>
      </c>
      <c r="N250" s="842">
        <f t="shared" si="130"/>
        <v>233</v>
      </c>
      <c r="O250" s="816" t="str">
        <f t="shared" si="131"/>
        <v>0</v>
      </c>
      <c r="P250" s="842">
        <f t="shared" si="132"/>
        <v>1</v>
      </c>
      <c r="Q250" s="842">
        <f t="shared" si="133"/>
        <v>1</v>
      </c>
      <c r="BX250" s="67" t="s">
        <v>11</v>
      </c>
      <c r="BY250" s="547" t="s">
        <v>20</v>
      </c>
      <c r="BZ250" s="67" t="s">
        <v>1967</v>
      </c>
      <c r="CA250" s="67" t="s">
        <v>638</v>
      </c>
    </row>
    <row r="251" spans="2:79">
      <c r="B251" s="839"/>
      <c r="C251" s="839"/>
      <c r="D251" s="839"/>
      <c r="E251" s="839">
        <f>IF(H250&lt;&gt;"",E250,IF(E250="","",IFERROR(MATCH(TRUE(),INDEX(INDEX($K:$K,E250+1):$K$203&lt;&gt;"",0),0)+E250,"")))</f>
        <v>392</v>
      </c>
      <c r="F251" s="840">
        <f t="shared" si="134"/>
        <v>0</v>
      </c>
      <c r="G251" s="840" t="str">
        <f t="shared" si="126"/>
        <v>0</v>
      </c>
      <c r="H251" s="841" t="str">
        <f t="shared" si="127"/>
        <v/>
      </c>
      <c r="I251" s="839" t="str">
        <f t="shared" si="128"/>
        <v/>
      </c>
      <c r="M251" s="785">
        <f t="shared" si="129"/>
        <v>1</v>
      </c>
      <c r="N251" s="842">
        <f t="shared" si="130"/>
        <v>234</v>
      </c>
      <c r="O251" s="816" t="str">
        <f t="shared" si="131"/>
        <v>0</v>
      </c>
      <c r="P251" s="842">
        <f t="shared" si="132"/>
        <v>1</v>
      </c>
      <c r="Q251" s="842">
        <f t="shared" si="133"/>
        <v>1</v>
      </c>
      <c r="BX251" s="67" t="s">
        <v>11</v>
      </c>
      <c r="BY251" s="547" t="s">
        <v>20</v>
      </c>
      <c r="BZ251" s="67" t="s">
        <v>1966</v>
      </c>
      <c r="CA251" s="67" t="s">
        <v>639</v>
      </c>
    </row>
    <row r="252" spans="2:79">
      <c r="B252" s="839"/>
      <c r="C252" s="839"/>
      <c r="D252" s="839"/>
      <c r="E252" s="839">
        <f>IF(H251&lt;&gt;"",E251,IF(E251="","",IFERROR(MATCH(TRUE(),INDEX(INDEX($K:$K,E251+1):$K$203&lt;&gt;"",0),0)+E251,"")))</f>
        <v>393</v>
      </c>
      <c r="F252" s="840">
        <f t="shared" si="134"/>
        <v>0</v>
      </c>
      <c r="G252" s="840" t="str">
        <f t="shared" si="126"/>
        <v>0</v>
      </c>
      <c r="H252" s="841" t="str">
        <f t="shared" si="127"/>
        <v/>
      </c>
      <c r="I252" s="839" t="str">
        <f t="shared" si="128"/>
        <v/>
      </c>
      <c r="M252" s="785">
        <f t="shared" si="129"/>
        <v>1</v>
      </c>
      <c r="N252" s="842">
        <f t="shared" si="130"/>
        <v>235</v>
      </c>
      <c r="O252" s="816" t="str">
        <f t="shared" si="131"/>
        <v>0</v>
      </c>
      <c r="P252" s="842">
        <f t="shared" si="132"/>
        <v>1</v>
      </c>
      <c r="Q252" s="842">
        <f t="shared" si="133"/>
        <v>1</v>
      </c>
      <c r="BX252" s="67" t="s">
        <v>11</v>
      </c>
      <c r="BY252" s="547" t="s">
        <v>20</v>
      </c>
      <c r="BZ252" s="67" t="s">
        <v>2136</v>
      </c>
      <c r="CA252" s="67" t="s">
        <v>640</v>
      </c>
    </row>
    <row r="253" spans="2:79">
      <c r="B253" s="839"/>
      <c r="C253" s="839"/>
      <c r="D253" s="839"/>
      <c r="E253" s="839">
        <f>IF(H252&lt;&gt;"",E252,IF(E252="","",IFERROR(MATCH(TRUE(),INDEX(INDEX($K:$K,E252+1):$K$203&lt;&gt;"",0),0)+E252,"")))</f>
        <v>394</v>
      </c>
      <c r="F253" s="840">
        <f t="shared" si="134"/>
        <v>0</v>
      </c>
      <c r="G253" s="840" t="str">
        <f t="shared" si="126"/>
        <v>0</v>
      </c>
      <c r="H253" s="841" t="str">
        <f t="shared" si="127"/>
        <v/>
      </c>
      <c r="I253" s="839" t="str">
        <f t="shared" si="128"/>
        <v/>
      </c>
      <c r="M253" s="785">
        <f t="shared" si="129"/>
        <v>1</v>
      </c>
      <c r="N253" s="842">
        <f t="shared" si="130"/>
        <v>236</v>
      </c>
      <c r="O253" s="816" t="str">
        <f t="shared" si="131"/>
        <v>0</v>
      </c>
      <c r="P253" s="842">
        <f t="shared" si="132"/>
        <v>1</v>
      </c>
      <c r="Q253" s="842">
        <f t="shared" si="133"/>
        <v>1</v>
      </c>
      <c r="BX253" s="67" t="s">
        <v>11</v>
      </c>
      <c r="BY253" s="547" t="s">
        <v>20</v>
      </c>
      <c r="BZ253" s="67" t="s">
        <v>148</v>
      </c>
      <c r="CA253" s="67" t="s">
        <v>641</v>
      </c>
    </row>
    <row r="254" spans="2:79">
      <c r="B254" s="839"/>
      <c r="C254" s="839"/>
      <c r="D254" s="839"/>
      <c r="E254" s="839">
        <f>IF(H253&lt;&gt;"",E253,IF(E253="","",IFERROR(MATCH(TRUE(),INDEX(INDEX($K:$K,E253+1):$K$203&lt;&gt;"",0),0)+E253,"")))</f>
        <v>395</v>
      </c>
      <c r="F254" s="840">
        <f t="shared" si="134"/>
        <v>0</v>
      </c>
      <c r="G254" s="840" t="str">
        <f t="shared" si="126"/>
        <v>0</v>
      </c>
      <c r="H254" s="841" t="str">
        <f t="shared" si="127"/>
        <v/>
      </c>
      <c r="I254" s="839" t="str">
        <f t="shared" si="128"/>
        <v/>
      </c>
      <c r="M254" s="785">
        <f t="shared" si="129"/>
        <v>1</v>
      </c>
      <c r="N254" s="842">
        <f t="shared" si="130"/>
        <v>237</v>
      </c>
      <c r="O254" s="816" t="str">
        <f t="shared" si="131"/>
        <v>0</v>
      </c>
      <c r="P254" s="842">
        <f t="shared" si="132"/>
        <v>1</v>
      </c>
      <c r="Q254" s="842">
        <f t="shared" si="133"/>
        <v>1</v>
      </c>
      <c r="BX254" s="67" t="s">
        <v>11</v>
      </c>
      <c r="BY254" s="547" t="s">
        <v>20</v>
      </c>
      <c r="BZ254" s="67" t="s">
        <v>1965</v>
      </c>
      <c r="CA254" s="67" t="s">
        <v>642</v>
      </c>
    </row>
    <row r="255" spans="2:79">
      <c r="B255" s="839"/>
      <c r="C255" s="839"/>
      <c r="D255" s="839"/>
      <c r="E255" s="839">
        <f>IF(H254&lt;&gt;"",E254,IF(E254="","",IFERROR(MATCH(TRUE(),INDEX(INDEX($K:$K,E254+1):$K$203&lt;&gt;"",0),0)+E254,"")))</f>
        <v>396</v>
      </c>
      <c r="F255" s="840">
        <f t="shared" si="134"/>
        <v>0</v>
      </c>
      <c r="G255" s="840" t="str">
        <f t="shared" si="126"/>
        <v>0</v>
      </c>
      <c r="H255" s="841" t="str">
        <f t="shared" si="127"/>
        <v/>
      </c>
      <c r="I255" s="839" t="str">
        <f t="shared" si="128"/>
        <v/>
      </c>
      <c r="M255" s="785">
        <f t="shared" si="129"/>
        <v>1</v>
      </c>
      <c r="N255" s="842">
        <f t="shared" si="130"/>
        <v>238</v>
      </c>
      <c r="O255" s="816" t="str">
        <f t="shared" si="131"/>
        <v>0</v>
      </c>
      <c r="P255" s="842">
        <f t="shared" si="132"/>
        <v>1</v>
      </c>
      <c r="Q255" s="842">
        <f t="shared" si="133"/>
        <v>1</v>
      </c>
      <c r="BX255" s="67" t="s">
        <v>11</v>
      </c>
      <c r="BY255" s="547" t="s">
        <v>20</v>
      </c>
      <c r="BZ255" s="67" t="s">
        <v>149</v>
      </c>
      <c r="CA255" s="67" t="s">
        <v>643</v>
      </c>
    </row>
    <row r="256" spans="2:79">
      <c r="B256" s="839"/>
      <c r="C256" s="839"/>
      <c r="D256" s="839"/>
      <c r="E256" s="839">
        <f>IF(H255&lt;&gt;"",E255,IF(E255="","",IFERROR(MATCH(TRUE(),INDEX(INDEX($K:$K,E255+1):$K$203&lt;&gt;"",0),0)+E255,"")))</f>
        <v>397</v>
      </c>
      <c r="F256" s="840">
        <f t="shared" si="134"/>
        <v>0</v>
      </c>
      <c r="G256" s="840" t="str">
        <f t="shared" si="126"/>
        <v>0</v>
      </c>
      <c r="H256" s="841" t="str">
        <f t="shared" si="127"/>
        <v/>
      </c>
      <c r="I256" s="839" t="str">
        <f t="shared" si="128"/>
        <v/>
      </c>
      <c r="M256" s="785">
        <f t="shared" si="129"/>
        <v>1</v>
      </c>
      <c r="N256" s="842">
        <f t="shared" si="130"/>
        <v>239</v>
      </c>
      <c r="O256" s="816" t="str">
        <f t="shared" si="131"/>
        <v>0</v>
      </c>
      <c r="P256" s="842">
        <f t="shared" si="132"/>
        <v>1</v>
      </c>
      <c r="Q256" s="842">
        <f t="shared" si="133"/>
        <v>1</v>
      </c>
      <c r="BX256" s="67" t="s">
        <v>11</v>
      </c>
      <c r="BY256" s="547" t="s">
        <v>20</v>
      </c>
      <c r="BZ256" s="67" t="s">
        <v>150</v>
      </c>
      <c r="CA256" s="67" t="s">
        <v>644</v>
      </c>
    </row>
    <row r="257" spans="2:79">
      <c r="B257" s="839"/>
      <c r="C257" s="839"/>
      <c r="D257" s="839"/>
      <c r="E257" s="839">
        <f>IF(H256&lt;&gt;"",E256,IF(E256="","",IFERROR(MATCH(TRUE(),INDEX(INDEX($K:$K,E256+1):$K$203&lt;&gt;"",0),0)+E256,"")))</f>
        <v>398</v>
      </c>
      <c r="F257" s="840">
        <f t="shared" si="134"/>
        <v>0</v>
      </c>
      <c r="G257" s="840" t="str">
        <f t="shared" si="126"/>
        <v>0</v>
      </c>
      <c r="H257" s="841" t="str">
        <f t="shared" si="127"/>
        <v/>
      </c>
      <c r="I257" s="839" t="str">
        <f t="shared" si="128"/>
        <v/>
      </c>
      <c r="M257" s="785">
        <f t="shared" si="129"/>
        <v>1</v>
      </c>
      <c r="N257" s="842">
        <f t="shared" si="130"/>
        <v>240</v>
      </c>
      <c r="O257" s="816" t="str">
        <f t="shared" si="131"/>
        <v>0</v>
      </c>
      <c r="P257" s="842">
        <f t="shared" si="132"/>
        <v>1</v>
      </c>
      <c r="Q257" s="842">
        <f t="shared" si="133"/>
        <v>1</v>
      </c>
      <c r="BX257" s="67" t="s">
        <v>11</v>
      </c>
      <c r="BY257" s="547" t="s">
        <v>20</v>
      </c>
      <c r="BZ257" s="67" t="s">
        <v>151</v>
      </c>
      <c r="CA257" s="67" t="s">
        <v>645</v>
      </c>
    </row>
    <row r="258" spans="2:79">
      <c r="B258" s="839"/>
      <c r="C258" s="839"/>
      <c r="D258" s="839"/>
      <c r="E258" s="839">
        <f>IF(H257&lt;&gt;"",E257,IF(E257="","",IFERROR(MATCH(TRUE(),INDEX(INDEX($K:$K,E257+1):$K$203&lt;&gt;"",0),0)+E257,"")))</f>
        <v>399</v>
      </c>
      <c r="F258" s="840">
        <f t="shared" si="134"/>
        <v>0</v>
      </c>
      <c r="G258" s="840" t="str">
        <f t="shared" si="126"/>
        <v>0</v>
      </c>
      <c r="H258" s="841" t="str">
        <f t="shared" si="127"/>
        <v/>
      </c>
      <c r="I258" s="839" t="str">
        <f t="shared" si="128"/>
        <v/>
      </c>
      <c r="M258" s="785">
        <f t="shared" si="129"/>
        <v>1</v>
      </c>
      <c r="N258" s="842">
        <f t="shared" si="130"/>
        <v>241</v>
      </c>
      <c r="O258" s="816" t="str">
        <f t="shared" si="131"/>
        <v>0</v>
      </c>
      <c r="P258" s="842">
        <f t="shared" si="132"/>
        <v>1</v>
      </c>
      <c r="Q258" s="842">
        <f t="shared" si="133"/>
        <v>1</v>
      </c>
      <c r="BX258" s="67" t="s">
        <v>11</v>
      </c>
      <c r="BY258" s="547" t="s">
        <v>20</v>
      </c>
      <c r="BZ258" s="67" t="s">
        <v>1964</v>
      </c>
      <c r="CA258" s="67" t="s">
        <v>646</v>
      </c>
    </row>
    <row r="259" spans="2:79">
      <c r="B259" s="839"/>
      <c r="C259" s="839"/>
      <c r="D259" s="839"/>
      <c r="E259" s="839">
        <f>IF(H258&lt;&gt;"",E258,IF(E258="","",IFERROR(MATCH(TRUE(),INDEX(INDEX($K:$K,E258+1):$K$203&lt;&gt;"",0),0)+E258,"")))</f>
        <v>400</v>
      </c>
      <c r="F259" s="840">
        <f t="shared" si="134"/>
        <v>0</v>
      </c>
      <c r="G259" s="840" t="str">
        <f t="shared" si="126"/>
        <v>0</v>
      </c>
      <c r="H259" s="841" t="str">
        <f t="shared" si="127"/>
        <v/>
      </c>
      <c r="I259" s="839" t="str">
        <f t="shared" si="128"/>
        <v/>
      </c>
      <c r="M259" s="785">
        <f t="shared" si="129"/>
        <v>1</v>
      </c>
      <c r="N259" s="842">
        <f t="shared" si="130"/>
        <v>242</v>
      </c>
      <c r="O259" s="816" t="str">
        <f t="shared" si="131"/>
        <v>0</v>
      </c>
      <c r="P259" s="842">
        <f t="shared" si="132"/>
        <v>1</v>
      </c>
      <c r="Q259" s="842">
        <f t="shared" si="133"/>
        <v>1</v>
      </c>
      <c r="BX259" s="67" t="s">
        <v>11</v>
      </c>
      <c r="BY259" s="547" t="s">
        <v>20</v>
      </c>
      <c r="BZ259" s="67" t="s">
        <v>1963</v>
      </c>
      <c r="CA259" s="67" t="s">
        <v>647</v>
      </c>
    </row>
    <row r="260" spans="2:79">
      <c r="B260" s="839"/>
      <c r="C260" s="839"/>
      <c r="D260" s="839"/>
      <c r="E260" s="839">
        <f>IF(H259&lt;&gt;"",E259,IF(E259="","",IFERROR(MATCH(TRUE(),INDEX(INDEX($K:$K,E259+1):$K$203&lt;&gt;"",0),0)+E259,"")))</f>
        <v>401</v>
      </c>
      <c r="F260" s="840">
        <f t="shared" si="134"/>
        <v>0</v>
      </c>
      <c r="G260" s="840" t="str">
        <f t="shared" si="126"/>
        <v>0</v>
      </c>
      <c r="H260" s="841" t="str">
        <f t="shared" si="127"/>
        <v/>
      </c>
      <c r="I260" s="839" t="str">
        <f t="shared" si="128"/>
        <v/>
      </c>
      <c r="M260" s="785">
        <f t="shared" si="129"/>
        <v>1</v>
      </c>
      <c r="N260" s="842">
        <f t="shared" si="130"/>
        <v>243</v>
      </c>
      <c r="O260" s="816" t="str">
        <f t="shared" si="131"/>
        <v>0</v>
      </c>
      <c r="P260" s="842">
        <f t="shared" si="132"/>
        <v>1</v>
      </c>
      <c r="Q260" s="842">
        <f t="shared" si="133"/>
        <v>1</v>
      </c>
      <c r="BX260" s="67" t="s">
        <v>11</v>
      </c>
      <c r="BY260" s="547" t="s">
        <v>20</v>
      </c>
      <c r="BZ260" s="67" t="s">
        <v>1962</v>
      </c>
      <c r="CA260" s="67" t="s">
        <v>648</v>
      </c>
    </row>
    <row r="261" spans="2:79">
      <c r="B261" s="839"/>
      <c r="C261" s="839"/>
      <c r="D261" s="839"/>
      <c r="E261" s="839">
        <f>IF(H260&lt;&gt;"",E260,IF(E260="","",IFERROR(MATCH(TRUE(),INDEX(INDEX($K:$K,E260+1):$K$203&lt;&gt;"",0),0)+E260,"")))</f>
        <v>402</v>
      </c>
      <c r="F261" s="840">
        <f t="shared" si="134"/>
        <v>0</v>
      </c>
      <c r="G261" s="840" t="str">
        <f t="shared" si="126"/>
        <v>0</v>
      </c>
      <c r="H261" s="841" t="str">
        <f t="shared" si="127"/>
        <v/>
      </c>
      <c r="I261" s="839" t="str">
        <f t="shared" si="128"/>
        <v/>
      </c>
      <c r="M261" s="785">
        <f t="shared" si="129"/>
        <v>1</v>
      </c>
      <c r="N261" s="842">
        <f t="shared" si="130"/>
        <v>244</v>
      </c>
      <c r="O261" s="816" t="str">
        <f t="shared" si="131"/>
        <v>0</v>
      </c>
      <c r="P261" s="842">
        <f t="shared" si="132"/>
        <v>1</v>
      </c>
      <c r="Q261" s="842">
        <f t="shared" si="133"/>
        <v>1</v>
      </c>
      <c r="BX261" s="67" t="s">
        <v>11</v>
      </c>
      <c r="BY261" s="547" t="s">
        <v>20</v>
      </c>
      <c r="BZ261" s="67" t="s">
        <v>152</v>
      </c>
      <c r="CA261" s="67" t="s">
        <v>649</v>
      </c>
    </row>
    <row r="262" spans="2:79">
      <c r="B262" s="839"/>
      <c r="C262" s="839"/>
      <c r="D262" s="839"/>
      <c r="E262" s="839">
        <f>IF(H261&lt;&gt;"",E261,IF(E261="","",IFERROR(MATCH(TRUE(),INDEX(INDEX($K:$K,E261+1):$K$203&lt;&gt;"",0),0)+E261,"")))</f>
        <v>403</v>
      </c>
      <c r="F262" s="840">
        <f t="shared" si="134"/>
        <v>0</v>
      </c>
      <c r="G262" s="840" t="str">
        <f t="shared" si="126"/>
        <v>0</v>
      </c>
      <c r="H262" s="841" t="str">
        <f t="shared" si="127"/>
        <v/>
      </c>
      <c r="I262" s="839" t="str">
        <f t="shared" si="128"/>
        <v/>
      </c>
      <c r="M262" s="785">
        <f t="shared" si="129"/>
        <v>1</v>
      </c>
      <c r="N262" s="842">
        <f t="shared" si="130"/>
        <v>245</v>
      </c>
      <c r="O262" s="816" t="str">
        <f t="shared" si="131"/>
        <v>0</v>
      </c>
      <c r="P262" s="842">
        <f t="shared" si="132"/>
        <v>1</v>
      </c>
      <c r="Q262" s="842">
        <f t="shared" si="133"/>
        <v>1</v>
      </c>
      <c r="BX262" s="67" t="s">
        <v>11</v>
      </c>
      <c r="BY262" s="547" t="s">
        <v>20</v>
      </c>
      <c r="BZ262" s="67" t="s">
        <v>153</v>
      </c>
      <c r="CA262" s="67" t="s">
        <v>650</v>
      </c>
    </row>
    <row r="263" spans="2:79">
      <c r="B263" s="839"/>
      <c r="C263" s="839"/>
      <c r="D263" s="839"/>
      <c r="E263" s="839">
        <f>IF(H262&lt;&gt;"",E262,IF(E262="","",IFERROR(MATCH(TRUE(),INDEX(INDEX($K:$K,E262+1):$K$203&lt;&gt;"",0),0)+E262,"")))</f>
        <v>404</v>
      </c>
      <c r="F263" s="840">
        <f t="shared" si="134"/>
        <v>0</v>
      </c>
      <c r="G263" s="840" t="str">
        <f t="shared" si="126"/>
        <v>0</v>
      </c>
      <c r="H263" s="841" t="str">
        <f t="shared" si="127"/>
        <v/>
      </c>
      <c r="I263" s="839" t="str">
        <f t="shared" si="128"/>
        <v/>
      </c>
      <c r="M263" s="785">
        <f t="shared" si="129"/>
        <v>1</v>
      </c>
      <c r="N263" s="842">
        <f t="shared" si="130"/>
        <v>246</v>
      </c>
      <c r="O263" s="816" t="str">
        <f t="shared" si="131"/>
        <v>0</v>
      </c>
      <c r="P263" s="842">
        <f t="shared" si="132"/>
        <v>1</v>
      </c>
      <c r="Q263" s="842">
        <f t="shared" si="133"/>
        <v>1</v>
      </c>
      <c r="BX263" s="67" t="s">
        <v>11</v>
      </c>
      <c r="BY263" s="547" t="s">
        <v>20</v>
      </c>
      <c r="BZ263" s="67" t="s">
        <v>154</v>
      </c>
      <c r="CA263" s="67" t="s">
        <v>651</v>
      </c>
    </row>
    <row r="264" spans="2:79">
      <c r="B264" s="839"/>
      <c r="C264" s="839"/>
      <c r="D264" s="839"/>
      <c r="E264" s="839">
        <f>IF(H263&lt;&gt;"",E263,IF(E263="","",IFERROR(MATCH(TRUE(),INDEX(INDEX($K:$K,E263+1):$K$203&lt;&gt;"",0),0)+E263,"")))</f>
        <v>405</v>
      </c>
      <c r="F264" s="840">
        <f t="shared" si="134"/>
        <v>0</v>
      </c>
      <c r="G264" s="840" t="str">
        <f t="shared" si="126"/>
        <v>0</v>
      </c>
      <c r="H264" s="841" t="str">
        <f t="shared" si="127"/>
        <v/>
      </c>
      <c r="I264" s="839" t="str">
        <f t="shared" si="128"/>
        <v/>
      </c>
      <c r="M264" s="785">
        <f t="shared" si="129"/>
        <v>1</v>
      </c>
      <c r="N264" s="842">
        <f t="shared" si="130"/>
        <v>247</v>
      </c>
      <c r="O264" s="816" t="str">
        <f t="shared" si="131"/>
        <v>0</v>
      </c>
      <c r="P264" s="842">
        <f t="shared" si="132"/>
        <v>1</v>
      </c>
      <c r="Q264" s="842">
        <f t="shared" si="133"/>
        <v>1</v>
      </c>
      <c r="BX264" s="67" t="s">
        <v>11</v>
      </c>
      <c r="BY264" s="547" t="s">
        <v>20</v>
      </c>
      <c r="BZ264" s="67" t="s">
        <v>155</v>
      </c>
      <c r="CA264" s="67" t="s">
        <v>652</v>
      </c>
    </row>
    <row r="265" spans="2:79">
      <c r="B265" s="839"/>
      <c r="C265" s="839"/>
      <c r="D265" s="839"/>
      <c r="E265" s="839">
        <f>IF(H264&lt;&gt;"",E264,IF(E264="","",IFERROR(MATCH(TRUE(),INDEX(INDEX($K:$K,E264+1):$K$203&lt;&gt;"",0),0)+E264,"")))</f>
        <v>406</v>
      </c>
      <c r="F265" s="840">
        <f t="shared" si="134"/>
        <v>0</v>
      </c>
      <c r="G265" s="840" t="str">
        <f t="shared" si="126"/>
        <v>0</v>
      </c>
      <c r="H265" s="841" t="str">
        <f t="shared" si="127"/>
        <v/>
      </c>
      <c r="I265" s="839" t="str">
        <f t="shared" si="128"/>
        <v/>
      </c>
      <c r="M265" s="785">
        <f t="shared" si="129"/>
        <v>1</v>
      </c>
      <c r="N265" s="842">
        <f t="shared" si="130"/>
        <v>248</v>
      </c>
      <c r="O265" s="816" t="str">
        <f t="shared" si="131"/>
        <v>0</v>
      </c>
      <c r="P265" s="842">
        <f t="shared" si="132"/>
        <v>1</v>
      </c>
      <c r="Q265" s="842">
        <f t="shared" si="133"/>
        <v>1</v>
      </c>
      <c r="BX265" s="67" t="s">
        <v>11</v>
      </c>
      <c r="BY265" s="547" t="s">
        <v>20</v>
      </c>
      <c r="BZ265" s="67" t="s">
        <v>156</v>
      </c>
      <c r="CA265" s="67" t="s">
        <v>653</v>
      </c>
    </row>
    <row r="266" spans="2:79">
      <c r="B266" s="839"/>
      <c r="C266" s="839"/>
      <c r="D266" s="839"/>
      <c r="E266" s="839">
        <f>IF(H265&lt;&gt;"",E265,IF(E265="","",IFERROR(MATCH(TRUE(),INDEX(INDEX($K:$K,E265+1):$K$203&lt;&gt;"",0),0)+E265,"")))</f>
        <v>407</v>
      </c>
      <c r="F266" s="840">
        <f t="shared" si="134"/>
        <v>0</v>
      </c>
      <c r="G266" s="840" t="str">
        <f t="shared" si="126"/>
        <v>0</v>
      </c>
      <c r="H266" s="841" t="str">
        <f t="shared" si="127"/>
        <v/>
      </c>
      <c r="I266" s="839" t="str">
        <f t="shared" si="128"/>
        <v/>
      </c>
      <c r="M266" s="785">
        <f t="shared" si="129"/>
        <v>1</v>
      </c>
      <c r="N266" s="842">
        <f t="shared" si="130"/>
        <v>249</v>
      </c>
      <c r="O266" s="816" t="str">
        <f t="shared" si="131"/>
        <v>0</v>
      </c>
      <c r="P266" s="842">
        <f t="shared" si="132"/>
        <v>1</v>
      </c>
      <c r="Q266" s="842">
        <f t="shared" si="133"/>
        <v>1</v>
      </c>
      <c r="BX266" s="67" t="s">
        <v>11</v>
      </c>
      <c r="BY266" s="547" t="s">
        <v>20</v>
      </c>
      <c r="BZ266" s="67" t="s">
        <v>1961</v>
      </c>
      <c r="CA266" s="67" t="s">
        <v>654</v>
      </c>
    </row>
    <row r="267" spans="2:79">
      <c r="B267" s="839"/>
      <c r="C267" s="839"/>
      <c r="D267" s="839"/>
      <c r="E267" s="839">
        <f>IF(H266&lt;&gt;"",E266,IF(E266="","",IFERROR(MATCH(TRUE(),INDEX(INDEX($K:$K,E266+1):$K$203&lt;&gt;"",0),0)+E266,"")))</f>
        <v>408</v>
      </c>
      <c r="F267" s="840">
        <f t="shared" si="134"/>
        <v>0</v>
      </c>
      <c r="G267" s="840" t="str">
        <f t="shared" si="126"/>
        <v>0</v>
      </c>
      <c r="H267" s="841" t="str">
        <f t="shared" si="127"/>
        <v/>
      </c>
      <c r="I267" s="839" t="str">
        <f t="shared" si="128"/>
        <v/>
      </c>
      <c r="M267" s="785">
        <f t="shared" si="129"/>
        <v>1</v>
      </c>
      <c r="N267" s="842">
        <f t="shared" si="130"/>
        <v>250</v>
      </c>
      <c r="O267" s="816" t="str">
        <f t="shared" si="131"/>
        <v>0</v>
      </c>
      <c r="P267" s="842">
        <f t="shared" si="132"/>
        <v>1</v>
      </c>
      <c r="Q267" s="842">
        <f t="shared" si="133"/>
        <v>1</v>
      </c>
      <c r="BX267" s="67" t="s">
        <v>11</v>
      </c>
      <c r="BY267" s="547" t="s">
        <v>20</v>
      </c>
      <c r="BZ267" s="67" t="s">
        <v>1960</v>
      </c>
      <c r="CA267" s="67" t="s">
        <v>655</v>
      </c>
    </row>
    <row r="268" spans="2:79">
      <c r="B268" s="839"/>
      <c r="C268" s="839"/>
      <c r="D268" s="839"/>
      <c r="E268" s="839">
        <f>IF(H267&lt;&gt;"",E267,IF(E267="","",IFERROR(MATCH(TRUE(),INDEX(INDEX($K:$K,E267+1):$K$203&lt;&gt;"",0),0)+E267,"")))</f>
        <v>409</v>
      </c>
      <c r="F268" s="840">
        <f t="shared" si="134"/>
        <v>0</v>
      </c>
      <c r="G268" s="840" t="str">
        <f t="shared" si="126"/>
        <v>0</v>
      </c>
      <c r="H268" s="841" t="str">
        <f t="shared" si="127"/>
        <v/>
      </c>
      <c r="I268" s="839" t="str">
        <f t="shared" si="128"/>
        <v/>
      </c>
      <c r="M268" s="785">
        <f t="shared" si="129"/>
        <v>1</v>
      </c>
      <c r="N268" s="842">
        <f t="shared" si="130"/>
        <v>251</v>
      </c>
      <c r="O268" s="816" t="str">
        <f t="shared" si="131"/>
        <v>0</v>
      </c>
      <c r="P268" s="842">
        <f t="shared" si="132"/>
        <v>1</v>
      </c>
      <c r="Q268" s="842">
        <f t="shared" si="133"/>
        <v>1</v>
      </c>
      <c r="BX268" s="67" t="s">
        <v>11</v>
      </c>
      <c r="BY268" s="547" t="s">
        <v>20</v>
      </c>
      <c r="BZ268" s="67" t="s">
        <v>1959</v>
      </c>
      <c r="CA268" s="67" t="s">
        <v>656</v>
      </c>
    </row>
    <row r="269" spans="2:79">
      <c r="B269" s="839"/>
      <c r="C269" s="839"/>
      <c r="D269" s="839"/>
      <c r="E269" s="839">
        <f>IF(H268&lt;&gt;"",E268,IF(E268="","",IFERROR(MATCH(TRUE(),INDEX(INDEX($K:$K,E268+1):$K$203&lt;&gt;"",0),0)+E268,"")))</f>
        <v>410</v>
      </c>
      <c r="F269" s="840">
        <f t="shared" si="134"/>
        <v>0</v>
      </c>
      <c r="G269" s="840" t="str">
        <f t="shared" si="126"/>
        <v>0</v>
      </c>
      <c r="H269" s="841" t="str">
        <f t="shared" si="127"/>
        <v/>
      </c>
      <c r="I269" s="839" t="str">
        <f t="shared" si="128"/>
        <v/>
      </c>
      <c r="M269" s="785">
        <f t="shared" si="129"/>
        <v>1</v>
      </c>
      <c r="N269" s="842">
        <f t="shared" si="130"/>
        <v>252</v>
      </c>
      <c r="O269" s="816" t="str">
        <f t="shared" si="131"/>
        <v>0</v>
      </c>
      <c r="P269" s="842">
        <f t="shared" si="132"/>
        <v>1</v>
      </c>
      <c r="Q269" s="842">
        <f t="shared" si="133"/>
        <v>1</v>
      </c>
      <c r="BX269" s="67" t="s">
        <v>11</v>
      </c>
      <c r="BY269" s="547" t="s">
        <v>20</v>
      </c>
      <c r="BZ269" s="67" t="s">
        <v>1958</v>
      </c>
      <c r="CA269" s="67" t="s">
        <v>657</v>
      </c>
    </row>
    <row r="270" spans="2:79">
      <c r="B270" s="839"/>
      <c r="C270" s="839"/>
      <c r="D270" s="839"/>
      <c r="E270" s="839">
        <f>IF(H269&lt;&gt;"",E269,IF(E269="","",IFERROR(MATCH(TRUE(),INDEX(INDEX($K:$K,E269+1):$K$203&lt;&gt;"",0),0)+E269,"")))</f>
        <v>411</v>
      </c>
      <c r="F270" s="840">
        <f t="shared" si="134"/>
        <v>0</v>
      </c>
      <c r="G270" s="840" t="str">
        <f t="shared" si="126"/>
        <v>0</v>
      </c>
      <c r="H270" s="841" t="str">
        <f t="shared" si="127"/>
        <v/>
      </c>
      <c r="I270" s="839" t="str">
        <f t="shared" si="128"/>
        <v/>
      </c>
      <c r="M270" s="785">
        <f t="shared" si="129"/>
        <v>1</v>
      </c>
      <c r="N270" s="842">
        <f t="shared" si="130"/>
        <v>253</v>
      </c>
      <c r="O270" s="816" t="str">
        <f t="shared" si="131"/>
        <v>0</v>
      </c>
      <c r="P270" s="842">
        <f t="shared" si="132"/>
        <v>1</v>
      </c>
      <c r="Q270" s="842">
        <f t="shared" si="133"/>
        <v>1</v>
      </c>
      <c r="BX270" s="67" t="s">
        <v>11</v>
      </c>
      <c r="BY270" s="547" t="s">
        <v>20</v>
      </c>
      <c r="BZ270" s="67" t="s">
        <v>157</v>
      </c>
      <c r="CA270" s="67" t="s">
        <v>658</v>
      </c>
    </row>
    <row r="271" spans="2:79">
      <c r="B271" s="839"/>
      <c r="C271" s="839"/>
      <c r="D271" s="839"/>
      <c r="E271" s="839">
        <f>IF(H270&lt;&gt;"",E270,IF(E270="","",IFERROR(MATCH(TRUE(),INDEX(INDEX($K:$K,E270+1):$K$203&lt;&gt;"",0),0)+E270,"")))</f>
        <v>412</v>
      </c>
      <c r="F271" s="840">
        <f t="shared" si="134"/>
        <v>0</v>
      </c>
      <c r="G271" s="840" t="str">
        <f t="shared" si="126"/>
        <v>0</v>
      </c>
      <c r="H271" s="841" t="str">
        <f t="shared" si="127"/>
        <v/>
      </c>
      <c r="I271" s="839" t="str">
        <f t="shared" si="128"/>
        <v/>
      </c>
      <c r="M271" s="785">
        <f t="shared" si="129"/>
        <v>1</v>
      </c>
      <c r="N271" s="842">
        <f t="shared" si="130"/>
        <v>254</v>
      </c>
      <c r="O271" s="816" t="str">
        <f t="shared" si="131"/>
        <v>0</v>
      </c>
      <c r="P271" s="842">
        <f t="shared" si="132"/>
        <v>1</v>
      </c>
      <c r="Q271" s="842">
        <f t="shared" si="133"/>
        <v>1</v>
      </c>
      <c r="BX271" s="67" t="s">
        <v>11</v>
      </c>
      <c r="BY271" s="547" t="s">
        <v>20</v>
      </c>
      <c r="BZ271" s="67" t="s">
        <v>1957</v>
      </c>
      <c r="CA271" s="67" t="s">
        <v>659</v>
      </c>
    </row>
    <row r="272" spans="2:79">
      <c r="B272" s="839"/>
      <c r="C272" s="839"/>
      <c r="D272" s="839"/>
      <c r="E272" s="839">
        <f>IF(H271&lt;&gt;"",E271,IF(E271="","",IFERROR(MATCH(TRUE(),INDEX(INDEX($K:$K,E271+1):$K$203&lt;&gt;"",0),0)+E271,"")))</f>
        <v>413</v>
      </c>
      <c r="F272" s="840">
        <f t="shared" si="134"/>
        <v>0</v>
      </c>
      <c r="G272" s="840" t="str">
        <f t="shared" si="126"/>
        <v>0</v>
      </c>
      <c r="H272" s="841" t="str">
        <f t="shared" si="127"/>
        <v/>
      </c>
      <c r="I272" s="839" t="str">
        <f t="shared" si="128"/>
        <v/>
      </c>
      <c r="M272" s="785">
        <f t="shared" si="129"/>
        <v>1</v>
      </c>
      <c r="N272" s="842">
        <f t="shared" si="130"/>
        <v>255</v>
      </c>
      <c r="O272" s="816" t="str">
        <f t="shared" si="131"/>
        <v>0</v>
      </c>
      <c r="P272" s="842">
        <f t="shared" si="132"/>
        <v>1</v>
      </c>
      <c r="Q272" s="842">
        <f t="shared" si="133"/>
        <v>1</v>
      </c>
      <c r="BX272" s="67" t="s">
        <v>11</v>
      </c>
      <c r="BY272" s="547" t="s">
        <v>20</v>
      </c>
      <c r="BZ272" s="67" t="s">
        <v>158</v>
      </c>
      <c r="CA272" s="67" t="s">
        <v>660</v>
      </c>
    </row>
    <row r="273" spans="2:79">
      <c r="B273" s="839"/>
      <c r="C273" s="839"/>
      <c r="D273" s="839"/>
      <c r="E273" s="839">
        <f>IF(H272&lt;&gt;"",E272,IF(E272="","",IFERROR(MATCH(TRUE(),INDEX(INDEX($K:$K,E272+1):$K$203&lt;&gt;"",0),0)+E272,"")))</f>
        <v>414</v>
      </c>
      <c r="F273" s="840">
        <f t="shared" si="134"/>
        <v>0</v>
      </c>
      <c r="G273" s="840" t="str">
        <f t="shared" si="126"/>
        <v>0</v>
      </c>
      <c r="H273" s="841" t="str">
        <f t="shared" si="127"/>
        <v/>
      </c>
      <c r="I273" s="839" t="str">
        <f t="shared" si="128"/>
        <v/>
      </c>
      <c r="M273" s="785">
        <f t="shared" si="129"/>
        <v>1</v>
      </c>
      <c r="N273" s="842">
        <f t="shared" si="130"/>
        <v>256</v>
      </c>
      <c r="O273" s="816" t="str">
        <f t="shared" si="131"/>
        <v>0</v>
      </c>
      <c r="P273" s="842">
        <f t="shared" si="132"/>
        <v>1</v>
      </c>
      <c r="Q273" s="842">
        <f t="shared" si="133"/>
        <v>1</v>
      </c>
      <c r="BX273" s="67" t="s">
        <v>11</v>
      </c>
      <c r="BY273" s="547" t="s">
        <v>20</v>
      </c>
      <c r="BZ273" s="67" t="s">
        <v>2137</v>
      </c>
      <c r="CA273" s="67" t="s">
        <v>661</v>
      </c>
    </row>
    <row r="274" spans="2:79">
      <c r="B274" s="839"/>
      <c r="C274" s="839"/>
      <c r="D274" s="839"/>
      <c r="E274" s="839">
        <f>IF(H273&lt;&gt;"",E273,IF(E273="","",IFERROR(MATCH(TRUE(),INDEX(INDEX($K:$K,E273+1):$K$203&lt;&gt;"",0),0)+E273,"")))</f>
        <v>415</v>
      </c>
      <c r="F274" s="840">
        <f t="shared" si="134"/>
        <v>0</v>
      </c>
      <c r="G274" s="840" t="str">
        <f t="shared" ref="G274:G337" si="135">IF(OR(F274="",M274=""),"",LEFT(F274,M274))</f>
        <v>0</v>
      </c>
      <c r="H274" s="841" t="str">
        <f t="shared" ref="H274:H337" si="136">IF(OR(F274="",M274=""),"",TRIM(MID(F274,M274+1,99999)))</f>
        <v/>
      </c>
      <c r="I274" s="839" t="str">
        <f t="shared" ref="I274:I337" si="137">IF(AND(F274&lt;&gt;"",$N$10&gt;0,M274&gt;$N$10),"Mot &gt; limite","")</f>
        <v/>
      </c>
      <c r="M274" s="785">
        <f t="shared" ref="M274:M337" si="138">IF(OR(F274="",$N$10="",$N$10&lt;=0),"",IF(LEN(F274)&lt;=$N$10,LEN(F274),IFERROR(FIND("♦",SUBSTITUTE(LEFT(F274,$N$10)," ","♦",LEN(LEFT(F274,$N$10))-LEN(SUBSTITUTE(LEFT(F274,$N$10)," ","")))),FIND(" ",F274&amp;" ",$N$10+1)-1)))</f>
        <v>1</v>
      </c>
      <c r="N274" s="842">
        <f t="shared" ref="N274:N337" si="139">IF(O274="","",ROW()-17)</f>
        <v>257</v>
      </c>
      <c r="O274" s="816" t="str">
        <f t="shared" ref="O274:O337" si="140">G274</f>
        <v>0</v>
      </c>
      <c r="P274" s="842">
        <f t="shared" ref="P274:P337" si="141">IF(O274="","",LEN(TRIM(O274))-LEN(SUBSTITUTE(TRIM(O274)," ",""))+1)</f>
        <v>1</v>
      </c>
      <c r="Q274" s="842">
        <f t="shared" ref="Q274:Q337" si="142">IF(O274="","",LEN(O274))</f>
        <v>1</v>
      </c>
      <c r="BX274" s="67" t="s">
        <v>11</v>
      </c>
      <c r="BY274" s="547" t="s">
        <v>20</v>
      </c>
      <c r="BZ274" s="67" t="s">
        <v>2138</v>
      </c>
      <c r="CA274" s="67" t="s">
        <v>662</v>
      </c>
    </row>
    <row r="275" spans="2:79">
      <c r="B275" s="839"/>
      <c r="C275" s="839"/>
      <c r="D275" s="839"/>
      <c r="E275" s="839">
        <f>IF(H274&lt;&gt;"",E274,IF(E274="","",IFERROR(MATCH(TRUE(),INDEX(INDEX($K:$K,E274+1):$K$203&lt;&gt;"",0),0)+E274,"")))</f>
        <v>416</v>
      </c>
      <c r="F275" s="840">
        <f t="shared" ref="F275:F338" si="143">IF(E275="","",IF(H274&lt;&gt;"",H274,INDEX($D:$D,E275)))</f>
        <v>0</v>
      </c>
      <c r="G275" s="840" t="str">
        <f t="shared" si="135"/>
        <v>0</v>
      </c>
      <c r="H275" s="841" t="str">
        <f t="shared" si="136"/>
        <v/>
      </c>
      <c r="I275" s="839" t="str">
        <f t="shared" si="137"/>
        <v/>
      </c>
      <c r="M275" s="785">
        <f t="shared" si="138"/>
        <v>1</v>
      </c>
      <c r="N275" s="842">
        <f t="shared" si="139"/>
        <v>258</v>
      </c>
      <c r="O275" s="816" t="str">
        <f t="shared" si="140"/>
        <v>0</v>
      </c>
      <c r="P275" s="842">
        <f t="shared" si="141"/>
        <v>1</v>
      </c>
      <c r="Q275" s="842">
        <f t="shared" si="142"/>
        <v>1</v>
      </c>
      <c r="BX275" s="67" t="s">
        <v>11</v>
      </c>
      <c r="BY275" s="547" t="s">
        <v>20</v>
      </c>
      <c r="BZ275" s="67" t="s">
        <v>159</v>
      </c>
      <c r="CA275" s="67" t="s">
        <v>663</v>
      </c>
    </row>
    <row r="276" spans="2:79">
      <c r="B276" s="839"/>
      <c r="C276" s="839"/>
      <c r="D276" s="839"/>
      <c r="E276" s="839">
        <f>IF(H275&lt;&gt;"",E275,IF(E275="","",IFERROR(MATCH(TRUE(),INDEX(INDEX($K:$K,E275+1):$K$203&lt;&gt;"",0),0)+E275,"")))</f>
        <v>417</v>
      </c>
      <c r="F276" s="840">
        <f t="shared" si="143"/>
        <v>0</v>
      </c>
      <c r="G276" s="840" t="str">
        <f t="shared" si="135"/>
        <v>0</v>
      </c>
      <c r="H276" s="841" t="str">
        <f t="shared" si="136"/>
        <v/>
      </c>
      <c r="I276" s="839" t="str">
        <f t="shared" si="137"/>
        <v/>
      </c>
      <c r="M276" s="785">
        <f t="shared" si="138"/>
        <v>1</v>
      </c>
      <c r="N276" s="842">
        <f t="shared" si="139"/>
        <v>259</v>
      </c>
      <c r="O276" s="816" t="str">
        <f t="shared" si="140"/>
        <v>0</v>
      </c>
      <c r="P276" s="842">
        <f t="shared" si="141"/>
        <v>1</v>
      </c>
      <c r="Q276" s="842">
        <f t="shared" si="142"/>
        <v>1</v>
      </c>
      <c r="BX276" s="67" t="s">
        <v>11</v>
      </c>
      <c r="BY276" s="547" t="s">
        <v>20</v>
      </c>
      <c r="BZ276" s="67" t="s">
        <v>160</v>
      </c>
      <c r="CA276" s="67" t="s">
        <v>664</v>
      </c>
    </row>
    <row r="277" spans="2:79">
      <c r="B277" s="839"/>
      <c r="C277" s="839"/>
      <c r="D277" s="839"/>
      <c r="E277" s="839">
        <f>IF(H276&lt;&gt;"",E276,IF(E276="","",IFERROR(MATCH(TRUE(),INDEX(INDEX($K:$K,E276+1):$K$203&lt;&gt;"",0),0)+E276,"")))</f>
        <v>418</v>
      </c>
      <c r="F277" s="840">
        <f t="shared" si="143"/>
        <v>0</v>
      </c>
      <c r="G277" s="840" t="str">
        <f t="shared" si="135"/>
        <v>0</v>
      </c>
      <c r="H277" s="841" t="str">
        <f t="shared" si="136"/>
        <v/>
      </c>
      <c r="I277" s="839" t="str">
        <f t="shared" si="137"/>
        <v/>
      </c>
      <c r="M277" s="785">
        <f t="shared" si="138"/>
        <v>1</v>
      </c>
      <c r="N277" s="842">
        <f t="shared" si="139"/>
        <v>260</v>
      </c>
      <c r="O277" s="816" t="str">
        <f t="shared" si="140"/>
        <v>0</v>
      </c>
      <c r="P277" s="842">
        <f t="shared" si="141"/>
        <v>1</v>
      </c>
      <c r="Q277" s="842">
        <f t="shared" si="142"/>
        <v>1</v>
      </c>
      <c r="BX277" s="67" t="s">
        <v>11</v>
      </c>
      <c r="BY277" s="547" t="s">
        <v>20</v>
      </c>
      <c r="BZ277" s="67" t="s">
        <v>1956</v>
      </c>
      <c r="CA277" s="67" t="s">
        <v>665</v>
      </c>
    </row>
    <row r="278" spans="2:79">
      <c r="B278" s="839"/>
      <c r="C278" s="839"/>
      <c r="D278" s="839"/>
      <c r="E278" s="839">
        <f>IF(H277&lt;&gt;"",E277,IF(E277="","",IFERROR(MATCH(TRUE(),INDEX(INDEX($K:$K,E277+1):$K$203&lt;&gt;"",0),0)+E277,"")))</f>
        <v>419</v>
      </c>
      <c r="F278" s="840">
        <f t="shared" si="143"/>
        <v>0</v>
      </c>
      <c r="G278" s="840" t="str">
        <f t="shared" si="135"/>
        <v>0</v>
      </c>
      <c r="H278" s="841" t="str">
        <f t="shared" si="136"/>
        <v/>
      </c>
      <c r="I278" s="839" t="str">
        <f t="shared" si="137"/>
        <v/>
      </c>
      <c r="M278" s="785">
        <f t="shared" si="138"/>
        <v>1</v>
      </c>
      <c r="N278" s="842">
        <f t="shared" si="139"/>
        <v>261</v>
      </c>
      <c r="O278" s="816" t="str">
        <f t="shared" si="140"/>
        <v>0</v>
      </c>
      <c r="P278" s="842">
        <f t="shared" si="141"/>
        <v>1</v>
      </c>
      <c r="Q278" s="842">
        <f t="shared" si="142"/>
        <v>1</v>
      </c>
      <c r="BX278" s="67" t="s">
        <v>11</v>
      </c>
      <c r="BY278" s="547" t="s">
        <v>20</v>
      </c>
      <c r="BZ278" s="67" t="s">
        <v>1955</v>
      </c>
      <c r="CA278" s="67" t="s">
        <v>666</v>
      </c>
    </row>
    <row r="279" spans="2:79">
      <c r="B279" s="839"/>
      <c r="C279" s="839"/>
      <c r="D279" s="839"/>
      <c r="E279" s="839">
        <f>IF(H278&lt;&gt;"",E278,IF(E278="","",IFERROR(MATCH(TRUE(),INDEX(INDEX($K:$K,E278+1):$K$203&lt;&gt;"",0),0)+E278,"")))</f>
        <v>420</v>
      </c>
      <c r="F279" s="840">
        <f t="shared" si="143"/>
        <v>0</v>
      </c>
      <c r="G279" s="840" t="str">
        <f t="shared" si="135"/>
        <v>0</v>
      </c>
      <c r="H279" s="841" t="str">
        <f t="shared" si="136"/>
        <v/>
      </c>
      <c r="I279" s="839" t="str">
        <f t="shared" si="137"/>
        <v/>
      </c>
      <c r="M279" s="785">
        <f t="shared" si="138"/>
        <v>1</v>
      </c>
      <c r="N279" s="842">
        <f t="shared" si="139"/>
        <v>262</v>
      </c>
      <c r="O279" s="816" t="str">
        <f t="shared" si="140"/>
        <v>0</v>
      </c>
      <c r="P279" s="842">
        <f t="shared" si="141"/>
        <v>1</v>
      </c>
      <c r="Q279" s="842">
        <f t="shared" si="142"/>
        <v>1</v>
      </c>
      <c r="BX279" s="67" t="s">
        <v>11</v>
      </c>
      <c r="BY279" s="547" t="s">
        <v>20</v>
      </c>
      <c r="BZ279" s="67" t="s">
        <v>1954</v>
      </c>
      <c r="CA279" s="67" t="s">
        <v>667</v>
      </c>
    </row>
    <row r="280" spans="2:79">
      <c r="B280" s="839"/>
      <c r="C280" s="839"/>
      <c r="D280" s="839"/>
      <c r="E280" s="839">
        <f>IF(H279&lt;&gt;"",E279,IF(E279="","",IFERROR(MATCH(TRUE(),INDEX(INDEX($K:$K,E279+1):$K$203&lt;&gt;"",0),0)+E279,"")))</f>
        <v>421</v>
      </c>
      <c r="F280" s="840">
        <f t="shared" si="143"/>
        <v>0</v>
      </c>
      <c r="G280" s="840" t="str">
        <f t="shared" si="135"/>
        <v>0</v>
      </c>
      <c r="H280" s="841" t="str">
        <f t="shared" si="136"/>
        <v/>
      </c>
      <c r="I280" s="839" t="str">
        <f t="shared" si="137"/>
        <v/>
      </c>
      <c r="M280" s="785">
        <f t="shared" si="138"/>
        <v>1</v>
      </c>
      <c r="N280" s="842">
        <f t="shared" si="139"/>
        <v>263</v>
      </c>
      <c r="O280" s="816" t="str">
        <f t="shared" si="140"/>
        <v>0</v>
      </c>
      <c r="P280" s="842">
        <f t="shared" si="141"/>
        <v>1</v>
      </c>
      <c r="Q280" s="842">
        <f t="shared" si="142"/>
        <v>1</v>
      </c>
      <c r="BX280" s="67" t="s">
        <v>11</v>
      </c>
      <c r="BY280" s="547" t="s">
        <v>20</v>
      </c>
      <c r="BZ280" s="67" t="s">
        <v>1953</v>
      </c>
      <c r="CA280" s="67" t="s">
        <v>668</v>
      </c>
    </row>
    <row r="281" spans="2:79">
      <c r="B281" s="839"/>
      <c r="C281" s="839"/>
      <c r="D281" s="839"/>
      <c r="E281" s="839">
        <f>IF(H280&lt;&gt;"",E280,IF(E280="","",IFERROR(MATCH(TRUE(),INDEX(INDEX($K:$K,E280+1):$K$203&lt;&gt;"",0),0)+E280,"")))</f>
        <v>422</v>
      </c>
      <c r="F281" s="840">
        <f t="shared" si="143"/>
        <v>0</v>
      </c>
      <c r="G281" s="840" t="str">
        <f t="shared" si="135"/>
        <v>0</v>
      </c>
      <c r="H281" s="841" t="str">
        <f t="shared" si="136"/>
        <v/>
      </c>
      <c r="I281" s="839" t="str">
        <f t="shared" si="137"/>
        <v/>
      </c>
      <c r="M281" s="785">
        <f t="shared" si="138"/>
        <v>1</v>
      </c>
      <c r="N281" s="842">
        <f t="shared" si="139"/>
        <v>264</v>
      </c>
      <c r="O281" s="816" t="str">
        <f t="shared" si="140"/>
        <v>0</v>
      </c>
      <c r="P281" s="842">
        <f t="shared" si="141"/>
        <v>1</v>
      </c>
      <c r="Q281" s="842">
        <f t="shared" si="142"/>
        <v>1</v>
      </c>
      <c r="BX281" s="67" t="s">
        <v>11</v>
      </c>
      <c r="BY281" s="547" t="s">
        <v>20</v>
      </c>
      <c r="BZ281" s="67" t="s">
        <v>1952</v>
      </c>
      <c r="CA281" s="67" t="s">
        <v>669</v>
      </c>
    </row>
    <row r="282" spans="2:79">
      <c r="B282" s="839"/>
      <c r="C282" s="839"/>
      <c r="D282" s="839"/>
      <c r="E282" s="839">
        <f>IF(H281&lt;&gt;"",E281,IF(E281="","",IFERROR(MATCH(TRUE(),INDEX(INDEX($K:$K,E281+1):$K$203&lt;&gt;"",0),0)+E281,"")))</f>
        <v>423</v>
      </c>
      <c r="F282" s="840">
        <f t="shared" si="143"/>
        <v>0</v>
      </c>
      <c r="G282" s="840" t="str">
        <f t="shared" si="135"/>
        <v>0</v>
      </c>
      <c r="H282" s="841" t="str">
        <f t="shared" si="136"/>
        <v/>
      </c>
      <c r="I282" s="839" t="str">
        <f t="shared" si="137"/>
        <v/>
      </c>
      <c r="M282" s="785">
        <f t="shared" si="138"/>
        <v>1</v>
      </c>
      <c r="N282" s="842">
        <f t="shared" si="139"/>
        <v>265</v>
      </c>
      <c r="O282" s="816" t="str">
        <f t="shared" si="140"/>
        <v>0</v>
      </c>
      <c r="P282" s="842">
        <f t="shared" si="141"/>
        <v>1</v>
      </c>
      <c r="Q282" s="842">
        <f t="shared" si="142"/>
        <v>1</v>
      </c>
      <c r="BX282" s="67" t="s">
        <v>11</v>
      </c>
      <c r="BY282" s="547" t="s">
        <v>20</v>
      </c>
      <c r="BZ282" s="67" t="s">
        <v>161</v>
      </c>
      <c r="CA282" s="67" t="s">
        <v>670</v>
      </c>
    </row>
    <row r="283" spans="2:79">
      <c r="B283" s="839"/>
      <c r="C283" s="839"/>
      <c r="D283" s="839"/>
      <c r="E283" s="839">
        <f>IF(H282&lt;&gt;"",E282,IF(E282="","",IFERROR(MATCH(TRUE(),INDEX(INDEX($K:$K,E282+1):$K$203&lt;&gt;"",0),0)+E282,"")))</f>
        <v>424</v>
      </c>
      <c r="F283" s="840">
        <f t="shared" si="143"/>
        <v>0</v>
      </c>
      <c r="G283" s="840" t="str">
        <f t="shared" si="135"/>
        <v>0</v>
      </c>
      <c r="H283" s="841" t="str">
        <f t="shared" si="136"/>
        <v/>
      </c>
      <c r="I283" s="839" t="str">
        <f t="shared" si="137"/>
        <v/>
      </c>
      <c r="M283" s="785">
        <f t="shared" si="138"/>
        <v>1</v>
      </c>
      <c r="N283" s="842">
        <f t="shared" si="139"/>
        <v>266</v>
      </c>
      <c r="O283" s="816" t="str">
        <f t="shared" si="140"/>
        <v>0</v>
      </c>
      <c r="P283" s="842">
        <f t="shared" si="141"/>
        <v>1</v>
      </c>
      <c r="Q283" s="842">
        <f t="shared" si="142"/>
        <v>1</v>
      </c>
      <c r="BX283" s="67" t="s">
        <v>12</v>
      </c>
      <c r="BY283" s="547" t="s">
        <v>20</v>
      </c>
      <c r="BZ283" s="67" t="s">
        <v>1951</v>
      </c>
      <c r="CA283" s="67" t="s">
        <v>671</v>
      </c>
    </row>
    <row r="284" spans="2:79">
      <c r="B284" s="839"/>
      <c r="C284" s="839"/>
      <c r="D284" s="839"/>
      <c r="E284" s="839">
        <f>IF(H283&lt;&gt;"",E283,IF(E283="","",IFERROR(MATCH(TRUE(),INDEX(INDEX($K:$K,E283+1):$K$203&lt;&gt;"",0),0)+E283,"")))</f>
        <v>425</v>
      </c>
      <c r="F284" s="840">
        <f t="shared" si="143"/>
        <v>0</v>
      </c>
      <c r="G284" s="840" t="str">
        <f t="shared" si="135"/>
        <v>0</v>
      </c>
      <c r="H284" s="841" t="str">
        <f t="shared" si="136"/>
        <v/>
      </c>
      <c r="I284" s="839" t="str">
        <f t="shared" si="137"/>
        <v/>
      </c>
      <c r="M284" s="785">
        <f t="shared" si="138"/>
        <v>1</v>
      </c>
      <c r="N284" s="842">
        <f t="shared" si="139"/>
        <v>267</v>
      </c>
      <c r="O284" s="816" t="str">
        <f t="shared" si="140"/>
        <v>0</v>
      </c>
      <c r="P284" s="842">
        <f t="shared" si="141"/>
        <v>1</v>
      </c>
      <c r="Q284" s="842">
        <f t="shared" si="142"/>
        <v>1</v>
      </c>
      <c r="BX284" s="67" t="s">
        <v>12</v>
      </c>
      <c r="BY284" s="547" t="s">
        <v>20</v>
      </c>
      <c r="BZ284" s="67" t="s">
        <v>162</v>
      </c>
      <c r="CA284" s="67" t="s">
        <v>672</v>
      </c>
    </row>
    <row r="285" spans="2:79">
      <c r="B285" s="839"/>
      <c r="C285" s="839"/>
      <c r="D285" s="839"/>
      <c r="E285" s="839">
        <f>IF(H284&lt;&gt;"",E284,IF(E284="","",IFERROR(MATCH(TRUE(),INDEX(INDEX($K:$K,E284+1):$K$203&lt;&gt;"",0),0)+E284,"")))</f>
        <v>426</v>
      </c>
      <c r="F285" s="840">
        <f t="shared" si="143"/>
        <v>0</v>
      </c>
      <c r="G285" s="840" t="str">
        <f t="shared" si="135"/>
        <v>0</v>
      </c>
      <c r="H285" s="841" t="str">
        <f t="shared" si="136"/>
        <v/>
      </c>
      <c r="I285" s="839" t="str">
        <f t="shared" si="137"/>
        <v/>
      </c>
      <c r="M285" s="785">
        <f t="shared" si="138"/>
        <v>1</v>
      </c>
      <c r="N285" s="842">
        <f t="shared" si="139"/>
        <v>268</v>
      </c>
      <c r="O285" s="816" t="str">
        <f t="shared" si="140"/>
        <v>0</v>
      </c>
      <c r="P285" s="842">
        <f t="shared" si="141"/>
        <v>1</v>
      </c>
      <c r="Q285" s="842">
        <f t="shared" si="142"/>
        <v>1</v>
      </c>
      <c r="BX285" s="67" t="s">
        <v>12</v>
      </c>
      <c r="BY285" s="547" t="s">
        <v>20</v>
      </c>
      <c r="BZ285" s="67" t="s">
        <v>163</v>
      </c>
      <c r="CA285" s="67" t="s">
        <v>673</v>
      </c>
    </row>
    <row r="286" spans="2:79">
      <c r="B286" s="839"/>
      <c r="C286" s="839"/>
      <c r="D286" s="839"/>
      <c r="E286" s="839">
        <f>IF(H285&lt;&gt;"",E285,IF(E285="","",IFERROR(MATCH(TRUE(),INDEX(INDEX($K:$K,E285+1):$K$203&lt;&gt;"",0),0)+E285,"")))</f>
        <v>427</v>
      </c>
      <c r="F286" s="840">
        <f t="shared" si="143"/>
        <v>0</v>
      </c>
      <c r="G286" s="840" t="str">
        <f t="shared" si="135"/>
        <v>0</v>
      </c>
      <c r="H286" s="841" t="str">
        <f t="shared" si="136"/>
        <v/>
      </c>
      <c r="I286" s="839" t="str">
        <f t="shared" si="137"/>
        <v/>
      </c>
      <c r="M286" s="785">
        <f t="shared" si="138"/>
        <v>1</v>
      </c>
      <c r="N286" s="842">
        <f t="shared" si="139"/>
        <v>269</v>
      </c>
      <c r="O286" s="816" t="str">
        <f t="shared" si="140"/>
        <v>0</v>
      </c>
      <c r="P286" s="842">
        <f t="shared" si="141"/>
        <v>1</v>
      </c>
      <c r="Q286" s="842">
        <f t="shared" si="142"/>
        <v>1</v>
      </c>
      <c r="BX286" s="67" t="s">
        <v>12</v>
      </c>
      <c r="BY286" s="547" t="s">
        <v>20</v>
      </c>
      <c r="BZ286" s="67" t="s">
        <v>164</v>
      </c>
      <c r="CA286" s="67" t="s">
        <v>674</v>
      </c>
    </row>
    <row r="287" spans="2:79">
      <c r="B287" s="839"/>
      <c r="C287" s="839"/>
      <c r="D287" s="839"/>
      <c r="E287" s="839">
        <f>IF(H286&lt;&gt;"",E286,IF(E286="","",IFERROR(MATCH(TRUE(),INDEX(INDEX($K:$K,E286+1):$K$203&lt;&gt;"",0),0)+E286,"")))</f>
        <v>428</v>
      </c>
      <c r="F287" s="840">
        <f t="shared" si="143"/>
        <v>0</v>
      </c>
      <c r="G287" s="840" t="str">
        <f t="shared" si="135"/>
        <v>0</v>
      </c>
      <c r="H287" s="841" t="str">
        <f t="shared" si="136"/>
        <v/>
      </c>
      <c r="I287" s="839" t="str">
        <f t="shared" si="137"/>
        <v/>
      </c>
      <c r="M287" s="785">
        <f t="shared" si="138"/>
        <v>1</v>
      </c>
      <c r="N287" s="842">
        <f t="shared" si="139"/>
        <v>270</v>
      </c>
      <c r="O287" s="816" t="str">
        <f t="shared" si="140"/>
        <v>0</v>
      </c>
      <c r="P287" s="842">
        <f t="shared" si="141"/>
        <v>1</v>
      </c>
      <c r="Q287" s="842">
        <f t="shared" si="142"/>
        <v>1</v>
      </c>
      <c r="BX287" s="67" t="s">
        <v>12</v>
      </c>
      <c r="BY287" s="547" t="s">
        <v>20</v>
      </c>
      <c r="BZ287" s="67" t="s">
        <v>165</v>
      </c>
      <c r="CA287" s="67" t="s">
        <v>675</v>
      </c>
    </row>
    <row r="288" spans="2:79">
      <c r="B288" s="839"/>
      <c r="C288" s="839"/>
      <c r="D288" s="839"/>
      <c r="E288" s="839">
        <f>IF(H287&lt;&gt;"",E287,IF(E287="","",IFERROR(MATCH(TRUE(),INDEX(INDEX($K:$K,E287+1):$K$203&lt;&gt;"",0),0)+E287,"")))</f>
        <v>429</v>
      </c>
      <c r="F288" s="840">
        <f t="shared" si="143"/>
        <v>0</v>
      </c>
      <c r="G288" s="840" t="str">
        <f t="shared" si="135"/>
        <v>0</v>
      </c>
      <c r="H288" s="841" t="str">
        <f t="shared" si="136"/>
        <v/>
      </c>
      <c r="I288" s="839" t="str">
        <f t="shared" si="137"/>
        <v/>
      </c>
      <c r="M288" s="785">
        <f t="shared" si="138"/>
        <v>1</v>
      </c>
      <c r="N288" s="842">
        <f t="shared" si="139"/>
        <v>271</v>
      </c>
      <c r="O288" s="816" t="str">
        <f t="shared" si="140"/>
        <v>0</v>
      </c>
      <c r="P288" s="842">
        <f t="shared" si="141"/>
        <v>1</v>
      </c>
      <c r="Q288" s="842">
        <f t="shared" si="142"/>
        <v>1</v>
      </c>
      <c r="BX288" s="67" t="s">
        <v>12</v>
      </c>
      <c r="BY288" s="547" t="s">
        <v>20</v>
      </c>
      <c r="BZ288" s="67" t="s">
        <v>1950</v>
      </c>
      <c r="CA288" s="67" t="s">
        <v>676</v>
      </c>
    </row>
    <row r="289" spans="2:79">
      <c r="B289" s="839"/>
      <c r="C289" s="839"/>
      <c r="D289" s="839"/>
      <c r="E289" s="839">
        <f>IF(H288&lt;&gt;"",E288,IF(E288="","",IFERROR(MATCH(TRUE(),INDEX(INDEX($K:$K,E288+1):$K$203&lt;&gt;"",0),0)+E288,"")))</f>
        <v>430</v>
      </c>
      <c r="F289" s="840">
        <f t="shared" si="143"/>
        <v>0</v>
      </c>
      <c r="G289" s="840" t="str">
        <f t="shared" si="135"/>
        <v>0</v>
      </c>
      <c r="H289" s="841" t="str">
        <f t="shared" si="136"/>
        <v/>
      </c>
      <c r="I289" s="839" t="str">
        <f t="shared" si="137"/>
        <v/>
      </c>
      <c r="M289" s="785">
        <f t="shared" si="138"/>
        <v>1</v>
      </c>
      <c r="N289" s="842">
        <f t="shared" si="139"/>
        <v>272</v>
      </c>
      <c r="O289" s="816" t="str">
        <f t="shared" si="140"/>
        <v>0</v>
      </c>
      <c r="P289" s="842">
        <f t="shared" si="141"/>
        <v>1</v>
      </c>
      <c r="Q289" s="842">
        <f t="shared" si="142"/>
        <v>1</v>
      </c>
      <c r="BX289" s="67" t="s">
        <v>12</v>
      </c>
      <c r="BY289" s="547" t="s">
        <v>20</v>
      </c>
      <c r="BZ289" s="67" t="s">
        <v>166</v>
      </c>
      <c r="CA289" s="67" t="s">
        <v>677</v>
      </c>
    </row>
    <row r="290" spans="2:79">
      <c r="B290" s="839"/>
      <c r="C290" s="839"/>
      <c r="D290" s="839"/>
      <c r="E290" s="839">
        <f>IF(H289&lt;&gt;"",E289,IF(E289="","",IFERROR(MATCH(TRUE(),INDEX(INDEX($K:$K,E289+1):$K$203&lt;&gt;"",0),0)+E289,"")))</f>
        <v>431</v>
      </c>
      <c r="F290" s="840">
        <f t="shared" si="143"/>
        <v>0</v>
      </c>
      <c r="G290" s="840" t="str">
        <f t="shared" si="135"/>
        <v>0</v>
      </c>
      <c r="H290" s="841" t="str">
        <f t="shared" si="136"/>
        <v/>
      </c>
      <c r="I290" s="839" t="str">
        <f t="shared" si="137"/>
        <v/>
      </c>
      <c r="M290" s="785">
        <f t="shared" si="138"/>
        <v>1</v>
      </c>
      <c r="N290" s="842">
        <f t="shared" si="139"/>
        <v>273</v>
      </c>
      <c r="O290" s="816" t="str">
        <f t="shared" si="140"/>
        <v>0</v>
      </c>
      <c r="P290" s="842">
        <f t="shared" si="141"/>
        <v>1</v>
      </c>
      <c r="Q290" s="842">
        <f t="shared" si="142"/>
        <v>1</v>
      </c>
      <c r="BX290" s="67" t="s">
        <v>12</v>
      </c>
      <c r="BY290" s="547" t="s">
        <v>20</v>
      </c>
      <c r="BZ290" s="67" t="s">
        <v>167</v>
      </c>
      <c r="CA290" s="67" t="s">
        <v>678</v>
      </c>
    </row>
    <row r="291" spans="2:79">
      <c r="B291" s="839"/>
      <c r="C291" s="839"/>
      <c r="D291" s="839"/>
      <c r="E291" s="839">
        <f>IF(H290&lt;&gt;"",E290,IF(E290="","",IFERROR(MATCH(TRUE(),INDEX(INDEX($K:$K,E290+1):$K$203&lt;&gt;"",0),0)+E290,"")))</f>
        <v>432</v>
      </c>
      <c r="F291" s="840">
        <f t="shared" si="143"/>
        <v>0</v>
      </c>
      <c r="G291" s="840" t="str">
        <f t="shared" si="135"/>
        <v>0</v>
      </c>
      <c r="H291" s="841" t="str">
        <f t="shared" si="136"/>
        <v/>
      </c>
      <c r="I291" s="839" t="str">
        <f t="shared" si="137"/>
        <v/>
      </c>
      <c r="M291" s="785">
        <f t="shared" si="138"/>
        <v>1</v>
      </c>
      <c r="N291" s="842">
        <f t="shared" si="139"/>
        <v>274</v>
      </c>
      <c r="O291" s="816" t="str">
        <f t="shared" si="140"/>
        <v>0</v>
      </c>
      <c r="P291" s="842">
        <f t="shared" si="141"/>
        <v>1</v>
      </c>
      <c r="Q291" s="842">
        <f t="shared" si="142"/>
        <v>1</v>
      </c>
      <c r="BX291" s="67" t="s">
        <v>12</v>
      </c>
      <c r="BY291" s="547" t="s">
        <v>20</v>
      </c>
      <c r="BZ291" s="67" t="s">
        <v>168</v>
      </c>
      <c r="CA291" s="67" t="s">
        <v>679</v>
      </c>
    </row>
    <row r="292" spans="2:79">
      <c r="B292" s="839"/>
      <c r="C292" s="839"/>
      <c r="D292" s="839"/>
      <c r="E292" s="839">
        <f>IF(H291&lt;&gt;"",E291,IF(E291="","",IFERROR(MATCH(TRUE(),INDEX(INDEX($K:$K,E291+1):$K$203&lt;&gt;"",0),0)+E291,"")))</f>
        <v>433</v>
      </c>
      <c r="F292" s="840">
        <f t="shared" si="143"/>
        <v>0</v>
      </c>
      <c r="G292" s="840" t="str">
        <f t="shared" si="135"/>
        <v>0</v>
      </c>
      <c r="H292" s="841" t="str">
        <f t="shared" si="136"/>
        <v/>
      </c>
      <c r="I292" s="839" t="str">
        <f t="shared" si="137"/>
        <v/>
      </c>
      <c r="M292" s="785">
        <f t="shared" si="138"/>
        <v>1</v>
      </c>
      <c r="N292" s="842">
        <f t="shared" si="139"/>
        <v>275</v>
      </c>
      <c r="O292" s="816" t="str">
        <f t="shared" si="140"/>
        <v>0</v>
      </c>
      <c r="P292" s="842">
        <f t="shared" si="141"/>
        <v>1</v>
      </c>
      <c r="Q292" s="842">
        <f t="shared" si="142"/>
        <v>1</v>
      </c>
      <c r="BX292" s="67" t="s">
        <v>12</v>
      </c>
      <c r="BY292" s="547" t="s">
        <v>20</v>
      </c>
      <c r="BZ292" s="67" t="s">
        <v>169</v>
      </c>
      <c r="CA292" s="67" t="s">
        <v>680</v>
      </c>
    </row>
    <row r="293" spans="2:79">
      <c r="B293" s="839"/>
      <c r="C293" s="839"/>
      <c r="D293" s="839"/>
      <c r="E293" s="839">
        <f>IF(H292&lt;&gt;"",E292,IF(E292="","",IFERROR(MATCH(TRUE(),INDEX(INDEX($K:$K,E292+1):$K$203&lt;&gt;"",0),0)+E292,"")))</f>
        <v>434</v>
      </c>
      <c r="F293" s="840">
        <f t="shared" si="143"/>
        <v>0</v>
      </c>
      <c r="G293" s="840" t="str">
        <f t="shared" si="135"/>
        <v>0</v>
      </c>
      <c r="H293" s="841" t="str">
        <f t="shared" si="136"/>
        <v/>
      </c>
      <c r="I293" s="839" t="str">
        <f t="shared" si="137"/>
        <v/>
      </c>
      <c r="M293" s="785">
        <f t="shared" si="138"/>
        <v>1</v>
      </c>
      <c r="N293" s="842">
        <f t="shared" si="139"/>
        <v>276</v>
      </c>
      <c r="O293" s="816" t="str">
        <f t="shared" si="140"/>
        <v>0</v>
      </c>
      <c r="P293" s="842">
        <f t="shared" si="141"/>
        <v>1</v>
      </c>
      <c r="Q293" s="842">
        <f t="shared" si="142"/>
        <v>1</v>
      </c>
      <c r="BX293" s="67" t="s">
        <v>12</v>
      </c>
      <c r="BY293" s="547" t="s">
        <v>20</v>
      </c>
      <c r="BZ293" s="67" t="s">
        <v>170</v>
      </c>
      <c r="CA293" s="67" t="s">
        <v>681</v>
      </c>
    </row>
    <row r="294" spans="2:79">
      <c r="B294" s="839"/>
      <c r="C294" s="839"/>
      <c r="D294" s="839"/>
      <c r="E294" s="839">
        <f>IF(H293&lt;&gt;"",E293,IF(E293="","",IFERROR(MATCH(TRUE(),INDEX(INDEX($K:$K,E293+1):$K$203&lt;&gt;"",0),0)+E293,"")))</f>
        <v>435</v>
      </c>
      <c r="F294" s="840">
        <f t="shared" si="143"/>
        <v>0</v>
      </c>
      <c r="G294" s="840" t="str">
        <f t="shared" si="135"/>
        <v>0</v>
      </c>
      <c r="H294" s="841" t="str">
        <f t="shared" si="136"/>
        <v/>
      </c>
      <c r="I294" s="839" t="str">
        <f t="shared" si="137"/>
        <v/>
      </c>
      <c r="M294" s="785">
        <f t="shared" si="138"/>
        <v>1</v>
      </c>
      <c r="N294" s="842">
        <f t="shared" si="139"/>
        <v>277</v>
      </c>
      <c r="O294" s="816" t="str">
        <f t="shared" si="140"/>
        <v>0</v>
      </c>
      <c r="P294" s="842">
        <f t="shared" si="141"/>
        <v>1</v>
      </c>
      <c r="Q294" s="842">
        <f t="shared" si="142"/>
        <v>1</v>
      </c>
      <c r="BX294" s="67" t="s">
        <v>13</v>
      </c>
      <c r="BY294" s="547" t="s">
        <v>20</v>
      </c>
      <c r="BZ294" s="67" t="s">
        <v>171</v>
      </c>
      <c r="CA294" s="67" t="s">
        <v>682</v>
      </c>
    </row>
    <row r="295" spans="2:79">
      <c r="B295" s="839"/>
      <c r="C295" s="839"/>
      <c r="D295" s="839"/>
      <c r="E295" s="839">
        <f>IF(H294&lt;&gt;"",E294,IF(E294="","",IFERROR(MATCH(TRUE(),INDEX(INDEX($K:$K,E294+1):$K$203&lt;&gt;"",0),0)+E294,"")))</f>
        <v>436</v>
      </c>
      <c r="F295" s="840">
        <f t="shared" si="143"/>
        <v>0</v>
      </c>
      <c r="G295" s="840" t="str">
        <f t="shared" si="135"/>
        <v>0</v>
      </c>
      <c r="H295" s="841" t="str">
        <f t="shared" si="136"/>
        <v/>
      </c>
      <c r="I295" s="839" t="str">
        <f t="shared" si="137"/>
        <v/>
      </c>
      <c r="M295" s="785">
        <f t="shared" si="138"/>
        <v>1</v>
      </c>
      <c r="N295" s="842">
        <f t="shared" si="139"/>
        <v>278</v>
      </c>
      <c r="O295" s="816" t="str">
        <f t="shared" si="140"/>
        <v>0</v>
      </c>
      <c r="P295" s="842">
        <f t="shared" si="141"/>
        <v>1</v>
      </c>
      <c r="Q295" s="842">
        <f t="shared" si="142"/>
        <v>1</v>
      </c>
      <c r="BX295" s="67" t="s">
        <v>13</v>
      </c>
      <c r="BY295" s="547" t="s">
        <v>20</v>
      </c>
      <c r="BZ295" s="67" t="s">
        <v>1949</v>
      </c>
      <c r="CA295" s="67" t="s">
        <v>683</v>
      </c>
    </row>
    <row r="296" spans="2:79">
      <c r="B296" s="839"/>
      <c r="C296" s="839"/>
      <c r="D296" s="839"/>
      <c r="E296" s="839">
        <f>IF(H295&lt;&gt;"",E295,IF(E295="","",IFERROR(MATCH(TRUE(),INDEX(INDEX($K:$K,E295+1):$K$203&lt;&gt;"",0),0)+E295,"")))</f>
        <v>437</v>
      </c>
      <c r="F296" s="840">
        <f t="shared" si="143"/>
        <v>0</v>
      </c>
      <c r="G296" s="840" t="str">
        <f t="shared" si="135"/>
        <v>0</v>
      </c>
      <c r="H296" s="841" t="str">
        <f t="shared" si="136"/>
        <v/>
      </c>
      <c r="I296" s="839" t="str">
        <f t="shared" si="137"/>
        <v/>
      </c>
      <c r="M296" s="785">
        <f t="shared" si="138"/>
        <v>1</v>
      </c>
      <c r="N296" s="842">
        <f t="shared" si="139"/>
        <v>279</v>
      </c>
      <c r="O296" s="816" t="str">
        <f t="shared" si="140"/>
        <v>0</v>
      </c>
      <c r="P296" s="842">
        <f t="shared" si="141"/>
        <v>1</v>
      </c>
      <c r="Q296" s="842">
        <f t="shared" si="142"/>
        <v>1</v>
      </c>
      <c r="BX296" s="67" t="s">
        <v>13</v>
      </c>
      <c r="BY296" s="547" t="s">
        <v>20</v>
      </c>
      <c r="BZ296" s="67" t="s">
        <v>1948</v>
      </c>
      <c r="CA296" s="67" t="s">
        <v>684</v>
      </c>
    </row>
    <row r="297" spans="2:79">
      <c r="B297" s="839"/>
      <c r="C297" s="839"/>
      <c r="D297" s="839"/>
      <c r="E297" s="839">
        <f>IF(H296&lt;&gt;"",E296,IF(E296="","",IFERROR(MATCH(TRUE(),INDEX(INDEX($K:$K,E296+1):$K$203&lt;&gt;"",0),0)+E296,"")))</f>
        <v>438</v>
      </c>
      <c r="F297" s="840">
        <f t="shared" si="143"/>
        <v>0</v>
      </c>
      <c r="G297" s="840" t="str">
        <f t="shared" si="135"/>
        <v>0</v>
      </c>
      <c r="H297" s="841" t="str">
        <f t="shared" si="136"/>
        <v/>
      </c>
      <c r="I297" s="839" t="str">
        <f t="shared" si="137"/>
        <v/>
      </c>
      <c r="M297" s="785">
        <f t="shared" si="138"/>
        <v>1</v>
      </c>
      <c r="N297" s="842">
        <f t="shared" si="139"/>
        <v>280</v>
      </c>
      <c r="O297" s="816" t="str">
        <f t="shared" si="140"/>
        <v>0</v>
      </c>
      <c r="P297" s="842">
        <f t="shared" si="141"/>
        <v>1</v>
      </c>
      <c r="Q297" s="842">
        <f t="shared" si="142"/>
        <v>1</v>
      </c>
      <c r="BX297" s="67" t="s">
        <v>13</v>
      </c>
      <c r="BY297" s="547" t="s">
        <v>20</v>
      </c>
      <c r="BZ297" s="67" t="s">
        <v>1947</v>
      </c>
      <c r="CA297" s="67" t="s">
        <v>685</v>
      </c>
    </row>
    <row r="298" spans="2:79">
      <c r="B298" s="839"/>
      <c r="C298" s="839"/>
      <c r="D298" s="839"/>
      <c r="E298" s="839">
        <f>IF(H297&lt;&gt;"",E297,IF(E297="","",IFERROR(MATCH(TRUE(),INDEX(INDEX($K:$K,E297+1):$K$203&lt;&gt;"",0),0)+E297,"")))</f>
        <v>439</v>
      </c>
      <c r="F298" s="840">
        <f t="shared" si="143"/>
        <v>0</v>
      </c>
      <c r="G298" s="840" t="str">
        <f t="shared" si="135"/>
        <v>0</v>
      </c>
      <c r="H298" s="841" t="str">
        <f t="shared" si="136"/>
        <v/>
      </c>
      <c r="I298" s="839" t="str">
        <f t="shared" si="137"/>
        <v/>
      </c>
      <c r="M298" s="785">
        <f t="shared" si="138"/>
        <v>1</v>
      </c>
      <c r="N298" s="842">
        <f t="shared" si="139"/>
        <v>281</v>
      </c>
      <c r="O298" s="816" t="str">
        <f t="shared" si="140"/>
        <v>0</v>
      </c>
      <c r="P298" s="842">
        <f t="shared" si="141"/>
        <v>1</v>
      </c>
      <c r="Q298" s="842">
        <f t="shared" si="142"/>
        <v>1</v>
      </c>
      <c r="BX298" s="67" t="s">
        <v>13</v>
      </c>
      <c r="BY298" s="547" t="s">
        <v>20</v>
      </c>
      <c r="BZ298" s="67" t="s">
        <v>1946</v>
      </c>
      <c r="CA298" s="67" t="s">
        <v>686</v>
      </c>
    </row>
    <row r="299" spans="2:79">
      <c r="B299" s="839"/>
      <c r="C299" s="839"/>
      <c r="D299" s="839"/>
      <c r="E299" s="839">
        <f>IF(H298&lt;&gt;"",E298,IF(E298="","",IFERROR(MATCH(TRUE(),INDEX(INDEX($K:$K,E298+1):$K$203&lt;&gt;"",0),0)+E298,"")))</f>
        <v>440</v>
      </c>
      <c r="F299" s="840">
        <f t="shared" si="143"/>
        <v>0</v>
      </c>
      <c r="G299" s="840" t="str">
        <f t="shared" si="135"/>
        <v>0</v>
      </c>
      <c r="H299" s="841" t="str">
        <f t="shared" si="136"/>
        <v/>
      </c>
      <c r="I299" s="839" t="str">
        <f t="shared" si="137"/>
        <v/>
      </c>
      <c r="M299" s="785">
        <f t="shared" si="138"/>
        <v>1</v>
      </c>
      <c r="N299" s="842">
        <f t="shared" si="139"/>
        <v>282</v>
      </c>
      <c r="O299" s="816" t="str">
        <f t="shared" si="140"/>
        <v>0</v>
      </c>
      <c r="P299" s="842">
        <f t="shared" si="141"/>
        <v>1</v>
      </c>
      <c r="Q299" s="842">
        <f t="shared" si="142"/>
        <v>1</v>
      </c>
      <c r="BX299" s="67" t="s">
        <v>13</v>
      </c>
      <c r="BY299" s="547" t="s">
        <v>20</v>
      </c>
      <c r="BZ299" s="67" t="s">
        <v>172</v>
      </c>
      <c r="CA299" s="67" t="s">
        <v>687</v>
      </c>
    </row>
    <row r="300" spans="2:79">
      <c r="B300" s="839"/>
      <c r="C300" s="839"/>
      <c r="D300" s="839"/>
      <c r="E300" s="839">
        <f>IF(H299&lt;&gt;"",E299,IF(E299="","",IFERROR(MATCH(TRUE(),INDEX(INDEX($K:$K,E299+1):$K$203&lt;&gt;"",0),0)+E299,"")))</f>
        <v>441</v>
      </c>
      <c r="F300" s="840">
        <f t="shared" si="143"/>
        <v>0</v>
      </c>
      <c r="G300" s="840" t="str">
        <f t="shared" si="135"/>
        <v>0</v>
      </c>
      <c r="H300" s="841" t="str">
        <f t="shared" si="136"/>
        <v/>
      </c>
      <c r="I300" s="839" t="str">
        <f t="shared" si="137"/>
        <v/>
      </c>
      <c r="M300" s="785">
        <f t="shared" si="138"/>
        <v>1</v>
      </c>
      <c r="N300" s="842">
        <f t="shared" si="139"/>
        <v>283</v>
      </c>
      <c r="O300" s="816" t="str">
        <f t="shared" si="140"/>
        <v>0</v>
      </c>
      <c r="P300" s="842">
        <f t="shared" si="141"/>
        <v>1</v>
      </c>
      <c r="Q300" s="842">
        <f t="shared" si="142"/>
        <v>1</v>
      </c>
      <c r="BX300" s="67" t="s">
        <v>13</v>
      </c>
      <c r="BY300" s="547" t="s">
        <v>20</v>
      </c>
      <c r="BZ300" s="67" t="s">
        <v>173</v>
      </c>
      <c r="CA300" s="67" t="s">
        <v>688</v>
      </c>
    </row>
    <row r="301" spans="2:79">
      <c r="B301" s="839"/>
      <c r="C301" s="839"/>
      <c r="D301" s="839"/>
      <c r="E301" s="839">
        <f>IF(H300&lt;&gt;"",E300,IF(E300="","",IFERROR(MATCH(TRUE(),INDEX(INDEX($K:$K,E300+1):$K$203&lt;&gt;"",0),0)+E300,"")))</f>
        <v>442</v>
      </c>
      <c r="F301" s="840">
        <f t="shared" si="143"/>
        <v>0</v>
      </c>
      <c r="G301" s="840" t="str">
        <f t="shared" si="135"/>
        <v>0</v>
      </c>
      <c r="H301" s="841" t="str">
        <f t="shared" si="136"/>
        <v/>
      </c>
      <c r="I301" s="839" t="str">
        <f t="shared" si="137"/>
        <v/>
      </c>
      <c r="M301" s="785">
        <f t="shared" si="138"/>
        <v>1</v>
      </c>
      <c r="N301" s="842">
        <f t="shared" si="139"/>
        <v>284</v>
      </c>
      <c r="O301" s="816" t="str">
        <f t="shared" si="140"/>
        <v>0</v>
      </c>
      <c r="P301" s="842">
        <f t="shared" si="141"/>
        <v>1</v>
      </c>
      <c r="Q301" s="842">
        <f t="shared" si="142"/>
        <v>1</v>
      </c>
      <c r="BX301" s="67" t="s">
        <v>13</v>
      </c>
      <c r="BY301" s="547" t="s">
        <v>20</v>
      </c>
      <c r="BZ301" s="67" t="s">
        <v>174</v>
      </c>
      <c r="CA301" s="67" t="s">
        <v>689</v>
      </c>
    </row>
    <row r="302" spans="2:79">
      <c r="B302" s="839"/>
      <c r="C302" s="839"/>
      <c r="D302" s="839"/>
      <c r="E302" s="839">
        <f>IF(H301&lt;&gt;"",E301,IF(E301="","",IFERROR(MATCH(TRUE(),INDEX(INDEX($K:$K,E301+1):$K$203&lt;&gt;"",0),0)+E301,"")))</f>
        <v>443</v>
      </c>
      <c r="F302" s="840">
        <f t="shared" si="143"/>
        <v>0</v>
      </c>
      <c r="G302" s="840" t="str">
        <f t="shared" si="135"/>
        <v>0</v>
      </c>
      <c r="H302" s="841" t="str">
        <f t="shared" si="136"/>
        <v/>
      </c>
      <c r="I302" s="839" t="str">
        <f t="shared" si="137"/>
        <v/>
      </c>
      <c r="M302" s="785">
        <f t="shared" si="138"/>
        <v>1</v>
      </c>
      <c r="N302" s="842">
        <f t="shared" si="139"/>
        <v>285</v>
      </c>
      <c r="O302" s="816" t="str">
        <f t="shared" si="140"/>
        <v>0</v>
      </c>
      <c r="P302" s="842">
        <f t="shared" si="141"/>
        <v>1</v>
      </c>
      <c r="Q302" s="842">
        <f t="shared" si="142"/>
        <v>1</v>
      </c>
      <c r="BX302" s="67" t="s">
        <v>13</v>
      </c>
      <c r="BY302" s="547" t="s">
        <v>20</v>
      </c>
      <c r="BZ302" s="67" t="s">
        <v>175</v>
      </c>
      <c r="CA302" s="67" t="s">
        <v>690</v>
      </c>
    </row>
    <row r="303" spans="2:79">
      <c r="B303" s="839"/>
      <c r="C303" s="839"/>
      <c r="D303" s="839"/>
      <c r="E303" s="839">
        <f>IF(H302&lt;&gt;"",E302,IF(E302="","",IFERROR(MATCH(TRUE(),INDEX(INDEX($K:$K,E302+1):$K$203&lt;&gt;"",0),0)+E302,"")))</f>
        <v>444</v>
      </c>
      <c r="F303" s="840">
        <f t="shared" si="143"/>
        <v>0</v>
      </c>
      <c r="G303" s="840" t="str">
        <f t="shared" si="135"/>
        <v>0</v>
      </c>
      <c r="H303" s="841" t="str">
        <f t="shared" si="136"/>
        <v/>
      </c>
      <c r="I303" s="839" t="str">
        <f t="shared" si="137"/>
        <v/>
      </c>
      <c r="M303" s="785">
        <f t="shared" si="138"/>
        <v>1</v>
      </c>
      <c r="N303" s="842">
        <f t="shared" si="139"/>
        <v>286</v>
      </c>
      <c r="O303" s="816" t="str">
        <f t="shared" si="140"/>
        <v>0</v>
      </c>
      <c r="P303" s="842">
        <f t="shared" si="141"/>
        <v>1</v>
      </c>
      <c r="Q303" s="842">
        <f t="shared" si="142"/>
        <v>1</v>
      </c>
      <c r="BX303" s="67" t="s">
        <v>13</v>
      </c>
      <c r="BY303" s="547" t="s">
        <v>20</v>
      </c>
      <c r="BZ303" s="67" t="s">
        <v>176</v>
      </c>
      <c r="CA303" s="67" t="s">
        <v>691</v>
      </c>
    </row>
    <row r="304" spans="2:79">
      <c r="B304" s="839"/>
      <c r="C304" s="839"/>
      <c r="D304" s="839"/>
      <c r="E304" s="839">
        <f>IF(H303&lt;&gt;"",E303,IF(E303="","",IFERROR(MATCH(TRUE(),INDEX(INDEX($K:$K,E303+1):$K$203&lt;&gt;"",0),0)+E303,"")))</f>
        <v>445</v>
      </c>
      <c r="F304" s="840">
        <f t="shared" si="143"/>
        <v>0</v>
      </c>
      <c r="G304" s="840" t="str">
        <f t="shared" si="135"/>
        <v>0</v>
      </c>
      <c r="H304" s="841" t="str">
        <f t="shared" si="136"/>
        <v/>
      </c>
      <c r="I304" s="839" t="str">
        <f t="shared" si="137"/>
        <v/>
      </c>
      <c r="M304" s="785">
        <f t="shared" si="138"/>
        <v>1</v>
      </c>
      <c r="N304" s="842">
        <f t="shared" si="139"/>
        <v>287</v>
      </c>
      <c r="O304" s="816" t="str">
        <f t="shared" si="140"/>
        <v>0</v>
      </c>
      <c r="P304" s="842">
        <f t="shared" si="141"/>
        <v>1</v>
      </c>
      <c r="Q304" s="842">
        <f t="shared" si="142"/>
        <v>1</v>
      </c>
      <c r="BX304" s="67" t="s">
        <v>13</v>
      </c>
      <c r="BY304" s="547" t="s">
        <v>20</v>
      </c>
      <c r="BZ304" s="67" t="s">
        <v>177</v>
      </c>
      <c r="CA304" s="67" t="s">
        <v>692</v>
      </c>
    </row>
    <row r="305" spans="2:79">
      <c r="B305" s="839"/>
      <c r="C305" s="839"/>
      <c r="D305" s="839"/>
      <c r="E305" s="839">
        <f>IF(H304&lt;&gt;"",E304,IF(E304="","",IFERROR(MATCH(TRUE(),INDEX(INDEX($K:$K,E304+1):$K$203&lt;&gt;"",0),0)+E304,"")))</f>
        <v>446</v>
      </c>
      <c r="F305" s="840">
        <f t="shared" si="143"/>
        <v>0</v>
      </c>
      <c r="G305" s="840" t="str">
        <f t="shared" si="135"/>
        <v>0</v>
      </c>
      <c r="H305" s="841" t="str">
        <f t="shared" si="136"/>
        <v/>
      </c>
      <c r="I305" s="839" t="str">
        <f t="shared" si="137"/>
        <v/>
      </c>
      <c r="M305" s="785">
        <f t="shared" si="138"/>
        <v>1</v>
      </c>
      <c r="N305" s="842">
        <f t="shared" si="139"/>
        <v>288</v>
      </c>
      <c r="O305" s="816" t="str">
        <f t="shared" si="140"/>
        <v>0</v>
      </c>
      <c r="P305" s="842">
        <f t="shared" si="141"/>
        <v>1</v>
      </c>
      <c r="Q305" s="842">
        <f t="shared" si="142"/>
        <v>1</v>
      </c>
      <c r="BX305" s="67" t="s">
        <v>13</v>
      </c>
      <c r="BY305" s="547" t="s">
        <v>20</v>
      </c>
      <c r="BZ305" s="67" t="s">
        <v>178</v>
      </c>
      <c r="CA305" s="67" t="s">
        <v>693</v>
      </c>
    </row>
    <row r="306" spans="2:79">
      <c r="B306" s="839"/>
      <c r="C306" s="839"/>
      <c r="D306" s="839"/>
      <c r="E306" s="839">
        <f>IF(H305&lt;&gt;"",E305,IF(E305="","",IFERROR(MATCH(TRUE(),INDEX(INDEX($K:$K,E305+1):$K$203&lt;&gt;"",0),0)+E305,"")))</f>
        <v>447</v>
      </c>
      <c r="F306" s="840">
        <f t="shared" si="143"/>
        <v>0</v>
      </c>
      <c r="G306" s="840" t="str">
        <f t="shared" si="135"/>
        <v>0</v>
      </c>
      <c r="H306" s="841" t="str">
        <f t="shared" si="136"/>
        <v/>
      </c>
      <c r="I306" s="839" t="str">
        <f t="shared" si="137"/>
        <v/>
      </c>
      <c r="M306" s="785">
        <f t="shared" si="138"/>
        <v>1</v>
      </c>
      <c r="N306" s="842">
        <f t="shared" si="139"/>
        <v>289</v>
      </c>
      <c r="O306" s="816" t="str">
        <f t="shared" si="140"/>
        <v>0</v>
      </c>
      <c r="P306" s="842">
        <f t="shared" si="141"/>
        <v>1</v>
      </c>
      <c r="Q306" s="842">
        <f t="shared" si="142"/>
        <v>1</v>
      </c>
      <c r="BX306" s="67" t="s">
        <v>13</v>
      </c>
      <c r="BY306" s="547" t="s">
        <v>20</v>
      </c>
      <c r="BZ306" s="67" t="s">
        <v>179</v>
      </c>
      <c r="CA306" s="67" t="s">
        <v>694</v>
      </c>
    </row>
    <row r="307" spans="2:79">
      <c r="B307" s="839"/>
      <c r="C307" s="839"/>
      <c r="D307" s="839"/>
      <c r="E307" s="839">
        <f>IF(H306&lt;&gt;"",E306,IF(E306="","",IFERROR(MATCH(TRUE(),INDEX(INDEX($K:$K,E306+1):$K$203&lt;&gt;"",0),0)+E306,"")))</f>
        <v>448</v>
      </c>
      <c r="F307" s="840">
        <f t="shared" si="143"/>
        <v>0</v>
      </c>
      <c r="G307" s="840" t="str">
        <f t="shared" si="135"/>
        <v>0</v>
      </c>
      <c r="H307" s="841" t="str">
        <f t="shared" si="136"/>
        <v/>
      </c>
      <c r="I307" s="839" t="str">
        <f t="shared" si="137"/>
        <v/>
      </c>
      <c r="M307" s="785">
        <f t="shared" si="138"/>
        <v>1</v>
      </c>
      <c r="N307" s="842">
        <f t="shared" si="139"/>
        <v>290</v>
      </c>
      <c r="O307" s="816" t="str">
        <f t="shared" si="140"/>
        <v>0</v>
      </c>
      <c r="P307" s="842">
        <f t="shared" si="141"/>
        <v>1</v>
      </c>
      <c r="Q307" s="842">
        <f t="shared" si="142"/>
        <v>1</v>
      </c>
      <c r="BX307" s="67" t="s">
        <v>13</v>
      </c>
      <c r="BY307" s="547" t="s">
        <v>20</v>
      </c>
      <c r="BZ307" s="67" t="s">
        <v>180</v>
      </c>
      <c r="CA307" s="67" t="s">
        <v>695</v>
      </c>
    </row>
    <row r="308" spans="2:79">
      <c r="B308" s="839"/>
      <c r="C308" s="839"/>
      <c r="D308" s="839"/>
      <c r="E308" s="839">
        <f>IF(H307&lt;&gt;"",E307,IF(E307="","",IFERROR(MATCH(TRUE(),INDEX(INDEX($K:$K,E307+1):$K$203&lt;&gt;"",0),0)+E307,"")))</f>
        <v>449</v>
      </c>
      <c r="F308" s="840">
        <f t="shared" si="143"/>
        <v>0</v>
      </c>
      <c r="G308" s="840" t="str">
        <f t="shared" si="135"/>
        <v>0</v>
      </c>
      <c r="H308" s="841" t="str">
        <f t="shared" si="136"/>
        <v/>
      </c>
      <c r="I308" s="839" t="str">
        <f t="shared" si="137"/>
        <v/>
      </c>
      <c r="M308" s="785">
        <f t="shared" si="138"/>
        <v>1</v>
      </c>
      <c r="N308" s="842">
        <f t="shared" si="139"/>
        <v>291</v>
      </c>
      <c r="O308" s="816" t="str">
        <f t="shared" si="140"/>
        <v>0</v>
      </c>
      <c r="P308" s="842">
        <f t="shared" si="141"/>
        <v>1</v>
      </c>
      <c r="Q308" s="842">
        <f t="shared" si="142"/>
        <v>1</v>
      </c>
      <c r="BX308" s="67" t="s">
        <v>13</v>
      </c>
      <c r="BY308" s="547" t="s">
        <v>20</v>
      </c>
      <c r="BZ308" s="67" t="s">
        <v>181</v>
      </c>
      <c r="CA308" s="67" t="s">
        <v>696</v>
      </c>
    </row>
    <row r="309" spans="2:79">
      <c r="B309" s="839"/>
      <c r="C309" s="839"/>
      <c r="D309" s="839"/>
      <c r="E309" s="839">
        <f>IF(H308&lt;&gt;"",E308,IF(E308="","",IFERROR(MATCH(TRUE(),INDEX(INDEX($K:$K,E308+1):$K$203&lt;&gt;"",0),0)+E308,"")))</f>
        <v>450</v>
      </c>
      <c r="F309" s="840">
        <f t="shared" si="143"/>
        <v>0</v>
      </c>
      <c r="G309" s="840" t="str">
        <f t="shared" si="135"/>
        <v>0</v>
      </c>
      <c r="H309" s="841" t="str">
        <f t="shared" si="136"/>
        <v/>
      </c>
      <c r="I309" s="839" t="str">
        <f t="shared" si="137"/>
        <v/>
      </c>
      <c r="M309" s="785">
        <f t="shared" si="138"/>
        <v>1</v>
      </c>
      <c r="N309" s="842">
        <f t="shared" si="139"/>
        <v>292</v>
      </c>
      <c r="O309" s="816" t="str">
        <f t="shared" si="140"/>
        <v>0</v>
      </c>
      <c r="P309" s="842">
        <f t="shared" si="141"/>
        <v>1</v>
      </c>
      <c r="Q309" s="842">
        <f t="shared" si="142"/>
        <v>1</v>
      </c>
      <c r="BX309" s="67" t="s">
        <v>13</v>
      </c>
      <c r="BY309" s="547" t="s">
        <v>20</v>
      </c>
      <c r="BZ309" s="67" t="s">
        <v>182</v>
      </c>
      <c r="CA309" s="67" t="s">
        <v>697</v>
      </c>
    </row>
    <row r="310" spans="2:79">
      <c r="B310" s="839"/>
      <c r="C310" s="839"/>
      <c r="D310" s="839"/>
      <c r="E310" s="839">
        <f>IF(H309&lt;&gt;"",E309,IF(E309="","",IFERROR(MATCH(TRUE(),INDEX(INDEX($K:$K,E309+1):$K$203&lt;&gt;"",0),0)+E309,"")))</f>
        <v>451</v>
      </c>
      <c r="F310" s="840">
        <f t="shared" si="143"/>
        <v>0</v>
      </c>
      <c r="G310" s="840" t="str">
        <f t="shared" si="135"/>
        <v>0</v>
      </c>
      <c r="H310" s="841" t="str">
        <f t="shared" si="136"/>
        <v/>
      </c>
      <c r="I310" s="839" t="str">
        <f t="shared" si="137"/>
        <v/>
      </c>
      <c r="M310" s="785">
        <f t="shared" si="138"/>
        <v>1</v>
      </c>
      <c r="N310" s="842">
        <f t="shared" si="139"/>
        <v>293</v>
      </c>
      <c r="O310" s="816" t="str">
        <f t="shared" si="140"/>
        <v>0</v>
      </c>
      <c r="P310" s="842">
        <f t="shared" si="141"/>
        <v>1</v>
      </c>
      <c r="Q310" s="842">
        <f t="shared" si="142"/>
        <v>1</v>
      </c>
      <c r="BX310" s="67" t="s">
        <v>13</v>
      </c>
      <c r="BY310" s="547" t="s">
        <v>20</v>
      </c>
      <c r="BZ310" s="67" t="s">
        <v>183</v>
      </c>
      <c r="CA310" s="67" t="s">
        <v>698</v>
      </c>
    </row>
    <row r="311" spans="2:79">
      <c r="B311" s="839"/>
      <c r="C311" s="839"/>
      <c r="D311" s="839"/>
      <c r="E311" s="839">
        <f>IF(H310&lt;&gt;"",E310,IF(E310="","",IFERROR(MATCH(TRUE(),INDEX(INDEX($K:$K,E310+1):$K$203&lt;&gt;"",0),0)+E310,"")))</f>
        <v>452</v>
      </c>
      <c r="F311" s="840">
        <f t="shared" si="143"/>
        <v>0</v>
      </c>
      <c r="G311" s="840" t="str">
        <f t="shared" si="135"/>
        <v>0</v>
      </c>
      <c r="H311" s="841" t="str">
        <f t="shared" si="136"/>
        <v/>
      </c>
      <c r="I311" s="839" t="str">
        <f t="shared" si="137"/>
        <v/>
      </c>
      <c r="M311" s="785">
        <f t="shared" si="138"/>
        <v>1</v>
      </c>
      <c r="N311" s="842">
        <f t="shared" si="139"/>
        <v>294</v>
      </c>
      <c r="O311" s="816" t="str">
        <f t="shared" si="140"/>
        <v>0</v>
      </c>
      <c r="P311" s="842">
        <f t="shared" si="141"/>
        <v>1</v>
      </c>
      <c r="Q311" s="842">
        <f t="shared" si="142"/>
        <v>1</v>
      </c>
      <c r="BX311" s="67" t="s">
        <v>13</v>
      </c>
      <c r="BY311" s="547" t="s">
        <v>20</v>
      </c>
      <c r="BZ311" s="67" t="s">
        <v>184</v>
      </c>
      <c r="CA311" s="67" t="s">
        <v>699</v>
      </c>
    </row>
    <row r="312" spans="2:79">
      <c r="B312" s="839"/>
      <c r="C312" s="839"/>
      <c r="D312" s="839"/>
      <c r="E312" s="839">
        <f>IF(H311&lt;&gt;"",E311,IF(E311="","",IFERROR(MATCH(TRUE(),INDEX(INDEX($K:$K,E311+1):$K$203&lt;&gt;"",0),0)+E311,"")))</f>
        <v>453</v>
      </c>
      <c r="F312" s="840">
        <f t="shared" si="143"/>
        <v>0</v>
      </c>
      <c r="G312" s="840" t="str">
        <f t="shared" si="135"/>
        <v>0</v>
      </c>
      <c r="H312" s="841" t="str">
        <f t="shared" si="136"/>
        <v/>
      </c>
      <c r="I312" s="839" t="str">
        <f t="shared" si="137"/>
        <v/>
      </c>
      <c r="M312" s="785">
        <f t="shared" si="138"/>
        <v>1</v>
      </c>
      <c r="N312" s="842">
        <f t="shared" si="139"/>
        <v>295</v>
      </c>
      <c r="O312" s="816" t="str">
        <f t="shared" si="140"/>
        <v>0</v>
      </c>
      <c r="P312" s="842">
        <f t="shared" si="141"/>
        <v>1</v>
      </c>
      <c r="Q312" s="842">
        <f t="shared" si="142"/>
        <v>1</v>
      </c>
      <c r="BX312" s="67" t="s">
        <v>13</v>
      </c>
      <c r="BY312" s="547" t="s">
        <v>20</v>
      </c>
      <c r="BZ312" s="67" t="s">
        <v>185</v>
      </c>
      <c r="CA312" s="67" t="s">
        <v>700</v>
      </c>
    </row>
    <row r="313" spans="2:79">
      <c r="B313" s="839"/>
      <c r="C313" s="839"/>
      <c r="D313" s="839"/>
      <c r="E313" s="839">
        <f>IF(H312&lt;&gt;"",E312,IF(E312="","",IFERROR(MATCH(TRUE(),INDEX(INDEX($K:$K,E312+1):$K$203&lt;&gt;"",0),0)+E312,"")))</f>
        <v>454</v>
      </c>
      <c r="F313" s="840">
        <f t="shared" si="143"/>
        <v>0</v>
      </c>
      <c r="G313" s="840" t="str">
        <f t="shared" si="135"/>
        <v>0</v>
      </c>
      <c r="H313" s="841" t="str">
        <f t="shared" si="136"/>
        <v/>
      </c>
      <c r="I313" s="839" t="str">
        <f t="shared" si="137"/>
        <v/>
      </c>
      <c r="M313" s="785">
        <f t="shared" si="138"/>
        <v>1</v>
      </c>
      <c r="N313" s="842">
        <f t="shared" si="139"/>
        <v>296</v>
      </c>
      <c r="O313" s="816" t="str">
        <f t="shared" si="140"/>
        <v>0</v>
      </c>
      <c r="P313" s="842">
        <f t="shared" si="141"/>
        <v>1</v>
      </c>
      <c r="Q313" s="842">
        <f t="shared" si="142"/>
        <v>1</v>
      </c>
      <c r="BX313" s="67" t="s">
        <v>13</v>
      </c>
      <c r="BY313" s="547" t="s">
        <v>20</v>
      </c>
      <c r="BZ313" s="67" t="s">
        <v>186</v>
      </c>
      <c r="CA313" s="67" t="s">
        <v>701</v>
      </c>
    </row>
    <row r="314" spans="2:79">
      <c r="B314" s="839"/>
      <c r="C314" s="839"/>
      <c r="D314" s="839"/>
      <c r="E314" s="839">
        <f>IF(H313&lt;&gt;"",E313,IF(E313="","",IFERROR(MATCH(TRUE(),INDEX(INDEX($K:$K,E313+1):$K$203&lt;&gt;"",0),0)+E313,"")))</f>
        <v>455</v>
      </c>
      <c r="F314" s="840">
        <f t="shared" si="143"/>
        <v>0</v>
      </c>
      <c r="G314" s="840" t="str">
        <f t="shared" si="135"/>
        <v>0</v>
      </c>
      <c r="H314" s="841" t="str">
        <f t="shared" si="136"/>
        <v/>
      </c>
      <c r="I314" s="839" t="str">
        <f t="shared" si="137"/>
        <v/>
      </c>
      <c r="M314" s="785">
        <f t="shared" si="138"/>
        <v>1</v>
      </c>
      <c r="N314" s="842">
        <f t="shared" si="139"/>
        <v>297</v>
      </c>
      <c r="O314" s="816" t="str">
        <f t="shared" si="140"/>
        <v>0</v>
      </c>
      <c r="P314" s="842">
        <f t="shared" si="141"/>
        <v>1</v>
      </c>
      <c r="Q314" s="842">
        <f t="shared" si="142"/>
        <v>1</v>
      </c>
      <c r="BX314" s="67" t="s">
        <v>13</v>
      </c>
      <c r="BY314" s="547" t="s">
        <v>20</v>
      </c>
      <c r="BZ314" s="67" t="s">
        <v>187</v>
      </c>
      <c r="CA314" s="67" t="s">
        <v>702</v>
      </c>
    </row>
    <row r="315" spans="2:79">
      <c r="B315" s="839"/>
      <c r="C315" s="839"/>
      <c r="D315" s="839"/>
      <c r="E315" s="839">
        <f>IF(H314&lt;&gt;"",E314,IF(E314="","",IFERROR(MATCH(TRUE(),INDEX(INDEX($K:$K,E314+1):$K$203&lt;&gt;"",0),0)+E314,"")))</f>
        <v>456</v>
      </c>
      <c r="F315" s="840">
        <f t="shared" si="143"/>
        <v>0</v>
      </c>
      <c r="G315" s="840" t="str">
        <f t="shared" si="135"/>
        <v>0</v>
      </c>
      <c r="H315" s="841" t="str">
        <f t="shared" si="136"/>
        <v/>
      </c>
      <c r="I315" s="839" t="str">
        <f t="shared" si="137"/>
        <v/>
      </c>
      <c r="M315" s="785">
        <f t="shared" si="138"/>
        <v>1</v>
      </c>
      <c r="N315" s="842">
        <f t="shared" si="139"/>
        <v>298</v>
      </c>
      <c r="O315" s="816" t="str">
        <f t="shared" si="140"/>
        <v>0</v>
      </c>
      <c r="P315" s="842">
        <f t="shared" si="141"/>
        <v>1</v>
      </c>
      <c r="Q315" s="842">
        <f t="shared" si="142"/>
        <v>1</v>
      </c>
      <c r="BX315" s="67" t="s">
        <v>13</v>
      </c>
      <c r="BY315" s="547" t="s">
        <v>20</v>
      </c>
      <c r="BZ315" s="67" t="s">
        <v>188</v>
      </c>
      <c r="CA315" s="67" t="s">
        <v>703</v>
      </c>
    </row>
    <row r="316" spans="2:79">
      <c r="B316" s="839"/>
      <c r="C316" s="839"/>
      <c r="D316" s="839"/>
      <c r="E316" s="839">
        <f>IF(H315&lt;&gt;"",E315,IF(E315="","",IFERROR(MATCH(TRUE(),INDEX(INDEX($K:$K,E315+1):$K$203&lt;&gt;"",0),0)+E315,"")))</f>
        <v>457</v>
      </c>
      <c r="F316" s="840">
        <f t="shared" si="143"/>
        <v>0</v>
      </c>
      <c r="G316" s="840" t="str">
        <f t="shared" si="135"/>
        <v>0</v>
      </c>
      <c r="H316" s="841" t="str">
        <f t="shared" si="136"/>
        <v/>
      </c>
      <c r="I316" s="839" t="str">
        <f t="shared" si="137"/>
        <v/>
      </c>
      <c r="M316" s="785">
        <f t="shared" si="138"/>
        <v>1</v>
      </c>
      <c r="N316" s="842">
        <f t="shared" si="139"/>
        <v>299</v>
      </c>
      <c r="O316" s="816" t="str">
        <f t="shared" si="140"/>
        <v>0</v>
      </c>
      <c r="P316" s="842">
        <f t="shared" si="141"/>
        <v>1</v>
      </c>
      <c r="Q316" s="842">
        <f t="shared" si="142"/>
        <v>1</v>
      </c>
      <c r="BX316" s="67" t="s">
        <v>13</v>
      </c>
      <c r="BY316" s="547" t="s">
        <v>20</v>
      </c>
      <c r="BZ316" s="67" t="s">
        <v>190</v>
      </c>
      <c r="CA316" s="67" t="s">
        <v>704</v>
      </c>
    </row>
    <row r="317" spans="2:79">
      <c r="B317" s="839"/>
      <c r="C317" s="839"/>
      <c r="D317" s="839"/>
      <c r="E317" s="839">
        <f>IF(H316&lt;&gt;"",E316,IF(E316="","",IFERROR(MATCH(TRUE(),INDEX(INDEX($K:$K,E316+1):$K$203&lt;&gt;"",0),0)+E316,"")))</f>
        <v>458</v>
      </c>
      <c r="F317" s="840">
        <f t="shared" si="143"/>
        <v>0</v>
      </c>
      <c r="G317" s="840" t="str">
        <f t="shared" si="135"/>
        <v>0</v>
      </c>
      <c r="H317" s="841" t="str">
        <f t="shared" si="136"/>
        <v/>
      </c>
      <c r="I317" s="839" t="str">
        <f t="shared" si="137"/>
        <v/>
      </c>
      <c r="M317" s="785">
        <f t="shared" si="138"/>
        <v>1</v>
      </c>
      <c r="N317" s="842">
        <f t="shared" si="139"/>
        <v>300</v>
      </c>
      <c r="O317" s="816" t="str">
        <f t="shared" si="140"/>
        <v>0</v>
      </c>
      <c r="P317" s="842">
        <f t="shared" si="141"/>
        <v>1</v>
      </c>
      <c r="Q317" s="842">
        <f t="shared" si="142"/>
        <v>1</v>
      </c>
      <c r="BX317" s="67" t="s">
        <v>13</v>
      </c>
      <c r="BY317" s="547" t="s">
        <v>20</v>
      </c>
      <c r="BZ317" s="67" t="s">
        <v>191</v>
      </c>
      <c r="CA317" s="67" t="s">
        <v>705</v>
      </c>
    </row>
    <row r="318" spans="2:79">
      <c r="B318" s="839"/>
      <c r="C318" s="839"/>
      <c r="D318" s="839"/>
      <c r="E318" s="839">
        <f>IF(H317&lt;&gt;"",E317,IF(E317="","",IFERROR(MATCH(TRUE(),INDEX(INDEX($K:$K,E317+1):$K$203&lt;&gt;"",0),0)+E317,"")))</f>
        <v>459</v>
      </c>
      <c r="F318" s="840">
        <f t="shared" si="143"/>
        <v>0</v>
      </c>
      <c r="G318" s="840" t="str">
        <f t="shared" si="135"/>
        <v>0</v>
      </c>
      <c r="H318" s="841" t="str">
        <f t="shared" si="136"/>
        <v/>
      </c>
      <c r="I318" s="839" t="str">
        <f t="shared" si="137"/>
        <v/>
      </c>
      <c r="M318" s="785">
        <f t="shared" si="138"/>
        <v>1</v>
      </c>
      <c r="N318" s="842">
        <f t="shared" si="139"/>
        <v>301</v>
      </c>
      <c r="O318" s="816" t="str">
        <f t="shared" si="140"/>
        <v>0</v>
      </c>
      <c r="P318" s="842">
        <f t="shared" si="141"/>
        <v>1</v>
      </c>
      <c r="Q318" s="842">
        <f t="shared" si="142"/>
        <v>1</v>
      </c>
      <c r="BX318" s="67" t="s">
        <v>13</v>
      </c>
      <c r="BY318" s="547" t="s">
        <v>20</v>
      </c>
      <c r="BZ318" s="67" t="s">
        <v>192</v>
      </c>
      <c r="CA318" s="67" t="s">
        <v>706</v>
      </c>
    </row>
    <row r="319" spans="2:79">
      <c r="B319" s="839"/>
      <c r="C319" s="839"/>
      <c r="D319" s="839"/>
      <c r="E319" s="839">
        <f>IF(H318&lt;&gt;"",E318,IF(E318="","",IFERROR(MATCH(TRUE(),INDEX(INDEX($K:$K,E318+1):$K$203&lt;&gt;"",0),0)+E318,"")))</f>
        <v>460</v>
      </c>
      <c r="F319" s="840">
        <f t="shared" si="143"/>
        <v>0</v>
      </c>
      <c r="G319" s="840" t="str">
        <f t="shared" si="135"/>
        <v>0</v>
      </c>
      <c r="H319" s="841" t="str">
        <f t="shared" si="136"/>
        <v/>
      </c>
      <c r="I319" s="839" t="str">
        <f t="shared" si="137"/>
        <v/>
      </c>
      <c r="M319" s="785">
        <f t="shared" si="138"/>
        <v>1</v>
      </c>
      <c r="N319" s="842">
        <f t="shared" si="139"/>
        <v>302</v>
      </c>
      <c r="O319" s="816" t="str">
        <f t="shared" si="140"/>
        <v>0</v>
      </c>
      <c r="P319" s="842">
        <f t="shared" si="141"/>
        <v>1</v>
      </c>
      <c r="Q319" s="842">
        <f t="shared" si="142"/>
        <v>1</v>
      </c>
      <c r="BX319" s="67" t="s">
        <v>13</v>
      </c>
      <c r="BY319" s="547" t="s">
        <v>20</v>
      </c>
      <c r="BZ319" s="67" t="s">
        <v>193</v>
      </c>
      <c r="CA319" s="67" t="s">
        <v>707</v>
      </c>
    </row>
    <row r="320" spans="2:79">
      <c r="B320" s="839"/>
      <c r="C320" s="839"/>
      <c r="D320" s="839"/>
      <c r="E320" s="839">
        <f>IF(H319&lt;&gt;"",E319,IF(E319="","",IFERROR(MATCH(TRUE(),INDEX(INDEX($K:$K,E319+1):$K$203&lt;&gt;"",0),0)+E319,"")))</f>
        <v>461</v>
      </c>
      <c r="F320" s="840">
        <f t="shared" si="143"/>
        <v>0</v>
      </c>
      <c r="G320" s="840" t="str">
        <f t="shared" si="135"/>
        <v>0</v>
      </c>
      <c r="H320" s="841" t="str">
        <f t="shared" si="136"/>
        <v/>
      </c>
      <c r="I320" s="839" t="str">
        <f t="shared" si="137"/>
        <v/>
      </c>
      <c r="M320" s="785">
        <f t="shared" si="138"/>
        <v>1</v>
      </c>
      <c r="N320" s="842">
        <f t="shared" si="139"/>
        <v>303</v>
      </c>
      <c r="O320" s="816" t="str">
        <f t="shared" si="140"/>
        <v>0</v>
      </c>
      <c r="P320" s="842">
        <f t="shared" si="141"/>
        <v>1</v>
      </c>
      <c r="Q320" s="842">
        <f t="shared" si="142"/>
        <v>1</v>
      </c>
      <c r="BX320" s="67" t="s">
        <v>13</v>
      </c>
      <c r="BY320" s="547" t="s">
        <v>20</v>
      </c>
      <c r="BZ320" s="67" t="s">
        <v>1945</v>
      </c>
      <c r="CA320" s="67" t="s">
        <v>708</v>
      </c>
    </row>
    <row r="321" spans="2:79">
      <c r="B321" s="839"/>
      <c r="C321" s="839"/>
      <c r="D321" s="839"/>
      <c r="E321" s="839">
        <f>IF(H320&lt;&gt;"",E320,IF(E320="","",IFERROR(MATCH(TRUE(),INDEX(INDEX($K:$K,E320+1):$K$203&lt;&gt;"",0),0)+E320,"")))</f>
        <v>462</v>
      </c>
      <c r="F321" s="840">
        <f t="shared" si="143"/>
        <v>0</v>
      </c>
      <c r="G321" s="840" t="str">
        <f t="shared" si="135"/>
        <v>0</v>
      </c>
      <c r="H321" s="841" t="str">
        <f t="shared" si="136"/>
        <v/>
      </c>
      <c r="I321" s="839" t="str">
        <f t="shared" si="137"/>
        <v/>
      </c>
      <c r="M321" s="785">
        <f t="shared" si="138"/>
        <v>1</v>
      </c>
      <c r="N321" s="842">
        <f t="shared" si="139"/>
        <v>304</v>
      </c>
      <c r="O321" s="816" t="str">
        <f t="shared" si="140"/>
        <v>0</v>
      </c>
      <c r="P321" s="842">
        <f t="shared" si="141"/>
        <v>1</v>
      </c>
      <c r="Q321" s="842">
        <f t="shared" si="142"/>
        <v>1</v>
      </c>
      <c r="BX321" s="67" t="s">
        <v>13</v>
      </c>
      <c r="BY321" s="547" t="s">
        <v>20</v>
      </c>
      <c r="BZ321" s="67" t="s">
        <v>1944</v>
      </c>
      <c r="CA321" s="67" t="s">
        <v>709</v>
      </c>
    </row>
    <row r="322" spans="2:79">
      <c r="B322" s="839"/>
      <c r="C322" s="839"/>
      <c r="D322" s="839"/>
      <c r="E322" s="839">
        <f>IF(H321&lt;&gt;"",E321,IF(E321="","",IFERROR(MATCH(TRUE(),INDEX(INDEX($K:$K,E321+1):$K$203&lt;&gt;"",0),0)+E321,"")))</f>
        <v>463</v>
      </c>
      <c r="F322" s="840">
        <f t="shared" si="143"/>
        <v>0</v>
      </c>
      <c r="G322" s="840" t="str">
        <f t="shared" si="135"/>
        <v>0</v>
      </c>
      <c r="H322" s="841" t="str">
        <f t="shared" si="136"/>
        <v/>
      </c>
      <c r="I322" s="839" t="str">
        <f t="shared" si="137"/>
        <v/>
      </c>
      <c r="M322" s="785">
        <f t="shared" si="138"/>
        <v>1</v>
      </c>
      <c r="N322" s="842">
        <f t="shared" si="139"/>
        <v>305</v>
      </c>
      <c r="O322" s="816" t="str">
        <f t="shared" si="140"/>
        <v>0</v>
      </c>
      <c r="P322" s="842">
        <f t="shared" si="141"/>
        <v>1</v>
      </c>
      <c r="Q322" s="842">
        <f t="shared" si="142"/>
        <v>1</v>
      </c>
      <c r="BX322" s="67" t="s">
        <v>13</v>
      </c>
      <c r="BY322" s="547" t="s">
        <v>20</v>
      </c>
      <c r="BZ322" s="67" t="s">
        <v>194</v>
      </c>
      <c r="CA322" s="67" t="s">
        <v>710</v>
      </c>
    </row>
    <row r="323" spans="2:79">
      <c r="B323" s="839"/>
      <c r="C323" s="839"/>
      <c r="D323" s="839"/>
      <c r="E323" s="839">
        <f>IF(H322&lt;&gt;"",E322,IF(E322="","",IFERROR(MATCH(TRUE(),INDEX(INDEX($K:$K,E322+1):$K$203&lt;&gt;"",0),0)+E322,"")))</f>
        <v>464</v>
      </c>
      <c r="F323" s="840">
        <f t="shared" si="143"/>
        <v>0</v>
      </c>
      <c r="G323" s="840" t="str">
        <f t="shared" si="135"/>
        <v>0</v>
      </c>
      <c r="H323" s="841" t="str">
        <f t="shared" si="136"/>
        <v/>
      </c>
      <c r="I323" s="839" t="str">
        <f t="shared" si="137"/>
        <v/>
      </c>
      <c r="M323" s="785">
        <f t="shared" si="138"/>
        <v>1</v>
      </c>
      <c r="N323" s="842">
        <f t="shared" si="139"/>
        <v>306</v>
      </c>
      <c r="O323" s="816" t="str">
        <f t="shared" si="140"/>
        <v>0</v>
      </c>
      <c r="P323" s="842">
        <f t="shared" si="141"/>
        <v>1</v>
      </c>
      <c r="Q323" s="842">
        <f t="shared" si="142"/>
        <v>1</v>
      </c>
      <c r="BX323" s="67" t="s">
        <v>13</v>
      </c>
      <c r="BY323" s="547" t="s">
        <v>20</v>
      </c>
      <c r="BZ323" s="67" t="s">
        <v>195</v>
      </c>
      <c r="CA323" s="67" t="s">
        <v>711</v>
      </c>
    </row>
    <row r="324" spans="2:79">
      <c r="B324" s="839"/>
      <c r="C324" s="839"/>
      <c r="D324" s="839"/>
      <c r="E324" s="839">
        <f>IF(H323&lt;&gt;"",E323,IF(E323="","",IFERROR(MATCH(TRUE(),INDEX(INDEX($K:$K,E323+1):$K$203&lt;&gt;"",0),0)+E323,"")))</f>
        <v>465</v>
      </c>
      <c r="F324" s="840">
        <f t="shared" si="143"/>
        <v>0</v>
      </c>
      <c r="G324" s="840" t="str">
        <f t="shared" si="135"/>
        <v>0</v>
      </c>
      <c r="H324" s="841" t="str">
        <f t="shared" si="136"/>
        <v/>
      </c>
      <c r="I324" s="839" t="str">
        <f t="shared" si="137"/>
        <v/>
      </c>
      <c r="M324" s="785">
        <f t="shared" si="138"/>
        <v>1</v>
      </c>
      <c r="N324" s="842">
        <f t="shared" si="139"/>
        <v>307</v>
      </c>
      <c r="O324" s="816" t="str">
        <f t="shared" si="140"/>
        <v>0</v>
      </c>
      <c r="P324" s="842">
        <f t="shared" si="141"/>
        <v>1</v>
      </c>
      <c r="Q324" s="842">
        <f t="shared" si="142"/>
        <v>1</v>
      </c>
      <c r="BX324" s="67" t="s">
        <v>13</v>
      </c>
      <c r="BY324" s="547" t="s">
        <v>20</v>
      </c>
      <c r="BZ324" s="67" t="s">
        <v>196</v>
      </c>
      <c r="CA324" s="67" t="s">
        <v>712</v>
      </c>
    </row>
    <row r="325" spans="2:79">
      <c r="B325" s="839"/>
      <c r="C325" s="839"/>
      <c r="D325" s="839"/>
      <c r="E325" s="839">
        <f>IF(H324&lt;&gt;"",E324,IF(E324="","",IFERROR(MATCH(TRUE(),INDEX(INDEX($K:$K,E324+1):$K$203&lt;&gt;"",0),0)+E324,"")))</f>
        <v>466</v>
      </c>
      <c r="F325" s="840">
        <f t="shared" si="143"/>
        <v>0</v>
      </c>
      <c r="G325" s="840" t="str">
        <f t="shared" si="135"/>
        <v>0</v>
      </c>
      <c r="H325" s="841" t="str">
        <f t="shared" si="136"/>
        <v/>
      </c>
      <c r="I325" s="839" t="str">
        <f t="shared" si="137"/>
        <v/>
      </c>
      <c r="M325" s="785">
        <f t="shared" si="138"/>
        <v>1</v>
      </c>
      <c r="N325" s="842">
        <f t="shared" si="139"/>
        <v>308</v>
      </c>
      <c r="O325" s="816" t="str">
        <f t="shared" si="140"/>
        <v>0</v>
      </c>
      <c r="P325" s="842">
        <f t="shared" si="141"/>
        <v>1</v>
      </c>
      <c r="Q325" s="842">
        <f t="shared" si="142"/>
        <v>1</v>
      </c>
      <c r="BX325" s="67" t="s">
        <v>13</v>
      </c>
      <c r="BY325" s="547" t="s">
        <v>20</v>
      </c>
      <c r="BZ325" s="67" t="s">
        <v>197</v>
      </c>
      <c r="CA325" s="67" t="s">
        <v>713</v>
      </c>
    </row>
    <row r="326" spans="2:79">
      <c r="B326" s="839"/>
      <c r="C326" s="839"/>
      <c r="D326" s="839"/>
      <c r="E326" s="839">
        <f>IF(H325&lt;&gt;"",E325,IF(E325="","",IFERROR(MATCH(TRUE(),INDEX(INDEX($K:$K,E325+1):$K$203&lt;&gt;"",0),0)+E325,"")))</f>
        <v>467</v>
      </c>
      <c r="F326" s="840">
        <f t="shared" si="143"/>
        <v>0</v>
      </c>
      <c r="G326" s="840" t="str">
        <f t="shared" si="135"/>
        <v>0</v>
      </c>
      <c r="H326" s="841" t="str">
        <f t="shared" si="136"/>
        <v/>
      </c>
      <c r="I326" s="839" t="str">
        <f t="shared" si="137"/>
        <v/>
      </c>
      <c r="M326" s="785">
        <f t="shared" si="138"/>
        <v>1</v>
      </c>
      <c r="N326" s="842">
        <f t="shared" si="139"/>
        <v>309</v>
      </c>
      <c r="O326" s="816" t="str">
        <f t="shared" si="140"/>
        <v>0</v>
      </c>
      <c r="P326" s="842">
        <f t="shared" si="141"/>
        <v>1</v>
      </c>
      <c r="Q326" s="842">
        <f t="shared" si="142"/>
        <v>1</v>
      </c>
      <c r="BX326" s="67" t="s">
        <v>13</v>
      </c>
      <c r="BY326" s="547" t="s">
        <v>20</v>
      </c>
      <c r="BZ326" s="67" t="s">
        <v>198</v>
      </c>
      <c r="CA326" s="67" t="s">
        <v>714</v>
      </c>
    </row>
    <row r="327" spans="2:79">
      <c r="B327" s="839"/>
      <c r="C327" s="839"/>
      <c r="D327" s="839"/>
      <c r="E327" s="839">
        <f>IF(H326&lt;&gt;"",E326,IF(E326="","",IFERROR(MATCH(TRUE(),INDEX(INDEX($K:$K,E326+1):$K$203&lt;&gt;"",0),0)+E326,"")))</f>
        <v>468</v>
      </c>
      <c r="F327" s="840">
        <f t="shared" si="143"/>
        <v>0</v>
      </c>
      <c r="G327" s="840" t="str">
        <f t="shared" si="135"/>
        <v>0</v>
      </c>
      <c r="H327" s="841" t="str">
        <f t="shared" si="136"/>
        <v/>
      </c>
      <c r="I327" s="839" t="str">
        <f t="shared" si="137"/>
        <v/>
      </c>
      <c r="M327" s="785">
        <f t="shared" si="138"/>
        <v>1</v>
      </c>
      <c r="N327" s="842">
        <f t="shared" si="139"/>
        <v>310</v>
      </c>
      <c r="O327" s="816" t="str">
        <f t="shared" si="140"/>
        <v>0</v>
      </c>
      <c r="P327" s="842">
        <f t="shared" si="141"/>
        <v>1</v>
      </c>
      <c r="Q327" s="842">
        <f t="shared" si="142"/>
        <v>1</v>
      </c>
      <c r="BX327" s="67" t="s">
        <v>13</v>
      </c>
      <c r="BY327" s="547" t="s">
        <v>20</v>
      </c>
      <c r="BZ327" s="67" t="s">
        <v>199</v>
      </c>
      <c r="CA327" s="67" t="s">
        <v>715</v>
      </c>
    </row>
    <row r="328" spans="2:79">
      <c r="B328" s="839"/>
      <c r="C328" s="839"/>
      <c r="D328" s="839"/>
      <c r="E328" s="839">
        <f>IF(H327&lt;&gt;"",E327,IF(E327="","",IFERROR(MATCH(TRUE(),INDEX(INDEX($K:$K,E327+1):$K$203&lt;&gt;"",0),0)+E327,"")))</f>
        <v>469</v>
      </c>
      <c r="F328" s="840">
        <f t="shared" si="143"/>
        <v>0</v>
      </c>
      <c r="G328" s="840" t="str">
        <f t="shared" si="135"/>
        <v>0</v>
      </c>
      <c r="H328" s="841" t="str">
        <f t="shared" si="136"/>
        <v/>
      </c>
      <c r="I328" s="839" t="str">
        <f t="shared" si="137"/>
        <v/>
      </c>
      <c r="M328" s="785">
        <f t="shared" si="138"/>
        <v>1</v>
      </c>
      <c r="N328" s="842">
        <f t="shared" si="139"/>
        <v>311</v>
      </c>
      <c r="O328" s="816" t="str">
        <f t="shared" si="140"/>
        <v>0</v>
      </c>
      <c r="P328" s="842">
        <f t="shared" si="141"/>
        <v>1</v>
      </c>
      <c r="Q328" s="842">
        <f t="shared" si="142"/>
        <v>1</v>
      </c>
      <c r="BX328" s="67" t="s">
        <v>13</v>
      </c>
      <c r="BY328" s="547" t="s">
        <v>20</v>
      </c>
      <c r="BZ328" s="67" t="s">
        <v>200</v>
      </c>
      <c r="CA328" s="67" t="s">
        <v>716</v>
      </c>
    </row>
    <row r="329" spans="2:79">
      <c r="B329" s="839"/>
      <c r="C329" s="839"/>
      <c r="D329" s="839"/>
      <c r="E329" s="839">
        <f>IF(H328&lt;&gt;"",E328,IF(E328="","",IFERROR(MATCH(TRUE(),INDEX(INDEX($K:$K,E328+1):$K$203&lt;&gt;"",0),0)+E328,"")))</f>
        <v>470</v>
      </c>
      <c r="F329" s="840">
        <f t="shared" si="143"/>
        <v>0</v>
      </c>
      <c r="G329" s="840" t="str">
        <f t="shared" si="135"/>
        <v>0</v>
      </c>
      <c r="H329" s="841" t="str">
        <f t="shared" si="136"/>
        <v/>
      </c>
      <c r="I329" s="839" t="str">
        <f t="shared" si="137"/>
        <v/>
      </c>
      <c r="M329" s="785">
        <f t="shared" si="138"/>
        <v>1</v>
      </c>
      <c r="N329" s="842">
        <f t="shared" si="139"/>
        <v>312</v>
      </c>
      <c r="O329" s="816" t="str">
        <f t="shared" si="140"/>
        <v>0</v>
      </c>
      <c r="P329" s="842">
        <f t="shared" si="141"/>
        <v>1</v>
      </c>
      <c r="Q329" s="842">
        <f t="shared" si="142"/>
        <v>1</v>
      </c>
      <c r="BX329" s="67" t="s">
        <v>13</v>
      </c>
      <c r="BY329" s="547" t="s">
        <v>20</v>
      </c>
      <c r="BZ329" s="67" t="s">
        <v>201</v>
      </c>
      <c r="CA329" s="67" t="s">
        <v>717</v>
      </c>
    </row>
    <row r="330" spans="2:79">
      <c r="B330" s="839"/>
      <c r="C330" s="839"/>
      <c r="D330" s="839"/>
      <c r="E330" s="839">
        <f>IF(H329&lt;&gt;"",E329,IF(E329="","",IFERROR(MATCH(TRUE(),INDEX(INDEX($K:$K,E329+1):$K$203&lt;&gt;"",0),0)+E329,"")))</f>
        <v>471</v>
      </c>
      <c r="F330" s="840">
        <f t="shared" si="143"/>
        <v>0</v>
      </c>
      <c r="G330" s="840" t="str">
        <f t="shared" si="135"/>
        <v>0</v>
      </c>
      <c r="H330" s="841" t="str">
        <f t="shared" si="136"/>
        <v/>
      </c>
      <c r="I330" s="839" t="str">
        <f t="shared" si="137"/>
        <v/>
      </c>
      <c r="M330" s="785">
        <f t="shared" si="138"/>
        <v>1</v>
      </c>
      <c r="N330" s="842">
        <f t="shared" si="139"/>
        <v>313</v>
      </c>
      <c r="O330" s="816" t="str">
        <f t="shared" si="140"/>
        <v>0</v>
      </c>
      <c r="P330" s="842">
        <f t="shared" si="141"/>
        <v>1</v>
      </c>
      <c r="Q330" s="842">
        <f t="shared" si="142"/>
        <v>1</v>
      </c>
      <c r="BX330" s="67" t="s">
        <v>13</v>
      </c>
      <c r="BY330" s="547" t="s">
        <v>20</v>
      </c>
      <c r="BZ330" s="67" t="s">
        <v>202</v>
      </c>
      <c r="CA330" s="67" t="s">
        <v>718</v>
      </c>
    </row>
    <row r="331" spans="2:79">
      <c r="B331" s="839"/>
      <c r="C331" s="839"/>
      <c r="D331" s="839"/>
      <c r="E331" s="839">
        <f>IF(H330&lt;&gt;"",E330,IF(E330="","",IFERROR(MATCH(TRUE(),INDEX(INDEX($K:$K,E330+1):$K$203&lt;&gt;"",0),0)+E330,"")))</f>
        <v>472</v>
      </c>
      <c r="F331" s="840">
        <f t="shared" si="143"/>
        <v>0</v>
      </c>
      <c r="G331" s="840" t="str">
        <f t="shared" si="135"/>
        <v>0</v>
      </c>
      <c r="H331" s="841" t="str">
        <f t="shared" si="136"/>
        <v/>
      </c>
      <c r="I331" s="839" t="str">
        <f t="shared" si="137"/>
        <v/>
      </c>
      <c r="M331" s="785">
        <f t="shared" si="138"/>
        <v>1</v>
      </c>
      <c r="N331" s="842">
        <f t="shared" si="139"/>
        <v>314</v>
      </c>
      <c r="O331" s="816" t="str">
        <f t="shared" si="140"/>
        <v>0</v>
      </c>
      <c r="P331" s="842">
        <f t="shared" si="141"/>
        <v>1</v>
      </c>
      <c r="Q331" s="842">
        <f t="shared" si="142"/>
        <v>1</v>
      </c>
      <c r="BX331" s="67" t="s">
        <v>13</v>
      </c>
      <c r="BY331" s="547" t="s">
        <v>20</v>
      </c>
      <c r="BZ331" s="67" t="s">
        <v>203</v>
      </c>
      <c r="CA331" s="67" t="s">
        <v>719</v>
      </c>
    </row>
    <row r="332" spans="2:79">
      <c r="B332" s="839"/>
      <c r="C332" s="839"/>
      <c r="D332" s="839"/>
      <c r="E332" s="839">
        <f>IF(H331&lt;&gt;"",E331,IF(E331="","",IFERROR(MATCH(TRUE(),INDEX(INDEX($K:$K,E331+1):$K$203&lt;&gt;"",0),0)+E331,"")))</f>
        <v>473</v>
      </c>
      <c r="F332" s="840">
        <f t="shared" si="143"/>
        <v>0</v>
      </c>
      <c r="G332" s="840" t="str">
        <f t="shared" si="135"/>
        <v>0</v>
      </c>
      <c r="H332" s="841" t="str">
        <f t="shared" si="136"/>
        <v/>
      </c>
      <c r="I332" s="839" t="str">
        <f t="shared" si="137"/>
        <v/>
      </c>
      <c r="M332" s="785">
        <f t="shared" si="138"/>
        <v>1</v>
      </c>
      <c r="N332" s="842">
        <f t="shared" si="139"/>
        <v>315</v>
      </c>
      <c r="O332" s="816" t="str">
        <f t="shared" si="140"/>
        <v>0</v>
      </c>
      <c r="P332" s="842">
        <f t="shared" si="141"/>
        <v>1</v>
      </c>
      <c r="Q332" s="842">
        <f t="shared" si="142"/>
        <v>1</v>
      </c>
      <c r="BX332" s="67" t="s">
        <v>13</v>
      </c>
      <c r="BY332" s="547" t="s">
        <v>20</v>
      </c>
      <c r="BZ332" s="67" t="s">
        <v>1943</v>
      </c>
      <c r="CA332" s="67" t="s">
        <v>720</v>
      </c>
    </row>
    <row r="333" spans="2:79">
      <c r="B333" s="839"/>
      <c r="C333" s="839"/>
      <c r="D333" s="839"/>
      <c r="E333" s="839">
        <f>IF(H332&lt;&gt;"",E332,IF(E332="","",IFERROR(MATCH(TRUE(),INDEX(INDEX($K:$K,E332+1):$K$203&lt;&gt;"",0),0)+E332,"")))</f>
        <v>474</v>
      </c>
      <c r="F333" s="840">
        <f t="shared" si="143"/>
        <v>0</v>
      </c>
      <c r="G333" s="840" t="str">
        <f t="shared" si="135"/>
        <v>0</v>
      </c>
      <c r="H333" s="841" t="str">
        <f t="shared" si="136"/>
        <v/>
      </c>
      <c r="I333" s="839" t="str">
        <f t="shared" si="137"/>
        <v/>
      </c>
      <c r="M333" s="785">
        <f t="shared" si="138"/>
        <v>1</v>
      </c>
      <c r="N333" s="842">
        <f t="shared" si="139"/>
        <v>316</v>
      </c>
      <c r="O333" s="816" t="str">
        <f t="shared" si="140"/>
        <v>0</v>
      </c>
      <c r="P333" s="842">
        <f t="shared" si="141"/>
        <v>1</v>
      </c>
      <c r="Q333" s="842">
        <f t="shared" si="142"/>
        <v>1</v>
      </c>
      <c r="BX333" s="67" t="s">
        <v>13</v>
      </c>
      <c r="BY333" s="547" t="s">
        <v>20</v>
      </c>
      <c r="BZ333" s="67" t="s">
        <v>1942</v>
      </c>
      <c r="CA333" s="67" t="s">
        <v>721</v>
      </c>
    </row>
    <row r="334" spans="2:79">
      <c r="B334" s="839"/>
      <c r="C334" s="839"/>
      <c r="D334" s="839"/>
      <c r="E334" s="839">
        <f>IF(H333&lt;&gt;"",E333,IF(E333="","",IFERROR(MATCH(TRUE(),INDEX(INDEX($K:$K,E333+1):$K$203&lt;&gt;"",0),0)+E333,"")))</f>
        <v>475</v>
      </c>
      <c r="F334" s="840">
        <f t="shared" si="143"/>
        <v>0</v>
      </c>
      <c r="G334" s="840" t="str">
        <f t="shared" si="135"/>
        <v>0</v>
      </c>
      <c r="H334" s="841" t="str">
        <f t="shared" si="136"/>
        <v/>
      </c>
      <c r="I334" s="839" t="str">
        <f t="shared" si="137"/>
        <v/>
      </c>
      <c r="M334" s="785">
        <f t="shared" si="138"/>
        <v>1</v>
      </c>
      <c r="N334" s="842">
        <f t="shared" si="139"/>
        <v>317</v>
      </c>
      <c r="O334" s="816" t="str">
        <f t="shared" si="140"/>
        <v>0</v>
      </c>
      <c r="P334" s="842">
        <f t="shared" si="141"/>
        <v>1</v>
      </c>
      <c r="Q334" s="842">
        <f t="shared" si="142"/>
        <v>1</v>
      </c>
      <c r="BX334" s="67" t="s">
        <v>14</v>
      </c>
      <c r="BY334" s="547" t="s">
        <v>20</v>
      </c>
      <c r="BZ334" s="67" t="s">
        <v>1939</v>
      </c>
      <c r="CA334" s="67" t="s">
        <v>722</v>
      </c>
    </row>
    <row r="335" spans="2:79">
      <c r="B335" s="839"/>
      <c r="C335" s="839"/>
      <c r="D335" s="839"/>
      <c r="E335" s="839">
        <f>IF(H334&lt;&gt;"",E334,IF(E334="","",IFERROR(MATCH(TRUE(),INDEX(INDEX($K:$K,E334+1):$K$203&lt;&gt;"",0),0)+E334,"")))</f>
        <v>476</v>
      </c>
      <c r="F335" s="840">
        <f t="shared" si="143"/>
        <v>0</v>
      </c>
      <c r="G335" s="840" t="str">
        <f t="shared" si="135"/>
        <v>0</v>
      </c>
      <c r="H335" s="841" t="str">
        <f t="shared" si="136"/>
        <v/>
      </c>
      <c r="I335" s="839" t="str">
        <f t="shared" si="137"/>
        <v/>
      </c>
      <c r="M335" s="785">
        <f t="shared" si="138"/>
        <v>1</v>
      </c>
      <c r="N335" s="842">
        <f t="shared" si="139"/>
        <v>318</v>
      </c>
      <c r="O335" s="816" t="str">
        <f t="shared" si="140"/>
        <v>0</v>
      </c>
      <c r="P335" s="842">
        <f t="shared" si="141"/>
        <v>1</v>
      </c>
      <c r="Q335" s="842">
        <f t="shared" si="142"/>
        <v>1</v>
      </c>
      <c r="BX335" s="67" t="s">
        <v>14</v>
      </c>
      <c r="BY335" s="547" t="s">
        <v>20</v>
      </c>
      <c r="BZ335" s="67" t="s">
        <v>204</v>
      </c>
      <c r="CA335" s="67" t="s">
        <v>723</v>
      </c>
    </row>
    <row r="336" spans="2:79">
      <c r="B336" s="839"/>
      <c r="C336" s="839"/>
      <c r="D336" s="839"/>
      <c r="E336" s="839">
        <f>IF(H335&lt;&gt;"",E335,IF(E335="","",IFERROR(MATCH(TRUE(),INDEX(INDEX($K:$K,E335+1):$K$203&lt;&gt;"",0),0)+E335,"")))</f>
        <v>477</v>
      </c>
      <c r="F336" s="840">
        <f t="shared" si="143"/>
        <v>0</v>
      </c>
      <c r="G336" s="840" t="str">
        <f t="shared" si="135"/>
        <v>0</v>
      </c>
      <c r="H336" s="841" t="str">
        <f t="shared" si="136"/>
        <v/>
      </c>
      <c r="I336" s="839" t="str">
        <f t="shared" si="137"/>
        <v/>
      </c>
      <c r="M336" s="785">
        <f t="shared" si="138"/>
        <v>1</v>
      </c>
      <c r="N336" s="842">
        <f t="shared" si="139"/>
        <v>319</v>
      </c>
      <c r="O336" s="816" t="str">
        <f t="shared" si="140"/>
        <v>0</v>
      </c>
      <c r="P336" s="842">
        <f t="shared" si="141"/>
        <v>1</v>
      </c>
      <c r="Q336" s="842">
        <f t="shared" si="142"/>
        <v>1</v>
      </c>
      <c r="BX336" s="67" t="s">
        <v>14</v>
      </c>
      <c r="BY336" s="547" t="s">
        <v>20</v>
      </c>
      <c r="BZ336" s="67" t="s">
        <v>205</v>
      </c>
      <c r="CA336" s="67" t="s">
        <v>724</v>
      </c>
    </row>
    <row r="337" spans="2:79">
      <c r="B337" s="839"/>
      <c r="C337" s="839"/>
      <c r="D337" s="839"/>
      <c r="E337" s="839">
        <f>IF(H336&lt;&gt;"",E336,IF(E336="","",IFERROR(MATCH(TRUE(),INDEX(INDEX($K:$K,E336+1):$K$203&lt;&gt;"",0),0)+E336,"")))</f>
        <v>478</v>
      </c>
      <c r="F337" s="840">
        <f t="shared" si="143"/>
        <v>0</v>
      </c>
      <c r="G337" s="840" t="str">
        <f t="shared" si="135"/>
        <v>0</v>
      </c>
      <c r="H337" s="841" t="str">
        <f t="shared" si="136"/>
        <v/>
      </c>
      <c r="I337" s="839" t="str">
        <f t="shared" si="137"/>
        <v/>
      </c>
      <c r="M337" s="785">
        <f t="shared" si="138"/>
        <v>1</v>
      </c>
      <c r="N337" s="842">
        <f t="shared" si="139"/>
        <v>320</v>
      </c>
      <c r="O337" s="816" t="str">
        <f t="shared" si="140"/>
        <v>0</v>
      </c>
      <c r="P337" s="842">
        <f t="shared" si="141"/>
        <v>1</v>
      </c>
      <c r="Q337" s="842">
        <f t="shared" si="142"/>
        <v>1</v>
      </c>
      <c r="BX337" s="67" t="s">
        <v>14</v>
      </c>
      <c r="BY337" s="547" t="s">
        <v>20</v>
      </c>
      <c r="BZ337" s="67" t="s">
        <v>206</v>
      </c>
      <c r="CA337" s="67" t="s">
        <v>725</v>
      </c>
    </row>
    <row r="338" spans="2:79">
      <c r="B338" s="839"/>
      <c r="C338" s="839"/>
      <c r="D338" s="839"/>
      <c r="E338" s="839">
        <f>IF(H337&lt;&gt;"",E337,IF(E337="","",IFERROR(MATCH(TRUE(),INDEX(INDEX($K:$K,E337+1):$K$203&lt;&gt;"",0),0)+E337,"")))</f>
        <v>479</v>
      </c>
      <c r="F338" s="840">
        <f t="shared" si="143"/>
        <v>0</v>
      </c>
      <c r="G338" s="840" t="str">
        <f t="shared" ref="G338:G401" si="144">IF(OR(F338="",M338=""),"",LEFT(F338,M338))</f>
        <v>0</v>
      </c>
      <c r="H338" s="841" t="str">
        <f t="shared" ref="H338:H401" si="145">IF(OR(F338="",M338=""),"",TRIM(MID(F338,M338+1,99999)))</f>
        <v/>
      </c>
      <c r="I338" s="839" t="str">
        <f t="shared" ref="I338:I401" si="146">IF(AND(F338&lt;&gt;"",$N$10&gt;0,M338&gt;$N$10),"Mot &gt; limite","")</f>
        <v/>
      </c>
      <c r="M338" s="785">
        <f t="shared" ref="M338:M401" si="147">IF(OR(F338="",$N$10="",$N$10&lt;=0),"",IF(LEN(F338)&lt;=$N$10,LEN(F338),IFERROR(FIND("♦",SUBSTITUTE(LEFT(F338,$N$10)," ","♦",LEN(LEFT(F338,$N$10))-LEN(SUBSTITUTE(LEFT(F338,$N$10)," ","")))),FIND(" ",F338&amp;" ",$N$10+1)-1)))</f>
        <v>1</v>
      </c>
      <c r="N338" s="842">
        <f t="shared" ref="N338:N401" si="148">IF(O338="","",ROW()-17)</f>
        <v>321</v>
      </c>
      <c r="O338" s="816" t="str">
        <f t="shared" ref="O338:O401" si="149">G338</f>
        <v>0</v>
      </c>
      <c r="P338" s="842">
        <f t="shared" ref="P338:P401" si="150">IF(O338="","",LEN(TRIM(O338))-LEN(SUBSTITUTE(TRIM(O338)," ",""))+1)</f>
        <v>1</v>
      </c>
      <c r="Q338" s="842">
        <f t="shared" ref="Q338:Q401" si="151">IF(O338="","",LEN(O338))</f>
        <v>1</v>
      </c>
      <c r="BX338" s="67" t="s">
        <v>14</v>
      </c>
      <c r="BY338" s="547" t="s">
        <v>20</v>
      </c>
      <c r="BZ338" s="67" t="s">
        <v>1936</v>
      </c>
      <c r="CA338" s="67" t="s">
        <v>726</v>
      </c>
    </row>
    <row r="339" spans="2:79">
      <c r="B339" s="839"/>
      <c r="C339" s="839"/>
      <c r="D339" s="839"/>
      <c r="E339" s="839">
        <f>IF(H338&lt;&gt;"",E338,IF(E338="","",IFERROR(MATCH(TRUE(),INDEX(INDEX($K:$K,E338+1):$K$203&lt;&gt;"",0),0)+E338,"")))</f>
        <v>480</v>
      </c>
      <c r="F339" s="840">
        <f t="shared" ref="F339:F402" si="152">IF(E339="","",IF(H338&lt;&gt;"",H338,INDEX($D:$D,E339)))</f>
        <v>0</v>
      </c>
      <c r="G339" s="840" t="str">
        <f t="shared" si="144"/>
        <v>0</v>
      </c>
      <c r="H339" s="841" t="str">
        <f t="shared" si="145"/>
        <v/>
      </c>
      <c r="I339" s="839" t="str">
        <f t="shared" si="146"/>
        <v/>
      </c>
      <c r="M339" s="785">
        <f t="shared" si="147"/>
        <v>1</v>
      </c>
      <c r="N339" s="842">
        <f t="shared" si="148"/>
        <v>322</v>
      </c>
      <c r="O339" s="816" t="str">
        <f t="shared" si="149"/>
        <v>0</v>
      </c>
      <c r="P339" s="842">
        <f t="shared" si="150"/>
        <v>1</v>
      </c>
      <c r="Q339" s="842">
        <f t="shared" si="151"/>
        <v>1</v>
      </c>
      <c r="BX339" s="67" t="s">
        <v>14</v>
      </c>
      <c r="BY339" s="547" t="s">
        <v>20</v>
      </c>
      <c r="BZ339" s="67" t="s">
        <v>1938</v>
      </c>
      <c r="CA339" s="67" t="s">
        <v>727</v>
      </c>
    </row>
    <row r="340" spans="2:79">
      <c r="B340" s="839"/>
      <c r="C340" s="839"/>
      <c r="D340" s="839"/>
      <c r="E340" s="839">
        <f>IF(H339&lt;&gt;"",E339,IF(E339="","",IFERROR(MATCH(TRUE(),INDEX(INDEX($K:$K,E339+1):$K$203&lt;&gt;"",0),0)+E339,"")))</f>
        <v>481</v>
      </c>
      <c r="F340" s="840">
        <f t="shared" si="152"/>
        <v>0</v>
      </c>
      <c r="G340" s="840" t="str">
        <f t="shared" si="144"/>
        <v>0</v>
      </c>
      <c r="H340" s="841" t="str">
        <f t="shared" si="145"/>
        <v/>
      </c>
      <c r="I340" s="839" t="str">
        <f t="shared" si="146"/>
        <v/>
      </c>
      <c r="M340" s="785">
        <f t="shared" si="147"/>
        <v>1</v>
      </c>
      <c r="N340" s="842">
        <f t="shared" si="148"/>
        <v>323</v>
      </c>
      <c r="O340" s="816" t="str">
        <f t="shared" si="149"/>
        <v>0</v>
      </c>
      <c r="P340" s="842">
        <f t="shared" si="150"/>
        <v>1</v>
      </c>
      <c r="Q340" s="842">
        <f t="shared" si="151"/>
        <v>1</v>
      </c>
      <c r="BX340" s="67" t="s">
        <v>14</v>
      </c>
      <c r="BY340" s="547" t="s">
        <v>20</v>
      </c>
      <c r="BZ340" s="67" t="s">
        <v>1937</v>
      </c>
      <c r="CA340" s="67" t="s">
        <v>728</v>
      </c>
    </row>
    <row r="341" spans="2:79">
      <c r="B341" s="839"/>
      <c r="C341" s="839"/>
      <c r="D341" s="839"/>
      <c r="E341" s="839">
        <f>IF(H340&lt;&gt;"",E340,IF(E340="","",IFERROR(MATCH(TRUE(),INDEX(INDEX($K:$K,E340+1):$K$203&lt;&gt;"",0),0)+E340,"")))</f>
        <v>482</v>
      </c>
      <c r="F341" s="840">
        <f t="shared" si="152"/>
        <v>0</v>
      </c>
      <c r="G341" s="840" t="str">
        <f t="shared" si="144"/>
        <v>0</v>
      </c>
      <c r="H341" s="841" t="str">
        <f t="shared" si="145"/>
        <v/>
      </c>
      <c r="I341" s="839" t="str">
        <f t="shared" si="146"/>
        <v/>
      </c>
      <c r="M341" s="785">
        <f t="shared" si="147"/>
        <v>1</v>
      </c>
      <c r="N341" s="842">
        <f t="shared" si="148"/>
        <v>324</v>
      </c>
      <c r="O341" s="816" t="str">
        <f t="shared" si="149"/>
        <v>0</v>
      </c>
      <c r="P341" s="842">
        <f t="shared" si="150"/>
        <v>1</v>
      </c>
      <c r="Q341" s="842">
        <f t="shared" si="151"/>
        <v>1</v>
      </c>
      <c r="BX341" s="67" t="s">
        <v>14</v>
      </c>
      <c r="BY341" s="547" t="s">
        <v>20</v>
      </c>
      <c r="BZ341" s="67" t="s">
        <v>207</v>
      </c>
      <c r="CA341" s="67" t="s">
        <v>729</v>
      </c>
    </row>
    <row r="342" spans="2:79">
      <c r="B342" s="839"/>
      <c r="C342" s="839"/>
      <c r="D342" s="839"/>
      <c r="E342" s="839">
        <f>IF(H341&lt;&gt;"",E341,IF(E341="","",IFERROR(MATCH(TRUE(),INDEX(INDEX($K:$K,E341+1):$K$203&lt;&gt;"",0),0)+E341,"")))</f>
        <v>483</v>
      </c>
      <c r="F342" s="840">
        <f t="shared" si="152"/>
        <v>0</v>
      </c>
      <c r="G342" s="840" t="str">
        <f t="shared" si="144"/>
        <v>0</v>
      </c>
      <c r="H342" s="841" t="str">
        <f t="shared" si="145"/>
        <v/>
      </c>
      <c r="I342" s="839" t="str">
        <f t="shared" si="146"/>
        <v/>
      </c>
      <c r="M342" s="785">
        <f t="shared" si="147"/>
        <v>1</v>
      </c>
      <c r="N342" s="842">
        <f t="shared" si="148"/>
        <v>325</v>
      </c>
      <c r="O342" s="816" t="str">
        <f t="shared" si="149"/>
        <v>0</v>
      </c>
      <c r="P342" s="842">
        <f t="shared" si="150"/>
        <v>1</v>
      </c>
      <c r="Q342" s="842">
        <f t="shared" si="151"/>
        <v>1</v>
      </c>
      <c r="BX342" s="67" t="s">
        <v>14</v>
      </c>
      <c r="BY342" s="547" t="s">
        <v>20</v>
      </c>
      <c r="BZ342" s="67" t="s">
        <v>208</v>
      </c>
      <c r="CA342" s="67" t="s">
        <v>730</v>
      </c>
    </row>
    <row r="343" spans="2:79">
      <c r="B343" s="839"/>
      <c r="C343" s="839"/>
      <c r="D343" s="839"/>
      <c r="E343" s="839">
        <f>IF(H342&lt;&gt;"",E342,IF(E342="","",IFERROR(MATCH(TRUE(),INDEX(INDEX($K:$K,E342+1):$K$203&lt;&gt;"",0),0)+E342,"")))</f>
        <v>484</v>
      </c>
      <c r="F343" s="840">
        <f t="shared" si="152"/>
        <v>0</v>
      </c>
      <c r="G343" s="840" t="str">
        <f t="shared" si="144"/>
        <v>0</v>
      </c>
      <c r="H343" s="841" t="str">
        <f t="shared" si="145"/>
        <v/>
      </c>
      <c r="I343" s="839" t="str">
        <f t="shared" si="146"/>
        <v/>
      </c>
      <c r="M343" s="785">
        <f t="shared" si="147"/>
        <v>1</v>
      </c>
      <c r="N343" s="842">
        <f t="shared" si="148"/>
        <v>326</v>
      </c>
      <c r="O343" s="816" t="str">
        <f t="shared" si="149"/>
        <v>0</v>
      </c>
      <c r="P343" s="842">
        <f t="shared" si="150"/>
        <v>1</v>
      </c>
      <c r="Q343" s="842">
        <f t="shared" si="151"/>
        <v>1</v>
      </c>
      <c r="BX343" s="67" t="s">
        <v>14</v>
      </c>
      <c r="BY343" s="547" t="s">
        <v>20</v>
      </c>
      <c r="BZ343" s="67" t="s">
        <v>1940</v>
      </c>
      <c r="CA343" s="67" t="s">
        <v>731</v>
      </c>
    </row>
    <row r="344" spans="2:79">
      <c r="B344" s="839"/>
      <c r="C344" s="839"/>
      <c r="D344" s="839"/>
      <c r="E344" s="839">
        <f>IF(H343&lt;&gt;"",E343,IF(E343="","",IFERROR(MATCH(TRUE(),INDEX(INDEX($K:$K,E343+1):$K$203&lt;&gt;"",0),0)+E343,"")))</f>
        <v>485</v>
      </c>
      <c r="F344" s="840">
        <f t="shared" si="152"/>
        <v>0</v>
      </c>
      <c r="G344" s="840" t="str">
        <f t="shared" si="144"/>
        <v>0</v>
      </c>
      <c r="H344" s="841" t="str">
        <f t="shared" si="145"/>
        <v/>
      </c>
      <c r="I344" s="839" t="str">
        <f t="shared" si="146"/>
        <v/>
      </c>
      <c r="M344" s="785">
        <f t="shared" si="147"/>
        <v>1</v>
      </c>
      <c r="N344" s="842">
        <f t="shared" si="148"/>
        <v>327</v>
      </c>
      <c r="O344" s="816" t="str">
        <f t="shared" si="149"/>
        <v>0</v>
      </c>
      <c r="P344" s="842">
        <f t="shared" si="150"/>
        <v>1</v>
      </c>
      <c r="Q344" s="842">
        <f t="shared" si="151"/>
        <v>1</v>
      </c>
      <c r="BX344" s="67" t="s">
        <v>14</v>
      </c>
      <c r="BY344" s="547" t="s">
        <v>20</v>
      </c>
      <c r="BZ344" s="67" t="s">
        <v>1941</v>
      </c>
      <c r="CA344" s="67" t="s">
        <v>732</v>
      </c>
    </row>
    <row r="345" spans="2:79">
      <c r="B345" s="839"/>
      <c r="C345" s="839"/>
      <c r="D345" s="839"/>
      <c r="E345" s="839">
        <f>IF(H344&lt;&gt;"",E344,IF(E344="","",IFERROR(MATCH(TRUE(),INDEX(INDEX($K:$K,E344+1):$K$203&lt;&gt;"",0),0)+E344,"")))</f>
        <v>486</v>
      </c>
      <c r="F345" s="840">
        <f t="shared" si="152"/>
        <v>0</v>
      </c>
      <c r="G345" s="840" t="str">
        <f t="shared" si="144"/>
        <v>0</v>
      </c>
      <c r="H345" s="841" t="str">
        <f t="shared" si="145"/>
        <v/>
      </c>
      <c r="I345" s="839" t="str">
        <f t="shared" si="146"/>
        <v/>
      </c>
      <c r="M345" s="785">
        <f t="shared" si="147"/>
        <v>1</v>
      </c>
      <c r="N345" s="842">
        <f t="shared" si="148"/>
        <v>328</v>
      </c>
      <c r="O345" s="816" t="str">
        <f t="shared" si="149"/>
        <v>0</v>
      </c>
      <c r="P345" s="842">
        <f t="shared" si="150"/>
        <v>1</v>
      </c>
      <c r="Q345" s="842">
        <f t="shared" si="151"/>
        <v>1</v>
      </c>
      <c r="BX345" s="67" t="s">
        <v>14</v>
      </c>
      <c r="BY345" s="547" t="s">
        <v>20</v>
      </c>
      <c r="BZ345" s="67" t="s">
        <v>209</v>
      </c>
      <c r="CA345" s="67" t="s">
        <v>733</v>
      </c>
    </row>
    <row r="346" spans="2:79">
      <c r="B346" s="839"/>
      <c r="C346" s="839"/>
      <c r="D346" s="839"/>
      <c r="E346" s="839">
        <f>IF(H345&lt;&gt;"",E345,IF(E345="","",IFERROR(MATCH(TRUE(),INDEX(INDEX($K:$K,E345+1):$K$203&lt;&gt;"",0),0)+E345,"")))</f>
        <v>487</v>
      </c>
      <c r="F346" s="840">
        <f t="shared" si="152"/>
        <v>0</v>
      </c>
      <c r="G346" s="840" t="str">
        <f t="shared" si="144"/>
        <v>0</v>
      </c>
      <c r="H346" s="841" t="str">
        <f t="shared" si="145"/>
        <v/>
      </c>
      <c r="I346" s="839" t="str">
        <f t="shared" si="146"/>
        <v/>
      </c>
      <c r="M346" s="785">
        <f t="shared" si="147"/>
        <v>1</v>
      </c>
      <c r="N346" s="842">
        <f t="shared" si="148"/>
        <v>329</v>
      </c>
      <c r="O346" s="816" t="str">
        <f t="shared" si="149"/>
        <v>0</v>
      </c>
      <c r="P346" s="842">
        <f t="shared" si="150"/>
        <v>1</v>
      </c>
      <c r="Q346" s="842">
        <f t="shared" si="151"/>
        <v>1</v>
      </c>
      <c r="BX346" s="67" t="s">
        <v>14</v>
      </c>
      <c r="BY346" s="547" t="s">
        <v>20</v>
      </c>
      <c r="BZ346" s="67" t="s">
        <v>2139</v>
      </c>
      <c r="CA346" s="67" t="s">
        <v>734</v>
      </c>
    </row>
    <row r="347" spans="2:79">
      <c r="B347" s="839"/>
      <c r="C347" s="839"/>
      <c r="D347" s="839"/>
      <c r="E347" s="839">
        <f>IF(H346&lt;&gt;"",E346,IF(E346="","",IFERROR(MATCH(TRUE(),INDEX(INDEX($K:$K,E346+1):$K$203&lt;&gt;"",0),0)+E346,"")))</f>
        <v>488</v>
      </c>
      <c r="F347" s="840">
        <f t="shared" si="152"/>
        <v>0</v>
      </c>
      <c r="G347" s="840" t="str">
        <f t="shared" si="144"/>
        <v>0</v>
      </c>
      <c r="H347" s="841" t="str">
        <f t="shared" si="145"/>
        <v/>
      </c>
      <c r="I347" s="839" t="str">
        <f t="shared" si="146"/>
        <v/>
      </c>
      <c r="M347" s="785">
        <f t="shared" si="147"/>
        <v>1</v>
      </c>
      <c r="N347" s="842">
        <f t="shared" si="148"/>
        <v>330</v>
      </c>
      <c r="O347" s="816" t="str">
        <f t="shared" si="149"/>
        <v>0</v>
      </c>
      <c r="P347" s="842">
        <f t="shared" si="150"/>
        <v>1</v>
      </c>
      <c r="Q347" s="842">
        <f t="shared" si="151"/>
        <v>1</v>
      </c>
      <c r="BX347" s="67" t="s">
        <v>15</v>
      </c>
      <c r="BY347" s="547" t="s">
        <v>20</v>
      </c>
      <c r="BZ347" s="67" t="s">
        <v>210</v>
      </c>
      <c r="CA347" s="67" t="s">
        <v>735</v>
      </c>
    </row>
    <row r="348" spans="2:79">
      <c r="B348" s="839"/>
      <c r="C348" s="839"/>
      <c r="D348" s="839"/>
      <c r="E348" s="839">
        <f>IF(H347&lt;&gt;"",E347,IF(E347="","",IFERROR(MATCH(TRUE(),INDEX(INDEX($K:$K,E347+1):$K$203&lt;&gt;"",0),0)+E347,"")))</f>
        <v>489</v>
      </c>
      <c r="F348" s="840">
        <f t="shared" si="152"/>
        <v>0</v>
      </c>
      <c r="G348" s="840" t="str">
        <f t="shared" si="144"/>
        <v>0</v>
      </c>
      <c r="H348" s="841" t="str">
        <f t="shared" si="145"/>
        <v/>
      </c>
      <c r="I348" s="839" t="str">
        <f t="shared" si="146"/>
        <v/>
      </c>
      <c r="M348" s="785">
        <f t="shared" si="147"/>
        <v>1</v>
      </c>
      <c r="N348" s="842">
        <f t="shared" si="148"/>
        <v>331</v>
      </c>
      <c r="O348" s="816" t="str">
        <f t="shared" si="149"/>
        <v>0</v>
      </c>
      <c r="P348" s="842">
        <f t="shared" si="150"/>
        <v>1</v>
      </c>
      <c r="Q348" s="842">
        <f t="shared" si="151"/>
        <v>1</v>
      </c>
      <c r="BX348" s="67" t="s">
        <v>15</v>
      </c>
      <c r="BY348" s="547" t="s">
        <v>20</v>
      </c>
      <c r="BZ348" s="67" t="s">
        <v>1935</v>
      </c>
      <c r="CA348" s="67" t="s">
        <v>736</v>
      </c>
    </row>
    <row r="349" spans="2:79">
      <c r="B349" s="839"/>
      <c r="C349" s="839"/>
      <c r="D349" s="839"/>
      <c r="E349" s="839">
        <f>IF(H348&lt;&gt;"",E348,IF(E348="","",IFERROR(MATCH(TRUE(),INDEX(INDEX($K:$K,E348+1):$K$203&lt;&gt;"",0),0)+E348,"")))</f>
        <v>490</v>
      </c>
      <c r="F349" s="840">
        <f t="shared" si="152"/>
        <v>0</v>
      </c>
      <c r="G349" s="840" t="str">
        <f t="shared" si="144"/>
        <v>0</v>
      </c>
      <c r="H349" s="841" t="str">
        <f t="shared" si="145"/>
        <v/>
      </c>
      <c r="I349" s="839" t="str">
        <f t="shared" si="146"/>
        <v/>
      </c>
      <c r="M349" s="785">
        <f t="shared" si="147"/>
        <v>1</v>
      </c>
      <c r="N349" s="842">
        <f t="shared" si="148"/>
        <v>332</v>
      </c>
      <c r="O349" s="816" t="str">
        <f t="shared" si="149"/>
        <v>0</v>
      </c>
      <c r="P349" s="842">
        <f t="shared" si="150"/>
        <v>1</v>
      </c>
      <c r="Q349" s="842">
        <f t="shared" si="151"/>
        <v>1</v>
      </c>
      <c r="BX349" s="67" t="s">
        <v>15</v>
      </c>
      <c r="BY349" s="547" t="s">
        <v>20</v>
      </c>
      <c r="BZ349" s="67" t="s">
        <v>1934</v>
      </c>
      <c r="CA349" s="67" t="s">
        <v>737</v>
      </c>
    </row>
    <row r="350" spans="2:79">
      <c r="B350" s="839"/>
      <c r="C350" s="839"/>
      <c r="D350" s="839"/>
      <c r="E350" s="839">
        <f>IF(H349&lt;&gt;"",E349,IF(E349="","",IFERROR(MATCH(TRUE(),INDEX(INDEX($K:$K,E349+1):$K$203&lt;&gt;"",0),0)+E349,"")))</f>
        <v>491</v>
      </c>
      <c r="F350" s="840">
        <f t="shared" si="152"/>
        <v>0</v>
      </c>
      <c r="G350" s="840" t="str">
        <f t="shared" si="144"/>
        <v>0</v>
      </c>
      <c r="H350" s="841" t="str">
        <f t="shared" si="145"/>
        <v/>
      </c>
      <c r="I350" s="839" t="str">
        <f t="shared" si="146"/>
        <v/>
      </c>
      <c r="M350" s="785">
        <f t="shared" si="147"/>
        <v>1</v>
      </c>
      <c r="N350" s="842">
        <f t="shared" si="148"/>
        <v>333</v>
      </c>
      <c r="O350" s="816" t="str">
        <f t="shared" si="149"/>
        <v>0</v>
      </c>
      <c r="P350" s="842">
        <f t="shared" si="150"/>
        <v>1</v>
      </c>
      <c r="Q350" s="842">
        <f t="shared" si="151"/>
        <v>1</v>
      </c>
      <c r="BX350" s="67" t="s">
        <v>15</v>
      </c>
      <c r="BY350" s="547" t="s">
        <v>20</v>
      </c>
      <c r="BZ350" s="67" t="s">
        <v>211</v>
      </c>
      <c r="CA350" s="67" t="s">
        <v>738</v>
      </c>
    </row>
    <row r="351" spans="2:79">
      <c r="B351" s="839"/>
      <c r="C351" s="839"/>
      <c r="D351" s="839"/>
      <c r="E351" s="839">
        <f>IF(H350&lt;&gt;"",E350,IF(E350="","",IFERROR(MATCH(TRUE(),INDEX(INDEX($K:$K,E350+1):$K$203&lt;&gt;"",0),0)+E350,"")))</f>
        <v>492</v>
      </c>
      <c r="F351" s="840">
        <f t="shared" si="152"/>
        <v>0</v>
      </c>
      <c r="G351" s="840" t="str">
        <f t="shared" si="144"/>
        <v>0</v>
      </c>
      <c r="H351" s="841" t="str">
        <f t="shared" si="145"/>
        <v/>
      </c>
      <c r="I351" s="839" t="str">
        <f t="shared" si="146"/>
        <v/>
      </c>
      <c r="M351" s="785">
        <f t="shared" si="147"/>
        <v>1</v>
      </c>
      <c r="N351" s="842">
        <f t="shared" si="148"/>
        <v>334</v>
      </c>
      <c r="O351" s="816" t="str">
        <f t="shared" si="149"/>
        <v>0</v>
      </c>
      <c r="P351" s="842">
        <f t="shared" si="150"/>
        <v>1</v>
      </c>
      <c r="Q351" s="842">
        <f t="shared" si="151"/>
        <v>1</v>
      </c>
      <c r="BX351" s="67" t="s">
        <v>15</v>
      </c>
      <c r="BY351" s="547" t="s">
        <v>20</v>
      </c>
      <c r="BZ351" s="67" t="s">
        <v>2140</v>
      </c>
      <c r="CA351" s="67" t="s">
        <v>739</v>
      </c>
    </row>
    <row r="352" spans="2:79">
      <c r="B352" s="839"/>
      <c r="C352" s="839"/>
      <c r="D352" s="839"/>
      <c r="E352" s="839">
        <f>IF(H351&lt;&gt;"",E351,IF(E351="","",IFERROR(MATCH(TRUE(),INDEX(INDEX($K:$K,E351+1):$K$203&lt;&gt;"",0),0)+E351,"")))</f>
        <v>493</v>
      </c>
      <c r="F352" s="840">
        <f t="shared" si="152"/>
        <v>0</v>
      </c>
      <c r="G352" s="840" t="str">
        <f t="shared" si="144"/>
        <v>0</v>
      </c>
      <c r="H352" s="841" t="str">
        <f t="shared" si="145"/>
        <v/>
      </c>
      <c r="I352" s="839" t="str">
        <f t="shared" si="146"/>
        <v/>
      </c>
      <c r="M352" s="785">
        <f t="shared" si="147"/>
        <v>1</v>
      </c>
      <c r="N352" s="842">
        <f t="shared" si="148"/>
        <v>335</v>
      </c>
      <c r="O352" s="816" t="str">
        <f t="shared" si="149"/>
        <v>0</v>
      </c>
      <c r="P352" s="842">
        <f t="shared" si="150"/>
        <v>1</v>
      </c>
      <c r="Q352" s="842">
        <f t="shared" si="151"/>
        <v>1</v>
      </c>
      <c r="BX352" s="67" t="s">
        <v>15</v>
      </c>
      <c r="BY352" s="547" t="s">
        <v>20</v>
      </c>
      <c r="BZ352" s="67" t="s">
        <v>2141</v>
      </c>
      <c r="CA352" s="67" t="s">
        <v>740</v>
      </c>
    </row>
    <row r="353" spans="2:79">
      <c r="B353" s="839"/>
      <c r="C353" s="839"/>
      <c r="D353" s="839"/>
      <c r="E353" s="839">
        <f>IF(H352&lt;&gt;"",E352,IF(E352="","",IFERROR(MATCH(TRUE(),INDEX(INDEX($K:$K,E352+1):$K$203&lt;&gt;"",0),0)+E352,"")))</f>
        <v>494</v>
      </c>
      <c r="F353" s="840">
        <f t="shared" si="152"/>
        <v>0</v>
      </c>
      <c r="G353" s="840" t="str">
        <f t="shared" si="144"/>
        <v>0</v>
      </c>
      <c r="H353" s="841" t="str">
        <f t="shared" si="145"/>
        <v/>
      </c>
      <c r="I353" s="839" t="str">
        <f t="shared" si="146"/>
        <v/>
      </c>
      <c r="M353" s="785">
        <f t="shared" si="147"/>
        <v>1</v>
      </c>
      <c r="N353" s="842">
        <f t="shared" si="148"/>
        <v>336</v>
      </c>
      <c r="O353" s="816" t="str">
        <f t="shared" si="149"/>
        <v>0</v>
      </c>
      <c r="P353" s="842">
        <f t="shared" si="150"/>
        <v>1</v>
      </c>
      <c r="Q353" s="842">
        <f t="shared" si="151"/>
        <v>1</v>
      </c>
      <c r="BX353" s="67" t="s">
        <v>15</v>
      </c>
      <c r="BY353" s="547" t="s">
        <v>20</v>
      </c>
      <c r="BZ353" s="67" t="s">
        <v>2142</v>
      </c>
      <c r="CA353" s="67" t="s">
        <v>741</v>
      </c>
    </row>
    <row r="354" spans="2:79">
      <c r="B354" s="839"/>
      <c r="C354" s="839"/>
      <c r="D354" s="839"/>
      <c r="E354" s="839">
        <f>IF(H353&lt;&gt;"",E353,IF(E353="","",IFERROR(MATCH(TRUE(),INDEX(INDEX($K:$K,E353+1):$K$203&lt;&gt;"",0),0)+E353,"")))</f>
        <v>495</v>
      </c>
      <c r="F354" s="840">
        <f t="shared" si="152"/>
        <v>0</v>
      </c>
      <c r="G354" s="840" t="str">
        <f t="shared" si="144"/>
        <v>0</v>
      </c>
      <c r="H354" s="841" t="str">
        <f t="shared" si="145"/>
        <v/>
      </c>
      <c r="I354" s="839" t="str">
        <f t="shared" si="146"/>
        <v/>
      </c>
      <c r="M354" s="785">
        <f t="shared" si="147"/>
        <v>1</v>
      </c>
      <c r="N354" s="842">
        <f t="shared" si="148"/>
        <v>337</v>
      </c>
      <c r="O354" s="816" t="str">
        <f t="shared" si="149"/>
        <v>0</v>
      </c>
      <c r="P354" s="842">
        <f t="shared" si="150"/>
        <v>1</v>
      </c>
      <c r="Q354" s="842">
        <f t="shared" si="151"/>
        <v>1</v>
      </c>
      <c r="BX354" s="67" t="s">
        <v>15</v>
      </c>
      <c r="BY354" s="547" t="s">
        <v>20</v>
      </c>
      <c r="BZ354" s="67" t="s">
        <v>212</v>
      </c>
      <c r="CA354" s="67" t="s">
        <v>742</v>
      </c>
    </row>
    <row r="355" spans="2:79">
      <c r="B355" s="839"/>
      <c r="C355" s="839"/>
      <c r="D355" s="839"/>
      <c r="E355" s="839">
        <f>IF(H354&lt;&gt;"",E354,IF(E354="","",IFERROR(MATCH(TRUE(),INDEX(INDEX($K:$K,E354+1):$K$203&lt;&gt;"",0),0)+E354,"")))</f>
        <v>496</v>
      </c>
      <c r="F355" s="840">
        <f t="shared" si="152"/>
        <v>0</v>
      </c>
      <c r="G355" s="840" t="str">
        <f t="shared" si="144"/>
        <v>0</v>
      </c>
      <c r="H355" s="841" t="str">
        <f t="shared" si="145"/>
        <v/>
      </c>
      <c r="I355" s="839" t="str">
        <f t="shared" si="146"/>
        <v/>
      </c>
      <c r="M355" s="785">
        <f t="shared" si="147"/>
        <v>1</v>
      </c>
      <c r="N355" s="842">
        <f t="shared" si="148"/>
        <v>338</v>
      </c>
      <c r="O355" s="816" t="str">
        <f t="shared" si="149"/>
        <v>0</v>
      </c>
      <c r="P355" s="842">
        <f t="shared" si="150"/>
        <v>1</v>
      </c>
      <c r="Q355" s="842">
        <f t="shared" si="151"/>
        <v>1</v>
      </c>
      <c r="BX355" s="67" t="s">
        <v>15</v>
      </c>
      <c r="BY355" s="547" t="s">
        <v>20</v>
      </c>
      <c r="BZ355" s="67" t="s">
        <v>2143</v>
      </c>
      <c r="CA355" s="67" t="s">
        <v>743</v>
      </c>
    </row>
    <row r="356" spans="2:79">
      <c r="B356" s="839"/>
      <c r="C356" s="839"/>
      <c r="D356" s="839"/>
      <c r="E356" s="839">
        <f>IF(H355&lt;&gt;"",E355,IF(E355="","",IFERROR(MATCH(TRUE(),INDEX(INDEX($K:$K,E355+1):$K$203&lt;&gt;"",0),0)+E355,"")))</f>
        <v>497</v>
      </c>
      <c r="F356" s="840">
        <f t="shared" si="152"/>
        <v>0</v>
      </c>
      <c r="G356" s="840" t="str">
        <f t="shared" si="144"/>
        <v>0</v>
      </c>
      <c r="H356" s="841" t="str">
        <f t="shared" si="145"/>
        <v/>
      </c>
      <c r="I356" s="839" t="str">
        <f t="shared" si="146"/>
        <v/>
      </c>
      <c r="M356" s="785">
        <f t="shared" si="147"/>
        <v>1</v>
      </c>
      <c r="N356" s="842">
        <f t="shared" si="148"/>
        <v>339</v>
      </c>
      <c r="O356" s="816" t="str">
        <f t="shared" si="149"/>
        <v>0</v>
      </c>
      <c r="P356" s="842">
        <f t="shared" si="150"/>
        <v>1</v>
      </c>
      <c r="Q356" s="842">
        <f t="shared" si="151"/>
        <v>1</v>
      </c>
      <c r="BX356" s="67" t="s">
        <v>15</v>
      </c>
      <c r="BY356" s="547" t="s">
        <v>20</v>
      </c>
      <c r="BZ356" s="67" t="s">
        <v>2144</v>
      </c>
      <c r="CA356" s="67" t="s">
        <v>744</v>
      </c>
    </row>
    <row r="357" spans="2:79">
      <c r="B357" s="839"/>
      <c r="C357" s="839"/>
      <c r="D357" s="839"/>
      <c r="E357" s="839">
        <f>IF(H356&lt;&gt;"",E356,IF(E356="","",IFERROR(MATCH(TRUE(),INDEX(INDEX($K:$K,E356+1):$K$203&lt;&gt;"",0),0)+E356,"")))</f>
        <v>498</v>
      </c>
      <c r="F357" s="840">
        <f t="shared" si="152"/>
        <v>0</v>
      </c>
      <c r="G357" s="840" t="str">
        <f t="shared" si="144"/>
        <v>0</v>
      </c>
      <c r="H357" s="841" t="str">
        <f t="shared" si="145"/>
        <v/>
      </c>
      <c r="I357" s="839" t="str">
        <f t="shared" si="146"/>
        <v/>
      </c>
      <c r="M357" s="785">
        <f t="shared" si="147"/>
        <v>1</v>
      </c>
      <c r="N357" s="842">
        <f t="shared" si="148"/>
        <v>340</v>
      </c>
      <c r="O357" s="816" t="str">
        <f t="shared" si="149"/>
        <v>0</v>
      </c>
      <c r="P357" s="842">
        <f t="shared" si="150"/>
        <v>1</v>
      </c>
      <c r="Q357" s="842">
        <f t="shared" si="151"/>
        <v>1</v>
      </c>
      <c r="BX357" s="67" t="s">
        <v>15</v>
      </c>
      <c r="BY357" s="547" t="s">
        <v>20</v>
      </c>
      <c r="BZ357" s="67" t="s">
        <v>2145</v>
      </c>
      <c r="CA357" s="67" t="s">
        <v>745</v>
      </c>
    </row>
    <row r="358" spans="2:79">
      <c r="B358" s="839"/>
      <c r="C358" s="839"/>
      <c r="D358" s="839"/>
      <c r="E358" s="839">
        <f>IF(H357&lt;&gt;"",E357,IF(E357="","",IFERROR(MATCH(TRUE(),INDEX(INDEX($K:$K,E357+1):$K$203&lt;&gt;"",0),0)+E357,"")))</f>
        <v>499</v>
      </c>
      <c r="F358" s="840">
        <f t="shared" si="152"/>
        <v>0</v>
      </c>
      <c r="G358" s="840" t="str">
        <f t="shared" si="144"/>
        <v>0</v>
      </c>
      <c r="H358" s="841" t="str">
        <f t="shared" si="145"/>
        <v/>
      </c>
      <c r="I358" s="839" t="str">
        <f t="shared" si="146"/>
        <v/>
      </c>
      <c r="M358" s="785">
        <f t="shared" si="147"/>
        <v>1</v>
      </c>
      <c r="N358" s="842">
        <f t="shared" si="148"/>
        <v>341</v>
      </c>
      <c r="O358" s="816" t="str">
        <f t="shared" si="149"/>
        <v>0</v>
      </c>
      <c r="P358" s="842">
        <f t="shared" si="150"/>
        <v>1</v>
      </c>
      <c r="Q358" s="842">
        <f t="shared" si="151"/>
        <v>1</v>
      </c>
      <c r="BX358" s="67" t="s">
        <v>15</v>
      </c>
      <c r="BY358" s="547" t="s">
        <v>20</v>
      </c>
      <c r="BZ358" s="67" t="s">
        <v>2146</v>
      </c>
      <c r="CA358" s="67" t="s">
        <v>746</v>
      </c>
    </row>
    <row r="359" spans="2:79">
      <c r="B359" s="839"/>
      <c r="C359" s="839"/>
      <c r="D359" s="839"/>
      <c r="E359" s="839">
        <f>IF(H358&lt;&gt;"",E358,IF(E358="","",IFERROR(MATCH(TRUE(),INDEX(INDEX($K:$K,E358+1):$K$203&lt;&gt;"",0),0)+E358,"")))</f>
        <v>500</v>
      </c>
      <c r="F359" s="840">
        <f t="shared" si="152"/>
        <v>0</v>
      </c>
      <c r="G359" s="840" t="str">
        <f t="shared" si="144"/>
        <v>0</v>
      </c>
      <c r="H359" s="841" t="str">
        <f t="shared" si="145"/>
        <v/>
      </c>
      <c r="I359" s="839" t="str">
        <f t="shared" si="146"/>
        <v/>
      </c>
      <c r="M359" s="785">
        <f t="shared" si="147"/>
        <v>1</v>
      </c>
      <c r="N359" s="842">
        <f t="shared" si="148"/>
        <v>342</v>
      </c>
      <c r="O359" s="816" t="str">
        <f t="shared" si="149"/>
        <v>0</v>
      </c>
      <c r="P359" s="842">
        <f t="shared" si="150"/>
        <v>1</v>
      </c>
      <c r="Q359" s="842">
        <f t="shared" si="151"/>
        <v>1</v>
      </c>
      <c r="BX359" s="67" t="s">
        <v>15</v>
      </c>
      <c r="BY359" s="547" t="s">
        <v>20</v>
      </c>
      <c r="BZ359" s="67" t="s">
        <v>213</v>
      </c>
      <c r="CA359" s="67" t="s">
        <v>747</v>
      </c>
    </row>
    <row r="360" spans="2:79">
      <c r="B360" s="839"/>
      <c r="C360" s="839"/>
      <c r="D360" s="839"/>
      <c r="E360" s="839">
        <f>IF(H359&lt;&gt;"",E359,IF(E359="","",IFERROR(MATCH(TRUE(),INDEX(INDEX($K:$K,E359+1):$K$203&lt;&gt;"",0),0)+E359,"")))</f>
        <v>501</v>
      </c>
      <c r="F360" s="840">
        <f t="shared" si="152"/>
        <v>0</v>
      </c>
      <c r="G360" s="840" t="str">
        <f t="shared" si="144"/>
        <v>0</v>
      </c>
      <c r="H360" s="841" t="str">
        <f t="shared" si="145"/>
        <v/>
      </c>
      <c r="I360" s="839" t="str">
        <f t="shared" si="146"/>
        <v/>
      </c>
      <c r="M360" s="785">
        <f t="shared" si="147"/>
        <v>1</v>
      </c>
      <c r="N360" s="842">
        <f t="shared" si="148"/>
        <v>343</v>
      </c>
      <c r="O360" s="816" t="str">
        <f t="shared" si="149"/>
        <v>0</v>
      </c>
      <c r="P360" s="842">
        <f t="shared" si="150"/>
        <v>1</v>
      </c>
      <c r="Q360" s="842">
        <f t="shared" si="151"/>
        <v>1</v>
      </c>
      <c r="BX360" s="67" t="s">
        <v>15</v>
      </c>
      <c r="BY360" s="547" t="s">
        <v>20</v>
      </c>
      <c r="BZ360" s="67" t="s">
        <v>2147</v>
      </c>
      <c r="CA360" s="67" t="s">
        <v>748</v>
      </c>
    </row>
    <row r="361" spans="2:79">
      <c r="B361" s="839"/>
      <c r="C361" s="839"/>
      <c r="D361" s="839"/>
      <c r="E361" s="839">
        <f>IF(H360&lt;&gt;"",E360,IF(E360="","",IFERROR(MATCH(TRUE(),INDEX(INDEX($K:$K,E360+1):$K$203&lt;&gt;"",0),0)+E360,"")))</f>
        <v>502</v>
      </c>
      <c r="F361" s="840">
        <f t="shared" si="152"/>
        <v>0</v>
      </c>
      <c r="G361" s="840" t="str">
        <f t="shared" si="144"/>
        <v>0</v>
      </c>
      <c r="H361" s="841" t="str">
        <f t="shared" si="145"/>
        <v/>
      </c>
      <c r="I361" s="839" t="str">
        <f t="shared" si="146"/>
        <v/>
      </c>
      <c r="M361" s="785">
        <f t="shared" si="147"/>
        <v>1</v>
      </c>
      <c r="N361" s="842">
        <f t="shared" si="148"/>
        <v>344</v>
      </c>
      <c r="O361" s="816" t="str">
        <f t="shared" si="149"/>
        <v>0</v>
      </c>
      <c r="P361" s="842">
        <f t="shared" si="150"/>
        <v>1</v>
      </c>
      <c r="Q361" s="842">
        <f t="shared" si="151"/>
        <v>1</v>
      </c>
      <c r="BX361" s="67" t="s">
        <v>15</v>
      </c>
      <c r="BY361" s="547" t="s">
        <v>20</v>
      </c>
      <c r="BZ361" s="67" t="s">
        <v>2148</v>
      </c>
      <c r="CA361" s="67" t="s">
        <v>749</v>
      </c>
    </row>
    <row r="362" spans="2:79">
      <c r="B362" s="839"/>
      <c r="C362" s="839"/>
      <c r="D362" s="839"/>
      <c r="E362" s="839">
        <f>IF(H361&lt;&gt;"",E361,IF(E361="","",IFERROR(MATCH(TRUE(),INDEX(INDEX($K:$K,E361+1):$K$203&lt;&gt;"",0),0)+E361,"")))</f>
        <v>503</v>
      </c>
      <c r="F362" s="840">
        <f t="shared" si="152"/>
        <v>0</v>
      </c>
      <c r="G362" s="840" t="str">
        <f t="shared" si="144"/>
        <v>0</v>
      </c>
      <c r="H362" s="841" t="str">
        <f t="shared" si="145"/>
        <v/>
      </c>
      <c r="I362" s="839" t="str">
        <f t="shared" si="146"/>
        <v/>
      </c>
      <c r="M362" s="785">
        <f t="shared" si="147"/>
        <v>1</v>
      </c>
      <c r="N362" s="842">
        <f t="shared" si="148"/>
        <v>345</v>
      </c>
      <c r="O362" s="816" t="str">
        <f t="shared" si="149"/>
        <v>0</v>
      </c>
      <c r="P362" s="842">
        <f t="shared" si="150"/>
        <v>1</v>
      </c>
      <c r="Q362" s="842">
        <f t="shared" si="151"/>
        <v>1</v>
      </c>
      <c r="BX362" s="67" t="s">
        <v>15</v>
      </c>
      <c r="BY362" s="547" t="s">
        <v>20</v>
      </c>
      <c r="BZ362" s="67" t="s">
        <v>214</v>
      </c>
      <c r="CA362" s="67" t="s">
        <v>750</v>
      </c>
    </row>
    <row r="363" spans="2:79">
      <c r="B363" s="839"/>
      <c r="C363" s="839"/>
      <c r="D363" s="839"/>
      <c r="E363" s="839">
        <f>IF(H362&lt;&gt;"",E362,IF(E362="","",IFERROR(MATCH(TRUE(),INDEX(INDEX($K:$K,E362+1):$K$203&lt;&gt;"",0),0)+E362,"")))</f>
        <v>504</v>
      </c>
      <c r="F363" s="840">
        <f t="shared" si="152"/>
        <v>0</v>
      </c>
      <c r="G363" s="840" t="str">
        <f t="shared" si="144"/>
        <v>0</v>
      </c>
      <c r="H363" s="841" t="str">
        <f t="shared" si="145"/>
        <v/>
      </c>
      <c r="I363" s="839" t="str">
        <f t="shared" si="146"/>
        <v/>
      </c>
      <c r="M363" s="785">
        <f t="shared" si="147"/>
        <v>1</v>
      </c>
      <c r="N363" s="842">
        <f t="shared" si="148"/>
        <v>346</v>
      </c>
      <c r="O363" s="816" t="str">
        <f t="shared" si="149"/>
        <v>0</v>
      </c>
      <c r="P363" s="842">
        <f t="shared" si="150"/>
        <v>1</v>
      </c>
      <c r="Q363" s="842">
        <f t="shared" si="151"/>
        <v>1</v>
      </c>
      <c r="BX363" s="67" t="s">
        <v>15</v>
      </c>
      <c r="BY363" s="547" t="s">
        <v>20</v>
      </c>
      <c r="BZ363" s="67" t="s">
        <v>2149</v>
      </c>
      <c r="CA363" s="67" t="s">
        <v>751</v>
      </c>
    </row>
    <row r="364" spans="2:79">
      <c r="B364" s="839"/>
      <c r="C364" s="839"/>
      <c r="D364" s="839"/>
      <c r="E364" s="839">
        <f>IF(H363&lt;&gt;"",E363,IF(E363="","",IFERROR(MATCH(TRUE(),INDEX(INDEX($K:$K,E363+1):$K$203&lt;&gt;"",0),0)+E363,"")))</f>
        <v>505</v>
      </c>
      <c r="F364" s="840">
        <f t="shared" si="152"/>
        <v>0</v>
      </c>
      <c r="G364" s="840" t="str">
        <f t="shared" si="144"/>
        <v>0</v>
      </c>
      <c r="H364" s="841" t="str">
        <f t="shared" si="145"/>
        <v/>
      </c>
      <c r="I364" s="839" t="str">
        <f t="shared" si="146"/>
        <v/>
      </c>
      <c r="M364" s="785">
        <f t="shared" si="147"/>
        <v>1</v>
      </c>
      <c r="N364" s="842">
        <f t="shared" si="148"/>
        <v>347</v>
      </c>
      <c r="O364" s="816" t="str">
        <f t="shared" si="149"/>
        <v>0</v>
      </c>
      <c r="P364" s="842">
        <f t="shared" si="150"/>
        <v>1</v>
      </c>
      <c r="Q364" s="842">
        <f t="shared" si="151"/>
        <v>1</v>
      </c>
      <c r="BX364" s="67" t="s">
        <v>15</v>
      </c>
      <c r="BY364" s="547" t="s">
        <v>20</v>
      </c>
      <c r="BZ364" s="67" t="s">
        <v>2150</v>
      </c>
      <c r="CA364" s="67" t="s">
        <v>752</v>
      </c>
    </row>
    <row r="365" spans="2:79">
      <c r="B365" s="839"/>
      <c r="C365" s="839"/>
      <c r="D365" s="839"/>
      <c r="E365" s="839">
        <f>IF(H364&lt;&gt;"",E364,IF(E364="","",IFERROR(MATCH(TRUE(),INDEX(INDEX($K:$K,E364+1):$K$203&lt;&gt;"",0),0)+E364,"")))</f>
        <v>506</v>
      </c>
      <c r="F365" s="840">
        <f t="shared" si="152"/>
        <v>0</v>
      </c>
      <c r="G365" s="840" t="str">
        <f t="shared" si="144"/>
        <v>0</v>
      </c>
      <c r="H365" s="841" t="str">
        <f t="shared" si="145"/>
        <v/>
      </c>
      <c r="I365" s="839" t="str">
        <f t="shared" si="146"/>
        <v/>
      </c>
      <c r="M365" s="785">
        <f t="shared" si="147"/>
        <v>1</v>
      </c>
      <c r="N365" s="842">
        <f t="shared" si="148"/>
        <v>348</v>
      </c>
      <c r="O365" s="816" t="str">
        <f t="shared" si="149"/>
        <v>0</v>
      </c>
      <c r="P365" s="842">
        <f t="shared" si="150"/>
        <v>1</v>
      </c>
      <c r="Q365" s="842">
        <f t="shared" si="151"/>
        <v>1</v>
      </c>
      <c r="BX365" s="67" t="s">
        <v>15</v>
      </c>
      <c r="BY365" s="547" t="s">
        <v>20</v>
      </c>
      <c r="BZ365" s="67" t="s">
        <v>1933</v>
      </c>
      <c r="CA365" s="67" t="s">
        <v>753</v>
      </c>
    </row>
    <row r="366" spans="2:79">
      <c r="B366" s="839"/>
      <c r="C366" s="839"/>
      <c r="D366" s="839"/>
      <c r="E366" s="839">
        <f>IF(H365&lt;&gt;"",E365,IF(E365="","",IFERROR(MATCH(TRUE(),INDEX(INDEX($K:$K,E365+1):$K$203&lt;&gt;"",0),0)+E365,"")))</f>
        <v>507</v>
      </c>
      <c r="F366" s="840">
        <f t="shared" si="152"/>
        <v>0</v>
      </c>
      <c r="G366" s="840" t="str">
        <f t="shared" si="144"/>
        <v>0</v>
      </c>
      <c r="H366" s="841" t="str">
        <f t="shared" si="145"/>
        <v/>
      </c>
      <c r="I366" s="839" t="str">
        <f t="shared" si="146"/>
        <v/>
      </c>
      <c r="M366" s="785">
        <f t="shared" si="147"/>
        <v>1</v>
      </c>
      <c r="N366" s="842">
        <f t="shared" si="148"/>
        <v>349</v>
      </c>
      <c r="O366" s="816" t="str">
        <f t="shared" si="149"/>
        <v>0</v>
      </c>
      <c r="P366" s="842">
        <f t="shared" si="150"/>
        <v>1</v>
      </c>
      <c r="Q366" s="842">
        <f t="shared" si="151"/>
        <v>1</v>
      </c>
      <c r="BX366" s="67" t="s">
        <v>15</v>
      </c>
      <c r="BY366" s="547" t="s">
        <v>20</v>
      </c>
      <c r="BZ366" s="67" t="s">
        <v>1932</v>
      </c>
      <c r="CA366" s="67" t="s">
        <v>754</v>
      </c>
    </row>
    <row r="367" spans="2:79">
      <c r="B367" s="839"/>
      <c r="C367" s="839"/>
      <c r="D367" s="839"/>
      <c r="E367" s="839">
        <f>IF(H366&lt;&gt;"",E366,IF(E366="","",IFERROR(MATCH(TRUE(),INDEX(INDEX($K:$K,E366+1):$K$203&lt;&gt;"",0),0)+E366,"")))</f>
        <v>508</v>
      </c>
      <c r="F367" s="840">
        <f t="shared" si="152"/>
        <v>0</v>
      </c>
      <c r="G367" s="840" t="str">
        <f t="shared" si="144"/>
        <v>0</v>
      </c>
      <c r="H367" s="841" t="str">
        <f t="shared" si="145"/>
        <v/>
      </c>
      <c r="I367" s="839" t="str">
        <f t="shared" si="146"/>
        <v/>
      </c>
      <c r="M367" s="785">
        <f t="shared" si="147"/>
        <v>1</v>
      </c>
      <c r="N367" s="842">
        <f t="shared" si="148"/>
        <v>350</v>
      </c>
      <c r="O367" s="816" t="str">
        <f t="shared" si="149"/>
        <v>0</v>
      </c>
      <c r="P367" s="842">
        <f t="shared" si="150"/>
        <v>1</v>
      </c>
      <c r="Q367" s="842">
        <f t="shared" si="151"/>
        <v>1</v>
      </c>
      <c r="BX367" s="67" t="s">
        <v>15</v>
      </c>
      <c r="BY367" s="547" t="s">
        <v>20</v>
      </c>
      <c r="BZ367" s="67" t="s">
        <v>215</v>
      </c>
      <c r="CA367" s="67" t="s">
        <v>755</v>
      </c>
    </row>
    <row r="368" spans="2:79">
      <c r="B368" s="839"/>
      <c r="C368" s="839"/>
      <c r="D368" s="839"/>
      <c r="E368" s="839">
        <f>IF(H367&lt;&gt;"",E367,IF(E367="","",IFERROR(MATCH(TRUE(),INDEX(INDEX($K:$K,E367+1):$K$203&lt;&gt;"",0),0)+E367,"")))</f>
        <v>509</v>
      </c>
      <c r="F368" s="840">
        <f t="shared" si="152"/>
        <v>0</v>
      </c>
      <c r="G368" s="840" t="str">
        <f t="shared" si="144"/>
        <v>0</v>
      </c>
      <c r="H368" s="841" t="str">
        <f t="shared" si="145"/>
        <v/>
      </c>
      <c r="I368" s="839" t="str">
        <f t="shared" si="146"/>
        <v/>
      </c>
      <c r="M368" s="785">
        <f t="shared" si="147"/>
        <v>1</v>
      </c>
      <c r="N368" s="842">
        <f t="shared" si="148"/>
        <v>351</v>
      </c>
      <c r="O368" s="816" t="str">
        <f t="shared" si="149"/>
        <v>0</v>
      </c>
      <c r="P368" s="842">
        <f t="shared" si="150"/>
        <v>1</v>
      </c>
      <c r="Q368" s="842">
        <f t="shared" si="151"/>
        <v>1</v>
      </c>
      <c r="BX368" s="67" t="s">
        <v>15</v>
      </c>
      <c r="BY368" s="547" t="s">
        <v>20</v>
      </c>
      <c r="BZ368" s="67" t="s">
        <v>216</v>
      </c>
      <c r="CA368" s="67" t="s">
        <v>756</v>
      </c>
    </row>
    <row r="369" spans="2:79">
      <c r="B369" s="839"/>
      <c r="C369" s="839"/>
      <c r="D369" s="839"/>
      <c r="E369" s="839">
        <f>IF(H368&lt;&gt;"",E368,IF(E368="","",IFERROR(MATCH(TRUE(),INDEX(INDEX($K:$K,E368+1):$K$203&lt;&gt;"",0),0)+E368,"")))</f>
        <v>510</v>
      </c>
      <c r="F369" s="840">
        <f t="shared" si="152"/>
        <v>0</v>
      </c>
      <c r="G369" s="840" t="str">
        <f t="shared" si="144"/>
        <v>0</v>
      </c>
      <c r="H369" s="841" t="str">
        <f t="shared" si="145"/>
        <v/>
      </c>
      <c r="I369" s="839" t="str">
        <f t="shared" si="146"/>
        <v/>
      </c>
      <c r="M369" s="785">
        <f t="shared" si="147"/>
        <v>1</v>
      </c>
      <c r="N369" s="842">
        <f t="shared" si="148"/>
        <v>352</v>
      </c>
      <c r="O369" s="816" t="str">
        <f t="shared" si="149"/>
        <v>0</v>
      </c>
      <c r="P369" s="842">
        <f t="shared" si="150"/>
        <v>1</v>
      </c>
      <c r="Q369" s="842">
        <f t="shared" si="151"/>
        <v>1</v>
      </c>
      <c r="BX369" s="67" t="s">
        <v>15</v>
      </c>
      <c r="BY369" s="547" t="s">
        <v>20</v>
      </c>
      <c r="BZ369" s="67" t="s">
        <v>2151</v>
      </c>
      <c r="CA369" s="67" t="s">
        <v>757</v>
      </c>
    </row>
    <row r="370" spans="2:79">
      <c r="B370" s="839"/>
      <c r="C370" s="839"/>
      <c r="D370" s="839"/>
      <c r="E370" s="839">
        <f>IF(H369&lt;&gt;"",E369,IF(E369="","",IFERROR(MATCH(TRUE(),INDEX(INDEX($K:$K,E369+1):$K$203&lt;&gt;"",0),0)+E369,"")))</f>
        <v>511</v>
      </c>
      <c r="F370" s="840">
        <f t="shared" si="152"/>
        <v>0</v>
      </c>
      <c r="G370" s="840" t="str">
        <f t="shared" si="144"/>
        <v>0</v>
      </c>
      <c r="H370" s="841" t="str">
        <f t="shared" si="145"/>
        <v/>
      </c>
      <c r="I370" s="839" t="str">
        <f t="shared" si="146"/>
        <v/>
      </c>
      <c r="M370" s="785">
        <f t="shared" si="147"/>
        <v>1</v>
      </c>
      <c r="N370" s="842">
        <f t="shared" si="148"/>
        <v>353</v>
      </c>
      <c r="O370" s="816" t="str">
        <f t="shared" si="149"/>
        <v>0</v>
      </c>
      <c r="P370" s="842">
        <f t="shared" si="150"/>
        <v>1</v>
      </c>
      <c r="Q370" s="842">
        <f t="shared" si="151"/>
        <v>1</v>
      </c>
      <c r="BX370" s="67" t="s">
        <v>15</v>
      </c>
      <c r="BY370" s="547" t="s">
        <v>20</v>
      </c>
      <c r="BZ370" s="67" t="s">
        <v>1931</v>
      </c>
      <c r="CA370" s="67" t="s">
        <v>758</v>
      </c>
    </row>
    <row r="371" spans="2:79">
      <c r="B371" s="839"/>
      <c r="C371" s="839"/>
      <c r="D371" s="839"/>
      <c r="E371" s="839">
        <f>IF(H370&lt;&gt;"",E370,IF(E370="","",IFERROR(MATCH(TRUE(),INDEX(INDEX($K:$K,E370+1):$K$203&lt;&gt;"",0),0)+E370,"")))</f>
        <v>512</v>
      </c>
      <c r="F371" s="840">
        <f t="shared" si="152"/>
        <v>0</v>
      </c>
      <c r="G371" s="840" t="str">
        <f t="shared" si="144"/>
        <v>0</v>
      </c>
      <c r="H371" s="841" t="str">
        <f t="shared" si="145"/>
        <v/>
      </c>
      <c r="I371" s="839" t="str">
        <f t="shared" si="146"/>
        <v/>
      </c>
      <c r="M371" s="785">
        <f t="shared" si="147"/>
        <v>1</v>
      </c>
      <c r="N371" s="842">
        <f t="shared" si="148"/>
        <v>354</v>
      </c>
      <c r="O371" s="816" t="str">
        <f t="shared" si="149"/>
        <v>0</v>
      </c>
      <c r="P371" s="842">
        <f t="shared" si="150"/>
        <v>1</v>
      </c>
      <c r="Q371" s="842">
        <f t="shared" si="151"/>
        <v>1</v>
      </c>
      <c r="BX371" s="67" t="s">
        <v>15</v>
      </c>
      <c r="BY371" s="547" t="s">
        <v>20</v>
      </c>
      <c r="BZ371" s="67" t="s">
        <v>217</v>
      </c>
      <c r="CA371" s="67" t="s">
        <v>759</v>
      </c>
    </row>
    <row r="372" spans="2:79">
      <c r="B372" s="839"/>
      <c r="C372" s="839"/>
      <c r="D372" s="839"/>
      <c r="E372" s="839">
        <f>IF(H371&lt;&gt;"",E371,IF(E371="","",IFERROR(MATCH(TRUE(),INDEX(INDEX($K:$K,E371+1):$K$203&lt;&gt;"",0),0)+E371,"")))</f>
        <v>513</v>
      </c>
      <c r="F372" s="840">
        <f t="shared" si="152"/>
        <v>0</v>
      </c>
      <c r="G372" s="840" t="str">
        <f t="shared" si="144"/>
        <v>0</v>
      </c>
      <c r="H372" s="841" t="str">
        <f t="shared" si="145"/>
        <v/>
      </c>
      <c r="I372" s="839" t="str">
        <f t="shared" si="146"/>
        <v/>
      </c>
      <c r="M372" s="785">
        <f t="shared" si="147"/>
        <v>1</v>
      </c>
      <c r="N372" s="842">
        <f t="shared" si="148"/>
        <v>355</v>
      </c>
      <c r="O372" s="816" t="str">
        <f t="shared" si="149"/>
        <v>0</v>
      </c>
      <c r="P372" s="842">
        <f t="shared" si="150"/>
        <v>1</v>
      </c>
      <c r="Q372" s="842">
        <f t="shared" si="151"/>
        <v>1</v>
      </c>
      <c r="BX372" s="67" t="s">
        <v>15</v>
      </c>
      <c r="BY372" s="547" t="s">
        <v>20</v>
      </c>
      <c r="BZ372" s="67" t="s">
        <v>2152</v>
      </c>
      <c r="CA372" s="67" t="s">
        <v>760</v>
      </c>
    </row>
    <row r="373" spans="2:79">
      <c r="B373" s="839"/>
      <c r="C373" s="839"/>
      <c r="D373" s="839"/>
      <c r="E373" s="839">
        <f>IF(H372&lt;&gt;"",E372,IF(E372="","",IFERROR(MATCH(TRUE(),INDEX(INDEX($K:$K,E372+1):$K$203&lt;&gt;"",0),0)+E372,"")))</f>
        <v>514</v>
      </c>
      <c r="F373" s="840">
        <f t="shared" si="152"/>
        <v>0</v>
      </c>
      <c r="G373" s="840" t="str">
        <f t="shared" si="144"/>
        <v>0</v>
      </c>
      <c r="H373" s="841" t="str">
        <f t="shared" si="145"/>
        <v/>
      </c>
      <c r="I373" s="839" t="str">
        <f t="shared" si="146"/>
        <v/>
      </c>
      <c r="M373" s="785">
        <f t="shared" si="147"/>
        <v>1</v>
      </c>
      <c r="N373" s="842">
        <f t="shared" si="148"/>
        <v>356</v>
      </c>
      <c r="O373" s="816" t="str">
        <f t="shared" si="149"/>
        <v>0</v>
      </c>
      <c r="P373" s="842">
        <f t="shared" si="150"/>
        <v>1</v>
      </c>
      <c r="Q373" s="842">
        <f t="shared" si="151"/>
        <v>1</v>
      </c>
      <c r="BX373" s="67" t="s">
        <v>15</v>
      </c>
      <c r="BY373" s="547" t="s">
        <v>20</v>
      </c>
      <c r="BZ373" s="67" t="s">
        <v>2153</v>
      </c>
      <c r="CA373" s="67" t="s">
        <v>761</v>
      </c>
    </row>
    <row r="374" spans="2:79">
      <c r="B374" s="839"/>
      <c r="C374" s="839"/>
      <c r="D374" s="839"/>
      <c r="E374" s="839">
        <f>IF(H373&lt;&gt;"",E373,IF(E373="","",IFERROR(MATCH(TRUE(),INDEX(INDEX($K:$K,E373+1):$K$203&lt;&gt;"",0),0)+E373,"")))</f>
        <v>515</v>
      </c>
      <c r="F374" s="840">
        <f t="shared" si="152"/>
        <v>0</v>
      </c>
      <c r="G374" s="840" t="str">
        <f t="shared" si="144"/>
        <v>0</v>
      </c>
      <c r="H374" s="841" t="str">
        <f t="shared" si="145"/>
        <v/>
      </c>
      <c r="I374" s="839" t="str">
        <f t="shared" si="146"/>
        <v/>
      </c>
      <c r="M374" s="785">
        <f t="shared" si="147"/>
        <v>1</v>
      </c>
      <c r="N374" s="842">
        <f t="shared" si="148"/>
        <v>357</v>
      </c>
      <c r="O374" s="816" t="str">
        <f t="shared" si="149"/>
        <v>0</v>
      </c>
      <c r="P374" s="842">
        <f t="shared" si="150"/>
        <v>1</v>
      </c>
      <c r="Q374" s="842">
        <f t="shared" si="151"/>
        <v>1</v>
      </c>
      <c r="BX374" s="67" t="s">
        <v>15</v>
      </c>
      <c r="BY374" s="547" t="s">
        <v>20</v>
      </c>
      <c r="BZ374" s="67" t="s">
        <v>1930</v>
      </c>
      <c r="CA374" s="67" t="s">
        <v>762</v>
      </c>
    </row>
    <row r="375" spans="2:79">
      <c r="B375" s="839"/>
      <c r="C375" s="839"/>
      <c r="D375" s="839"/>
      <c r="E375" s="839">
        <f>IF(H374&lt;&gt;"",E374,IF(E374="","",IFERROR(MATCH(TRUE(),INDEX(INDEX($K:$K,E374+1):$K$203&lt;&gt;"",0),0)+E374,"")))</f>
        <v>516</v>
      </c>
      <c r="F375" s="840">
        <f t="shared" si="152"/>
        <v>0</v>
      </c>
      <c r="G375" s="840" t="str">
        <f t="shared" si="144"/>
        <v>0</v>
      </c>
      <c r="H375" s="841" t="str">
        <f t="shared" si="145"/>
        <v/>
      </c>
      <c r="I375" s="839" t="str">
        <f t="shared" si="146"/>
        <v/>
      </c>
      <c r="M375" s="785">
        <f t="shared" si="147"/>
        <v>1</v>
      </c>
      <c r="N375" s="842">
        <f t="shared" si="148"/>
        <v>358</v>
      </c>
      <c r="O375" s="816" t="str">
        <f t="shared" si="149"/>
        <v>0</v>
      </c>
      <c r="P375" s="842">
        <f t="shared" si="150"/>
        <v>1</v>
      </c>
      <c r="Q375" s="842">
        <f t="shared" si="151"/>
        <v>1</v>
      </c>
      <c r="BX375" s="67" t="s">
        <v>15</v>
      </c>
      <c r="BY375" s="547" t="s">
        <v>20</v>
      </c>
      <c r="BZ375" s="67" t="s">
        <v>218</v>
      </c>
      <c r="CA375" s="67" t="s">
        <v>763</v>
      </c>
    </row>
    <row r="376" spans="2:79">
      <c r="B376" s="839"/>
      <c r="C376" s="839"/>
      <c r="D376" s="839"/>
      <c r="E376" s="839">
        <f>IF(H375&lt;&gt;"",E375,IF(E375="","",IFERROR(MATCH(TRUE(),INDEX(INDEX($K:$K,E375+1):$K$203&lt;&gt;"",0),0)+E375,"")))</f>
        <v>517</v>
      </c>
      <c r="F376" s="840">
        <f t="shared" si="152"/>
        <v>0</v>
      </c>
      <c r="G376" s="840" t="str">
        <f t="shared" si="144"/>
        <v>0</v>
      </c>
      <c r="H376" s="841" t="str">
        <f t="shared" si="145"/>
        <v/>
      </c>
      <c r="I376" s="839" t="str">
        <f t="shared" si="146"/>
        <v/>
      </c>
      <c r="M376" s="785">
        <f t="shared" si="147"/>
        <v>1</v>
      </c>
      <c r="N376" s="842">
        <f t="shared" si="148"/>
        <v>359</v>
      </c>
      <c r="O376" s="816" t="str">
        <f t="shared" si="149"/>
        <v>0</v>
      </c>
      <c r="P376" s="842">
        <f t="shared" si="150"/>
        <v>1</v>
      </c>
      <c r="Q376" s="842">
        <f t="shared" si="151"/>
        <v>1</v>
      </c>
      <c r="BX376" s="67" t="s">
        <v>15</v>
      </c>
      <c r="BY376" s="547" t="s">
        <v>20</v>
      </c>
      <c r="BZ376" s="67" t="s">
        <v>1929</v>
      </c>
      <c r="CA376" s="67" t="s">
        <v>764</v>
      </c>
    </row>
    <row r="377" spans="2:79">
      <c r="B377" s="839"/>
      <c r="C377" s="839"/>
      <c r="D377" s="839"/>
      <c r="E377" s="839">
        <f>IF(H376&lt;&gt;"",E376,IF(E376="","",IFERROR(MATCH(TRUE(),INDEX(INDEX($K:$K,E376+1):$K$203&lt;&gt;"",0),0)+E376,"")))</f>
        <v>518</v>
      </c>
      <c r="F377" s="840">
        <f t="shared" si="152"/>
        <v>0</v>
      </c>
      <c r="G377" s="840" t="str">
        <f t="shared" si="144"/>
        <v>0</v>
      </c>
      <c r="H377" s="841" t="str">
        <f t="shared" si="145"/>
        <v/>
      </c>
      <c r="I377" s="839" t="str">
        <f t="shared" si="146"/>
        <v/>
      </c>
      <c r="M377" s="785">
        <f t="shared" si="147"/>
        <v>1</v>
      </c>
      <c r="N377" s="842">
        <f t="shared" si="148"/>
        <v>360</v>
      </c>
      <c r="O377" s="816" t="str">
        <f t="shared" si="149"/>
        <v>0</v>
      </c>
      <c r="P377" s="842">
        <f t="shared" si="150"/>
        <v>1</v>
      </c>
      <c r="Q377" s="842">
        <f t="shared" si="151"/>
        <v>1</v>
      </c>
      <c r="BX377" s="67" t="s">
        <v>15</v>
      </c>
      <c r="BY377" s="547" t="s">
        <v>20</v>
      </c>
      <c r="BZ377" s="67" t="s">
        <v>1928</v>
      </c>
      <c r="CA377" s="67" t="s">
        <v>765</v>
      </c>
    </row>
    <row r="378" spans="2:79">
      <c r="B378" s="839"/>
      <c r="C378" s="839"/>
      <c r="D378" s="839"/>
      <c r="E378" s="839">
        <f>IF(H377&lt;&gt;"",E377,IF(E377="","",IFERROR(MATCH(TRUE(),INDEX(INDEX($K:$K,E377+1):$K$203&lt;&gt;"",0),0)+E377,"")))</f>
        <v>519</v>
      </c>
      <c r="F378" s="840">
        <f t="shared" si="152"/>
        <v>0</v>
      </c>
      <c r="G378" s="840" t="str">
        <f t="shared" si="144"/>
        <v>0</v>
      </c>
      <c r="H378" s="841" t="str">
        <f t="shared" si="145"/>
        <v/>
      </c>
      <c r="I378" s="839" t="str">
        <f t="shared" si="146"/>
        <v/>
      </c>
      <c r="M378" s="785">
        <f t="shared" si="147"/>
        <v>1</v>
      </c>
      <c r="N378" s="842">
        <f t="shared" si="148"/>
        <v>361</v>
      </c>
      <c r="O378" s="816" t="str">
        <f t="shared" si="149"/>
        <v>0</v>
      </c>
      <c r="P378" s="842">
        <f t="shared" si="150"/>
        <v>1</v>
      </c>
      <c r="Q378" s="842">
        <f t="shared" si="151"/>
        <v>1</v>
      </c>
      <c r="BX378" s="67" t="s">
        <v>15</v>
      </c>
      <c r="BY378" s="547" t="s">
        <v>20</v>
      </c>
      <c r="BZ378" s="67" t="s">
        <v>1927</v>
      </c>
      <c r="CA378" s="67" t="s">
        <v>766</v>
      </c>
    </row>
    <row r="379" spans="2:79">
      <c r="B379" s="839"/>
      <c r="C379" s="839"/>
      <c r="D379" s="839"/>
      <c r="E379" s="839">
        <f>IF(H378&lt;&gt;"",E378,IF(E378="","",IFERROR(MATCH(TRUE(),INDEX(INDEX($K:$K,E378+1):$K$203&lt;&gt;"",0),0)+E378,"")))</f>
        <v>520</v>
      </c>
      <c r="F379" s="840">
        <f t="shared" si="152"/>
        <v>0</v>
      </c>
      <c r="G379" s="840" t="str">
        <f t="shared" si="144"/>
        <v>0</v>
      </c>
      <c r="H379" s="841" t="str">
        <f t="shared" si="145"/>
        <v/>
      </c>
      <c r="I379" s="839" t="str">
        <f t="shared" si="146"/>
        <v/>
      </c>
      <c r="M379" s="785">
        <f t="shared" si="147"/>
        <v>1</v>
      </c>
      <c r="N379" s="842">
        <f t="shared" si="148"/>
        <v>362</v>
      </c>
      <c r="O379" s="816" t="str">
        <f t="shared" si="149"/>
        <v>0</v>
      </c>
      <c r="P379" s="842">
        <f t="shared" si="150"/>
        <v>1</v>
      </c>
      <c r="Q379" s="842">
        <f t="shared" si="151"/>
        <v>1</v>
      </c>
      <c r="BX379" s="67" t="s">
        <v>15</v>
      </c>
      <c r="BY379" s="547" t="s">
        <v>20</v>
      </c>
      <c r="BZ379" s="67" t="s">
        <v>219</v>
      </c>
      <c r="CA379" s="67" t="s">
        <v>767</v>
      </c>
    </row>
    <row r="380" spans="2:79">
      <c r="B380" s="839"/>
      <c r="C380" s="839"/>
      <c r="D380" s="839"/>
      <c r="E380" s="839">
        <f>IF(H379&lt;&gt;"",E379,IF(E379="","",IFERROR(MATCH(TRUE(),INDEX(INDEX($K:$K,E379+1):$K$203&lt;&gt;"",0),0)+E379,"")))</f>
        <v>521</v>
      </c>
      <c r="F380" s="840">
        <f t="shared" si="152"/>
        <v>0</v>
      </c>
      <c r="G380" s="840" t="str">
        <f t="shared" si="144"/>
        <v>0</v>
      </c>
      <c r="H380" s="841" t="str">
        <f t="shared" si="145"/>
        <v/>
      </c>
      <c r="I380" s="839" t="str">
        <f t="shared" si="146"/>
        <v/>
      </c>
      <c r="M380" s="785">
        <f t="shared" si="147"/>
        <v>1</v>
      </c>
      <c r="N380" s="842">
        <f t="shared" si="148"/>
        <v>363</v>
      </c>
      <c r="O380" s="816" t="str">
        <f t="shared" si="149"/>
        <v>0</v>
      </c>
      <c r="P380" s="842">
        <f t="shared" si="150"/>
        <v>1</v>
      </c>
      <c r="Q380" s="842">
        <f t="shared" si="151"/>
        <v>1</v>
      </c>
      <c r="BX380" s="67" t="s">
        <v>15</v>
      </c>
      <c r="BY380" s="547" t="s">
        <v>20</v>
      </c>
      <c r="BZ380" s="67" t="s">
        <v>220</v>
      </c>
      <c r="CA380" s="67" t="s">
        <v>768</v>
      </c>
    </row>
    <row r="381" spans="2:79">
      <c r="B381" s="839"/>
      <c r="C381" s="839"/>
      <c r="D381" s="839"/>
      <c r="E381" s="839">
        <f>IF(H380&lt;&gt;"",E380,IF(E380="","",IFERROR(MATCH(TRUE(),INDEX(INDEX($K:$K,E380+1):$K$203&lt;&gt;"",0),0)+E380,"")))</f>
        <v>522</v>
      </c>
      <c r="F381" s="840">
        <f t="shared" si="152"/>
        <v>0</v>
      </c>
      <c r="G381" s="840" t="str">
        <f t="shared" si="144"/>
        <v>0</v>
      </c>
      <c r="H381" s="841" t="str">
        <f t="shared" si="145"/>
        <v/>
      </c>
      <c r="I381" s="839" t="str">
        <f t="shared" si="146"/>
        <v/>
      </c>
      <c r="M381" s="785">
        <f t="shared" si="147"/>
        <v>1</v>
      </c>
      <c r="N381" s="842">
        <f t="shared" si="148"/>
        <v>364</v>
      </c>
      <c r="O381" s="816" t="str">
        <f t="shared" si="149"/>
        <v>0</v>
      </c>
      <c r="P381" s="842">
        <f t="shared" si="150"/>
        <v>1</v>
      </c>
      <c r="Q381" s="842">
        <f t="shared" si="151"/>
        <v>1</v>
      </c>
      <c r="BX381" s="67" t="s">
        <v>15</v>
      </c>
      <c r="BY381" s="547" t="s">
        <v>20</v>
      </c>
      <c r="BZ381" s="67" t="s">
        <v>221</v>
      </c>
      <c r="CA381" s="67" t="s">
        <v>769</v>
      </c>
    </row>
    <row r="382" spans="2:79">
      <c r="B382" s="839"/>
      <c r="C382" s="839"/>
      <c r="D382" s="839"/>
      <c r="E382" s="839">
        <f>IF(H381&lt;&gt;"",E381,IF(E381="","",IFERROR(MATCH(TRUE(),INDEX(INDEX($K:$K,E381+1):$K$203&lt;&gt;"",0),0)+E381,"")))</f>
        <v>523</v>
      </c>
      <c r="F382" s="840">
        <f t="shared" si="152"/>
        <v>0</v>
      </c>
      <c r="G382" s="840" t="str">
        <f t="shared" si="144"/>
        <v>0</v>
      </c>
      <c r="H382" s="841" t="str">
        <f t="shared" si="145"/>
        <v/>
      </c>
      <c r="I382" s="839" t="str">
        <f t="shared" si="146"/>
        <v/>
      </c>
      <c r="M382" s="785">
        <f t="shared" si="147"/>
        <v>1</v>
      </c>
      <c r="N382" s="842">
        <f t="shared" si="148"/>
        <v>365</v>
      </c>
      <c r="O382" s="816" t="str">
        <f t="shared" si="149"/>
        <v>0</v>
      </c>
      <c r="P382" s="842">
        <f t="shared" si="150"/>
        <v>1</v>
      </c>
      <c r="Q382" s="842">
        <f t="shared" si="151"/>
        <v>1</v>
      </c>
      <c r="BX382" s="67" t="s">
        <v>16</v>
      </c>
      <c r="BY382" s="547" t="s">
        <v>20</v>
      </c>
      <c r="BZ382" s="67" t="s">
        <v>222</v>
      </c>
      <c r="CA382" s="67" t="s">
        <v>770</v>
      </c>
    </row>
    <row r="383" spans="2:79">
      <c r="B383" s="839"/>
      <c r="C383" s="839"/>
      <c r="D383" s="839"/>
      <c r="E383" s="839">
        <f>IF(H382&lt;&gt;"",E382,IF(E382="","",IFERROR(MATCH(TRUE(),INDEX(INDEX($K:$K,E382+1):$K$203&lt;&gt;"",0),0)+E382,"")))</f>
        <v>524</v>
      </c>
      <c r="F383" s="840">
        <f t="shared" si="152"/>
        <v>0</v>
      </c>
      <c r="G383" s="840" t="str">
        <f t="shared" si="144"/>
        <v>0</v>
      </c>
      <c r="H383" s="841" t="str">
        <f t="shared" si="145"/>
        <v/>
      </c>
      <c r="I383" s="839" t="str">
        <f t="shared" si="146"/>
        <v/>
      </c>
      <c r="M383" s="785">
        <f t="shared" si="147"/>
        <v>1</v>
      </c>
      <c r="N383" s="842">
        <f t="shared" si="148"/>
        <v>366</v>
      </c>
      <c r="O383" s="816" t="str">
        <f t="shared" si="149"/>
        <v>0</v>
      </c>
      <c r="P383" s="842">
        <f t="shared" si="150"/>
        <v>1</v>
      </c>
      <c r="Q383" s="842">
        <f t="shared" si="151"/>
        <v>1</v>
      </c>
      <c r="BX383" s="67" t="s">
        <v>16</v>
      </c>
      <c r="BY383" s="547" t="s">
        <v>20</v>
      </c>
      <c r="BZ383" s="67" t="s">
        <v>223</v>
      </c>
      <c r="CA383" s="67" t="s">
        <v>771</v>
      </c>
    </row>
    <row r="384" spans="2:79">
      <c r="B384" s="839"/>
      <c r="C384" s="839"/>
      <c r="D384" s="839"/>
      <c r="E384" s="839">
        <f>IF(H383&lt;&gt;"",E383,IF(E383="","",IFERROR(MATCH(TRUE(),INDEX(INDEX($K:$K,E383+1):$K$203&lt;&gt;"",0),0)+E383,"")))</f>
        <v>525</v>
      </c>
      <c r="F384" s="840">
        <f t="shared" si="152"/>
        <v>0</v>
      </c>
      <c r="G384" s="840" t="str">
        <f t="shared" si="144"/>
        <v>0</v>
      </c>
      <c r="H384" s="841" t="str">
        <f t="shared" si="145"/>
        <v/>
      </c>
      <c r="I384" s="839" t="str">
        <f t="shared" si="146"/>
        <v/>
      </c>
      <c r="M384" s="785">
        <f t="shared" si="147"/>
        <v>1</v>
      </c>
      <c r="N384" s="842">
        <f t="shared" si="148"/>
        <v>367</v>
      </c>
      <c r="O384" s="816" t="str">
        <f t="shared" si="149"/>
        <v>0</v>
      </c>
      <c r="P384" s="842">
        <f t="shared" si="150"/>
        <v>1</v>
      </c>
      <c r="Q384" s="842">
        <f t="shared" si="151"/>
        <v>1</v>
      </c>
      <c r="BX384" s="67" t="s">
        <v>16</v>
      </c>
      <c r="BY384" s="547" t="s">
        <v>20</v>
      </c>
      <c r="BZ384" s="67" t="s">
        <v>224</v>
      </c>
      <c r="CA384" s="67" t="s">
        <v>772</v>
      </c>
    </row>
    <row r="385" spans="2:79">
      <c r="B385" s="839"/>
      <c r="C385" s="839"/>
      <c r="D385" s="839"/>
      <c r="E385" s="839">
        <f>IF(H384&lt;&gt;"",E384,IF(E384="","",IFERROR(MATCH(TRUE(),INDEX(INDEX($K:$K,E384+1):$K$203&lt;&gt;"",0),0)+E384,"")))</f>
        <v>526</v>
      </c>
      <c r="F385" s="840">
        <f t="shared" si="152"/>
        <v>0</v>
      </c>
      <c r="G385" s="840" t="str">
        <f t="shared" si="144"/>
        <v>0</v>
      </c>
      <c r="H385" s="841" t="str">
        <f t="shared" si="145"/>
        <v/>
      </c>
      <c r="I385" s="839" t="str">
        <f t="shared" si="146"/>
        <v/>
      </c>
      <c r="M385" s="785">
        <f t="shared" si="147"/>
        <v>1</v>
      </c>
      <c r="N385" s="842">
        <f t="shared" si="148"/>
        <v>368</v>
      </c>
      <c r="O385" s="816" t="str">
        <f t="shared" si="149"/>
        <v>0</v>
      </c>
      <c r="P385" s="842">
        <f t="shared" si="150"/>
        <v>1</v>
      </c>
      <c r="Q385" s="842">
        <f t="shared" si="151"/>
        <v>1</v>
      </c>
      <c r="BX385" s="67" t="s">
        <v>16</v>
      </c>
      <c r="BY385" s="547" t="s">
        <v>20</v>
      </c>
      <c r="BZ385" s="67" t="s">
        <v>1926</v>
      </c>
      <c r="CA385" s="67" t="s">
        <v>773</v>
      </c>
    </row>
    <row r="386" spans="2:79">
      <c r="B386" s="839"/>
      <c r="C386" s="839"/>
      <c r="D386" s="839"/>
      <c r="E386" s="839">
        <f>IF(H385&lt;&gt;"",E385,IF(E385="","",IFERROR(MATCH(TRUE(),INDEX(INDEX($K:$K,E385+1):$K$203&lt;&gt;"",0),0)+E385,"")))</f>
        <v>527</v>
      </c>
      <c r="F386" s="840">
        <f t="shared" si="152"/>
        <v>0</v>
      </c>
      <c r="G386" s="840" t="str">
        <f t="shared" si="144"/>
        <v>0</v>
      </c>
      <c r="H386" s="841" t="str">
        <f t="shared" si="145"/>
        <v/>
      </c>
      <c r="I386" s="839" t="str">
        <f t="shared" si="146"/>
        <v/>
      </c>
      <c r="M386" s="785">
        <f t="shared" si="147"/>
        <v>1</v>
      </c>
      <c r="N386" s="842">
        <f t="shared" si="148"/>
        <v>369</v>
      </c>
      <c r="O386" s="816" t="str">
        <f t="shared" si="149"/>
        <v>0</v>
      </c>
      <c r="P386" s="842">
        <f t="shared" si="150"/>
        <v>1</v>
      </c>
      <c r="Q386" s="842">
        <f t="shared" si="151"/>
        <v>1</v>
      </c>
      <c r="BX386" s="67" t="s">
        <v>16</v>
      </c>
      <c r="BY386" s="547" t="s">
        <v>20</v>
      </c>
      <c r="BZ386" s="67" t="s">
        <v>225</v>
      </c>
      <c r="CA386" s="67" t="s">
        <v>774</v>
      </c>
    </row>
    <row r="387" spans="2:79">
      <c r="B387" s="839"/>
      <c r="C387" s="839"/>
      <c r="D387" s="839"/>
      <c r="E387" s="839">
        <f>IF(H386&lt;&gt;"",E386,IF(E386="","",IFERROR(MATCH(TRUE(),INDEX(INDEX($K:$K,E386+1):$K$203&lt;&gt;"",0),0)+E386,"")))</f>
        <v>528</v>
      </c>
      <c r="F387" s="840">
        <f t="shared" si="152"/>
        <v>0</v>
      </c>
      <c r="G387" s="840" t="str">
        <f t="shared" si="144"/>
        <v>0</v>
      </c>
      <c r="H387" s="841" t="str">
        <f t="shared" si="145"/>
        <v/>
      </c>
      <c r="I387" s="839" t="str">
        <f t="shared" si="146"/>
        <v/>
      </c>
      <c r="M387" s="785">
        <f t="shared" si="147"/>
        <v>1</v>
      </c>
      <c r="N387" s="842">
        <f t="shared" si="148"/>
        <v>370</v>
      </c>
      <c r="O387" s="816" t="str">
        <f t="shared" si="149"/>
        <v>0</v>
      </c>
      <c r="P387" s="842">
        <f t="shared" si="150"/>
        <v>1</v>
      </c>
      <c r="Q387" s="842">
        <f t="shared" si="151"/>
        <v>1</v>
      </c>
      <c r="BX387" s="67" t="s">
        <v>16</v>
      </c>
      <c r="BY387" s="547" t="s">
        <v>20</v>
      </c>
      <c r="BZ387" s="67" t="s">
        <v>1925</v>
      </c>
      <c r="CA387" s="67" t="s">
        <v>775</v>
      </c>
    </row>
    <row r="388" spans="2:79">
      <c r="B388" s="839"/>
      <c r="C388" s="839"/>
      <c r="D388" s="839"/>
      <c r="E388" s="839">
        <f>IF(H387&lt;&gt;"",E387,IF(E387="","",IFERROR(MATCH(TRUE(),INDEX(INDEX($K:$K,E387+1):$K$203&lt;&gt;"",0),0)+E387,"")))</f>
        <v>529</v>
      </c>
      <c r="F388" s="840">
        <f t="shared" si="152"/>
        <v>0</v>
      </c>
      <c r="G388" s="840" t="str">
        <f t="shared" si="144"/>
        <v>0</v>
      </c>
      <c r="H388" s="841" t="str">
        <f t="shared" si="145"/>
        <v/>
      </c>
      <c r="I388" s="839" t="str">
        <f t="shared" si="146"/>
        <v/>
      </c>
      <c r="M388" s="785">
        <f t="shared" si="147"/>
        <v>1</v>
      </c>
      <c r="N388" s="842">
        <f t="shared" si="148"/>
        <v>371</v>
      </c>
      <c r="O388" s="816" t="str">
        <f t="shared" si="149"/>
        <v>0</v>
      </c>
      <c r="P388" s="842">
        <f t="shared" si="150"/>
        <v>1</v>
      </c>
      <c r="Q388" s="842">
        <f t="shared" si="151"/>
        <v>1</v>
      </c>
      <c r="BX388" s="67" t="s">
        <v>16</v>
      </c>
      <c r="BY388" s="547" t="s">
        <v>20</v>
      </c>
      <c r="BZ388" s="67" t="s">
        <v>226</v>
      </c>
      <c r="CA388" s="67" t="s">
        <v>776</v>
      </c>
    </row>
    <row r="389" spans="2:79">
      <c r="B389" s="839"/>
      <c r="C389" s="839"/>
      <c r="D389" s="839"/>
      <c r="E389" s="839">
        <f>IF(H388&lt;&gt;"",E388,IF(E388="","",IFERROR(MATCH(TRUE(),INDEX(INDEX($K:$K,E388+1):$K$203&lt;&gt;"",0),0)+E388,"")))</f>
        <v>530</v>
      </c>
      <c r="F389" s="840">
        <f t="shared" si="152"/>
        <v>0</v>
      </c>
      <c r="G389" s="840" t="str">
        <f t="shared" si="144"/>
        <v>0</v>
      </c>
      <c r="H389" s="841" t="str">
        <f t="shared" si="145"/>
        <v/>
      </c>
      <c r="I389" s="839" t="str">
        <f t="shared" si="146"/>
        <v/>
      </c>
      <c r="M389" s="785">
        <f t="shared" si="147"/>
        <v>1</v>
      </c>
      <c r="N389" s="842">
        <f t="shared" si="148"/>
        <v>372</v>
      </c>
      <c r="O389" s="816" t="str">
        <f t="shared" si="149"/>
        <v>0</v>
      </c>
      <c r="P389" s="842">
        <f t="shared" si="150"/>
        <v>1</v>
      </c>
      <c r="Q389" s="842">
        <f t="shared" si="151"/>
        <v>1</v>
      </c>
      <c r="BX389" s="67" t="s">
        <v>16</v>
      </c>
      <c r="BY389" s="547" t="s">
        <v>20</v>
      </c>
      <c r="BZ389" s="67" t="s">
        <v>1924</v>
      </c>
      <c r="CA389" s="67" t="s">
        <v>777</v>
      </c>
    </row>
    <row r="390" spans="2:79">
      <c r="B390" s="839"/>
      <c r="C390" s="839"/>
      <c r="D390" s="839"/>
      <c r="E390" s="839">
        <f>IF(H389&lt;&gt;"",E389,IF(E389="","",IFERROR(MATCH(TRUE(),INDEX(INDEX($K:$K,E389+1):$K$203&lt;&gt;"",0),0)+E389,"")))</f>
        <v>531</v>
      </c>
      <c r="F390" s="840">
        <f t="shared" si="152"/>
        <v>0</v>
      </c>
      <c r="G390" s="840" t="str">
        <f t="shared" si="144"/>
        <v>0</v>
      </c>
      <c r="H390" s="841" t="str">
        <f t="shared" si="145"/>
        <v/>
      </c>
      <c r="I390" s="839" t="str">
        <f t="shared" si="146"/>
        <v/>
      </c>
      <c r="M390" s="785">
        <f t="shared" si="147"/>
        <v>1</v>
      </c>
      <c r="N390" s="842">
        <f t="shared" si="148"/>
        <v>373</v>
      </c>
      <c r="O390" s="816" t="str">
        <f t="shared" si="149"/>
        <v>0</v>
      </c>
      <c r="P390" s="842">
        <f t="shared" si="150"/>
        <v>1</v>
      </c>
      <c r="Q390" s="842">
        <f t="shared" si="151"/>
        <v>1</v>
      </c>
      <c r="BX390" s="67" t="s">
        <v>16</v>
      </c>
      <c r="BY390" s="547" t="s">
        <v>20</v>
      </c>
      <c r="BZ390" s="67" t="s">
        <v>1923</v>
      </c>
      <c r="CA390" s="67" t="s">
        <v>778</v>
      </c>
    </row>
    <row r="391" spans="2:79">
      <c r="B391" s="839"/>
      <c r="C391" s="839"/>
      <c r="D391" s="839"/>
      <c r="E391" s="839">
        <f>IF(H390&lt;&gt;"",E390,IF(E390="","",IFERROR(MATCH(TRUE(),INDEX(INDEX($K:$K,E390+1):$K$203&lt;&gt;"",0),0)+E390,"")))</f>
        <v>532</v>
      </c>
      <c r="F391" s="840">
        <f t="shared" si="152"/>
        <v>0</v>
      </c>
      <c r="G391" s="840" t="str">
        <f t="shared" si="144"/>
        <v>0</v>
      </c>
      <c r="H391" s="841" t="str">
        <f t="shared" si="145"/>
        <v/>
      </c>
      <c r="I391" s="839" t="str">
        <f t="shared" si="146"/>
        <v/>
      </c>
      <c r="M391" s="785">
        <f t="shared" si="147"/>
        <v>1</v>
      </c>
      <c r="N391" s="842">
        <f t="shared" si="148"/>
        <v>374</v>
      </c>
      <c r="O391" s="816" t="str">
        <f t="shared" si="149"/>
        <v>0</v>
      </c>
      <c r="P391" s="842">
        <f t="shared" si="150"/>
        <v>1</v>
      </c>
      <c r="Q391" s="842">
        <f t="shared" si="151"/>
        <v>1</v>
      </c>
      <c r="BX391" s="67" t="s">
        <v>16</v>
      </c>
      <c r="BY391" s="547" t="s">
        <v>20</v>
      </c>
      <c r="BZ391" s="67" t="s">
        <v>1922</v>
      </c>
      <c r="CA391" s="67" t="s">
        <v>779</v>
      </c>
    </row>
    <row r="392" spans="2:79">
      <c r="B392" s="839"/>
      <c r="C392" s="839"/>
      <c r="D392" s="839"/>
      <c r="E392" s="839">
        <f>IF(H391&lt;&gt;"",E391,IF(E391="","",IFERROR(MATCH(TRUE(),INDEX(INDEX($K:$K,E391+1):$K$203&lt;&gt;"",0),0)+E391,"")))</f>
        <v>533</v>
      </c>
      <c r="F392" s="840">
        <f t="shared" si="152"/>
        <v>0</v>
      </c>
      <c r="G392" s="840" t="str">
        <f t="shared" si="144"/>
        <v>0</v>
      </c>
      <c r="H392" s="841" t="str">
        <f t="shared" si="145"/>
        <v/>
      </c>
      <c r="I392" s="839" t="str">
        <f t="shared" si="146"/>
        <v/>
      </c>
      <c r="M392" s="785">
        <f t="shared" si="147"/>
        <v>1</v>
      </c>
      <c r="N392" s="842">
        <f t="shared" si="148"/>
        <v>375</v>
      </c>
      <c r="O392" s="816" t="str">
        <f t="shared" si="149"/>
        <v>0</v>
      </c>
      <c r="P392" s="842">
        <f t="shared" si="150"/>
        <v>1</v>
      </c>
      <c r="Q392" s="842">
        <f t="shared" si="151"/>
        <v>1</v>
      </c>
      <c r="BX392" s="67" t="s">
        <v>16</v>
      </c>
      <c r="BY392" s="547" t="s">
        <v>20</v>
      </c>
      <c r="BZ392" s="67" t="s">
        <v>2154</v>
      </c>
      <c r="CA392" s="67" t="s">
        <v>780</v>
      </c>
    </row>
    <row r="393" spans="2:79">
      <c r="B393" s="839"/>
      <c r="C393" s="839"/>
      <c r="D393" s="839"/>
      <c r="E393" s="839">
        <f>IF(H392&lt;&gt;"",E392,IF(E392="","",IFERROR(MATCH(TRUE(),INDEX(INDEX($K:$K,E392+1):$K$203&lt;&gt;"",0),0)+E392,"")))</f>
        <v>534</v>
      </c>
      <c r="F393" s="840">
        <f t="shared" si="152"/>
        <v>0</v>
      </c>
      <c r="G393" s="840" t="str">
        <f t="shared" si="144"/>
        <v>0</v>
      </c>
      <c r="H393" s="841" t="str">
        <f t="shared" si="145"/>
        <v/>
      </c>
      <c r="I393" s="839" t="str">
        <f t="shared" si="146"/>
        <v/>
      </c>
      <c r="M393" s="785">
        <f t="shared" si="147"/>
        <v>1</v>
      </c>
      <c r="N393" s="842">
        <f t="shared" si="148"/>
        <v>376</v>
      </c>
      <c r="O393" s="816" t="str">
        <f t="shared" si="149"/>
        <v>0</v>
      </c>
      <c r="P393" s="842">
        <f t="shared" si="150"/>
        <v>1</v>
      </c>
      <c r="Q393" s="842">
        <f t="shared" si="151"/>
        <v>1</v>
      </c>
      <c r="BX393" s="67" t="s">
        <v>16</v>
      </c>
      <c r="BY393" s="547" t="s">
        <v>20</v>
      </c>
      <c r="BZ393" s="67" t="s">
        <v>227</v>
      </c>
      <c r="CA393" s="67" t="s">
        <v>781</v>
      </c>
    </row>
    <row r="394" spans="2:79">
      <c r="B394" s="839"/>
      <c r="C394" s="839"/>
      <c r="D394" s="839"/>
      <c r="E394" s="839">
        <f>IF(H393&lt;&gt;"",E393,IF(E393="","",IFERROR(MATCH(TRUE(),INDEX(INDEX($K:$K,E393+1):$K$203&lt;&gt;"",0),0)+E393,"")))</f>
        <v>535</v>
      </c>
      <c r="F394" s="840">
        <f t="shared" si="152"/>
        <v>0</v>
      </c>
      <c r="G394" s="840" t="str">
        <f t="shared" si="144"/>
        <v>0</v>
      </c>
      <c r="H394" s="841" t="str">
        <f t="shared" si="145"/>
        <v/>
      </c>
      <c r="I394" s="839" t="str">
        <f t="shared" si="146"/>
        <v/>
      </c>
      <c r="M394" s="785">
        <f t="shared" si="147"/>
        <v>1</v>
      </c>
      <c r="N394" s="842">
        <f t="shared" si="148"/>
        <v>377</v>
      </c>
      <c r="O394" s="816" t="str">
        <f t="shared" si="149"/>
        <v>0</v>
      </c>
      <c r="P394" s="842">
        <f t="shared" si="150"/>
        <v>1</v>
      </c>
      <c r="Q394" s="842">
        <f t="shared" si="151"/>
        <v>1</v>
      </c>
      <c r="BX394" s="67" t="s">
        <v>16</v>
      </c>
      <c r="BY394" s="547" t="s">
        <v>20</v>
      </c>
      <c r="BZ394" s="67" t="s">
        <v>228</v>
      </c>
      <c r="CA394" s="67" t="s">
        <v>782</v>
      </c>
    </row>
    <row r="395" spans="2:79">
      <c r="B395" s="839"/>
      <c r="C395" s="839"/>
      <c r="D395" s="839"/>
      <c r="E395" s="839">
        <f>IF(H394&lt;&gt;"",E394,IF(E394="","",IFERROR(MATCH(TRUE(),INDEX(INDEX($K:$K,E394+1):$K$203&lt;&gt;"",0),0)+E394,"")))</f>
        <v>536</v>
      </c>
      <c r="F395" s="840">
        <f t="shared" si="152"/>
        <v>0</v>
      </c>
      <c r="G395" s="840" t="str">
        <f t="shared" si="144"/>
        <v>0</v>
      </c>
      <c r="H395" s="841" t="str">
        <f t="shared" si="145"/>
        <v/>
      </c>
      <c r="I395" s="839" t="str">
        <f t="shared" si="146"/>
        <v/>
      </c>
      <c r="M395" s="785">
        <f t="shared" si="147"/>
        <v>1</v>
      </c>
      <c r="N395" s="842">
        <f t="shared" si="148"/>
        <v>378</v>
      </c>
      <c r="O395" s="816" t="str">
        <f t="shared" si="149"/>
        <v>0</v>
      </c>
      <c r="P395" s="842">
        <f t="shared" si="150"/>
        <v>1</v>
      </c>
      <c r="Q395" s="842">
        <f t="shared" si="151"/>
        <v>1</v>
      </c>
      <c r="BX395" s="67" t="s">
        <v>16</v>
      </c>
      <c r="BY395" s="547" t="s">
        <v>20</v>
      </c>
      <c r="BZ395" s="67" t="s">
        <v>1921</v>
      </c>
      <c r="CA395" s="67" t="s">
        <v>783</v>
      </c>
    </row>
    <row r="396" spans="2:79">
      <c r="B396" s="839"/>
      <c r="C396" s="839"/>
      <c r="D396" s="839"/>
      <c r="E396" s="839">
        <f>IF(H395&lt;&gt;"",E395,IF(E395="","",IFERROR(MATCH(TRUE(),INDEX(INDEX($K:$K,E395+1):$K$203&lt;&gt;"",0),0)+E395,"")))</f>
        <v>537</v>
      </c>
      <c r="F396" s="840">
        <f t="shared" si="152"/>
        <v>0</v>
      </c>
      <c r="G396" s="840" t="str">
        <f t="shared" si="144"/>
        <v>0</v>
      </c>
      <c r="H396" s="841" t="str">
        <f t="shared" si="145"/>
        <v/>
      </c>
      <c r="I396" s="839" t="str">
        <f t="shared" si="146"/>
        <v/>
      </c>
      <c r="M396" s="785">
        <f t="shared" si="147"/>
        <v>1</v>
      </c>
      <c r="N396" s="842">
        <f t="shared" si="148"/>
        <v>379</v>
      </c>
      <c r="O396" s="816" t="str">
        <f t="shared" si="149"/>
        <v>0</v>
      </c>
      <c r="P396" s="842">
        <f t="shared" si="150"/>
        <v>1</v>
      </c>
      <c r="Q396" s="842">
        <f t="shared" si="151"/>
        <v>1</v>
      </c>
      <c r="BX396" s="67" t="s">
        <v>16</v>
      </c>
      <c r="BY396" s="547" t="s">
        <v>20</v>
      </c>
      <c r="BZ396" s="67" t="s">
        <v>1920</v>
      </c>
      <c r="CA396" s="67" t="s">
        <v>784</v>
      </c>
    </row>
    <row r="397" spans="2:79">
      <c r="B397" s="839"/>
      <c r="C397" s="839"/>
      <c r="D397" s="839"/>
      <c r="E397" s="839">
        <f>IF(H396&lt;&gt;"",E396,IF(E396="","",IFERROR(MATCH(TRUE(),INDEX(INDEX($K:$K,E396+1):$K$203&lt;&gt;"",0),0)+E396,"")))</f>
        <v>538</v>
      </c>
      <c r="F397" s="840">
        <f t="shared" si="152"/>
        <v>0</v>
      </c>
      <c r="G397" s="840" t="str">
        <f t="shared" si="144"/>
        <v>0</v>
      </c>
      <c r="H397" s="841" t="str">
        <f t="shared" si="145"/>
        <v/>
      </c>
      <c r="I397" s="839" t="str">
        <f t="shared" si="146"/>
        <v/>
      </c>
      <c r="M397" s="785">
        <f t="shared" si="147"/>
        <v>1</v>
      </c>
      <c r="N397" s="842">
        <f t="shared" si="148"/>
        <v>380</v>
      </c>
      <c r="O397" s="816" t="str">
        <f t="shared" si="149"/>
        <v>0</v>
      </c>
      <c r="P397" s="842">
        <f t="shared" si="150"/>
        <v>1</v>
      </c>
      <c r="Q397" s="842">
        <f t="shared" si="151"/>
        <v>1</v>
      </c>
      <c r="BX397" s="67" t="s">
        <v>16</v>
      </c>
      <c r="BY397" s="547" t="s">
        <v>20</v>
      </c>
      <c r="BZ397" s="67" t="s">
        <v>1919</v>
      </c>
      <c r="CA397" s="67" t="s">
        <v>785</v>
      </c>
    </row>
    <row r="398" spans="2:79">
      <c r="B398" s="839"/>
      <c r="C398" s="839"/>
      <c r="D398" s="839"/>
      <c r="E398" s="839">
        <f>IF(H397&lt;&gt;"",E397,IF(E397="","",IFERROR(MATCH(TRUE(),INDEX(INDEX($K:$K,E397+1):$K$203&lt;&gt;"",0),0)+E397,"")))</f>
        <v>539</v>
      </c>
      <c r="F398" s="840">
        <f t="shared" si="152"/>
        <v>0</v>
      </c>
      <c r="G398" s="840" t="str">
        <f t="shared" si="144"/>
        <v>0</v>
      </c>
      <c r="H398" s="841" t="str">
        <f t="shared" si="145"/>
        <v/>
      </c>
      <c r="I398" s="839" t="str">
        <f t="shared" si="146"/>
        <v/>
      </c>
      <c r="M398" s="785">
        <f t="shared" si="147"/>
        <v>1</v>
      </c>
      <c r="N398" s="842">
        <f t="shared" si="148"/>
        <v>381</v>
      </c>
      <c r="O398" s="816" t="str">
        <f t="shared" si="149"/>
        <v>0</v>
      </c>
      <c r="P398" s="842">
        <f t="shared" si="150"/>
        <v>1</v>
      </c>
      <c r="Q398" s="842">
        <f t="shared" si="151"/>
        <v>1</v>
      </c>
      <c r="BX398" s="67" t="s">
        <v>16</v>
      </c>
      <c r="BY398" s="547" t="s">
        <v>20</v>
      </c>
      <c r="BZ398" s="67" t="s">
        <v>230</v>
      </c>
      <c r="CA398" s="67" t="s">
        <v>786</v>
      </c>
    </row>
    <row r="399" spans="2:79">
      <c r="B399" s="839"/>
      <c r="C399" s="839"/>
      <c r="D399" s="839"/>
      <c r="E399" s="839">
        <f>IF(H398&lt;&gt;"",E398,IF(E398="","",IFERROR(MATCH(TRUE(),INDEX(INDEX($K:$K,E398+1):$K$203&lt;&gt;"",0),0)+E398,"")))</f>
        <v>540</v>
      </c>
      <c r="F399" s="840">
        <f t="shared" si="152"/>
        <v>0</v>
      </c>
      <c r="G399" s="840" t="str">
        <f t="shared" si="144"/>
        <v>0</v>
      </c>
      <c r="H399" s="841" t="str">
        <f t="shared" si="145"/>
        <v/>
      </c>
      <c r="I399" s="839" t="str">
        <f t="shared" si="146"/>
        <v/>
      </c>
      <c r="M399" s="785">
        <f t="shared" si="147"/>
        <v>1</v>
      </c>
      <c r="N399" s="842">
        <f t="shared" si="148"/>
        <v>382</v>
      </c>
      <c r="O399" s="816" t="str">
        <f t="shared" si="149"/>
        <v>0</v>
      </c>
      <c r="P399" s="842">
        <f t="shared" si="150"/>
        <v>1</v>
      </c>
      <c r="Q399" s="842">
        <f t="shared" si="151"/>
        <v>1</v>
      </c>
      <c r="BX399" s="67" t="s">
        <v>16</v>
      </c>
      <c r="BY399" s="547" t="s">
        <v>20</v>
      </c>
      <c r="BZ399" s="67" t="s">
        <v>1918</v>
      </c>
      <c r="CA399" s="67" t="s">
        <v>787</v>
      </c>
    </row>
    <row r="400" spans="2:79">
      <c r="B400" s="839"/>
      <c r="C400" s="839"/>
      <c r="D400" s="839"/>
      <c r="E400" s="839">
        <f>IF(H399&lt;&gt;"",E399,IF(E399="","",IFERROR(MATCH(TRUE(),INDEX(INDEX($K:$K,E399+1):$K$203&lt;&gt;"",0),0)+E399,"")))</f>
        <v>541</v>
      </c>
      <c r="F400" s="840">
        <f t="shared" si="152"/>
        <v>0</v>
      </c>
      <c r="G400" s="840" t="str">
        <f t="shared" si="144"/>
        <v>0</v>
      </c>
      <c r="H400" s="841" t="str">
        <f t="shared" si="145"/>
        <v/>
      </c>
      <c r="I400" s="839" t="str">
        <f t="shared" si="146"/>
        <v/>
      </c>
      <c r="M400" s="785">
        <f t="shared" si="147"/>
        <v>1</v>
      </c>
      <c r="N400" s="842">
        <f t="shared" si="148"/>
        <v>383</v>
      </c>
      <c r="O400" s="816" t="str">
        <f t="shared" si="149"/>
        <v>0</v>
      </c>
      <c r="P400" s="842">
        <f t="shared" si="150"/>
        <v>1</v>
      </c>
      <c r="Q400" s="842">
        <f t="shared" si="151"/>
        <v>1</v>
      </c>
      <c r="BX400" s="67" t="s">
        <v>16</v>
      </c>
      <c r="BY400" s="547" t="s">
        <v>20</v>
      </c>
      <c r="BZ400" s="67" t="s">
        <v>231</v>
      </c>
      <c r="CA400" s="67" t="s">
        <v>788</v>
      </c>
    </row>
    <row r="401" spans="2:79">
      <c r="B401" s="839"/>
      <c r="C401" s="839"/>
      <c r="D401" s="839"/>
      <c r="E401" s="839">
        <f>IF(H400&lt;&gt;"",E400,IF(E400="","",IFERROR(MATCH(TRUE(),INDEX(INDEX($K:$K,E400+1):$K$203&lt;&gt;"",0),0)+E400,"")))</f>
        <v>542</v>
      </c>
      <c r="F401" s="840">
        <f t="shared" si="152"/>
        <v>0</v>
      </c>
      <c r="G401" s="840" t="str">
        <f t="shared" si="144"/>
        <v>0</v>
      </c>
      <c r="H401" s="841" t="str">
        <f t="shared" si="145"/>
        <v/>
      </c>
      <c r="I401" s="839" t="str">
        <f t="shared" si="146"/>
        <v/>
      </c>
      <c r="M401" s="785">
        <f t="shared" si="147"/>
        <v>1</v>
      </c>
      <c r="N401" s="842">
        <f t="shared" si="148"/>
        <v>384</v>
      </c>
      <c r="O401" s="816" t="str">
        <f t="shared" si="149"/>
        <v>0</v>
      </c>
      <c r="P401" s="842">
        <f t="shared" si="150"/>
        <v>1</v>
      </c>
      <c r="Q401" s="842">
        <f t="shared" si="151"/>
        <v>1</v>
      </c>
      <c r="BX401" s="67" t="s">
        <v>16</v>
      </c>
      <c r="BY401" s="547" t="s">
        <v>20</v>
      </c>
      <c r="BZ401" s="67" t="s">
        <v>232</v>
      </c>
      <c r="CA401" s="67" t="s">
        <v>789</v>
      </c>
    </row>
    <row r="402" spans="2:79">
      <c r="B402" s="839"/>
      <c r="C402" s="839"/>
      <c r="D402" s="839"/>
      <c r="E402" s="839">
        <f>IF(H401&lt;&gt;"",E401,IF(E401="","",IFERROR(MATCH(TRUE(),INDEX(INDEX($K:$K,E401+1):$K$203&lt;&gt;"",0),0)+E401,"")))</f>
        <v>543</v>
      </c>
      <c r="F402" s="840">
        <f t="shared" si="152"/>
        <v>0</v>
      </c>
      <c r="G402" s="840" t="str">
        <f t="shared" ref="G402:G465" si="153">IF(OR(F402="",M402=""),"",LEFT(F402,M402))</f>
        <v>0</v>
      </c>
      <c r="H402" s="841" t="str">
        <f t="shared" ref="H402:H465" si="154">IF(OR(F402="",M402=""),"",TRIM(MID(F402,M402+1,99999)))</f>
        <v/>
      </c>
      <c r="I402" s="839" t="str">
        <f t="shared" ref="I402:I465" si="155">IF(AND(F402&lt;&gt;"",$N$10&gt;0,M402&gt;$N$10),"Mot &gt; limite","")</f>
        <v/>
      </c>
      <c r="M402" s="785">
        <f t="shared" ref="M402:M465" si="156">IF(OR(F402="",$N$10="",$N$10&lt;=0),"",IF(LEN(F402)&lt;=$N$10,LEN(F402),IFERROR(FIND("♦",SUBSTITUTE(LEFT(F402,$N$10)," ","♦",LEN(LEFT(F402,$N$10))-LEN(SUBSTITUTE(LEFT(F402,$N$10)," ","")))),FIND(" ",F402&amp;" ",$N$10+1)-1)))</f>
        <v>1</v>
      </c>
      <c r="N402" s="842">
        <f t="shared" ref="N402:N465" si="157">IF(O402="","",ROW()-17)</f>
        <v>385</v>
      </c>
      <c r="O402" s="816" t="str">
        <f t="shared" ref="O402:O465" si="158">G402</f>
        <v>0</v>
      </c>
      <c r="P402" s="842">
        <f t="shared" ref="P402:P465" si="159">IF(O402="","",LEN(TRIM(O402))-LEN(SUBSTITUTE(TRIM(O402)," ",""))+1)</f>
        <v>1</v>
      </c>
      <c r="Q402" s="842">
        <f t="shared" ref="Q402:Q465" si="160">IF(O402="","",LEN(O402))</f>
        <v>1</v>
      </c>
      <c r="BX402" s="67" t="s">
        <v>16</v>
      </c>
      <c r="BY402" s="547" t="s">
        <v>20</v>
      </c>
      <c r="BZ402" s="67" t="s">
        <v>2155</v>
      </c>
      <c r="CA402" s="67" t="s">
        <v>790</v>
      </c>
    </row>
    <row r="403" spans="2:79">
      <c r="B403" s="839"/>
      <c r="C403" s="839"/>
      <c r="D403" s="839"/>
      <c r="E403" s="839">
        <f>IF(H402&lt;&gt;"",E402,IF(E402="","",IFERROR(MATCH(TRUE(),INDEX(INDEX($K:$K,E402+1):$K$203&lt;&gt;"",0),0)+E402,"")))</f>
        <v>544</v>
      </c>
      <c r="F403" s="840">
        <f t="shared" ref="F403:F466" si="161">IF(E403="","",IF(H402&lt;&gt;"",H402,INDEX($D:$D,E403)))</f>
        <v>0</v>
      </c>
      <c r="G403" s="840" t="str">
        <f t="shared" si="153"/>
        <v>0</v>
      </c>
      <c r="H403" s="841" t="str">
        <f t="shared" si="154"/>
        <v/>
      </c>
      <c r="I403" s="839" t="str">
        <f t="shared" si="155"/>
        <v/>
      </c>
      <c r="M403" s="785">
        <f t="shared" si="156"/>
        <v>1</v>
      </c>
      <c r="N403" s="842">
        <f t="shared" si="157"/>
        <v>386</v>
      </c>
      <c r="O403" s="816" t="str">
        <f t="shared" si="158"/>
        <v>0</v>
      </c>
      <c r="P403" s="842">
        <f t="shared" si="159"/>
        <v>1</v>
      </c>
      <c r="Q403" s="842">
        <f t="shared" si="160"/>
        <v>1</v>
      </c>
      <c r="BX403" s="67" t="s">
        <v>16</v>
      </c>
      <c r="BY403" s="547" t="s">
        <v>20</v>
      </c>
      <c r="BZ403" s="67" t="s">
        <v>1917</v>
      </c>
      <c r="CA403" s="67" t="s">
        <v>791</v>
      </c>
    </row>
    <row r="404" spans="2:79">
      <c r="B404" s="839"/>
      <c r="C404" s="839"/>
      <c r="D404" s="839"/>
      <c r="E404" s="839">
        <f>IF(H403&lt;&gt;"",E403,IF(E403="","",IFERROR(MATCH(TRUE(),INDEX(INDEX($K:$K,E403+1):$K$203&lt;&gt;"",0),0)+E403,"")))</f>
        <v>545</v>
      </c>
      <c r="F404" s="840">
        <f t="shared" si="161"/>
        <v>0</v>
      </c>
      <c r="G404" s="840" t="str">
        <f t="shared" si="153"/>
        <v>0</v>
      </c>
      <c r="H404" s="841" t="str">
        <f t="shared" si="154"/>
        <v/>
      </c>
      <c r="I404" s="839" t="str">
        <f t="shared" si="155"/>
        <v/>
      </c>
      <c r="M404" s="785">
        <f t="shared" si="156"/>
        <v>1</v>
      </c>
      <c r="N404" s="842">
        <f t="shared" si="157"/>
        <v>387</v>
      </c>
      <c r="O404" s="816" t="str">
        <f t="shared" si="158"/>
        <v>0</v>
      </c>
      <c r="P404" s="842">
        <f t="shared" si="159"/>
        <v>1</v>
      </c>
      <c r="Q404" s="842">
        <f t="shared" si="160"/>
        <v>1</v>
      </c>
      <c r="BX404" s="67" t="s">
        <v>16</v>
      </c>
      <c r="BY404" s="547" t="s">
        <v>20</v>
      </c>
      <c r="BZ404" s="67" t="s">
        <v>2156</v>
      </c>
      <c r="CA404" s="67" t="s">
        <v>792</v>
      </c>
    </row>
    <row r="405" spans="2:79">
      <c r="B405" s="839"/>
      <c r="C405" s="839"/>
      <c r="D405" s="839"/>
      <c r="E405" s="839">
        <f>IF(H404&lt;&gt;"",E404,IF(E404="","",IFERROR(MATCH(TRUE(),INDEX(INDEX($K:$K,E404+1):$K$203&lt;&gt;"",0),0)+E404,"")))</f>
        <v>546</v>
      </c>
      <c r="F405" s="840">
        <f t="shared" si="161"/>
        <v>0</v>
      </c>
      <c r="G405" s="840" t="str">
        <f t="shared" si="153"/>
        <v>0</v>
      </c>
      <c r="H405" s="841" t="str">
        <f t="shared" si="154"/>
        <v/>
      </c>
      <c r="I405" s="839" t="str">
        <f t="shared" si="155"/>
        <v/>
      </c>
      <c r="M405" s="785">
        <f t="shared" si="156"/>
        <v>1</v>
      </c>
      <c r="N405" s="842">
        <f t="shared" si="157"/>
        <v>388</v>
      </c>
      <c r="O405" s="816" t="str">
        <f t="shared" si="158"/>
        <v>0</v>
      </c>
      <c r="P405" s="842">
        <f t="shared" si="159"/>
        <v>1</v>
      </c>
      <c r="Q405" s="842">
        <f t="shared" si="160"/>
        <v>1</v>
      </c>
      <c r="BX405" s="67" t="s">
        <v>16</v>
      </c>
      <c r="BY405" s="547" t="s">
        <v>20</v>
      </c>
      <c r="BZ405" s="67" t="s">
        <v>233</v>
      </c>
      <c r="CA405" s="67" t="s">
        <v>793</v>
      </c>
    </row>
    <row r="406" spans="2:79">
      <c r="B406" s="839"/>
      <c r="C406" s="839"/>
      <c r="D406" s="839"/>
      <c r="E406" s="839">
        <f>IF(H405&lt;&gt;"",E405,IF(E405="","",IFERROR(MATCH(TRUE(),INDEX(INDEX($K:$K,E405+1):$K$203&lt;&gt;"",0),0)+E405,"")))</f>
        <v>547</v>
      </c>
      <c r="F406" s="840">
        <f t="shared" si="161"/>
        <v>0</v>
      </c>
      <c r="G406" s="840" t="str">
        <f t="shared" si="153"/>
        <v>0</v>
      </c>
      <c r="H406" s="841" t="str">
        <f t="shared" si="154"/>
        <v/>
      </c>
      <c r="I406" s="839" t="str">
        <f t="shared" si="155"/>
        <v/>
      </c>
      <c r="M406" s="785">
        <f t="shared" si="156"/>
        <v>1</v>
      </c>
      <c r="N406" s="842">
        <f t="shared" si="157"/>
        <v>389</v>
      </c>
      <c r="O406" s="816" t="str">
        <f t="shared" si="158"/>
        <v>0</v>
      </c>
      <c r="P406" s="842">
        <f t="shared" si="159"/>
        <v>1</v>
      </c>
      <c r="Q406" s="842">
        <f t="shared" si="160"/>
        <v>1</v>
      </c>
      <c r="BX406" s="67" t="s">
        <v>16</v>
      </c>
      <c r="BY406" s="547" t="s">
        <v>20</v>
      </c>
      <c r="BZ406" s="67" t="s">
        <v>234</v>
      </c>
      <c r="CA406" s="67" t="s">
        <v>794</v>
      </c>
    </row>
    <row r="407" spans="2:79">
      <c r="B407" s="839"/>
      <c r="C407" s="839"/>
      <c r="D407" s="839"/>
      <c r="E407" s="839">
        <f>IF(H406&lt;&gt;"",E406,IF(E406="","",IFERROR(MATCH(TRUE(),INDEX(INDEX($K:$K,E406+1):$K$203&lt;&gt;"",0),0)+E406,"")))</f>
        <v>548</v>
      </c>
      <c r="F407" s="840">
        <f t="shared" si="161"/>
        <v>0</v>
      </c>
      <c r="G407" s="840" t="str">
        <f t="shared" si="153"/>
        <v>0</v>
      </c>
      <c r="H407" s="841" t="str">
        <f t="shared" si="154"/>
        <v/>
      </c>
      <c r="I407" s="839" t="str">
        <f t="shared" si="155"/>
        <v/>
      </c>
      <c r="M407" s="785">
        <f t="shared" si="156"/>
        <v>1</v>
      </c>
      <c r="N407" s="842">
        <f t="shared" si="157"/>
        <v>390</v>
      </c>
      <c r="O407" s="816" t="str">
        <f t="shared" si="158"/>
        <v>0</v>
      </c>
      <c r="P407" s="842">
        <f t="shared" si="159"/>
        <v>1</v>
      </c>
      <c r="Q407" s="842">
        <f t="shared" si="160"/>
        <v>1</v>
      </c>
      <c r="BX407" s="67" t="s">
        <v>16</v>
      </c>
      <c r="BY407" s="547" t="s">
        <v>20</v>
      </c>
      <c r="BZ407" s="67" t="s">
        <v>1916</v>
      </c>
      <c r="CA407" s="67" t="s">
        <v>795</v>
      </c>
    </row>
    <row r="408" spans="2:79">
      <c r="B408" s="839"/>
      <c r="C408" s="839"/>
      <c r="D408" s="839"/>
      <c r="E408" s="839">
        <f>IF(H407&lt;&gt;"",E407,IF(E407="","",IFERROR(MATCH(TRUE(),INDEX(INDEX($K:$K,E407+1):$K$203&lt;&gt;"",0),0)+E407,"")))</f>
        <v>549</v>
      </c>
      <c r="F408" s="840">
        <f t="shared" si="161"/>
        <v>0</v>
      </c>
      <c r="G408" s="840" t="str">
        <f t="shared" si="153"/>
        <v>0</v>
      </c>
      <c r="H408" s="841" t="str">
        <f t="shared" si="154"/>
        <v/>
      </c>
      <c r="I408" s="839" t="str">
        <f t="shared" si="155"/>
        <v/>
      </c>
      <c r="M408" s="785">
        <f t="shared" si="156"/>
        <v>1</v>
      </c>
      <c r="N408" s="842">
        <f t="shared" si="157"/>
        <v>391</v>
      </c>
      <c r="O408" s="816" t="str">
        <f t="shared" si="158"/>
        <v>0</v>
      </c>
      <c r="P408" s="842">
        <f t="shared" si="159"/>
        <v>1</v>
      </c>
      <c r="Q408" s="842">
        <f t="shared" si="160"/>
        <v>1</v>
      </c>
      <c r="BX408" s="67" t="s">
        <v>16</v>
      </c>
      <c r="BY408" s="547" t="s">
        <v>20</v>
      </c>
      <c r="BZ408" s="67" t="s">
        <v>1915</v>
      </c>
      <c r="CA408" s="67" t="s">
        <v>796</v>
      </c>
    </row>
    <row r="409" spans="2:79">
      <c r="B409" s="839"/>
      <c r="C409" s="839"/>
      <c r="D409" s="839"/>
      <c r="E409" s="839">
        <f>IF(H408&lt;&gt;"",E408,IF(E408="","",IFERROR(MATCH(TRUE(),INDEX(INDEX($K:$K,E408+1):$K$203&lt;&gt;"",0),0)+E408,"")))</f>
        <v>550</v>
      </c>
      <c r="F409" s="840">
        <f t="shared" si="161"/>
        <v>0</v>
      </c>
      <c r="G409" s="840" t="str">
        <f t="shared" si="153"/>
        <v>0</v>
      </c>
      <c r="H409" s="841" t="str">
        <f t="shared" si="154"/>
        <v/>
      </c>
      <c r="I409" s="839" t="str">
        <f t="shared" si="155"/>
        <v/>
      </c>
      <c r="M409" s="785">
        <f t="shared" si="156"/>
        <v>1</v>
      </c>
      <c r="N409" s="842">
        <f t="shared" si="157"/>
        <v>392</v>
      </c>
      <c r="O409" s="816" t="str">
        <f t="shared" si="158"/>
        <v>0</v>
      </c>
      <c r="P409" s="842">
        <f t="shared" si="159"/>
        <v>1</v>
      </c>
      <c r="Q409" s="842">
        <f t="shared" si="160"/>
        <v>1</v>
      </c>
      <c r="BX409" s="67" t="s">
        <v>16</v>
      </c>
      <c r="BY409" s="547" t="s">
        <v>20</v>
      </c>
      <c r="BZ409" s="67" t="s">
        <v>235</v>
      </c>
      <c r="CA409" s="67" t="s">
        <v>797</v>
      </c>
    </row>
    <row r="410" spans="2:79">
      <c r="B410" s="839"/>
      <c r="C410" s="839"/>
      <c r="D410" s="839"/>
      <c r="E410" s="839">
        <f>IF(H409&lt;&gt;"",E409,IF(E409="","",IFERROR(MATCH(TRUE(),INDEX(INDEX($K:$K,E409+1):$K$203&lt;&gt;"",0),0)+E409,"")))</f>
        <v>551</v>
      </c>
      <c r="F410" s="840">
        <f t="shared" si="161"/>
        <v>0</v>
      </c>
      <c r="G410" s="840" t="str">
        <f t="shared" si="153"/>
        <v>0</v>
      </c>
      <c r="H410" s="841" t="str">
        <f t="shared" si="154"/>
        <v/>
      </c>
      <c r="I410" s="839" t="str">
        <f t="shared" si="155"/>
        <v/>
      </c>
      <c r="M410" s="785">
        <f t="shared" si="156"/>
        <v>1</v>
      </c>
      <c r="N410" s="842">
        <f t="shared" si="157"/>
        <v>393</v>
      </c>
      <c r="O410" s="816" t="str">
        <f t="shared" si="158"/>
        <v>0</v>
      </c>
      <c r="P410" s="842">
        <f t="shared" si="159"/>
        <v>1</v>
      </c>
      <c r="Q410" s="842">
        <f t="shared" si="160"/>
        <v>1</v>
      </c>
      <c r="BX410" s="67" t="s">
        <v>16</v>
      </c>
      <c r="BY410" s="547" t="s">
        <v>20</v>
      </c>
      <c r="BZ410" s="67" t="s">
        <v>236</v>
      </c>
      <c r="CA410" s="67" t="s">
        <v>798</v>
      </c>
    </row>
    <row r="411" spans="2:79">
      <c r="B411" s="839"/>
      <c r="C411" s="839"/>
      <c r="D411" s="839"/>
      <c r="E411" s="839">
        <f>IF(H410&lt;&gt;"",E410,IF(E410="","",IFERROR(MATCH(TRUE(),INDEX(INDEX($K:$K,E410+1):$K$203&lt;&gt;"",0),0)+E410,"")))</f>
        <v>552</v>
      </c>
      <c r="F411" s="840">
        <f t="shared" si="161"/>
        <v>0</v>
      </c>
      <c r="G411" s="840" t="str">
        <f t="shared" si="153"/>
        <v>0</v>
      </c>
      <c r="H411" s="841" t="str">
        <f t="shared" si="154"/>
        <v/>
      </c>
      <c r="I411" s="839" t="str">
        <f t="shared" si="155"/>
        <v/>
      </c>
      <c r="M411" s="785">
        <f t="shared" si="156"/>
        <v>1</v>
      </c>
      <c r="N411" s="842">
        <f t="shared" si="157"/>
        <v>394</v>
      </c>
      <c r="O411" s="816" t="str">
        <f t="shared" si="158"/>
        <v>0</v>
      </c>
      <c r="P411" s="842">
        <f t="shared" si="159"/>
        <v>1</v>
      </c>
      <c r="Q411" s="842">
        <f t="shared" si="160"/>
        <v>1</v>
      </c>
      <c r="BX411" s="67" t="s">
        <v>16</v>
      </c>
      <c r="BY411" s="547" t="s">
        <v>20</v>
      </c>
      <c r="BZ411" s="67" t="s">
        <v>2157</v>
      </c>
      <c r="CA411" s="67" t="s">
        <v>799</v>
      </c>
    </row>
    <row r="412" spans="2:79">
      <c r="B412" s="839"/>
      <c r="C412" s="839"/>
      <c r="D412" s="839"/>
      <c r="E412" s="839">
        <f>IF(H411&lt;&gt;"",E411,IF(E411="","",IFERROR(MATCH(TRUE(),INDEX(INDEX($K:$K,E411+1):$K$203&lt;&gt;"",0),0)+E411,"")))</f>
        <v>553</v>
      </c>
      <c r="F412" s="840">
        <f t="shared" si="161"/>
        <v>0</v>
      </c>
      <c r="G412" s="840" t="str">
        <f t="shared" si="153"/>
        <v>0</v>
      </c>
      <c r="H412" s="841" t="str">
        <f t="shared" si="154"/>
        <v/>
      </c>
      <c r="I412" s="839" t="str">
        <f t="shared" si="155"/>
        <v/>
      </c>
      <c r="M412" s="785">
        <f t="shared" si="156"/>
        <v>1</v>
      </c>
      <c r="N412" s="842">
        <f t="shared" si="157"/>
        <v>395</v>
      </c>
      <c r="O412" s="816" t="str">
        <f t="shared" si="158"/>
        <v>0</v>
      </c>
      <c r="P412" s="842">
        <f t="shared" si="159"/>
        <v>1</v>
      </c>
      <c r="Q412" s="842">
        <f t="shared" si="160"/>
        <v>1</v>
      </c>
      <c r="BX412" s="67" t="s">
        <v>16</v>
      </c>
      <c r="BY412" s="547" t="s">
        <v>20</v>
      </c>
      <c r="BZ412" s="67" t="s">
        <v>237</v>
      </c>
      <c r="CA412" s="67" t="s">
        <v>800</v>
      </c>
    </row>
    <row r="413" spans="2:79">
      <c r="B413" s="839"/>
      <c r="C413" s="839"/>
      <c r="D413" s="839"/>
      <c r="E413" s="839">
        <f>IF(H412&lt;&gt;"",E412,IF(E412="","",IFERROR(MATCH(TRUE(),INDEX(INDEX($K:$K,E412+1):$K$203&lt;&gt;"",0),0)+E412,"")))</f>
        <v>554</v>
      </c>
      <c r="F413" s="840">
        <f t="shared" si="161"/>
        <v>0</v>
      </c>
      <c r="G413" s="840" t="str">
        <f t="shared" si="153"/>
        <v>0</v>
      </c>
      <c r="H413" s="841" t="str">
        <f t="shared" si="154"/>
        <v/>
      </c>
      <c r="I413" s="839" t="str">
        <f t="shared" si="155"/>
        <v/>
      </c>
      <c r="M413" s="785">
        <f t="shared" si="156"/>
        <v>1</v>
      </c>
      <c r="N413" s="842">
        <f t="shared" si="157"/>
        <v>396</v>
      </c>
      <c r="O413" s="816" t="str">
        <f t="shared" si="158"/>
        <v>0</v>
      </c>
      <c r="P413" s="842">
        <f t="shared" si="159"/>
        <v>1</v>
      </c>
      <c r="Q413" s="842">
        <f t="shared" si="160"/>
        <v>1</v>
      </c>
      <c r="BX413" s="67" t="s">
        <v>16</v>
      </c>
      <c r="BY413" s="547" t="s">
        <v>20</v>
      </c>
      <c r="BZ413" s="67" t="s">
        <v>238</v>
      </c>
      <c r="CA413" s="67" t="s">
        <v>801</v>
      </c>
    </row>
    <row r="414" spans="2:79">
      <c r="B414" s="839"/>
      <c r="C414" s="839"/>
      <c r="D414" s="839"/>
      <c r="E414" s="839">
        <f>IF(H413&lt;&gt;"",E413,IF(E413="","",IFERROR(MATCH(TRUE(),INDEX(INDEX($K:$K,E413+1):$K$203&lt;&gt;"",0),0)+E413,"")))</f>
        <v>555</v>
      </c>
      <c r="F414" s="840">
        <f t="shared" si="161"/>
        <v>0</v>
      </c>
      <c r="G414" s="840" t="str">
        <f t="shared" si="153"/>
        <v>0</v>
      </c>
      <c r="H414" s="841" t="str">
        <f t="shared" si="154"/>
        <v/>
      </c>
      <c r="I414" s="839" t="str">
        <f t="shared" si="155"/>
        <v/>
      </c>
      <c r="M414" s="785">
        <f t="shared" si="156"/>
        <v>1</v>
      </c>
      <c r="N414" s="842">
        <f t="shared" si="157"/>
        <v>397</v>
      </c>
      <c r="O414" s="816" t="str">
        <f t="shared" si="158"/>
        <v>0</v>
      </c>
      <c r="P414" s="842">
        <f t="shared" si="159"/>
        <v>1</v>
      </c>
      <c r="Q414" s="842">
        <f t="shared" si="160"/>
        <v>1</v>
      </c>
      <c r="BX414" s="67" t="s">
        <v>16</v>
      </c>
      <c r="BY414" s="547" t="s">
        <v>20</v>
      </c>
      <c r="BZ414" s="67" t="s">
        <v>239</v>
      </c>
      <c r="CA414" s="67" t="s">
        <v>802</v>
      </c>
    </row>
    <row r="415" spans="2:79">
      <c r="B415" s="839"/>
      <c r="C415" s="839"/>
      <c r="D415" s="839"/>
      <c r="E415" s="839">
        <f>IF(H414&lt;&gt;"",E414,IF(E414="","",IFERROR(MATCH(TRUE(),INDEX(INDEX($K:$K,E414+1):$K$203&lt;&gt;"",0),0)+E414,"")))</f>
        <v>556</v>
      </c>
      <c r="F415" s="840">
        <f t="shared" si="161"/>
        <v>0</v>
      </c>
      <c r="G415" s="840" t="str">
        <f t="shared" si="153"/>
        <v>0</v>
      </c>
      <c r="H415" s="841" t="str">
        <f t="shared" si="154"/>
        <v/>
      </c>
      <c r="I415" s="839" t="str">
        <f t="shared" si="155"/>
        <v/>
      </c>
      <c r="M415" s="785">
        <f t="shared" si="156"/>
        <v>1</v>
      </c>
      <c r="N415" s="842">
        <f t="shared" si="157"/>
        <v>398</v>
      </c>
      <c r="O415" s="816" t="str">
        <f t="shared" si="158"/>
        <v>0</v>
      </c>
      <c r="P415" s="842">
        <f t="shared" si="159"/>
        <v>1</v>
      </c>
      <c r="Q415" s="842">
        <f t="shared" si="160"/>
        <v>1</v>
      </c>
      <c r="BX415" s="67" t="s">
        <v>16</v>
      </c>
      <c r="BY415" s="547" t="s">
        <v>20</v>
      </c>
      <c r="BZ415" s="67" t="s">
        <v>240</v>
      </c>
      <c r="CA415" s="67" t="s">
        <v>803</v>
      </c>
    </row>
    <row r="416" spans="2:79">
      <c r="B416" s="839"/>
      <c r="C416" s="839"/>
      <c r="D416" s="839"/>
      <c r="E416" s="839">
        <f>IF(H415&lt;&gt;"",E415,IF(E415="","",IFERROR(MATCH(TRUE(),INDEX(INDEX($K:$K,E415+1):$K$203&lt;&gt;"",0),0)+E415,"")))</f>
        <v>557</v>
      </c>
      <c r="F416" s="840">
        <f t="shared" si="161"/>
        <v>0</v>
      </c>
      <c r="G416" s="840" t="str">
        <f t="shared" si="153"/>
        <v>0</v>
      </c>
      <c r="H416" s="841" t="str">
        <f t="shared" si="154"/>
        <v/>
      </c>
      <c r="I416" s="839" t="str">
        <f t="shared" si="155"/>
        <v/>
      </c>
      <c r="M416" s="785">
        <f t="shared" si="156"/>
        <v>1</v>
      </c>
      <c r="N416" s="842">
        <f t="shared" si="157"/>
        <v>399</v>
      </c>
      <c r="O416" s="816" t="str">
        <f t="shared" si="158"/>
        <v>0</v>
      </c>
      <c r="P416" s="842">
        <f t="shared" si="159"/>
        <v>1</v>
      </c>
      <c r="Q416" s="842">
        <f t="shared" si="160"/>
        <v>1</v>
      </c>
      <c r="BX416" s="67" t="s">
        <v>16</v>
      </c>
      <c r="BY416" s="547" t="s">
        <v>20</v>
      </c>
      <c r="BZ416" s="67" t="s">
        <v>1914</v>
      </c>
      <c r="CA416" s="67" t="s">
        <v>804</v>
      </c>
    </row>
    <row r="417" spans="2:79">
      <c r="B417" s="839"/>
      <c r="C417" s="839"/>
      <c r="D417" s="839"/>
      <c r="E417" s="839">
        <f>IF(H416&lt;&gt;"",E416,IF(E416="","",IFERROR(MATCH(TRUE(),INDEX(INDEX($K:$K,E416+1):$K$203&lt;&gt;"",0),0)+E416,"")))</f>
        <v>558</v>
      </c>
      <c r="F417" s="840">
        <f t="shared" si="161"/>
        <v>0</v>
      </c>
      <c r="G417" s="840" t="str">
        <f t="shared" si="153"/>
        <v>0</v>
      </c>
      <c r="H417" s="841" t="str">
        <f t="shared" si="154"/>
        <v/>
      </c>
      <c r="I417" s="839" t="str">
        <f t="shared" si="155"/>
        <v/>
      </c>
      <c r="M417" s="785">
        <f t="shared" si="156"/>
        <v>1</v>
      </c>
      <c r="N417" s="842">
        <f t="shared" si="157"/>
        <v>400</v>
      </c>
      <c r="O417" s="816" t="str">
        <f t="shared" si="158"/>
        <v>0</v>
      </c>
      <c r="P417" s="842">
        <f t="shared" si="159"/>
        <v>1</v>
      </c>
      <c r="Q417" s="842">
        <f t="shared" si="160"/>
        <v>1</v>
      </c>
      <c r="BX417" s="67" t="s">
        <v>16</v>
      </c>
      <c r="BY417" s="547" t="s">
        <v>20</v>
      </c>
      <c r="BZ417" s="67" t="s">
        <v>241</v>
      </c>
      <c r="CA417" s="67" t="s">
        <v>805</v>
      </c>
    </row>
    <row r="418" spans="2:79">
      <c r="B418" s="839"/>
      <c r="C418" s="839"/>
      <c r="D418" s="839"/>
      <c r="E418" s="839">
        <f>IF(H417&lt;&gt;"",E417,IF(E417="","",IFERROR(MATCH(TRUE(),INDEX(INDEX($K:$K,E417+1):$K$203&lt;&gt;"",0),0)+E417,"")))</f>
        <v>559</v>
      </c>
      <c r="F418" s="840">
        <f t="shared" si="161"/>
        <v>0</v>
      </c>
      <c r="G418" s="840" t="str">
        <f t="shared" si="153"/>
        <v>0</v>
      </c>
      <c r="H418" s="841" t="str">
        <f t="shared" si="154"/>
        <v/>
      </c>
      <c r="I418" s="839" t="str">
        <f t="shared" si="155"/>
        <v/>
      </c>
      <c r="M418" s="785">
        <f t="shared" si="156"/>
        <v>1</v>
      </c>
      <c r="N418" s="842">
        <f t="shared" si="157"/>
        <v>401</v>
      </c>
      <c r="O418" s="816" t="str">
        <f t="shared" si="158"/>
        <v>0</v>
      </c>
      <c r="P418" s="842">
        <f t="shared" si="159"/>
        <v>1</v>
      </c>
      <c r="Q418" s="842">
        <f t="shared" si="160"/>
        <v>1</v>
      </c>
      <c r="BX418" s="67" t="s">
        <v>17</v>
      </c>
      <c r="BY418" s="547" t="s">
        <v>20</v>
      </c>
      <c r="BZ418" s="67" t="s">
        <v>242</v>
      </c>
      <c r="CA418" s="67" t="s">
        <v>806</v>
      </c>
    </row>
    <row r="419" spans="2:79">
      <c r="B419" s="839"/>
      <c r="C419" s="839"/>
      <c r="D419" s="839"/>
      <c r="E419" s="839">
        <f>IF(H418&lt;&gt;"",E418,IF(E418="","",IFERROR(MATCH(TRUE(),INDEX(INDEX($K:$K,E418+1):$K$203&lt;&gt;"",0),0)+E418,"")))</f>
        <v>560</v>
      </c>
      <c r="F419" s="840">
        <f t="shared" si="161"/>
        <v>0</v>
      </c>
      <c r="G419" s="840" t="str">
        <f t="shared" si="153"/>
        <v>0</v>
      </c>
      <c r="H419" s="841" t="str">
        <f t="shared" si="154"/>
        <v/>
      </c>
      <c r="I419" s="839" t="str">
        <f t="shared" si="155"/>
        <v/>
      </c>
      <c r="M419" s="785">
        <f t="shared" si="156"/>
        <v>1</v>
      </c>
      <c r="N419" s="842">
        <f t="shared" si="157"/>
        <v>402</v>
      </c>
      <c r="O419" s="816" t="str">
        <f t="shared" si="158"/>
        <v>0</v>
      </c>
      <c r="P419" s="842">
        <f t="shared" si="159"/>
        <v>1</v>
      </c>
      <c r="Q419" s="842">
        <f t="shared" si="160"/>
        <v>1</v>
      </c>
      <c r="BX419" s="67" t="s">
        <v>17</v>
      </c>
      <c r="BY419" s="547" t="s">
        <v>20</v>
      </c>
      <c r="BZ419" s="67" t="s">
        <v>243</v>
      </c>
      <c r="CA419" s="67" t="s">
        <v>807</v>
      </c>
    </row>
    <row r="420" spans="2:79">
      <c r="B420" s="839"/>
      <c r="C420" s="839"/>
      <c r="D420" s="839"/>
      <c r="E420" s="839">
        <f>IF(H419&lt;&gt;"",E419,IF(E419="","",IFERROR(MATCH(TRUE(),INDEX(INDEX($K:$K,E419+1):$K$203&lt;&gt;"",0),0)+E419,"")))</f>
        <v>561</v>
      </c>
      <c r="F420" s="840">
        <f t="shared" si="161"/>
        <v>0</v>
      </c>
      <c r="G420" s="840" t="str">
        <f t="shared" si="153"/>
        <v>0</v>
      </c>
      <c r="H420" s="841" t="str">
        <f t="shared" si="154"/>
        <v/>
      </c>
      <c r="I420" s="839" t="str">
        <f t="shared" si="155"/>
        <v/>
      </c>
      <c r="M420" s="785">
        <f t="shared" si="156"/>
        <v>1</v>
      </c>
      <c r="N420" s="842">
        <f t="shared" si="157"/>
        <v>403</v>
      </c>
      <c r="O420" s="816" t="str">
        <f t="shared" si="158"/>
        <v>0</v>
      </c>
      <c r="P420" s="842">
        <f t="shared" si="159"/>
        <v>1</v>
      </c>
      <c r="Q420" s="842">
        <f t="shared" si="160"/>
        <v>1</v>
      </c>
      <c r="BX420" s="67" t="s">
        <v>17</v>
      </c>
      <c r="BY420" s="547" t="s">
        <v>20</v>
      </c>
      <c r="BZ420" s="67" t="s">
        <v>244</v>
      </c>
      <c r="CA420" s="67" t="s">
        <v>808</v>
      </c>
    </row>
    <row r="421" spans="2:79">
      <c r="B421" s="839"/>
      <c r="C421" s="839"/>
      <c r="D421" s="839"/>
      <c r="E421" s="839">
        <f>IF(H420&lt;&gt;"",E420,IF(E420="","",IFERROR(MATCH(TRUE(),INDEX(INDEX($K:$K,E420+1):$K$203&lt;&gt;"",0),0)+E420,"")))</f>
        <v>562</v>
      </c>
      <c r="F421" s="840">
        <f t="shared" si="161"/>
        <v>0</v>
      </c>
      <c r="G421" s="840" t="str">
        <f t="shared" si="153"/>
        <v>0</v>
      </c>
      <c r="H421" s="841" t="str">
        <f t="shared" si="154"/>
        <v/>
      </c>
      <c r="I421" s="839" t="str">
        <f t="shared" si="155"/>
        <v/>
      </c>
      <c r="M421" s="785">
        <f t="shared" si="156"/>
        <v>1</v>
      </c>
      <c r="N421" s="842">
        <f t="shared" si="157"/>
        <v>404</v>
      </c>
      <c r="O421" s="816" t="str">
        <f t="shared" si="158"/>
        <v>0</v>
      </c>
      <c r="P421" s="842">
        <f t="shared" si="159"/>
        <v>1</v>
      </c>
      <c r="Q421" s="842">
        <f t="shared" si="160"/>
        <v>1</v>
      </c>
      <c r="BX421" s="67" t="s">
        <v>17</v>
      </c>
      <c r="BY421" s="547" t="s">
        <v>20</v>
      </c>
      <c r="BZ421" s="67" t="s">
        <v>1913</v>
      </c>
      <c r="CA421" s="67" t="s">
        <v>2181</v>
      </c>
    </row>
    <row r="422" spans="2:79">
      <c r="B422" s="839"/>
      <c r="C422" s="839"/>
      <c r="D422" s="839"/>
      <c r="E422" s="839">
        <f>IF(H421&lt;&gt;"",E421,IF(E421="","",IFERROR(MATCH(TRUE(),INDEX(INDEX($K:$K,E421+1):$K$203&lt;&gt;"",0),0)+E421,"")))</f>
        <v>563</v>
      </c>
      <c r="F422" s="840">
        <f t="shared" si="161"/>
        <v>0</v>
      </c>
      <c r="G422" s="840" t="str">
        <f t="shared" si="153"/>
        <v>0</v>
      </c>
      <c r="H422" s="841" t="str">
        <f t="shared" si="154"/>
        <v/>
      </c>
      <c r="I422" s="839" t="str">
        <f t="shared" si="155"/>
        <v/>
      </c>
      <c r="M422" s="785">
        <f t="shared" si="156"/>
        <v>1</v>
      </c>
      <c r="N422" s="842">
        <f t="shared" si="157"/>
        <v>405</v>
      </c>
      <c r="O422" s="816" t="str">
        <f t="shared" si="158"/>
        <v>0</v>
      </c>
      <c r="P422" s="842">
        <f t="shared" si="159"/>
        <v>1</v>
      </c>
      <c r="Q422" s="842">
        <f t="shared" si="160"/>
        <v>1</v>
      </c>
      <c r="BX422" s="67" t="s">
        <v>17</v>
      </c>
      <c r="BY422" s="547" t="s">
        <v>20</v>
      </c>
      <c r="BZ422" s="67" t="s">
        <v>1912</v>
      </c>
      <c r="CA422" s="67" t="s">
        <v>2182</v>
      </c>
    </row>
    <row r="423" spans="2:79">
      <c r="B423" s="839"/>
      <c r="C423" s="839"/>
      <c r="D423" s="839"/>
      <c r="E423" s="839">
        <f>IF(H422&lt;&gt;"",E422,IF(E422="","",IFERROR(MATCH(TRUE(),INDEX(INDEX($K:$K,E422+1):$K$203&lt;&gt;"",0),0)+E422,"")))</f>
        <v>564</v>
      </c>
      <c r="F423" s="840">
        <f t="shared" si="161"/>
        <v>0</v>
      </c>
      <c r="G423" s="840" t="str">
        <f t="shared" si="153"/>
        <v>0</v>
      </c>
      <c r="H423" s="841" t="str">
        <f t="shared" si="154"/>
        <v/>
      </c>
      <c r="I423" s="839" t="str">
        <f t="shared" si="155"/>
        <v/>
      </c>
      <c r="M423" s="785">
        <f t="shared" si="156"/>
        <v>1</v>
      </c>
      <c r="N423" s="842">
        <f t="shared" si="157"/>
        <v>406</v>
      </c>
      <c r="O423" s="816" t="str">
        <f t="shared" si="158"/>
        <v>0</v>
      </c>
      <c r="P423" s="842">
        <f t="shared" si="159"/>
        <v>1</v>
      </c>
      <c r="Q423" s="842">
        <f t="shared" si="160"/>
        <v>1</v>
      </c>
      <c r="BX423" s="67" t="s">
        <v>17</v>
      </c>
      <c r="BY423" s="547" t="s">
        <v>20</v>
      </c>
      <c r="BZ423" s="67" t="s">
        <v>245</v>
      </c>
      <c r="CA423" s="67" t="s">
        <v>2183</v>
      </c>
    </row>
    <row r="424" spans="2:79">
      <c r="B424" s="839"/>
      <c r="C424" s="839"/>
      <c r="D424" s="839"/>
      <c r="E424" s="839">
        <f>IF(H423&lt;&gt;"",E423,IF(E423="","",IFERROR(MATCH(TRUE(),INDEX(INDEX($K:$K,E423+1):$K$203&lt;&gt;"",0),0)+E423,"")))</f>
        <v>565</v>
      </c>
      <c r="F424" s="840">
        <f t="shared" si="161"/>
        <v>0</v>
      </c>
      <c r="G424" s="840" t="str">
        <f t="shared" si="153"/>
        <v>0</v>
      </c>
      <c r="H424" s="841" t="str">
        <f t="shared" si="154"/>
        <v/>
      </c>
      <c r="I424" s="839" t="str">
        <f t="shared" si="155"/>
        <v/>
      </c>
      <c r="M424" s="785">
        <f t="shared" si="156"/>
        <v>1</v>
      </c>
      <c r="N424" s="842">
        <f t="shared" si="157"/>
        <v>407</v>
      </c>
      <c r="O424" s="816" t="str">
        <f t="shared" si="158"/>
        <v>0</v>
      </c>
      <c r="P424" s="842">
        <f t="shared" si="159"/>
        <v>1</v>
      </c>
      <c r="Q424" s="842">
        <f t="shared" si="160"/>
        <v>1</v>
      </c>
      <c r="BX424" s="67" t="s">
        <v>17</v>
      </c>
      <c r="BY424" s="547" t="s">
        <v>20</v>
      </c>
      <c r="BZ424" s="67" t="s">
        <v>1911</v>
      </c>
      <c r="CA424" s="67" t="s">
        <v>2184</v>
      </c>
    </row>
    <row r="425" spans="2:79">
      <c r="B425" s="839"/>
      <c r="C425" s="839"/>
      <c r="D425" s="839"/>
      <c r="E425" s="839">
        <f>IF(H424&lt;&gt;"",E424,IF(E424="","",IFERROR(MATCH(TRUE(),INDEX(INDEX($K:$K,E424+1):$K$203&lt;&gt;"",0),0)+E424,"")))</f>
        <v>566</v>
      </c>
      <c r="F425" s="840">
        <f t="shared" si="161"/>
        <v>0</v>
      </c>
      <c r="G425" s="840" t="str">
        <f t="shared" si="153"/>
        <v>0</v>
      </c>
      <c r="H425" s="841" t="str">
        <f t="shared" si="154"/>
        <v/>
      </c>
      <c r="I425" s="839" t="str">
        <f t="shared" si="155"/>
        <v/>
      </c>
      <c r="M425" s="785">
        <f t="shared" si="156"/>
        <v>1</v>
      </c>
      <c r="N425" s="842">
        <f t="shared" si="157"/>
        <v>408</v>
      </c>
      <c r="O425" s="816" t="str">
        <f t="shared" si="158"/>
        <v>0</v>
      </c>
      <c r="P425" s="842">
        <f t="shared" si="159"/>
        <v>1</v>
      </c>
      <c r="Q425" s="842">
        <f t="shared" si="160"/>
        <v>1</v>
      </c>
      <c r="BX425" s="67" t="s">
        <v>17</v>
      </c>
      <c r="BY425" s="547" t="s">
        <v>20</v>
      </c>
      <c r="BZ425" s="67" t="s">
        <v>246</v>
      </c>
      <c r="CA425" s="67" t="s">
        <v>2185</v>
      </c>
    </row>
    <row r="426" spans="2:79">
      <c r="B426" s="839"/>
      <c r="C426" s="839"/>
      <c r="D426" s="839"/>
      <c r="E426" s="839">
        <f>IF(H425&lt;&gt;"",E425,IF(E425="","",IFERROR(MATCH(TRUE(),INDEX(INDEX($K:$K,E425+1):$K$203&lt;&gt;"",0),0)+E425,"")))</f>
        <v>567</v>
      </c>
      <c r="F426" s="840">
        <f t="shared" si="161"/>
        <v>0</v>
      </c>
      <c r="G426" s="840" t="str">
        <f t="shared" si="153"/>
        <v>0</v>
      </c>
      <c r="H426" s="841" t="str">
        <f t="shared" si="154"/>
        <v/>
      </c>
      <c r="I426" s="839" t="str">
        <f t="shared" si="155"/>
        <v/>
      </c>
      <c r="M426" s="785">
        <f t="shared" si="156"/>
        <v>1</v>
      </c>
      <c r="N426" s="842">
        <f t="shared" si="157"/>
        <v>409</v>
      </c>
      <c r="O426" s="816" t="str">
        <f t="shared" si="158"/>
        <v>0</v>
      </c>
      <c r="P426" s="842">
        <f t="shared" si="159"/>
        <v>1</v>
      </c>
      <c r="Q426" s="842">
        <f t="shared" si="160"/>
        <v>1</v>
      </c>
      <c r="BX426" s="67" t="s">
        <v>17</v>
      </c>
      <c r="BY426" s="547" t="s">
        <v>20</v>
      </c>
      <c r="BZ426" s="67" t="s">
        <v>247</v>
      </c>
      <c r="CA426" s="67" t="s">
        <v>2186</v>
      </c>
    </row>
    <row r="427" spans="2:79">
      <c r="B427" s="839"/>
      <c r="C427" s="839"/>
      <c r="D427" s="839"/>
      <c r="E427" s="839">
        <f>IF(H426&lt;&gt;"",E426,IF(E426="","",IFERROR(MATCH(TRUE(),INDEX(INDEX($K:$K,E426+1):$K$203&lt;&gt;"",0),0)+E426,"")))</f>
        <v>568</v>
      </c>
      <c r="F427" s="840">
        <f t="shared" si="161"/>
        <v>0</v>
      </c>
      <c r="G427" s="840" t="str">
        <f t="shared" si="153"/>
        <v>0</v>
      </c>
      <c r="H427" s="841" t="str">
        <f t="shared" si="154"/>
        <v/>
      </c>
      <c r="I427" s="839" t="str">
        <f t="shared" si="155"/>
        <v/>
      </c>
      <c r="M427" s="785">
        <f t="shared" si="156"/>
        <v>1</v>
      </c>
      <c r="N427" s="842">
        <f t="shared" si="157"/>
        <v>410</v>
      </c>
      <c r="O427" s="816" t="str">
        <f t="shared" si="158"/>
        <v>0</v>
      </c>
      <c r="P427" s="842">
        <f t="shared" si="159"/>
        <v>1</v>
      </c>
      <c r="Q427" s="842">
        <f t="shared" si="160"/>
        <v>1</v>
      </c>
      <c r="BX427" s="67" t="s">
        <v>17</v>
      </c>
      <c r="BY427" s="547" t="s">
        <v>20</v>
      </c>
      <c r="BZ427" s="67" t="s">
        <v>248</v>
      </c>
      <c r="CA427" s="67" t="s">
        <v>2187</v>
      </c>
    </row>
    <row r="428" spans="2:79">
      <c r="B428" s="839"/>
      <c r="C428" s="839"/>
      <c r="D428" s="839"/>
      <c r="E428" s="839">
        <f>IF(H427&lt;&gt;"",E427,IF(E427="","",IFERROR(MATCH(TRUE(),INDEX(INDEX($K:$K,E427+1):$K$203&lt;&gt;"",0),0)+E427,"")))</f>
        <v>569</v>
      </c>
      <c r="F428" s="840">
        <f t="shared" si="161"/>
        <v>0</v>
      </c>
      <c r="G428" s="840" t="str">
        <f t="shared" si="153"/>
        <v>0</v>
      </c>
      <c r="H428" s="841" t="str">
        <f t="shared" si="154"/>
        <v/>
      </c>
      <c r="I428" s="839" t="str">
        <f t="shared" si="155"/>
        <v/>
      </c>
      <c r="M428" s="785">
        <f t="shared" si="156"/>
        <v>1</v>
      </c>
      <c r="N428" s="842">
        <f t="shared" si="157"/>
        <v>411</v>
      </c>
      <c r="O428" s="816" t="str">
        <f t="shared" si="158"/>
        <v>0</v>
      </c>
      <c r="P428" s="842">
        <f t="shared" si="159"/>
        <v>1</v>
      </c>
      <c r="Q428" s="842">
        <f t="shared" si="160"/>
        <v>1</v>
      </c>
      <c r="BX428" s="67" t="s">
        <v>17</v>
      </c>
      <c r="BY428" s="547" t="s">
        <v>20</v>
      </c>
      <c r="BZ428" s="67" t="s">
        <v>249</v>
      </c>
      <c r="CA428" s="67" t="s">
        <v>2188</v>
      </c>
    </row>
    <row r="429" spans="2:79">
      <c r="B429" s="839"/>
      <c r="C429" s="839"/>
      <c r="D429" s="839"/>
      <c r="E429" s="839">
        <f>IF(H428&lt;&gt;"",E428,IF(E428="","",IFERROR(MATCH(TRUE(),INDEX(INDEX($K:$K,E428+1):$K$203&lt;&gt;"",0),0)+E428,"")))</f>
        <v>570</v>
      </c>
      <c r="F429" s="840">
        <f t="shared" si="161"/>
        <v>0</v>
      </c>
      <c r="G429" s="840" t="str">
        <f t="shared" si="153"/>
        <v>0</v>
      </c>
      <c r="H429" s="841" t="str">
        <f t="shared" si="154"/>
        <v/>
      </c>
      <c r="I429" s="839" t="str">
        <f t="shared" si="155"/>
        <v/>
      </c>
      <c r="M429" s="785">
        <f t="shared" si="156"/>
        <v>1</v>
      </c>
      <c r="N429" s="842">
        <f t="shared" si="157"/>
        <v>412</v>
      </c>
      <c r="O429" s="816" t="str">
        <f t="shared" si="158"/>
        <v>0</v>
      </c>
      <c r="P429" s="842">
        <f t="shared" si="159"/>
        <v>1</v>
      </c>
      <c r="Q429" s="842">
        <f t="shared" si="160"/>
        <v>1</v>
      </c>
      <c r="BX429" s="67" t="s">
        <v>17</v>
      </c>
      <c r="BY429" s="547" t="s">
        <v>20</v>
      </c>
      <c r="BZ429" s="67" t="s">
        <v>250</v>
      </c>
      <c r="CA429" s="67" t="s">
        <v>2189</v>
      </c>
    </row>
    <row r="430" spans="2:79">
      <c r="B430" s="839"/>
      <c r="C430" s="839"/>
      <c r="D430" s="839"/>
      <c r="E430" s="839">
        <f>IF(H429&lt;&gt;"",E429,IF(E429="","",IFERROR(MATCH(TRUE(),INDEX(INDEX($K:$K,E429+1):$K$203&lt;&gt;"",0),0)+E429,"")))</f>
        <v>571</v>
      </c>
      <c r="F430" s="840">
        <f t="shared" si="161"/>
        <v>0</v>
      </c>
      <c r="G430" s="840" t="str">
        <f t="shared" si="153"/>
        <v>0</v>
      </c>
      <c r="H430" s="841" t="str">
        <f t="shared" si="154"/>
        <v/>
      </c>
      <c r="I430" s="839" t="str">
        <f t="shared" si="155"/>
        <v/>
      </c>
      <c r="M430" s="785">
        <f t="shared" si="156"/>
        <v>1</v>
      </c>
      <c r="N430" s="842">
        <f t="shared" si="157"/>
        <v>413</v>
      </c>
      <c r="O430" s="816" t="str">
        <f t="shared" si="158"/>
        <v>0</v>
      </c>
      <c r="P430" s="842">
        <f t="shared" si="159"/>
        <v>1</v>
      </c>
      <c r="Q430" s="842">
        <f t="shared" si="160"/>
        <v>1</v>
      </c>
      <c r="BX430" s="67" t="s">
        <v>18</v>
      </c>
      <c r="BY430" s="547" t="s">
        <v>20</v>
      </c>
      <c r="BZ430" s="67" t="s">
        <v>251</v>
      </c>
      <c r="CA430" s="67" t="s">
        <v>2190</v>
      </c>
    </row>
    <row r="431" spans="2:79">
      <c r="B431" s="839"/>
      <c r="C431" s="839"/>
      <c r="D431" s="839"/>
      <c r="E431" s="839">
        <f>IF(H430&lt;&gt;"",E430,IF(E430="","",IFERROR(MATCH(TRUE(),INDEX(INDEX($K:$K,E430+1):$K$203&lt;&gt;"",0),0)+E430,"")))</f>
        <v>572</v>
      </c>
      <c r="F431" s="840">
        <f t="shared" si="161"/>
        <v>0</v>
      </c>
      <c r="G431" s="840" t="str">
        <f t="shared" si="153"/>
        <v>0</v>
      </c>
      <c r="H431" s="841" t="str">
        <f t="shared" si="154"/>
        <v/>
      </c>
      <c r="I431" s="839" t="str">
        <f t="shared" si="155"/>
        <v/>
      </c>
      <c r="M431" s="785">
        <f t="shared" si="156"/>
        <v>1</v>
      </c>
      <c r="N431" s="842">
        <f t="shared" si="157"/>
        <v>414</v>
      </c>
      <c r="O431" s="816" t="str">
        <f t="shared" si="158"/>
        <v>0</v>
      </c>
      <c r="P431" s="842">
        <f t="shared" si="159"/>
        <v>1</v>
      </c>
      <c r="Q431" s="842">
        <f t="shared" si="160"/>
        <v>1</v>
      </c>
      <c r="BX431" s="67" t="s">
        <v>18</v>
      </c>
      <c r="BY431" s="547" t="s">
        <v>20</v>
      </c>
      <c r="BZ431" s="67" t="s">
        <v>252</v>
      </c>
      <c r="CA431" s="67" t="s">
        <v>2191</v>
      </c>
    </row>
    <row r="432" spans="2:79">
      <c r="B432" s="839"/>
      <c r="C432" s="839"/>
      <c r="D432" s="839"/>
      <c r="E432" s="839">
        <f>IF(H431&lt;&gt;"",E431,IF(E431="","",IFERROR(MATCH(TRUE(),INDEX(INDEX($K:$K,E431+1):$K$203&lt;&gt;"",0),0)+E431,"")))</f>
        <v>573</v>
      </c>
      <c r="F432" s="840">
        <f t="shared" si="161"/>
        <v>0</v>
      </c>
      <c r="G432" s="840" t="str">
        <f t="shared" si="153"/>
        <v>0</v>
      </c>
      <c r="H432" s="841" t="str">
        <f t="shared" si="154"/>
        <v/>
      </c>
      <c r="I432" s="839" t="str">
        <f t="shared" si="155"/>
        <v/>
      </c>
      <c r="M432" s="785">
        <f t="shared" si="156"/>
        <v>1</v>
      </c>
      <c r="N432" s="842">
        <f t="shared" si="157"/>
        <v>415</v>
      </c>
      <c r="O432" s="816" t="str">
        <f t="shared" si="158"/>
        <v>0</v>
      </c>
      <c r="P432" s="842">
        <f t="shared" si="159"/>
        <v>1</v>
      </c>
      <c r="Q432" s="842">
        <f t="shared" si="160"/>
        <v>1</v>
      </c>
      <c r="BX432" s="67" t="s">
        <v>18</v>
      </c>
      <c r="BY432" s="547" t="s">
        <v>20</v>
      </c>
      <c r="BZ432" s="67" t="s">
        <v>253</v>
      </c>
      <c r="CA432" s="67" t="s">
        <v>2192</v>
      </c>
    </row>
    <row r="433" spans="2:79">
      <c r="B433" s="839"/>
      <c r="C433" s="839"/>
      <c r="D433" s="839"/>
      <c r="E433" s="839">
        <f>IF(H432&lt;&gt;"",E432,IF(E432="","",IFERROR(MATCH(TRUE(),INDEX(INDEX($K:$K,E432+1):$K$203&lt;&gt;"",0),0)+E432,"")))</f>
        <v>574</v>
      </c>
      <c r="F433" s="840">
        <f t="shared" si="161"/>
        <v>0</v>
      </c>
      <c r="G433" s="840" t="str">
        <f t="shared" si="153"/>
        <v>0</v>
      </c>
      <c r="H433" s="841" t="str">
        <f t="shared" si="154"/>
        <v/>
      </c>
      <c r="I433" s="839" t="str">
        <f t="shared" si="155"/>
        <v/>
      </c>
      <c r="M433" s="785">
        <f t="shared" si="156"/>
        <v>1</v>
      </c>
      <c r="N433" s="842">
        <f t="shared" si="157"/>
        <v>416</v>
      </c>
      <c r="O433" s="816" t="str">
        <f t="shared" si="158"/>
        <v>0</v>
      </c>
      <c r="P433" s="842">
        <f t="shared" si="159"/>
        <v>1</v>
      </c>
      <c r="Q433" s="842">
        <f t="shared" si="160"/>
        <v>1</v>
      </c>
      <c r="BX433" s="67" t="s">
        <v>18</v>
      </c>
      <c r="BY433" s="547" t="s">
        <v>20</v>
      </c>
      <c r="BZ433" s="67" t="s">
        <v>254</v>
      </c>
      <c r="CA433" s="67" t="s">
        <v>2193</v>
      </c>
    </row>
    <row r="434" spans="2:79">
      <c r="B434" s="839"/>
      <c r="C434" s="839"/>
      <c r="D434" s="839"/>
      <c r="E434" s="839">
        <f>IF(H433&lt;&gt;"",E433,IF(E433="","",IFERROR(MATCH(TRUE(),INDEX(INDEX($K:$K,E433+1):$K$203&lt;&gt;"",0),0)+E433,"")))</f>
        <v>575</v>
      </c>
      <c r="F434" s="840">
        <f t="shared" si="161"/>
        <v>0</v>
      </c>
      <c r="G434" s="840" t="str">
        <f t="shared" si="153"/>
        <v>0</v>
      </c>
      <c r="H434" s="841" t="str">
        <f t="shared" si="154"/>
        <v/>
      </c>
      <c r="I434" s="839" t="str">
        <f t="shared" si="155"/>
        <v/>
      </c>
      <c r="M434" s="785">
        <f t="shared" si="156"/>
        <v>1</v>
      </c>
      <c r="N434" s="842">
        <f t="shared" si="157"/>
        <v>417</v>
      </c>
      <c r="O434" s="816" t="str">
        <f t="shared" si="158"/>
        <v>0</v>
      </c>
      <c r="P434" s="842">
        <f t="shared" si="159"/>
        <v>1</v>
      </c>
      <c r="Q434" s="842">
        <f t="shared" si="160"/>
        <v>1</v>
      </c>
      <c r="BX434" s="67" t="s">
        <v>18</v>
      </c>
      <c r="BY434" s="547" t="s">
        <v>20</v>
      </c>
      <c r="BZ434" s="67" t="s">
        <v>1910</v>
      </c>
      <c r="CA434" s="67" t="s">
        <v>2194</v>
      </c>
    </row>
    <row r="435" spans="2:79">
      <c r="B435" s="839"/>
      <c r="C435" s="839"/>
      <c r="D435" s="839"/>
      <c r="E435" s="839">
        <f>IF(H434&lt;&gt;"",E434,IF(E434="","",IFERROR(MATCH(TRUE(),INDEX(INDEX($K:$K,E434+1):$K$203&lt;&gt;"",0),0)+E434,"")))</f>
        <v>576</v>
      </c>
      <c r="F435" s="840">
        <f t="shared" si="161"/>
        <v>0</v>
      </c>
      <c r="G435" s="840" t="str">
        <f t="shared" si="153"/>
        <v>0</v>
      </c>
      <c r="H435" s="841" t="str">
        <f t="shared" si="154"/>
        <v/>
      </c>
      <c r="I435" s="839" t="str">
        <f t="shared" si="155"/>
        <v/>
      </c>
      <c r="M435" s="785">
        <f t="shared" si="156"/>
        <v>1</v>
      </c>
      <c r="N435" s="842">
        <f t="shared" si="157"/>
        <v>418</v>
      </c>
      <c r="O435" s="816" t="str">
        <f t="shared" si="158"/>
        <v>0</v>
      </c>
      <c r="P435" s="842">
        <f t="shared" si="159"/>
        <v>1</v>
      </c>
      <c r="Q435" s="842">
        <f t="shared" si="160"/>
        <v>1</v>
      </c>
      <c r="BX435" s="67" t="s">
        <v>18</v>
      </c>
      <c r="BY435" s="547" t="s">
        <v>20</v>
      </c>
      <c r="BZ435" s="67" t="s">
        <v>255</v>
      </c>
      <c r="CA435" s="67" t="s">
        <v>2195</v>
      </c>
    </row>
    <row r="436" spans="2:79">
      <c r="B436" s="839"/>
      <c r="C436" s="839"/>
      <c r="D436" s="839"/>
      <c r="E436" s="839">
        <f>IF(H435&lt;&gt;"",E435,IF(E435="","",IFERROR(MATCH(TRUE(),INDEX(INDEX($K:$K,E435+1):$K$203&lt;&gt;"",0),0)+E435,"")))</f>
        <v>577</v>
      </c>
      <c r="F436" s="840">
        <f t="shared" si="161"/>
        <v>0</v>
      </c>
      <c r="G436" s="840" t="str">
        <f t="shared" si="153"/>
        <v>0</v>
      </c>
      <c r="H436" s="841" t="str">
        <f t="shared" si="154"/>
        <v/>
      </c>
      <c r="I436" s="839" t="str">
        <f t="shared" si="155"/>
        <v/>
      </c>
      <c r="M436" s="785">
        <f t="shared" si="156"/>
        <v>1</v>
      </c>
      <c r="N436" s="842">
        <f t="shared" si="157"/>
        <v>419</v>
      </c>
      <c r="O436" s="816" t="str">
        <f t="shared" si="158"/>
        <v>0</v>
      </c>
      <c r="P436" s="842">
        <f t="shared" si="159"/>
        <v>1</v>
      </c>
      <c r="Q436" s="842">
        <f t="shared" si="160"/>
        <v>1</v>
      </c>
      <c r="BX436" s="67" t="s">
        <v>18</v>
      </c>
      <c r="BY436" s="547" t="s">
        <v>20</v>
      </c>
      <c r="BZ436" s="67" t="s">
        <v>256</v>
      </c>
      <c r="CA436" s="67" t="s">
        <v>2196</v>
      </c>
    </row>
    <row r="437" spans="2:79">
      <c r="B437" s="839"/>
      <c r="C437" s="839"/>
      <c r="D437" s="839"/>
      <c r="E437" s="839">
        <f>IF(H436&lt;&gt;"",E436,IF(E436="","",IFERROR(MATCH(TRUE(),INDEX(INDEX($K:$K,E436+1):$K$203&lt;&gt;"",0),0)+E436,"")))</f>
        <v>578</v>
      </c>
      <c r="F437" s="840">
        <f t="shared" si="161"/>
        <v>0</v>
      </c>
      <c r="G437" s="840" t="str">
        <f t="shared" si="153"/>
        <v>0</v>
      </c>
      <c r="H437" s="841" t="str">
        <f t="shared" si="154"/>
        <v/>
      </c>
      <c r="I437" s="839" t="str">
        <f t="shared" si="155"/>
        <v/>
      </c>
      <c r="M437" s="785">
        <f t="shared" si="156"/>
        <v>1</v>
      </c>
      <c r="N437" s="842">
        <f t="shared" si="157"/>
        <v>420</v>
      </c>
      <c r="O437" s="816" t="str">
        <f t="shared" si="158"/>
        <v>0</v>
      </c>
      <c r="P437" s="842">
        <f t="shared" si="159"/>
        <v>1</v>
      </c>
      <c r="Q437" s="842">
        <f t="shared" si="160"/>
        <v>1</v>
      </c>
      <c r="BX437" s="67" t="s">
        <v>18</v>
      </c>
      <c r="BY437" s="547" t="s">
        <v>20</v>
      </c>
      <c r="BZ437" s="67" t="s">
        <v>1809</v>
      </c>
      <c r="CA437" s="67" t="s">
        <v>2197</v>
      </c>
    </row>
    <row r="438" spans="2:79">
      <c r="B438" s="839"/>
      <c r="C438" s="839"/>
      <c r="D438" s="839"/>
      <c r="E438" s="839">
        <f>IF(H437&lt;&gt;"",E437,IF(E437="","",IFERROR(MATCH(TRUE(),INDEX(INDEX($K:$K,E437+1):$K$203&lt;&gt;"",0),0)+E437,"")))</f>
        <v>579</v>
      </c>
      <c r="F438" s="840">
        <f t="shared" si="161"/>
        <v>0</v>
      </c>
      <c r="G438" s="840" t="str">
        <f t="shared" si="153"/>
        <v>0</v>
      </c>
      <c r="H438" s="841" t="str">
        <f t="shared" si="154"/>
        <v/>
      </c>
      <c r="I438" s="839" t="str">
        <f t="shared" si="155"/>
        <v/>
      </c>
      <c r="M438" s="785">
        <f t="shared" si="156"/>
        <v>1</v>
      </c>
      <c r="N438" s="842">
        <f t="shared" si="157"/>
        <v>421</v>
      </c>
      <c r="O438" s="816" t="str">
        <f t="shared" si="158"/>
        <v>0</v>
      </c>
      <c r="P438" s="842">
        <f t="shared" si="159"/>
        <v>1</v>
      </c>
      <c r="Q438" s="842">
        <f t="shared" si="160"/>
        <v>1</v>
      </c>
      <c r="BX438" s="67" t="s">
        <v>18</v>
      </c>
      <c r="BY438" s="547" t="s">
        <v>20</v>
      </c>
      <c r="BZ438" s="67" t="s">
        <v>257</v>
      </c>
      <c r="CA438" s="67" t="s">
        <v>2198</v>
      </c>
    </row>
    <row r="439" spans="2:79">
      <c r="B439" s="839"/>
      <c r="C439" s="839"/>
      <c r="D439" s="839"/>
      <c r="E439" s="839">
        <f>IF(H438&lt;&gt;"",E438,IF(E438="","",IFERROR(MATCH(TRUE(),INDEX(INDEX($K:$K,E438+1):$K$203&lt;&gt;"",0),0)+E438,"")))</f>
        <v>580</v>
      </c>
      <c r="F439" s="840">
        <f t="shared" si="161"/>
        <v>0</v>
      </c>
      <c r="G439" s="840" t="str">
        <f t="shared" si="153"/>
        <v>0</v>
      </c>
      <c r="H439" s="841" t="str">
        <f t="shared" si="154"/>
        <v/>
      </c>
      <c r="I439" s="839" t="str">
        <f t="shared" si="155"/>
        <v/>
      </c>
      <c r="M439" s="785">
        <f t="shared" si="156"/>
        <v>1</v>
      </c>
      <c r="N439" s="842">
        <f t="shared" si="157"/>
        <v>422</v>
      </c>
      <c r="O439" s="816" t="str">
        <f t="shared" si="158"/>
        <v>0</v>
      </c>
      <c r="P439" s="842">
        <f t="shared" si="159"/>
        <v>1</v>
      </c>
      <c r="Q439" s="842">
        <f t="shared" si="160"/>
        <v>1</v>
      </c>
      <c r="BX439" s="67" t="s">
        <v>18</v>
      </c>
      <c r="BY439" s="547" t="s">
        <v>20</v>
      </c>
      <c r="BZ439" s="67" t="s">
        <v>258</v>
      </c>
      <c r="CA439" s="67" t="s">
        <v>2199</v>
      </c>
    </row>
    <row r="440" spans="2:79">
      <c r="B440" s="839"/>
      <c r="C440" s="839"/>
      <c r="D440" s="839"/>
      <c r="E440" s="839">
        <f>IF(H439&lt;&gt;"",E439,IF(E439="","",IFERROR(MATCH(TRUE(),INDEX(INDEX($K:$K,E439+1):$K$203&lt;&gt;"",0),0)+E439,"")))</f>
        <v>581</v>
      </c>
      <c r="F440" s="840">
        <f t="shared" si="161"/>
        <v>0</v>
      </c>
      <c r="G440" s="840" t="str">
        <f t="shared" si="153"/>
        <v>0</v>
      </c>
      <c r="H440" s="841" t="str">
        <f t="shared" si="154"/>
        <v/>
      </c>
      <c r="I440" s="839" t="str">
        <f t="shared" si="155"/>
        <v/>
      </c>
      <c r="M440" s="785">
        <f t="shared" si="156"/>
        <v>1</v>
      </c>
      <c r="N440" s="842">
        <f t="shared" si="157"/>
        <v>423</v>
      </c>
      <c r="O440" s="816" t="str">
        <f t="shared" si="158"/>
        <v>0</v>
      </c>
      <c r="P440" s="842">
        <f t="shared" si="159"/>
        <v>1</v>
      </c>
      <c r="Q440" s="842">
        <f t="shared" si="160"/>
        <v>1</v>
      </c>
      <c r="BX440" s="67" t="s">
        <v>18</v>
      </c>
      <c r="BY440" s="547" t="s">
        <v>20</v>
      </c>
      <c r="BZ440" s="67" t="s">
        <v>259</v>
      </c>
      <c r="CA440" s="67" t="s">
        <v>809</v>
      </c>
    </row>
    <row r="441" spans="2:79">
      <c r="B441" s="839"/>
      <c r="C441" s="839"/>
      <c r="D441" s="839"/>
      <c r="E441" s="839">
        <f>IF(H440&lt;&gt;"",E440,IF(E440="","",IFERROR(MATCH(TRUE(),INDEX(INDEX($K:$K,E440+1):$K$203&lt;&gt;"",0),0)+E440,"")))</f>
        <v>582</v>
      </c>
      <c r="F441" s="840">
        <f t="shared" si="161"/>
        <v>0</v>
      </c>
      <c r="G441" s="840" t="str">
        <f t="shared" si="153"/>
        <v>0</v>
      </c>
      <c r="H441" s="841" t="str">
        <f t="shared" si="154"/>
        <v/>
      </c>
      <c r="I441" s="839" t="str">
        <f t="shared" si="155"/>
        <v/>
      </c>
      <c r="M441" s="785">
        <f t="shared" si="156"/>
        <v>1</v>
      </c>
      <c r="N441" s="842">
        <f t="shared" si="157"/>
        <v>424</v>
      </c>
      <c r="O441" s="816" t="str">
        <f t="shared" si="158"/>
        <v>0</v>
      </c>
      <c r="P441" s="842">
        <f t="shared" si="159"/>
        <v>1</v>
      </c>
      <c r="Q441" s="842">
        <f t="shared" si="160"/>
        <v>1</v>
      </c>
      <c r="BX441" s="67" t="s">
        <v>18</v>
      </c>
      <c r="BY441" s="547" t="s">
        <v>20</v>
      </c>
      <c r="BZ441" s="67" t="s">
        <v>260</v>
      </c>
      <c r="CA441" s="67" t="s">
        <v>810</v>
      </c>
    </row>
    <row r="442" spans="2:79">
      <c r="B442" s="839"/>
      <c r="C442" s="839"/>
      <c r="D442" s="839"/>
      <c r="E442" s="839">
        <f>IF(H441&lt;&gt;"",E441,IF(E441="","",IFERROR(MATCH(TRUE(),INDEX(INDEX($K:$K,E441+1):$K$203&lt;&gt;"",0),0)+E441,"")))</f>
        <v>583</v>
      </c>
      <c r="F442" s="840">
        <f t="shared" si="161"/>
        <v>0</v>
      </c>
      <c r="G442" s="840" t="str">
        <f t="shared" si="153"/>
        <v>0</v>
      </c>
      <c r="H442" s="841" t="str">
        <f t="shared" si="154"/>
        <v/>
      </c>
      <c r="I442" s="839" t="str">
        <f t="shared" si="155"/>
        <v/>
      </c>
      <c r="M442" s="785">
        <f t="shared" si="156"/>
        <v>1</v>
      </c>
      <c r="N442" s="842">
        <f t="shared" si="157"/>
        <v>425</v>
      </c>
      <c r="O442" s="816" t="str">
        <f t="shared" si="158"/>
        <v>0</v>
      </c>
      <c r="P442" s="842">
        <f t="shared" si="159"/>
        <v>1</v>
      </c>
      <c r="Q442" s="842">
        <f t="shared" si="160"/>
        <v>1</v>
      </c>
      <c r="BX442" s="67" t="s">
        <v>18</v>
      </c>
      <c r="BY442" s="547" t="s">
        <v>20</v>
      </c>
      <c r="BZ442" s="67" t="s">
        <v>261</v>
      </c>
      <c r="CA442" s="67" t="s">
        <v>811</v>
      </c>
    </row>
    <row r="443" spans="2:79">
      <c r="B443" s="839"/>
      <c r="C443" s="839"/>
      <c r="D443" s="839"/>
      <c r="E443" s="839">
        <f>IF(H442&lt;&gt;"",E442,IF(E442="","",IFERROR(MATCH(TRUE(),INDEX(INDEX($K:$K,E442+1):$K$203&lt;&gt;"",0),0)+E442,"")))</f>
        <v>584</v>
      </c>
      <c r="F443" s="840">
        <f t="shared" si="161"/>
        <v>0</v>
      </c>
      <c r="G443" s="840" t="str">
        <f t="shared" si="153"/>
        <v>0</v>
      </c>
      <c r="H443" s="841" t="str">
        <f t="shared" si="154"/>
        <v/>
      </c>
      <c r="I443" s="839" t="str">
        <f t="shared" si="155"/>
        <v/>
      </c>
      <c r="M443" s="785">
        <f t="shared" si="156"/>
        <v>1</v>
      </c>
      <c r="N443" s="842">
        <f t="shared" si="157"/>
        <v>426</v>
      </c>
      <c r="O443" s="816" t="str">
        <f t="shared" si="158"/>
        <v>0</v>
      </c>
      <c r="P443" s="842">
        <f t="shared" si="159"/>
        <v>1</v>
      </c>
      <c r="Q443" s="842">
        <f t="shared" si="160"/>
        <v>1</v>
      </c>
      <c r="BX443" s="67" t="s">
        <v>18</v>
      </c>
      <c r="BY443" s="547" t="s">
        <v>20</v>
      </c>
      <c r="BZ443" s="67" t="s">
        <v>1909</v>
      </c>
      <c r="CA443" s="67" t="s">
        <v>812</v>
      </c>
    </row>
    <row r="444" spans="2:79">
      <c r="B444" s="839"/>
      <c r="C444" s="839"/>
      <c r="D444" s="839"/>
      <c r="E444" s="839">
        <f>IF(H443&lt;&gt;"",E443,IF(E443="","",IFERROR(MATCH(TRUE(),INDEX(INDEX($K:$K,E443+1):$K$203&lt;&gt;"",0),0)+E443,"")))</f>
        <v>585</v>
      </c>
      <c r="F444" s="840">
        <f t="shared" si="161"/>
        <v>0</v>
      </c>
      <c r="G444" s="840" t="str">
        <f t="shared" si="153"/>
        <v>0</v>
      </c>
      <c r="H444" s="841" t="str">
        <f t="shared" si="154"/>
        <v/>
      </c>
      <c r="I444" s="839" t="str">
        <f t="shared" si="155"/>
        <v/>
      </c>
      <c r="M444" s="785">
        <f t="shared" si="156"/>
        <v>1</v>
      </c>
      <c r="N444" s="842">
        <f t="shared" si="157"/>
        <v>427</v>
      </c>
      <c r="O444" s="816" t="str">
        <f t="shared" si="158"/>
        <v>0</v>
      </c>
      <c r="P444" s="842">
        <f t="shared" si="159"/>
        <v>1</v>
      </c>
      <c r="Q444" s="842">
        <f t="shared" si="160"/>
        <v>1</v>
      </c>
      <c r="BX444" s="67" t="s">
        <v>18</v>
      </c>
      <c r="BY444" s="547" t="s">
        <v>20</v>
      </c>
      <c r="BZ444" s="67" t="s">
        <v>262</v>
      </c>
      <c r="CA444" s="67" t="s">
        <v>2200</v>
      </c>
    </row>
    <row r="445" spans="2:79">
      <c r="B445" s="839"/>
      <c r="C445" s="839"/>
      <c r="D445" s="839"/>
      <c r="E445" s="839">
        <f>IF(H444&lt;&gt;"",E444,IF(E444="","",IFERROR(MATCH(TRUE(),INDEX(INDEX($K:$K,E444+1):$K$203&lt;&gt;"",0),0)+E444,"")))</f>
        <v>586</v>
      </c>
      <c r="F445" s="840">
        <f t="shared" si="161"/>
        <v>0</v>
      </c>
      <c r="G445" s="840" t="str">
        <f t="shared" si="153"/>
        <v>0</v>
      </c>
      <c r="H445" s="841" t="str">
        <f t="shared" si="154"/>
        <v/>
      </c>
      <c r="I445" s="839" t="str">
        <f t="shared" si="155"/>
        <v/>
      </c>
      <c r="M445" s="785">
        <f t="shared" si="156"/>
        <v>1</v>
      </c>
      <c r="N445" s="842">
        <f t="shared" si="157"/>
        <v>428</v>
      </c>
      <c r="O445" s="816" t="str">
        <f t="shared" si="158"/>
        <v>0</v>
      </c>
      <c r="P445" s="842">
        <f t="shared" si="159"/>
        <v>1</v>
      </c>
      <c r="Q445" s="842">
        <f t="shared" si="160"/>
        <v>1</v>
      </c>
      <c r="BX445" s="67" t="s">
        <v>18</v>
      </c>
      <c r="BY445" s="547" t="s">
        <v>20</v>
      </c>
      <c r="BZ445" s="67" t="s">
        <v>263</v>
      </c>
      <c r="CA445" s="67" t="s">
        <v>2201</v>
      </c>
    </row>
    <row r="446" spans="2:79">
      <c r="B446" s="839"/>
      <c r="C446" s="839"/>
      <c r="D446" s="839"/>
      <c r="E446" s="839">
        <f>IF(H445&lt;&gt;"",E445,IF(E445="","",IFERROR(MATCH(TRUE(),INDEX(INDEX($K:$K,E445+1):$K$203&lt;&gt;"",0),0)+E445,"")))</f>
        <v>587</v>
      </c>
      <c r="F446" s="840">
        <f t="shared" si="161"/>
        <v>0</v>
      </c>
      <c r="G446" s="840" t="str">
        <f t="shared" si="153"/>
        <v>0</v>
      </c>
      <c r="H446" s="841" t="str">
        <f t="shared" si="154"/>
        <v/>
      </c>
      <c r="I446" s="839" t="str">
        <f t="shared" si="155"/>
        <v/>
      </c>
      <c r="M446" s="785">
        <f t="shared" si="156"/>
        <v>1</v>
      </c>
      <c r="N446" s="842">
        <f t="shared" si="157"/>
        <v>429</v>
      </c>
      <c r="O446" s="816" t="str">
        <f t="shared" si="158"/>
        <v>0</v>
      </c>
      <c r="P446" s="842">
        <f t="shared" si="159"/>
        <v>1</v>
      </c>
      <c r="Q446" s="842">
        <f t="shared" si="160"/>
        <v>1</v>
      </c>
      <c r="BX446" s="67" t="s">
        <v>18</v>
      </c>
      <c r="BY446" s="547" t="s">
        <v>20</v>
      </c>
      <c r="BZ446" s="67" t="s">
        <v>264</v>
      </c>
      <c r="CA446" s="67" t="s">
        <v>2202</v>
      </c>
    </row>
    <row r="447" spans="2:79">
      <c r="B447" s="839"/>
      <c r="C447" s="839"/>
      <c r="D447" s="839"/>
      <c r="E447" s="839">
        <f>IF(H446&lt;&gt;"",E446,IF(E446="","",IFERROR(MATCH(TRUE(),INDEX(INDEX($K:$K,E446+1):$K$203&lt;&gt;"",0),0)+E446,"")))</f>
        <v>588</v>
      </c>
      <c r="F447" s="840">
        <f t="shared" si="161"/>
        <v>0</v>
      </c>
      <c r="G447" s="840" t="str">
        <f t="shared" si="153"/>
        <v>0</v>
      </c>
      <c r="H447" s="841" t="str">
        <f t="shared" si="154"/>
        <v/>
      </c>
      <c r="I447" s="839" t="str">
        <f t="shared" si="155"/>
        <v/>
      </c>
      <c r="M447" s="785">
        <f t="shared" si="156"/>
        <v>1</v>
      </c>
      <c r="N447" s="842">
        <f t="shared" si="157"/>
        <v>430</v>
      </c>
      <c r="O447" s="816" t="str">
        <f t="shared" si="158"/>
        <v>0</v>
      </c>
      <c r="P447" s="842">
        <f t="shared" si="159"/>
        <v>1</v>
      </c>
      <c r="Q447" s="842">
        <f t="shared" si="160"/>
        <v>1</v>
      </c>
      <c r="BX447" s="67" t="s">
        <v>18</v>
      </c>
      <c r="BY447" s="547" t="s">
        <v>20</v>
      </c>
      <c r="BZ447" s="67" t="s">
        <v>265</v>
      </c>
      <c r="CA447" s="67" t="s">
        <v>2203</v>
      </c>
    </row>
    <row r="448" spans="2:79">
      <c r="B448" s="839"/>
      <c r="C448" s="839"/>
      <c r="D448" s="839"/>
      <c r="E448" s="839">
        <f>IF(H447&lt;&gt;"",E447,IF(E447="","",IFERROR(MATCH(TRUE(),INDEX(INDEX($K:$K,E447+1):$K$203&lt;&gt;"",0),0)+E447,"")))</f>
        <v>589</v>
      </c>
      <c r="F448" s="840">
        <f t="shared" si="161"/>
        <v>0</v>
      </c>
      <c r="G448" s="840" t="str">
        <f t="shared" si="153"/>
        <v>0</v>
      </c>
      <c r="H448" s="841" t="str">
        <f t="shared" si="154"/>
        <v/>
      </c>
      <c r="I448" s="839" t="str">
        <f t="shared" si="155"/>
        <v/>
      </c>
      <c r="M448" s="785">
        <f t="shared" si="156"/>
        <v>1</v>
      </c>
      <c r="N448" s="842">
        <f t="shared" si="157"/>
        <v>431</v>
      </c>
      <c r="O448" s="816" t="str">
        <f t="shared" si="158"/>
        <v>0</v>
      </c>
      <c r="P448" s="842">
        <f t="shared" si="159"/>
        <v>1</v>
      </c>
      <c r="Q448" s="842">
        <f t="shared" si="160"/>
        <v>1</v>
      </c>
      <c r="BX448" s="67" t="s">
        <v>18</v>
      </c>
      <c r="BY448" s="547" t="s">
        <v>20</v>
      </c>
      <c r="BZ448" s="67" t="s">
        <v>1908</v>
      </c>
      <c r="CA448" s="67" t="s">
        <v>2204</v>
      </c>
    </row>
    <row r="449" spans="2:79">
      <c r="B449" s="839"/>
      <c r="C449" s="839"/>
      <c r="D449" s="839"/>
      <c r="E449" s="839">
        <f>IF(H448&lt;&gt;"",E448,IF(E448="","",IFERROR(MATCH(TRUE(),INDEX(INDEX($K:$K,E448+1):$K$203&lt;&gt;"",0),0)+E448,"")))</f>
        <v>590</v>
      </c>
      <c r="F449" s="840">
        <f t="shared" si="161"/>
        <v>0</v>
      </c>
      <c r="G449" s="840" t="str">
        <f t="shared" si="153"/>
        <v>0</v>
      </c>
      <c r="H449" s="841" t="str">
        <f t="shared" si="154"/>
        <v/>
      </c>
      <c r="I449" s="839" t="str">
        <f t="shared" si="155"/>
        <v/>
      </c>
      <c r="M449" s="785">
        <f t="shared" si="156"/>
        <v>1</v>
      </c>
      <c r="N449" s="842">
        <f t="shared" si="157"/>
        <v>432</v>
      </c>
      <c r="O449" s="816" t="str">
        <f t="shared" si="158"/>
        <v>0</v>
      </c>
      <c r="P449" s="842">
        <f t="shared" si="159"/>
        <v>1</v>
      </c>
      <c r="Q449" s="842">
        <f t="shared" si="160"/>
        <v>1</v>
      </c>
      <c r="BX449" s="67" t="s">
        <v>18</v>
      </c>
      <c r="BY449" s="547" t="s">
        <v>20</v>
      </c>
      <c r="BZ449" s="67" t="s">
        <v>266</v>
      </c>
      <c r="CA449" s="67" t="s">
        <v>2205</v>
      </c>
    </row>
    <row r="450" spans="2:79">
      <c r="B450" s="839"/>
      <c r="C450" s="839"/>
      <c r="D450" s="839"/>
      <c r="E450" s="839">
        <f>IF(H449&lt;&gt;"",E449,IF(E449="","",IFERROR(MATCH(TRUE(),INDEX(INDEX($K:$K,E449+1):$K$203&lt;&gt;"",0),0)+E449,"")))</f>
        <v>591</v>
      </c>
      <c r="F450" s="840">
        <f t="shared" si="161"/>
        <v>0</v>
      </c>
      <c r="G450" s="840" t="str">
        <f t="shared" si="153"/>
        <v>0</v>
      </c>
      <c r="H450" s="841" t="str">
        <f t="shared" si="154"/>
        <v/>
      </c>
      <c r="I450" s="839" t="str">
        <f t="shared" si="155"/>
        <v/>
      </c>
      <c r="M450" s="785">
        <f t="shared" si="156"/>
        <v>1</v>
      </c>
      <c r="N450" s="842">
        <f t="shared" si="157"/>
        <v>433</v>
      </c>
      <c r="O450" s="816" t="str">
        <f t="shared" si="158"/>
        <v>0</v>
      </c>
      <c r="P450" s="842">
        <f t="shared" si="159"/>
        <v>1</v>
      </c>
      <c r="Q450" s="842">
        <f t="shared" si="160"/>
        <v>1</v>
      </c>
      <c r="BX450" s="67" t="s">
        <v>18</v>
      </c>
      <c r="BY450" s="547" t="s">
        <v>20</v>
      </c>
      <c r="BZ450" s="67" t="s">
        <v>267</v>
      </c>
      <c r="CA450" s="67" t="s">
        <v>2206</v>
      </c>
    </row>
    <row r="451" spans="2:79">
      <c r="B451" s="839"/>
      <c r="C451" s="839"/>
      <c r="D451" s="839"/>
      <c r="E451" s="839">
        <f>IF(H450&lt;&gt;"",E450,IF(E450="","",IFERROR(MATCH(TRUE(),INDEX(INDEX($K:$K,E450+1):$K$203&lt;&gt;"",0),0)+E450,"")))</f>
        <v>592</v>
      </c>
      <c r="F451" s="840">
        <f t="shared" si="161"/>
        <v>0</v>
      </c>
      <c r="G451" s="840" t="str">
        <f t="shared" si="153"/>
        <v>0</v>
      </c>
      <c r="H451" s="841" t="str">
        <f t="shared" si="154"/>
        <v/>
      </c>
      <c r="I451" s="839" t="str">
        <f t="shared" si="155"/>
        <v/>
      </c>
      <c r="M451" s="785">
        <f t="shared" si="156"/>
        <v>1</v>
      </c>
      <c r="N451" s="842">
        <f t="shared" si="157"/>
        <v>434</v>
      </c>
      <c r="O451" s="816" t="str">
        <f t="shared" si="158"/>
        <v>0</v>
      </c>
      <c r="P451" s="842">
        <f t="shared" si="159"/>
        <v>1</v>
      </c>
      <c r="Q451" s="842">
        <f t="shared" si="160"/>
        <v>1</v>
      </c>
      <c r="BX451" s="67" t="s">
        <v>18</v>
      </c>
      <c r="BY451" s="547" t="s">
        <v>20</v>
      </c>
      <c r="BZ451" s="67" t="s">
        <v>268</v>
      </c>
      <c r="CA451" s="67" t="s">
        <v>2207</v>
      </c>
    </row>
    <row r="452" spans="2:79">
      <c r="B452" s="839"/>
      <c r="C452" s="839"/>
      <c r="D452" s="839"/>
      <c r="E452" s="839">
        <f>IF(H451&lt;&gt;"",E451,IF(E451="","",IFERROR(MATCH(TRUE(),INDEX(INDEX($K:$K,E451+1):$K$203&lt;&gt;"",0),0)+E451,"")))</f>
        <v>593</v>
      </c>
      <c r="F452" s="840">
        <f t="shared" si="161"/>
        <v>0</v>
      </c>
      <c r="G452" s="840" t="str">
        <f t="shared" si="153"/>
        <v>0</v>
      </c>
      <c r="H452" s="841" t="str">
        <f t="shared" si="154"/>
        <v/>
      </c>
      <c r="I452" s="839" t="str">
        <f t="shared" si="155"/>
        <v/>
      </c>
      <c r="M452" s="785">
        <f t="shared" si="156"/>
        <v>1</v>
      </c>
      <c r="N452" s="842">
        <f t="shared" si="157"/>
        <v>435</v>
      </c>
      <c r="O452" s="816" t="str">
        <f t="shared" si="158"/>
        <v>0</v>
      </c>
      <c r="P452" s="842">
        <f t="shared" si="159"/>
        <v>1</v>
      </c>
      <c r="Q452" s="842">
        <f t="shared" si="160"/>
        <v>1</v>
      </c>
      <c r="BX452" s="67" t="s">
        <v>18</v>
      </c>
      <c r="BY452" s="547" t="s">
        <v>20</v>
      </c>
      <c r="BZ452" s="67" t="s">
        <v>269</v>
      </c>
      <c r="CA452" s="67" t="s">
        <v>2208</v>
      </c>
    </row>
    <row r="453" spans="2:79">
      <c r="B453" s="839"/>
      <c r="C453" s="839"/>
      <c r="D453" s="839"/>
      <c r="E453" s="839">
        <f>IF(H452&lt;&gt;"",E452,IF(E452="","",IFERROR(MATCH(TRUE(),INDEX(INDEX($K:$K,E452+1):$K$203&lt;&gt;"",0),0)+E452,"")))</f>
        <v>594</v>
      </c>
      <c r="F453" s="840">
        <f t="shared" si="161"/>
        <v>0</v>
      </c>
      <c r="G453" s="840" t="str">
        <f t="shared" si="153"/>
        <v>0</v>
      </c>
      <c r="H453" s="841" t="str">
        <f t="shared" si="154"/>
        <v/>
      </c>
      <c r="I453" s="839" t="str">
        <f t="shared" si="155"/>
        <v/>
      </c>
      <c r="M453" s="785">
        <f t="shared" si="156"/>
        <v>1</v>
      </c>
      <c r="N453" s="842">
        <f t="shared" si="157"/>
        <v>436</v>
      </c>
      <c r="O453" s="816" t="str">
        <f t="shared" si="158"/>
        <v>0</v>
      </c>
      <c r="P453" s="842">
        <f t="shared" si="159"/>
        <v>1</v>
      </c>
      <c r="Q453" s="842">
        <f t="shared" si="160"/>
        <v>1</v>
      </c>
      <c r="BX453" s="67" t="s">
        <v>18</v>
      </c>
      <c r="BY453" s="547" t="s">
        <v>20</v>
      </c>
      <c r="BZ453" s="67" t="s">
        <v>270</v>
      </c>
      <c r="CA453" s="67" t="s">
        <v>2209</v>
      </c>
    </row>
    <row r="454" spans="2:79">
      <c r="B454" s="839"/>
      <c r="C454" s="839"/>
      <c r="D454" s="839"/>
      <c r="E454" s="839">
        <f>IF(H453&lt;&gt;"",E453,IF(E453="","",IFERROR(MATCH(TRUE(),INDEX(INDEX($K:$K,E453+1):$K$203&lt;&gt;"",0),0)+E453,"")))</f>
        <v>595</v>
      </c>
      <c r="F454" s="840">
        <f t="shared" si="161"/>
        <v>0</v>
      </c>
      <c r="G454" s="840" t="str">
        <f t="shared" si="153"/>
        <v>0</v>
      </c>
      <c r="H454" s="841" t="str">
        <f t="shared" si="154"/>
        <v/>
      </c>
      <c r="I454" s="839" t="str">
        <f t="shared" si="155"/>
        <v/>
      </c>
      <c r="M454" s="785">
        <f t="shared" si="156"/>
        <v>1</v>
      </c>
      <c r="N454" s="842">
        <f t="shared" si="157"/>
        <v>437</v>
      </c>
      <c r="O454" s="816" t="str">
        <f t="shared" si="158"/>
        <v>0</v>
      </c>
      <c r="P454" s="842">
        <f t="shared" si="159"/>
        <v>1</v>
      </c>
      <c r="Q454" s="842">
        <f t="shared" si="160"/>
        <v>1</v>
      </c>
      <c r="BX454" s="67" t="s">
        <v>18</v>
      </c>
      <c r="BY454" s="547" t="s">
        <v>20</v>
      </c>
      <c r="BZ454" s="67" t="s">
        <v>271</v>
      </c>
      <c r="CA454" s="67" t="s">
        <v>2210</v>
      </c>
    </row>
    <row r="455" spans="2:79">
      <c r="B455" s="839"/>
      <c r="C455" s="839"/>
      <c r="D455" s="839"/>
      <c r="E455" s="839">
        <f>IF(H454&lt;&gt;"",E454,IF(E454="","",IFERROR(MATCH(TRUE(),INDEX(INDEX($K:$K,E454+1):$K$203&lt;&gt;"",0),0)+E454,"")))</f>
        <v>596</v>
      </c>
      <c r="F455" s="840">
        <f t="shared" si="161"/>
        <v>0</v>
      </c>
      <c r="G455" s="840" t="str">
        <f t="shared" si="153"/>
        <v>0</v>
      </c>
      <c r="H455" s="841" t="str">
        <f t="shared" si="154"/>
        <v/>
      </c>
      <c r="I455" s="839" t="str">
        <f t="shared" si="155"/>
        <v/>
      </c>
      <c r="M455" s="785">
        <f t="shared" si="156"/>
        <v>1</v>
      </c>
      <c r="N455" s="842">
        <f t="shared" si="157"/>
        <v>438</v>
      </c>
      <c r="O455" s="816" t="str">
        <f t="shared" si="158"/>
        <v>0</v>
      </c>
      <c r="P455" s="842">
        <f t="shared" si="159"/>
        <v>1</v>
      </c>
      <c r="Q455" s="842">
        <f t="shared" si="160"/>
        <v>1</v>
      </c>
      <c r="BX455" s="67" t="s">
        <v>18</v>
      </c>
      <c r="BY455" s="547" t="s">
        <v>20</v>
      </c>
      <c r="BZ455" s="67" t="s">
        <v>272</v>
      </c>
      <c r="CA455" s="67" t="s">
        <v>2211</v>
      </c>
    </row>
    <row r="456" spans="2:79">
      <c r="B456" s="839"/>
      <c r="C456" s="839"/>
      <c r="D456" s="839"/>
      <c r="E456" s="839">
        <f>IF(H455&lt;&gt;"",E455,IF(E455="","",IFERROR(MATCH(TRUE(),INDEX(INDEX($K:$K,E455+1):$K$203&lt;&gt;"",0),0)+E455,"")))</f>
        <v>597</v>
      </c>
      <c r="F456" s="840">
        <f t="shared" si="161"/>
        <v>0</v>
      </c>
      <c r="G456" s="840" t="str">
        <f t="shared" si="153"/>
        <v>0</v>
      </c>
      <c r="H456" s="841" t="str">
        <f t="shared" si="154"/>
        <v/>
      </c>
      <c r="I456" s="839" t="str">
        <f t="shared" si="155"/>
        <v/>
      </c>
      <c r="M456" s="785">
        <f t="shared" si="156"/>
        <v>1</v>
      </c>
      <c r="N456" s="842">
        <f t="shared" si="157"/>
        <v>439</v>
      </c>
      <c r="O456" s="816" t="str">
        <f t="shared" si="158"/>
        <v>0</v>
      </c>
      <c r="P456" s="842">
        <f t="shared" si="159"/>
        <v>1</v>
      </c>
      <c r="Q456" s="842">
        <f t="shared" si="160"/>
        <v>1</v>
      </c>
      <c r="BX456" s="67" t="s">
        <v>18</v>
      </c>
      <c r="BY456" s="547" t="s">
        <v>20</v>
      </c>
      <c r="BZ456" s="67" t="s">
        <v>1907</v>
      </c>
      <c r="CA456" s="67" t="s">
        <v>2212</v>
      </c>
    </row>
    <row r="457" spans="2:79">
      <c r="B457" s="839"/>
      <c r="C457" s="839"/>
      <c r="D457" s="839"/>
      <c r="E457" s="839">
        <f>IF(H456&lt;&gt;"",E456,IF(E456="","",IFERROR(MATCH(TRUE(),INDEX(INDEX($K:$K,E456+1):$K$203&lt;&gt;"",0),0)+E456,"")))</f>
        <v>598</v>
      </c>
      <c r="F457" s="840">
        <f t="shared" si="161"/>
        <v>0</v>
      </c>
      <c r="G457" s="840" t="str">
        <f t="shared" si="153"/>
        <v>0</v>
      </c>
      <c r="H457" s="841" t="str">
        <f t="shared" si="154"/>
        <v/>
      </c>
      <c r="I457" s="839" t="str">
        <f t="shared" si="155"/>
        <v/>
      </c>
      <c r="M457" s="785">
        <f t="shared" si="156"/>
        <v>1</v>
      </c>
      <c r="N457" s="842">
        <f t="shared" si="157"/>
        <v>440</v>
      </c>
      <c r="O457" s="816" t="str">
        <f t="shared" si="158"/>
        <v>0</v>
      </c>
      <c r="P457" s="842">
        <f t="shared" si="159"/>
        <v>1</v>
      </c>
      <c r="Q457" s="842">
        <f t="shared" si="160"/>
        <v>1</v>
      </c>
      <c r="BX457" s="67" t="s">
        <v>18</v>
      </c>
      <c r="BY457" s="547" t="s">
        <v>20</v>
      </c>
      <c r="BZ457" s="67" t="s">
        <v>273</v>
      </c>
      <c r="CA457" s="67" t="s">
        <v>813</v>
      </c>
    </row>
    <row r="458" spans="2:79">
      <c r="B458" s="839"/>
      <c r="C458" s="839"/>
      <c r="D458" s="839"/>
      <c r="E458" s="839">
        <f>IF(H457&lt;&gt;"",E457,IF(E457="","",IFERROR(MATCH(TRUE(),INDEX(INDEX($K:$K,E457+1):$K$203&lt;&gt;"",0),0)+E457,"")))</f>
        <v>599</v>
      </c>
      <c r="F458" s="840">
        <f t="shared" si="161"/>
        <v>0</v>
      </c>
      <c r="G458" s="840" t="str">
        <f t="shared" si="153"/>
        <v>0</v>
      </c>
      <c r="H458" s="841" t="str">
        <f t="shared" si="154"/>
        <v/>
      </c>
      <c r="I458" s="839" t="str">
        <f t="shared" si="155"/>
        <v/>
      </c>
      <c r="M458" s="785">
        <f t="shared" si="156"/>
        <v>1</v>
      </c>
      <c r="N458" s="842">
        <f t="shared" si="157"/>
        <v>441</v>
      </c>
      <c r="O458" s="816" t="str">
        <f t="shared" si="158"/>
        <v>0</v>
      </c>
      <c r="P458" s="842">
        <f t="shared" si="159"/>
        <v>1</v>
      </c>
      <c r="Q458" s="842">
        <f t="shared" si="160"/>
        <v>1</v>
      </c>
      <c r="BX458" s="67" t="s">
        <v>18</v>
      </c>
      <c r="BY458" s="547" t="s">
        <v>20</v>
      </c>
      <c r="BZ458" s="67" t="s">
        <v>274</v>
      </c>
      <c r="CA458" s="67" t="s">
        <v>814</v>
      </c>
    </row>
    <row r="459" spans="2:79">
      <c r="B459" s="839"/>
      <c r="C459" s="839"/>
      <c r="D459" s="839"/>
      <c r="E459" s="839">
        <f>IF(H458&lt;&gt;"",E458,IF(E458="","",IFERROR(MATCH(TRUE(),INDEX(INDEX($K:$K,E458+1):$K$203&lt;&gt;"",0),0)+E458,"")))</f>
        <v>600</v>
      </c>
      <c r="F459" s="840">
        <f t="shared" si="161"/>
        <v>0</v>
      </c>
      <c r="G459" s="840" t="str">
        <f t="shared" si="153"/>
        <v>0</v>
      </c>
      <c r="H459" s="841" t="str">
        <f t="shared" si="154"/>
        <v/>
      </c>
      <c r="I459" s="839" t="str">
        <f t="shared" si="155"/>
        <v/>
      </c>
      <c r="M459" s="785">
        <f t="shared" si="156"/>
        <v>1</v>
      </c>
      <c r="N459" s="842">
        <f t="shared" si="157"/>
        <v>442</v>
      </c>
      <c r="O459" s="816" t="str">
        <f t="shared" si="158"/>
        <v>0</v>
      </c>
      <c r="P459" s="842">
        <f t="shared" si="159"/>
        <v>1</v>
      </c>
      <c r="Q459" s="842">
        <f t="shared" si="160"/>
        <v>1</v>
      </c>
      <c r="BX459" s="67" t="s">
        <v>18</v>
      </c>
      <c r="BY459" s="547" t="s">
        <v>20</v>
      </c>
      <c r="BZ459" s="67" t="s">
        <v>275</v>
      </c>
      <c r="CA459" s="67" t="s">
        <v>815</v>
      </c>
    </row>
    <row r="460" spans="2:79">
      <c r="B460" s="839"/>
      <c r="C460" s="839"/>
      <c r="D460" s="839"/>
      <c r="E460" s="839">
        <f>IF(H459&lt;&gt;"",E459,IF(E459="","",IFERROR(MATCH(TRUE(),INDEX(INDEX($K:$K,E459+1):$K$203&lt;&gt;"",0),0)+E459,"")))</f>
        <v>601</v>
      </c>
      <c r="F460" s="840">
        <f t="shared" si="161"/>
        <v>0</v>
      </c>
      <c r="G460" s="840" t="str">
        <f t="shared" si="153"/>
        <v>0</v>
      </c>
      <c r="H460" s="841" t="str">
        <f t="shared" si="154"/>
        <v/>
      </c>
      <c r="I460" s="839" t="str">
        <f t="shared" si="155"/>
        <v/>
      </c>
      <c r="M460" s="785">
        <f t="shared" si="156"/>
        <v>1</v>
      </c>
      <c r="N460" s="842">
        <f t="shared" si="157"/>
        <v>443</v>
      </c>
      <c r="O460" s="816" t="str">
        <f t="shared" si="158"/>
        <v>0</v>
      </c>
      <c r="P460" s="842">
        <f t="shared" si="159"/>
        <v>1</v>
      </c>
      <c r="Q460" s="842">
        <f t="shared" si="160"/>
        <v>1</v>
      </c>
      <c r="BX460" s="67" t="s">
        <v>18</v>
      </c>
      <c r="BY460" s="547" t="s">
        <v>20</v>
      </c>
      <c r="BZ460" s="67" t="s">
        <v>1906</v>
      </c>
      <c r="CA460" s="67" t="s">
        <v>816</v>
      </c>
    </row>
    <row r="461" spans="2:79">
      <c r="B461" s="839"/>
      <c r="C461" s="839"/>
      <c r="D461" s="839"/>
      <c r="E461" s="839">
        <f>IF(H460&lt;&gt;"",E460,IF(E460="","",IFERROR(MATCH(TRUE(),INDEX(INDEX($K:$K,E460+1):$K$203&lt;&gt;"",0),0)+E460,"")))</f>
        <v>602</v>
      </c>
      <c r="F461" s="840">
        <f t="shared" si="161"/>
        <v>0</v>
      </c>
      <c r="G461" s="840" t="str">
        <f t="shared" si="153"/>
        <v>0</v>
      </c>
      <c r="H461" s="841" t="str">
        <f t="shared" si="154"/>
        <v/>
      </c>
      <c r="I461" s="839" t="str">
        <f t="shared" si="155"/>
        <v/>
      </c>
      <c r="M461" s="785">
        <f t="shared" si="156"/>
        <v>1</v>
      </c>
      <c r="N461" s="842">
        <f t="shared" si="157"/>
        <v>444</v>
      </c>
      <c r="O461" s="816" t="str">
        <f t="shared" si="158"/>
        <v>0</v>
      </c>
      <c r="P461" s="842">
        <f t="shared" si="159"/>
        <v>1</v>
      </c>
      <c r="Q461" s="842">
        <f t="shared" si="160"/>
        <v>1</v>
      </c>
      <c r="BX461" s="67" t="s">
        <v>18</v>
      </c>
      <c r="BY461" s="547" t="s">
        <v>20</v>
      </c>
      <c r="BZ461" s="67" t="s">
        <v>276</v>
      </c>
      <c r="CA461" s="67" t="s">
        <v>817</v>
      </c>
    </row>
    <row r="462" spans="2:79">
      <c r="B462" s="839"/>
      <c r="C462" s="839"/>
      <c r="D462" s="839"/>
      <c r="E462" s="839">
        <f>IF(H461&lt;&gt;"",E461,IF(E461="","",IFERROR(MATCH(TRUE(),INDEX(INDEX($K:$K,E461+1):$K$203&lt;&gt;"",0),0)+E461,"")))</f>
        <v>603</v>
      </c>
      <c r="F462" s="840">
        <f t="shared" si="161"/>
        <v>0</v>
      </c>
      <c r="G462" s="840" t="str">
        <f t="shared" si="153"/>
        <v>0</v>
      </c>
      <c r="H462" s="841" t="str">
        <f t="shared" si="154"/>
        <v/>
      </c>
      <c r="I462" s="839" t="str">
        <f t="shared" si="155"/>
        <v/>
      </c>
      <c r="M462" s="785">
        <f t="shared" si="156"/>
        <v>1</v>
      </c>
      <c r="N462" s="842">
        <f t="shared" si="157"/>
        <v>445</v>
      </c>
      <c r="O462" s="816" t="str">
        <f t="shared" si="158"/>
        <v>0</v>
      </c>
      <c r="P462" s="842">
        <f t="shared" si="159"/>
        <v>1</v>
      </c>
      <c r="Q462" s="842">
        <f t="shared" si="160"/>
        <v>1</v>
      </c>
      <c r="BX462" s="67" t="s">
        <v>18</v>
      </c>
      <c r="BY462" s="547" t="s">
        <v>20</v>
      </c>
      <c r="BZ462" s="67" t="s">
        <v>1905</v>
      </c>
      <c r="CA462" s="67" t="s">
        <v>818</v>
      </c>
    </row>
    <row r="463" spans="2:79">
      <c r="B463" s="839"/>
      <c r="C463" s="839"/>
      <c r="D463" s="839"/>
      <c r="E463" s="839">
        <f>IF(H462&lt;&gt;"",E462,IF(E462="","",IFERROR(MATCH(TRUE(),INDEX(INDEX($K:$K,E462+1):$K$203&lt;&gt;"",0),0)+E462,"")))</f>
        <v>604</v>
      </c>
      <c r="F463" s="840">
        <f t="shared" si="161"/>
        <v>0</v>
      </c>
      <c r="G463" s="840" t="str">
        <f t="shared" si="153"/>
        <v>0</v>
      </c>
      <c r="H463" s="841" t="str">
        <f t="shared" si="154"/>
        <v/>
      </c>
      <c r="I463" s="839" t="str">
        <f t="shared" si="155"/>
        <v/>
      </c>
      <c r="M463" s="785">
        <f t="shared" si="156"/>
        <v>1</v>
      </c>
      <c r="N463" s="842">
        <f t="shared" si="157"/>
        <v>446</v>
      </c>
      <c r="O463" s="816" t="str">
        <f t="shared" si="158"/>
        <v>0</v>
      </c>
      <c r="P463" s="842">
        <f t="shared" si="159"/>
        <v>1</v>
      </c>
      <c r="Q463" s="842">
        <f t="shared" si="160"/>
        <v>1</v>
      </c>
      <c r="BX463" s="67" t="s">
        <v>18</v>
      </c>
      <c r="BY463" s="547" t="s">
        <v>20</v>
      </c>
      <c r="BZ463" s="67" t="s">
        <v>277</v>
      </c>
      <c r="CA463" s="67" t="s">
        <v>819</v>
      </c>
    </row>
    <row r="464" spans="2:79">
      <c r="B464" s="839"/>
      <c r="C464" s="839"/>
      <c r="D464" s="839"/>
      <c r="E464" s="839">
        <f>IF(H463&lt;&gt;"",E463,IF(E463="","",IFERROR(MATCH(TRUE(),INDEX(INDEX($K:$K,E463+1):$K$203&lt;&gt;"",0),0)+E463,"")))</f>
        <v>605</v>
      </c>
      <c r="F464" s="840">
        <f t="shared" si="161"/>
        <v>0</v>
      </c>
      <c r="G464" s="840" t="str">
        <f t="shared" si="153"/>
        <v>0</v>
      </c>
      <c r="H464" s="841" t="str">
        <f t="shared" si="154"/>
        <v/>
      </c>
      <c r="I464" s="839" t="str">
        <f t="shared" si="155"/>
        <v/>
      </c>
      <c r="M464" s="785">
        <f t="shared" si="156"/>
        <v>1</v>
      </c>
      <c r="N464" s="842">
        <f t="shared" si="157"/>
        <v>447</v>
      </c>
      <c r="O464" s="816" t="str">
        <f t="shared" si="158"/>
        <v>0</v>
      </c>
      <c r="P464" s="842">
        <f t="shared" si="159"/>
        <v>1</v>
      </c>
      <c r="Q464" s="842">
        <f t="shared" si="160"/>
        <v>1</v>
      </c>
      <c r="BX464" s="67" t="s">
        <v>18</v>
      </c>
      <c r="BY464" s="547" t="s">
        <v>20</v>
      </c>
      <c r="BZ464" s="67" t="s">
        <v>278</v>
      </c>
      <c r="CA464" s="67" t="s">
        <v>820</v>
      </c>
    </row>
    <row r="465" spans="2:79">
      <c r="B465" s="839"/>
      <c r="C465" s="839"/>
      <c r="D465" s="839"/>
      <c r="E465" s="839">
        <f>IF(H464&lt;&gt;"",E464,IF(E464="","",IFERROR(MATCH(TRUE(),INDEX(INDEX($K:$K,E464+1):$K$203&lt;&gt;"",0),0)+E464,"")))</f>
        <v>606</v>
      </c>
      <c r="F465" s="840">
        <f t="shared" si="161"/>
        <v>0</v>
      </c>
      <c r="G465" s="840" t="str">
        <f t="shared" si="153"/>
        <v>0</v>
      </c>
      <c r="H465" s="841" t="str">
        <f t="shared" si="154"/>
        <v/>
      </c>
      <c r="I465" s="839" t="str">
        <f t="shared" si="155"/>
        <v/>
      </c>
      <c r="M465" s="785">
        <f t="shared" si="156"/>
        <v>1</v>
      </c>
      <c r="N465" s="842">
        <f t="shared" si="157"/>
        <v>448</v>
      </c>
      <c r="O465" s="816" t="str">
        <f t="shared" si="158"/>
        <v>0</v>
      </c>
      <c r="P465" s="842">
        <f t="shared" si="159"/>
        <v>1</v>
      </c>
      <c r="Q465" s="842">
        <f t="shared" si="160"/>
        <v>1</v>
      </c>
      <c r="BX465" s="67" t="s">
        <v>18</v>
      </c>
      <c r="BY465" s="547" t="s">
        <v>20</v>
      </c>
      <c r="BZ465" s="67" t="s">
        <v>279</v>
      </c>
      <c r="CA465" s="67" t="s">
        <v>821</v>
      </c>
    </row>
    <row r="466" spans="2:79">
      <c r="B466" s="839"/>
      <c r="C466" s="839"/>
      <c r="D466" s="839"/>
      <c r="E466" s="839">
        <f>IF(H465&lt;&gt;"",E465,IF(E465="","",IFERROR(MATCH(TRUE(),INDEX(INDEX($K:$K,E465+1):$K$203&lt;&gt;"",0),0)+E465,"")))</f>
        <v>607</v>
      </c>
      <c r="F466" s="840">
        <f t="shared" si="161"/>
        <v>0</v>
      </c>
      <c r="G466" s="840" t="str">
        <f t="shared" ref="G466:G529" si="162">IF(OR(F466="",M466=""),"",LEFT(F466,M466))</f>
        <v>0</v>
      </c>
      <c r="H466" s="841" t="str">
        <f t="shared" ref="H466:H529" si="163">IF(OR(F466="",M466=""),"",TRIM(MID(F466,M466+1,99999)))</f>
        <v/>
      </c>
      <c r="I466" s="839" t="str">
        <f t="shared" ref="I466:I529" si="164">IF(AND(F466&lt;&gt;"",$N$10&gt;0,M466&gt;$N$10),"Mot &gt; limite","")</f>
        <v/>
      </c>
      <c r="M466" s="785">
        <f t="shared" ref="M466:M529" si="165">IF(OR(F466="",$N$10="",$N$10&lt;=0),"",IF(LEN(F466)&lt;=$N$10,LEN(F466),IFERROR(FIND("♦",SUBSTITUTE(LEFT(F466,$N$10)," ","♦",LEN(LEFT(F466,$N$10))-LEN(SUBSTITUTE(LEFT(F466,$N$10)," ","")))),FIND(" ",F466&amp;" ",$N$10+1)-1)))</f>
        <v>1</v>
      </c>
      <c r="N466" s="842">
        <f t="shared" ref="N466:N529" si="166">IF(O466="","",ROW()-17)</f>
        <v>449</v>
      </c>
      <c r="O466" s="816" t="str">
        <f t="shared" ref="O466:O529" si="167">G466</f>
        <v>0</v>
      </c>
      <c r="P466" s="842">
        <f t="shared" ref="P466:P529" si="168">IF(O466="","",LEN(TRIM(O466))-LEN(SUBSTITUTE(TRIM(O466)," ",""))+1)</f>
        <v>1</v>
      </c>
      <c r="Q466" s="842">
        <f t="shared" ref="Q466:Q529" si="169">IF(O466="","",LEN(O466))</f>
        <v>1</v>
      </c>
      <c r="BX466" s="67" t="s">
        <v>18</v>
      </c>
      <c r="BY466" s="547" t="s">
        <v>20</v>
      </c>
      <c r="BZ466" s="67" t="s">
        <v>280</v>
      </c>
      <c r="CA466" s="67" t="s">
        <v>822</v>
      </c>
    </row>
    <row r="467" spans="2:79">
      <c r="B467" s="839"/>
      <c r="C467" s="839"/>
      <c r="D467" s="839"/>
      <c r="E467" s="839">
        <f>IF(H466&lt;&gt;"",E466,IF(E466="","",IFERROR(MATCH(TRUE(),INDEX(INDEX($K:$K,E466+1):$K$203&lt;&gt;"",0),0)+E466,"")))</f>
        <v>608</v>
      </c>
      <c r="F467" s="840">
        <f t="shared" ref="F467:F530" si="170">IF(E467="","",IF(H466&lt;&gt;"",H466,INDEX($D:$D,E467)))</f>
        <v>0</v>
      </c>
      <c r="G467" s="840" t="str">
        <f t="shared" si="162"/>
        <v>0</v>
      </c>
      <c r="H467" s="841" t="str">
        <f t="shared" si="163"/>
        <v/>
      </c>
      <c r="I467" s="839" t="str">
        <f t="shared" si="164"/>
        <v/>
      </c>
      <c r="M467" s="785">
        <f t="shared" si="165"/>
        <v>1</v>
      </c>
      <c r="N467" s="842">
        <f t="shared" si="166"/>
        <v>450</v>
      </c>
      <c r="O467" s="816" t="str">
        <f t="shared" si="167"/>
        <v>0</v>
      </c>
      <c r="P467" s="842">
        <f t="shared" si="168"/>
        <v>1</v>
      </c>
      <c r="Q467" s="842">
        <f t="shared" si="169"/>
        <v>1</v>
      </c>
      <c r="BX467" s="67" t="s">
        <v>18</v>
      </c>
      <c r="BY467" s="547" t="s">
        <v>20</v>
      </c>
      <c r="BZ467" s="67" t="s">
        <v>1904</v>
      </c>
      <c r="CA467" s="67" t="s">
        <v>823</v>
      </c>
    </row>
    <row r="468" spans="2:79">
      <c r="B468" s="839"/>
      <c r="C468" s="839"/>
      <c r="D468" s="839"/>
      <c r="E468" s="839">
        <f>IF(H467&lt;&gt;"",E467,IF(E467="","",IFERROR(MATCH(TRUE(),INDEX(INDEX($K:$K,E467+1):$K$203&lt;&gt;"",0),0)+E467,"")))</f>
        <v>609</v>
      </c>
      <c r="F468" s="840">
        <f t="shared" si="170"/>
        <v>0</v>
      </c>
      <c r="G468" s="840" t="str">
        <f t="shared" si="162"/>
        <v>0</v>
      </c>
      <c r="H468" s="841" t="str">
        <f t="shared" si="163"/>
        <v/>
      </c>
      <c r="I468" s="839" t="str">
        <f t="shared" si="164"/>
        <v/>
      </c>
      <c r="M468" s="785">
        <f t="shared" si="165"/>
        <v>1</v>
      </c>
      <c r="N468" s="842">
        <f t="shared" si="166"/>
        <v>451</v>
      </c>
      <c r="O468" s="816" t="str">
        <f t="shared" si="167"/>
        <v>0</v>
      </c>
      <c r="P468" s="842">
        <f t="shared" si="168"/>
        <v>1</v>
      </c>
      <c r="Q468" s="842">
        <f t="shared" si="169"/>
        <v>1</v>
      </c>
      <c r="BX468" s="67" t="s">
        <v>18</v>
      </c>
      <c r="BY468" s="547" t="s">
        <v>20</v>
      </c>
      <c r="BZ468" s="67" t="s">
        <v>281</v>
      </c>
      <c r="CA468" s="67" t="s">
        <v>824</v>
      </c>
    </row>
    <row r="469" spans="2:79">
      <c r="B469" s="839"/>
      <c r="C469" s="839"/>
      <c r="D469" s="839"/>
      <c r="E469" s="839">
        <f>IF(H468&lt;&gt;"",E468,IF(E468="","",IFERROR(MATCH(TRUE(),INDEX(INDEX($K:$K,E468+1):$K$203&lt;&gt;"",0),0)+E468,"")))</f>
        <v>610</v>
      </c>
      <c r="F469" s="840">
        <f t="shared" si="170"/>
        <v>0</v>
      </c>
      <c r="G469" s="840" t="str">
        <f t="shared" si="162"/>
        <v>0</v>
      </c>
      <c r="H469" s="841" t="str">
        <f t="shared" si="163"/>
        <v/>
      </c>
      <c r="I469" s="839" t="str">
        <f t="shared" si="164"/>
        <v/>
      </c>
      <c r="M469" s="785">
        <f t="shared" si="165"/>
        <v>1</v>
      </c>
      <c r="N469" s="842">
        <f t="shared" si="166"/>
        <v>452</v>
      </c>
      <c r="O469" s="816" t="str">
        <f t="shared" si="167"/>
        <v>0</v>
      </c>
      <c r="P469" s="842">
        <f t="shared" si="168"/>
        <v>1</v>
      </c>
      <c r="Q469" s="842">
        <f t="shared" si="169"/>
        <v>1</v>
      </c>
      <c r="BX469" s="67" t="s">
        <v>18</v>
      </c>
      <c r="BY469" s="547" t="s">
        <v>20</v>
      </c>
      <c r="BZ469" s="67" t="s">
        <v>282</v>
      </c>
      <c r="CA469" s="67" t="s">
        <v>825</v>
      </c>
    </row>
    <row r="470" spans="2:79">
      <c r="B470" s="839"/>
      <c r="C470" s="839"/>
      <c r="D470" s="839"/>
      <c r="E470" s="839">
        <f>IF(H469&lt;&gt;"",E469,IF(E469="","",IFERROR(MATCH(TRUE(),INDEX(INDEX($K:$K,E469+1):$K$203&lt;&gt;"",0),0)+E469,"")))</f>
        <v>611</v>
      </c>
      <c r="F470" s="840">
        <f t="shared" si="170"/>
        <v>0</v>
      </c>
      <c r="G470" s="840" t="str">
        <f t="shared" si="162"/>
        <v>0</v>
      </c>
      <c r="H470" s="841" t="str">
        <f t="shared" si="163"/>
        <v/>
      </c>
      <c r="I470" s="839" t="str">
        <f t="shared" si="164"/>
        <v/>
      </c>
      <c r="M470" s="785">
        <f t="shared" si="165"/>
        <v>1</v>
      </c>
      <c r="N470" s="842">
        <f t="shared" si="166"/>
        <v>453</v>
      </c>
      <c r="O470" s="816" t="str">
        <f t="shared" si="167"/>
        <v>0</v>
      </c>
      <c r="P470" s="842">
        <f t="shared" si="168"/>
        <v>1</v>
      </c>
      <c r="Q470" s="842">
        <f t="shared" si="169"/>
        <v>1</v>
      </c>
      <c r="BX470" s="67" t="s">
        <v>18</v>
      </c>
      <c r="BY470" s="547" t="s">
        <v>20</v>
      </c>
      <c r="BZ470" s="67" t="s">
        <v>1903</v>
      </c>
      <c r="CA470" s="67" t="s">
        <v>826</v>
      </c>
    </row>
    <row r="471" spans="2:79">
      <c r="B471" s="839"/>
      <c r="C471" s="839"/>
      <c r="D471" s="839"/>
      <c r="E471" s="839">
        <f>IF(H470&lt;&gt;"",E470,IF(E470="","",IFERROR(MATCH(TRUE(),INDEX(INDEX($K:$K,E470+1):$K$203&lt;&gt;"",0),0)+E470,"")))</f>
        <v>612</v>
      </c>
      <c r="F471" s="840">
        <f t="shared" si="170"/>
        <v>0</v>
      </c>
      <c r="G471" s="840" t="str">
        <f t="shared" si="162"/>
        <v>0</v>
      </c>
      <c r="H471" s="841" t="str">
        <f t="shared" si="163"/>
        <v/>
      </c>
      <c r="I471" s="839" t="str">
        <f t="shared" si="164"/>
        <v/>
      </c>
      <c r="M471" s="785">
        <f t="shared" si="165"/>
        <v>1</v>
      </c>
      <c r="N471" s="842">
        <f t="shared" si="166"/>
        <v>454</v>
      </c>
      <c r="O471" s="816" t="str">
        <f t="shared" si="167"/>
        <v>0</v>
      </c>
      <c r="P471" s="842">
        <f t="shared" si="168"/>
        <v>1</v>
      </c>
      <c r="Q471" s="842">
        <f t="shared" si="169"/>
        <v>1</v>
      </c>
      <c r="BX471" s="67" t="s">
        <v>18</v>
      </c>
      <c r="BY471" s="547" t="s">
        <v>20</v>
      </c>
      <c r="BZ471" s="67" t="s">
        <v>1902</v>
      </c>
      <c r="CA471" s="67" t="s">
        <v>827</v>
      </c>
    </row>
    <row r="472" spans="2:79">
      <c r="B472" s="839"/>
      <c r="C472" s="839"/>
      <c r="D472" s="839"/>
      <c r="E472" s="839">
        <f>IF(H471&lt;&gt;"",E471,IF(E471="","",IFERROR(MATCH(TRUE(),INDEX(INDEX($K:$K,E471+1):$K$203&lt;&gt;"",0),0)+E471,"")))</f>
        <v>613</v>
      </c>
      <c r="F472" s="840">
        <f t="shared" si="170"/>
        <v>0</v>
      </c>
      <c r="G472" s="840" t="str">
        <f t="shared" si="162"/>
        <v>0</v>
      </c>
      <c r="H472" s="841" t="str">
        <f t="shared" si="163"/>
        <v/>
      </c>
      <c r="I472" s="839" t="str">
        <f t="shared" si="164"/>
        <v/>
      </c>
      <c r="M472" s="785">
        <f t="shared" si="165"/>
        <v>1</v>
      </c>
      <c r="N472" s="842">
        <f t="shared" si="166"/>
        <v>455</v>
      </c>
      <c r="O472" s="816" t="str">
        <f t="shared" si="167"/>
        <v>0</v>
      </c>
      <c r="P472" s="842">
        <f t="shared" si="168"/>
        <v>1</v>
      </c>
      <c r="Q472" s="842">
        <f t="shared" si="169"/>
        <v>1</v>
      </c>
      <c r="BX472" s="67" t="s">
        <v>18</v>
      </c>
      <c r="BY472" s="547" t="s">
        <v>20</v>
      </c>
      <c r="BZ472" s="67" t="s">
        <v>1828</v>
      </c>
      <c r="CA472" s="67" t="s">
        <v>828</v>
      </c>
    </row>
    <row r="473" spans="2:79">
      <c r="B473" s="839"/>
      <c r="C473" s="839"/>
      <c r="D473" s="839"/>
      <c r="E473" s="839">
        <f>IF(H472&lt;&gt;"",E472,IF(E472="","",IFERROR(MATCH(TRUE(),INDEX(INDEX($K:$K,E472+1):$K$203&lt;&gt;"",0),0)+E472,"")))</f>
        <v>614</v>
      </c>
      <c r="F473" s="840">
        <f t="shared" si="170"/>
        <v>0</v>
      </c>
      <c r="G473" s="840" t="str">
        <f t="shared" si="162"/>
        <v>0</v>
      </c>
      <c r="H473" s="841" t="str">
        <f t="shared" si="163"/>
        <v/>
      </c>
      <c r="I473" s="839" t="str">
        <f t="shared" si="164"/>
        <v/>
      </c>
      <c r="M473" s="785">
        <f t="shared" si="165"/>
        <v>1</v>
      </c>
      <c r="N473" s="842">
        <f t="shared" si="166"/>
        <v>456</v>
      </c>
      <c r="O473" s="816" t="str">
        <f t="shared" si="167"/>
        <v>0</v>
      </c>
      <c r="P473" s="842">
        <f t="shared" si="168"/>
        <v>1</v>
      </c>
      <c r="Q473" s="842">
        <f t="shared" si="169"/>
        <v>1</v>
      </c>
      <c r="BX473" s="67" t="s">
        <v>19</v>
      </c>
      <c r="BY473" s="547" t="s">
        <v>20</v>
      </c>
      <c r="BZ473" s="67" t="s">
        <v>283</v>
      </c>
      <c r="CA473" s="67" t="s">
        <v>829</v>
      </c>
    </row>
    <row r="474" spans="2:79">
      <c r="B474" s="839"/>
      <c r="C474" s="839"/>
      <c r="D474" s="839"/>
      <c r="E474" s="839">
        <f>IF(H473&lt;&gt;"",E473,IF(E473="","",IFERROR(MATCH(TRUE(),INDEX(INDEX($K:$K,E473+1):$K$203&lt;&gt;"",0),0)+E473,"")))</f>
        <v>615</v>
      </c>
      <c r="F474" s="840">
        <f t="shared" si="170"/>
        <v>0</v>
      </c>
      <c r="G474" s="840" t="str">
        <f t="shared" si="162"/>
        <v>0</v>
      </c>
      <c r="H474" s="841" t="str">
        <f t="shared" si="163"/>
        <v/>
      </c>
      <c r="I474" s="839" t="str">
        <f t="shared" si="164"/>
        <v/>
      </c>
      <c r="M474" s="785">
        <f t="shared" si="165"/>
        <v>1</v>
      </c>
      <c r="N474" s="842">
        <f t="shared" si="166"/>
        <v>457</v>
      </c>
      <c r="O474" s="816" t="str">
        <f t="shared" si="167"/>
        <v>0</v>
      </c>
      <c r="P474" s="842">
        <f t="shared" si="168"/>
        <v>1</v>
      </c>
      <c r="Q474" s="842">
        <f t="shared" si="169"/>
        <v>1</v>
      </c>
      <c r="BX474" s="67" t="s">
        <v>19</v>
      </c>
      <c r="BY474" s="547" t="s">
        <v>20</v>
      </c>
      <c r="BZ474" s="67" t="s">
        <v>284</v>
      </c>
      <c r="CA474" s="67" t="s">
        <v>830</v>
      </c>
    </row>
    <row r="475" spans="2:79">
      <c r="B475" s="839"/>
      <c r="C475" s="839"/>
      <c r="D475" s="839"/>
      <c r="E475" s="839">
        <f>IF(H474&lt;&gt;"",E474,IF(E474="","",IFERROR(MATCH(TRUE(),INDEX(INDEX($K:$K,E474+1):$K$203&lt;&gt;"",0),0)+E474,"")))</f>
        <v>616</v>
      </c>
      <c r="F475" s="840">
        <f t="shared" si="170"/>
        <v>0</v>
      </c>
      <c r="G475" s="840" t="str">
        <f t="shared" si="162"/>
        <v>0</v>
      </c>
      <c r="H475" s="841" t="str">
        <f t="shared" si="163"/>
        <v/>
      </c>
      <c r="I475" s="839" t="str">
        <f t="shared" si="164"/>
        <v/>
      </c>
      <c r="M475" s="785">
        <f t="shared" si="165"/>
        <v>1</v>
      </c>
      <c r="N475" s="842">
        <f t="shared" si="166"/>
        <v>458</v>
      </c>
      <c r="O475" s="816" t="str">
        <f t="shared" si="167"/>
        <v>0</v>
      </c>
      <c r="P475" s="842">
        <f t="shared" si="168"/>
        <v>1</v>
      </c>
      <c r="Q475" s="842">
        <f t="shared" si="169"/>
        <v>1</v>
      </c>
      <c r="BX475" s="67" t="s">
        <v>19</v>
      </c>
      <c r="BY475" s="547" t="s">
        <v>20</v>
      </c>
      <c r="BZ475" s="67" t="s">
        <v>285</v>
      </c>
      <c r="CA475" s="67" t="s">
        <v>831</v>
      </c>
    </row>
    <row r="476" spans="2:79">
      <c r="B476" s="839"/>
      <c r="C476" s="839"/>
      <c r="D476" s="839"/>
      <c r="E476" s="839">
        <f>IF(H475&lt;&gt;"",E475,IF(E475="","",IFERROR(MATCH(TRUE(),INDEX(INDEX($K:$K,E475+1):$K$203&lt;&gt;"",0),0)+E475,"")))</f>
        <v>617</v>
      </c>
      <c r="F476" s="840">
        <f t="shared" si="170"/>
        <v>0</v>
      </c>
      <c r="G476" s="840" t="str">
        <f t="shared" si="162"/>
        <v>0</v>
      </c>
      <c r="H476" s="841" t="str">
        <f t="shared" si="163"/>
        <v/>
      </c>
      <c r="I476" s="839" t="str">
        <f t="shared" si="164"/>
        <v/>
      </c>
      <c r="M476" s="785">
        <f t="shared" si="165"/>
        <v>1</v>
      </c>
      <c r="N476" s="842">
        <f t="shared" si="166"/>
        <v>459</v>
      </c>
      <c r="O476" s="816" t="str">
        <f t="shared" si="167"/>
        <v>0</v>
      </c>
      <c r="P476" s="842">
        <f t="shared" si="168"/>
        <v>1</v>
      </c>
      <c r="Q476" s="842">
        <f t="shared" si="169"/>
        <v>1</v>
      </c>
      <c r="BX476" s="67" t="s">
        <v>19</v>
      </c>
      <c r="BY476" s="547" t="s">
        <v>20</v>
      </c>
      <c r="BZ476" s="67" t="s">
        <v>286</v>
      </c>
      <c r="CA476" s="67" t="s">
        <v>832</v>
      </c>
    </row>
    <row r="477" spans="2:79">
      <c r="B477" s="839"/>
      <c r="C477" s="839"/>
      <c r="D477" s="839"/>
      <c r="E477" s="839">
        <f>IF(H476&lt;&gt;"",E476,IF(E476="","",IFERROR(MATCH(TRUE(),INDEX(INDEX($K:$K,E476+1):$K$203&lt;&gt;"",0),0)+E476,"")))</f>
        <v>618</v>
      </c>
      <c r="F477" s="840">
        <f t="shared" si="170"/>
        <v>0</v>
      </c>
      <c r="G477" s="840" t="str">
        <f t="shared" si="162"/>
        <v>0</v>
      </c>
      <c r="H477" s="841" t="str">
        <f t="shared" si="163"/>
        <v/>
      </c>
      <c r="I477" s="839" t="str">
        <f t="shared" si="164"/>
        <v/>
      </c>
      <c r="M477" s="785">
        <f t="shared" si="165"/>
        <v>1</v>
      </c>
      <c r="N477" s="842">
        <f t="shared" si="166"/>
        <v>460</v>
      </c>
      <c r="O477" s="816" t="str">
        <f t="shared" si="167"/>
        <v>0</v>
      </c>
      <c r="P477" s="842">
        <f t="shared" si="168"/>
        <v>1</v>
      </c>
      <c r="Q477" s="842">
        <f t="shared" si="169"/>
        <v>1</v>
      </c>
      <c r="BX477" s="67" t="s">
        <v>19</v>
      </c>
      <c r="BY477" s="547" t="s">
        <v>20</v>
      </c>
      <c r="BZ477" s="67" t="s">
        <v>1901</v>
      </c>
      <c r="CA477" s="67" t="s">
        <v>833</v>
      </c>
    </row>
    <row r="478" spans="2:79">
      <c r="B478" s="839"/>
      <c r="C478" s="839"/>
      <c r="D478" s="839"/>
      <c r="E478" s="839">
        <f>IF(H477&lt;&gt;"",E477,IF(E477="","",IFERROR(MATCH(TRUE(),INDEX(INDEX($K:$K,E477+1):$K$203&lt;&gt;"",0),0)+E477,"")))</f>
        <v>619</v>
      </c>
      <c r="F478" s="840">
        <f t="shared" si="170"/>
        <v>0</v>
      </c>
      <c r="G478" s="840" t="str">
        <f t="shared" si="162"/>
        <v>0</v>
      </c>
      <c r="H478" s="841" t="str">
        <f t="shared" si="163"/>
        <v/>
      </c>
      <c r="I478" s="839" t="str">
        <f t="shared" si="164"/>
        <v/>
      </c>
      <c r="M478" s="785">
        <f t="shared" si="165"/>
        <v>1</v>
      </c>
      <c r="N478" s="842">
        <f t="shared" si="166"/>
        <v>461</v>
      </c>
      <c r="O478" s="816" t="str">
        <f t="shared" si="167"/>
        <v>0</v>
      </c>
      <c r="P478" s="842">
        <f t="shared" si="168"/>
        <v>1</v>
      </c>
      <c r="Q478" s="842">
        <f t="shared" si="169"/>
        <v>1</v>
      </c>
      <c r="BX478" s="67" t="s">
        <v>19</v>
      </c>
      <c r="BY478" s="547" t="s">
        <v>20</v>
      </c>
      <c r="BZ478" s="67" t="s">
        <v>1900</v>
      </c>
      <c r="CA478" s="67" t="s">
        <v>834</v>
      </c>
    </row>
    <row r="479" spans="2:79">
      <c r="B479" s="839"/>
      <c r="C479" s="839"/>
      <c r="D479" s="839"/>
      <c r="E479" s="839">
        <f>IF(H478&lt;&gt;"",E478,IF(E478="","",IFERROR(MATCH(TRUE(),INDEX(INDEX($K:$K,E478+1):$K$203&lt;&gt;"",0),0)+E478,"")))</f>
        <v>620</v>
      </c>
      <c r="F479" s="840">
        <f t="shared" si="170"/>
        <v>0</v>
      </c>
      <c r="G479" s="840" t="str">
        <f t="shared" si="162"/>
        <v>0</v>
      </c>
      <c r="H479" s="841" t="str">
        <f t="shared" si="163"/>
        <v/>
      </c>
      <c r="I479" s="839" t="str">
        <f t="shared" si="164"/>
        <v/>
      </c>
      <c r="M479" s="785">
        <f t="shared" si="165"/>
        <v>1</v>
      </c>
      <c r="N479" s="842">
        <f t="shared" si="166"/>
        <v>462</v>
      </c>
      <c r="O479" s="816" t="str">
        <f t="shared" si="167"/>
        <v>0</v>
      </c>
      <c r="P479" s="842">
        <f t="shared" si="168"/>
        <v>1</v>
      </c>
      <c r="Q479" s="842">
        <f t="shared" si="169"/>
        <v>1</v>
      </c>
      <c r="BX479" s="67" t="s">
        <v>19</v>
      </c>
      <c r="BY479" s="547" t="s">
        <v>20</v>
      </c>
      <c r="BZ479" s="67" t="s">
        <v>1899</v>
      </c>
      <c r="CA479" s="67" t="s">
        <v>835</v>
      </c>
    </row>
    <row r="480" spans="2:79">
      <c r="B480" s="839"/>
      <c r="C480" s="839"/>
      <c r="D480" s="839"/>
      <c r="E480" s="839">
        <f>IF(H479&lt;&gt;"",E479,IF(E479="","",IFERROR(MATCH(TRUE(),INDEX(INDEX($K:$K,E479+1):$K$203&lt;&gt;"",0),0)+E479,"")))</f>
        <v>621</v>
      </c>
      <c r="F480" s="840">
        <f t="shared" si="170"/>
        <v>0</v>
      </c>
      <c r="G480" s="840" t="str">
        <f t="shared" si="162"/>
        <v>0</v>
      </c>
      <c r="H480" s="841" t="str">
        <f t="shared" si="163"/>
        <v/>
      </c>
      <c r="I480" s="839" t="str">
        <f t="shared" si="164"/>
        <v/>
      </c>
      <c r="M480" s="785">
        <f t="shared" si="165"/>
        <v>1</v>
      </c>
      <c r="N480" s="842">
        <f t="shared" si="166"/>
        <v>463</v>
      </c>
      <c r="O480" s="816" t="str">
        <f t="shared" si="167"/>
        <v>0</v>
      </c>
      <c r="P480" s="842">
        <f t="shared" si="168"/>
        <v>1</v>
      </c>
      <c r="Q480" s="842">
        <f t="shared" si="169"/>
        <v>1</v>
      </c>
      <c r="BX480" s="67" t="s">
        <v>19</v>
      </c>
      <c r="BY480" s="547" t="s">
        <v>20</v>
      </c>
      <c r="BZ480" s="67" t="s">
        <v>1898</v>
      </c>
      <c r="CA480" s="67" t="s">
        <v>836</v>
      </c>
    </row>
    <row r="481" spans="2:79">
      <c r="B481" s="839"/>
      <c r="C481" s="839"/>
      <c r="D481" s="839"/>
      <c r="E481" s="839">
        <f>IF(H480&lt;&gt;"",E480,IF(E480="","",IFERROR(MATCH(TRUE(),INDEX(INDEX($K:$K,E480+1):$K$203&lt;&gt;"",0),0)+E480,"")))</f>
        <v>622</v>
      </c>
      <c r="F481" s="840">
        <f t="shared" si="170"/>
        <v>0</v>
      </c>
      <c r="G481" s="840" t="str">
        <f t="shared" si="162"/>
        <v>0</v>
      </c>
      <c r="H481" s="841" t="str">
        <f t="shared" si="163"/>
        <v/>
      </c>
      <c r="I481" s="839" t="str">
        <f t="shared" si="164"/>
        <v/>
      </c>
      <c r="M481" s="785">
        <f t="shared" si="165"/>
        <v>1</v>
      </c>
      <c r="N481" s="842">
        <f t="shared" si="166"/>
        <v>464</v>
      </c>
      <c r="O481" s="816" t="str">
        <f t="shared" si="167"/>
        <v>0</v>
      </c>
      <c r="P481" s="842">
        <f t="shared" si="168"/>
        <v>1</v>
      </c>
      <c r="Q481" s="842">
        <f t="shared" si="169"/>
        <v>1</v>
      </c>
      <c r="BX481" s="67" t="s">
        <v>19</v>
      </c>
      <c r="BY481" s="547" t="s">
        <v>20</v>
      </c>
      <c r="BZ481" s="67" t="s">
        <v>1897</v>
      </c>
      <c r="CA481" s="67" t="s">
        <v>837</v>
      </c>
    </row>
    <row r="482" spans="2:79">
      <c r="B482" s="839"/>
      <c r="C482" s="839"/>
      <c r="D482" s="839"/>
      <c r="E482" s="839">
        <f>IF(H481&lt;&gt;"",E481,IF(E481="","",IFERROR(MATCH(TRUE(),INDEX(INDEX($K:$K,E481+1):$K$203&lt;&gt;"",0),0)+E481,"")))</f>
        <v>623</v>
      </c>
      <c r="F482" s="840">
        <f t="shared" si="170"/>
        <v>0</v>
      </c>
      <c r="G482" s="840" t="str">
        <f t="shared" si="162"/>
        <v>0</v>
      </c>
      <c r="H482" s="841" t="str">
        <f t="shared" si="163"/>
        <v/>
      </c>
      <c r="I482" s="839" t="str">
        <f t="shared" si="164"/>
        <v/>
      </c>
      <c r="M482" s="785">
        <f t="shared" si="165"/>
        <v>1</v>
      </c>
      <c r="N482" s="842">
        <f t="shared" si="166"/>
        <v>465</v>
      </c>
      <c r="O482" s="816" t="str">
        <f t="shared" si="167"/>
        <v>0</v>
      </c>
      <c r="P482" s="842">
        <f t="shared" si="168"/>
        <v>1</v>
      </c>
      <c r="Q482" s="842">
        <f t="shared" si="169"/>
        <v>1</v>
      </c>
      <c r="BX482" s="67" t="s">
        <v>19</v>
      </c>
      <c r="BY482" s="547" t="s">
        <v>20</v>
      </c>
      <c r="BZ482" s="67" t="s">
        <v>1896</v>
      </c>
      <c r="CA482" s="67" t="s">
        <v>838</v>
      </c>
    </row>
    <row r="483" spans="2:79">
      <c r="B483" s="839"/>
      <c r="C483" s="839"/>
      <c r="D483" s="839"/>
      <c r="E483" s="839">
        <f>IF(H482&lt;&gt;"",E482,IF(E482="","",IFERROR(MATCH(TRUE(),INDEX(INDEX($K:$K,E482+1):$K$203&lt;&gt;"",0),0)+E482,"")))</f>
        <v>624</v>
      </c>
      <c r="F483" s="840">
        <f t="shared" si="170"/>
        <v>0</v>
      </c>
      <c r="G483" s="840" t="str">
        <f t="shared" si="162"/>
        <v>0</v>
      </c>
      <c r="H483" s="841" t="str">
        <f t="shared" si="163"/>
        <v/>
      </c>
      <c r="I483" s="839" t="str">
        <f t="shared" si="164"/>
        <v/>
      </c>
      <c r="M483" s="785">
        <f t="shared" si="165"/>
        <v>1</v>
      </c>
      <c r="N483" s="842">
        <f t="shared" si="166"/>
        <v>466</v>
      </c>
      <c r="O483" s="816" t="str">
        <f t="shared" si="167"/>
        <v>0</v>
      </c>
      <c r="P483" s="842">
        <f t="shared" si="168"/>
        <v>1</v>
      </c>
      <c r="Q483" s="842">
        <f t="shared" si="169"/>
        <v>1</v>
      </c>
      <c r="BX483" s="67" t="s">
        <v>19</v>
      </c>
      <c r="BY483" s="547" t="s">
        <v>20</v>
      </c>
      <c r="BZ483" s="67" t="s">
        <v>1895</v>
      </c>
      <c r="CA483" s="67" t="s">
        <v>839</v>
      </c>
    </row>
    <row r="484" spans="2:79">
      <c r="B484" s="839"/>
      <c r="C484" s="839"/>
      <c r="D484" s="839"/>
      <c r="E484" s="839">
        <f>IF(H483&lt;&gt;"",E483,IF(E483="","",IFERROR(MATCH(TRUE(),INDEX(INDEX($K:$K,E483+1):$K$203&lt;&gt;"",0),0)+E483,"")))</f>
        <v>625</v>
      </c>
      <c r="F484" s="840">
        <f t="shared" si="170"/>
        <v>0</v>
      </c>
      <c r="G484" s="840" t="str">
        <f t="shared" si="162"/>
        <v>0</v>
      </c>
      <c r="H484" s="841" t="str">
        <f t="shared" si="163"/>
        <v/>
      </c>
      <c r="I484" s="839" t="str">
        <f t="shared" si="164"/>
        <v/>
      </c>
      <c r="M484" s="785">
        <f t="shared" si="165"/>
        <v>1</v>
      </c>
      <c r="N484" s="842">
        <f t="shared" si="166"/>
        <v>467</v>
      </c>
      <c r="O484" s="816" t="str">
        <f t="shared" si="167"/>
        <v>0</v>
      </c>
      <c r="P484" s="842">
        <f t="shared" si="168"/>
        <v>1</v>
      </c>
      <c r="Q484" s="842">
        <f t="shared" si="169"/>
        <v>1</v>
      </c>
      <c r="BX484" s="67" t="s">
        <v>19</v>
      </c>
      <c r="BY484" s="547" t="s">
        <v>20</v>
      </c>
      <c r="BZ484" s="67" t="s">
        <v>1894</v>
      </c>
      <c r="CA484" s="67" t="s">
        <v>840</v>
      </c>
    </row>
    <row r="485" spans="2:79">
      <c r="B485" s="839"/>
      <c r="C485" s="839"/>
      <c r="D485" s="839"/>
      <c r="E485" s="839">
        <f>IF(H484&lt;&gt;"",E484,IF(E484="","",IFERROR(MATCH(TRUE(),INDEX(INDEX($K:$K,E484+1):$K$203&lt;&gt;"",0),0)+E484,"")))</f>
        <v>626</v>
      </c>
      <c r="F485" s="840">
        <f t="shared" si="170"/>
        <v>0</v>
      </c>
      <c r="G485" s="840" t="str">
        <f t="shared" si="162"/>
        <v>0</v>
      </c>
      <c r="H485" s="841" t="str">
        <f t="shared" si="163"/>
        <v/>
      </c>
      <c r="I485" s="839" t="str">
        <f t="shared" si="164"/>
        <v/>
      </c>
      <c r="M485" s="785">
        <f t="shared" si="165"/>
        <v>1</v>
      </c>
      <c r="N485" s="842">
        <f t="shared" si="166"/>
        <v>468</v>
      </c>
      <c r="O485" s="816" t="str">
        <f t="shared" si="167"/>
        <v>0</v>
      </c>
      <c r="P485" s="842">
        <f t="shared" si="168"/>
        <v>1</v>
      </c>
      <c r="Q485" s="842">
        <f t="shared" si="169"/>
        <v>1</v>
      </c>
      <c r="BX485" s="67" t="s">
        <v>19</v>
      </c>
      <c r="BY485" s="547" t="s">
        <v>20</v>
      </c>
      <c r="BZ485" s="67" t="s">
        <v>287</v>
      </c>
      <c r="CA485" s="67" t="s">
        <v>841</v>
      </c>
    </row>
    <row r="486" spans="2:79">
      <c r="B486" s="839"/>
      <c r="C486" s="839"/>
      <c r="D486" s="839"/>
      <c r="E486" s="839">
        <f>IF(H485&lt;&gt;"",E485,IF(E485="","",IFERROR(MATCH(TRUE(),INDEX(INDEX($K:$K,E485+1):$K$203&lt;&gt;"",0),0)+E485,"")))</f>
        <v>627</v>
      </c>
      <c r="F486" s="840">
        <f t="shared" si="170"/>
        <v>0</v>
      </c>
      <c r="G486" s="840" t="str">
        <f t="shared" si="162"/>
        <v>0</v>
      </c>
      <c r="H486" s="841" t="str">
        <f t="shared" si="163"/>
        <v/>
      </c>
      <c r="I486" s="839" t="str">
        <f t="shared" si="164"/>
        <v/>
      </c>
      <c r="M486" s="785">
        <f t="shared" si="165"/>
        <v>1</v>
      </c>
      <c r="N486" s="842">
        <f t="shared" si="166"/>
        <v>469</v>
      </c>
      <c r="O486" s="816" t="str">
        <f t="shared" si="167"/>
        <v>0</v>
      </c>
      <c r="P486" s="842">
        <f t="shared" si="168"/>
        <v>1</v>
      </c>
      <c r="Q486" s="842">
        <f t="shared" si="169"/>
        <v>1</v>
      </c>
      <c r="BX486" s="67" t="s">
        <v>19</v>
      </c>
      <c r="BY486" s="547" t="s">
        <v>20</v>
      </c>
      <c r="BZ486" s="67" t="s">
        <v>1893</v>
      </c>
      <c r="CA486" s="67" t="s">
        <v>2213</v>
      </c>
    </row>
    <row r="487" spans="2:79">
      <c r="B487" s="839"/>
      <c r="C487" s="839"/>
      <c r="D487" s="839"/>
      <c r="E487" s="839">
        <f>IF(H486&lt;&gt;"",E486,IF(E486="","",IFERROR(MATCH(TRUE(),INDEX(INDEX($K:$K,E486+1):$K$203&lt;&gt;"",0),0)+E486,"")))</f>
        <v>628</v>
      </c>
      <c r="F487" s="840">
        <f t="shared" si="170"/>
        <v>0</v>
      </c>
      <c r="G487" s="840" t="str">
        <f t="shared" si="162"/>
        <v>0</v>
      </c>
      <c r="H487" s="841" t="str">
        <f t="shared" si="163"/>
        <v/>
      </c>
      <c r="I487" s="839" t="str">
        <f t="shared" si="164"/>
        <v/>
      </c>
      <c r="M487" s="785">
        <f t="shared" si="165"/>
        <v>1</v>
      </c>
      <c r="N487" s="842">
        <f t="shared" si="166"/>
        <v>470</v>
      </c>
      <c r="O487" s="816" t="str">
        <f t="shared" si="167"/>
        <v>0</v>
      </c>
      <c r="P487" s="842">
        <f t="shared" si="168"/>
        <v>1</v>
      </c>
      <c r="Q487" s="842">
        <f t="shared" si="169"/>
        <v>1</v>
      </c>
      <c r="BX487" s="67" t="s">
        <v>19</v>
      </c>
      <c r="BY487" s="547" t="s">
        <v>20</v>
      </c>
      <c r="BZ487" s="67" t="s">
        <v>1892</v>
      </c>
      <c r="CA487" s="67" t="s">
        <v>2214</v>
      </c>
    </row>
    <row r="488" spans="2:79">
      <c r="B488" s="839"/>
      <c r="C488" s="839"/>
      <c r="D488" s="839"/>
      <c r="E488" s="839">
        <f>IF(H487&lt;&gt;"",E487,IF(E487="","",IFERROR(MATCH(TRUE(),INDEX(INDEX($K:$K,E487+1):$K$203&lt;&gt;"",0),0)+E487,"")))</f>
        <v>629</v>
      </c>
      <c r="F488" s="840">
        <f t="shared" si="170"/>
        <v>0</v>
      </c>
      <c r="G488" s="840" t="str">
        <f t="shared" si="162"/>
        <v>0</v>
      </c>
      <c r="H488" s="841" t="str">
        <f t="shared" si="163"/>
        <v/>
      </c>
      <c r="I488" s="839" t="str">
        <f t="shared" si="164"/>
        <v/>
      </c>
      <c r="M488" s="785">
        <f t="shared" si="165"/>
        <v>1</v>
      </c>
      <c r="N488" s="842">
        <f t="shared" si="166"/>
        <v>471</v>
      </c>
      <c r="O488" s="816" t="str">
        <f t="shared" si="167"/>
        <v>0</v>
      </c>
      <c r="P488" s="842">
        <f t="shared" si="168"/>
        <v>1</v>
      </c>
      <c r="Q488" s="842">
        <f t="shared" si="169"/>
        <v>1</v>
      </c>
      <c r="BX488" s="67" t="s">
        <v>19</v>
      </c>
      <c r="BY488" s="547" t="s">
        <v>20</v>
      </c>
      <c r="BZ488" s="67" t="s">
        <v>288</v>
      </c>
      <c r="CA488" s="67" t="s">
        <v>2215</v>
      </c>
    </row>
    <row r="489" spans="2:79">
      <c r="B489" s="839"/>
      <c r="C489" s="839"/>
      <c r="D489" s="839"/>
      <c r="E489" s="839">
        <f>IF(H488&lt;&gt;"",E488,IF(E488="","",IFERROR(MATCH(TRUE(),INDEX(INDEX($K:$K,E488+1):$K$203&lt;&gt;"",0),0)+E488,"")))</f>
        <v>630</v>
      </c>
      <c r="F489" s="840">
        <f t="shared" si="170"/>
        <v>0</v>
      </c>
      <c r="G489" s="840" t="str">
        <f t="shared" si="162"/>
        <v>0</v>
      </c>
      <c r="H489" s="841" t="str">
        <f t="shared" si="163"/>
        <v/>
      </c>
      <c r="I489" s="839" t="str">
        <f t="shared" si="164"/>
        <v/>
      </c>
      <c r="M489" s="785">
        <f t="shared" si="165"/>
        <v>1</v>
      </c>
      <c r="N489" s="842">
        <f t="shared" si="166"/>
        <v>472</v>
      </c>
      <c r="O489" s="816" t="str">
        <f t="shared" si="167"/>
        <v>0</v>
      </c>
      <c r="P489" s="842">
        <f t="shared" si="168"/>
        <v>1</v>
      </c>
      <c r="Q489" s="842">
        <f t="shared" si="169"/>
        <v>1</v>
      </c>
      <c r="BX489" s="67" t="s">
        <v>19</v>
      </c>
      <c r="BY489" s="547" t="s">
        <v>20</v>
      </c>
      <c r="BZ489" s="67" t="s">
        <v>289</v>
      </c>
      <c r="CA489" s="67" t="s">
        <v>2216</v>
      </c>
    </row>
    <row r="490" spans="2:79">
      <c r="B490" s="839"/>
      <c r="C490" s="839"/>
      <c r="D490" s="839"/>
      <c r="E490" s="839">
        <f>IF(H489&lt;&gt;"",E489,IF(E489="","",IFERROR(MATCH(TRUE(),INDEX(INDEX($K:$K,E489+1):$K$203&lt;&gt;"",0),0)+E489,"")))</f>
        <v>631</v>
      </c>
      <c r="F490" s="840">
        <f t="shared" si="170"/>
        <v>0</v>
      </c>
      <c r="G490" s="840" t="str">
        <f t="shared" si="162"/>
        <v>0</v>
      </c>
      <c r="H490" s="841" t="str">
        <f t="shared" si="163"/>
        <v/>
      </c>
      <c r="I490" s="839" t="str">
        <f t="shared" si="164"/>
        <v/>
      </c>
      <c r="M490" s="785">
        <f t="shared" si="165"/>
        <v>1</v>
      </c>
      <c r="N490" s="842">
        <f t="shared" si="166"/>
        <v>473</v>
      </c>
      <c r="O490" s="816" t="str">
        <f t="shared" si="167"/>
        <v>0</v>
      </c>
      <c r="P490" s="842">
        <f t="shared" si="168"/>
        <v>1</v>
      </c>
      <c r="Q490" s="842">
        <f t="shared" si="169"/>
        <v>1</v>
      </c>
      <c r="BX490" s="67" t="s">
        <v>19</v>
      </c>
      <c r="BY490" s="547" t="s">
        <v>20</v>
      </c>
      <c r="BZ490" s="67" t="s">
        <v>1891</v>
      </c>
      <c r="CA490" s="67" t="s">
        <v>2217</v>
      </c>
    </row>
    <row r="491" spans="2:79">
      <c r="B491" s="839"/>
      <c r="C491" s="839"/>
      <c r="D491" s="839"/>
      <c r="E491" s="839">
        <f>IF(H490&lt;&gt;"",E490,IF(E490="","",IFERROR(MATCH(TRUE(),INDEX(INDEX($K:$K,E490+1):$K$203&lt;&gt;"",0),0)+E490,"")))</f>
        <v>632</v>
      </c>
      <c r="F491" s="840">
        <f t="shared" si="170"/>
        <v>0</v>
      </c>
      <c r="G491" s="840" t="str">
        <f t="shared" si="162"/>
        <v>0</v>
      </c>
      <c r="H491" s="841" t="str">
        <f t="shared" si="163"/>
        <v/>
      </c>
      <c r="I491" s="839" t="str">
        <f t="shared" si="164"/>
        <v/>
      </c>
      <c r="M491" s="785">
        <f t="shared" si="165"/>
        <v>1</v>
      </c>
      <c r="N491" s="842">
        <f t="shared" si="166"/>
        <v>474</v>
      </c>
      <c r="O491" s="816" t="str">
        <f t="shared" si="167"/>
        <v>0</v>
      </c>
      <c r="P491" s="842">
        <f t="shared" si="168"/>
        <v>1</v>
      </c>
      <c r="Q491" s="842">
        <f t="shared" si="169"/>
        <v>1</v>
      </c>
      <c r="BX491" s="67" t="s">
        <v>19</v>
      </c>
      <c r="BY491" s="547" t="s">
        <v>20</v>
      </c>
      <c r="BZ491" s="67" t="s">
        <v>1890</v>
      </c>
      <c r="CA491" s="67" t="s">
        <v>2218</v>
      </c>
    </row>
    <row r="492" spans="2:79">
      <c r="B492" s="839"/>
      <c r="C492" s="839"/>
      <c r="D492" s="839"/>
      <c r="E492" s="839">
        <f>IF(H491&lt;&gt;"",E491,IF(E491="","",IFERROR(MATCH(TRUE(),INDEX(INDEX($K:$K,E491+1):$K$203&lt;&gt;"",0),0)+E491,"")))</f>
        <v>633</v>
      </c>
      <c r="F492" s="840">
        <f t="shared" si="170"/>
        <v>0</v>
      </c>
      <c r="G492" s="840" t="str">
        <f t="shared" si="162"/>
        <v>0</v>
      </c>
      <c r="H492" s="841" t="str">
        <f t="shared" si="163"/>
        <v/>
      </c>
      <c r="I492" s="839" t="str">
        <f t="shared" si="164"/>
        <v/>
      </c>
      <c r="M492" s="785">
        <f t="shared" si="165"/>
        <v>1</v>
      </c>
      <c r="N492" s="842">
        <f t="shared" si="166"/>
        <v>475</v>
      </c>
      <c r="O492" s="816" t="str">
        <f t="shared" si="167"/>
        <v>0</v>
      </c>
      <c r="P492" s="842">
        <f t="shared" si="168"/>
        <v>1</v>
      </c>
      <c r="Q492" s="842">
        <f t="shared" si="169"/>
        <v>1</v>
      </c>
      <c r="BX492" s="67" t="s">
        <v>19</v>
      </c>
      <c r="BY492" s="547" t="s">
        <v>20</v>
      </c>
      <c r="BZ492" s="67" t="s">
        <v>1889</v>
      </c>
      <c r="CA492" s="67" t="s">
        <v>2219</v>
      </c>
    </row>
    <row r="493" spans="2:79">
      <c r="B493" s="839"/>
      <c r="C493" s="839"/>
      <c r="D493" s="839"/>
      <c r="E493" s="839">
        <f>IF(H492&lt;&gt;"",E492,IF(E492="","",IFERROR(MATCH(TRUE(),INDEX(INDEX($K:$K,E492+1):$K$203&lt;&gt;"",0),0)+E492,"")))</f>
        <v>634</v>
      </c>
      <c r="F493" s="840">
        <f t="shared" si="170"/>
        <v>0</v>
      </c>
      <c r="G493" s="840" t="str">
        <f t="shared" si="162"/>
        <v>0</v>
      </c>
      <c r="H493" s="841" t="str">
        <f t="shared" si="163"/>
        <v/>
      </c>
      <c r="I493" s="839" t="str">
        <f t="shared" si="164"/>
        <v/>
      </c>
      <c r="M493" s="785">
        <f t="shared" si="165"/>
        <v>1</v>
      </c>
      <c r="N493" s="842">
        <f t="shared" si="166"/>
        <v>476</v>
      </c>
      <c r="O493" s="816" t="str">
        <f t="shared" si="167"/>
        <v>0</v>
      </c>
      <c r="P493" s="842">
        <f t="shared" si="168"/>
        <v>1</v>
      </c>
      <c r="Q493" s="842">
        <f t="shared" si="169"/>
        <v>1</v>
      </c>
      <c r="BX493" s="67" t="s">
        <v>19</v>
      </c>
      <c r="BY493" s="547" t="s">
        <v>20</v>
      </c>
      <c r="BZ493" s="67" t="s">
        <v>1888</v>
      </c>
      <c r="CA493" s="67" t="s">
        <v>2220</v>
      </c>
    </row>
    <row r="494" spans="2:79">
      <c r="B494" s="839"/>
      <c r="C494" s="839"/>
      <c r="D494" s="839"/>
      <c r="E494" s="839">
        <f>IF(H493&lt;&gt;"",E493,IF(E493="","",IFERROR(MATCH(TRUE(),INDEX(INDEX($K:$K,E493+1):$K$203&lt;&gt;"",0),0)+E493,"")))</f>
        <v>635</v>
      </c>
      <c r="F494" s="840">
        <f t="shared" si="170"/>
        <v>0</v>
      </c>
      <c r="G494" s="840" t="str">
        <f t="shared" si="162"/>
        <v>0</v>
      </c>
      <c r="H494" s="841" t="str">
        <f t="shared" si="163"/>
        <v/>
      </c>
      <c r="I494" s="839" t="str">
        <f t="shared" si="164"/>
        <v/>
      </c>
      <c r="M494" s="785">
        <f t="shared" si="165"/>
        <v>1</v>
      </c>
      <c r="N494" s="842">
        <f t="shared" si="166"/>
        <v>477</v>
      </c>
      <c r="O494" s="816" t="str">
        <f t="shared" si="167"/>
        <v>0</v>
      </c>
      <c r="P494" s="842">
        <f t="shared" si="168"/>
        <v>1</v>
      </c>
      <c r="Q494" s="842">
        <f t="shared" si="169"/>
        <v>1</v>
      </c>
      <c r="BX494" s="67" t="s">
        <v>19</v>
      </c>
      <c r="BY494" s="547" t="s">
        <v>20</v>
      </c>
      <c r="BZ494" s="67" t="s">
        <v>290</v>
      </c>
      <c r="CA494" s="67" t="s">
        <v>2221</v>
      </c>
    </row>
    <row r="495" spans="2:79">
      <c r="B495" s="839"/>
      <c r="C495" s="839"/>
      <c r="D495" s="839"/>
      <c r="E495" s="839">
        <f>IF(H494&lt;&gt;"",E494,IF(E494="","",IFERROR(MATCH(TRUE(),INDEX(INDEX($K:$K,E494+1):$K$203&lt;&gt;"",0),0)+E494,"")))</f>
        <v>636</v>
      </c>
      <c r="F495" s="840">
        <f t="shared" si="170"/>
        <v>0</v>
      </c>
      <c r="G495" s="840" t="str">
        <f t="shared" si="162"/>
        <v>0</v>
      </c>
      <c r="H495" s="841" t="str">
        <f t="shared" si="163"/>
        <v/>
      </c>
      <c r="I495" s="839" t="str">
        <f t="shared" si="164"/>
        <v/>
      </c>
      <c r="M495" s="785">
        <f t="shared" si="165"/>
        <v>1</v>
      </c>
      <c r="N495" s="842">
        <f t="shared" si="166"/>
        <v>478</v>
      </c>
      <c r="O495" s="816" t="str">
        <f t="shared" si="167"/>
        <v>0</v>
      </c>
      <c r="P495" s="842">
        <f t="shared" si="168"/>
        <v>1</v>
      </c>
      <c r="Q495" s="842">
        <f t="shared" si="169"/>
        <v>1</v>
      </c>
      <c r="BX495" s="67" t="s">
        <v>19</v>
      </c>
      <c r="BY495" s="547" t="s">
        <v>20</v>
      </c>
      <c r="BZ495" s="67" t="s">
        <v>1887</v>
      </c>
      <c r="CA495" s="67" t="s">
        <v>2222</v>
      </c>
    </row>
    <row r="496" spans="2:79">
      <c r="B496" s="839"/>
      <c r="C496" s="839"/>
      <c r="D496" s="839"/>
      <c r="E496" s="839">
        <f>IF(H495&lt;&gt;"",E495,IF(E495="","",IFERROR(MATCH(TRUE(),INDEX(INDEX($K:$K,E495+1):$K$203&lt;&gt;"",0),0)+E495,"")))</f>
        <v>637</v>
      </c>
      <c r="F496" s="840">
        <f t="shared" si="170"/>
        <v>0</v>
      </c>
      <c r="G496" s="840" t="str">
        <f t="shared" si="162"/>
        <v>0</v>
      </c>
      <c r="H496" s="841" t="str">
        <f t="shared" si="163"/>
        <v/>
      </c>
      <c r="I496" s="839" t="str">
        <f t="shared" si="164"/>
        <v/>
      </c>
      <c r="M496" s="785">
        <f t="shared" si="165"/>
        <v>1</v>
      </c>
      <c r="N496" s="842">
        <f t="shared" si="166"/>
        <v>479</v>
      </c>
      <c r="O496" s="816" t="str">
        <f t="shared" si="167"/>
        <v>0</v>
      </c>
      <c r="P496" s="842">
        <f t="shared" si="168"/>
        <v>1</v>
      </c>
      <c r="Q496" s="842">
        <f t="shared" si="169"/>
        <v>1</v>
      </c>
      <c r="BX496" s="67" t="s">
        <v>19</v>
      </c>
      <c r="BY496" s="547" t="s">
        <v>20</v>
      </c>
      <c r="BZ496" s="67" t="s">
        <v>1886</v>
      </c>
      <c r="CA496" s="67" t="s">
        <v>2223</v>
      </c>
    </row>
    <row r="497" spans="2:79">
      <c r="B497" s="839"/>
      <c r="C497" s="839"/>
      <c r="D497" s="839"/>
      <c r="E497" s="839">
        <f>IF(H496&lt;&gt;"",E496,IF(E496="","",IFERROR(MATCH(TRUE(),INDEX(INDEX($K:$K,E496+1):$K$203&lt;&gt;"",0),0)+E496,"")))</f>
        <v>638</v>
      </c>
      <c r="F497" s="840">
        <f t="shared" si="170"/>
        <v>0</v>
      </c>
      <c r="G497" s="840" t="str">
        <f t="shared" si="162"/>
        <v>0</v>
      </c>
      <c r="H497" s="841" t="str">
        <f t="shared" si="163"/>
        <v/>
      </c>
      <c r="I497" s="839" t="str">
        <f t="shared" si="164"/>
        <v/>
      </c>
      <c r="M497" s="785">
        <f t="shared" si="165"/>
        <v>1</v>
      </c>
      <c r="N497" s="842">
        <f t="shared" si="166"/>
        <v>480</v>
      </c>
      <c r="O497" s="816" t="str">
        <f t="shared" si="167"/>
        <v>0</v>
      </c>
      <c r="P497" s="842">
        <f t="shared" si="168"/>
        <v>1</v>
      </c>
      <c r="Q497" s="842">
        <f t="shared" si="169"/>
        <v>1</v>
      </c>
      <c r="BX497" s="67" t="s">
        <v>9</v>
      </c>
      <c r="BY497" s="534" t="s">
        <v>21</v>
      </c>
      <c r="BZ497" s="67" t="s">
        <v>1882</v>
      </c>
      <c r="CA497" s="67" t="s">
        <v>2224</v>
      </c>
    </row>
    <row r="498" spans="2:79">
      <c r="B498" s="839"/>
      <c r="C498" s="839"/>
      <c r="D498" s="839"/>
      <c r="E498" s="839">
        <f>IF(H497&lt;&gt;"",E497,IF(E497="","",IFERROR(MATCH(TRUE(),INDEX(INDEX($K:$K,E497+1):$K$203&lt;&gt;"",0),0)+E497,"")))</f>
        <v>639</v>
      </c>
      <c r="F498" s="840">
        <f t="shared" si="170"/>
        <v>0</v>
      </c>
      <c r="G498" s="840" t="str">
        <f t="shared" si="162"/>
        <v>0</v>
      </c>
      <c r="H498" s="841" t="str">
        <f t="shared" si="163"/>
        <v/>
      </c>
      <c r="I498" s="839" t="str">
        <f t="shared" si="164"/>
        <v/>
      </c>
      <c r="M498" s="785">
        <f t="shared" si="165"/>
        <v>1</v>
      </c>
      <c r="N498" s="842">
        <f t="shared" si="166"/>
        <v>481</v>
      </c>
      <c r="O498" s="816" t="str">
        <f t="shared" si="167"/>
        <v>0</v>
      </c>
      <c r="P498" s="842">
        <f t="shared" si="168"/>
        <v>1</v>
      </c>
      <c r="Q498" s="842">
        <f t="shared" si="169"/>
        <v>1</v>
      </c>
      <c r="BX498" s="67" t="s">
        <v>9</v>
      </c>
      <c r="BY498" s="534" t="s">
        <v>21</v>
      </c>
      <c r="BZ498" s="67" t="s">
        <v>1881</v>
      </c>
      <c r="CA498" s="67" t="s">
        <v>2225</v>
      </c>
    </row>
    <row r="499" spans="2:79">
      <c r="B499" s="839"/>
      <c r="C499" s="839"/>
      <c r="D499" s="839"/>
      <c r="E499" s="839">
        <f>IF(H498&lt;&gt;"",E498,IF(E498="","",IFERROR(MATCH(TRUE(),INDEX(INDEX($K:$K,E498+1):$K$203&lt;&gt;"",0),0)+E498,"")))</f>
        <v>640</v>
      </c>
      <c r="F499" s="840">
        <f t="shared" si="170"/>
        <v>0</v>
      </c>
      <c r="G499" s="840" t="str">
        <f t="shared" si="162"/>
        <v>0</v>
      </c>
      <c r="H499" s="841" t="str">
        <f t="shared" si="163"/>
        <v/>
      </c>
      <c r="I499" s="839" t="str">
        <f t="shared" si="164"/>
        <v/>
      </c>
      <c r="M499" s="785">
        <f t="shared" si="165"/>
        <v>1</v>
      </c>
      <c r="N499" s="842">
        <f t="shared" si="166"/>
        <v>482</v>
      </c>
      <c r="O499" s="816" t="str">
        <f t="shared" si="167"/>
        <v>0</v>
      </c>
      <c r="P499" s="842">
        <f t="shared" si="168"/>
        <v>1</v>
      </c>
      <c r="Q499" s="842">
        <f t="shared" si="169"/>
        <v>1</v>
      </c>
      <c r="BX499" s="67" t="s">
        <v>9</v>
      </c>
      <c r="BY499" s="534" t="s">
        <v>21</v>
      </c>
      <c r="BZ499" s="67" t="s">
        <v>1877</v>
      </c>
      <c r="CA499" s="67" t="s">
        <v>2226</v>
      </c>
    </row>
    <row r="500" spans="2:79">
      <c r="B500" s="839"/>
      <c r="C500" s="839"/>
      <c r="D500" s="839"/>
      <c r="E500" s="839">
        <f>IF(H499&lt;&gt;"",E499,IF(E499="","",IFERROR(MATCH(TRUE(),INDEX(INDEX($K:$K,E499+1):$K$203&lt;&gt;"",0),0)+E499,"")))</f>
        <v>641</v>
      </c>
      <c r="F500" s="840">
        <f t="shared" si="170"/>
        <v>0</v>
      </c>
      <c r="G500" s="840" t="str">
        <f t="shared" si="162"/>
        <v>0</v>
      </c>
      <c r="H500" s="841" t="str">
        <f t="shared" si="163"/>
        <v/>
      </c>
      <c r="I500" s="839" t="str">
        <f t="shared" si="164"/>
        <v/>
      </c>
      <c r="M500" s="785">
        <f t="shared" si="165"/>
        <v>1</v>
      </c>
      <c r="N500" s="842">
        <f t="shared" si="166"/>
        <v>483</v>
      </c>
      <c r="O500" s="816" t="str">
        <f t="shared" si="167"/>
        <v>0</v>
      </c>
      <c r="P500" s="842">
        <f t="shared" si="168"/>
        <v>1</v>
      </c>
      <c r="Q500" s="842">
        <f t="shared" si="169"/>
        <v>1</v>
      </c>
      <c r="BX500" s="67" t="s">
        <v>9</v>
      </c>
      <c r="BY500" s="534" t="s">
        <v>21</v>
      </c>
      <c r="BZ500" s="67" t="s">
        <v>303</v>
      </c>
      <c r="CA500" s="67" t="s">
        <v>2227</v>
      </c>
    </row>
    <row r="501" spans="2:79">
      <c r="B501" s="839"/>
      <c r="C501" s="839"/>
      <c r="D501" s="839"/>
      <c r="E501" s="839">
        <f>IF(H500&lt;&gt;"",E500,IF(E500="","",IFERROR(MATCH(TRUE(),INDEX(INDEX($K:$K,E500+1):$K$203&lt;&gt;"",0),0)+E500,"")))</f>
        <v>642</v>
      </c>
      <c r="F501" s="840">
        <f t="shared" si="170"/>
        <v>0</v>
      </c>
      <c r="G501" s="840" t="str">
        <f t="shared" si="162"/>
        <v>0</v>
      </c>
      <c r="H501" s="841" t="str">
        <f t="shared" si="163"/>
        <v/>
      </c>
      <c r="I501" s="839" t="str">
        <f t="shared" si="164"/>
        <v/>
      </c>
      <c r="M501" s="785">
        <f t="shared" si="165"/>
        <v>1</v>
      </c>
      <c r="N501" s="842">
        <f t="shared" si="166"/>
        <v>484</v>
      </c>
      <c r="O501" s="816" t="str">
        <f t="shared" si="167"/>
        <v>0</v>
      </c>
      <c r="P501" s="842">
        <f t="shared" si="168"/>
        <v>1</v>
      </c>
      <c r="Q501" s="842">
        <f t="shared" si="169"/>
        <v>1</v>
      </c>
      <c r="BX501" s="67" t="s">
        <v>9</v>
      </c>
      <c r="BY501" s="534" t="s">
        <v>21</v>
      </c>
      <c r="BZ501" s="67" t="s">
        <v>304</v>
      </c>
      <c r="CA501" s="67" t="s">
        <v>2228</v>
      </c>
    </row>
    <row r="502" spans="2:79">
      <c r="B502" s="839"/>
      <c r="C502" s="839"/>
      <c r="D502" s="839"/>
      <c r="E502" s="839">
        <f>IF(H501&lt;&gt;"",E501,IF(E501="","",IFERROR(MATCH(TRUE(),INDEX(INDEX($K:$K,E501+1):$K$203&lt;&gt;"",0),0)+E501,"")))</f>
        <v>643</v>
      </c>
      <c r="F502" s="840">
        <f t="shared" si="170"/>
        <v>0</v>
      </c>
      <c r="G502" s="840" t="str">
        <f t="shared" si="162"/>
        <v>0</v>
      </c>
      <c r="H502" s="841" t="str">
        <f t="shared" si="163"/>
        <v/>
      </c>
      <c r="I502" s="839" t="str">
        <f t="shared" si="164"/>
        <v/>
      </c>
      <c r="M502" s="785">
        <f t="shared" si="165"/>
        <v>1</v>
      </c>
      <c r="N502" s="842">
        <f t="shared" si="166"/>
        <v>485</v>
      </c>
      <c r="O502" s="816" t="str">
        <f t="shared" si="167"/>
        <v>0</v>
      </c>
      <c r="P502" s="842">
        <f t="shared" si="168"/>
        <v>1</v>
      </c>
      <c r="Q502" s="842">
        <f t="shared" si="169"/>
        <v>1</v>
      </c>
      <c r="BX502" s="67" t="s">
        <v>9</v>
      </c>
      <c r="BY502" s="534" t="s">
        <v>21</v>
      </c>
      <c r="BZ502" s="67" t="s">
        <v>1874</v>
      </c>
      <c r="CA502" s="67" t="s">
        <v>2229</v>
      </c>
    </row>
    <row r="503" spans="2:79">
      <c r="B503" s="839"/>
      <c r="C503" s="839"/>
      <c r="D503" s="839"/>
      <c r="E503" s="839">
        <f>IF(H502&lt;&gt;"",E502,IF(E502="","",IFERROR(MATCH(TRUE(),INDEX(INDEX($K:$K,E502+1):$K$203&lt;&gt;"",0),0)+E502,"")))</f>
        <v>644</v>
      </c>
      <c r="F503" s="840">
        <f t="shared" si="170"/>
        <v>0</v>
      </c>
      <c r="G503" s="840" t="str">
        <f t="shared" si="162"/>
        <v>0</v>
      </c>
      <c r="H503" s="841" t="str">
        <f t="shared" si="163"/>
        <v/>
      </c>
      <c r="I503" s="839" t="str">
        <f t="shared" si="164"/>
        <v/>
      </c>
      <c r="M503" s="785">
        <f t="shared" si="165"/>
        <v>1</v>
      </c>
      <c r="N503" s="842">
        <f t="shared" si="166"/>
        <v>486</v>
      </c>
      <c r="O503" s="816" t="str">
        <f t="shared" si="167"/>
        <v>0</v>
      </c>
      <c r="P503" s="842">
        <f t="shared" si="168"/>
        <v>1</v>
      </c>
      <c r="Q503" s="842">
        <f t="shared" si="169"/>
        <v>1</v>
      </c>
      <c r="BX503" s="67" t="s">
        <v>9</v>
      </c>
      <c r="BY503" s="534" t="s">
        <v>21</v>
      </c>
      <c r="BZ503" s="67" t="s">
        <v>1875</v>
      </c>
      <c r="CA503" s="67" t="s">
        <v>2230</v>
      </c>
    </row>
    <row r="504" spans="2:79">
      <c r="B504" s="839"/>
      <c r="C504" s="839"/>
      <c r="D504" s="839"/>
      <c r="E504" s="839">
        <f>IF(H503&lt;&gt;"",E503,IF(E503="","",IFERROR(MATCH(TRUE(),INDEX(INDEX($K:$K,E503+1):$K$203&lt;&gt;"",0),0)+E503,"")))</f>
        <v>645</v>
      </c>
      <c r="F504" s="840">
        <f t="shared" si="170"/>
        <v>0</v>
      </c>
      <c r="G504" s="840" t="str">
        <f t="shared" si="162"/>
        <v>0</v>
      </c>
      <c r="H504" s="841" t="str">
        <f t="shared" si="163"/>
        <v/>
      </c>
      <c r="I504" s="839" t="str">
        <f t="shared" si="164"/>
        <v/>
      </c>
      <c r="M504" s="785">
        <f t="shared" si="165"/>
        <v>1</v>
      </c>
      <c r="N504" s="842">
        <f t="shared" si="166"/>
        <v>487</v>
      </c>
      <c r="O504" s="816" t="str">
        <f t="shared" si="167"/>
        <v>0</v>
      </c>
      <c r="P504" s="842">
        <f t="shared" si="168"/>
        <v>1</v>
      </c>
      <c r="Q504" s="842">
        <f t="shared" si="169"/>
        <v>1</v>
      </c>
      <c r="BX504" s="67" t="s">
        <v>9</v>
      </c>
      <c r="BY504" s="534" t="s">
        <v>21</v>
      </c>
      <c r="BZ504" s="67" t="s">
        <v>305</v>
      </c>
      <c r="CA504" s="67" t="s">
        <v>2231</v>
      </c>
    </row>
    <row r="505" spans="2:79">
      <c r="B505" s="839"/>
      <c r="C505" s="839"/>
      <c r="D505" s="839"/>
      <c r="E505" s="839">
        <f>IF(H504&lt;&gt;"",E504,IF(E504="","",IFERROR(MATCH(TRUE(),INDEX(INDEX($K:$K,E504+1):$K$203&lt;&gt;"",0),0)+E504,"")))</f>
        <v>646</v>
      </c>
      <c r="F505" s="840">
        <f t="shared" si="170"/>
        <v>0</v>
      </c>
      <c r="G505" s="840" t="str">
        <f t="shared" si="162"/>
        <v>0</v>
      </c>
      <c r="H505" s="841" t="str">
        <f t="shared" si="163"/>
        <v/>
      </c>
      <c r="I505" s="839" t="str">
        <f t="shared" si="164"/>
        <v/>
      </c>
      <c r="M505" s="785">
        <f t="shared" si="165"/>
        <v>1</v>
      </c>
      <c r="N505" s="842">
        <f t="shared" si="166"/>
        <v>488</v>
      </c>
      <c r="O505" s="816" t="str">
        <f t="shared" si="167"/>
        <v>0</v>
      </c>
      <c r="P505" s="842">
        <f t="shared" si="168"/>
        <v>1</v>
      </c>
      <c r="Q505" s="842">
        <f t="shared" si="169"/>
        <v>1</v>
      </c>
      <c r="BX505" s="67" t="s">
        <v>9</v>
      </c>
      <c r="BY505" s="534" t="s">
        <v>21</v>
      </c>
      <c r="BZ505" s="67" t="s">
        <v>1880</v>
      </c>
      <c r="CA505" s="67" t="s">
        <v>2232</v>
      </c>
    </row>
    <row r="506" spans="2:79">
      <c r="B506" s="839"/>
      <c r="C506" s="839"/>
      <c r="D506" s="839"/>
      <c r="E506" s="839">
        <f>IF(H505&lt;&gt;"",E505,IF(E505="","",IFERROR(MATCH(TRUE(),INDEX(INDEX($K:$K,E505+1):$K$203&lt;&gt;"",0),0)+E505,"")))</f>
        <v>647</v>
      </c>
      <c r="F506" s="840">
        <f t="shared" si="170"/>
        <v>0</v>
      </c>
      <c r="G506" s="840" t="str">
        <f t="shared" si="162"/>
        <v>0</v>
      </c>
      <c r="H506" s="841" t="str">
        <f t="shared" si="163"/>
        <v/>
      </c>
      <c r="I506" s="839" t="str">
        <f t="shared" si="164"/>
        <v/>
      </c>
      <c r="M506" s="785">
        <f t="shared" si="165"/>
        <v>1</v>
      </c>
      <c r="N506" s="842">
        <f t="shared" si="166"/>
        <v>489</v>
      </c>
      <c r="O506" s="816" t="str">
        <f t="shared" si="167"/>
        <v>0</v>
      </c>
      <c r="P506" s="842">
        <f t="shared" si="168"/>
        <v>1</v>
      </c>
      <c r="Q506" s="842">
        <f t="shared" si="169"/>
        <v>1</v>
      </c>
      <c r="BX506" s="67" t="s">
        <v>9</v>
      </c>
      <c r="BY506" s="534" t="s">
        <v>21</v>
      </c>
      <c r="BZ506" s="67" t="s">
        <v>318</v>
      </c>
      <c r="CA506" s="67" t="s">
        <v>2233</v>
      </c>
    </row>
    <row r="507" spans="2:79">
      <c r="B507" s="839"/>
      <c r="C507" s="839"/>
      <c r="D507" s="839"/>
      <c r="E507" s="839">
        <f>IF(H506&lt;&gt;"",E506,IF(E506="","",IFERROR(MATCH(TRUE(),INDEX(INDEX($K:$K,E506+1):$K$203&lt;&gt;"",0),0)+E506,"")))</f>
        <v>648</v>
      </c>
      <c r="F507" s="840">
        <f t="shared" si="170"/>
        <v>0</v>
      </c>
      <c r="G507" s="840" t="str">
        <f t="shared" si="162"/>
        <v>0</v>
      </c>
      <c r="H507" s="841" t="str">
        <f t="shared" si="163"/>
        <v/>
      </c>
      <c r="I507" s="839" t="str">
        <f t="shared" si="164"/>
        <v/>
      </c>
      <c r="M507" s="785">
        <f t="shared" si="165"/>
        <v>1</v>
      </c>
      <c r="N507" s="842">
        <f t="shared" si="166"/>
        <v>490</v>
      </c>
      <c r="O507" s="816" t="str">
        <f t="shared" si="167"/>
        <v>0</v>
      </c>
      <c r="P507" s="842">
        <f t="shared" si="168"/>
        <v>1</v>
      </c>
      <c r="Q507" s="842">
        <f t="shared" si="169"/>
        <v>1</v>
      </c>
      <c r="BX507" s="67" t="s">
        <v>9</v>
      </c>
      <c r="BY507" s="534" t="s">
        <v>21</v>
      </c>
      <c r="BZ507" s="67" t="s">
        <v>306</v>
      </c>
      <c r="CA507" s="67" t="s">
        <v>2234</v>
      </c>
    </row>
    <row r="508" spans="2:79">
      <c r="B508" s="839"/>
      <c r="C508" s="839"/>
      <c r="D508" s="839"/>
      <c r="E508" s="839">
        <f>IF(H507&lt;&gt;"",E507,IF(E507="","",IFERROR(MATCH(TRUE(),INDEX(INDEX($K:$K,E507+1):$K$203&lt;&gt;"",0),0)+E507,"")))</f>
        <v>649</v>
      </c>
      <c r="F508" s="840">
        <f t="shared" si="170"/>
        <v>0</v>
      </c>
      <c r="G508" s="840" t="str">
        <f t="shared" si="162"/>
        <v>0</v>
      </c>
      <c r="H508" s="841" t="str">
        <f t="shared" si="163"/>
        <v/>
      </c>
      <c r="I508" s="839" t="str">
        <f t="shared" si="164"/>
        <v/>
      </c>
      <c r="M508" s="785">
        <f t="shared" si="165"/>
        <v>1</v>
      </c>
      <c r="N508" s="842">
        <f t="shared" si="166"/>
        <v>491</v>
      </c>
      <c r="O508" s="816" t="str">
        <f t="shared" si="167"/>
        <v>0</v>
      </c>
      <c r="P508" s="842">
        <f t="shared" si="168"/>
        <v>1</v>
      </c>
      <c r="Q508" s="842">
        <f t="shared" si="169"/>
        <v>1</v>
      </c>
      <c r="BX508" s="67" t="s">
        <v>9</v>
      </c>
      <c r="BY508" s="534" t="s">
        <v>21</v>
      </c>
      <c r="BZ508" s="67" t="s">
        <v>307</v>
      </c>
      <c r="CA508" s="67" t="s">
        <v>2235</v>
      </c>
    </row>
    <row r="509" spans="2:79">
      <c r="B509" s="839"/>
      <c r="C509" s="839"/>
      <c r="D509" s="839"/>
      <c r="E509" s="839">
        <f>IF(H508&lt;&gt;"",E508,IF(E508="","",IFERROR(MATCH(TRUE(),INDEX(INDEX($K:$K,E508+1):$K$203&lt;&gt;"",0),0)+E508,"")))</f>
        <v>650</v>
      </c>
      <c r="F509" s="840">
        <f t="shared" si="170"/>
        <v>0</v>
      </c>
      <c r="G509" s="840" t="str">
        <f t="shared" si="162"/>
        <v>0</v>
      </c>
      <c r="H509" s="841" t="str">
        <f t="shared" si="163"/>
        <v/>
      </c>
      <c r="I509" s="839" t="str">
        <f t="shared" si="164"/>
        <v/>
      </c>
      <c r="M509" s="785">
        <f t="shared" si="165"/>
        <v>1</v>
      </c>
      <c r="N509" s="842">
        <f t="shared" si="166"/>
        <v>492</v>
      </c>
      <c r="O509" s="816" t="str">
        <f t="shared" si="167"/>
        <v>0</v>
      </c>
      <c r="P509" s="842">
        <f t="shared" si="168"/>
        <v>1</v>
      </c>
      <c r="Q509" s="842">
        <f t="shared" si="169"/>
        <v>1</v>
      </c>
      <c r="BX509" s="67" t="s">
        <v>9</v>
      </c>
      <c r="BY509" s="534" t="s">
        <v>21</v>
      </c>
      <c r="BZ509" s="67" t="s">
        <v>308</v>
      </c>
      <c r="CA509" s="67" t="s">
        <v>2236</v>
      </c>
    </row>
    <row r="510" spans="2:79">
      <c r="B510" s="839"/>
      <c r="C510" s="839"/>
      <c r="D510" s="839"/>
      <c r="E510" s="839">
        <f>IF(H509&lt;&gt;"",E509,IF(E509="","",IFERROR(MATCH(TRUE(),INDEX(INDEX($K:$K,E509+1):$K$203&lt;&gt;"",0),0)+E509,"")))</f>
        <v>651</v>
      </c>
      <c r="F510" s="840">
        <f t="shared" si="170"/>
        <v>0</v>
      </c>
      <c r="G510" s="840" t="str">
        <f t="shared" si="162"/>
        <v>0</v>
      </c>
      <c r="H510" s="841" t="str">
        <f t="shared" si="163"/>
        <v/>
      </c>
      <c r="I510" s="839" t="str">
        <f t="shared" si="164"/>
        <v/>
      </c>
      <c r="M510" s="785">
        <f t="shared" si="165"/>
        <v>1</v>
      </c>
      <c r="N510" s="842">
        <f t="shared" si="166"/>
        <v>493</v>
      </c>
      <c r="O510" s="816" t="str">
        <f t="shared" si="167"/>
        <v>0</v>
      </c>
      <c r="P510" s="842">
        <f t="shared" si="168"/>
        <v>1</v>
      </c>
      <c r="Q510" s="842">
        <f t="shared" si="169"/>
        <v>1</v>
      </c>
      <c r="BX510" s="67" t="s">
        <v>9</v>
      </c>
      <c r="BY510" s="534" t="s">
        <v>21</v>
      </c>
      <c r="BZ510" s="67" t="s">
        <v>309</v>
      </c>
      <c r="CA510" s="67" t="s">
        <v>2237</v>
      </c>
    </row>
    <row r="511" spans="2:79">
      <c r="B511" s="839"/>
      <c r="C511" s="839"/>
      <c r="D511" s="839"/>
      <c r="E511" s="839">
        <f>IF(H510&lt;&gt;"",E510,IF(E510="","",IFERROR(MATCH(TRUE(),INDEX(INDEX($K:$K,E510+1):$K$203&lt;&gt;"",0),0)+E510,"")))</f>
        <v>652</v>
      </c>
      <c r="F511" s="840">
        <f t="shared" si="170"/>
        <v>0</v>
      </c>
      <c r="G511" s="840" t="str">
        <f t="shared" si="162"/>
        <v>0</v>
      </c>
      <c r="H511" s="841" t="str">
        <f t="shared" si="163"/>
        <v/>
      </c>
      <c r="I511" s="839" t="str">
        <f t="shared" si="164"/>
        <v/>
      </c>
      <c r="M511" s="785">
        <f t="shared" si="165"/>
        <v>1</v>
      </c>
      <c r="N511" s="842">
        <f t="shared" si="166"/>
        <v>494</v>
      </c>
      <c r="O511" s="816" t="str">
        <f t="shared" si="167"/>
        <v>0</v>
      </c>
      <c r="P511" s="842">
        <f t="shared" si="168"/>
        <v>1</v>
      </c>
      <c r="Q511" s="842">
        <f t="shared" si="169"/>
        <v>1</v>
      </c>
      <c r="BX511" s="67" t="s">
        <v>9</v>
      </c>
      <c r="BY511" s="534" t="s">
        <v>21</v>
      </c>
      <c r="BZ511" s="67" t="s">
        <v>1884</v>
      </c>
      <c r="CA511" s="67" t="s">
        <v>2238</v>
      </c>
    </row>
    <row r="512" spans="2:79">
      <c r="B512" s="839"/>
      <c r="C512" s="839"/>
      <c r="D512" s="839"/>
      <c r="E512" s="839">
        <f>IF(H511&lt;&gt;"",E511,IF(E511="","",IFERROR(MATCH(TRUE(),INDEX(INDEX($K:$K,E511+1):$K$203&lt;&gt;"",0),0)+E511,"")))</f>
        <v>653</v>
      </c>
      <c r="F512" s="840">
        <f t="shared" si="170"/>
        <v>0</v>
      </c>
      <c r="G512" s="840" t="str">
        <f t="shared" si="162"/>
        <v>0</v>
      </c>
      <c r="H512" s="841" t="str">
        <f t="shared" si="163"/>
        <v/>
      </c>
      <c r="I512" s="839" t="str">
        <f t="shared" si="164"/>
        <v/>
      </c>
      <c r="M512" s="785">
        <f t="shared" si="165"/>
        <v>1</v>
      </c>
      <c r="N512" s="842">
        <f t="shared" si="166"/>
        <v>495</v>
      </c>
      <c r="O512" s="816" t="str">
        <f t="shared" si="167"/>
        <v>0</v>
      </c>
      <c r="P512" s="842">
        <f t="shared" si="168"/>
        <v>1</v>
      </c>
      <c r="Q512" s="842">
        <f t="shared" si="169"/>
        <v>1</v>
      </c>
      <c r="BX512" s="67" t="s">
        <v>9</v>
      </c>
      <c r="BY512" s="534" t="s">
        <v>21</v>
      </c>
      <c r="BZ512" s="67" t="s">
        <v>310</v>
      </c>
      <c r="CA512" s="67" t="s">
        <v>2239</v>
      </c>
    </row>
    <row r="513" spans="2:79">
      <c r="B513" s="839"/>
      <c r="C513" s="839"/>
      <c r="D513" s="839"/>
      <c r="E513" s="839">
        <f>IF(H512&lt;&gt;"",E512,IF(E512="","",IFERROR(MATCH(TRUE(),INDEX(INDEX($K:$K,E512+1):$K$203&lt;&gt;"",0),0)+E512,"")))</f>
        <v>654</v>
      </c>
      <c r="F513" s="840">
        <f t="shared" si="170"/>
        <v>0</v>
      </c>
      <c r="G513" s="840" t="str">
        <f t="shared" si="162"/>
        <v>0</v>
      </c>
      <c r="H513" s="841" t="str">
        <f t="shared" si="163"/>
        <v/>
      </c>
      <c r="I513" s="839" t="str">
        <f t="shared" si="164"/>
        <v/>
      </c>
      <c r="M513" s="785">
        <f t="shared" si="165"/>
        <v>1</v>
      </c>
      <c r="N513" s="842">
        <f t="shared" si="166"/>
        <v>496</v>
      </c>
      <c r="O513" s="816" t="str">
        <f t="shared" si="167"/>
        <v>0</v>
      </c>
      <c r="P513" s="842">
        <f t="shared" si="168"/>
        <v>1</v>
      </c>
      <c r="Q513" s="842">
        <f t="shared" si="169"/>
        <v>1</v>
      </c>
      <c r="BX513" s="67" t="s">
        <v>9</v>
      </c>
      <c r="BY513" s="534" t="s">
        <v>21</v>
      </c>
      <c r="BZ513" s="67" t="s">
        <v>1873</v>
      </c>
      <c r="CA513" s="67" t="s">
        <v>2240</v>
      </c>
    </row>
    <row r="514" spans="2:79">
      <c r="B514" s="839"/>
      <c r="C514" s="839"/>
      <c r="D514" s="839"/>
      <c r="E514" s="839">
        <f>IF(H513&lt;&gt;"",E513,IF(E513="","",IFERROR(MATCH(TRUE(),INDEX(INDEX($K:$K,E513+1):$K$203&lt;&gt;"",0),0)+E513,"")))</f>
        <v>655</v>
      </c>
      <c r="F514" s="840">
        <f t="shared" si="170"/>
        <v>0</v>
      </c>
      <c r="G514" s="840" t="str">
        <f t="shared" si="162"/>
        <v>0</v>
      </c>
      <c r="H514" s="841" t="str">
        <f t="shared" si="163"/>
        <v/>
      </c>
      <c r="I514" s="839" t="str">
        <f t="shared" si="164"/>
        <v/>
      </c>
      <c r="M514" s="785">
        <f t="shared" si="165"/>
        <v>1</v>
      </c>
      <c r="N514" s="842">
        <f t="shared" si="166"/>
        <v>497</v>
      </c>
      <c r="O514" s="816" t="str">
        <f t="shared" si="167"/>
        <v>0</v>
      </c>
      <c r="P514" s="842">
        <f t="shared" si="168"/>
        <v>1</v>
      </c>
      <c r="Q514" s="842">
        <f t="shared" si="169"/>
        <v>1</v>
      </c>
      <c r="BX514" s="67" t="s">
        <v>9</v>
      </c>
      <c r="BY514" s="534" t="s">
        <v>21</v>
      </c>
      <c r="BZ514" s="67" t="s">
        <v>311</v>
      </c>
      <c r="CA514" s="67" t="s">
        <v>2241</v>
      </c>
    </row>
    <row r="515" spans="2:79">
      <c r="B515" s="839"/>
      <c r="C515" s="839"/>
      <c r="D515" s="839"/>
      <c r="E515" s="839">
        <f>IF(H514&lt;&gt;"",E514,IF(E514="","",IFERROR(MATCH(TRUE(),INDEX(INDEX($K:$K,E514+1):$K$203&lt;&gt;"",0),0)+E514,"")))</f>
        <v>656</v>
      </c>
      <c r="F515" s="840">
        <f t="shared" si="170"/>
        <v>0</v>
      </c>
      <c r="G515" s="840" t="str">
        <f t="shared" si="162"/>
        <v>0</v>
      </c>
      <c r="H515" s="841" t="str">
        <f t="shared" si="163"/>
        <v/>
      </c>
      <c r="I515" s="839" t="str">
        <f t="shared" si="164"/>
        <v/>
      </c>
      <c r="M515" s="785">
        <f t="shared" si="165"/>
        <v>1</v>
      </c>
      <c r="N515" s="842">
        <f t="shared" si="166"/>
        <v>498</v>
      </c>
      <c r="O515" s="816" t="str">
        <f t="shared" si="167"/>
        <v>0</v>
      </c>
      <c r="P515" s="842">
        <f t="shared" si="168"/>
        <v>1</v>
      </c>
      <c r="Q515" s="842">
        <f t="shared" si="169"/>
        <v>1</v>
      </c>
      <c r="BX515" s="67" t="s">
        <v>9</v>
      </c>
      <c r="BY515" s="534" t="s">
        <v>21</v>
      </c>
      <c r="BZ515" s="67" t="s">
        <v>1883</v>
      </c>
      <c r="CA515" s="67" t="s">
        <v>2242</v>
      </c>
    </row>
    <row r="516" spans="2:79">
      <c r="B516" s="839"/>
      <c r="C516" s="839"/>
      <c r="D516" s="839"/>
      <c r="E516" s="839">
        <f>IF(H515&lt;&gt;"",E515,IF(E515="","",IFERROR(MATCH(TRUE(),INDEX(INDEX($K:$K,E515+1):$K$203&lt;&gt;"",0),0)+E515,"")))</f>
        <v>657</v>
      </c>
      <c r="F516" s="840">
        <f t="shared" si="170"/>
        <v>0</v>
      </c>
      <c r="G516" s="840" t="str">
        <f t="shared" si="162"/>
        <v>0</v>
      </c>
      <c r="H516" s="841" t="str">
        <f t="shared" si="163"/>
        <v/>
      </c>
      <c r="I516" s="839" t="str">
        <f t="shared" si="164"/>
        <v/>
      </c>
      <c r="M516" s="785">
        <f t="shared" si="165"/>
        <v>1</v>
      </c>
      <c r="N516" s="842">
        <f t="shared" si="166"/>
        <v>499</v>
      </c>
      <c r="O516" s="816" t="str">
        <f t="shared" si="167"/>
        <v>0</v>
      </c>
      <c r="P516" s="842">
        <f t="shared" si="168"/>
        <v>1</v>
      </c>
      <c r="Q516" s="842">
        <f t="shared" si="169"/>
        <v>1</v>
      </c>
      <c r="BX516" s="67" t="s">
        <v>9</v>
      </c>
      <c r="BY516" s="534" t="s">
        <v>21</v>
      </c>
      <c r="BZ516" s="67" t="s">
        <v>1872</v>
      </c>
      <c r="CA516" s="67" t="s">
        <v>2243</v>
      </c>
    </row>
    <row r="517" spans="2:79">
      <c r="B517" s="839"/>
      <c r="C517" s="839"/>
      <c r="D517" s="839"/>
      <c r="E517" s="839">
        <f>IF(H516&lt;&gt;"",E516,IF(E516="","",IFERROR(MATCH(TRUE(),INDEX(INDEX($K:$K,E516+1):$K$203&lt;&gt;"",0),0)+E516,"")))</f>
        <v>658</v>
      </c>
      <c r="F517" s="840">
        <f t="shared" si="170"/>
        <v>0</v>
      </c>
      <c r="G517" s="840" t="str">
        <f t="shared" si="162"/>
        <v>0</v>
      </c>
      <c r="H517" s="841" t="str">
        <f t="shared" si="163"/>
        <v/>
      </c>
      <c r="I517" s="839" t="str">
        <f t="shared" si="164"/>
        <v/>
      </c>
      <c r="M517" s="785">
        <f t="shared" si="165"/>
        <v>1</v>
      </c>
      <c r="N517" s="842">
        <f t="shared" si="166"/>
        <v>500</v>
      </c>
      <c r="O517" s="816" t="str">
        <f t="shared" si="167"/>
        <v>0</v>
      </c>
      <c r="P517" s="842">
        <f t="shared" si="168"/>
        <v>1</v>
      </c>
      <c r="Q517" s="842">
        <f t="shared" si="169"/>
        <v>1</v>
      </c>
      <c r="BX517" s="67" t="s">
        <v>9</v>
      </c>
      <c r="BY517" s="534" t="s">
        <v>21</v>
      </c>
      <c r="BZ517" s="67" t="s">
        <v>191</v>
      </c>
      <c r="CA517" s="67" t="s">
        <v>2244</v>
      </c>
    </row>
    <row r="518" spans="2:79">
      <c r="B518" s="839"/>
      <c r="C518" s="839"/>
      <c r="D518" s="839"/>
      <c r="E518" s="839">
        <f>IF(H517&lt;&gt;"",E517,IF(E517="","",IFERROR(MATCH(TRUE(),INDEX(INDEX($K:$K,E517+1):$K$203&lt;&gt;"",0),0)+E517,"")))</f>
        <v>659</v>
      </c>
      <c r="F518" s="840">
        <f t="shared" si="170"/>
        <v>0</v>
      </c>
      <c r="G518" s="840" t="str">
        <f t="shared" si="162"/>
        <v>0</v>
      </c>
      <c r="H518" s="841" t="str">
        <f t="shared" si="163"/>
        <v/>
      </c>
      <c r="I518" s="839" t="str">
        <f t="shared" si="164"/>
        <v/>
      </c>
      <c r="M518" s="785">
        <f t="shared" si="165"/>
        <v>1</v>
      </c>
      <c r="N518" s="842">
        <f t="shared" si="166"/>
        <v>501</v>
      </c>
      <c r="O518" s="816" t="str">
        <f t="shared" si="167"/>
        <v>0</v>
      </c>
      <c r="P518" s="842">
        <f t="shared" si="168"/>
        <v>1</v>
      </c>
      <c r="Q518" s="842">
        <f t="shared" si="169"/>
        <v>1</v>
      </c>
      <c r="BX518" s="67" t="s">
        <v>9</v>
      </c>
      <c r="BY518" s="534" t="s">
        <v>21</v>
      </c>
      <c r="BZ518" s="67" t="s">
        <v>192</v>
      </c>
      <c r="CA518" s="67" t="s">
        <v>2245</v>
      </c>
    </row>
    <row r="519" spans="2:79">
      <c r="B519" s="839"/>
      <c r="C519" s="839"/>
      <c r="D519" s="839"/>
      <c r="E519" s="839">
        <f>IF(H518&lt;&gt;"",E518,IF(E518="","",IFERROR(MATCH(TRUE(),INDEX(INDEX($K:$K,E518+1):$K$203&lt;&gt;"",0),0)+E518,"")))</f>
        <v>660</v>
      </c>
      <c r="F519" s="840">
        <f t="shared" si="170"/>
        <v>0</v>
      </c>
      <c r="G519" s="840" t="str">
        <f t="shared" si="162"/>
        <v>0</v>
      </c>
      <c r="H519" s="841" t="str">
        <f t="shared" si="163"/>
        <v/>
      </c>
      <c r="I519" s="839" t="str">
        <f t="shared" si="164"/>
        <v/>
      </c>
      <c r="M519" s="785">
        <f t="shared" si="165"/>
        <v>1</v>
      </c>
      <c r="N519" s="842">
        <f t="shared" si="166"/>
        <v>502</v>
      </c>
      <c r="O519" s="816" t="str">
        <f t="shared" si="167"/>
        <v>0</v>
      </c>
      <c r="P519" s="842">
        <f t="shared" si="168"/>
        <v>1</v>
      </c>
      <c r="Q519" s="842">
        <f t="shared" si="169"/>
        <v>1</v>
      </c>
      <c r="BX519" s="67" t="s">
        <v>9</v>
      </c>
      <c r="BY519" s="534" t="s">
        <v>21</v>
      </c>
      <c r="BZ519" s="67" t="s">
        <v>1885</v>
      </c>
      <c r="CA519" s="67" t="s">
        <v>2246</v>
      </c>
    </row>
    <row r="520" spans="2:79">
      <c r="B520" s="839"/>
      <c r="C520" s="839"/>
      <c r="D520" s="839"/>
      <c r="E520" s="839">
        <f>IF(H519&lt;&gt;"",E519,IF(E519="","",IFERROR(MATCH(TRUE(),INDEX(INDEX($K:$K,E519+1):$K$203&lt;&gt;"",0),0)+E519,"")))</f>
        <v>661</v>
      </c>
      <c r="F520" s="840">
        <f t="shared" si="170"/>
        <v>0</v>
      </c>
      <c r="G520" s="840" t="str">
        <f t="shared" si="162"/>
        <v>0</v>
      </c>
      <c r="H520" s="841" t="str">
        <f t="shared" si="163"/>
        <v/>
      </c>
      <c r="I520" s="839" t="str">
        <f t="shared" si="164"/>
        <v/>
      </c>
      <c r="M520" s="785">
        <f t="shared" si="165"/>
        <v>1</v>
      </c>
      <c r="N520" s="842">
        <f t="shared" si="166"/>
        <v>503</v>
      </c>
      <c r="O520" s="816" t="str">
        <f t="shared" si="167"/>
        <v>0</v>
      </c>
      <c r="P520" s="842">
        <f t="shared" si="168"/>
        <v>1</v>
      </c>
      <c r="Q520" s="842">
        <f t="shared" si="169"/>
        <v>1</v>
      </c>
      <c r="BX520" s="67" t="s">
        <v>9</v>
      </c>
      <c r="BY520" s="534" t="s">
        <v>21</v>
      </c>
      <c r="BZ520" s="67" t="s">
        <v>312</v>
      </c>
      <c r="CA520" s="67" t="s">
        <v>2247</v>
      </c>
    </row>
    <row r="521" spans="2:79">
      <c r="B521" s="839"/>
      <c r="C521" s="839"/>
      <c r="D521" s="839"/>
      <c r="E521" s="839">
        <f>IF(H520&lt;&gt;"",E520,IF(E520="","",IFERROR(MATCH(TRUE(),INDEX(INDEX($K:$K,E520+1):$K$203&lt;&gt;"",0),0)+E520,"")))</f>
        <v>662</v>
      </c>
      <c r="F521" s="840">
        <f t="shared" si="170"/>
        <v>0</v>
      </c>
      <c r="G521" s="840" t="str">
        <f t="shared" si="162"/>
        <v>0</v>
      </c>
      <c r="H521" s="841" t="str">
        <f t="shared" si="163"/>
        <v/>
      </c>
      <c r="I521" s="839" t="str">
        <f t="shared" si="164"/>
        <v/>
      </c>
      <c r="M521" s="785">
        <f t="shared" si="165"/>
        <v>1</v>
      </c>
      <c r="N521" s="842">
        <f t="shared" si="166"/>
        <v>504</v>
      </c>
      <c r="O521" s="816" t="str">
        <f t="shared" si="167"/>
        <v>0</v>
      </c>
      <c r="P521" s="842">
        <f t="shared" si="168"/>
        <v>1</v>
      </c>
      <c r="Q521" s="842">
        <f t="shared" si="169"/>
        <v>1</v>
      </c>
      <c r="BX521" s="67" t="s">
        <v>9</v>
      </c>
      <c r="BY521" s="534" t="s">
        <v>21</v>
      </c>
      <c r="BZ521" s="67" t="s">
        <v>313</v>
      </c>
      <c r="CA521" s="67" t="s">
        <v>2248</v>
      </c>
    </row>
    <row r="522" spans="2:79">
      <c r="B522" s="839"/>
      <c r="C522" s="839"/>
      <c r="D522" s="839"/>
      <c r="E522" s="839">
        <f>IF(H521&lt;&gt;"",E521,IF(E521="","",IFERROR(MATCH(TRUE(),INDEX(INDEX($K:$K,E521+1):$K$203&lt;&gt;"",0),0)+E521,"")))</f>
        <v>663</v>
      </c>
      <c r="F522" s="840">
        <f t="shared" si="170"/>
        <v>0</v>
      </c>
      <c r="G522" s="840" t="str">
        <f t="shared" si="162"/>
        <v>0</v>
      </c>
      <c r="H522" s="841" t="str">
        <f t="shared" si="163"/>
        <v/>
      </c>
      <c r="I522" s="839" t="str">
        <f t="shared" si="164"/>
        <v/>
      </c>
      <c r="M522" s="785">
        <f t="shared" si="165"/>
        <v>1</v>
      </c>
      <c r="N522" s="842">
        <f t="shared" si="166"/>
        <v>505</v>
      </c>
      <c r="O522" s="816" t="str">
        <f t="shared" si="167"/>
        <v>0</v>
      </c>
      <c r="P522" s="842">
        <f t="shared" si="168"/>
        <v>1</v>
      </c>
      <c r="Q522" s="842">
        <f t="shared" si="169"/>
        <v>1</v>
      </c>
      <c r="BX522" s="67" t="s">
        <v>9</v>
      </c>
      <c r="BY522" s="534" t="s">
        <v>21</v>
      </c>
      <c r="BZ522" s="67" t="s">
        <v>314</v>
      </c>
      <c r="CA522" s="67" t="s">
        <v>2249</v>
      </c>
    </row>
    <row r="523" spans="2:79">
      <c r="B523" s="839"/>
      <c r="C523" s="839"/>
      <c r="D523" s="839"/>
      <c r="E523" s="839">
        <f>IF(H522&lt;&gt;"",E522,IF(E522="","",IFERROR(MATCH(TRUE(),INDEX(INDEX($K:$K,E522+1):$K$203&lt;&gt;"",0),0)+E522,"")))</f>
        <v>664</v>
      </c>
      <c r="F523" s="840">
        <f t="shared" si="170"/>
        <v>0</v>
      </c>
      <c r="G523" s="840" t="str">
        <f t="shared" si="162"/>
        <v>0</v>
      </c>
      <c r="H523" s="841" t="str">
        <f t="shared" si="163"/>
        <v/>
      </c>
      <c r="I523" s="839" t="str">
        <f t="shared" si="164"/>
        <v/>
      </c>
      <c r="M523" s="785">
        <f t="shared" si="165"/>
        <v>1</v>
      </c>
      <c r="N523" s="842">
        <f t="shared" si="166"/>
        <v>506</v>
      </c>
      <c r="O523" s="816" t="str">
        <f t="shared" si="167"/>
        <v>0</v>
      </c>
      <c r="P523" s="842">
        <f t="shared" si="168"/>
        <v>1</v>
      </c>
      <c r="Q523" s="842">
        <f t="shared" si="169"/>
        <v>1</v>
      </c>
      <c r="BX523" s="67" t="s">
        <v>9</v>
      </c>
      <c r="BY523" s="534" t="s">
        <v>21</v>
      </c>
      <c r="BZ523" s="67" t="s">
        <v>1876</v>
      </c>
      <c r="CA523" s="67" t="s">
        <v>2250</v>
      </c>
    </row>
    <row r="524" spans="2:79">
      <c r="B524" s="839"/>
      <c r="C524" s="839"/>
      <c r="D524" s="839"/>
      <c r="E524" s="839">
        <f>IF(H523&lt;&gt;"",E523,IF(E523="","",IFERROR(MATCH(TRUE(),INDEX(INDEX($K:$K,E523+1):$K$203&lt;&gt;"",0),0)+E523,"")))</f>
        <v>665</v>
      </c>
      <c r="F524" s="840">
        <f t="shared" si="170"/>
        <v>0</v>
      </c>
      <c r="G524" s="840" t="str">
        <f t="shared" si="162"/>
        <v>0</v>
      </c>
      <c r="H524" s="841" t="str">
        <f t="shared" si="163"/>
        <v/>
      </c>
      <c r="I524" s="839" t="str">
        <f t="shared" si="164"/>
        <v/>
      </c>
      <c r="M524" s="785">
        <f t="shared" si="165"/>
        <v>1</v>
      </c>
      <c r="N524" s="842">
        <f t="shared" si="166"/>
        <v>507</v>
      </c>
      <c r="O524" s="816" t="str">
        <f t="shared" si="167"/>
        <v>0</v>
      </c>
      <c r="P524" s="842">
        <f t="shared" si="168"/>
        <v>1</v>
      </c>
      <c r="Q524" s="842">
        <f t="shared" si="169"/>
        <v>1</v>
      </c>
      <c r="BX524" s="67" t="s">
        <v>9</v>
      </c>
      <c r="BY524" s="534" t="s">
        <v>21</v>
      </c>
      <c r="BZ524" s="67" t="s">
        <v>1879</v>
      </c>
      <c r="CA524" s="67" t="s">
        <v>2251</v>
      </c>
    </row>
    <row r="525" spans="2:79">
      <c r="B525" s="839"/>
      <c r="C525" s="839"/>
      <c r="D525" s="839"/>
      <c r="E525" s="839">
        <f>IF(H524&lt;&gt;"",E524,IF(E524="","",IFERROR(MATCH(TRUE(),INDEX(INDEX($K:$K,E524+1):$K$203&lt;&gt;"",0),0)+E524,"")))</f>
        <v>666</v>
      </c>
      <c r="F525" s="840">
        <f t="shared" si="170"/>
        <v>0</v>
      </c>
      <c r="G525" s="840" t="str">
        <f t="shared" si="162"/>
        <v>0</v>
      </c>
      <c r="H525" s="841" t="str">
        <f t="shared" si="163"/>
        <v/>
      </c>
      <c r="I525" s="839" t="str">
        <f t="shared" si="164"/>
        <v/>
      </c>
      <c r="M525" s="785">
        <f t="shared" si="165"/>
        <v>1</v>
      </c>
      <c r="N525" s="842">
        <f t="shared" si="166"/>
        <v>508</v>
      </c>
      <c r="O525" s="816" t="str">
        <f t="shared" si="167"/>
        <v>0</v>
      </c>
      <c r="P525" s="842">
        <f t="shared" si="168"/>
        <v>1</v>
      </c>
      <c r="Q525" s="842">
        <f t="shared" si="169"/>
        <v>1</v>
      </c>
      <c r="BX525" s="67" t="s">
        <v>9</v>
      </c>
      <c r="BY525" s="534" t="s">
        <v>21</v>
      </c>
      <c r="BZ525" s="67" t="s">
        <v>1878</v>
      </c>
      <c r="CA525" s="67" t="s">
        <v>2252</v>
      </c>
    </row>
    <row r="526" spans="2:79">
      <c r="B526" s="839"/>
      <c r="C526" s="839"/>
      <c r="D526" s="839"/>
      <c r="E526" s="839">
        <f>IF(H525&lt;&gt;"",E525,IF(E525="","",IFERROR(MATCH(TRUE(),INDEX(INDEX($K:$K,E525+1):$K$203&lt;&gt;"",0),0)+E525,"")))</f>
        <v>667</v>
      </c>
      <c r="F526" s="840">
        <f t="shared" si="170"/>
        <v>0</v>
      </c>
      <c r="G526" s="840" t="str">
        <f t="shared" si="162"/>
        <v>0</v>
      </c>
      <c r="H526" s="841" t="str">
        <f t="shared" si="163"/>
        <v/>
      </c>
      <c r="I526" s="839" t="str">
        <f t="shared" si="164"/>
        <v/>
      </c>
      <c r="M526" s="785">
        <f t="shared" si="165"/>
        <v>1</v>
      </c>
      <c r="N526" s="842">
        <f t="shared" si="166"/>
        <v>509</v>
      </c>
      <c r="O526" s="816" t="str">
        <f t="shared" si="167"/>
        <v>0</v>
      </c>
      <c r="P526" s="842">
        <f t="shared" si="168"/>
        <v>1</v>
      </c>
      <c r="Q526" s="842">
        <f t="shared" si="169"/>
        <v>1</v>
      </c>
      <c r="BX526" s="67" t="s">
        <v>10</v>
      </c>
      <c r="BY526" s="534" t="s">
        <v>21</v>
      </c>
      <c r="BZ526" s="67" t="s">
        <v>1856</v>
      </c>
      <c r="CA526" s="67" t="s">
        <v>2253</v>
      </c>
    </row>
    <row r="527" spans="2:79">
      <c r="B527" s="839"/>
      <c r="C527" s="839"/>
      <c r="D527" s="839"/>
      <c r="E527" s="839">
        <f>IF(H526&lt;&gt;"",E526,IF(E526="","",IFERROR(MATCH(TRUE(),INDEX(INDEX($K:$K,E526+1):$K$203&lt;&gt;"",0),0)+E526,"")))</f>
        <v>668</v>
      </c>
      <c r="F527" s="840">
        <f t="shared" si="170"/>
        <v>0</v>
      </c>
      <c r="G527" s="840" t="str">
        <f t="shared" si="162"/>
        <v>0</v>
      </c>
      <c r="H527" s="841" t="str">
        <f t="shared" si="163"/>
        <v/>
      </c>
      <c r="I527" s="839" t="str">
        <f t="shared" si="164"/>
        <v/>
      </c>
      <c r="M527" s="785">
        <f t="shared" si="165"/>
        <v>1</v>
      </c>
      <c r="N527" s="842">
        <f t="shared" si="166"/>
        <v>510</v>
      </c>
      <c r="O527" s="816" t="str">
        <f t="shared" si="167"/>
        <v>0</v>
      </c>
      <c r="P527" s="842">
        <f t="shared" si="168"/>
        <v>1</v>
      </c>
      <c r="Q527" s="842">
        <f t="shared" si="169"/>
        <v>1</v>
      </c>
      <c r="BX527" s="67" t="s">
        <v>10</v>
      </c>
      <c r="BY527" s="534" t="s">
        <v>21</v>
      </c>
      <c r="BZ527" s="67" t="s">
        <v>1855</v>
      </c>
      <c r="CA527" s="67" t="s">
        <v>2254</v>
      </c>
    </row>
    <row r="528" spans="2:79">
      <c r="B528" s="839"/>
      <c r="C528" s="839"/>
      <c r="D528" s="839"/>
      <c r="E528" s="839">
        <f>IF(H527&lt;&gt;"",E527,IF(E527="","",IFERROR(MATCH(TRUE(),INDEX(INDEX($K:$K,E527+1):$K$203&lt;&gt;"",0),0)+E527,"")))</f>
        <v>669</v>
      </c>
      <c r="F528" s="840">
        <f t="shared" si="170"/>
        <v>0</v>
      </c>
      <c r="G528" s="840" t="str">
        <f t="shared" si="162"/>
        <v>0</v>
      </c>
      <c r="H528" s="841" t="str">
        <f t="shared" si="163"/>
        <v/>
      </c>
      <c r="I528" s="839" t="str">
        <f t="shared" si="164"/>
        <v/>
      </c>
      <c r="M528" s="785">
        <f t="shared" si="165"/>
        <v>1</v>
      </c>
      <c r="N528" s="842">
        <f t="shared" si="166"/>
        <v>511</v>
      </c>
      <c r="O528" s="816" t="str">
        <f t="shared" si="167"/>
        <v>0</v>
      </c>
      <c r="P528" s="842">
        <f t="shared" si="168"/>
        <v>1</v>
      </c>
      <c r="Q528" s="842">
        <f t="shared" si="169"/>
        <v>1</v>
      </c>
      <c r="BX528" s="67" t="s">
        <v>10</v>
      </c>
      <c r="BY528" s="534" t="s">
        <v>21</v>
      </c>
      <c r="BZ528" s="67" t="s">
        <v>1854</v>
      </c>
      <c r="CA528" s="67" t="s">
        <v>2255</v>
      </c>
    </row>
    <row r="529" spans="2:79">
      <c r="B529" s="839"/>
      <c r="C529" s="839"/>
      <c r="D529" s="839"/>
      <c r="E529" s="839">
        <f>IF(H528&lt;&gt;"",E528,IF(E528="","",IFERROR(MATCH(TRUE(),INDEX(INDEX($K:$K,E528+1):$K$203&lt;&gt;"",0),0)+E528,"")))</f>
        <v>670</v>
      </c>
      <c r="F529" s="840">
        <f t="shared" si="170"/>
        <v>0</v>
      </c>
      <c r="G529" s="840" t="str">
        <f t="shared" si="162"/>
        <v>0</v>
      </c>
      <c r="H529" s="841" t="str">
        <f t="shared" si="163"/>
        <v/>
      </c>
      <c r="I529" s="839" t="str">
        <f t="shared" si="164"/>
        <v/>
      </c>
      <c r="M529" s="785">
        <f t="shared" si="165"/>
        <v>1</v>
      </c>
      <c r="N529" s="842">
        <f t="shared" si="166"/>
        <v>512</v>
      </c>
      <c r="O529" s="816" t="str">
        <f t="shared" si="167"/>
        <v>0</v>
      </c>
      <c r="P529" s="842">
        <f t="shared" si="168"/>
        <v>1</v>
      </c>
      <c r="Q529" s="842">
        <f t="shared" si="169"/>
        <v>1</v>
      </c>
      <c r="BX529" s="67" t="s">
        <v>10</v>
      </c>
      <c r="BY529" s="534" t="s">
        <v>21</v>
      </c>
      <c r="BZ529" s="67" t="s">
        <v>1846</v>
      </c>
      <c r="CA529" s="67" t="s">
        <v>2256</v>
      </c>
    </row>
    <row r="530" spans="2:79">
      <c r="B530" s="839"/>
      <c r="C530" s="839"/>
      <c r="D530" s="839"/>
      <c r="E530" s="839">
        <f>IF(H529&lt;&gt;"",E529,IF(E529="","",IFERROR(MATCH(TRUE(),INDEX(INDEX($K:$K,E529+1):$K$203&lt;&gt;"",0),0)+E529,"")))</f>
        <v>671</v>
      </c>
      <c r="F530" s="840">
        <f t="shared" si="170"/>
        <v>0</v>
      </c>
      <c r="G530" s="840" t="str">
        <f t="shared" ref="G530:G593" si="171">IF(OR(F530="",M530=""),"",LEFT(F530,M530))</f>
        <v>0</v>
      </c>
      <c r="H530" s="841" t="str">
        <f t="shared" ref="H530:H593" si="172">IF(OR(F530="",M530=""),"",TRIM(MID(F530,M530+1,99999)))</f>
        <v/>
      </c>
      <c r="I530" s="839" t="str">
        <f t="shared" ref="I530:I593" si="173">IF(AND(F530&lt;&gt;"",$N$10&gt;0,M530&gt;$N$10),"Mot &gt; limite","")</f>
        <v/>
      </c>
      <c r="M530" s="785">
        <f t="shared" ref="M530:M593" si="174">IF(OR(F530="",$N$10="",$N$10&lt;=0),"",IF(LEN(F530)&lt;=$N$10,LEN(F530),IFERROR(FIND("♦",SUBSTITUTE(LEFT(F530,$N$10)," ","♦",LEN(LEFT(F530,$N$10))-LEN(SUBSTITUTE(LEFT(F530,$N$10)," ","")))),FIND(" ",F530&amp;" ",$N$10+1)-1)))</f>
        <v>1</v>
      </c>
      <c r="N530" s="842">
        <f t="shared" ref="N530:N593" si="175">IF(O530="","",ROW()-17)</f>
        <v>513</v>
      </c>
      <c r="O530" s="816" t="str">
        <f t="shared" ref="O530:O593" si="176">G530</f>
        <v>0</v>
      </c>
      <c r="P530" s="842">
        <f t="shared" ref="P530:P593" si="177">IF(O530="","",LEN(TRIM(O530))-LEN(SUBSTITUTE(TRIM(O530)," ",""))+1)</f>
        <v>1</v>
      </c>
      <c r="Q530" s="842">
        <f t="shared" ref="Q530:Q593" si="178">IF(O530="","",LEN(O530))</f>
        <v>1</v>
      </c>
      <c r="BX530" s="67" t="s">
        <v>10</v>
      </c>
      <c r="BY530" s="534" t="s">
        <v>21</v>
      </c>
      <c r="BZ530" s="67" t="s">
        <v>1845</v>
      </c>
      <c r="CA530" s="67" t="s">
        <v>2257</v>
      </c>
    </row>
    <row r="531" spans="2:79">
      <c r="B531" s="839"/>
      <c r="C531" s="839"/>
      <c r="D531" s="839"/>
      <c r="E531" s="839">
        <f>IF(H530&lt;&gt;"",E530,IF(E530="","",IFERROR(MATCH(TRUE(),INDEX(INDEX($K:$K,E530+1):$K$203&lt;&gt;"",0),0)+E530,"")))</f>
        <v>672</v>
      </c>
      <c r="F531" s="840">
        <f t="shared" ref="F531:F594" si="179">IF(E531="","",IF(H530&lt;&gt;"",H530,INDEX($D:$D,E531)))</f>
        <v>0</v>
      </c>
      <c r="G531" s="840" t="str">
        <f t="shared" si="171"/>
        <v>0</v>
      </c>
      <c r="H531" s="841" t="str">
        <f t="shared" si="172"/>
        <v/>
      </c>
      <c r="I531" s="839" t="str">
        <f t="shared" si="173"/>
        <v/>
      </c>
      <c r="M531" s="785">
        <f t="shared" si="174"/>
        <v>1</v>
      </c>
      <c r="N531" s="842">
        <f t="shared" si="175"/>
        <v>514</v>
      </c>
      <c r="O531" s="816" t="str">
        <f t="shared" si="176"/>
        <v>0</v>
      </c>
      <c r="P531" s="842">
        <f t="shared" si="177"/>
        <v>1</v>
      </c>
      <c r="Q531" s="842">
        <f t="shared" si="178"/>
        <v>1</v>
      </c>
      <c r="BX531" s="67" t="s">
        <v>10</v>
      </c>
      <c r="BY531" s="534" t="s">
        <v>21</v>
      </c>
      <c r="BZ531" s="67" t="s">
        <v>315</v>
      </c>
      <c r="CA531" s="67" t="s">
        <v>2258</v>
      </c>
    </row>
    <row r="532" spans="2:79">
      <c r="B532" s="839"/>
      <c r="C532" s="839"/>
      <c r="D532" s="839"/>
      <c r="E532" s="839">
        <f>IF(H531&lt;&gt;"",E531,IF(E531="","",IFERROR(MATCH(TRUE(),INDEX(INDEX($K:$K,E531+1):$K$203&lt;&gt;"",0),0)+E531,"")))</f>
        <v>673</v>
      </c>
      <c r="F532" s="840">
        <f t="shared" si="179"/>
        <v>0</v>
      </c>
      <c r="G532" s="840" t="str">
        <f t="shared" si="171"/>
        <v>0</v>
      </c>
      <c r="H532" s="841" t="str">
        <f t="shared" si="172"/>
        <v/>
      </c>
      <c r="I532" s="839" t="str">
        <f t="shared" si="173"/>
        <v/>
      </c>
      <c r="M532" s="785">
        <f t="shared" si="174"/>
        <v>1</v>
      </c>
      <c r="N532" s="842">
        <f t="shared" si="175"/>
        <v>515</v>
      </c>
      <c r="O532" s="816" t="str">
        <f t="shared" si="176"/>
        <v>0</v>
      </c>
      <c r="P532" s="842">
        <f t="shared" si="177"/>
        <v>1</v>
      </c>
      <c r="Q532" s="842">
        <f t="shared" si="178"/>
        <v>1</v>
      </c>
      <c r="BX532" s="67" t="s">
        <v>10</v>
      </c>
      <c r="BY532" s="534" t="s">
        <v>21</v>
      </c>
      <c r="BZ532" s="67" t="s">
        <v>316</v>
      </c>
      <c r="CA532" s="67" t="s">
        <v>2259</v>
      </c>
    </row>
    <row r="533" spans="2:79">
      <c r="B533" s="839"/>
      <c r="C533" s="839"/>
      <c r="D533" s="839"/>
      <c r="E533" s="839">
        <f>IF(H532&lt;&gt;"",E532,IF(E532="","",IFERROR(MATCH(TRUE(),INDEX(INDEX($K:$K,E532+1):$K$203&lt;&gt;"",0),0)+E532,"")))</f>
        <v>674</v>
      </c>
      <c r="F533" s="840">
        <f t="shared" si="179"/>
        <v>0</v>
      </c>
      <c r="G533" s="840" t="str">
        <f t="shared" si="171"/>
        <v>0</v>
      </c>
      <c r="H533" s="841" t="str">
        <f t="shared" si="172"/>
        <v/>
      </c>
      <c r="I533" s="839" t="str">
        <f t="shared" si="173"/>
        <v/>
      </c>
      <c r="M533" s="785">
        <f t="shared" si="174"/>
        <v>1</v>
      </c>
      <c r="N533" s="842">
        <f t="shared" si="175"/>
        <v>516</v>
      </c>
      <c r="O533" s="816" t="str">
        <f t="shared" si="176"/>
        <v>0</v>
      </c>
      <c r="P533" s="842">
        <f t="shared" si="177"/>
        <v>1</v>
      </c>
      <c r="Q533" s="842">
        <f t="shared" si="178"/>
        <v>1</v>
      </c>
      <c r="BX533" s="67" t="s">
        <v>10</v>
      </c>
      <c r="BY533" s="534" t="s">
        <v>21</v>
      </c>
      <c r="BZ533" s="67" t="s">
        <v>1861</v>
      </c>
      <c r="CA533" s="67" t="s">
        <v>2260</v>
      </c>
    </row>
    <row r="534" spans="2:79">
      <c r="B534" s="839"/>
      <c r="C534" s="839"/>
      <c r="D534" s="839"/>
      <c r="E534" s="839">
        <f>IF(H533&lt;&gt;"",E533,IF(E533="","",IFERROR(MATCH(TRUE(),INDEX(INDEX($K:$K,E533+1):$K$203&lt;&gt;"",0),0)+E533,"")))</f>
        <v>675</v>
      </c>
      <c r="F534" s="840">
        <f t="shared" si="179"/>
        <v>0</v>
      </c>
      <c r="G534" s="840" t="str">
        <f t="shared" si="171"/>
        <v>0</v>
      </c>
      <c r="H534" s="841" t="str">
        <f t="shared" si="172"/>
        <v/>
      </c>
      <c r="I534" s="839" t="str">
        <f t="shared" si="173"/>
        <v/>
      </c>
      <c r="M534" s="785">
        <f t="shared" si="174"/>
        <v>1</v>
      </c>
      <c r="N534" s="842">
        <f t="shared" si="175"/>
        <v>517</v>
      </c>
      <c r="O534" s="816" t="str">
        <f t="shared" si="176"/>
        <v>0</v>
      </c>
      <c r="P534" s="842">
        <f t="shared" si="177"/>
        <v>1</v>
      </c>
      <c r="Q534" s="842">
        <f t="shared" si="178"/>
        <v>1</v>
      </c>
      <c r="BX534" s="67" t="s">
        <v>10</v>
      </c>
      <c r="BY534" s="534" t="s">
        <v>21</v>
      </c>
      <c r="BZ534" s="67" t="s">
        <v>2158</v>
      </c>
      <c r="CA534" s="67" t="s">
        <v>2261</v>
      </c>
    </row>
    <row r="535" spans="2:79">
      <c r="B535" s="839"/>
      <c r="C535" s="839"/>
      <c r="D535" s="839"/>
      <c r="E535" s="839">
        <f>IF(H534&lt;&gt;"",E534,IF(E534="","",IFERROR(MATCH(TRUE(),INDEX(INDEX($K:$K,E534+1):$K$203&lt;&gt;"",0),0)+E534,"")))</f>
        <v>676</v>
      </c>
      <c r="F535" s="840">
        <f t="shared" si="179"/>
        <v>0</v>
      </c>
      <c r="G535" s="840" t="str">
        <f t="shared" si="171"/>
        <v>0</v>
      </c>
      <c r="H535" s="841" t="str">
        <f t="shared" si="172"/>
        <v/>
      </c>
      <c r="I535" s="839" t="str">
        <f t="shared" si="173"/>
        <v/>
      </c>
      <c r="M535" s="785">
        <f t="shared" si="174"/>
        <v>1</v>
      </c>
      <c r="N535" s="842">
        <f t="shared" si="175"/>
        <v>518</v>
      </c>
      <c r="O535" s="816" t="str">
        <f t="shared" si="176"/>
        <v>0</v>
      </c>
      <c r="P535" s="842">
        <f t="shared" si="177"/>
        <v>1</v>
      </c>
      <c r="Q535" s="842">
        <f t="shared" si="178"/>
        <v>1</v>
      </c>
      <c r="BX535" s="67" t="s">
        <v>10</v>
      </c>
      <c r="BY535" s="534" t="s">
        <v>21</v>
      </c>
      <c r="BZ535" s="67" t="s">
        <v>2159</v>
      </c>
      <c r="CA535" s="67" t="s">
        <v>2262</v>
      </c>
    </row>
    <row r="536" spans="2:79">
      <c r="B536" s="839"/>
      <c r="C536" s="839"/>
      <c r="D536" s="839"/>
      <c r="E536" s="839">
        <f>IF(H535&lt;&gt;"",E535,IF(E535="","",IFERROR(MATCH(TRUE(),INDEX(INDEX($K:$K,E535+1):$K$203&lt;&gt;"",0),0)+E535,"")))</f>
        <v>677</v>
      </c>
      <c r="F536" s="840">
        <f t="shared" si="179"/>
        <v>0</v>
      </c>
      <c r="G536" s="840" t="str">
        <f t="shared" si="171"/>
        <v>0</v>
      </c>
      <c r="H536" s="841" t="str">
        <f t="shared" si="172"/>
        <v/>
      </c>
      <c r="I536" s="839" t="str">
        <f t="shared" si="173"/>
        <v/>
      </c>
      <c r="M536" s="785">
        <f t="shared" si="174"/>
        <v>1</v>
      </c>
      <c r="N536" s="842">
        <f t="shared" si="175"/>
        <v>519</v>
      </c>
      <c r="O536" s="816" t="str">
        <f t="shared" si="176"/>
        <v>0</v>
      </c>
      <c r="P536" s="842">
        <f t="shared" si="177"/>
        <v>1</v>
      </c>
      <c r="Q536" s="842">
        <f t="shared" si="178"/>
        <v>1</v>
      </c>
      <c r="BX536" s="67" t="s">
        <v>10</v>
      </c>
      <c r="BY536" s="534" t="s">
        <v>21</v>
      </c>
      <c r="BZ536" s="67" t="s">
        <v>317</v>
      </c>
      <c r="CA536" s="67" t="s">
        <v>2263</v>
      </c>
    </row>
    <row r="537" spans="2:79">
      <c r="B537" s="839"/>
      <c r="C537" s="839"/>
      <c r="D537" s="839"/>
      <c r="E537" s="839">
        <f>IF(H536&lt;&gt;"",E536,IF(E536="","",IFERROR(MATCH(TRUE(),INDEX(INDEX($K:$K,E536+1):$K$203&lt;&gt;"",0),0)+E536,"")))</f>
        <v>678</v>
      </c>
      <c r="F537" s="840">
        <f t="shared" si="179"/>
        <v>0</v>
      </c>
      <c r="G537" s="840" t="str">
        <f t="shared" si="171"/>
        <v>0</v>
      </c>
      <c r="H537" s="841" t="str">
        <f t="shared" si="172"/>
        <v/>
      </c>
      <c r="I537" s="839" t="str">
        <f t="shared" si="173"/>
        <v/>
      </c>
      <c r="M537" s="785">
        <f t="shared" si="174"/>
        <v>1</v>
      </c>
      <c r="N537" s="842">
        <f t="shared" si="175"/>
        <v>520</v>
      </c>
      <c r="O537" s="816" t="str">
        <f t="shared" si="176"/>
        <v>0</v>
      </c>
      <c r="P537" s="842">
        <f t="shared" si="177"/>
        <v>1</v>
      </c>
      <c r="Q537" s="842">
        <f t="shared" si="178"/>
        <v>1</v>
      </c>
      <c r="BX537" s="67" t="s">
        <v>10</v>
      </c>
      <c r="BY537" s="534" t="s">
        <v>21</v>
      </c>
      <c r="BZ537" s="67" t="s">
        <v>1860</v>
      </c>
      <c r="CA537" s="67" t="s">
        <v>2264</v>
      </c>
    </row>
    <row r="538" spans="2:79">
      <c r="B538" s="839"/>
      <c r="C538" s="839"/>
      <c r="D538" s="839"/>
      <c r="E538" s="839">
        <f>IF(H537&lt;&gt;"",E537,IF(E537="","",IFERROR(MATCH(TRUE(),INDEX(INDEX($K:$K,E537+1):$K$203&lt;&gt;"",0),0)+E537,"")))</f>
        <v>679</v>
      </c>
      <c r="F538" s="840">
        <f t="shared" si="179"/>
        <v>0</v>
      </c>
      <c r="G538" s="840" t="str">
        <f t="shared" si="171"/>
        <v>0</v>
      </c>
      <c r="H538" s="841" t="str">
        <f t="shared" si="172"/>
        <v/>
      </c>
      <c r="I538" s="839" t="str">
        <f t="shared" si="173"/>
        <v/>
      </c>
      <c r="M538" s="785">
        <f t="shared" si="174"/>
        <v>1</v>
      </c>
      <c r="N538" s="842">
        <f t="shared" si="175"/>
        <v>521</v>
      </c>
      <c r="O538" s="816" t="str">
        <f t="shared" si="176"/>
        <v>0</v>
      </c>
      <c r="P538" s="842">
        <f t="shared" si="177"/>
        <v>1</v>
      </c>
      <c r="Q538" s="842">
        <f t="shared" si="178"/>
        <v>1</v>
      </c>
      <c r="BX538" s="67" t="s">
        <v>10</v>
      </c>
      <c r="BY538" s="534" t="s">
        <v>21</v>
      </c>
      <c r="BZ538" s="67" t="s">
        <v>318</v>
      </c>
      <c r="CA538" s="67" t="s">
        <v>2265</v>
      </c>
    </row>
    <row r="539" spans="2:79">
      <c r="B539" s="839"/>
      <c r="C539" s="839"/>
      <c r="D539" s="839"/>
      <c r="E539" s="839">
        <f>IF(H538&lt;&gt;"",E538,IF(E538="","",IFERROR(MATCH(TRUE(),INDEX(INDEX($K:$K,E538+1):$K$203&lt;&gt;"",0),0)+E538,"")))</f>
        <v>680</v>
      </c>
      <c r="F539" s="840">
        <f t="shared" si="179"/>
        <v>0</v>
      </c>
      <c r="G539" s="840" t="str">
        <f t="shared" si="171"/>
        <v>0</v>
      </c>
      <c r="H539" s="841" t="str">
        <f t="shared" si="172"/>
        <v/>
      </c>
      <c r="I539" s="839" t="str">
        <f t="shared" si="173"/>
        <v/>
      </c>
      <c r="M539" s="785">
        <f t="shared" si="174"/>
        <v>1</v>
      </c>
      <c r="N539" s="842">
        <f t="shared" si="175"/>
        <v>522</v>
      </c>
      <c r="O539" s="816" t="str">
        <f t="shared" si="176"/>
        <v>0</v>
      </c>
      <c r="P539" s="842">
        <f t="shared" si="177"/>
        <v>1</v>
      </c>
      <c r="Q539" s="842">
        <f t="shared" si="178"/>
        <v>1</v>
      </c>
      <c r="BX539" s="67" t="s">
        <v>10</v>
      </c>
      <c r="BY539" s="534" t="s">
        <v>21</v>
      </c>
      <c r="BZ539" s="67" t="s">
        <v>2160</v>
      </c>
      <c r="CA539" s="67" t="s">
        <v>2266</v>
      </c>
    </row>
    <row r="540" spans="2:79">
      <c r="B540" s="839"/>
      <c r="C540" s="839"/>
      <c r="D540" s="839"/>
      <c r="E540" s="839">
        <f>IF(H539&lt;&gt;"",E539,IF(E539="","",IFERROR(MATCH(TRUE(),INDEX(INDEX($K:$K,E539+1):$K$203&lt;&gt;"",0),0)+E539,"")))</f>
        <v>681</v>
      </c>
      <c r="F540" s="840">
        <f t="shared" si="179"/>
        <v>0</v>
      </c>
      <c r="G540" s="840" t="str">
        <f t="shared" si="171"/>
        <v>0</v>
      </c>
      <c r="H540" s="841" t="str">
        <f t="shared" si="172"/>
        <v/>
      </c>
      <c r="I540" s="839" t="str">
        <f t="shared" si="173"/>
        <v/>
      </c>
      <c r="M540" s="785">
        <f t="shared" si="174"/>
        <v>1</v>
      </c>
      <c r="N540" s="842">
        <f t="shared" si="175"/>
        <v>523</v>
      </c>
      <c r="O540" s="816" t="str">
        <f t="shared" si="176"/>
        <v>0</v>
      </c>
      <c r="P540" s="842">
        <f t="shared" si="177"/>
        <v>1</v>
      </c>
      <c r="Q540" s="842">
        <f t="shared" si="178"/>
        <v>1</v>
      </c>
      <c r="BX540" s="67" t="s">
        <v>10</v>
      </c>
      <c r="BY540" s="534" t="s">
        <v>21</v>
      </c>
      <c r="BZ540" s="67" t="s">
        <v>1865</v>
      </c>
      <c r="CA540" s="67" t="s">
        <v>2267</v>
      </c>
    </row>
    <row r="541" spans="2:79">
      <c r="B541" s="839"/>
      <c r="C541" s="839"/>
      <c r="D541" s="839"/>
      <c r="E541" s="839">
        <f>IF(H540&lt;&gt;"",E540,IF(E540="","",IFERROR(MATCH(TRUE(),INDEX(INDEX($K:$K,E540+1):$K$203&lt;&gt;"",0),0)+E540,"")))</f>
        <v>682</v>
      </c>
      <c r="F541" s="840">
        <f t="shared" si="179"/>
        <v>0</v>
      </c>
      <c r="G541" s="840" t="str">
        <f t="shared" si="171"/>
        <v>0</v>
      </c>
      <c r="H541" s="841" t="str">
        <f t="shared" si="172"/>
        <v/>
      </c>
      <c r="I541" s="839" t="str">
        <f t="shared" si="173"/>
        <v/>
      </c>
      <c r="M541" s="785">
        <f t="shared" si="174"/>
        <v>1</v>
      </c>
      <c r="N541" s="842">
        <f t="shared" si="175"/>
        <v>524</v>
      </c>
      <c r="O541" s="816" t="str">
        <f t="shared" si="176"/>
        <v>0</v>
      </c>
      <c r="P541" s="842">
        <f t="shared" si="177"/>
        <v>1</v>
      </c>
      <c r="Q541" s="842">
        <f t="shared" si="178"/>
        <v>1</v>
      </c>
      <c r="BX541" s="67" t="s">
        <v>10</v>
      </c>
      <c r="BY541" s="534" t="s">
        <v>21</v>
      </c>
      <c r="BZ541" s="67" t="s">
        <v>1864</v>
      </c>
      <c r="CA541" s="67" t="s">
        <v>2268</v>
      </c>
    </row>
    <row r="542" spans="2:79">
      <c r="B542" s="839"/>
      <c r="C542" s="839"/>
      <c r="D542" s="839"/>
      <c r="E542" s="839">
        <f>IF(H541&lt;&gt;"",E541,IF(E541="","",IFERROR(MATCH(TRUE(),INDEX(INDEX($K:$K,E541+1):$K$203&lt;&gt;"",0),0)+E541,"")))</f>
        <v>683</v>
      </c>
      <c r="F542" s="840">
        <f t="shared" si="179"/>
        <v>0</v>
      </c>
      <c r="G542" s="840" t="str">
        <f t="shared" si="171"/>
        <v>0</v>
      </c>
      <c r="H542" s="841" t="str">
        <f t="shared" si="172"/>
        <v/>
      </c>
      <c r="I542" s="839" t="str">
        <f t="shared" si="173"/>
        <v/>
      </c>
      <c r="M542" s="785">
        <f t="shared" si="174"/>
        <v>1</v>
      </c>
      <c r="N542" s="842">
        <f t="shared" si="175"/>
        <v>525</v>
      </c>
      <c r="O542" s="816" t="str">
        <f t="shared" si="176"/>
        <v>0</v>
      </c>
      <c r="P542" s="842">
        <f t="shared" si="177"/>
        <v>1</v>
      </c>
      <c r="Q542" s="842">
        <f t="shared" si="178"/>
        <v>1</v>
      </c>
      <c r="BX542" s="67" t="s">
        <v>10</v>
      </c>
      <c r="BY542" s="534" t="s">
        <v>21</v>
      </c>
      <c r="BZ542" s="67" t="s">
        <v>162</v>
      </c>
      <c r="CA542" s="67" t="s">
        <v>2269</v>
      </c>
    </row>
    <row r="543" spans="2:79">
      <c r="B543" s="839"/>
      <c r="C543" s="839"/>
      <c r="D543" s="839"/>
      <c r="E543" s="839">
        <f>IF(H542&lt;&gt;"",E542,IF(E542="","",IFERROR(MATCH(TRUE(),INDEX(INDEX($K:$K,E542+1):$K$203&lt;&gt;"",0),0)+E542,"")))</f>
        <v>684</v>
      </c>
      <c r="F543" s="840">
        <f t="shared" si="179"/>
        <v>0</v>
      </c>
      <c r="G543" s="840" t="str">
        <f t="shared" si="171"/>
        <v>0</v>
      </c>
      <c r="H543" s="841" t="str">
        <f t="shared" si="172"/>
        <v/>
      </c>
      <c r="I543" s="839" t="str">
        <f t="shared" si="173"/>
        <v/>
      </c>
      <c r="M543" s="785">
        <f t="shared" si="174"/>
        <v>1</v>
      </c>
      <c r="N543" s="842">
        <f t="shared" si="175"/>
        <v>526</v>
      </c>
      <c r="O543" s="816" t="str">
        <f t="shared" si="176"/>
        <v>0</v>
      </c>
      <c r="P543" s="842">
        <f t="shared" si="177"/>
        <v>1</v>
      </c>
      <c r="Q543" s="842">
        <f t="shared" si="178"/>
        <v>1</v>
      </c>
      <c r="BX543" s="67" t="s">
        <v>10</v>
      </c>
      <c r="BY543" s="534" t="s">
        <v>21</v>
      </c>
      <c r="BZ543" s="67" t="s">
        <v>319</v>
      </c>
      <c r="CA543" s="67" t="s">
        <v>2270</v>
      </c>
    </row>
    <row r="544" spans="2:79">
      <c r="B544" s="839"/>
      <c r="C544" s="839"/>
      <c r="D544" s="839"/>
      <c r="E544" s="839">
        <f>IF(H543&lt;&gt;"",E543,IF(E543="","",IFERROR(MATCH(TRUE(),INDEX(INDEX($K:$K,E543+1):$K$203&lt;&gt;"",0),0)+E543,"")))</f>
        <v>685</v>
      </c>
      <c r="F544" s="840">
        <f t="shared" si="179"/>
        <v>0</v>
      </c>
      <c r="G544" s="840" t="str">
        <f t="shared" si="171"/>
        <v>0</v>
      </c>
      <c r="H544" s="841" t="str">
        <f t="shared" si="172"/>
        <v/>
      </c>
      <c r="I544" s="839" t="str">
        <f t="shared" si="173"/>
        <v/>
      </c>
      <c r="M544" s="785">
        <f t="shared" si="174"/>
        <v>1</v>
      </c>
      <c r="N544" s="842">
        <f t="shared" si="175"/>
        <v>527</v>
      </c>
      <c r="O544" s="816" t="str">
        <f t="shared" si="176"/>
        <v>0</v>
      </c>
      <c r="P544" s="842">
        <f t="shared" si="177"/>
        <v>1</v>
      </c>
      <c r="Q544" s="842">
        <f t="shared" si="178"/>
        <v>1</v>
      </c>
      <c r="BX544" s="67" t="s">
        <v>10</v>
      </c>
      <c r="BY544" s="534" t="s">
        <v>21</v>
      </c>
      <c r="BZ544" s="67" t="s">
        <v>1869</v>
      </c>
      <c r="CA544" s="67" t="s">
        <v>2271</v>
      </c>
    </row>
    <row r="545" spans="2:79">
      <c r="B545" s="839"/>
      <c r="C545" s="839"/>
      <c r="D545" s="839"/>
      <c r="E545" s="839">
        <f>IF(H544&lt;&gt;"",E544,IF(E544="","",IFERROR(MATCH(TRUE(),INDEX(INDEX($K:$K,E544+1):$K$203&lt;&gt;"",0),0)+E544,"")))</f>
        <v>686</v>
      </c>
      <c r="F545" s="840">
        <f t="shared" si="179"/>
        <v>0</v>
      </c>
      <c r="G545" s="840" t="str">
        <f t="shared" si="171"/>
        <v>0</v>
      </c>
      <c r="H545" s="841" t="str">
        <f t="shared" si="172"/>
        <v/>
      </c>
      <c r="I545" s="839" t="str">
        <f t="shared" si="173"/>
        <v/>
      </c>
      <c r="M545" s="785">
        <f t="shared" si="174"/>
        <v>1</v>
      </c>
      <c r="N545" s="842">
        <f t="shared" si="175"/>
        <v>528</v>
      </c>
      <c r="O545" s="816" t="str">
        <f t="shared" si="176"/>
        <v>0</v>
      </c>
      <c r="P545" s="842">
        <f t="shared" si="177"/>
        <v>1</v>
      </c>
      <c r="Q545" s="842">
        <f t="shared" si="178"/>
        <v>1</v>
      </c>
      <c r="BX545" s="67" t="s">
        <v>10</v>
      </c>
      <c r="BY545" s="534" t="s">
        <v>21</v>
      </c>
      <c r="BZ545" s="67" t="s">
        <v>1870</v>
      </c>
      <c r="CA545" s="67" t="s">
        <v>2272</v>
      </c>
    </row>
    <row r="546" spans="2:79">
      <c r="B546" s="839"/>
      <c r="C546" s="839"/>
      <c r="D546" s="839"/>
      <c r="E546" s="839">
        <f>IF(H545&lt;&gt;"",E545,IF(E545="","",IFERROR(MATCH(TRUE(),INDEX(INDEX($K:$K,E545+1):$K$203&lt;&gt;"",0),0)+E545,"")))</f>
        <v>687</v>
      </c>
      <c r="F546" s="840">
        <f t="shared" si="179"/>
        <v>0</v>
      </c>
      <c r="G546" s="840" t="str">
        <f t="shared" si="171"/>
        <v>0</v>
      </c>
      <c r="H546" s="841" t="str">
        <f t="shared" si="172"/>
        <v/>
      </c>
      <c r="I546" s="839" t="str">
        <f t="shared" si="173"/>
        <v/>
      </c>
      <c r="M546" s="785">
        <f t="shared" si="174"/>
        <v>1</v>
      </c>
      <c r="N546" s="842">
        <f t="shared" si="175"/>
        <v>529</v>
      </c>
      <c r="O546" s="816" t="str">
        <f t="shared" si="176"/>
        <v>0</v>
      </c>
      <c r="P546" s="842">
        <f t="shared" si="177"/>
        <v>1</v>
      </c>
      <c r="Q546" s="842">
        <f t="shared" si="178"/>
        <v>1</v>
      </c>
      <c r="BX546" s="67" t="s">
        <v>10</v>
      </c>
      <c r="BY546" s="534" t="s">
        <v>21</v>
      </c>
      <c r="BZ546" s="67" t="s">
        <v>204</v>
      </c>
      <c r="CA546" s="67" t="s">
        <v>2273</v>
      </c>
    </row>
    <row r="547" spans="2:79">
      <c r="B547" s="839"/>
      <c r="C547" s="839"/>
      <c r="D547" s="839"/>
      <c r="E547" s="839">
        <f>IF(H546&lt;&gt;"",E546,IF(E546="","",IFERROR(MATCH(TRUE(),INDEX(INDEX($K:$K,E546+1):$K$203&lt;&gt;"",0),0)+E546,"")))</f>
        <v>688</v>
      </c>
      <c r="F547" s="840">
        <f t="shared" si="179"/>
        <v>0</v>
      </c>
      <c r="G547" s="840" t="str">
        <f t="shared" si="171"/>
        <v>0</v>
      </c>
      <c r="H547" s="841" t="str">
        <f t="shared" si="172"/>
        <v/>
      </c>
      <c r="I547" s="839" t="str">
        <f t="shared" si="173"/>
        <v/>
      </c>
      <c r="M547" s="785">
        <f t="shared" si="174"/>
        <v>1</v>
      </c>
      <c r="N547" s="842">
        <f t="shared" si="175"/>
        <v>530</v>
      </c>
      <c r="O547" s="816" t="str">
        <f t="shared" si="176"/>
        <v>0</v>
      </c>
      <c r="P547" s="842">
        <f t="shared" si="177"/>
        <v>1</v>
      </c>
      <c r="Q547" s="842">
        <f t="shared" si="178"/>
        <v>1</v>
      </c>
      <c r="BX547" s="67" t="s">
        <v>10</v>
      </c>
      <c r="BY547" s="534" t="s">
        <v>21</v>
      </c>
      <c r="BZ547" s="67" t="s">
        <v>320</v>
      </c>
      <c r="CA547" s="67" t="s">
        <v>2274</v>
      </c>
    </row>
    <row r="548" spans="2:79">
      <c r="B548" s="839"/>
      <c r="C548" s="839"/>
      <c r="D548" s="839"/>
      <c r="E548" s="839">
        <f>IF(H547&lt;&gt;"",E547,IF(E547="","",IFERROR(MATCH(TRUE(),INDEX(INDEX($K:$K,E547+1):$K$203&lt;&gt;"",0),0)+E547,"")))</f>
        <v>689</v>
      </c>
      <c r="F548" s="840">
        <f t="shared" si="179"/>
        <v>0</v>
      </c>
      <c r="G548" s="840" t="str">
        <f t="shared" si="171"/>
        <v>0</v>
      </c>
      <c r="H548" s="841" t="str">
        <f t="shared" si="172"/>
        <v/>
      </c>
      <c r="I548" s="839" t="str">
        <f t="shared" si="173"/>
        <v/>
      </c>
      <c r="M548" s="785">
        <f t="shared" si="174"/>
        <v>1</v>
      </c>
      <c r="N548" s="842">
        <f t="shared" si="175"/>
        <v>531</v>
      </c>
      <c r="O548" s="816" t="str">
        <f t="shared" si="176"/>
        <v>0</v>
      </c>
      <c r="P548" s="842">
        <f t="shared" si="177"/>
        <v>1</v>
      </c>
      <c r="Q548" s="842">
        <f t="shared" si="178"/>
        <v>1</v>
      </c>
      <c r="BX548" s="67" t="s">
        <v>10</v>
      </c>
      <c r="BY548" s="534" t="s">
        <v>21</v>
      </c>
      <c r="BZ548" s="67" t="s">
        <v>321</v>
      </c>
      <c r="CA548" s="67" t="s">
        <v>2275</v>
      </c>
    </row>
    <row r="549" spans="2:79">
      <c r="B549" s="839"/>
      <c r="C549" s="839"/>
      <c r="D549" s="839"/>
      <c r="E549" s="839">
        <f>IF(H548&lt;&gt;"",E548,IF(E548="","",IFERROR(MATCH(TRUE(),INDEX(INDEX($K:$K,E548+1):$K$203&lt;&gt;"",0),0)+E548,"")))</f>
        <v>690</v>
      </c>
      <c r="F549" s="840">
        <f t="shared" si="179"/>
        <v>0</v>
      </c>
      <c r="G549" s="840" t="str">
        <f t="shared" si="171"/>
        <v>0</v>
      </c>
      <c r="H549" s="841" t="str">
        <f t="shared" si="172"/>
        <v/>
      </c>
      <c r="I549" s="839" t="str">
        <f t="shared" si="173"/>
        <v/>
      </c>
      <c r="M549" s="785">
        <f t="shared" si="174"/>
        <v>1</v>
      </c>
      <c r="N549" s="842">
        <f t="shared" si="175"/>
        <v>532</v>
      </c>
      <c r="O549" s="816" t="str">
        <f t="shared" si="176"/>
        <v>0</v>
      </c>
      <c r="P549" s="842">
        <f t="shared" si="177"/>
        <v>1</v>
      </c>
      <c r="Q549" s="842">
        <f t="shared" si="178"/>
        <v>1</v>
      </c>
      <c r="BX549" s="67" t="s">
        <v>10</v>
      </c>
      <c r="BY549" s="534" t="s">
        <v>21</v>
      </c>
      <c r="BZ549" s="67" t="s">
        <v>1863</v>
      </c>
      <c r="CA549" s="67" t="s">
        <v>2276</v>
      </c>
    </row>
    <row r="550" spans="2:79">
      <c r="B550" s="839"/>
      <c r="C550" s="839"/>
      <c r="D550" s="839"/>
      <c r="E550" s="839">
        <f>IF(H549&lt;&gt;"",E549,IF(E549="","",IFERROR(MATCH(TRUE(),INDEX(INDEX($K:$K,E549+1):$K$203&lt;&gt;"",0),0)+E549,"")))</f>
        <v>691</v>
      </c>
      <c r="F550" s="840">
        <f t="shared" si="179"/>
        <v>0</v>
      </c>
      <c r="G550" s="840" t="str">
        <f t="shared" si="171"/>
        <v>0</v>
      </c>
      <c r="H550" s="841" t="str">
        <f t="shared" si="172"/>
        <v/>
      </c>
      <c r="I550" s="839" t="str">
        <f t="shared" si="173"/>
        <v/>
      </c>
      <c r="M550" s="785">
        <f t="shared" si="174"/>
        <v>1</v>
      </c>
      <c r="N550" s="842">
        <f t="shared" si="175"/>
        <v>533</v>
      </c>
      <c r="O550" s="816" t="str">
        <f t="shared" si="176"/>
        <v>0</v>
      </c>
      <c r="P550" s="842">
        <f t="shared" si="177"/>
        <v>1</v>
      </c>
      <c r="Q550" s="842">
        <f t="shared" si="178"/>
        <v>1</v>
      </c>
      <c r="BX550" s="67" t="s">
        <v>10</v>
      </c>
      <c r="BY550" s="534" t="s">
        <v>21</v>
      </c>
      <c r="BZ550" s="67" t="s">
        <v>2161</v>
      </c>
      <c r="CA550" s="67" t="s">
        <v>2277</v>
      </c>
    </row>
    <row r="551" spans="2:79">
      <c r="B551" s="839"/>
      <c r="C551" s="839"/>
      <c r="D551" s="839"/>
      <c r="E551" s="839">
        <f>IF(H550&lt;&gt;"",E550,IF(E550="","",IFERROR(MATCH(TRUE(),INDEX(INDEX($K:$K,E550+1):$K$203&lt;&gt;"",0),0)+E550,"")))</f>
        <v>692</v>
      </c>
      <c r="F551" s="840">
        <f t="shared" si="179"/>
        <v>0</v>
      </c>
      <c r="G551" s="840" t="str">
        <f t="shared" si="171"/>
        <v>0</v>
      </c>
      <c r="H551" s="841" t="str">
        <f t="shared" si="172"/>
        <v/>
      </c>
      <c r="I551" s="839" t="str">
        <f t="shared" si="173"/>
        <v/>
      </c>
      <c r="M551" s="785">
        <f t="shared" si="174"/>
        <v>1</v>
      </c>
      <c r="N551" s="842">
        <f t="shared" si="175"/>
        <v>534</v>
      </c>
      <c r="O551" s="816" t="str">
        <f t="shared" si="176"/>
        <v>0</v>
      </c>
      <c r="P551" s="842">
        <f t="shared" si="177"/>
        <v>1</v>
      </c>
      <c r="Q551" s="842">
        <f t="shared" si="178"/>
        <v>1</v>
      </c>
      <c r="BX551" s="67" t="s">
        <v>10</v>
      </c>
      <c r="BY551" s="534" t="s">
        <v>21</v>
      </c>
      <c r="BZ551" s="67" t="s">
        <v>2162</v>
      </c>
      <c r="CA551" s="67" t="s">
        <v>2278</v>
      </c>
    </row>
    <row r="552" spans="2:79">
      <c r="B552" s="839"/>
      <c r="C552" s="839"/>
      <c r="D552" s="839"/>
      <c r="E552" s="839">
        <f>IF(H551&lt;&gt;"",E551,IF(E551="","",IFERROR(MATCH(TRUE(),INDEX(INDEX($K:$K,E551+1):$K$203&lt;&gt;"",0),0)+E551,"")))</f>
        <v>693</v>
      </c>
      <c r="F552" s="840">
        <f t="shared" si="179"/>
        <v>0</v>
      </c>
      <c r="G552" s="840" t="str">
        <f t="shared" si="171"/>
        <v>0</v>
      </c>
      <c r="H552" s="841" t="str">
        <f t="shared" si="172"/>
        <v/>
      </c>
      <c r="I552" s="839" t="str">
        <f t="shared" si="173"/>
        <v/>
      </c>
      <c r="M552" s="785">
        <f t="shared" si="174"/>
        <v>1</v>
      </c>
      <c r="N552" s="842">
        <f t="shared" si="175"/>
        <v>535</v>
      </c>
      <c r="O552" s="816" t="str">
        <f t="shared" si="176"/>
        <v>0</v>
      </c>
      <c r="P552" s="842">
        <f t="shared" si="177"/>
        <v>1</v>
      </c>
      <c r="Q552" s="842">
        <f t="shared" si="178"/>
        <v>1</v>
      </c>
      <c r="BX552" s="67" t="s">
        <v>10</v>
      </c>
      <c r="BY552" s="534" t="s">
        <v>21</v>
      </c>
      <c r="BZ552" s="67" t="s">
        <v>322</v>
      </c>
      <c r="CA552" s="67" t="s">
        <v>2279</v>
      </c>
    </row>
    <row r="553" spans="2:79">
      <c r="B553" s="839"/>
      <c r="C553" s="839"/>
      <c r="D553" s="839"/>
      <c r="E553" s="839">
        <f>IF(H552&lt;&gt;"",E552,IF(E552="","",IFERROR(MATCH(TRUE(),INDEX(INDEX($K:$K,E552+1):$K$203&lt;&gt;"",0),0)+E552,"")))</f>
        <v>694</v>
      </c>
      <c r="F553" s="840">
        <f t="shared" si="179"/>
        <v>0</v>
      </c>
      <c r="G553" s="840" t="str">
        <f t="shared" si="171"/>
        <v>0</v>
      </c>
      <c r="H553" s="841" t="str">
        <f t="shared" si="172"/>
        <v/>
      </c>
      <c r="I553" s="839" t="str">
        <f t="shared" si="173"/>
        <v/>
      </c>
      <c r="M553" s="785">
        <f t="shared" si="174"/>
        <v>1</v>
      </c>
      <c r="N553" s="842">
        <f t="shared" si="175"/>
        <v>536</v>
      </c>
      <c r="O553" s="816" t="str">
        <f t="shared" si="176"/>
        <v>0</v>
      </c>
      <c r="P553" s="842">
        <f t="shared" si="177"/>
        <v>1</v>
      </c>
      <c r="Q553" s="842">
        <f t="shared" si="178"/>
        <v>1</v>
      </c>
      <c r="BX553" s="67" t="s">
        <v>10</v>
      </c>
      <c r="BY553" s="534" t="s">
        <v>21</v>
      </c>
      <c r="BZ553" s="67" t="s">
        <v>1862</v>
      </c>
      <c r="CA553" s="67" t="s">
        <v>2280</v>
      </c>
    </row>
    <row r="554" spans="2:79">
      <c r="B554" s="839"/>
      <c r="C554" s="839"/>
      <c r="D554" s="839"/>
      <c r="E554" s="839">
        <f>IF(H553&lt;&gt;"",E553,IF(E553="","",IFERROR(MATCH(TRUE(),INDEX(INDEX($K:$K,E553+1):$K$203&lt;&gt;"",0),0)+E553,"")))</f>
        <v>695</v>
      </c>
      <c r="F554" s="840">
        <f t="shared" si="179"/>
        <v>0</v>
      </c>
      <c r="G554" s="840" t="str">
        <f t="shared" si="171"/>
        <v>0</v>
      </c>
      <c r="H554" s="841" t="str">
        <f t="shared" si="172"/>
        <v/>
      </c>
      <c r="I554" s="839" t="str">
        <f t="shared" si="173"/>
        <v/>
      </c>
      <c r="M554" s="785">
        <f t="shared" si="174"/>
        <v>1</v>
      </c>
      <c r="N554" s="842">
        <f t="shared" si="175"/>
        <v>537</v>
      </c>
      <c r="O554" s="816" t="str">
        <f t="shared" si="176"/>
        <v>0</v>
      </c>
      <c r="P554" s="842">
        <f t="shared" si="177"/>
        <v>1</v>
      </c>
      <c r="Q554" s="842">
        <f t="shared" si="178"/>
        <v>1</v>
      </c>
      <c r="BX554" s="67" t="s">
        <v>10</v>
      </c>
      <c r="BY554" s="534" t="s">
        <v>21</v>
      </c>
      <c r="BZ554" s="67" t="s">
        <v>1871</v>
      </c>
      <c r="CA554" s="67" t="s">
        <v>2281</v>
      </c>
    </row>
    <row r="555" spans="2:79">
      <c r="B555" s="839"/>
      <c r="C555" s="839"/>
      <c r="D555" s="839"/>
      <c r="E555" s="839">
        <f>IF(H554&lt;&gt;"",E554,IF(E554="","",IFERROR(MATCH(TRUE(),INDEX(INDEX($K:$K,E554+1):$K$203&lt;&gt;"",0),0)+E554,"")))</f>
        <v>696</v>
      </c>
      <c r="F555" s="840">
        <f t="shared" si="179"/>
        <v>0</v>
      </c>
      <c r="G555" s="840" t="str">
        <f t="shared" si="171"/>
        <v>0</v>
      </c>
      <c r="H555" s="841" t="str">
        <f t="shared" si="172"/>
        <v/>
      </c>
      <c r="I555" s="839" t="str">
        <f t="shared" si="173"/>
        <v/>
      </c>
      <c r="M555" s="785">
        <f t="shared" si="174"/>
        <v>1</v>
      </c>
      <c r="N555" s="842">
        <f t="shared" si="175"/>
        <v>538</v>
      </c>
      <c r="O555" s="816" t="str">
        <f t="shared" si="176"/>
        <v>0</v>
      </c>
      <c r="P555" s="842">
        <f t="shared" si="177"/>
        <v>1</v>
      </c>
      <c r="Q555" s="842">
        <f t="shared" si="178"/>
        <v>1</v>
      </c>
      <c r="BX555" s="67" t="s">
        <v>10</v>
      </c>
      <c r="BY555" s="534" t="s">
        <v>21</v>
      </c>
      <c r="BZ555" s="67" t="s">
        <v>323</v>
      </c>
      <c r="CA555" s="67" t="s">
        <v>2282</v>
      </c>
    </row>
    <row r="556" spans="2:79">
      <c r="B556" s="839"/>
      <c r="C556" s="839"/>
      <c r="D556" s="839"/>
      <c r="E556" s="839">
        <f>IF(H555&lt;&gt;"",E555,IF(E555="","",IFERROR(MATCH(TRUE(),INDEX(INDEX($K:$K,E555+1):$K$203&lt;&gt;"",0),0)+E555,"")))</f>
        <v>697</v>
      </c>
      <c r="F556" s="840">
        <f t="shared" si="179"/>
        <v>0</v>
      </c>
      <c r="G556" s="840" t="str">
        <f t="shared" si="171"/>
        <v>0</v>
      </c>
      <c r="H556" s="841" t="str">
        <f t="shared" si="172"/>
        <v/>
      </c>
      <c r="I556" s="839" t="str">
        <f t="shared" si="173"/>
        <v/>
      </c>
      <c r="M556" s="785">
        <f t="shared" si="174"/>
        <v>1</v>
      </c>
      <c r="N556" s="842">
        <f t="shared" si="175"/>
        <v>539</v>
      </c>
      <c r="O556" s="816" t="str">
        <f t="shared" si="176"/>
        <v>0</v>
      </c>
      <c r="P556" s="842">
        <f t="shared" si="177"/>
        <v>1</v>
      </c>
      <c r="Q556" s="842">
        <f t="shared" si="178"/>
        <v>1</v>
      </c>
      <c r="BX556" s="67" t="s">
        <v>10</v>
      </c>
      <c r="BY556" s="534" t="s">
        <v>21</v>
      </c>
      <c r="BZ556" s="67" t="s">
        <v>2163</v>
      </c>
      <c r="CA556" s="67" t="s">
        <v>2283</v>
      </c>
    </row>
    <row r="557" spans="2:79">
      <c r="B557" s="839"/>
      <c r="C557" s="839"/>
      <c r="D557" s="839"/>
      <c r="E557" s="839">
        <f>IF(H556&lt;&gt;"",E556,IF(E556="","",IFERROR(MATCH(TRUE(),INDEX(INDEX($K:$K,E556+1):$K$203&lt;&gt;"",0),0)+E556,"")))</f>
        <v>698</v>
      </c>
      <c r="F557" s="840">
        <f t="shared" si="179"/>
        <v>0</v>
      </c>
      <c r="G557" s="840" t="str">
        <f t="shared" si="171"/>
        <v>0</v>
      </c>
      <c r="H557" s="841" t="str">
        <f t="shared" si="172"/>
        <v/>
      </c>
      <c r="I557" s="839" t="str">
        <f t="shared" si="173"/>
        <v/>
      </c>
      <c r="M557" s="785">
        <f t="shared" si="174"/>
        <v>1</v>
      </c>
      <c r="N557" s="842">
        <f t="shared" si="175"/>
        <v>540</v>
      </c>
      <c r="O557" s="816" t="str">
        <f t="shared" si="176"/>
        <v>0</v>
      </c>
      <c r="P557" s="842">
        <f t="shared" si="177"/>
        <v>1</v>
      </c>
      <c r="Q557" s="842">
        <f t="shared" si="178"/>
        <v>1</v>
      </c>
      <c r="BX557" s="67" t="s">
        <v>10</v>
      </c>
      <c r="BY557" s="534" t="s">
        <v>21</v>
      </c>
      <c r="BZ557" s="67" t="s">
        <v>324</v>
      </c>
      <c r="CA557" s="67" t="s">
        <v>2284</v>
      </c>
    </row>
    <row r="558" spans="2:79">
      <c r="B558" s="839"/>
      <c r="C558" s="839"/>
      <c r="D558" s="839"/>
      <c r="E558" s="839">
        <f>IF(H557&lt;&gt;"",E557,IF(E557="","",IFERROR(MATCH(TRUE(),INDEX(INDEX($K:$K,E557+1):$K$203&lt;&gt;"",0),0)+E557,"")))</f>
        <v>699</v>
      </c>
      <c r="F558" s="840">
        <f t="shared" si="179"/>
        <v>0</v>
      </c>
      <c r="G558" s="840" t="str">
        <f t="shared" si="171"/>
        <v>0</v>
      </c>
      <c r="H558" s="841" t="str">
        <f t="shared" si="172"/>
        <v/>
      </c>
      <c r="I558" s="839" t="str">
        <f t="shared" si="173"/>
        <v/>
      </c>
      <c r="M558" s="785">
        <f t="shared" si="174"/>
        <v>1</v>
      </c>
      <c r="N558" s="842">
        <f t="shared" si="175"/>
        <v>541</v>
      </c>
      <c r="O558" s="816" t="str">
        <f t="shared" si="176"/>
        <v>0</v>
      </c>
      <c r="P558" s="842">
        <f t="shared" si="177"/>
        <v>1</v>
      </c>
      <c r="Q558" s="842">
        <f t="shared" si="178"/>
        <v>1</v>
      </c>
      <c r="BX558" s="67" t="s">
        <v>10</v>
      </c>
      <c r="BY558" s="534" t="s">
        <v>21</v>
      </c>
      <c r="BZ558" s="67" t="s">
        <v>258</v>
      </c>
      <c r="CA558" s="67" t="s">
        <v>2285</v>
      </c>
    </row>
    <row r="559" spans="2:79">
      <c r="B559" s="839"/>
      <c r="C559" s="839"/>
      <c r="D559" s="839"/>
      <c r="E559" s="839">
        <f>IF(H558&lt;&gt;"",E558,IF(E558="","",IFERROR(MATCH(TRUE(),INDEX(INDEX($K:$K,E558+1):$K$203&lt;&gt;"",0),0)+E558,"")))</f>
        <v>700</v>
      </c>
      <c r="F559" s="840">
        <f t="shared" si="179"/>
        <v>0</v>
      </c>
      <c r="G559" s="840" t="str">
        <f t="shared" si="171"/>
        <v>0</v>
      </c>
      <c r="H559" s="841" t="str">
        <f t="shared" si="172"/>
        <v/>
      </c>
      <c r="I559" s="839" t="str">
        <f t="shared" si="173"/>
        <v/>
      </c>
      <c r="M559" s="785">
        <f t="shared" si="174"/>
        <v>1</v>
      </c>
      <c r="N559" s="842">
        <f t="shared" si="175"/>
        <v>542</v>
      </c>
      <c r="O559" s="816" t="str">
        <f t="shared" si="176"/>
        <v>0</v>
      </c>
      <c r="P559" s="842">
        <f t="shared" si="177"/>
        <v>1</v>
      </c>
      <c r="Q559" s="842">
        <f t="shared" si="178"/>
        <v>1</v>
      </c>
      <c r="BX559" s="67" t="s">
        <v>10</v>
      </c>
      <c r="BY559" s="534" t="s">
        <v>21</v>
      </c>
      <c r="BZ559" s="67" t="s">
        <v>1867</v>
      </c>
      <c r="CA559" s="67" t="s">
        <v>2286</v>
      </c>
    </row>
    <row r="560" spans="2:79">
      <c r="B560" s="839"/>
      <c r="C560" s="839"/>
      <c r="D560" s="839"/>
      <c r="E560" s="839">
        <f>IF(H559&lt;&gt;"",E559,IF(E559="","",IFERROR(MATCH(TRUE(),INDEX(INDEX($K:$K,E559+1):$K$203&lt;&gt;"",0),0)+E559,"")))</f>
        <v>701</v>
      </c>
      <c r="F560" s="840">
        <f t="shared" si="179"/>
        <v>0</v>
      </c>
      <c r="G560" s="840" t="str">
        <f t="shared" si="171"/>
        <v>0</v>
      </c>
      <c r="H560" s="841" t="str">
        <f t="shared" si="172"/>
        <v/>
      </c>
      <c r="I560" s="839" t="str">
        <f t="shared" si="173"/>
        <v/>
      </c>
      <c r="M560" s="785">
        <f t="shared" si="174"/>
        <v>1</v>
      </c>
      <c r="N560" s="842">
        <f t="shared" si="175"/>
        <v>543</v>
      </c>
      <c r="O560" s="816" t="str">
        <f t="shared" si="176"/>
        <v>0</v>
      </c>
      <c r="P560" s="842">
        <f t="shared" si="177"/>
        <v>1</v>
      </c>
      <c r="Q560" s="842">
        <f t="shared" si="178"/>
        <v>1</v>
      </c>
      <c r="BX560" s="67" t="s">
        <v>10</v>
      </c>
      <c r="BY560" s="534" t="s">
        <v>21</v>
      </c>
      <c r="BZ560" s="67" t="s">
        <v>2164</v>
      </c>
      <c r="CA560" s="67" t="s">
        <v>2287</v>
      </c>
    </row>
    <row r="561" spans="2:79">
      <c r="B561" s="839"/>
      <c r="C561" s="839"/>
      <c r="D561" s="839"/>
      <c r="E561" s="839">
        <f>IF(H560&lt;&gt;"",E560,IF(E560="","",IFERROR(MATCH(TRUE(),INDEX(INDEX($K:$K,E560+1):$K$203&lt;&gt;"",0),0)+E560,"")))</f>
        <v>702</v>
      </c>
      <c r="F561" s="840">
        <f t="shared" si="179"/>
        <v>0</v>
      </c>
      <c r="G561" s="840" t="str">
        <f t="shared" si="171"/>
        <v>0</v>
      </c>
      <c r="H561" s="841" t="str">
        <f t="shared" si="172"/>
        <v/>
      </c>
      <c r="I561" s="839" t="str">
        <f t="shared" si="173"/>
        <v/>
      </c>
      <c r="M561" s="785">
        <f t="shared" si="174"/>
        <v>1</v>
      </c>
      <c r="N561" s="842">
        <f t="shared" si="175"/>
        <v>544</v>
      </c>
      <c r="O561" s="816" t="str">
        <f t="shared" si="176"/>
        <v>0</v>
      </c>
      <c r="P561" s="842">
        <f t="shared" si="177"/>
        <v>1</v>
      </c>
      <c r="Q561" s="842">
        <f t="shared" si="178"/>
        <v>1</v>
      </c>
      <c r="BX561" s="67" t="s">
        <v>10</v>
      </c>
      <c r="BY561" s="534" t="s">
        <v>21</v>
      </c>
      <c r="BZ561" s="67" t="s">
        <v>1868</v>
      </c>
      <c r="CA561" s="67" t="s">
        <v>2288</v>
      </c>
    </row>
    <row r="562" spans="2:79">
      <c r="B562" s="839"/>
      <c r="C562" s="839"/>
      <c r="D562" s="839"/>
      <c r="E562" s="839">
        <f>IF(H561&lt;&gt;"",E561,IF(E561="","",IFERROR(MATCH(TRUE(),INDEX(INDEX($K:$K,E561+1):$K$203&lt;&gt;"",0),0)+E561,"")))</f>
        <v>703</v>
      </c>
      <c r="F562" s="840">
        <f t="shared" si="179"/>
        <v>0</v>
      </c>
      <c r="G562" s="840" t="str">
        <f t="shared" si="171"/>
        <v>0</v>
      </c>
      <c r="H562" s="841" t="str">
        <f t="shared" si="172"/>
        <v/>
      </c>
      <c r="I562" s="839" t="str">
        <f t="shared" si="173"/>
        <v/>
      </c>
      <c r="M562" s="785">
        <f t="shared" si="174"/>
        <v>1</v>
      </c>
      <c r="N562" s="842">
        <f t="shared" si="175"/>
        <v>545</v>
      </c>
      <c r="O562" s="816" t="str">
        <f t="shared" si="176"/>
        <v>0</v>
      </c>
      <c r="P562" s="842">
        <f t="shared" si="177"/>
        <v>1</v>
      </c>
      <c r="Q562" s="842">
        <f t="shared" si="178"/>
        <v>1</v>
      </c>
      <c r="BX562" s="67" t="s">
        <v>10</v>
      </c>
      <c r="BY562" s="534" t="s">
        <v>21</v>
      </c>
      <c r="BZ562" s="67" t="s">
        <v>1866</v>
      </c>
      <c r="CA562" s="67" t="s">
        <v>2289</v>
      </c>
    </row>
    <row r="563" spans="2:79">
      <c r="B563" s="839"/>
      <c r="C563" s="839"/>
      <c r="D563" s="839"/>
      <c r="E563" s="839">
        <f>IF(H562&lt;&gt;"",E562,IF(E562="","",IFERROR(MATCH(TRUE(),INDEX(INDEX($K:$K,E562+1):$K$203&lt;&gt;"",0),0)+E562,"")))</f>
        <v>704</v>
      </c>
      <c r="F563" s="840">
        <f t="shared" si="179"/>
        <v>0</v>
      </c>
      <c r="G563" s="840" t="str">
        <f t="shared" si="171"/>
        <v>0</v>
      </c>
      <c r="H563" s="841" t="str">
        <f t="shared" si="172"/>
        <v/>
      </c>
      <c r="I563" s="839" t="str">
        <f t="shared" si="173"/>
        <v/>
      </c>
      <c r="M563" s="785">
        <f t="shared" si="174"/>
        <v>1</v>
      </c>
      <c r="N563" s="842">
        <f t="shared" si="175"/>
        <v>546</v>
      </c>
      <c r="O563" s="816" t="str">
        <f t="shared" si="176"/>
        <v>0</v>
      </c>
      <c r="P563" s="842">
        <f t="shared" si="177"/>
        <v>1</v>
      </c>
      <c r="Q563" s="842">
        <f t="shared" si="178"/>
        <v>1</v>
      </c>
      <c r="BX563" s="67" t="s">
        <v>10</v>
      </c>
      <c r="BY563" s="534" t="s">
        <v>21</v>
      </c>
      <c r="BZ563" s="67" t="s">
        <v>163</v>
      </c>
      <c r="CA563" s="67" t="s">
        <v>2290</v>
      </c>
    </row>
    <row r="564" spans="2:79">
      <c r="B564" s="839"/>
      <c r="C564" s="839"/>
      <c r="D564" s="839"/>
      <c r="E564" s="839">
        <f>IF(H563&lt;&gt;"",E563,IF(E563="","",IFERROR(MATCH(TRUE(),INDEX(INDEX($K:$K,E563+1):$K$203&lt;&gt;"",0),0)+E563,"")))</f>
        <v>705</v>
      </c>
      <c r="F564" s="840">
        <f t="shared" si="179"/>
        <v>0</v>
      </c>
      <c r="G564" s="840" t="str">
        <f t="shared" si="171"/>
        <v>0</v>
      </c>
      <c r="H564" s="841" t="str">
        <f t="shared" si="172"/>
        <v/>
      </c>
      <c r="I564" s="839" t="str">
        <f t="shared" si="173"/>
        <v/>
      </c>
      <c r="M564" s="785">
        <f t="shared" si="174"/>
        <v>1</v>
      </c>
      <c r="N564" s="842">
        <f t="shared" si="175"/>
        <v>547</v>
      </c>
      <c r="O564" s="816" t="str">
        <f t="shared" si="176"/>
        <v>0</v>
      </c>
      <c r="P564" s="842">
        <f t="shared" si="177"/>
        <v>1</v>
      </c>
      <c r="Q564" s="842">
        <f t="shared" si="178"/>
        <v>1</v>
      </c>
      <c r="BX564" s="67" t="s">
        <v>10</v>
      </c>
      <c r="BY564" s="534" t="s">
        <v>21</v>
      </c>
      <c r="BZ564" s="67" t="s">
        <v>260</v>
      </c>
      <c r="CA564" s="67" t="s">
        <v>2291</v>
      </c>
    </row>
    <row r="565" spans="2:79">
      <c r="B565" s="839"/>
      <c r="C565" s="839"/>
      <c r="D565" s="839"/>
      <c r="E565" s="839">
        <f>IF(H564&lt;&gt;"",E564,IF(E564="","",IFERROR(MATCH(TRUE(),INDEX(INDEX($K:$K,E564+1):$K$203&lt;&gt;"",0),0)+E564,"")))</f>
        <v>706</v>
      </c>
      <c r="F565" s="840">
        <f t="shared" si="179"/>
        <v>0</v>
      </c>
      <c r="G565" s="840" t="str">
        <f t="shared" si="171"/>
        <v>0</v>
      </c>
      <c r="H565" s="841" t="str">
        <f t="shared" si="172"/>
        <v/>
      </c>
      <c r="I565" s="839" t="str">
        <f t="shared" si="173"/>
        <v/>
      </c>
      <c r="M565" s="785">
        <f t="shared" si="174"/>
        <v>1</v>
      </c>
      <c r="N565" s="842">
        <f t="shared" si="175"/>
        <v>548</v>
      </c>
      <c r="O565" s="816" t="str">
        <f t="shared" si="176"/>
        <v>0</v>
      </c>
      <c r="P565" s="842">
        <f t="shared" si="177"/>
        <v>1</v>
      </c>
      <c r="Q565" s="842">
        <f t="shared" si="178"/>
        <v>1</v>
      </c>
      <c r="BX565" s="67" t="s">
        <v>10</v>
      </c>
      <c r="BY565" s="534" t="s">
        <v>21</v>
      </c>
      <c r="BZ565" s="67" t="s">
        <v>1859</v>
      </c>
      <c r="CA565" s="67" t="s">
        <v>2292</v>
      </c>
    </row>
    <row r="566" spans="2:79">
      <c r="B566" s="839"/>
      <c r="C566" s="839"/>
      <c r="D566" s="839"/>
      <c r="E566" s="839">
        <f>IF(H565&lt;&gt;"",E565,IF(E565="","",IFERROR(MATCH(TRUE(),INDEX(INDEX($K:$K,E565+1):$K$203&lt;&gt;"",0),0)+E565,"")))</f>
        <v>707</v>
      </c>
      <c r="F566" s="840">
        <f t="shared" si="179"/>
        <v>0</v>
      </c>
      <c r="G566" s="840" t="str">
        <f t="shared" si="171"/>
        <v>0</v>
      </c>
      <c r="H566" s="841" t="str">
        <f t="shared" si="172"/>
        <v/>
      </c>
      <c r="I566" s="839" t="str">
        <f t="shared" si="173"/>
        <v/>
      </c>
      <c r="M566" s="785">
        <f t="shared" si="174"/>
        <v>1</v>
      </c>
      <c r="N566" s="842">
        <f t="shared" si="175"/>
        <v>549</v>
      </c>
      <c r="O566" s="816" t="str">
        <f t="shared" si="176"/>
        <v>0</v>
      </c>
      <c r="P566" s="842">
        <f t="shared" si="177"/>
        <v>1</v>
      </c>
      <c r="Q566" s="842">
        <f t="shared" si="178"/>
        <v>1</v>
      </c>
      <c r="BX566" s="67" t="s">
        <v>10</v>
      </c>
      <c r="BY566" s="534" t="s">
        <v>21</v>
      </c>
      <c r="BZ566" s="67" t="s">
        <v>1858</v>
      </c>
      <c r="CA566" s="67" t="s">
        <v>2293</v>
      </c>
    </row>
    <row r="567" spans="2:79">
      <c r="B567" s="839"/>
      <c r="C567" s="839"/>
      <c r="D567" s="839"/>
      <c r="E567" s="839">
        <f>IF(H566&lt;&gt;"",E566,IF(E566="","",IFERROR(MATCH(TRUE(),INDEX(INDEX($K:$K,E566+1):$K$203&lt;&gt;"",0),0)+E566,"")))</f>
        <v>708</v>
      </c>
      <c r="F567" s="840">
        <f t="shared" si="179"/>
        <v>0</v>
      </c>
      <c r="G567" s="840" t="str">
        <f t="shared" si="171"/>
        <v>0</v>
      </c>
      <c r="H567" s="841" t="str">
        <f t="shared" si="172"/>
        <v/>
      </c>
      <c r="I567" s="839" t="str">
        <f t="shared" si="173"/>
        <v/>
      </c>
      <c r="M567" s="785">
        <f t="shared" si="174"/>
        <v>1</v>
      </c>
      <c r="N567" s="842">
        <f t="shared" si="175"/>
        <v>550</v>
      </c>
      <c r="O567" s="816" t="str">
        <f t="shared" si="176"/>
        <v>0</v>
      </c>
      <c r="P567" s="842">
        <f t="shared" si="177"/>
        <v>1</v>
      </c>
      <c r="Q567" s="842">
        <f t="shared" si="178"/>
        <v>1</v>
      </c>
      <c r="BX567" s="67" t="s">
        <v>10</v>
      </c>
      <c r="BY567" s="534" t="s">
        <v>21</v>
      </c>
      <c r="BZ567" s="67" t="s">
        <v>1857</v>
      </c>
      <c r="CA567" s="67" t="s">
        <v>2294</v>
      </c>
    </row>
    <row r="568" spans="2:79">
      <c r="B568" s="839"/>
      <c r="C568" s="839"/>
      <c r="D568" s="839"/>
      <c r="E568" s="839">
        <f>IF(H567&lt;&gt;"",E567,IF(E567="","",IFERROR(MATCH(TRUE(),INDEX(INDEX($K:$K,E567+1):$K$203&lt;&gt;"",0),0)+E567,"")))</f>
        <v>709</v>
      </c>
      <c r="F568" s="840">
        <f t="shared" si="179"/>
        <v>0</v>
      </c>
      <c r="G568" s="840" t="str">
        <f t="shared" si="171"/>
        <v>0</v>
      </c>
      <c r="H568" s="841" t="str">
        <f t="shared" si="172"/>
        <v/>
      </c>
      <c r="I568" s="839" t="str">
        <f t="shared" si="173"/>
        <v/>
      </c>
      <c r="M568" s="785">
        <f t="shared" si="174"/>
        <v>1</v>
      </c>
      <c r="N568" s="842">
        <f t="shared" si="175"/>
        <v>551</v>
      </c>
      <c r="O568" s="816" t="str">
        <f t="shared" si="176"/>
        <v>0</v>
      </c>
      <c r="P568" s="842">
        <f t="shared" si="177"/>
        <v>1</v>
      </c>
      <c r="Q568" s="842">
        <f t="shared" si="178"/>
        <v>1</v>
      </c>
      <c r="BX568" s="67" t="s">
        <v>10</v>
      </c>
      <c r="BY568" s="534" t="s">
        <v>21</v>
      </c>
      <c r="BZ568" s="67" t="s">
        <v>1853</v>
      </c>
      <c r="CA568" s="67" t="s">
        <v>2295</v>
      </c>
    </row>
    <row r="569" spans="2:79">
      <c r="B569" s="839"/>
      <c r="C569" s="839"/>
      <c r="D569" s="839"/>
      <c r="E569" s="839">
        <f>IF(H568&lt;&gt;"",E568,IF(E568="","",IFERROR(MATCH(TRUE(),INDEX(INDEX($K:$K,E568+1):$K$203&lt;&gt;"",0),0)+E568,"")))</f>
        <v>710</v>
      </c>
      <c r="F569" s="840">
        <f t="shared" si="179"/>
        <v>0</v>
      </c>
      <c r="G569" s="840" t="str">
        <f t="shared" si="171"/>
        <v>0</v>
      </c>
      <c r="H569" s="841" t="str">
        <f t="shared" si="172"/>
        <v/>
      </c>
      <c r="I569" s="839" t="str">
        <f t="shared" si="173"/>
        <v/>
      </c>
      <c r="M569" s="785">
        <f t="shared" si="174"/>
        <v>1</v>
      </c>
      <c r="N569" s="842">
        <f t="shared" si="175"/>
        <v>552</v>
      </c>
      <c r="O569" s="816" t="str">
        <f t="shared" si="176"/>
        <v>0</v>
      </c>
      <c r="P569" s="842">
        <f t="shared" si="177"/>
        <v>1</v>
      </c>
      <c r="Q569" s="842">
        <f t="shared" si="178"/>
        <v>1</v>
      </c>
      <c r="BX569" s="67" t="s">
        <v>10</v>
      </c>
      <c r="BY569" s="534" t="s">
        <v>21</v>
      </c>
      <c r="BZ569" s="67" t="s">
        <v>1852</v>
      </c>
      <c r="CA569" s="67" t="s">
        <v>2296</v>
      </c>
    </row>
    <row r="570" spans="2:79">
      <c r="B570" s="839"/>
      <c r="C570" s="839"/>
      <c r="D570" s="839"/>
      <c r="E570" s="839">
        <f>IF(H569&lt;&gt;"",E569,IF(E569="","",IFERROR(MATCH(TRUE(),INDEX(INDEX($K:$K,E569+1):$K$203&lt;&gt;"",0),0)+E569,"")))</f>
        <v>711</v>
      </c>
      <c r="F570" s="840">
        <f t="shared" si="179"/>
        <v>0</v>
      </c>
      <c r="G570" s="840" t="str">
        <f t="shared" si="171"/>
        <v>0</v>
      </c>
      <c r="H570" s="841" t="str">
        <f t="shared" si="172"/>
        <v/>
      </c>
      <c r="I570" s="839" t="str">
        <f t="shared" si="173"/>
        <v/>
      </c>
      <c r="M570" s="785">
        <f t="shared" si="174"/>
        <v>1</v>
      </c>
      <c r="N570" s="842">
        <f t="shared" si="175"/>
        <v>553</v>
      </c>
      <c r="O570" s="816" t="str">
        <f t="shared" si="176"/>
        <v>0</v>
      </c>
      <c r="P570" s="842">
        <f t="shared" si="177"/>
        <v>1</v>
      </c>
      <c r="Q570" s="842">
        <f t="shared" si="178"/>
        <v>1</v>
      </c>
      <c r="BX570" s="67" t="s">
        <v>10</v>
      </c>
      <c r="BY570" s="534" t="s">
        <v>21</v>
      </c>
      <c r="BZ570" s="67" t="s">
        <v>169</v>
      </c>
      <c r="CA570" s="67" t="s">
        <v>2297</v>
      </c>
    </row>
    <row r="571" spans="2:79">
      <c r="B571" s="839"/>
      <c r="C571" s="839"/>
      <c r="D571" s="839"/>
      <c r="E571" s="839">
        <f>IF(H570&lt;&gt;"",E570,IF(E570="","",IFERROR(MATCH(TRUE(),INDEX(INDEX($K:$K,E570+1):$K$203&lt;&gt;"",0),0)+E570,"")))</f>
        <v>712</v>
      </c>
      <c r="F571" s="840">
        <f t="shared" si="179"/>
        <v>0</v>
      </c>
      <c r="G571" s="840" t="str">
        <f t="shared" si="171"/>
        <v>0</v>
      </c>
      <c r="H571" s="841" t="str">
        <f t="shared" si="172"/>
        <v/>
      </c>
      <c r="I571" s="839" t="str">
        <f t="shared" si="173"/>
        <v/>
      </c>
      <c r="M571" s="785">
        <f t="shared" si="174"/>
        <v>1</v>
      </c>
      <c r="N571" s="842">
        <f t="shared" si="175"/>
        <v>554</v>
      </c>
      <c r="O571" s="816" t="str">
        <f t="shared" si="176"/>
        <v>0</v>
      </c>
      <c r="P571" s="842">
        <f t="shared" si="177"/>
        <v>1</v>
      </c>
      <c r="Q571" s="842">
        <f t="shared" si="178"/>
        <v>1</v>
      </c>
      <c r="BX571" s="67" t="s">
        <v>10</v>
      </c>
      <c r="BY571" s="534" t="s">
        <v>21</v>
      </c>
      <c r="BZ571" s="67" t="s">
        <v>325</v>
      </c>
      <c r="CA571" s="67" t="s">
        <v>2298</v>
      </c>
    </row>
    <row r="572" spans="2:79">
      <c r="B572" s="839"/>
      <c r="C572" s="839"/>
      <c r="D572" s="839"/>
      <c r="E572" s="839">
        <f>IF(H571&lt;&gt;"",E571,IF(E571="","",IFERROR(MATCH(TRUE(),INDEX(INDEX($K:$K,E571+1):$K$203&lt;&gt;"",0),0)+E571,"")))</f>
        <v>713</v>
      </c>
      <c r="F572" s="840">
        <f t="shared" si="179"/>
        <v>0</v>
      </c>
      <c r="G572" s="840" t="str">
        <f t="shared" si="171"/>
        <v>0</v>
      </c>
      <c r="H572" s="841" t="str">
        <f t="shared" si="172"/>
        <v/>
      </c>
      <c r="I572" s="839" t="str">
        <f t="shared" si="173"/>
        <v/>
      </c>
      <c r="M572" s="785">
        <f t="shared" si="174"/>
        <v>1</v>
      </c>
      <c r="N572" s="842">
        <f t="shared" si="175"/>
        <v>555</v>
      </c>
      <c r="O572" s="816" t="str">
        <f t="shared" si="176"/>
        <v>0</v>
      </c>
      <c r="P572" s="842">
        <f t="shared" si="177"/>
        <v>1</v>
      </c>
      <c r="Q572" s="842">
        <f t="shared" si="178"/>
        <v>1</v>
      </c>
      <c r="BX572" s="67" t="s">
        <v>10</v>
      </c>
      <c r="BY572" s="534" t="s">
        <v>21</v>
      </c>
      <c r="BZ572" s="67" t="s">
        <v>1850</v>
      </c>
      <c r="CA572" s="67" t="s">
        <v>2299</v>
      </c>
    </row>
    <row r="573" spans="2:79">
      <c r="B573" s="839"/>
      <c r="C573" s="839"/>
      <c r="D573" s="839"/>
      <c r="E573" s="839">
        <f>IF(H572&lt;&gt;"",E572,IF(E572="","",IFERROR(MATCH(TRUE(),INDEX(INDEX($K:$K,E572+1):$K$203&lt;&gt;"",0),0)+E572,"")))</f>
        <v>714</v>
      </c>
      <c r="F573" s="840">
        <f t="shared" si="179"/>
        <v>0</v>
      </c>
      <c r="G573" s="840" t="str">
        <f t="shared" si="171"/>
        <v>0</v>
      </c>
      <c r="H573" s="841" t="str">
        <f t="shared" si="172"/>
        <v/>
      </c>
      <c r="I573" s="839" t="str">
        <f t="shared" si="173"/>
        <v/>
      </c>
      <c r="M573" s="785">
        <f t="shared" si="174"/>
        <v>1</v>
      </c>
      <c r="N573" s="842">
        <f t="shared" si="175"/>
        <v>556</v>
      </c>
      <c r="O573" s="816" t="str">
        <f t="shared" si="176"/>
        <v>0</v>
      </c>
      <c r="P573" s="842">
        <f t="shared" si="177"/>
        <v>1</v>
      </c>
      <c r="Q573" s="842">
        <f t="shared" si="178"/>
        <v>1</v>
      </c>
      <c r="BX573" s="67" t="s">
        <v>10</v>
      </c>
      <c r="BY573" s="534" t="s">
        <v>21</v>
      </c>
      <c r="BZ573" s="67" t="s">
        <v>326</v>
      </c>
      <c r="CA573" s="67" t="s">
        <v>2300</v>
      </c>
    </row>
    <row r="574" spans="2:79">
      <c r="B574" s="839"/>
      <c r="C574" s="839"/>
      <c r="D574" s="839"/>
      <c r="E574" s="839">
        <f>IF(H573&lt;&gt;"",E573,IF(E573="","",IFERROR(MATCH(TRUE(),INDEX(INDEX($K:$K,E573+1):$K$203&lt;&gt;"",0),0)+E573,"")))</f>
        <v>715</v>
      </c>
      <c r="F574" s="840">
        <f t="shared" si="179"/>
        <v>0</v>
      </c>
      <c r="G574" s="840" t="str">
        <f t="shared" si="171"/>
        <v>0</v>
      </c>
      <c r="H574" s="841" t="str">
        <f t="shared" si="172"/>
        <v/>
      </c>
      <c r="I574" s="839" t="str">
        <f t="shared" si="173"/>
        <v/>
      </c>
      <c r="M574" s="785">
        <f t="shared" si="174"/>
        <v>1</v>
      </c>
      <c r="N574" s="842">
        <f t="shared" si="175"/>
        <v>557</v>
      </c>
      <c r="O574" s="816" t="str">
        <f t="shared" si="176"/>
        <v>0</v>
      </c>
      <c r="P574" s="842">
        <f t="shared" si="177"/>
        <v>1</v>
      </c>
      <c r="Q574" s="842">
        <f t="shared" si="178"/>
        <v>1</v>
      </c>
      <c r="BX574" s="67" t="s">
        <v>10</v>
      </c>
      <c r="BY574" s="534" t="s">
        <v>21</v>
      </c>
      <c r="BZ574" s="67" t="s">
        <v>2165</v>
      </c>
      <c r="CA574" s="67" t="s">
        <v>2301</v>
      </c>
    </row>
    <row r="575" spans="2:79">
      <c r="B575" s="839"/>
      <c r="C575" s="839"/>
      <c r="D575" s="839"/>
      <c r="E575" s="839">
        <f>IF(H574&lt;&gt;"",E574,IF(E574="","",IFERROR(MATCH(TRUE(),INDEX(INDEX($K:$K,E574+1):$K$203&lt;&gt;"",0),0)+E574,"")))</f>
        <v>716</v>
      </c>
      <c r="F575" s="840">
        <f t="shared" si="179"/>
        <v>0</v>
      </c>
      <c r="G575" s="840" t="str">
        <f t="shared" si="171"/>
        <v>0</v>
      </c>
      <c r="H575" s="841" t="str">
        <f t="shared" si="172"/>
        <v/>
      </c>
      <c r="I575" s="839" t="str">
        <f t="shared" si="173"/>
        <v/>
      </c>
      <c r="M575" s="785">
        <f t="shared" si="174"/>
        <v>1</v>
      </c>
      <c r="N575" s="842">
        <f t="shared" si="175"/>
        <v>558</v>
      </c>
      <c r="O575" s="816" t="str">
        <f t="shared" si="176"/>
        <v>0</v>
      </c>
      <c r="P575" s="842">
        <f t="shared" si="177"/>
        <v>1</v>
      </c>
      <c r="Q575" s="842">
        <f t="shared" si="178"/>
        <v>1</v>
      </c>
      <c r="BX575" s="67" t="s">
        <v>10</v>
      </c>
      <c r="BY575" s="534" t="s">
        <v>21</v>
      </c>
      <c r="BZ575" s="67" t="s">
        <v>1849</v>
      </c>
      <c r="CA575" s="67" t="s">
        <v>2302</v>
      </c>
    </row>
    <row r="576" spans="2:79">
      <c r="B576" s="839"/>
      <c r="C576" s="839"/>
      <c r="D576" s="839"/>
      <c r="E576" s="839">
        <f>IF(H575&lt;&gt;"",E575,IF(E575="","",IFERROR(MATCH(TRUE(),INDEX(INDEX($K:$K,E575+1):$K$203&lt;&gt;"",0),0)+E575,"")))</f>
        <v>717</v>
      </c>
      <c r="F576" s="840">
        <f t="shared" si="179"/>
        <v>0</v>
      </c>
      <c r="G576" s="840" t="str">
        <f t="shared" si="171"/>
        <v>0</v>
      </c>
      <c r="H576" s="841" t="str">
        <f t="shared" si="172"/>
        <v/>
      </c>
      <c r="I576" s="839" t="str">
        <f t="shared" si="173"/>
        <v/>
      </c>
      <c r="M576" s="785">
        <f t="shared" si="174"/>
        <v>1</v>
      </c>
      <c r="N576" s="842">
        <f t="shared" si="175"/>
        <v>559</v>
      </c>
      <c r="O576" s="816" t="str">
        <f t="shared" si="176"/>
        <v>0</v>
      </c>
      <c r="P576" s="842">
        <f t="shared" si="177"/>
        <v>1</v>
      </c>
      <c r="Q576" s="842">
        <f t="shared" si="178"/>
        <v>1</v>
      </c>
      <c r="BX576" s="67" t="s">
        <v>10</v>
      </c>
      <c r="BY576" s="534" t="s">
        <v>21</v>
      </c>
      <c r="BZ576" s="67" t="s">
        <v>327</v>
      </c>
      <c r="CA576" s="67" t="s">
        <v>2303</v>
      </c>
    </row>
    <row r="577" spans="2:79">
      <c r="B577" s="839"/>
      <c r="C577" s="839"/>
      <c r="D577" s="839"/>
      <c r="E577" s="839">
        <f>IF(H576&lt;&gt;"",E576,IF(E576="","",IFERROR(MATCH(TRUE(),INDEX(INDEX($K:$K,E576+1):$K$203&lt;&gt;"",0),0)+E576,"")))</f>
        <v>718</v>
      </c>
      <c r="F577" s="840">
        <f t="shared" si="179"/>
        <v>0</v>
      </c>
      <c r="G577" s="840" t="str">
        <f t="shared" si="171"/>
        <v>0</v>
      </c>
      <c r="H577" s="841" t="str">
        <f t="shared" si="172"/>
        <v/>
      </c>
      <c r="I577" s="839" t="str">
        <f t="shared" si="173"/>
        <v/>
      </c>
      <c r="M577" s="785">
        <f t="shared" si="174"/>
        <v>1</v>
      </c>
      <c r="N577" s="842">
        <f t="shared" si="175"/>
        <v>560</v>
      </c>
      <c r="O577" s="816" t="str">
        <f t="shared" si="176"/>
        <v>0</v>
      </c>
      <c r="P577" s="842">
        <f t="shared" si="177"/>
        <v>1</v>
      </c>
      <c r="Q577" s="842">
        <f t="shared" si="178"/>
        <v>1</v>
      </c>
      <c r="BX577" s="67" t="s">
        <v>10</v>
      </c>
      <c r="BY577" s="534" t="s">
        <v>21</v>
      </c>
      <c r="BZ577" s="67" t="s">
        <v>1851</v>
      </c>
      <c r="CA577" s="67" t="s">
        <v>2304</v>
      </c>
    </row>
    <row r="578" spans="2:79">
      <c r="B578" s="839"/>
      <c r="C578" s="839"/>
      <c r="D578" s="839"/>
      <c r="E578" s="839">
        <f>IF(H577&lt;&gt;"",E577,IF(E577="","",IFERROR(MATCH(TRUE(),INDEX(INDEX($K:$K,E577+1):$K$203&lt;&gt;"",0),0)+E577,"")))</f>
        <v>719</v>
      </c>
      <c r="F578" s="840">
        <f t="shared" si="179"/>
        <v>0</v>
      </c>
      <c r="G578" s="840" t="str">
        <f t="shared" si="171"/>
        <v>0</v>
      </c>
      <c r="H578" s="841" t="str">
        <f t="shared" si="172"/>
        <v/>
      </c>
      <c r="I578" s="839" t="str">
        <f t="shared" si="173"/>
        <v/>
      </c>
      <c r="M578" s="785">
        <f t="shared" si="174"/>
        <v>1</v>
      </c>
      <c r="N578" s="842">
        <f t="shared" si="175"/>
        <v>561</v>
      </c>
      <c r="O578" s="816" t="str">
        <f t="shared" si="176"/>
        <v>0</v>
      </c>
      <c r="P578" s="842">
        <f t="shared" si="177"/>
        <v>1</v>
      </c>
      <c r="Q578" s="842">
        <f t="shared" si="178"/>
        <v>1</v>
      </c>
      <c r="BX578" s="67" t="s">
        <v>10</v>
      </c>
      <c r="BY578" s="534" t="s">
        <v>21</v>
      </c>
      <c r="BZ578" s="67" t="s">
        <v>1847</v>
      </c>
      <c r="CA578" s="67" t="s">
        <v>2305</v>
      </c>
    </row>
    <row r="579" spans="2:79">
      <c r="B579" s="839"/>
      <c r="C579" s="839"/>
      <c r="D579" s="839"/>
      <c r="E579" s="839">
        <f>IF(H578&lt;&gt;"",E578,IF(E578="","",IFERROR(MATCH(TRUE(),INDEX(INDEX($K:$K,E578+1):$K$203&lt;&gt;"",0),0)+E578,"")))</f>
        <v>720</v>
      </c>
      <c r="F579" s="840">
        <f t="shared" si="179"/>
        <v>0</v>
      </c>
      <c r="G579" s="840" t="str">
        <f t="shared" si="171"/>
        <v>0</v>
      </c>
      <c r="H579" s="841" t="str">
        <f t="shared" si="172"/>
        <v/>
      </c>
      <c r="I579" s="839" t="str">
        <f t="shared" si="173"/>
        <v/>
      </c>
      <c r="M579" s="785">
        <f t="shared" si="174"/>
        <v>1</v>
      </c>
      <c r="N579" s="842">
        <f t="shared" si="175"/>
        <v>562</v>
      </c>
      <c r="O579" s="816" t="str">
        <f t="shared" si="176"/>
        <v>0</v>
      </c>
      <c r="P579" s="842">
        <f t="shared" si="177"/>
        <v>1</v>
      </c>
      <c r="Q579" s="842">
        <f t="shared" si="178"/>
        <v>1</v>
      </c>
      <c r="BX579" s="67" t="s">
        <v>10</v>
      </c>
      <c r="BY579" s="534" t="s">
        <v>21</v>
      </c>
      <c r="BZ579" s="67" t="s">
        <v>1848</v>
      </c>
      <c r="CA579" s="67" t="s">
        <v>2306</v>
      </c>
    </row>
    <row r="580" spans="2:79">
      <c r="B580" s="839"/>
      <c r="C580" s="839"/>
      <c r="D580" s="839"/>
      <c r="E580" s="839">
        <f>IF(H579&lt;&gt;"",E579,IF(E579="","",IFERROR(MATCH(TRUE(),INDEX(INDEX($K:$K,E579+1):$K$203&lt;&gt;"",0),0)+E579,"")))</f>
        <v>721</v>
      </c>
      <c r="F580" s="840">
        <f t="shared" si="179"/>
        <v>0</v>
      </c>
      <c r="G580" s="840" t="str">
        <f t="shared" si="171"/>
        <v>0</v>
      </c>
      <c r="H580" s="841" t="str">
        <f t="shared" si="172"/>
        <v/>
      </c>
      <c r="I580" s="839" t="str">
        <f t="shared" si="173"/>
        <v/>
      </c>
      <c r="M580" s="785">
        <f t="shared" si="174"/>
        <v>1</v>
      </c>
      <c r="N580" s="842">
        <f t="shared" si="175"/>
        <v>563</v>
      </c>
      <c r="O580" s="816" t="str">
        <f t="shared" si="176"/>
        <v>0</v>
      </c>
      <c r="P580" s="842">
        <f t="shared" si="177"/>
        <v>1</v>
      </c>
      <c r="Q580" s="842">
        <f t="shared" si="178"/>
        <v>1</v>
      </c>
      <c r="BX580" s="67" t="s">
        <v>11</v>
      </c>
      <c r="BY580" s="534" t="s">
        <v>21</v>
      </c>
      <c r="BZ580" s="67" t="s">
        <v>291</v>
      </c>
      <c r="CA580" s="67" t="s">
        <v>2307</v>
      </c>
    </row>
    <row r="581" spans="2:79">
      <c r="B581" s="839"/>
      <c r="C581" s="839"/>
      <c r="D581" s="839"/>
      <c r="E581" s="839">
        <f>IF(H580&lt;&gt;"",E580,IF(E580="","",IFERROR(MATCH(TRUE(),INDEX(INDEX($K:$K,E580+1):$K$203&lt;&gt;"",0),0)+E580,"")))</f>
        <v>722</v>
      </c>
      <c r="F581" s="840">
        <f t="shared" si="179"/>
        <v>0</v>
      </c>
      <c r="G581" s="840" t="str">
        <f t="shared" si="171"/>
        <v>0</v>
      </c>
      <c r="H581" s="841" t="str">
        <f t="shared" si="172"/>
        <v/>
      </c>
      <c r="I581" s="839" t="str">
        <f t="shared" si="173"/>
        <v/>
      </c>
      <c r="M581" s="785">
        <f t="shared" si="174"/>
        <v>1</v>
      </c>
      <c r="N581" s="842">
        <f t="shared" si="175"/>
        <v>564</v>
      </c>
      <c r="O581" s="816" t="str">
        <f t="shared" si="176"/>
        <v>0</v>
      </c>
      <c r="P581" s="842">
        <f t="shared" si="177"/>
        <v>1</v>
      </c>
      <c r="Q581" s="842">
        <f t="shared" si="178"/>
        <v>1</v>
      </c>
      <c r="BX581" s="67" t="s">
        <v>11</v>
      </c>
      <c r="BY581" s="534" t="s">
        <v>21</v>
      </c>
      <c r="BZ581" s="67" t="s">
        <v>292</v>
      </c>
      <c r="CA581" s="67" t="s">
        <v>2308</v>
      </c>
    </row>
    <row r="582" spans="2:79">
      <c r="B582" s="839"/>
      <c r="C582" s="839"/>
      <c r="D582" s="839"/>
      <c r="E582" s="839">
        <f>IF(H581&lt;&gt;"",E581,IF(E581="","",IFERROR(MATCH(TRUE(),INDEX(INDEX($K:$K,E581+1):$K$203&lt;&gt;"",0),0)+E581,"")))</f>
        <v>723</v>
      </c>
      <c r="F582" s="840">
        <f t="shared" si="179"/>
        <v>0</v>
      </c>
      <c r="G582" s="840" t="str">
        <f t="shared" si="171"/>
        <v>0</v>
      </c>
      <c r="H582" s="841" t="str">
        <f t="shared" si="172"/>
        <v/>
      </c>
      <c r="I582" s="839" t="str">
        <f t="shared" si="173"/>
        <v/>
      </c>
      <c r="M582" s="785">
        <f t="shared" si="174"/>
        <v>1</v>
      </c>
      <c r="N582" s="842">
        <f t="shared" si="175"/>
        <v>565</v>
      </c>
      <c r="O582" s="816" t="str">
        <f t="shared" si="176"/>
        <v>0</v>
      </c>
      <c r="P582" s="842">
        <f t="shared" si="177"/>
        <v>1</v>
      </c>
      <c r="Q582" s="842">
        <f t="shared" si="178"/>
        <v>1</v>
      </c>
      <c r="BX582" s="67" t="s">
        <v>11</v>
      </c>
      <c r="BY582" s="534" t="s">
        <v>21</v>
      </c>
      <c r="BZ582" s="67" t="s">
        <v>26</v>
      </c>
      <c r="CA582" s="67" t="s">
        <v>2309</v>
      </c>
    </row>
    <row r="583" spans="2:79">
      <c r="B583" s="839"/>
      <c r="C583" s="839"/>
      <c r="D583" s="839"/>
      <c r="E583" s="839">
        <f>IF(H582&lt;&gt;"",E582,IF(E582="","",IFERROR(MATCH(TRUE(),INDEX(INDEX($K:$K,E582+1):$K$203&lt;&gt;"",0),0)+E582,"")))</f>
        <v>724</v>
      </c>
      <c r="F583" s="840">
        <f t="shared" si="179"/>
        <v>0</v>
      </c>
      <c r="G583" s="840" t="str">
        <f t="shared" si="171"/>
        <v>0</v>
      </c>
      <c r="H583" s="841" t="str">
        <f t="shared" si="172"/>
        <v/>
      </c>
      <c r="I583" s="839" t="str">
        <f t="shared" si="173"/>
        <v/>
      </c>
      <c r="M583" s="785">
        <f t="shared" si="174"/>
        <v>1</v>
      </c>
      <c r="N583" s="842">
        <f t="shared" si="175"/>
        <v>566</v>
      </c>
      <c r="O583" s="816" t="str">
        <f t="shared" si="176"/>
        <v>0</v>
      </c>
      <c r="P583" s="842">
        <f t="shared" si="177"/>
        <v>1</v>
      </c>
      <c r="Q583" s="842">
        <f t="shared" si="178"/>
        <v>1</v>
      </c>
      <c r="BX583" s="67" t="s">
        <v>11</v>
      </c>
      <c r="BY583" s="534" t="s">
        <v>21</v>
      </c>
      <c r="BZ583" s="67" t="s">
        <v>329</v>
      </c>
      <c r="CA583" s="67" t="s">
        <v>2310</v>
      </c>
    </row>
    <row r="584" spans="2:79">
      <c r="B584" s="839"/>
      <c r="C584" s="839"/>
      <c r="D584" s="839"/>
      <c r="E584" s="839">
        <f>IF(H583&lt;&gt;"",E583,IF(E583="","",IFERROR(MATCH(TRUE(),INDEX(INDEX($K:$K,E583+1):$K$203&lt;&gt;"",0),0)+E583,"")))</f>
        <v>725</v>
      </c>
      <c r="F584" s="840">
        <f t="shared" si="179"/>
        <v>0</v>
      </c>
      <c r="G584" s="840" t="str">
        <f t="shared" si="171"/>
        <v>0</v>
      </c>
      <c r="H584" s="841" t="str">
        <f t="shared" si="172"/>
        <v/>
      </c>
      <c r="I584" s="839" t="str">
        <f t="shared" si="173"/>
        <v/>
      </c>
      <c r="M584" s="785">
        <f t="shared" si="174"/>
        <v>1</v>
      </c>
      <c r="N584" s="842">
        <f t="shared" si="175"/>
        <v>567</v>
      </c>
      <c r="O584" s="816" t="str">
        <f t="shared" si="176"/>
        <v>0</v>
      </c>
      <c r="P584" s="842">
        <f t="shared" si="177"/>
        <v>1</v>
      </c>
      <c r="Q584" s="842">
        <f t="shared" si="178"/>
        <v>1</v>
      </c>
      <c r="BX584" s="67" t="s">
        <v>11</v>
      </c>
      <c r="BY584" s="534" t="s">
        <v>21</v>
      </c>
      <c r="BZ584" s="67" t="s">
        <v>27</v>
      </c>
      <c r="CA584" s="67" t="s">
        <v>2311</v>
      </c>
    </row>
    <row r="585" spans="2:79">
      <c r="B585" s="839"/>
      <c r="C585" s="839"/>
      <c r="D585" s="839"/>
      <c r="E585" s="839">
        <f>IF(H584&lt;&gt;"",E584,IF(E584="","",IFERROR(MATCH(TRUE(),INDEX(INDEX($K:$K,E584+1):$K$203&lt;&gt;"",0),0)+E584,"")))</f>
        <v>726</v>
      </c>
      <c r="F585" s="840">
        <f t="shared" si="179"/>
        <v>0</v>
      </c>
      <c r="G585" s="840" t="str">
        <f t="shared" si="171"/>
        <v>0</v>
      </c>
      <c r="H585" s="841" t="str">
        <f t="shared" si="172"/>
        <v/>
      </c>
      <c r="I585" s="839" t="str">
        <f t="shared" si="173"/>
        <v/>
      </c>
      <c r="M585" s="785">
        <f t="shared" si="174"/>
        <v>1</v>
      </c>
      <c r="N585" s="842">
        <f t="shared" si="175"/>
        <v>568</v>
      </c>
      <c r="O585" s="816" t="str">
        <f t="shared" si="176"/>
        <v>0</v>
      </c>
      <c r="P585" s="842">
        <f t="shared" si="177"/>
        <v>1</v>
      </c>
      <c r="Q585" s="842">
        <f t="shared" si="178"/>
        <v>1</v>
      </c>
      <c r="BX585" s="67" t="s">
        <v>11</v>
      </c>
      <c r="BY585" s="534" t="s">
        <v>21</v>
      </c>
      <c r="BZ585" s="67" t="s">
        <v>28</v>
      </c>
      <c r="CA585" s="67" t="s">
        <v>2312</v>
      </c>
    </row>
    <row r="586" spans="2:79">
      <c r="B586" s="839"/>
      <c r="C586" s="839"/>
      <c r="D586" s="839"/>
      <c r="E586" s="839">
        <f>IF(H585&lt;&gt;"",E585,IF(E585="","",IFERROR(MATCH(TRUE(),INDEX(INDEX($K:$K,E585+1):$K$203&lt;&gt;"",0),0)+E585,"")))</f>
        <v>727</v>
      </c>
      <c r="F586" s="840">
        <f t="shared" si="179"/>
        <v>0</v>
      </c>
      <c r="G586" s="840" t="str">
        <f t="shared" si="171"/>
        <v>0</v>
      </c>
      <c r="H586" s="841" t="str">
        <f t="shared" si="172"/>
        <v/>
      </c>
      <c r="I586" s="839" t="str">
        <f t="shared" si="173"/>
        <v/>
      </c>
      <c r="M586" s="785">
        <f t="shared" si="174"/>
        <v>1</v>
      </c>
      <c r="N586" s="842">
        <f t="shared" si="175"/>
        <v>569</v>
      </c>
      <c r="O586" s="816" t="str">
        <f t="shared" si="176"/>
        <v>0</v>
      </c>
      <c r="P586" s="842">
        <f t="shared" si="177"/>
        <v>1</v>
      </c>
      <c r="Q586" s="842">
        <f t="shared" si="178"/>
        <v>1</v>
      </c>
      <c r="BX586" s="67" t="s">
        <v>11</v>
      </c>
      <c r="BY586" s="534" t="s">
        <v>21</v>
      </c>
      <c r="BZ586" s="67" t="s">
        <v>293</v>
      </c>
      <c r="CA586" s="67" t="s">
        <v>2313</v>
      </c>
    </row>
    <row r="587" spans="2:79">
      <c r="B587" s="839"/>
      <c r="C587" s="839"/>
      <c r="D587" s="839"/>
      <c r="E587" s="839">
        <f>IF(H586&lt;&gt;"",E586,IF(E586="","",IFERROR(MATCH(TRUE(),INDEX(INDEX($K:$K,E586+1):$K$203&lt;&gt;"",0),0)+E586,"")))</f>
        <v>728</v>
      </c>
      <c r="F587" s="840">
        <f t="shared" si="179"/>
        <v>0</v>
      </c>
      <c r="G587" s="840" t="str">
        <f t="shared" si="171"/>
        <v>0</v>
      </c>
      <c r="H587" s="841" t="str">
        <f t="shared" si="172"/>
        <v/>
      </c>
      <c r="I587" s="839" t="str">
        <f t="shared" si="173"/>
        <v/>
      </c>
      <c r="M587" s="785">
        <f t="shared" si="174"/>
        <v>1</v>
      </c>
      <c r="N587" s="842">
        <f t="shared" si="175"/>
        <v>570</v>
      </c>
      <c r="O587" s="816" t="str">
        <f t="shared" si="176"/>
        <v>0</v>
      </c>
      <c r="P587" s="842">
        <f t="shared" si="177"/>
        <v>1</v>
      </c>
      <c r="Q587" s="842">
        <f t="shared" si="178"/>
        <v>1</v>
      </c>
      <c r="BX587" s="67" t="s">
        <v>11</v>
      </c>
      <c r="BY587" s="534" t="s">
        <v>21</v>
      </c>
      <c r="BZ587" s="67" t="s">
        <v>294</v>
      </c>
      <c r="CA587" s="67" t="s">
        <v>2314</v>
      </c>
    </row>
    <row r="588" spans="2:79">
      <c r="B588" s="839"/>
      <c r="C588" s="839"/>
      <c r="D588" s="839"/>
      <c r="E588" s="839">
        <f>IF(H587&lt;&gt;"",E587,IF(E587="","",IFERROR(MATCH(TRUE(),INDEX(INDEX($K:$K,E587+1):$K$203&lt;&gt;"",0),0)+E587,"")))</f>
        <v>729</v>
      </c>
      <c r="F588" s="840">
        <f t="shared" si="179"/>
        <v>0</v>
      </c>
      <c r="G588" s="840" t="str">
        <f t="shared" si="171"/>
        <v>0</v>
      </c>
      <c r="H588" s="841" t="str">
        <f t="shared" si="172"/>
        <v/>
      </c>
      <c r="I588" s="839" t="str">
        <f t="shared" si="173"/>
        <v/>
      </c>
      <c r="M588" s="785">
        <f t="shared" si="174"/>
        <v>1</v>
      </c>
      <c r="N588" s="842">
        <f t="shared" si="175"/>
        <v>571</v>
      </c>
      <c r="O588" s="816" t="str">
        <f t="shared" si="176"/>
        <v>0</v>
      </c>
      <c r="P588" s="842">
        <f t="shared" si="177"/>
        <v>1</v>
      </c>
      <c r="Q588" s="842">
        <f t="shared" si="178"/>
        <v>1</v>
      </c>
      <c r="BX588" s="67" t="s">
        <v>11</v>
      </c>
      <c r="BY588" s="534" t="s">
        <v>21</v>
      </c>
      <c r="BZ588" s="67" t="s">
        <v>295</v>
      </c>
      <c r="CA588" s="67" t="s">
        <v>2315</v>
      </c>
    </row>
    <row r="589" spans="2:79">
      <c r="B589" s="839"/>
      <c r="C589" s="839"/>
      <c r="D589" s="839"/>
      <c r="E589" s="839">
        <f>IF(H588&lt;&gt;"",E588,IF(E588="","",IFERROR(MATCH(TRUE(),INDEX(INDEX($K:$K,E588+1):$K$203&lt;&gt;"",0),0)+E588,"")))</f>
        <v>730</v>
      </c>
      <c r="F589" s="840">
        <f t="shared" si="179"/>
        <v>0</v>
      </c>
      <c r="G589" s="840" t="str">
        <f t="shared" si="171"/>
        <v>0</v>
      </c>
      <c r="H589" s="841" t="str">
        <f t="shared" si="172"/>
        <v/>
      </c>
      <c r="I589" s="839" t="str">
        <f t="shared" si="173"/>
        <v/>
      </c>
      <c r="M589" s="785">
        <f t="shared" si="174"/>
        <v>1</v>
      </c>
      <c r="N589" s="842">
        <f t="shared" si="175"/>
        <v>572</v>
      </c>
      <c r="O589" s="816" t="str">
        <f t="shared" si="176"/>
        <v>0</v>
      </c>
      <c r="P589" s="842">
        <f t="shared" si="177"/>
        <v>1</v>
      </c>
      <c r="Q589" s="842">
        <f t="shared" si="178"/>
        <v>1</v>
      </c>
      <c r="BX589" s="67" t="s">
        <v>11</v>
      </c>
      <c r="BY589" s="534" t="s">
        <v>21</v>
      </c>
      <c r="BZ589" s="67" t="s">
        <v>296</v>
      </c>
      <c r="CA589" s="67" t="s">
        <v>2316</v>
      </c>
    </row>
    <row r="590" spans="2:79">
      <c r="B590" s="839"/>
      <c r="C590" s="839"/>
      <c r="D590" s="839"/>
      <c r="E590" s="839">
        <f>IF(H589&lt;&gt;"",E589,IF(E589="","",IFERROR(MATCH(TRUE(),INDEX(INDEX($K:$K,E589+1):$K$203&lt;&gt;"",0),0)+E589,"")))</f>
        <v>731</v>
      </c>
      <c r="F590" s="840">
        <f t="shared" si="179"/>
        <v>0</v>
      </c>
      <c r="G590" s="840" t="str">
        <f t="shared" si="171"/>
        <v>0</v>
      </c>
      <c r="H590" s="841" t="str">
        <f t="shared" si="172"/>
        <v/>
      </c>
      <c r="I590" s="839" t="str">
        <f t="shared" si="173"/>
        <v/>
      </c>
      <c r="M590" s="785">
        <f t="shared" si="174"/>
        <v>1</v>
      </c>
      <c r="N590" s="842">
        <f t="shared" si="175"/>
        <v>573</v>
      </c>
      <c r="O590" s="816" t="str">
        <f t="shared" si="176"/>
        <v>0</v>
      </c>
      <c r="P590" s="842">
        <f t="shared" si="177"/>
        <v>1</v>
      </c>
      <c r="Q590" s="842">
        <f t="shared" si="178"/>
        <v>1</v>
      </c>
      <c r="BX590" s="67" t="s">
        <v>11</v>
      </c>
      <c r="BY590" s="534" t="s">
        <v>21</v>
      </c>
      <c r="BZ590" s="67" t="s">
        <v>297</v>
      </c>
      <c r="CA590" s="67" t="s">
        <v>2317</v>
      </c>
    </row>
    <row r="591" spans="2:79">
      <c r="B591" s="839"/>
      <c r="C591" s="839"/>
      <c r="D591" s="839"/>
      <c r="E591" s="839">
        <f>IF(H590&lt;&gt;"",E590,IF(E590="","",IFERROR(MATCH(TRUE(),INDEX(INDEX($K:$K,E590+1):$K$203&lt;&gt;"",0),0)+E590,"")))</f>
        <v>732</v>
      </c>
      <c r="F591" s="840">
        <f t="shared" si="179"/>
        <v>0</v>
      </c>
      <c r="G591" s="840" t="str">
        <f t="shared" si="171"/>
        <v>0</v>
      </c>
      <c r="H591" s="841" t="str">
        <f t="shared" si="172"/>
        <v/>
      </c>
      <c r="I591" s="839" t="str">
        <f t="shared" si="173"/>
        <v/>
      </c>
      <c r="M591" s="785">
        <f t="shared" si="174"/>
        <v>1</v>
      </c>
      <c r="N591" s="842">
        <f t="shared" si="175"/>
        <v>574</v>
      </c>
      <c r="O591" s="816" t="str">
        <f t="shared" si="176"/>
        <v>0</v>
      </c>
      <c r="P591" s="842">
        <f t="shared" si="177"/>
        <v>1</v>
      </c>
      <c r="Q591" s="842">
        <f t="shared" si="178"/>
        <v>1</v>
      </c>
      <c r="BX591" s="67" t="s">
        <v>11</v>
      </c>
      <c r="BY591" s="534" t="s">
        <v>21</v>
      </c>
      <c r="BZ591" s="67" t="s">
        <v>298</v>
      </c>
      <c r="CA591" s="67" t="s">
        <v>2318</v>
      </c>
    </row>
    <row r="592" spans="2:79">
      <c r="B592" s="839"/>
      <c r="C592" s="839"/>
      <c r="D592" s="839"/>
      <c r="E592" s="839">
        <f>IF(H591&lt;&gt;"",E591,IF(E591="","",IFERROR(MATCH(TRUE(),INDEX(INDEX($K:$K,E591+1):$K$203&lt;&gt;"",0),0)+E591,"")))</f>
        <v>733</v>
      </c>
      <c r="F592" s="840">
        <f t="shared" si="179"/>
        <v>0</v>
      </c>
      <c r="G592" s="840" t="str">
        <f t="shared" si="171"/>
        <v>0</v>
      </c>
      <c r="H592" s="841" t="str">
        <f t="shared" si="172"/>
        <v/>
      </c>
      <c r="I592" s="839" t="str">
        <f t="shared" si="173"/>
        <v/>
      </c>
      <c r="M592" s="785">
        <f t="shared" si="174"/>
        <v>1</v>
      </c>
      <c r="N592" s="842">
        <f t="shared" si="175"/>
        <v>575</v>
      </c>
      <c r="O592" s="816" t="str">
        <f t="shared" si="176"/>
        <v>0</v>
      </c>
      <c r="P592" s="842">
        <f t="shared" si="177"/>
        <v>1</v>
      </c>
      <c r="Q592" s="842">
        <f t="shared" si="178"/>
        <v>1</v>
      </c>
      <c r="BX592" s="67" t="s">
        <v>11</v>
      </c>
      <c r="BY592" s="534" t="s">
        <v>21</v>
      </c>
      <c r="BZ592" s="67" t="s">
        <v>299</v>
      </c>
      <c r="CA592" s="67" t="s">
        <v>2319</v>
      </c>
    </row>
    <row r="593" spans="2:79">
      <c r="B593" s="839"/>
      <c r="C593" s="839"/>
      <c r="D593" s="839"/>
      <c r="E593" s="839">
        <f>IF(H592&lt;&gt;"",E592,IF(E592="","",IFERROR(MATCH(TRUE(),INDEX(INDEX($K:$K,E592+1):$K$203&lt;&gt;"",0),0)+E592,"")))</f>
        <v>734</v>
      </c>
      <c r="F593" s="840">
        <f t="shared" si="179"/>
        <v>0</v>
      </c>
      <c r="G593" s="840" t="str">
        <f t="shared" si="171"/>
        <v>0</v>
      </c>
      <c r="H593" s="841" t="str">
        <f t="shared" si="172"/>
        <v/>
      </c>
      <c r="I593" s="839" t="str">
        <f t="shared" si="173"/>
        <v/>
      </c>
      <c r="M593" s="785">
        <f t="shared" si="174"/>
        <v>1</v>
      </c>
      <c r="N593" s="842">
        <f t="shared" si="175"/>
        <v>576</v>
      </c>
      <c r="O593" s="816" t="str">
        <f t="shared" si="176"/>
        <v>0</v>
      </c>
      <c r="P593" s="842">
        <f t="shared" si="177"/>
        <v>1</v>
      </c>
      <c r="Q593" s="842">
        <f t="shared" si="178"/>
        <v>1</v>
      </c>
      <c r="BX593" s="67" t="s">
        <v>11</v>
      </c>
      <c r="BY593" s="534" t="s">
        <v>21</v>
      </c>
      <c r="BZ593" s="67" t="s">
        <v>300</v>
      </c>
      <c r="CA593" s="67" t="s">
        <v>2320</v>
      </c>
    </row>
    <row r="594" spans="2:79">
      <c r="B594" s="839"/>
      <c r="C594" s="839"/>
      <c r="D594" s="839"/>
      <c r="E594" s="839">
        <f>IF(H593&lt;&gt;"",E593,IF(E593="","",IFERROR(MATCH(TRUE(),INDEX(INDEX($K:$K,E593+1):$K$203&lt;&gt;"",0),0)+E593,"")))</f>
        <v>735</v>
      </c>
      <c r="F594" s="840">
        <f t="shared" si="179"/>
        <v>0</v>
      </c>
      <c r="G594" s="840" t="str">
        <f t="shared" ref="G594:G657" si="180">IF(OR(F594="",M594=""),"",LEFT(F594,M594))</f>
        <v>0</v>
      </c>
      <c r="H594" s="841" t="str">
        <f t="shared" ref="H594:H657" si="181">IF(OR(F594="",M594=""),"",TRIM(MID(F594,M594+1,99999)))</f>
        <v/>
      </c>
      <c r="I594" s="839" t="str">
        <f t="shared" ref="I594:I657" si="182">IF(AND(F594&lt;&gt;"",$N$10&gt;0,M594&gt;$N$10),"Mot &gt; limite","")</f>
        <v/>
      </c>
      <c r="M594" s="785">
        <f t="shared" ref="M594:M657" si="183">IF(OR(F594="",$N$10="",$N$10&lt;=0),"",IF(LEN(F594)&lt;=$N$10,LEN(F594),IFERROR(FIND("♦",SUBSTITUTE(LEFT(F594,$N$10)," ","♦",LEN(LEFT(F594,$N$10))-LEN(SUBSTITUTE(LEFT(F594,$N$10)," ","")))),FIND(" ",F594&amp;" ",$N$10+1)-1)))</f>
        <v>1</v>
      </c>
      <c r="N594" s="842">
        <f t="shared" ref="N594:N657" si="184">IF(O594="","",ROW()-17)</f>
        <v>577</v>
      </c>
      <c r="O594" s="816" t="str">
        <f t="shared" ref="O594:O657" si="185">G594</f>
        <v>0</v>
      </c>
      <c r="P594" s="842">
        <f t="shared" ref="P594:P657" si="186">IF(O594="","",LEN(TRIM(O594))-LEN(SUBSTITUTE(TRIM(O594)," ",""))+1)</f>
        <v>1</v>
      </c>
      <c r="Q594" s="842">
        <f t="shared" ref="Q594:Q657" si="187">IF(O594="","",LEN(O594))</f>
        <v>1</v>
      </c>
      <c r="BX594" s="67" t="s">
        <v>11</v>
      </c>
      <c r="BY594" s="534" t="s">
        <v>21</v>
      </c>
      <c r="BZ594" s="67" t="s">
        <v>301</v>
      </c>
      <c r="CA594" s="67" t="s">
        <v>2321</v>
      </c>
    </row>
    <row r="595" spans="2:79">
      <c r="B595" s="839"/>
      <c r="C595" s="839"/>
      <c r="D595" s="839"/>
      <c r="E595" s="839">
        <f>IF(H594&lt;&gt;"",E594,IF(E594="","",IFERROR(MATCH(TRUE(),INDEX(INDEX($K:$K,E594+1):$K$203&lt;&gt;"",0),0)+E594,"")))</f>
        <v>736</v>
      </c>
      <c r="F595" s="840">
        <f t="shared" ref="F595:F658" si="188">IF(E595="","",IF(H594&lt;&gt;"",H594,INDEX($D:$D,E595)))</f>
        <v>0</v>
      </c>
      <c r="G595" s="840" t="str">
        <f t="shared" si="180"/>
        <v>0</v>
      </c>
      <c r="H595" s="841" t="str">
        <f t="shared" si="181"/>
        <v/>
      </c>
      <c r="I595" s="839" t="str">
        <f t="shared" si="182"/>
        <v/>
      </c>
      <c r="M595" s="785">
        <f t="shared" si="183"/>
        <v>1</v>
      </c>
      <c r="N595" s="842">
        <f t="shared" si="184"/>
        <v>578</v>
      </c>
      <c r="O595" s="816" t="str">
        <f t="shared" si="185"/>
        <v>0</v>
      </c>
      <c r="P595" s="842">
        <f t="shared" si="186"/>
        <v>1</v>
      </c>
      <c r="Q595" s="842">
        <f t="shared" si="187"/>
        <v>1</v>
      </c>
      <c r="BX595" s="67" t="s">
        <v>11</v>
      </c>
      <c r="BY595" s="534" t="s">
        <v>21</v>
      </c>
      <c r="BZ595" s="67" t="s">
        <v>302</v>
      </c>
      <c r="CA595" s="67" t="s">
        <v>2322</v>
      </c>
    </row>
    <row r="596" spans="2:79">
      <c r="B596" s="839"/>
      <c r="C596" s="839"/>
      <c r="D596" s="839"/>
      <c r="E596" s="839">
        <f>IF(H595&lt;&gt;"",E595,IF(E595="","",IFERROR(MATCH(TRUE(),INDEX(INDEX($K:$K,E595+1):$K$203&lt;&gt;"",0),0)+E595,"")))</f>
        <v>737</v>
      </c>
      <c r="F596" s="840">
        <f t="shared" si="188"/>
        <v>0</v>
      </c>
      <c r="G596" s="840" t="str">
        <f t="shared" si="180"/>
        <v>0</v>
      </c>
      <c r="H596" s="841" t="str">
        <f t="shared" si="181"/>
        <v/>
      </c>
      <c r="I596" s="839" t="str">
        <f t="shared" si="182"/>
        <v/>
      </c>
      <c r="M596" s="785">
        <f t="shared" si="183"/>
        <v>1</v>
      </c>
      <c r="N596" s="842">
        <f t="shared" si="184"/>
        <v>579</v>
      </c>
      <c r="O596" s="816" t="str">
        <f t="shared" si="185"/>
        <v>0</v>
      </c>
      <c r="P596" s="842">
        <f t="shared" si="186"/>
        <v>1</v>
      </c>
      <c r="Q596" s="842">
        <f t="shared" si="187"/>
        <v>1</v>
      </c>
      <c r="BX596" s="67" t="s">
        <v>11</v>
      </c>
      <c r="BY596" s="534" t="s">
        <v>21</v>
      </c>
      <c r="BZ596" s="67" t="s">
        <v>251</v>
      </c>
      <c r="CA596" s="67" t="s">
        <v>2323</v>
      </c>
    </row>
    <row r="597" spans="2:79">
      <c r="B597" s="839"/>
      <c r="C597" s="839"/>
      <c r="D597" s="839"/>
      <c r="E597" s="839">
        <f>IF(H596&lt;&gt;"",E596,IF(E596="","",IFERROR(MATCH(TRUE(),INDEX(INDEX($K:$K,E596+1):$K$203&lt;&gt;"",0),0)+E596,"")))</f>
        <v>738</v>
      </c>
      <c r="F597" s="840">
        <f t="shared" si="188"/>
        <v>0</v>
      </c>
      <c r="G597" s="840" t="str">
        <f t="shared" si="180"/>
        <v>0</v>
      </c>
      <c r="H597" s="841" t="str">
        <f t="shared" si="181"/>
        <v/>
      </c>
      <c r="I597" s="839" t="str">
        <f t="shared" si="182"/>
        <v/>
      </c>
      <c r="M597" s="785">
        <f t="shared" si="183"/>
        <v>1</v>
      </c>
      <c r="N597" s="842">
        <f t="shared" si="184"/>
        <v>580</v>
      </c>
      <c r="O597" s="816" t="str">
        <f t="shared" si="185"/>
        <v>0</v>
      </c>
      <c r="P597" s="842">
        <f t="shared" si="186"/>
        <v>1</v>
      </c>
      <c r="Q597" s="842">
        <f t="shared" si="187"/>
        <v>1</v>
      </c>
      <c r="BX597" s="67" t="s">
        <v>11</v>
      </c>
      <c r="BY597" s="534" t="s">
        <v>21</v>
      </c>
      <c r="BZ597" s="67" t="s">
        <v>336</v>
      </c>
      <c r="CA597" s="67" t="s">
        <v>2324</v>
      </c>
    </row>
    <row r="598" spans="2:79">
      <c r="B598" s="839"/>
      <c r="C598" s="839"/>
      <c r="D598" s="839"/>
      <c r="E598" s="839">
        <f>IF(H597&lt;&gt;"",E597,IF(E597="","",IFERROR(MATCH(TRUE(),INDEX(INDEX($K:$K,E597+1):$K$203&lt;&gt;"",0),0)+E597,"")))</f>
        <v>739</v>
      </c>
      <c r="F598" s="840">
        <f t="shared" si="188"/>
        <v>0</v>
      </c>
      <c r="G598" s="840" t="str">
        <f t="shared" si="180"/>
        <v>0</v>
      </c>
      <c r="H598" s="841" t="str">
        <f t="shared" si="181"/>
        <v/>
      </c>
      <c r="I598" s="839" t="str">
        <f t="shared" si="182"/>
        <v/>
      </c>
      <c r="M598" s="785">
        <f t="shared" si="183"/>
        <v>1</v>
      </c>
      <c r="N598" s="842">
        <f t="shared" si="184"/>
        <v>581</v>
      </c>
      <c r="O598" s="816" t="str">
        <f t="shared" si="185"/>
        <v>0</v>
      </c>
      <c r="P598" s="842">
        <f t="shared" si="186"/>
        <v>1</v>
      </c>
      <c r="Q598" s="842">
        <f t="shared" si="187"/>
        <v>1</v>
      </c>
      <c r="BX598" s="67" t="s">
        <v>11</v>
      </c>
      <c r="BY598" s="534" t="s">
        <v>21</v>
      </c>
      <c r="BZ598" s="67" t="s">
        <v>69</v>
      </c>
      <c r="CA598" s="67" t="s">
        <v>2325</v>
      </c>
    </row>
    <row r="599" spans="2:79">
      <c r="B599" s="839"/>
      <c r="C599" s="839"/>
      <c r="D599" s="839"/>
      <c r="E599" s="839">
        <f>IF(H598&lt;&gt;"",E598,IF(E598="","",IFERROR(MATCH(TRUE(),INDEX(INDEX($K:$K,E598+1):$K$203&lt;&gt;"",0),0)+E598,"")))</f>
        <v>740</v>
      </c>
      <c r="F599" s="840">
        <f t="shared" si="188"/>
        <v>0</v>
      </c>
      <c r="G599" s="840" t="str">
        <f t="shared" si="180"/>
        <v>0</v>
      </c>
      <c r="H599" s="841" t="str">
        <f t="shared" si="181"/>
        <v/>
      </c>
      <c r="I599" s="839" t="str">
        <f t="shared" si="182"/>
        <v/>
      </c>
      <c r="M599" s="785">
        <f t="shared" si="183"/>
        <v>1</v>
      </c>
      <c r="N599" s="842">
        <f t="shared" si="184"/>
        <v>582</v>
      </c>
      <c r="O599" s="816" t="str">
        <f t="shared" si="185"/>
        <v>0</v>
      </c>
      <c r="P599" s="842">
        <f t="shared" si="186"/>
        <v>1</v>
      </c>
      <c r="Q599" s="842">
        <f t="shared" si="187"/>
        <v>1</v>
      </c>
      <c r="BX599" s="67" t="s">
        <v>11</v>
      </c>
      <c r="BY599" s="534" t="s">
        <v>21</v>
      </c>
      <c r="BZ599" s="67" t="s">
        <v>109</v>
      </c>
      <c r="CA599" s="67" t="s">
        <v>2326</v>
      </c>
    </row>
    <row r="600" spans="2:79">
      <c r="B600" s="839"/>
      <c r="C600" s="839"/>
      <c r="D600" s="839"/>
      <c r="E600" s="839">
        <f>IF(H599&lt;&gt;"",E599,IF(E599="","",IFERROR(MATCH(TRUE(),INDEX(INDEX($K:$K,E599+1):$K$203&lt;&gt;"",0),0)+E599,"")))</f>
        <v>741</v>
      </c>
      <c r="F600" s="840">
        <f t="shared" si="188"/>
        <v>0</v>
      </c>
      <c r="G600" s="840" t="str">
        <f t="shared" si="180"/>
        <v>0</v>
      </c>
      <c r="H600" s="841" t="str">
        <f t="shared" si="181"/>
        <v/>
      </c>
      <c r="I600" s="839" t="str">
        <f t="shared" si="182"/>
        <v/>
      </c>
      <c r="M600" s="785">
        <f t="shared" si="183"/>
        <v>1</v>
      </c>
      <c r="N600" s="842">
        <f t="shared" si="184"/>
        <v>583</v>
      </c>
      <c r="O600" s="816" t="str">
        <f t="shared" si="185"/>
        <v>0</v>
      </c>
      <c r="P600" s="842">
        <f t="shared" si="186"/>
        <v>1</v>
      </c>
      <c r="Q600" s="842">
        <f t="shared" si="187"/>
        <v>1</v>
      </c>
      <c r="BX600" s="67" t="s">
        <v>11</v>
      </c>
      <c r="BY600" s="534" t="s">
        <v>21</v>
      </c>
      <c r="BZ600" s="67" t="s">
        <v>70</v>
      </c>
      <c r="CA600" s="67" t="s">
        <v>2327</v>
      </c>
    </row>
    <row r="601" spans="2:79">
      <c r="B601" s="839"/>
      <c r="C601" s="839"/>
      <c r="D601" s="839"/>
      <c r="E601" s="839">
        <f>IF(H600&lt;&gt;"",E600,IF(E600="","",IFERROR(MATCH(TRUE(),INDEX(INDEX($K:$K,E600+1):$K$203&lt;&gt;"",0),0)+E600,"")))</f>
        <v>742</v>
      </c>
      <c r="F601" s="840">
        <f t="shared" si="188"/>
        <v>0</v>
      </c>
      <c r="G601" s="840" t="str">
        <f t="shared" si="180"/>
        <v>0</v>
      </c>
      <c r="H601" s="841" t="str">
        <f t="shared" si="181"/>
        <v/>
      </c>
      <c r="I601" s="839" t="str">
        <f t="shared" si="182"/>
        <v/>
      </c>
      <c r="M601" s="785">
        <f t="shared" si="183"/>
        <v>1</v>
      </c>
      <c r="N601" s="842">
        <f t="shared" si="184"/>
        <v>584</v>
      </c>
      <c r="O601" s="816" t="str">
        <f t="shared" si="185"/>
        <v>0</v>
      </c>
      <c r="P601" s="842">
        <f t="shared" si="186"/>
        <v>1</v>
      </c>
      <c r="Q601" s="842">
        <f t="shared" si="187"/>
        <v>1</v>
      </c>
      <c r="BX601" s="67" t="s">
        <v>11</v>
      </c>
      <c r="BY601" s="534" t="s">
        <v>21</v>
      </c>
      <c r="BZ601" s="67" t="s">
        <v>1815</v>
      </c>
      <c r="CA601" s="67" t="s">
        <v>2328</v>
      </c>
    </row>
    <row r="602" spans="2:79">
      <c r="B602" s="839"/>
      <c r="C602" s="839"/>
      <c r="D602" s="839"/>
      <c r="E602" s="839">
        <f>IF(H601&lt;&gt;"",E601,IF(E601="","",IFERROR(MATCH(TRUE(),INDEX(INDEX($K:$K,E601+1):$K$203&lt;&gt;"",0),0)+E601,"")))</f>
        <v>743</v>
      </c>
      <c r="F602" s="840">
        <f t="shared" si="188"/>
        <v>0</v>
      </c>
      <c r="G602" s="840" t="str">
        <f t="shared" si="180"/>
        <v>0</v>
      </c>
      <c r="H602" s="841" t="str">
        <f t="shared" si="181"/>
        <v/>
      </c>
      <c r="I602" s="839" t="str">
        <f t="shared" si="182"/>
        <v/>
      </c>
      <c r="M602" s="785">
        <f t="shared" si="183"/>
        <v>1</v>
      </c>
      <c r="N602" s="842">
        <f t="shared" si="184"/>
        <v>585</v>
      </c>
      <c r="O602" s="816" t="str">
        <f t="shared" si="185"/>
        <v>0</v>
      </c>
      <c r="P602" s="842">
        <f t="shared" si="186"/>
        <v>1</v>
      </c>
      <c r="Q602" s="842">
        <f t="shared" si="187"/>
        <v>1</v>
      </c>
      <c r="BX602" s="67" t="s">
        <v>11</v>
      </c>
      <c r="BY602" s="534" t="s">
        <v>21</v>
      </c>
      <c r="BZ602" s="67" t="s">
        <v>337</v>
      </c>
      <c r="CA602" s="67" t="s">
        <v>2329</v>
      </c>
    </row>
    <row r="603" spans="2:79">
      <c r="B603" s="839"/>
      <c r="C603" s="839"/>
      <c r="D603" s="839"/>
      <c r="E603" s="839">
        <f>IF(H602&lt;&gt;"",E602,IF(E602="","",IFERROR(MATCH(TRUE(),INDEX(INDEX($K:$K,E602+1):$K$203&lt;&gt;"",0),0)+E602,"")))</f>
        <v>744</v>
      </c>
      <c r="F603" s="840">
        <f t="shared" si="188"/>
        <v>0</v>
      </c>
      <c r="G603" s="840" t="str">
        <f t="shared" si="180"/>
        <v>0</v>
      </c>
      <c r="H603" s="841" t="str">
        <f t="shared" si="181"/>
        <v/>
      </c>
      <c r="I603" s="839" t="str">
        <f t="shared" si="182"/>
        <v/>
      </c>
      <c r="M603" s="785">
        <f t="shared" si="183"/>
        <v>1</v>
      </c>
      <c r="N603" s="842">
        <f t="shared" si="184"/>
        <v>586</v>
      </c>
      <c r="O603" s="816" t="str">
        <f t="shared" si="185"/>
        <v>0</v>
      </c>
      <c r="P603" s="842">
        <f t="shared" si="186"/>
        <v>1</v>
      </c>
      <c r="Q603" s="842">
        <f t="shared" si="187"/>
        <v>1</v>
      </c>
      <c r="BX603" s="67" t="s">
        <v>11</v>
      </c>
      <c r="BY603" s="534" t="s">
        <v>21</v>
      </c>
      <c r="BZ603" s="67" t="s">
        <v>1814</v>
      </c>
      <c r="CA603" s="67" t="s">
        <v>2330</v>
      </c>
    </row>
    <row r="604" spans="2:79">
      <c r="B604" s="839"/>
      <c r="C604" s="839"/>
      <c r="D604" s="839"/>
      <c r="E604" s="839">
        <f>IF(H603&lt;&gt;"",E603,IF(E603="","",IFERROR(MATCH(TRUE(),INDEX(INDEX($K:$K,E603+1):$K$203&lt;&gt;"",0),0)+E603,"")))</f>
        <v>745</v>
      </c>
      <c r="F604" s="840">
        <f t="shared" si="188"/>
        <v>0</v>
      </c>
      <c r="G604" s="840" t="str">
        <f t="shared" si="180"/>
        <v>0</v>
      </c>
      <c r="H604" s="841" t="str">
        <f t="shared" si="181"/>
        <v/>
      </c>
      <c r="I604" s="839" t="str">
        <f t="shared" si="182"/>
        <v/>
      </c>
      <c r="M604" s="785">
        <f t="shared" si="183"/>
        <v>1</v>
      </c>
      <c r="N604" s="842">
        <f t="shared" si="184"/>
        <v>587</v>
      </c>
      <c r="O604" s="816" t="str">
        <f t="shared" si="185"/>
        <v>0</v>
      </c>
      <c r="P604" s="842">
        <f t="shared" si="186"/>
        <v>1</v>
      </c>
      <c r="Q604" s="842">
        <f t="shared" si="187"/>
        <v>1</v>
      </c>
      <c r="BX604" s="67" t="s">
        <v>11</v>
      </c>
      <c r="BY604" s="534" t="s">
        <v>21</v>
      </c>
      <c r="BZ604" s="67" t="s">
        <v>71</v>
      </c>
      <c r="CA604" s="67" t="s">
        <v>2331</v>
      </c>
    </row>
    <row r="605" spans="2:79">
      <c r="B605" s="839"/>
      <c r="C605" s="839"/>
      <c r="D605" s="839"/>
      <c r="E605" s="839">
        <f>IF(H604&lt;&gt;"",E604,IF(E604="","",IFERROR(MATCH(TRUE(),INDEX(INDEX($K:$K,E604+1):$K$203&lt;&gt;"",0),0)+E604,"")))</f>
        <v>746</v>
      </c>
      <c r="F605" s="840">
        <f t="shared" si="188"/>
        <v>0</v>
      </c>
      <c r="G605" s="840" t="str">
        <f t="shared" si="180"/>
        <v>0</v>
      </c>
      <c r="H605" s="841" t="str">
        <f t="shared" si="181"/>
        <v/>
      </c>
      <c r="I605" s="839" t="str">
        <f t="shared" si="182"/>
        <v/>
      </c>
      <c r="M605" s="785">
        <f t="shared" si="183"/>
        <v>1</v>
      </c>
      <c r="N605" s="842">
        <f t="shared" si="184"/>
        <v>588</v>
      </c>
      <c r="O605" s="816" t="str">
        <f t="shared" si="185"/>
        <v>0</v>
      </c>
      <c r="P605" s="842">
        <f t="shared" si="186"/>
        <v>1</v>
      </c>
      <c r="Q605" s="842">
        <f t="shared" si="187"/>
        <v>1</v>
      </c>
      <c r="BX605" s="67" t="s">
        <v>11</v>
      </c>
      <c r="BY605" s="534" t="s">
        <v>21</v>
      </c>
      <c r="BZ605" s="67" t="s">
        <v>72</v>
      </c>
      <c r="CA605" s="67" t="s">
        <v>2332</v>
      </c>
    </row>
    <row r="606" spans="2:79">
      <c r="B606" s="839"/>
      <c r="C606" s="839"/>
      <c r="D606" s="839"/>
      <c r="E606" s="839">
        <f>IF(H605&lt;&gt;"",E605,IF(E605="","",IFERROR(MATCH(TRUE(),INDEX(INDEX($K:$K,E605+1):$K$203&lt;&gt;"",0),0)+E605,"")))</f>
        <v>747</v>
      </c>
      <c r="F606" s="840">
        <f t="shared" si="188"/>
        <v>0</v>
      </c>
      <c r="G606" s="840" t="str">
        <f t="shared" si="180"/>
        <v>0</v>
      </c>
      <c r="H606" s="841" t="str">
        <f t="shared" si="181"/>
        <v/>
      </c>
      <c r="I606" s="839" t="str">
        <f t="shared" si="182"/>
        <v/>
      </c>
      <c r="M606" s="785">
        <f t="shared" si="183"/>
        <v>1</v>
      </c>
      <c r="N606" s="842">
        <f t="shared" si="184"/>
        <v>589</v>
      </c>
      <c r="O606" s="816" t="str">
        <f t="shared" si="185"/>
        <v>0</v>
      </c>
      <c r="P606" s="842">
        <f t="shared" si="186"/>
        <v>1</v>
      </c>
      <c r="Q606" s="842">
        <f t="shared" si="187"/>
        <v>1</v>
      </c>
      <c r="BX606" s="67" t="s">
        <v>11</v>
      </c>
      <c r="BY606" s="534" t="s">
        <v>21</v>
      </c>
      <c r="BZ606" s="67" t="s">
        <v>1813</v>
      </c>
      <c r="CA606" s="67" t="s">
        <v>2333</v>
      </c>
    </row>
    <row r="607" spans="2:79">
      <c r="B607" s="839"/>
      <c r="C607" s="839"/>
      <c r="D607" s="839"/>
      <c r="E607" s="839">
        <f>IF(H606&lt;&gt;"",E606,IF(E606="","",IFERROR(MATCH(TRUE(),INDEX(INDEX($K:$K,E606+1):$K$203&lt;&gt;"",0),0)+E606,"")))</f>
        <v>748</v>
      </c>
      <c r="F607" s="840">
        <f t="shared" si="188"/>
        <v>0</v>
      </c>
      <c r="G607" s="840" t="str">
        <f t="shared" si="180"/>
        <v>0</v>
      </c>
      <c r="H607" s="841" t="str">
        <f t="shared" si="181"/>
        <v/>
      </c>
      <c r="I607" s="839" t="str">
        <f t="shared" si="182"/>
        <v/>
      </c>
      <c r="M607" s="785">
        <f t="shared" si="183"/>
        <v>1</v>
      </c>
      <c r="N607" s="842">
        <f t="shared" si="184"/>
        <v>590</v>
      </c>
      <c r="O607" s="816" t="str">
        <f t="shared" si="185"/>
        <v>0</v>
      </c>
      <c r="P607" s="842">
        <f t="shared" si="186"/>
        <v>1</v>
      </c>
      <c r="Q607" s="842">
        <f t="shared" si="187"/>
        <v>1</v>
      </c>
      <c r="BX607" s="67" t="s">
        <v>11</v>
      </c>
      <c r="BY607" s="534" t="s">
        <v>21</v>
      </c>
      <c r="BZ607" s="67" t="s">
        <v>338</v>
      </c>
      <c r="CA607" s="67" t="s">
        <v>2334</v>
      </c>
    </row>
    <row r="608" spans="2:79">
      <c r="B608" s="839"/>
      <c r="C608" s="839"/>
      <c r="D608" s="839"/>
      <c r="E608" s="839">
        <f>IF(H607&lt;&gt;"",E607,IF(E607="","",IFERROR(MATCH(TRUE(),INDEX(INDEX($K:$K,E607+1):$K$203&lt;&gt;"",0),0)+E607,"")))</f>
        <v>749</v>
      </c>
      <c r="F608" s="840">
        <f t="shared" si="188"/>
        <v>0</v>
      </c>
      <c r="G608" s="840" t="str">
        <f t="shared" si="180"/>
        <v>0</v>
      </c>
      <c r="H608" s="841" t="str">
        <f t="shared" si="181"/>
        <v/>
      </c>
      <c r="I608" s="839" t="str">
        <f t="shared" si="182"/>
        <v/>
      </c>
      <c r="M608" s="785">
        <f t="shared" si="183"/>
        <v>1</v>
      </c>
      <c r="N608" s="842">
        <f t="shared" si="184"/>
        <v>591</v>
      </c>
      <c r="O608" s="816" t="str">
        <f t="shared" si="185"/>
        <v>0</v>
      </c>
      <c r="P608" s="842">
        <f t="shared" si="186"/>
        <v>1</v>
      </c>
      <c r="Q608" s="842">
        <f t="shared" si="187"/>
        <v>1</v>
      </c>
      <c r="BX608" s="67" t="s">
        <v>11</v>
      </c>
      <c r="BY608" s="534" t="s">
        <v>21</v>
      </c>
      <c r="BZ608" s="67" t="s">
        <v>253</v>
      </c>
      <c r="CA608" s="67" t="s">
        <v>2335</v>
      </c>
    </row>
    <row r="609" spans="2:79">
      <c r="B609" s="839"/>
      <c r="C609" s="839"/>
      <c r="D609" s="839"/>
      <c r="E609" s="839">
        <f>IF(H608&lt;&gt;"",E608,IF(E608="","",IFERROR(MATCH(TRUE(),INDEX(INDEX($K:$K,E608+1):$K$203&lt;&gt;"",0),0)+E608,"")))</f>
        <v>750</v>
      </c>
      <c r="F609" s="840">
        <f t="shared" si="188"/>
        <v>0</v>
      </c>
      <c r="G609" s="840" t="str">
        <f t="shared" si="180"/>
        <v>0</v>
      </c>
      <c r="H609" s="841" t="str">
        <f t="shared" si="181"/>
        <v/>
      </c>
      <c r="I609" s="839" t="str">
        <f t="shared" si="182"/>
        <v/>
      </c>
      <c r="M609" s="785">
        <f t="shared" si="183"/>
        <v>1</v>
      </c>
      <c r="N609" s="842">
        <f t="shared" si="184"/>
        <v>592</v>
      </c>
      <c r="O609" s="816" t="str">
        <f t="shared" si="185"/>
        <v>0</v>
      </c>
      <c r="P609" s="842">
        <f t="shared" si="186"/>
        <v>1</v>
      </c>
      <c r="Q609" s="842">
        <f t="shared" si="187"/>
        <v>1</v>
      </c>
      <c r="BX609" s="67" t="s">
        <v>11</v>
      </c>
      <c r="BY609" s="534" t="s">
        <v>21</v>
      </c>
      <c r="BZ609" s="67" t="s">
        <v>254</v>
      </c>
      <c r="CA609" s="67" t="s">
        <v>2336</v>
      </c>
    </row>
    <row r="610" spans="2:79">
      <c r="B610" s="839"/>
      <c r="C610" s="839"/>
      <c r="D610" s="839"/>
      <c r="E610" s="839">
        <f>IF(H609&lt;&gt;"",E609,IF(E609="","",IFERROR(MATCH(TRUE(),INDEX(INDEX($K:$K,E609+1):$K$203&lt;&gt;"",0),0)+E609,"")))</f>
        <v>751</v>
      </c>
      <c r="F610" s="840">
        <f t="shared" si="188"/>
        <v>0</v>
      </c>
      <c r="G610" s="840" t="str">
        <f t="shared" si="180"/>
        <v>0</v>
      </c>
      <c r="H610" s="841" t="str">
        <f t="shared" si="181"/>
        <v/>
      </c>
      <c r="I610" s="839" t="str">
        <f t="shared" si="182"/>
        <v/>
      </c>
      <c r="M610" s="785">
        <f t="shared" si="183"/>
        <v>1</v>
      </c>
      <c r="N610" s="842">
        <f t="shared" si="184"/>
        <v>593</v>
      </c>
      <c r="O610" s="816" t="str">
        <f t="shared" si="185"/>
        <v>0</v>
      </c>
      <c r="P610" s="842">
        <f t="shared" si="186"/>
        <v>1</v>
      </c>
      <c r="Q610" s="842">
        <f t="shared" si="187"/>
        <v>1</v>
      </c>
      <c r="BX610" s="67" t="s">
        <v>11</v>
      </c>
      <c r="BY610" s="534" t="s">
        <v>21</v>
      </c>
      <c r="BZ610" s="67" t="s">
        <v>339</v>
      </c>
      <c r="CA610" s="67" t="s">
        <v>2337</v>
      </c>
    </row>
    <row r="611" spans="2:79">
      <c r="B611" s="839"/>
      <c r="C611" s="839"/>
      <c r="D611" s="839"/>
      <c r="E611" s="839">
        <f>IF(H610&lt;&gt;"",E610,IF(E610="","",IFERROR(MATCH(TRUE(),INDEX(INDEX($K:$K,E610+1):$K$203&lt;&gt;"",0),0)+E610,"")))</f>
        <v>752</v>
      </c>
      <c r="F611" s="840">
        <f t="shared" si="188"/>
        <v>0</v>
      </c>
      <c r="G611" s="840" t="str">
        <f t="shared" si="180"/>
        <v>0</v>
      </c>
      <c r="H611" s="841" t="str">
        <f t="shared" si="181"/>
        <v/>
      </c>
      <c r="I611" s="839" t="str">
        <f t="shared" si="182"/>
        <v/>
      </c>
      <c r="M611" s="785">
        <f t="shared" si="183"/>
        <v>1</v>
      </c>
      <c r="N611" s="842">
        <f t="shared" si="184"/>
        <v>594</v>
      </c>
      <c r="O611" s="816" t="str">
        <f t="shared" si="185"/>
        <v>0</v>
      </c>
      <c r="P611" s="842">
        <f t="shared" si="186"/>
        <v>1</v>
      </c>
      <c r="Q611" s="842">
        <f t="shared" si="187"/>
        <v>1</v>
      </c>
      <c r="BX611" s="67" t="s">
        <v>11</v>
      </c>
      <c r="BY611" s="534" t="s">
        <v>21</v>
      </c>
      <c r="BZ611" s="67" t="s">
        <v>1841</v>
      </c>
      <c r="CA611" s="67" t="s">
        <v>2338</v>
      </c>
    </row>
    <row r="612" spans="2:79">
      <c r="B612" s="839"/>
      <c r="C612" s="839"/>
      <c r="D612" s="839"/>
      <c r="E612" s="839">
        <f>IF(H611&lt;&gt;"",E611,IF(E611="","",IFERROR(MATCH(TRUE(),INDEX(INDEX($K:$K,E611+1):$K$203&lt;&gt;"",0),0)+E611,"")))</f>
        <v>753</v>
      </c>
      <c r="F612" s="840">
        <f t="shared" si="188"/>
        <v>0</v>
      </c>
      <c r="G612" s="840" t="str">
        <f t="shared" si="180"/>
        <v>0</v>
      </c>
      <c r="H612" s="841" t="str">
        <f t="shared" si="181"/>
        <v/>
      </c>
      <c r="I612" s="839" t="str">
        <f t="shared" si="182"/>
        <v/>
      </c>
      <c r="M612" s="785">
        <f t="shared" si="183"/>
        <v>1</v>
      </c>
      <c r="N612" s="842">
        <f t="shared" si="184"/>
        <v>595</v>
      </c>
      <c r="O612" s="816" t="str">
        <f t="shared" si="185"/>
        <v>0</v>
      </c>
      <c r="P612" s="842">
        <f t="shared" si="186"/>
        <v>1</v>
      </c>
      <c r="Q612" s="842">
        <f t="shared" si="187"/>
        <v>1</v>
      </c>
      <c r="BX612" s="67" t="s">
        <v>11</v>
      </c>
      <c r="BY612" s="534" t="s">
        <v>21</v>
      </c>
      <c r="BZ612" s="67" t="s">
        <v>340</v>
      </c>
      <c r="CA612" s="67" t="s">
        <v>2339</v>
      </c>
    </row>
    <row r="613" spans="2:79">
      <c r="B613" s="839"/>
      <c r="C613" s="839"/>
      <c r="D613" s="839"/>
      <c r="E613" s="839">
        <f>IF(H612&lt;&gt;"",E612,IF(E612="","",IFERROR(MATCH(TRUE(),INDEX(INDEX($K:$K,E612+1):$K$203&lt;&gt;"",0),0)+E612,"")))</f>
        <v>754</v>
      </c>
      <c r="F613" s="840">
        <f t="shared" si="188"/>
        <v>0</v>
      </c>
      <c r="G613" s="840" t="str">
        <f t="shared" si="180"/>
        <v>0</v>
      </c>
      <c r="H613" s="841" t="str">
        <f t="shared" si="181"/>
        <v/>
      </c>
      <c r="I613" s="839" t="str">
        <f t="shared" si="182"/>
        <v/>
      </c>
      <c r="M613" s="785">
        <f t="shared" si="183"/>
        <v>1</v>
      </c>
      <c r="N613" s="842">
        <f t="shared" si="184"/>
        <v>596</v>
      </c>
      <c r="O613" s="816" t="str">
        <f t="shared" si="185"/>
        <v>0</v>
      </c>
      <c r="P613" s="842">
        <f t="shared" si="186"/>
        <v>1</v>
      </c>
      <c r="Q613" s="842">
        <f t="shared" si="187"/>
        <v>1</v>
      </c>
      <c r="BX613" s="67" t="s">
        <v>11</v>
      </c>
      <c r="BY613" s="534" t="s">
        <v>21</v>
      </c>
      <c r="BZ613" s="67" t="s">
        <v>75</v>
      </c>
      <c r="CA613" s="67" t="s">
        <v>2340</v>
      </c>
    </row>
    <row r="614" spans="2:79">
      <c r="B614" s="839"/>
      <c r="C614" s="839"/>
      <c r="D614" s="839"/>
      <c r="E614" s="839">
        <f>IF(H613&lt;&gt;"",E613,IF(E613="","",IFERROR(MATCH(TRUE(),INDEX(INDEX($K:$K,E613+1):$K$203&lt;&gt;"",0),0)+E613,"")))</f>
        <v>755</v>
      </c>
      <c r="F614" s="840">
        <f t="shared" si="188"/>
        <v>0</v>
      </c>
      <c r="G614" s="840" t="str">
        <f t="shared" si="180"/>
        <v>0</v>
      </c>
      <c r="H614" s="841" t="str">
        <f t="shared" si="181"/>
        <v/>
      </c>
      <c r="I614" s="839" t="str">
        <f t="shared" si="182"/>
        <v/>
      </c>
      <c r="M614" s="785">
        <f t="shared" si="183"/>
        <v>1</v>
      </c>
      <c r="N614" s="842">
        <f t="shared" si="184"/>
        <v>597</v>
      </c>
      <c r="O614" s="816" t="str">
        <f t="shared" si="185"/>
        <v>0</v>
      </c>
      <c r="P614" s="842">
        <f t="shared" si="186"/>
        <v>1</v>
      </c>
      <c r="Q614" s="842">
        <f t="shared" si="187"/>
        <v>1</v>
      </c>
      <c r="BX614" s="67" t="s">
        <v>11</v>
      </c>
      <c r="BY614" s="534" t="s">
        <v>21</v>
      </c>
      <c r="BZ614" s="67" t="s">
        <v>76</v>
      </c>
      <c r="CA614" s="67" t="s">
        <v>2341</v>
      </c>
    </row>
    <row r="615" spans="2:79">
      <c r="B615" s="839"/>
      <c r="C615" s="839"/>
      <c r="D615" s="839"/>
      <c r="E615" s="839">
        <f>IF(H614&lt;&gt;"",E614,IF(E614="","",IFERROR(MATCH(TRUE(),INDEX(INDEX($K:$K,E614+1):$K$203&lt;&gt;"",0),0)+E614,"")))</f>
        <v>756</v>
      </c>
      <c r="F615" s="840">
        <f t="shared" si="188"/>
        <v>0</v>
      </c>
      <c r="G615" s="840" t="str">
        <f t="shared" si="180"/>
        <v>0</v>
      </c>
      <c r="H615" s="841" t="str">
        <f t="shared" si="181"/>
        <v/>
      </c>
      <c r="I615" s="839" t="str">
        <f t="shared" si="182"/>
        <v/>
      </c>
      <c r="M615" s="785">
        <f t="shared" si="183"/>
        <v>1</v>
      </c>
      <c r="N615" s="842">
        <f t="shared" si="184"/>
        <v>598</v>
      </c>
      <c r="O615" s="816" t="str">
        <f t="shared" si="185"/>
        <v>0</v>
      </c>
      <c r="P615" s="842">
        <f t="shared" si="186"/>
        <v>1</v>
      </c>
      <c r="Q615" s="842">
        <f t="shared" si="187"/>
        <v>1</v>
      </c>
      <c r="BX615" s="67" t="s">
        <v>11</v>
      </c>
      <c r="BY615" s="534" t="s">
        <v>21</v>
      </c>
      <c r="BZ615" s="67" t="s">
        <v>330</v>
      </c>
      <c r="CA615" s="67" t="s">
        <v>2342</v>
      </c>
    </row>
    <row r="616" spans="2:79">
      <c r="B616" s="839"/>
      <c r="C616" s="839"/>
      <c r="D616" s="839"/>
      <c r="E616" s="839">
        <f>IF(H615&lt;&gt;"",E615,IF(E615="","",IFERROR(MATCH(TRUE(),INDEX(INDEX($K:$K,E615+1):$K$203&lt;&gt;"",0),0)+E615,"")))</f>
        <v>757</v>
      </c>
      <c r="F616" s="840">
        <f t="shared" si="188"/>
        <v>0</v>
      </c>
      <c r="G616" s="840" t="str">
        <f t="shared" si="180"/>
        <v>0</v>
      </c>
      <c r="H616" s="841" t="str">
        <f t="shared" si="181"/>
        <v/>
      </c>
      <c r="I616" s="839" t="str">
        <f t="shared" si="182"/>
        <v/>
      </c>
      <c r="M616" s="785">
        <f t="shared" si="183"/>
        <v>1</v>
      </c>
      <c r="N616" s="842">
        <f t="shared" si="184"/>
        <v>599</v>
      </c>
      <c r="O616" s="816" t="str">
        <f t="shared" si="185"/>
        <v>0</v>
      </c>
      <c r="P616" s="842">
        <f t="shared" si="186"/>
        <v>1</v>
      </c>
      <c r="Q616" s="842">
        <f t="shared" si="187"/>
        <v>1</v>
      </c>
      <c r="BX616" s="67" t="s">
        <v>11</v>
      </c>
      <c r="BY616" s="534" t="s">
        <v>21</v>
      </c>
      <c r="BZ616" s="67" t="s">
        <v>77</v>
      </c>
      <c r="CA616" s="67" t="s">
        <v>2343</v>
      </c>
    </row>
    <row r="617" spans="2:79">
      <c r="B617" s="839"/>
      <c r="C617" s="839"/>
      <c r="D617" s="839"/>
      <c r="E617" s="839">
        <f>IF(H616&lt;&gt;"",E616,IF(E616="","",IFERROR(MATCH(TRUE(),INDEX(INDEX($K:$K,E616+1):$K$203&lt;&gt;"",0),0)+E616,"")))</f>
        <v>758</v>
      </c>
      <c r="F617" s="840">
        <f t="shared" si="188"/>
        <v>0</v>
      </c>
      <c r="G617" s="840" t="str">
        <f t="shared" si="180"/>
        <v>0</v>
      </c>
      <c r="H617" s="841" t="str">
        <f t="shared" si="181"/>
        <v/>
      </c>
      <c r="I617" s="839" t="str">
        <f t="shared" si="182"/>
        <v/>
      </c>
      <c r="M617" s="785">
        <f t="shared" si="183"/>
        <v>1</v>
      </c>
      <c r="N617" s="842">
        <f t="shared" si="184"/>
        <v>600</v>
      </c>
      <c r="O617" s="816" t="str">
        <f t="shared" si="185"/>
        <v>0</v>
      </c>
      <c r="P617" s="842">
        <f t="shared" si="186"/>
        <v>1</v>
      </c>
      <c r="Q617" s="842">
        <f t="shared" si="187"/>
        <v>1</v>
      </c>
      <c r="BX617" s="67" t="s">
        <v>11</v>
      </c>
      <c r="BY617" s="534" t="s">
        <v>21</v>
      </c>
      <c r="BZ617" s="67" t="s">
        <v>1842</v>
      </c>
      <c r="CA617" s="67" t="s">
        <v>2344</v>
      </c>
    </row>
    <row r="618" spans="2:79">
      <c r="B618" s="839"/>
      <c r="C618" s="839"/>
      <c r="D618" s="839"/>
      <c r="E618" s="839">
        <f>IF(H617&lt;&gt;"",E617,IF(E617="","",IFERROR(MATCH(TRUE(),INDEX(INDEX($K:$K,E617+1):$K$203&lt;&gt;"",0),0)+E617,"")))</f>
        <v>759</v>
      </c>
      <c r="F618" s="840">
        <f t="shared" si="188"/>
        <v>0</v>
      </c>
      <c r="G618" s="840" t="str">
        <f t="shared" si="180"/>
        <v>0</v>
      </c>
      <c r="H618" s="841" t="str">
        <f t="shared" si="181"/>
        <v/>
      </c>
      <c r="I618" s="839" t="str">
        <f t="shared" si="182"/>
        <v/>
      </c>
      <c r="M618" s="785">
        <f t="shared" si="183"/>
        <v>1</v>
      </c>
      <c r="N618" s="842">
        <f t="shared" si="184"/>
        <v>601</v>
      </c>
      <c r="O618" s="816" t="str">
        <f t="shared" si="185"/>
        <v>0</v>
      </c>
      <c r="P618" s="842">
        <f t="shared" si="186"/>
        <v>1</v>
      </c>
      <c r="Q618" s="842">
        <f t="shared" si="187"/>
        <v>1</v>
      </c>
      <c r="BX618" s="67" t="s">
        <v>11</v>
      </c>
      <c r="BY618" s="534" t="s">
        <v>21</v>
      </c>
      <c r="BZ618" s="67" t="s">
        <v>1811</v>
      </c>
      <c r="CA618" s="67" t="s">
        <v>2345</v>
      </c>
    </row>
    <row r="619" spans="2:79">
      <c r="B619" s="839"/>
      <c r="C619" s="839"/>
      <c r="D619" s="839"/>
      <c r="E619" s="839">
        <f>IF(H618&lt;&gt;"",E618,IF(E618="","",IFERROR(MATCH(TRUE(),INDEX(INDEX($K:$K,E618+1):$K$203&lt;&gt;"",0),0)+E618,"")))</f>
        <v>760</v>
      </c>
      <c r="F619" s="840">
        <f t="shared" si="188"/>
        <v>0</v>
      </c>
      <c r="G619" s="840" t="str">
        <f t="shared" si="180"/>
        <v>0</v>
      </c>
      <c r="H619" s="841" t="str">
        <f t="shared" si="181"/>
        <v/>
      </c>
      <c r="I619" s="839" t="str">
        <f t="shared" si="182"/>
        <v/>
      </c>
      <c r="M619" s="785">
        <f t="shared" si="183"/>
        <v>1</v>
      </c>
      <c r="N619" s="842">
        <f t="shared" si="184"/>
        <v>602</v>
      </c>
      <c r="O619" s="816" t="str">
        <f t="shared" si="185"/>
        <v>0</v>
      </c>
      <c r="P619" s="842">
        <f t="shared" si="186"/>
        <v>1</v>
      </c>
      <c r="Q619" s="842">
        <f t="shared" si="187"/>
        <v>1</v>
      </c>
      <c r="BX619" s="67" t="s">
        <v>11</v>
      </c>
      <c r="BY619" s="534" t="s">
        <v>21</v>
      </c>
      <c r="BZ619" s="67" t="s">
        <v>305</v>
      </c>
      <c r="CA619" s="67" t="s">
        <v>2346</v>
      </c>
    </row>
    <row r="620" spans="2:79">
      <c r="B620" s="839"/>
      <c r="C620" s="839"/>
      <c r="D620" s="839"/>
      <c r="E620" s="839">
        <f>IF(H619&lt;&gt;"",E619,IF(E619="","",IFERROR(MATCH(TRUE(),INDEX(INDEX($K:$K,E619+1):$K$203&lt;&gt;"",0),0)+E619,"")))</f>
        <v>761</v>
      </c>
      <c r="F620" s="840">
        <f t="shared" si="188"/>
        <v>0</v>
      </c>
      <c r="G620" s="840" t="str">
        <f t="shared" si="180"/>
        <v>0</v>
      </c>
      <c r="H620" s="841" t="str">
        <f t="shared" si="181"/>
        <v/>
      </c>
      <c r="I620" s="839" t="str">
        <f t="shared" si="182"/>
        <v/>
      </c>
      <c r="M620" s="785">
        <f t="shared" si="183"/>
        <v>1</v>
      </c>
      <c r="N620" s="842">
        <f t="shared" si="184"/>
        <v>603</v>
      </c>
      <c r="O620" s="816" t="str">
        <f t="shared" si="185"/>
        <v>0</v>
      </c>
      <c r="P620" s="842">
        <f t="shared" si="186"/>
        <v>1</v>
      </c>
      <c r="Q620" s="842">
        <f t="shared" si="187"/>
        <v>1</v>
      </c>
      <c r="BX620" s="67" t="s">
        <v>11</v>
      </c>
      <c r="BY620" s="534" t="s">
        <v>21</v>
      </c>
      <c r="BZ620" s="67" t="s">
        <v>1844</v>
      </c>
      <c r="CA620" s="67" t="s">
        <v>2347</v>
      </c>
    </row>
    <row r="621" spans="2:79">
      <c r="B621" s="839"/>
      <c r="C621" s="839"/>
      <c r="D621" s="839"/>
      <c r="E621" s="839">
        <f>IF(H620&lt;&gt;"",E620,IF(E620="","",IFERROR(MATCH(TRUE(),INDEX(INDEX($K:$K,E620+1):$K$203&lt;&gt;"",0),0)+E620,"")))</f>
        <v>762</v>
      </c>
      <c r="F621" s="840">
        <f t="shared" si="188"/>
        <v>0</v>
      </c>
      <c r="G621" s="840" t="str">
        <f t="shared" si="180"/>
        <v>0</v>
      </c>
      <c r="H621" s="841" t="str">
        <f t="shared" si="181"/>
        <v/>
      </c>
      <c r="I621" s="839" t="str">
        <f t="shared" si="182"/>
        <v/>
      </c>
      <c r="M621" s="785">
        <f t="shared" si="183"/>
        <v>1</v>
      </c>
      <c r="N621" s="842">
        <f t="shared" si="184"/>
        <v>604</v>
      </c>
      <c r="O621" s="816" t="str">
        <f t="shared" si="185"/>
        <v>0</v>
      </c>
      <c r="P621" s="842">
        <f t="shared" si="186"/>
        <v>1</v>
      </c>
      <c r="Q621" s="842">
        <f t="shared" si="187"/>
        <v>1</v>
      </c>
      <c r="BX621" s="67" t="s">
        <v>11</v>
      </c>
      <c r="BY621" s="534" t="s">
        <v>21</v>
      </c>
      <c r="BZ621" s="67" t="s">
        <v>1843</v>
      </c>
      <c r="CA621" s="67" t="s">
        <v>2348</v>
      </c>
    </row>
    <row r="622" spans="2:79">
      <c r="B622" s="839"/>
      <c r="C622" s="839"/>
      <c r="D622" s="839"/>
      <c r="E622" s="839">
        <f>IF(H621&lt;&gt;"",E621,IF(E621="","",IFERROR(MATCH(TRUE(),INDEX(INDEX($K:$K,E621+1):$K$203&lt;&gt;"",0),0)+E621,"")))</f>
        <v>763</v>
      </c>
      <c r="F622" s="840">
        <f t="shared" si="188"/>
        <v>0</v>
      </c>
      <c r="G622" s="840" t="str">
        <f t="shared" si="180"/>
        <v>0</v>
      </c>
      <c r="H622" s="841" t="str">
        <f t="shared" si="181"/>
        <v/>
      </c>
      <c r="I622" s="839" t="str">
        <f t="shared" si="182"/>
        <v/>
      </c>
      <c r="M622" s="785">
        <f t="shared" si="183"/>
        <v>1</v>
      </c>
      <c r="N622" s="842">
        <f t="shared" si="184"/>
        <v>605</v>
      </c>
      <c r="O622" s="816" t="str">
        <f t="shared" si="185"/>
        <v>0</v>
      </c>
      <c r="P622" s="842">
        <f t="shared" si="186"/>
        <v>1</v>
      </c>
      <c r="Q622" s="842">
        <f t="shared" si="187"/>
        <v>1</v>
      </c>
      <c r="BX622" s="67" t="s">
        <v>11</v>
      </c>
      <c r="BY622" s="534" t="s">
        <v>21</v>
      </c>
      <c r="BZ622" s="67" t="s">
        <v>1812</v>
      </c>
      <c r="CA622" s="67" t="s">
        <v>2349</v>
      </c>
    </row>
    <row r="623" spans="2:79">
      <c r="B623" s="839"/>
      <c r="C623" s="839"/>
      <c r="D623" s="839"/>
      <c r="E623" s="839">
        <f>IF(H622&lt;&gt;"",E622,IF(E622="","",IFERROR(MATCH(TRUE(),INDEX(INDEX($K:$K,E622+1):$K$203&lt;&gt;"",0),0)+E622,"")))</f>
        <v>764</v>
      </c>
      <c r="F623" s="840">
        <f t="shared" si="188"/>
        <v>0</v>
      </c>
      <c r="G623" s="840" t="str">
        <f t="shared" si="180"/>
        <v>0</v>
      </c>
      <c r="H623" s="841" t="str">
        <f t="shared" si="181"/>
        <v/>
      </c>
      <c r="I623" s="839" t="str">
        <f t="shared" si="182"/>
        <v/>
      </c>
      <c r="M623" s="785">
        <f t="shared" si="183"/>
        <v>1</v>
      </c>
      <c r="N623" s="842">
        <f t="shared" si="184"/>
        <v>606</v>
      </c>
      <c r="O623" s="816" t="str">
        <f t="shared" si="185"/>
        <v>0</v>
      </c>
      <c r="P623" s="842">
        <f t="shared" si="186"/>
        <v>1</v>
      </c>
      <c r="Q623" s="842">
        <f t="shared" si="187"/>
        <v>1</v>
      </c>
      <c r="BX623" s="67" t="s">
        <v>11</v>
      </c>
      <c r="BY623" s="534" t="s">
        <v>21</v>
      </c>
      <c r="BZ623" s="67" t="s">
        <v>78</v>
      </c>
      <c r="CA623" s="67" t="s">
        <v>2350</v>
      </c>
    </row>
    <row r="624" spans="2:79">
      <c r="B624" s="839"/>
      <c r="C624" s="839"/>
      <c r="D624" s="839"/>
      <c r="E624" s="839">
        <f>IF(H623&lt;&gt;"",E623,IF(E623="","",IFERROR(MATCH(TRUE(),INDEX(INDEX($K:$K,E623+1):$K$203&lt;&gt;"",0),0)+E623,"")))</f>
        <v>765</v>
      </c>
      <c r="F624" s="840">
        <f t="shared" si="188"/>
        <v>0</v>
      </c>
      <c r="G624" s="840" t="str">
        <f t="shared" si="180"/>
        <v>0</v>
      </c>
      <c r="H624" s="841" t="str">
        <f t="shared" si="181"/>
        <v/>
      </c>
      <c r="I624" s="839" t="str">
        <f t="shared" si="182"/>
        <v/>
      </c>
      <c r="M624" s="785">
        <f t="shared" si="183"/>
        <v>1</v>
      </c>
      <c r="N624" s="842">
        <f t="shared" si="184"/>
        <v>607</v>
      </c>
      <c r="O624" s="816" t="str">
        <f t="shared" si="185"/>
        <v>0</v>
      </c>
      <c r="P624" s="842">
        <f t="shared" si="186"/>
        <v>1</v>
      </c>
      <c r="Q624" s="842">
        <f t="shared" si="187"/>
        <v>1</v>
      </c>
      <c r="BX624" s="67" t="s">
        <v>11</v>
      </c>
      <c r="BY624" s="534" t="s">
        <v>21</v>
      </c>
      <c r="BZ624" s="67" t="s">
        <v>79</v>
      </c>
      <c r="CA624" s="67" t="s">
        <v>2351</v>
      </c>
    </row>
    <row r="625" spans="2:79">
      <c r="B625" s="839"/>
      <c r="C625" s="839"/>
      <c r="D625" s="839"/>
      <c r="E625" s="839">
        <f>IF(H624&lt;&gt;"",E624,IF(E624="","",IFERROR(MATCH(TRUE(),INDEX(INDEX($K:$K,E624+1):$K$203&lt;&gt;"",0),0)+E624,"")))</f>
        <v>766</v>
      </c>
      <c r="F625" s="840">
        <f t="shared" si="188"/>
        <v>0</v>
      </c>
      <c r="G625" s="840" t="str">
        <f t="shared" si="180"/>
        <v>0</v>
      </c>
      <c r="H625" s="841" t="str">
        <f t="shared" si="181"/>
        <v/>
      </c>
      <c r="I625" s="839" t="str">
        <f t="shared" si="182"/>
        <v/>
      </c>
      <c r="M625" s="785">
        <f t="shared" si="183"/>
        <v>1</v>
      </c>
      <c r="N625" s="842">
        <f t="shared" si="184"/>
        <v>608</v>
      </c>
      <c r="O625" s="816" t="str">
        <f t="shared" si="185"/>
        <v>0</v>
      </c>
      <c r="P625" s="842">
        <f t="shared" si="186"/>
        <v>1</v>
      </c>
      <c r="Q625" s="842">
        <f t="shared" si="187"/>
        <v>1</v>
      </c>
      <c r="BX625" s="67" t="s">
        <v>11</v>
      </c>
      <c r="BY625" s="534" t="s">
        <v>21</v>
      </c>
      <c r="BZ625" s="67" t="s">
        <v>341</v>
      </c>
      <c r="CA625" s="67" t="s">
        <v>2352</v>
      </c>
    </row>
    <row r="626" spans="2:79">
      <c r="B626" s="839"/>
      <c r="C626" s="839"/>
      <c r="D626" s="839"/>
      <c r="E626" s="839">
        <f>IF(H625&lt;&gt;"",E625,IF(E625="","",IFERROR(MATCH(TRUE(),INDEX(INDEX($K:$K,E625+1):$K$203&lt;&gt;"",0),0)+E625,"")))</f>
        <v>767</v>
      </c>
      <c r="F626" s="840">
        <f t="shared" si="188"/>
        <v>0</v>
      </c>
      <c r="G626" s="840" t="str">
        <f t="shared" si="180"/>
        <v>0</v>
      </c>
      <c r="H626" s="841" t="str">
        <f t="shared" si="181"/>
        <v/>
      </c>
      <c r="I626" s="839" t="str">
        <f t="shared" si="182"/>
        <v/>
      </c>
      <c r="M626" s="785">
        <f t="shared" si="183"/>
        <v>1</v>
      </c>
      <c r="N626" s="842">
        <f t="shared" si="184"/>
        <v>609</v>
      </c>
      <c r="O626" s="816" t="str">
        <f t="shared" si="185"/>
        <v>0</v>
      </c>
      <c r="P626" s="842">
        <f t="shared" si="186"/>
        <v>1</v>
      </c>
      <c r="Q626" s="842">
        <f t="shared" si="187"/>
        <v>1</v>
      </c>
      <c r="BX626" s="67" t="s">
        <v>11</v>
      </c>
      <c r="BY626" s="534" t="s">
        <v>21</v>
      </c>
      <c r="BZ626" s="67" t="s">
        <v>1810</v>
      </c>
      <c r="CA626" s="67" t="s">
        <v>2353</v>
      </c>
    </row>
    <row r="627" spans="2:79">
      <c r="B627" s="839"/>
      <c r="C627" s="839"/>
      <c r="D627" s="839"/>
      <c r="E627" s="839">
        <f>IF(H626&lt;&gt;"",E626,IF(E626="","",IFERROR(MATCH(TRUE(),INDEX(INDEX($K:$K,E626+1):$K$203&lt;&gt;"",0),0)+E626,"")))</f>
        <v>768</v>
      </c>
      <c r="F627" s="840">
        <f t="shared" si="188"/>
        <v>0</v>
      </c>
      <c r="G627" s="840" t="str">
        <f t="shared" si="180"/>
        <v>0</v>
      </c>
      <c r="H627" s="841" t="str">
        <f t="shared" si="181"/>
        <v/>
      </c>
      <c r="I627" s="839" t="str">
        <f t="shared" si="182"/>
        <v/>
      </c>
      <c r="M627" s="785">
        <f t="shared" si="183"/>
        <v>1</v>
      </c>
      <c r="N627" s="842">
        <f t="shared" si="184"/>
        <v>610</v>
      </c>
      <c r="O627" s="816" t="str">
        <f t="shared" si="185"/>
        <v>0</v>
      </c>
      <c r="P627" s="842">
        <f t="shared" si="186"/>
        <v>1</v>
      </c>
      <c r="Q627" s="842">
        <f t="shared" si="187"/>
        <v>1</v>
      </c>
      <c r="BX627" s="67" t="s">
        <v>11</v>
      </c>
      <c r="BY627" s="534" t="s">
        <v>21</v>
      </c>
      <c r="BZ627" s="67" t="s">
        <v>331</v>
      </c>
      <c r="CA627" s="67" t="s">
        <v>2354</v>
      </c>
    </row>
    <row r="628" spans="2:79">
      <c r="B628" s="839"/>
      <c r="C628" s="839"/>
      <c r="D628" s="839"/>
      <c r="E628" s="839">
        <f>IF(H627&lt;&gt;"",E627,IF(E627="","",IFERROR(MATCH(TRUE(),INDEX(INDEX($K:$K,E627+1):$K$203&lt;&gt;"",0),0)+E627,"")))</f>
        <v>769</v>
      </c>
      <c r="F628" s="840">
        <f t="shared" si="188"/>
        <v>0</v>
      </c>
      <c r="G628" s="840" t="str">
        <f t="shared" si="180"/>
        <v>0</v>
      </c>
      <c r="H628" s="841" t="str">
        <f t="shared" si="181"/>
        <v/>
      </c>
      <c r="I628" s="839" t="str">
        <f t="shared" si="182"/>
        <v/>
      </c>
      <c r="M628" s="785">
        <f t="shared" si="183"/>
        <v>1</v>
      </c>
      <c r="N628" s="842">
        <f t="shared" si="184"/>
        <v>611</v>
      </c>
      <c r="O628" s="816" t="str">
        <f t="shared" si="185"/>
        <v>0</v>
      </c>
      <c r="P628" s="842">
        <f t="shared" si="186"/>
        <v>1</v>
      </c>
      <c r="Q628" s="842">
        <f t="shared" si="187"/>
        <v>1</v>
      </c>
      <c r="BX628" s="67" t="s">
        <v>11</v>
      </c>
      <c r="BY628" s="534" t="s">
        <v>21</v>
      </c>
      <c r="BZ628" s="67" t="s">
        <v>255</v>
      </c>
      <c r="CA628" s="67" t="s">
        <v>2355</v>
      </c>
    </row>
    <row r="629" spans="2:79">
      <c r="B629" s="839"/>
      <c r="C629" s="839"/>
      <c r="D629" s="839"/>
      <c r="E629" s="839">
        <f>IF(H628&lt;&gt;"",E628,IF(E628="","",IFERROR(MATCH(TRUE(),INDEX(INDEX($K:$K,E628+1):$K$203&lt;&gt;"",0),0)+E628,"")))</f>
        <v>770</v>
      </c>
      <c r="F629" s="840">
        <f t="shared" si="188"/>
        <v>0</v>
      </c>
      <c r="G629" s="840" t="str">
        <f t="shared" si="180"/>
        <v>0</v>
      </c>
      <c r="H629" s="841" t="str">
        <f t="shared" si="181"/>
        <v/>
      </c>
      <c r="I629" s="839" t="str">
        <f t="shared" si="182"/>
        <v/>
      </c>
      <c r="M629" s="785">
        <f t="shared" si="183"/>
        <v>1</v>
      </c>
      <c r="N629" s="842">
        <f t="shared" si="184"/>
        <v>612</v>
      </c>
      <c r="O629" s="816" t="str">
        <f t="shared" si="185"/>
        <v>0</v>
      </c>
      <c r="P629" s="842">
        <f t="shared" si="186"/>
        <v>1</v>
      </c>
      <c r="Q629" s="842">
        <f t="shared" si="187"/>
        <v>1</v>
      </c>
      <c r="BX629" s="67" t="s">
        <v>11</v>
      </c>
      <c r="BY629" s="534" t="s">
        <v>21</v>
      </c>
      <c r="BZ629" s="67" t="s">
        <v>256</v>
      </c>
      <c r="CA629" s="67" t="s">
        <v>2356</v>
      </c>
    </row>
    <row r="630" spans="2:79">
      <c r="B630" s="839"/>
      <c r="C630" s="839"/>
      <c r="D630" s="839"/>
      <c r="E630" s="839">
        <f>IF(H629&lt;&gt;"",E629,IF(E629="","",IFERROR(MATCH(TRUE(),INDEX(INDEX($K:$K,E629+1):$K$203&lt;&gt;"",0),0)+E629,"")))</f>
        <v>771</v>
      </c>
      <c r="F630" s="840">
        <f t="shared" si="188"/>
        <v>0</v>
      </c>
      <c r="G630" s="840" t="str">
        <f t="shared" si="180"/>
        <v>0</v>
      </c>
      <c r="H630" s="841" t="str">
        <f t="shared" si="181"/>
        <v/>
      </c>
      <c r="I630" s="839" t="str">
        <f t="shared" si="182"/>
        <v/>
      </c>
      <c r="M630" s="785">
        <f t="shared" si="183"/>
        <v>1</v>
      </c>
      <c r="N630" s="842">
        <f t="shared" si="184"/>
        <v>613</v>
      </c>
      <c r="O630" s="816" t="str">
        <f t="shared" si="185"/>
        <v>0</v>
      </c>
      <c r="P630" s="842">
        <f t="shared" si="186"/>
        <v>1</v>
      </c>
      <c r="Q630" s="842">
        <f t="shared" si="187"/>
        <v>1</v>
      </c>
      <c r="BX630" s="67" t="s">
        <v>11</v>
      </c>
      <c r="BY630" s="534" t="s">
        <v>21</v>
      </c>
      <c r="BZ630" s="67" t="s">
        <v>342</v>
      </c>
      <c r="CA630" s="67" t="s">
        <v>2357</v>
      </c>
    </row>
    <row r="631" spans="2:79">
      <c r="B631" s="839"/>
      <c r="C631" s="839"/>
      <c r="D631" s="839"/>
      <c r="E631" s="839">
        <f>IF(H630&lt;&gt;"",E630,IF(E630="","",IFERROR(MATCH(TRUE(),INDEX(INDEX($K:$K,E630+1):$K$203&lt;&gt;"",0),0)+E630,"")))</f>
        <v>772</v>
      </c>
      <c r="F631" s="840">
        <f t="shared" si="188"/>
        <v>0</v>
      </c>
      <c r="G631" s="840" t="str">
        <f t="shared" si="180"/>
        <v>0</v>
      </c>
      <c r="H631" s="841" t="str">
        <f t="shared" si="181"/>
        <v/>
      </c>
      <c r="I631" s="839" t="str">
        <f t="shared" si="182"/>
        <v/>
      </c>
      <c r="M631" s="785">
        <f t="shared" si="183"/>
        <v>1</v>
      </c>
      <c r="N631" s="842">
        <f t="shared" si="184"/>
        <v>614</v>
      </c>
      <c r="O631" s="816" t="str">
        <f t="shared" si="185"/>
        <v>0</v>
      </c>
      <c r="P631" s="842">
        <f t="shared" si="186"/>
        <v>1</v>
      </c>
      <c r="Q631" s="842">
        <f t="shared" si="187"/>
        <v>1</v>
      </c>
      <c r="BX631" s="67" t="s">
        <v>11</v>
      </c>
      <c r="BY631" s="534" t="s">
        <v>21</v>
      </c>
      <c r="BZ631" s="67" t="s">
        <v>1840</v>
      </c>
      <c r="CA631" s="67" t="s">
        <v>2358</v>
      </c>
    </row>
    <row r="632" spans="2:79">
      <c r="B632" s="839"/>
      <c r="C632" s="839"/>
      <c r="D632" s="839"/>
      <c r="E632" s="839">
        <f>IF(H631&lt;&gt;"",E631,IF(E631="","",IFERROR(MATCH(TRUE(),INDEX(INDEX($K:$K,E631+1):$K$203&lt;&gt;"",0),0)+E631,"")))</f>
        <v>773</v>
      </c>
      <c r="F632" s="840">
        <f t="shared" si="188"/>
        <v>0</v>
      </c>
      <c r="G632" s="840" t="str">
        <f t="shared" si="180"/>
        <v>0</v>
      </c>
      <c r="H632" s="841" t="str">
        <f t="shared" si="181"/>
        <v/>
      </c>
      <c r="I632" s="839" t="str">
        <f t="shared" si="182"/>
        <v/>
      </c>
      <c r="M632" s="785">
        <f t="shared" si="183"/>
        <v>1</v>
      </c>
      <c r="N632" s="842">
        <f t="shared" si="184"/>
        <v>615</v>
      </c>
      <c r="O632" s="816" t="str">
        <f t="shared" si="185"/>
        <v>0</v>
      </c>
      <c r="P632" s="842">
        <f t="shared" si="186"/>
        <v>1</v>
      </c>
      <c r="Q632" s="842">
        <f t="shared" si="187"/>
        <v>1</v>
      </c>
      <c r="BX632" s="67" t="s">
        <v>11</v>
      </c>
      <c r="BY632" s="534" t="s">
        <v>21</v>
      </c>
      <c r="BZ632" s="67" t="s">
        <v>328</v>
      </c>
      <c r="CA632" s="67" t="s">
        <v>2359</v>
      </c>
    </row>
    <row r="633" spans="2:79">
      <c r="B633" s="839"/>
      <c r="C633" s="839"/>
      <c r="D633" s="839"/>
      <c r="E633" s="839">
        <f>IF(H632&lt;&gt;"",E632,IF(E632="","",IFERROR(MATCH(TRUE(),INDEX(INDEX($K:$K,E632+1):$K$203&lt;&gt;"",0),0)+E632,"")))</f>
        <v>774</v>
      </c>
      <c r="F633" s="840">
        <f t="shared" si="188"/>
        <v>0</v>
      </c>
      <c r="G633" s="840" t="str">
        <f t="shared" si="180"/>
        <v>0</v>
      </c>
      <c r="H633" s="841" t="str">
        <f t="shared" si="181"/>
        <v/>
      </c>
      <c r="I633" s="839" t="str">
        <f t="shared" si="182"/>
        <v/>
      </c>
      <c r="M633" s="785">
        <f t="shared" si="183"/>
        <v>1</v>
      </c>
      <c r="N633" s="842">
        <f t="shared" si="184"/>
        <v>616</v>
      </c>
      <c r="O633" s="816" t="str">
        <f t="shared" si="185"/>
        <v>0</v>
      </c>
      <c r="P633" s="842">
        <f t="shared" si="186"/>
        <v>1</v>
      </c>
      <c r="Q633" s="842">
        <f t="shared" si="187"/>
        <v>1</v>
      </c>
      <c r="BX633" s="67" t="s">
        <v>11</v>
      </c>
      <c r="BY633" s="534" t="s">
        <v>21</v>
      </c>
      <c r="BZ633" s="67" t="s">
        <v>1808</v>
      </c>
      <c r="CA633" s="67" t="s">
        <v>2360</v>
      </c>
    </row>
    <row r="634" spans="2:79">
      <c r="B634" s="839"/>
      <c r="C634" s="839"/>
      <c r="D634" s="839"/>
      <c r="E634" s="839">
        <f>IF(H633&lt;&gt;"",E633,IF(E633="","",IFERROR(MATCH(TRUE(),INDEX(INDEX($K:$K,E633+1):$K$203&lt;&gt;"",0),0)+E633,"")))</f>
        <v>775</v>
      </c>
      <c r="F634" s="840">
        <f t="shared" si="188"/>
        <v>0</v>
      </c>
      <c r="G634" s="840" t="str">
        <f t="shared" si="180"/>
        <v>0</v>
      </c>
      <c r="H634" s="841" t="str">
        <f t="shared" si="181"/>
        <v/>
      </c>
      <c r="I634" s="839" t="str">
        <f t="shared" si="182"/>
        <v/>
      </c>
      <c r="M634" s="785">
        <f t="shared" si="183"/>
        <v>1</v>
      </c>
      <c r="N634" s="842">
        <f t="shared" si="184"/>
        <v>617</v>
      </c>
      <c r="O634" s="816" t="str">
        <f t="shared" si="185"/>
        <v>0</v>
      </c>
      <c r="P634" s="842">
        <f t="shared" si="186"/>
        <v>1</v>
      </c>
      <c r="Q634" s="842">
        <f t="shared" si="187"/>
        <v>1</v>
      </c>
      <c r="BX634" s="67" t="s">
        <v>11</v>
      </c>
      <c r="BY634" s="534" t="s">
        <v>21</v>
      </c>
      <c r="BZ634" s="67" t="s">
        <v>1809</v>
      </c>
      <c r="CA634" s="67" t="s">
        <v>2361</v>
      </c>
    </row>
    <row r="635" spans="2:79">
      <c r="B635" s="839"/>
      <c r="C635" s="839"/>
      <c r="D635" s="839"/>
      <c r="E635" s="839">
        <f>IF(H634&lt;&gt;"",E634,IF(E634="","",IFERROR(MATCH(TRUE(),INDEX(INDEX($K:$K,E634+1):$K$203&lt;&gt;"",0),0)+E634,"")))</f>
        <v>776</v>
      </c>
      <c r="F635" s="840">
        <f t="shared" si="188"/>
        <v>0</v>
      </c>
      <c r="G635" s="840" t="str">
        <f t="shared" si="180"/>
        <v>0</v>
      </c>
      <c r="H635" s="841" t="str">
        <f t="shared" si="181"/>
        <v/>
      </c>
      <c r="I635" s="839" t="str">
        <f t="shared" si="182"/>
        <v/>
      </c>
      <c r="M635" s="785">
        <f t="shared" si="183"/>
        <v>1</v>
      </c>
      <c r="N635" s="842">
        <f t="shared" si="184"/>
        <v>618</v>
      </c>
      <c r="O635" s="816" t="str">
        <f t="shared" si="185"/>
        <v>0</v>
      </c>
      <c r="P635" s="842">
        <f t="shared" si="186"/>
        <v>1</v>
      </c>
      <c r="Q635" s="842">
        <f t="shared" si="187"/>
        <v>1</v>
      </c>
      <c r="BX635" s="67" t="s">
        <v>11</v>
      </c>
      <c r="BY635" s="534" t="s">
        <v>21</v>
      </c>
      <c r="BZ635" s="67" t="s">
        <v>1823</v>
      </c>
      <c r="CA635" s="67" t="s">
        <v>2362</v>
      </c>
    </row>
    <row r="636" spans="2:79">
      <c r="B636" s="839"/>
      <c r="C636" s="839"/>
      <c r="D636" s="839"/>
      <c r="E636" s="839">
        <f>IF(H635&lt;&gt;"",E635,IF(E635="","",IFERROR(MATCH(TRUE(),INDEX(INDEX($K:$K,E635+1):$K$203&lt;&gt;"",0),0)+E635,"")))</f>
        <v>777</v>
      </c>
      <c r="F636" s="840">
        <f t="shared" si="188"/>
        <v>0</v>
      </c>
      <c r="G636" s="840" t="str">
        <f t="shared" si="180"/>
        <v>0</v>
      </c>
      <c r="H636" s="841" t="str">
        <f t="shared" si="181"/>
        <v/>
      </c>
      <c r="I636" s="839" t="str">
        <f t="shared" si="182"/>
        <v/>
      </c>
      <c r="M636" s="785">
        <f t="shared" si="183"/>
        <v>1</v>
      </c>
      <c r="N636" s="842">
        <f t="shared" si="184"/>
        <v>619</v>
      </c>
      <c r="O636" s="816" t="str">
        <f t="shared" si="185"/>
        <v>0</v>
      </c>
      <c r="P636" s="842">
        <f t="shared" si="186"/>
        <v>1</v>
      </c>
      <c r="Q636" s="842">
        <f t="shared" si="187"/>
        <v>1</v>
      </c>
      <c r="BX636" s="67" t="s">
        <v>11</v>
      </c>
      <c r="BY636" s="534" t="s">
        <v>21</v>
      </c>
      <c r="BZ636" s="67" t="s">
        <v>1830</v>
      </c>
      <c r="CA636" s="67" t="s">
        <v>2363</v>
      </c>
    </row>
    <row r="637" spans="2:79">
      <c r="B637" s="839"/>
      <c r="C637" s="839"/>
      <c r="D637" s="839"/>
      <c r="E637" s="839">
        <f>IF(H636&lt;&gt;"",E636,IF(E636="","",IFERROR(MATCH(TRUE(),INDEX(INDEX($K:$K,E636+1):$K$203&lt;&gt;"",0),0)+E636,"")))</f>
        <v>778</v>
      </c>
      <c r="F637" s="840">
        <f t="shared" si="188"/>
        <v>0</v>
      </c>
      <c r="G637" s="840" t="str">
        <f t="shared" si="180"/>
        <v>0</v>
      </c>
      <c r="H637" s="841" t="str">
        <f t="shared" si="181"/>
        <v/>
      </c>
      <c r="I637" s="839" t="str">
        <f t="shared" si="182"/>
        <v/>
      </c>
      <c r="M637" s="785">
        <f t="shared" si="183"/>
        <v>1</v>
      </c>
      <c r="N637" s="842">
        <f t="shared" si="184"/>
        <v>620</v>
      </c>
      <c r="O637" s="816" t="str">
        <f t="shared" si="185"/>
        <v>0</v>
      </c>
      <c r="P637" s="842">
        <f t="shared" si="186"/>
        <v>1</v>
      </c>
      <c r="Q637" s="842">
        <f t="shared" si="187"/>
        <v>1</v>
      </c>
      <c r="BX637" s="67" t="s">
        <v>11</v>
      </c>
      <c r="BY637" s="534" t="s">
        <v>21</v>
      </c>
      <c r="BZ637" s="67" t="s">
        <v>1835</v>
      </c>
      <c r="CA637" s="67" t="s">
        <v>2364</v>
      </c>
    </row>
    <row r="638" spans="2:79">
      <c r="B638" s="839"/>
      <c r="C638" s="839"/>
      <c r="D638" s="839"/>
      <c r="E638" s="839">
        <f>IF(H637&lt;&gt;"",E637,IF(E637="","",IFERROR(MATCH(TRUE(),INDEX(INDEX($K:$K,E637+1):$K$203&lt;&gt;"",0),0)+E637,"")))</f>
        <v>779</v>
      </c>
      <c r="F638" s="840">
        <f t="shared" si="188"/>
        <v>0</v>
      </c>
      <c r="G638" s="840" t="str">
        <f t="shared" si="180"/>
        <v>0</v>
      </c>
      <c r="H638" s="841" t="str">
        <f t="shared" si="181"/>
        <v/>
      </c>
      <c r="I638" s="839" t="str">
        <f t="shared" si="182"/>
        <v/>
      </c>
      <c r="M638" s="785">
        <f t="shared" si="183"/>
        <v>1</v>
      </c>
      <c r="N638" s="842">
        <f t="shared" si="184"/>
        <v>621</v>
      </c>
      <c r="O638" s="816" t="str">
        <f t="shared" si="185"/>
        <v>0</v>
      </c>
      <c r="P638" s="842">
        <f t="shared" si="186"/>
        <v>1</v>
      </c>
      <c r="Q638" s="842">
        <f t="shared" si="187"/>
        <v>1</v>
      </c>
      <c r="BX638" s="67" t="s">
        <v>11</v>
      </c>
      <c r="BY638" s="534" t="s">
        <v>21</v>
      </c>
      <c r="BZ638" s="67" t="s">
        <v>1834</v>
      </c>
      <c r="CA638" s="67" t="s">
        <v>2365</v>
      </c>
    </row>
    <row r="639" spans="2:79">
      <c r="B639" s="839"/>
      <c r="C639" s="839"/>
      <c r="D639" s="839"/>
      <c r="E639" s="839">
        <f>IF(H638&lt;&gt;"",E638,IF(E638="","",IFERROR(MATCH(TRUE(),INDEX(INDEX($K:$K,E638+1):$K$203&lt;&gt;"",0),0)+E638,"")))</f>
        <v>780</v>
      </c>
      <c r="F639" s="840">
        <f t="shared" si="188"/>
        <v>0</v>
      </c>
      <c r="G639" s="840" t="str">
        <f t="shared" si="180"/>
        <v>0</v>
      </c>
      <c r="H639" s="841" t="str">
        <f t="shared" si="181"/>
        <v/>
      </c>
      <c r="I639" s="839" t="str">
        <f t="shared" si="182"/>
        <v/>
      </c>
      <c r="M639" s="785">
        <f t="shared" si="183"/>
        <v>1</v>
      </c>
      <c r="N639" s="842">
        <f t="shared" si="184"/>
        <v>622</v>
      </c>
      <c r="O639" s="816" t="str">
        <f t="shared" si="185"/>
        <v>0</v>
      </c>
      <c r="P639" s="842">
        <f t="shared" si="186"/>
        <v>1</v>
      </c>
      <c r="Q639" s="842">
        <f t="shared" si="187"/>
        <v>1</v>
      </c>
      <c r="BX639" s="67" t="s">
        <v>11</v>
      </c>
      <c r="BY639" s="534" t="s">
        <v>21</v>
      </c>
      <c r="BZ639" s="67" t="s">
        <v>1836</v>
      </c>
      <c r="CA639" s="67" t="s">
        <v>2366</v>
      </c>
    </row>
    <row r="640" spans="2:79">
      <c r="B640" s="839"/>
      <c r="C640" s="839"/>
      <c r="D640" s="839"/>
      <c r="E640" s="839">
        <f>IF(H639&lt;&gt;"",E639,IF(E639="","",IFERROR(MATCH(TRUE(),INDEX(INDEX($K:$K,E639+1):$K$203&lt;&gt;"",0),0)+E639,"")))</f>
        <v>781</v>
      </c>
      <c r="F640" s="840">
        <f t="shared" si="188"/>
        <v>0</v>
      </c>
      <c r="G640" s="840" t="str">
        <f t="shared" si="180"/>
        <v>0</v>
      </c>
      <c r="H640" s="841" t="str">
        <f t="shared" si="181"/>
        <v/>
      </c>
      <c r="I640" s="839" t="str">
        <f t="shared" si="182"/>
        <v/>
      </c>
      <c r="M640" s="785">
        <f t="shared" si="183"/>
        <v>1</v>
      </c>
      <c r="N640" s="842">
        <f t="shared" si="184"/>
        <v>623</v>
      </c>
      <c r="O640" s="816" t="str">
        <f t="shared" si="185"/>
        <v>0</v>
      </c>
      <c r="P640" s="842">
        <f t="shared" si="186"/>
        <v>1</v>
      </c>
      <c r="Q640" s="842">
        <f t="shared" si="187"/>
        <v>1</v>
      </c>
      <c r="BX640" s="67" t="s">
        <v>11</v>
      </c>
      <c r="BY640" s="534" t="s">
        <v>21</v>
      </c>
      <c r="BZ640" s="67" t="s">
        <v>1831</v>
      </c>
      <c r="CA640" s="67" t="s">
        <v>2367</v>
      </c>
    </row>
    <row r="641" spans="2:79">
      <c r="B641" s="839"/>
      <c r="C641" s="839"/>
      <c r="D641" s="839"/>
      <c r="E641" s="839">
        <f>IF(H640&lt;&gt;"",E640,IF(E640="","",IFERROR(MATCH(TRUE(),INDEX(INDEX($K:$K,E640+1):$K$203&lt;&gt;"",0),0)+E640,"")))</f>
        <v>782</v>
      </c>
      <c r="F641" s="840">
        <f t="shared" si="188"/>
        <v>0</v>
      </c>
      <c r="G641" s="840" t="str">
        <f t="shared" si="180"/>
        <v>0</v>
      </c>
      <c r="H641" s="841" t="str">
        <f t="shared" si="181"/>
        <v/>
      </c>
      <c r="I641" s="839" t="str">
        <f t="shared" si="182"/>
        <v/>
      </c>
      <c r="M641" s="785">
        <f t="shared" si="183"/>
        <v>1</v>
      </c>
      <c r="N641" s="842">
        <f t="shared" si="184"/>
        <v>624</v>
      </c>
      <c r="O641" s="816" t="str">
        <f t="shared" si="185"/>
        <v>0</v>
      </c>
      <c r="P641" s="842">
        <f t="shared" si="186"/>
        <v>1</v>
      </c>
      <c r="Q641" s="842">
        <f t="shared" si="187"/>
        <v>1</v>
      </c>
      <c r="BX641" s="67" t="s">
        <v>11</v>
      </c>
      <c r="BY641" s="534" t="s">
        <v>21</v>
      </c>
      <c r="BZ641" s="67" t="s">
        <v>1833</v>
      </c>
      <c r="CA641" s="67" t="s">
        <v>2368</v>
      </c>
    </row>
    <row r="642" spans="2:79">
      <c r="B642" s="839"/>
      <c r="C642" s="839"/>
      <c r="D642" s="839"/>
      <c r="E642" s="839">
        <f>IF(H641&lt;&gt;"",E641,IF(E641="","",IFERROR(MATCH(TRUE(),INDEX(INDEX($K:$K,E641+1):$K$203&lt;&gt;"",0),0)+E641,"")))</f>
        <v>783</v>
      </c>
      <c r="F642" s="840">
        <f t="shared" si="188"/>
        <v>0</v>
      </c>
      <c r="G642" s="840" t="str">
        <f t="shared" si="180"/>
        <v>0</v>
      </c>
      <c r="H642" s="841" t="str">
        <f t="shared" si="181"/>
        <v/>
      </c>
      <c r="I642" s="839" t="str">
        <f t="shared" si="182"/>
        <v/>
      </c>
      <c r="M642" s="785">
        <f t="shared" si="183"/>
        <v>1</v>
      </c>
      <c r="N642" s="842">
        <f t="shared" si="184"/>
        <v>625</v>
      </c>
      <c r="O642" s="816" t="str">
        <f t="shared" si="185"/>
        <v>0</v>
      </c>
      <c r="P642" s="842">
        <f t="shared" si="186"/>
        <v>1</v>
      </c>
      <c r="Q642" s="842">
        <f t="shared" si="187"/>
        <v>1</v>
      </c>
      <c r="BX642" s="67" t="s">
        <v>11</v>
      </c>
      <c r="BY642" s="534" t="s">
        <v>21</v>
      </c>
      <c r="BZ642" s="67" t="s">
        <v>1832</v>
      </c>
      <c r="CA642" s="67" t="s">
        <v>2369</v>
      </c>
    </row>
    <row r="643" spans="2:79">
      <c r="B643" s="839"/>
      <c r="C643" s="839"/>
      <c r="D643" s="839"/>
      <c r="E643" s="839">
        <f>IF(H642&lt;&gt;"",E642,IF(E642="","",IFERROR(MATCH(TRUE(),INDEX(INDEX($K:$K,E642+1):$K$203&lt;&gt;"",0),0)+E642,"")))</f>
        <v>784</v>
      </c>
      <c r="F643" s="840">
        <f t="shared" si="188"/>
        <v>0</v>
      </c>
      <c r="G643" s="840" t="str">
        <f t="shared" si="180"/>
        <v>0</v>
      </c>
      <c r="H643" s="841" t="str">
        <f t="shared" si="181"/>
        <v/>
      </c>
      <c r="I643" s="839" t="str">
        <f t="shared" si="182"/>
        <v/>
      </c>
      <c r="M643" s="785">
        <f t="shared" si="183"/>
        <v>1</v>
      </c>
      <c r="N643" s="842">
        <f t="shared" si="184"/>
        <v>626</v>
      </c>
      <c r="O643" s="816" t="str">
        <f t="shared" si="185"/>
        <v>0</v>
      </c>
      <c r="P643" s="842">
        <f t="shared" si="186"/>
        <v>1</v>
      </c>
      <c r="Q643" s="842">
        <f t="shared" si="187"/>
        <v>1</v>
      </c>
      <c r="BX643" s="67" t="s">
        <v>11</v>
      </c>
      <c r="BY643" s="534" t="s">
        <v>21</v>
      </c>
      <c r="BZ643" s="67" t="s">
        <v>1838</v>
      </c>
      <c r="CA643" s="67" t="s">
        <v>2370</v>
      </c>
    </row>
    <row r="644" spans="2:79">
      <c r="B644" s="839"/>
      <c r="C644" s="839"/>
      <c r="D644" s="839"/>
      <c r="E644" s="839">
        <f>IF(H643&lt;&gt;"",E643,IF(E643="","",IFERROR(MATCH(TRUE(),INDEX(INDEX($K:$K,E643+1):$K$203&lt;&gt;"",0),0)+E643,"")))</f>
        <v>785</v>
      </c>
      <c r="F644" s="840">
        <f t="shared" si="188"/>
        <v>0</v>
      </c>
      <c r="G644" s="840" t="str">
        <f t="shared" si="180"/>
        <v>0</v>
      </c>
      <c r="H644" s="841" t="str">
        <f t="shared" si="181"/>
        <v/>
      </c>
      <c r="I644" s="839" t="str">
        <f t="shared" si="182"/>
        <v/>
      </c>
      <c r="M644" s="785">
        <f t="shared" si="183"/>
        <v>1</v>
      </c>
      <c r="N644" s="842">
        <f t="shared" si="184"/>
        <v>627</v>
      </c>
      <c r="O644" s="816" t="str">
        <f t="shared" si="185"/>
        <v>0</v>
      </c>
      <c r="P644" s="842">
        <f t="shared" si="186"/>
        <v>1</v>
      </c>
      <c r="Q644" s="842">
        <f t="shared" si="187"/>
        <v>1</v>
      </c>
      <c r="BX644" s="67" t="s">
        <v>11</v>
      </c>
      <c r="BY644" s="534" t="s">
        <v>21</v>
      </c>
      <c r="BZ644" s="67" t="s">
        <v>1837</v>
      </c>
      <c r="CA644" s="67" t="s">
        <v>2371</v>
      </c>
    </row>
    <row r="645" spans="2:79">
      <c r="B645" s="839"/>
      <c r="C645" s="839"/>
      <c r="D645" s="839"/>
      <c r="E645" s="839">
        <f>IF(H644&lt;&gt;"",E644,IF(E644="","",IFERROR(MATCH(TRUE(),INDEX(INDEX($K:$K,E644+1):$K$203&lt;&gt;"",0),0)+E644,"")))</f>
        <v>786</v>
      </c>
      <c r="F645" s="840">
        <f t="shared" si="188"/>
        <v>0</v>
      </c>
      <c r="G645" s="840" t="str">
        <f t="shared" si="180"/>
        <v>0</v>
      </c>
      <c r="H645" s="841" t="str">
        <f t="shared" si="181"/>
        <v/>
      </c>
      <c r="I645" s="839" t="str">
        <f t="shared" si="182"/>
        <v/>
      </c>
      <c r="M645" s="785">
        <f t="shared" si="183"/>
        <v>1</v>
      </c>
      <c r="N645" s="842">
        <f t="shared" si="184"/>
        <v>628</v>
      </c>
      <c r="O645" s="816" t="str">
        <f t="shared" si="185"/>
        <v>0</v>
      </c>
      <c r="P645" s="842">
        <f t="shared" si="186"/>
        <v>1</v>
      </c>
      <c r="Q645" s="842">
        <f t="shared" si="187"/>
        <v>1</v>
      </c>
      <c r="BX645" s="67" t="s">
        <v>11</v>
      </c>
      <c r="BY645" s="534" t="s">
        <v>21</v>
      </c>
      <c r="BZ645" s="67" t="s">
        <v>1839</v>
      </c>
      <c r="CA645" s="67" t="s">
        <v>2372</v>
      </c>
    </row>
    <row r="646" spans="2:79">
      <c r="B646" s="839"/>
      <c r="C646" s="839"/>
      <c r="D646" s="839"/>
      <c r="E646" s="839">
        <f>IF(H645&lt;&gt;"",E645,IF(E645="","",IFERROR(MATCH(TRUE(),INDEX(INDEX($K:$K,E645+1):$K$203&lt;&gt;"",0),0)+E645,"")))</f>
        <v>787</v>
      </c>
      <c r="F646" s="840">
        <f t="shared" si="188"/>
        <v>0</v>
      </c>
      <c r="G646" s="840" t="str">
        <f t="shared" si="180"/>
        <v>0</v>
      </c>
      <c r="H646" s="841" t="str">
        <f t="shared" si="181"/>
        <v/>
      </c>
      <c r="I646" s="839" t="str">
        <f t="shared" si="182"/>
        <v/>
      </c>
      <c r="M646" s="785">
        <f t="shared" si="183"/>
        <v>1</v>
      </c>
      <c r="N646" s="842">
        <f t="shared" si="184"/>
        <v>629</v>
      </c>
      <c r="O646" s="816" t="str">
        <f t="shared" si="185"/>
        <v>0</v>
      </c>
      <c r="P646" s="842">
        <f t="shared" si="186"/>
        <v>1</v>
      </c>
      <c r="Q646" s="842">
        <f t="shared" si="187"/>
        <v>1</v>
      </c>
      <c r="BX646" s="67" t="s">
        <v>11</v>
      </c>
      <c r="BY646" s="534" t="s">
        <v>21</v>
      </c>
      <c r="BZ646" s="67" t="s">
        <v>343</v>
      </c>
      <c r="CA646" s="67" t="s">
        <v>2373</v>
      </c>
    </row>
    <row r="647" spans="2:79">
      <c r="B647" s="839"/>
      <c r="C647" s="839"/>
      <c r="D647" s="839"/>
      <c r="E647" s="839">
        <f>IF(H646&lt;&gt;"",E646,IF(E646="","",IFERROR(MATCH(TRUE(),INDEX(INDEX($K:$K,E646+1):$K$203&lt;&gt;"",0),0)+E646,"")))</f>
        <v>788</v>
      </c>
      <c r="F647" s="840">
        <f t="shared" si="188"/>
        <v>0</v>
      </c>
      <c r="G647" s="840" t="str">
        <f t="shared" si="180"/>
        <v>0</v>
      </c>
      <c r="H647" s="841" t="str">
        <f t="shared" si="181"/>
        <v/>
      </c>
      <c r="I647" s="839" t="str">
        <f t="shared" si="182"/>
        <v/>
      </c>
      <c r="M647" s="785">
        <f t="shared" si="183"/>
        <v>1</v>
      </c>
      <c r="N647" s="842">
        <f t="shared" si="184"/>
        <v>630</v>
      </c>
      <c r="O647" s="816" t="str">
        <f t="shared" si="185"/>
        <v>0</v>
      </c>
      <c r="P647" s="842">
        <f t="shared" si="186"/>
        <v>1</v>
      </c>
      <c r="Q647" s="842">
        <f t="shared" si="187"/>
        <v>1</v>
      </c>
      <c r="BX647" s="67" t="s">
        <v>11</v>
      </c>
      <c r="BY647" s="534" t="s">
        <v>21</v>
      </c>
      <c r="BZ647" s="67" t="s">
        <v>82</v>
      </c>
      <c r="CA647" s="67" t="s">
        <v>2374</v>
      </c>
    </row>
    <row r="648" spans="2:79">
      <c r="B648" s="839"/>
      <c r="C648" s="839"/>
      <c r="D648" s="839"/>
      <c r="E648" s="839">
        <f>IF(H647&lt;&gt;"",E647,IF(E647="","",IFERROR(MATCH(TRUE(),INDEX(INDEX($K:$K,E647+1):$K$203&lt;&gt;"",0),0)+E647,"")))</f>
        <v>789</v>
      </c>
      <c r="F648" s="840">
        <f t="shared" si="188"/>
        <v>0</v>
      </c>
      <c r="G648" s="840" t="str">
        <f t="shared" si="180"/>
        <v>0</v>
      </c>
      <c r="H648" s="841" t="str">
        <f t="shared" si="181"/>
        <v/>
      </c>
      <c r="I648" s="839" t="str">
        <f t="shared" si="182"/>
        <v/>
      </c>
      <c r="M648" s="785">
        <f t="shared" si="183"/>
        <v>1</v>
      </c>
      <c r="N648" s="842">
        <f t="shared" si="184"/>
        <v>631</v>
      </c>
      <c r="O648" s="816" t="str">
        <f t="shared" si="185"/>
        <v>0</v>
      </c>
      <c r="P648" s="842">
        <f t="shared" si="186"/>
        <v>1</v>
      </c>
      <c r="Q648" s="842">
        <f t="shared" si="187"/>
        <v>1</v>
      </c>
      <c r="BX648" s="67" t="s">
        <v>11</v>
      </c>
      <c r="BY648" s="534" t="s">
        <v>21</v>
      </c>
      <c r="BZ648" s="67" t="s">
        <v>332</v>
      </c>
      <c r="CA648" s="67" t="s">
        <v>2375</v>
      </c>
    </row>
    <row r="649" spans="2:79">
      <c r="B649" s="839"/>
      <c r="C649" s="839"/>
      <c r="D649" s="839"/>
      <c r="E649" s="839">
        <f>IF(H648&lt;&gt;"",E648,IF(E648="","",IFERROR(MATCH(TRUE(),INDEX(INDEX($K:$K,E648+1):$K$203&lt;&gt;"",0),0)+E648,"")))</f>
        <v>790</v>
      </c>
      <c r="F649" s="840">
        <f t="shared" si="188"/>
        <v>0</v>
      </c>
      <c r="G649" s="840" t="str">
        <f t="shared" si="180"/>
        <v>0</v>
      </c>
      <c r="H649" s="841" t="str">
        <f t="shared" si="181"/>
        <v/>
      </c>
      <c r="I649" s="839" t="str">
        <f t="shared" si="182"/>
        <v/>
      </c>
      <c r="M649" s="785">
        <f t="shared" si="183"/>
        <v>1</v>
      </c>
      <c r="N649" s="842">
        <f t="shared" si="184"/>
        <v>632</v>
      </c>
      <c r="O649" s="816" t="str">
        <f t="shared" si="185"/>
        <v>0</v>
      </c>
      <c r="P649" s="842">
        <f t="shared" si="186"/>
        <v>1</v>
      </c>
      <c r="Q649" s="842">
        <f t="shared" si="187"/>
        <v>1</v>
      </c>
      <c r="BX649" s="67" t="s">
        <v>11</v>
      </c>
      <c r="BY649" s="534" t="s">
        <v>21</v>
      </c>
      <c r="BZ649" s="67" t="s">
        <v>123</v>
      </c>
      <c r="CA649" s="67" t="s">
        <v>2376</v>
      </c>
    </row>
    <row r="650" spans="2:79">
      <c r="B650" s="839"/>
      <c r="C650" s="839"/>
      <c r="D650" s="839"/>
      <c r="E650" s="839">
        <f>IF(H649&lt;&gt;"",E649,IF(E649="","",IFERROR(MATCH(TRUE(),INDEX(INDEX($K:$K,E649+1):$K$203&lt;&gt;"",0),0)+E649,"")))</f>
        <v>791</v>
      </c>
      <c r="F650" s="840">
        <f t="shared" si="188"/>
        <v>0</v>
      </c>
      <c r="G650" s="840" t="str">
        <f t="shared" si="180"/>
        <v>0</v>
      </c>
      <c r="H650" s="841" t="str">
        <f t="shared" si="181"/>
        <v/>
      </c>
      <c r="I650" s="839" t="str">
        <f t="shared" si="182"/>
        <v/>
      </c>
      <c r="M650" s="785">
        <f t="shared" si="183"/>
        <v>1</v>
      </c>
      <c r="N650" s="842">
        <f t="shared" si="184"/>
        <v>633</v>
      </c>
      <c r="O650" s="816" t="str">
        <f t="shared" si="185"/>
        <v>0</v>
      </c>
      <c r="P650" s="842">
        <f t="shared" si="186"/>
        <v>1</v>
      </c>
      <c r="Q650" s="842">
        <f t="shared" si="187"/>
        <v>1</v>
      </c>
      <c r="BX650" s="67" t="s">
        <v>11</v>
      </c>
      <c r="BY650" s="534" t="s">
        <v>21</v>
      </c>
      <c r="BZ650" s="67" t="s">
        <v>83</v>
      </c>
      <c r="CA650" s="67" t="s">
        <v>2377</v>
      </c>
    </row>
    <row r="651" spans="2:79">
      <c r="B651" s="839"/>
      <c r="C651" s="839"/>
      <c r="D651" s="839"/>
      <c r="E651" s="839">
        <f>IF(H650&lt;&gt;"",E650,IF(E650="","",IFERROR(MATCH(TRUE(),INDEX(INDEX($K:$K,E650+1):$K$203&lt;&gt;"",0),0)+E650,"")))</f>
        <v>792</v>
      </c>
      <c r="F651" s="840">
        <f t="shared" si="188"/>
        <v>0</v>
      </c>
      <c r="G651" s="840" t="str">
        <f t="shared" si="180"/>
        <v>0</v>
      </c>
      <c r="H651" s="841" t="str">
        <f t="shared" si="181"/>
        <v/>
      </c>
      <c r="I651" s="839" t="str">
        <f t="shared" si="182"/>
        <v/>
      </c>
      <c r="M651" s="785">
        <f t="shared" si="183"/>
        <v>1</v>
      </c>
      <c r="N651" s="842">
        <f t="shared" si="184"/>
        <v>634</v>
      </c>
      <c r="O651" s="816" t="str">
        <f t="shared" si="185"/>
        <v>0</v>
      </c>
      <c r="P651" s="842">
        <f t="shared" si="186"/>
        <v>1</v>
      </c>
      <c r="Q651" s="842">
        <f t="shared" si="187"/>
        <v>1</v>
      </c>
      <c r="BX651" s="67" t="s">
        <v>11</v>
      </c>
      <c r="BY651" s="534" t="s">
        <v>21</v>
      </c>
      <c r="BZ651" s="67" t="s">
        <v>1819</v>
      </c>
      <c r="CA651" s="67" t="s">
        <v>2378</v>
      </c>
    </row>
    <row r="652" spans="2:79">
      <c r="B652" s="839"/>
      <c r="C652" s="839"/>
      <c r="D652" s="839"/>
      <c r="E652" s="839">
        <f>IF(H651&lt;&gt;"",E651,IF(E651="","",IFERROR(MATCH(TRUE(),INDEX(INDEX($K:$K,E651+1):$K$203&lt;&gt;"",0),0)+E651,"")))</f>
        <v>793</v>
      </c>
      <c r="F652" s="840">
        <f t="shared" si="188"/>
        <v>0</v>
      </c>
      <c r="G652" s="840" t="str">
        <f t="shared" si="180"/>
        <v>0</v>
      </c>
      <c r="H652" s="841" t="str">
        <f t="shared" si="181"/>
        <v/>
      </c>
      <c r="I652" s="839" t="str">
        <f t="shared" si="182"/>
        <v/>
      </c>
      <c r="M652" s="785">
        <f t="shared" si="183"/>
        <v>1</v>
      </c>
      <c r="N652" s="842">
        <f t="shared" si="184"/>
        <v>635</v>
      </c>
      <c r="O652" s="816" t="str">
        <f t="shared" si="185"/>
        <v>0</v>
      </c>
      <c r="P652" s="842">
        <f t="shared" si="186"/>
        <v>1</v>
      </c>
      <c r="Q652" s="842">
        <f t="shared" si="187"/>
        <v>1</v>
      </c>
      <c r="BX652" s="67" t="s">
        <v>11</v>
      </c>
      <c r="BY652" s="534" t="s">
        <v>21</v>
      </c>
      <c r="BZ652" s="67" t="s">
        <v>1816</v>
      </c>
      <c r="CA652" s="67" t="s">
        <v>2379</v>
      </c>
    </row>
    <row r="653" spans="2:79">
      <c r="B653" s="839"/>
      <c r="C653" s="839"/>
      <c r="D653" s="839"/>
      <c r="E653" s="839">
        <f>IF(H652&lt;&gt;"",E652,IF(E652="","",IFERROR(MATCH(TRUE(),INDEX(INDEX($K:$K,E652+1):$K$203&lt;&gt;"",0),0)+E652,"")))</f>
        <v>794</v>
      </c>
      <c r="F653" s="840">
        <f t="shared" si="188"/>
        <v>0</v>
      </c>
      <c r="G653" s="840" t="str">
        <f t="shared" si="180"/>
        <v>0</v>
      </c>
      <c r="H653" s="841" t="str">
        <f t="shared" si="181"/>
        <v/>
      </c>
      <c r="I653" s="839" t="str">
        <f t="shared" si="182"/>
        <v/>
      </c>
      <c r="M653" s="785">
        <f t="shared" si="183"/>
        <v>1</v>
      </c>
      <c r="N653" s="842">
        <f t="shared" si="184"/>
        <v>636</v>
      </c>
      <c r="O653" s="816" t="str">
        <f t="shared" si="185"/>
        <v>0</v>
      </c>
      <c r="P653" s="842">
        <f t="shared" si="186"/>
        <v>1</v>
      </c>
      <c r="Q653" s="842">
        <f t="shared" si="187"/>
        <v>1</v>
      </c>
      <c r="BX653" s="67" t="s">
        <v>11</v>
      </c>
      <c r="BY653" s="534" t="s">
        <v>21</v>
      </c>
      <c r="BZ653" s="67" t="s">
        <v>333</v>
      </c>
      <c r="CA653" s="67" t="s">
        <v>2380</v>
      </c>
    </row>
    <row r="654" spans="2:79">
      <c r="B654" s="839"/>
      <c r="C654" s="839"/>
      <c r="D654" s="839"/>
      <c r="E654" s="839">
        <f>IF(H653&lt;&gt;"",E653,IF(E653="","",IFERROR(MATCH(TRUE(),INDEX(INDEX($K:$K,E653+1):$K$203&lt;&gt;"",0),0)+E653,"")))</f>
        <v>795</v>
      </c>
      <c r="F654" s="840">
        <f t="shared" si="188"/>
        <v>0</v>
      </c>
      <c r="G654" s="840" t="str">
        <f t="shared" si="180"/>
        <v>0</v>
      </c>
      <c r="H654" s="841" t="str">
        <f t="shared" si="181"/>
        <v/>
      </c>
      <c r="I654" s="839" t="str">
        <f t="shared" si="182"/>
        <v/>
      </c>
      <c r="M654" s="785">
        <f t="shared" si="183"/>
        <v>1</v>
      </c>
      <c r="N654" s="842">
        <f t="shared" si="184"/>
        <v>637</v>
      </c>
      <c r="O654" s="816" t="str">
        <f t="shared" si="185"/>
        <v>0</v>
      </c>
      <c r="P654" s="842">
        <f t="shared" si="186"/>
        <v>1</v>
      </c>
      <c r="Q654" s="842">
        <f t="shared" si="187"/>
        <v>1</v>
      </c>
      <c r="BX654" s="67" t="s">
        <v>11</v>
      </c>
      <c r="BY654" s="534" t="s">
        <v>21</v>
      </c>
      <c r="BZ654" s="67" t="s">
        <v>1818</v>
      </c>
      <c r="CA654" s="67" t="s">
        <v>2381</v>
      </c>
    </row>
    <row r="655" spans="2:79">
      <c r="B655" s="839"/>
      <c r="C655" s="839"/>
      <c r="D655" s="839"/>
      <c r="E655" s="839">
        <f>IF(H654&lt;&gt;"",E654,IF(E654="","",IFERROR(MATCH(TRUE(),INDEX(INDEX($K:$K,E654+1):$K$203&lt;&gt;"",0),0)+E654,"")))</f>
        <v>796</v>
      </c>
      <c r="F655" s="840">
        <f t="shared" si="188"/>
        <v>0</v>
      </c>
      <c r="G655" s="840" t="str">
        <f t="shared" si="180"/>
        <v>0</v>
      </c>
      <c r="H655" s="841" t="str">
        <f t="shared" si="181"/>
        <v/>
      </c>
      <c r="I655" s="839" t="str">
        <f t="shared" si="182"/>
        <v/>
      </c>
      <c r="M655" s="785">
        <f t="shared" si="183"/>
        <v>1</v>
      </c>
      <c r="N655" s="842">
        <f t="shared" si="184"/>
        <v>638</v>
      </c>
      <c r="O655" s="816" t="str">
        <f t="shared" si="185"/>
        <v>0</v>
      </c>
      <c r="P655" s="842">
        <f t="shared" si="186"/>
        <v>1</v>
      </c>
      <c r="Q655" s="842">
        <f t="shared" si="187"/>
        <v>1</v>
      </c>
      <c r="BX655" s="67" t="s">
        <v>11</v>
      </c>
      <c r="BY655" s="534" t="s">
        <v>21</v>
      </c>
      <c r="BZ655" s="67" t="s">
        <v>84</v>
      </c>
      <c r="CA655" s="67" t="s">
        <v>2382</v>
      </c>
    </row>
    <row r="656" spans="2:79">
      <c r="B656" s="839"/>
      <c r="C656" s="839"/>
      <c r="D656" s="839"/>
      <c r="E656" s="839">
        <f>IF(H655&lt;&gt;"",E655,IF(E655="","",IFERROR(MATCH(TRUE(),INDEX(INDEX($K:$K,E655+1):$K$203&lt;&gt;"",0),0)+E655,"")))</f>
        <v>797</v>
      </c>
      <c r="F656" s="840">
        <f t="shared" si="188"/>
        <v>0</v>
      </c>
      <c r="G656" s="840" t="str">
        <f t="shared" si="180"/>
        <v>0</v>
      </c>
      <c r="H656" s="841" t="str">
        <f t="shared" si="181"/>
        <v/>
      </c>
      <c r="I656" s="839" t="str">
        <f t="shared" si="182"/>
        <v/>
      </c>
      <c r="M656" s="785">
        <f t="shared" si="183"/>
        <v>1</v>
      </c>
      <c r="N656" s="842">
        <f t="shared" si="184"/>
        <v>639</v>
      </c>
      <c r="O656" s="816" t="str">
        <f t="shared" si="185"/>
        <v>0</v>
      </c>
      <c r="P656" s="842">
        <f t="shared" si="186"/>
        <v>1</v>
      </c>
      <c r="Q656" s="842">
        <f t="shared" si="187"/>
        <v>1</v>
      </c>
      <c r="BX656" s="67" t="s">
        <v>11</v>
      </c>
      <c r="BY656" s="534" t="s">
        <v>21</v>
      </c>
      <c r="BZ656" s="67" t="s">
        <v>334</v>
      </c>
      <c r="CA656" s="67" t="s">
        <v>2383</v>
      </c>
    </row>
    <row r="657" spans="2:79">
      <c r="B657" s="839"/>
      <c r="C657" s="839"/>
      <c r="D657" s="839"/>
      <c r="E657" s="839">
        <f>IF(H656&lt;&gt;"",E656,IF(E656="","",IFERROR(MATCH(TRUE(),INDEX(INDEX($K:$K,E656+1):$K$203&lt;&gt;"",0),0)+E656,"")))</f>
        <v>798</v>
      </c>
      <c r="F657" s="840">
        <f t="shared" si="188"/>
        <v>0</v>
      </c>
      <c r="G657" s="840" t="str">
        <f t="shared" si="180"/>
        <v>0</v>
      </c>
      <c r="H657" s="841" t="str">
        <f t="shared" si="181"/>
        <v/>
      </c>
      <c r="I657" s="839" t="str">
        <f t="shared" si="182"/>
        <v/>
      </c>
      <c r="M657" s="785">
        <f t="shared" si="183"/>
        <v>1</v>
      </c>
      <c r="N657" s="842">
        <f t="shared" si="184"/>
        <v>640</v>
      </c>
      <c r="O657" s="816" t="str">
        <f t="shared" si="185"/>
        <v>0</v>
      </c>
      <c r="P657" s="842">
        <f t="shared" si="186"/>
        <v>1</v>
      </c>
      <c r="Q657" s="842">
        <f t="shared" si="187"/>
        <v>1</v>
      </c>
      <c r="BX657" s="67" t="s">
        <v>11</v>
      </c>
      <c r="BY657" s="534" t="s">
        <v>21</v>
      </c>
      <c r="BZ657" s="67" t="s">
        <v>85</v>
      </c>
      <c r="CA657" s="67" t="s">
        <v>2384</v>
      </c>
    </row>
    <row r="658" spans="2:79">
      <c r="B658" s="839"/>
      <c r="C658" s="839"/>
      <c r="D658" s="839"/>
      <c r="E658" s="839">
        <f>IF(H657&lt;&gt;"",E657,IF(E657="","",IFERROR(MATCH(TRUE(),INDEX(INDEX($K:$K,E657+1):$K$203&lt;&gt;"",0),0)+E657,"")))</f>
        <v>799</v>
      </c>
      <c r="F658" s="840">
        <f t="shared" si="188"/>
        <v>0</v>
      </c>
      <c r="G658" s="840" t="str">
        <f t="shared" ref="G658:G721" si="189">IF(OR(F658="",M658=""),"",LEFT(F658,M658))</f>
        <v>0</v>
      </c>
      <c r="H658" s="841" t="str">
        <f t="shared" ref="H658:H721" si="190">IF(OR(F658="",M658=""),"",TRIM(MID(F658,M658+1,99999)))</f>
        <v/>
      </c>
      <c r="I658" s="839" t="str">
        <f t="shared" ref="I658:I721" si="191">IF(AND(F658&lt;&gt;"",$N$10&gt;0,M658&gt;$N$10),"Mot &gt; limite","")</f>
        <v/>
      </c>
      <c r="M658" s="785">
        <f t="shared" ref="M658:M721" si="192">IF(OR(F658="",$N$10="",$N$10&lt;=0),"",IF(LEN(F658)&lt;=$N$10,LEN(F658),IFERROR(FIND("♦",SUBSTITUTE(LEFT(F658,$N$10)," ","♦",LEN(LEFT(F658,$N$10))-LEN(SUBSTITUTE(LEFT(F658,$N$10)," ","")))),FIND(" ",F658&amp;" ",$N$10+1)-1)))</f>
        <v>1</v>
      </c>
      <c r="N658" s="842">
        <f t="shared" ref="N658:N721" si="193">IF(O658="","",ROW()-17)</f>
        <v>641</v>
      </c>
      <c r="O658" s="816" t="str">
        <f t="shared" ref="O658:O721" si="194">G658</f>
        <v>0</v>
      </c>
      <c r="P658" s="842">
        <f t="shared" ref="P658:P721" si="195">IF(O658="","",LEN(TRIM(O658))-LEN(SUBSTITUTE(TRIM(O658)," ",""))+1)</f>
        <v>1</v>
      </c>
      <c r="Q658" s="842">
        <f t="shared" ref="Q658:Q721" si="196">IF(O658="","",LEN(O658))</f>
        <v>1</v>
      </c>
      <c r="BX658" s="67" t="s">
        <v>11</v>
      </c>
      <c r="BY658" s="534" t="s">
        <v>21</v>
      </c>
      <c r="BZ658" s="67" t="s">
        <v>1817</v>
      </c>
      <c r="CA658" s="67" t="s">
        <v>2385</v>
      </c>
    </row>
    <row r="659" spans="2:79">
      <c r="B659" s="839"/>
      <c r="C659" s="839"/>
      <c r="D659" s="839"/>
      <c r="E659" s="839">
        <f>IF(H658&lt;&gt;"",E658,IF(E658="","",IFERROR(MATCH(TRUE(),INDEX(INDEX($K:$K,E658+1):$K$203&lt;&gt;"",0),0)+E658,"")))</f>
        <v>800</v>
      </c>
      <c r="F659" s="840">
        <f t="shared" ref="F659:F722" si="197">IF(E659="","",IF(H658&lt;&gt;"",H658,INDEX($D:$D,E659)))</f>
        <v>0</v>
      </c>
      <c r="G659" s="840" t="str">
        <f t="shared" si="189"/>
        <v>0</v>
      </c>
      <c r="H659" s="841" t="str">
        <f t="shared" si="190"/>
        <v/>
      </c>
      <c r="I659" s="839" t="str">
        <f t="shared" si="191"/>
        <v/>
      </c>
      <c r="M659" s="785">
        <f t="shared" si="192"/>
        <v>1</v>
      </c>
      <c r="N659" s="842">
        <f t="shared" si="193"/>
        <v>642</v>
      </c>
      <c r="O659" s="816" t="str">
        <f t="shared" si="194"/>
        <v>0</v>
      </c>
      <c r="P659" s="842">
        <f t="shared" si="195"/>
        <v>1</v>
      </c>
      <c r="Q659" s="842">
        <f t="shared" si="196"/>
        <v>1</v>
      </c>
      <c r="BX659" s="67" t="s">
        <v>11</v>
      </c>
      <c r="BY659" s="534" t="s">
        <v>21</v>
      </c>
      <c r="BZ659" s="67" t="s">
        <v>335</v>
      </c>
      <c r="CA659" s="67" t="s">
        <v>2386</v>
      </c>
    </row>
    <row r="660" spans="2:79">
      <c r="B660" s="839"/>
      <c r="C660" s="839"/>
      <c r="D660" s="839"/>
      <c r="E660" s="839">
        <f>IF(H659&lt;&gt;"",E659,IF(E659="","",IFERROR(MATCH(TRUE(),INDEX(INDEX($K:$K,E659+1):$K$203&lt;&gt;"",0),0)+E659,"")))</f>
        <v>801</v>
      </c>
      <c r="F660" s="840">
        <f t="shared" si="197"/>
        <v>0</v>
      </c>
      <c r="G660" s="840" t="str">
        <f t="shared" si="189"/>
        <v>0</v>
      </c>
      <c r="H660" s="841" t="str">
        <f t="shared" si="190"/>
        <v/>
      </c>
      <c r="I660" s="839" t="str">
        <f t="shared" si="191"/>
        <v/>
      </c>
      <c r="M660" s="785">
        <f t="shared" si="192"/>
        <v>1</v>
      </c>
      <c r="N660" s="842">
        <f t="shared" si="193"/>
        <v>643</v>
      </c>
      <c r="O660" s="816" t="str">
        <f t="shared" si="194"/>
        <v>0</v>
      </c>
      <c r="P660" s="842">
        <f t="shared" si="195"/>
        <v>1</v>
      </c>
      <c r="Q660" s="842">
        <f t="shared" si="196"/>
        <v>1</v>
      </c>
      <c r="BX660" s="67" t="s">
        <v>11</v>
      </c>
      <c r="BY660" s="534" t="s">
        <v>21</v>
      </c>
      <c r="BZ660" s="67" t="s">
        <v>266</v>
      </c>
      <c r="CA660" s="67" t="s">
        <v>2387</v>
      </c>
    </row>
    <row r="661" spans="2:79">
      <c r="B661" s="839"/>
      <c r="C661" s="839"/>
      <c r="D661" s="839"/>
      <c r="E661" s="839">
        <f>IF(H660&lt;&gt;"",E660,IF(E660="","",IFERROR(MATCH(TRUE(),INDEX(INDEX($K:$K,E660+1):$K$203&lt;&gt;"",0),0)+E660,"")))</f>
        <v>802</v>
      </c>
      <c r="F661" s="840">
        <f t="shared" si="197"/>
        <v>0</v>
      </c>
      <c r="G661" s="840" t="str">
        <f t="shared" si="189"/>
        <v>0</v>
      </c>
      <c r="H661" s="841" t="str">
        <f t="shared" si="190"/>
        <v/>
      </c>
      <c r="I661" s="839" t="str">
        <f t="shared" si="191"/>
        <v/>
      </c>
      <c r="M661" s="785">
        <f t="shared" si="192"/>
        <v>1</v>
      </c>
      <c r="N661" s="842">
        <f t="shared" si="193"/>
        <v>644</v>
      </c>
      <c r="O661" s="816" t="str">
        <f t="shared" si="194"/>
        <v>0</v>
      </c>
      <c r="P661" s="842">
        <f t="shared" si="195"/>
        <v>1</v>
      </c>
      <c r="Q661" s="842">
        <f t="shared" si="196"/>
        <v>1</v>
      </c>
      <c r="BX661" s="67" t="s">
        <v>11</v>
      </c>
      <c r="BY661" s="534" t="s">
        <v>21</v>
      </c>
      <c r="BZ661" s="67" t="s">
        <v>267</v>
      </c>
      <c r="CA661" s="67" t="s">
        <v>2388</v>
      </c>
    </row>
    <row r="662" spans="2:79">
      <c r="B662" s="839"/>
      <c r="C662" s="839"/>
      <c r="D662" s="839"/>
      <c r="E662" s="839">
        <f>IF(H661&lt;&gt;"",E661,IF(E661="","",IFERROR(MATCH(TRUE(),INDEX(INDEX($K:$K,E661+1):$K$203&lt;&gt;"",0),0)+E661,"")))</f>
        <v>803</v>
      </c>
      <c r="F662" s="840">
        <f t="shared" si="197"/>
        <v>0</v>
      </c>
      <c r="G662" s="840" t="str">
        <f t="shared" si="189"/>
        <v>0</v>
      </c>
      <c r="H662" s="841" t="str">
        <f t="shared" si="190"/>
        <v/>
      </c>
      <c r="I662" s="839" t="str">
        <f t="shared" si="191"/>
        <v/>
      </c>
      <c r="M662" s="785">
        <f t="shared" si="192"/>
        <v>1</v>
      </c>
      <c r="N662" s="842">
        <f t="shared" si="193"/>
        <v>645</v>
      </c>
      <c r="O662" s="816" t="str">
        <f t="shared" si="194"/>
        <v>0</v>
      </c>
      <c r="P662" s="842">
        <f t="shared" si="195"/>
        <v>1</v>
      </c>
      <c r="Q662" s="842">
        <f t="shared" si="196"/>
        <v>1</v>
      </c>
      <c r="BX662" s="67" t="s">
        <v>11</v>
      </c>
      <c r="BY662" s="534" t="s">
        <v>21</v>
      </c>
      <c r="BZ662" s="67" t="s">
        <v>1822</v>
      </c>
      <c r="CA662" s="67" t="s">
        <v>2389</v>
      </c>
    </row>
    <row r="663" spans="2:79">
      <c r="B663" s="839"/>
      <c r="C663" s="839"/>
      <c r="D663" s="839"/>
      <c r="E663" s="839">
        <f>IF(H662&lt;&gt;"",E662,IF(E662="","",IFERROR(MATCH(TRUE(),INDEX(INDEX($K:$K,E662+1):$K$203&lt;&gt;"",0),0)+E662,"")))</f>
        <v>804</v>
      </c>
      <c r="F663" s="840">
        <f t="shared" si="197"/>
        <v>0</v>
      </c>
      <c r="G663" s="840" t="str">
        <f t="shared" si="189"/>
        <v>0</v>
      </c>
      <c r="H663" s="841" t="str">
        <f t="shared" si="190"/>
        <v/>
      </c>
      <c r="I663" s="839" t="str">
        <f t="shared" si="191"/>
        <v/>
      </c>
      <c r="M663" s="785">
        <f t="shared" si="192"/>
        <v>1</v>
      </c>
      <c r="N663" s="842">
        <f t="shared" si="193"/>
        <v>646</v>
      </c>
      <c r="O663" s="816" t="str">
        <f t="shared" si="194"/>
        <v>0</v>
      </c>
      <c r="P663" s="842">
        <f t="shared" si="195"/>
        <v>1</v>
      </c>
      <c r="Q663" s="842">
        <f t="shared" si="196"/>
        <v>1</v>
      </c>
      <c r="BX663" s="67" t="s">
        <v>11</v>
      </c>
      <c r="BY663" s="534" t="s">
        <v>21</v>
      </c>
      <c r="BZ663" s="67" t="s">
        <v>1821</v>
      </c>
      <c r="CA663" s="67" t="s">
        <v>2390</v>
      </c>
    </row>
    <row r="664" spans="2:79">
      <c r="B664" s="839"/>
      <c r="C664" s="839"/>
      <c r="D664" s="839"/>
      <c r="E664" s="839">
        <f>IF(H663&lt;&gt;"",E663,IF(E663="","",IFERROR(MATCH(TRUE(),INDEX(INDEX($K:$K,E663+1):$K$203&lt;&gt;"",0),0)+E663,"")))</f>
        <v>805</v>
      </c>
      <c r="F664" s="840">
        <f t="shared" si="197"/>
        <v>0</v>
      </c>
      <c r="G664" s="840" t="str">
        <f t="shared" si="189"/>
        <v>0</v>
      </c>
      <c r="H664" s="841" t="str">
        <f t="shared" si="190"/>
        <v/>
      </c>
      <c r="I664" s="839" t="str">
        <f t="shared" si="191"/>
        <v/>
      </c>
      <c r="M664" s="785">
        <f t="shared" si="192"/>
        <v>1</v>
      </c>
      <c r="N664" s="842">
        <f t="shared" si="193"/>
        <v>647</v>
      </c>
      <c r="O664" s="816" t="str">
        <f t="shared" si="194"/>
        <v>0</v>
      </c>
      <c r="P664" s="842">
        <f t="shared" si="195"/>
        <v>1</v>
      </c>
      <c r="Q664" s="842">
        <f t="shared" si="196"/>
        <v>1</v>
      </c>
      <c r="BX664" s="67" t="s">
        <v>11</v>
      </c>
      <c r="BY664" s="534" t="s">
        <v>21</v>
      </c>
      <c r="BZ664" s="67" t="s">
        <v>1820</v>
      </c>
      <c r="CA664" s="67" t="s">
        <v>2391</v>
      </c>
    </row>
    <row r="665" spans="2:79">
      <c r="B665" s="839"/>
      <c r="C665" s="839"/>
      <c r="D665" s="839"/>
      <c r="E665" s="839">
        <f>IF(H664&lt;&gt;"",E664,IF(E664="","",IFERROR(MATCH(TRUE(),INDEX(INDEX($K:$K,E664+1):$K$203&lt;&gt;"",0),0)+E664,"")))</f>
        <v>806</v>
      </c>
      <c r="F665" s="840">
        <f t="shared" si="197"/>
        <v>0</v>
      </c>
      <c r="G665" s="840" t="str">
        <f t="shared" si="189"/>
        <v>0</v>
      </c>
      <c r="H665" s="841" t="str">
        <f t="shared" si="190"/>
        <v/>
      </c>
      <c r="I665" s="839" t="str">
        <f t="shared" si="191"/>
        <v/>
      </c>
      <c r="M665" s="785">
        <f t="shared" si="192"/>
        <v>1</v>
      </c>
      <c r="N665" s="842">
        <f t="shared" si="193"/>
        <v>648</v>
      </c>
      <c r="O665" s="816" t="str">
        <f t="shared" si="194"/>
        <v>0</v>
      </c>
      <c r="P665" s="842">
        <f t="shared" si="195"/>
        <v>1</v>
      </c>
      <c r="Q665" s="842">
        <f t="shared" si="196"/>
        <v>1</v>
      </c>
      <c r="BX665" s="67" t="s">
        <v>11</v>
      </c>
      <c r="BY665" s="534" t="s">
        <v>21</v>
      </c>
      <c r="BZ665" s="67" t="s">
        <v>1824</v>
      </c>
      <c r="CA665" s="67" t="s">
        <v>2392</v>
      </c>
    </row>
    <row r="666" spans="2:79">
      <c r="B666" s="839"/>
      <c r="C666" s="839"/>
      <c r="D666" s="839"/>
      <c r="E666" s="839">
        <f>IF(H665&lt;&gt;"",E665,IF(E665="","",IFERROR(MATCH(TRUE(),INDEX(INDEX($K:$K,E665+1):$K$203&lt;&gt;"",0),0)+E665,"")))</f>
        <v>807</v>
      </c>
      <c r="F666" s="840">
        <f t="shared" si="197"/>
        <v>0</v>
      </c>
      <c r="G666" s="840" t="str">
        <f t="shared" si="189"/>
        <v>0</v>
      </c>
      <c r="H666" s="841" t="str">
        <f t="shared" si="190"/>
        <v/>
      </c>
      <c r="I666" s="839" t="str">
        <f t="shared" si="191"/>
        <v/>
      </c>
      <c r="M666" s="785">
        <f t="shared" si="192"/>
        <v>1</v>
      </c>
      <c r="N666" s="842">
        <f t="shared" si="193"/>
        <v>649</v>
      </c>
      <c r="O666" s="816" t="str">
        <f t="shared" si="194"/>
        <v>0</v>
      </c>
      <c r="P666" s="842">
        <f t="shared" si="195"/>
        <v>1</v>
      </c>
      <c r="Q666" s="842">
        <f t="shared" si="196"/>
        <v>1</v>
      </c>
      <c r="BX666" s="67" t="s">
        <v>11</v>
      </c>
      <c r="BY666" s="534" t="s">
        <v>21</v>
      </c>
      <c r="BZ666" s="67" t="s">
        <v>1825</v>
      </c>
      <c r="CA666" s="67" t="s">
        <v>2393</v>
      </c>
    </row>
    <row r="667" spans="2:79">
      <c r="B667" s="839"/>
      <c r="C667" s="839"/>
      <c r="D667" s="839"/>
      <c r="E667" s="839">
        <f>IF(H666&lt;&gt;"",E666,IF(E666="","",IFERROR(MATCH(TRUE(),INDEX(INDEX($K:$K,E666+1):$K$203&lt;&gt;"",0),0)+E666,"")))</f>
        <v>808</v>
      </c>
      <c r="F667" s="840">
        <f t="shared" si="197"/>
        <v>0</v>
      </c>
      <c r="G667" s="840" t="str">
        <f t="shared" si="189"/>
        <v>0</v>
      </c>
      <c r="H667" s="841" t="str">
        <f t="shared" si="190"/>
        <v/>
      </c>
      <c r="I667" s="839" t="str">
        <f t="shared" si="191"/>
        <v/>
      </c>
      <c r="M667" s="785">
        <f t="shared" si="192"/>
        <v>1</v>
      </c>
      <c r="N667" s="842">
        <f t="shared" si="193"/>
        <v>650</v>
      </c>
      <c r="O667" s="816" t="str">
        <f t="shared" si="194"/>
        <v>0</v>
      </c>
      <c r="P667" s="842">
        <f t="shared" si="195"/>
        <v>1</v>
      </c>
      <c r="Q667" s="842">
        <f t="shared" si="196"/>
        <v>1</v>
      </c>
      <c r="BX667" s="67" t="s">
        <v>11</v>
      </c>
      <c r="BY667" s="534" t="s">
        <v>21</v>
      </c>
      <c r="BZ667" s="67" t="s">
        <v>1826</v>
      </c>
      <c r="CA667" s="67" t="s">
        <v>2394</v>
      </c>
    </row>
    <row r="668" spans="2:79">
      <c r="B668" s="839"/>
      <c r="C668" s="839"/>
      <c r="D668" s="839"/>
      <c r="E668" s="839">
        <f>IF(H667&lt;&gt;"",E667,IF(E667="","",IFERROR(MATCH(TRUE(),INDEX(INDEX($K:$K,E667+1):$K$203&lt;&gt;"",0),0)+E667,"")))</f>
        <v>809</v>
      </c>
      <c r="F668" s="840">
        <f t="shared" si="197"/>
        <v>0</v>
      </c>
      <c r="G668" s="840" t="str">
        <f t="shared" si="189"/>
        <v>0</v>
      </c>
      <c r="H668" s="841" t="str">
        <f t="shared" si="190"/>
        <v/>
      </c>
      <c r="I668" s="839" t="str">
        <f t="shared" si="191"/>
        <v/>
      </c>
      <c r="M668" s="785">
        <f t="shared" si="192"/>
        <v>1</v>
      </c>
      <c r="N668" s="842">
        <f t="shared" si="193"/>
        <v>651</v>
      </c>
      <c r="O668" s="816" t="str">
        <f t="shared" si="194"/>
        <v>0</v>
      </c>
      <c r="P668" s="842">
        <f t="shared" si="195"/>
        <v>1</v>
      </c>
      <c r="Q668" s="842">
        <f t="shared" si="196"/>
        <v>1</v>
      </c>
      <c r="BX668" s="67" t="s">
        <v>11</v>
      </c>
      <c r="BY668" s="534" t="s">
        <v>21</v>
      </c>
      <c r="BZ668" s="67" t="s">
        <v>1828</v>
      </c>
      <c r="CA668" s="67" t="s">
        <v>2395</v>
      </c>
    </row>
    <row r="669" spans="2:79">
      <c r="B669" s="839"/>
      <c r="C669" s="839"/>
      <c r="D669" s="839"/>
      <c r="E669" s="839">
        <f>IF(H668&lt;&gt;"",E668,IF(E668="","",IFERROR(MATCH(TRUE(),INDEX(INDEX($K:$K,E668+1):$K$203&lt;&gt;"",0),0)+E668,"")))</f>
        <v>810</v>
      </c>
      <c r="F669" s="840">
        <f t="shared" si="197"/>
        <v>0</v>
      </c>
      <c r="G669" s="840" t="str">
        <f t="shared" si="189"/>
        <v>0</v>
      </c>
      <c r="H669" s="841" t="str">
        <f t="shared" si="190"/>
        <v/>
      </c>
      <c r="I669" s="839" t="str">
        <f t="shared" si="191"/>
        <v/>
      </c>
      <c r="M669" s="785">
        <f t="shared" si="192"/>
        <v>1</v>
      </c>
      <c r="N669" s="842">
        <f t="shared" si="193"/>
        <v>652</v>
      </c>
      <c r="O669" s="816" t="str">
        <f t="shared" si="194"/>
        <v>0</v>
      </c>
      <c r="P669" s="842">
        <f t="shared" si="195"/>
        <v>1</v>
      </c>
      <c r="Q669" s="842">
        <f t="shared" si="196"/>
        <v>1</v>
      </c>
      <c r="BX669" s="67" t="s">
        <v>11</v>
      </c>
      <c r="BY669" s="534" t="s">
        <v>21</v>
      </c>
      <c r="BZ669" s="67" t="s">
        <v>1827</v>
      </c>
      <c r="CA669" s="67" t="s">
        <v>2396</v>
      </c>
    </row>
    <row r="670" spans="2:79">
      <c r="B670" s="839"/>
      <c r="C670" s="839"/>
      <c r="D670" s="839"/>
      <c r="E670" s="839">
        <f>IF(H669&lt;&gt;"",E669,IF(E669="","",IFERROR(MATCH(TRUE(),INDEX(INDEX($K:$K,E669+1):$K$203&lt;&gt;"",0),0)+E669,"")))</f>
        <v>811</v>
      </c>
      <c r="F670" s="840">
        <f t="shared" si="197"/>
        <v>0</v>
      </c>
      <c r="G670" s="840" t="str">
        <f t="shared" si="189"/>
        <v>0</v>
      </c>
      <c r="H670" s="841" t="str">
        <f t="shared" si="190"/>
        <v/>
      </c>
      <c r="I670" s="839" t="str">
        <f t="shared" si="191"/>
        <v/>
      </c>
      <c r="M670" s="785">
        <f t="shared" si="192"/>
        <v>1</v>
      </c>
      <c r="N670" s="842">
        <f t="shared" si="193"/>
        <v>653</v>
      </c>
      <c r="O670" s="816" t="str">
        <f t="shared" si="194"/>
        <v>0</v>
      </c>
      <c r="P670" s="842">
        <f t="shared" si="195"/>
        <v>1</v>
      </c>
      <c r="Q670" s="842">
        <f t="shared" si="196"/>
        <v>1</v>
      </c>
      <c r="BX670" s="67" t="s">
        <v>11</v>
      </c>
      <c r="BY670" s="534" t="s">
        <v>21</v>
      </c>
      <c r="BZ670" s="67" t="s">
        <v>1829</v>
      </c>
      <c r="CA670" s="67" t="s">
        <v>2397</v>
      </c>
    </row>
    <row r="671" spans="2:79">
      <c r="B671" s="839"/>
      <c r="C671" s="839"/>
      <c r="D671" s="839"/>
      <c r="E671" s="839">
        <f>IF(H670&lt;&gt;"",E670,IF(E670="","",IFERROR(MATCH(TRUE(),INDEX(INDEX($K:$K,E670+1):$K$203&lt;&gt;"",0),0)+E670,"")))</f>
        <v>812</v>
      </c>
      <c r="F671" s="840">
        <f t="shared" si="197"/>
        <v>0</v>
      </c>
      <c r="G671" s="840" t="str">
        <f t="shared" si="189"/>
        <v>0</v>
      </c>
      <c r="H671" s="841" t="str">
        <f t="shared" si="190"/>
        <v/>
      </c>
      <c r="I671" s="839" t="str">
        <f t="shared" si="191"/>
        <v/>
      </c>
      <c r="M671" s="785">
        <f t="shared" si="192"/>
        <v>1</v>
      </c>
      <c r="N671" s="842">
        <f t="shared" si="193"/>
        <v>654</v>
      </c>
      <c r="O671" s="816" t="str">
        <f t="shared" si="194"/>
        <v>0</v>
      </c>
      <c r="P671" s="842">
        <f t="shared" si="195"/>
        <v>1</v>
      </c>
      <c r="Q671" s="842">
        <f t="shared" si="196"/>
        <v>1</v>
      </c>
      <c r="BX671" s="67" t="s">
        <v>13</v>
      </c>
      <c r="BY671" s="534" t="s">
        <v>21</v>
      </c>
      <c r="BZ671" s="67" t="s">
        <v>349</v>
      </c>
      <c r="CA671" s="67" t="s">
        <v>2398</v>
      </c>
    </row>
    <row r="672" spans="2:79">
      <c r="B672" s="839"/>
      <c r="C672" s="839"/>
      <c r="D672" s="839"/>
      <c r="E672" s="839">
        <f>IF(H671&lt;&gt;"",E671,IF(E671="","",IFERROR(MATCH(TRUE(),INDEX(INDEX($K:$K,E671+1):$K$203&lt;&gt;"",0),0)+E671,"")))</f>
        <v>813</v>
      </c>
      <c r="F672" s="840">
        <f t="shared" si="197"/>
        <v>0</v>
      </c>
      <c r="G672" s="840" t="str">
        <f t="shared" si="189"/>
        <v>0</v>
      </c>
      <c r="H672" s="841" t="str">
        <f t="shared" si="190"/>
        <v/>
      </c>
      <c r="I672" s="839" t="str">
        <f t="shared" si="191"/>
        <v/>
      </c>
      <c r="M672" s="785">
        <f t="shared" si="192"/>
        <v>1</v>
      </c>
      <c r="N672" s="842">
        <f t="shared" si="193"/>
        <v>655</v>
      </c>
      <c r="O672" s="816" t="str">
        <f t="shared" si="194"/>
        <v>0</v>
      </c>
      <c r="P672" s="842">
        <f t="shared" si="195"/>
        <v>1</v>
      </c>
      <c r="Q672" s="842">
        <f t="shared" si="196"/>
        <v>1</v>
      </c>
      <c r="BX672" s="67" t="s">
        <v>13</v>
      </c>
      <c r="BY672" s="534" t="s">
        <v>21</v>
      </c>
      <c r="BZ672" s="67" t="s">
        <v>1791</v>
      </c>
      <c r="CA672" s="67" t="s">
        <v>2399</v>
      </c>
    </row>
    <row r="673" spans="2:79">
      <c r="B673" s="839"/>
      <c r="C673" s="839"/>
      <c r="D673" s="839"/>
      <c r="E673" s="839">
        <f>IF(H672&lt;&gt;"",E672,IF(E672="","",IFERROR(MATCH(TRUE(),INDEX(INDEX($K:$K,E672+1):$K$203&lt;&gt;"",0),0)+E672,"")))</f>
        <v>814</v>
      </c>
      <c r="F673" s="840">
        <f t="shared" si="197"/>
        <v>0</v>
      </c>
      <c r="G673" s="840" t="str">
        <f t="shared" si="189"/>
        <v>0</v>
      </c>
      <c r="H673" s="841" t="str">
        <f t="shared" si="190"/>
        <v/>
      </c>
      <c r="I673" s="839" t="str">
        <f t="shared" si="191"/>
        <v/>
      </c>
      <c r="M673" s="785">
        <f t="shared" si="192"/>
        <v>1</v>
      </c>
      <c r="N673" s="842">
        <f t="shared" si="193"/>
        <v>656</v>
      </c>
      <c r="O673" s="816" t="str">
        <f t="shared" si="194"/>
        <v>0</v>
      </c>
      <c r="P673" s="842">
        <f t="shared" si="195"/>
        <v>1</v>
      </c>
      <c r="Q673" s="842">
        <f t="shared" si="196"/>
        <v>1</v>
      </c>
      <c r="BX673" s="67" t="s">
        <v>13</v>
      </c>
      <c r="BY673" s="534" t="s">
        <v>21</v>
      </c>
      <c r="BZ673" s="67" t="s">
        <v>1790</v>
      </c>
      <c r="CA673" s="67" t="s">
        <v>2400</v>
      </c>
    </row>
    <row r="674" spans="2:79">
      <c r="B674" s="839"/>
      <c r="C674" s="839"/>
      <c r="D674" s="839"/>
      <c r="E674" s="839">
        <f>IF(H673&lt;&gt;"",E673,IF(E673="","",IFERROR(MATCH(TRUE(),INDEX(INDEX($K:$K,E673+1):$K$203&lt;&gt;"",0),0)+E673,"")))</f>
        <v>815</v>
      </c>
      <c r="F674" s="840">
        <f t="shared" si="197"/>
        <v>0</v>
      </c>
      <c r="G674" s="840" t="str">
        <f t="shared" si="189"/>
        <v>0</v>
      </c>
      <c r="H674" s="841" t="str">
        <f t="shared" si="190"/>
        <v/>
      </c>
      <c r="I674" s="839" t="str">
        <f t="shared" si="191"/>
        <v/>
      </c>
      <c r="M674" s="785">
        <f t="shared" si="192"/>
        <v>1</v>
      </c>
      <c r="N674" s="842">
        <f t="shared" si="193"/>
        <v>657</v>
      </c>
      <c r="O674" s="816" t="str">
        <f t="shared" si="194"/>
        <v>0</v>
      </c>
      <c r="P674" s="842">
        <f t="shared" si="195"/>
        <v>1</v>
      </c>
      <c r="Q674" s="842">
        <f t="shared" si="196"/>
        <v>1</v>
      </c>
      <c r="BX674" s="67" t="s">
        <v>13</v>
      </c>
      <c r="BY674" s="534" t="s">
        <v>21</v>
      </c>
      <c r="BZ674" s="67" t="s">
        <v>350</v>
      </c>
      <c r="CA674" s="67" t="s">
        <v>2401</v>
      </c>
    </row>
    <row r="675" spans="2:79">
      <c r="B675" s="839"/>
      <c r="C675" s="839"/>
      <c r="D675" s="839"/>
      <c r="E675" s="839">
        <f>IF(H674&lt;&gt;"",E674,IF(E674="","",IFERROR(MATCH(TRUE(),INDEX(INDEX($K:$K,E674+1):$K$203&lt;&gt;"",0),0)+E674,"")))</f>
        <v>816</v>
      </c>
      <c r="F675" s="840">
        <f t="shared" si="197"/>
        <v>0</v>
      </c>
      <c r="G675" s="840" t="str">
        <f t="shared" si="189"/>
        <v>0</v>
      </c>
      <c r="H675" s="841" t="str">
        <f t="shared" si="190"/>
        <v/>
      </c>
      <c r="I675" s="839" t="str">
        <f t="shared" si="191"/>
        <v/>
      </c>
      <c r="M675" s="785">
        <f t="shared" si="192"/>
        <v>1</v>
      </c>
      <c r="N675" s="842">
        <f t="shared" si="193"/>
        <v>658</v>
      </c>
      <c r="O675" s="816" t="str">
        <f t="shared" si="194"/>
        <v>0</v>
      </c>
      <c r="P675" s="842">
        <f t="shared" si="195"/>
        <v>1</v>
      </c>
      <c r="Q675" s="842">
        <f t="shared" si="196"/>
        <v>1</v>
      </c>
      <c r="BX675" s="67" t="s">
        <v>13</v>
      </c>
      <c r="BY675" s="534" t="s">
        <v>21</v>
      </c>
      <c r="BZ675" s="67" t="s">
        <v>351</v>
      </c>
      <c r="CA675" s="67" t="s">
        <v>2402</v>
      </c>
    </row>
    <row r="676" spans="2:79">
      <c r="B676" s="839"/>
      <c r="C676" s="839"/>
      <c r="D676" s="839"/>
      <c r="E676" s="839">
        <f>IF(H675&lt;&gt;"",E675,IF(E675="","",IFERROR(MATCH(TRUE(),INDEX(INDEX($K:$K,E675+1):$K$203&lt;&gt;"",0),0)+E675,"")))</f>
        <v>817</v>
      </c>
      <c r="F676" s="840">
        <f t="shared" si="197"/>
        <v>0</v>
      </c>
      <c r="G676" s="840" t="str">
        <f t="shared" si="189"/>
        <v>0</v>
      </c>
      <c r="H676" s="841" t="str">
        <f t="shared" si="190"/>
        <v/>
      </c>
      <c r="I676" s="839" t="str">
        <f t="shared" si="191"/>
        <v/>
      </c>
      <c r="M676" s="785">
        <f t="shared" si="192"/>
        <v>1</v>
      </c>
      <c r="N676" s="842">
        <f t="shared" si="193"/>
        <v>659</v>
      </c>
      <c r="O676" s="816" t="str">
        <f t="shared" si="194"/>
        <v>0</v>
      </c>
      <c r="P676" s="842">
        <f t="shared" si="195"/>
        <v>1</v>
      </c>
      <c r="Q676" s="842">
        <f t="shared" si="196"/>
        <v>1</v>
      </c>
      <c r="BX676" s="67" t="s">
        <v>13</v>
      </c>
      <c r="BY676" s="534" t="s">
        <v>21</v>
      </c>
      <c r="BZ676" s="67" t="s">
        <v>352</v>
      </c>
      <c r="CA676" s="67" t="s">
        <v>2403</v>
      </c>
    </row>
    <row r="677" spans="2:79">
      <c r="B677" s="839"/>
      <c r="C677" s="839"/>
      <c r="D677" s="839"/>
      <c r="E677" s="839">
        <f>IF(H676&lt;&gt;"",E676,IF(E676="","",IFERROR(MATCH(TRUE(),INDEX(INDEX($K:$K,E676+1):$K$203&lt;&gt;"",0),0)+E676,"")))</f>
        <v>818</v>
      </c>
      <c r="F677" s="840">
        <f t="shared" si="197"/>
        <v>0</v>
      </c>
      <c r="G677" s="840" t="str">
        <f t="shared" si="189"/>
        <v>0</v>
      </c>
      <c r="H677" s="841" t="str">
        <f t="shared" si="190"/>
        <v/>
      </c>
      <c r="I677" s="839" t="str">
        <f t="shared" si="191"/>
        <v/>
      </c>
      <c r="M677" s="785">
        <f t="shared" si="192"/>
        <v>1</v>
      </c>
      <c r="N677" s="842">
        <f t="shared" si="193"/>
        <v>660</v>
      </c>
      <c r="O677" s="816" t="str">
        <f t="shared" si="194"/>
        <v>0</v>
      </c>
      <c r="P677" s="842">
        <f t="shared" si="195"/>
        <v>1</v>
      </c>
      <c r="Q677" s="842">
        <f t="shared" si="196"/>
        <v>1</v>
      </c>
      <c r="BX677" s="67" t="s">
        <v>13</v>
      </c>
      <c r="BY677" s="534" t="s">
        <v>21</v>
      </c>
      <c r="BZ677" s="67" t="s">
        <v>353</v>
      </c>
      <c r="CA677" s="67" t="s">
        <v>2404</v>
      </c>
    </row>
    <row r="678" spans="2:79">
      <c r="B678" s="839"/>
      <c r="C678" s="839"/>
      <c r="D678" s="839"/>
      <c r="E678" s="839">
        <f>IF(H677&lt;&gt;"",E677,IF(E677="","",IFERROR(MATCH(TRUE(),INDEX(INDEX($K:$K,E677+1):$K$203&lt;&gt;"",0),0)+E677,"")))</f>
        <v>819</v>
      </c>
      <c r="F678" s="840">
        <f t="shared" si="197"/>
        <v>0</v>
      </c>
      <c r="G678" s="840" t="str">
        <f t="shared" si="189"/>
        <v>0</v>
      </c>
      <c r="H678" s="841" t="str">
        <f t="shared" si="190"/>
        <v/>
      </c>
      <c r="I678" s="839" t="str">
        <f t="shared" si="191"/>
        <v/>
      </c>
      <c r="M678" s="785">
        <f t="shared" si="192"/>
        <v>1</v>
      </c>
      <c r="N678" s="842">
        <f t="shared" si="193"/>
        <v>661</v>
      </c>
      <c r="O678" s="816" t="str">
        <f t="shared" si="194"/>
        <v>0</v>
      </c>
      <c r="P678" s="842">
        <f t="shared" si="195"/>
        <v>1</v>
      </c>
      <c r="Q678" s="842">
        <f t="shared" si="196"/>
        <v>1</v>
      </c>
      <c r="BX678" s="67" t="s">
        <v>13</v>
      </c>
      <c r="BY678" s="534" t="s">
        <v>21</v>
      </c>
      <c r="BZ678" s="67" t="s">
        <v>1789</v>
      </c>
      <c r="CA678" s="67" t="s">
        <v>2405</v>
      </c>
    </row>
    <row r="679" spans="2:79">
      <c r="B679" s="839"/>
      <c r="C679" s="839"/>
      <c r="D679" s="839"/>
      <c r="E679" s="839">
        <f>IF(H678&lt;&gt;"",E678,IF(E678="","",IFERROR(MATCH(TRUE(),INDEX(INDEX($K:$K,E678+1):$K$203&lt;&gt;"",0),0)+E678,"")))</f>
        <v>820</v>
      </c>
      <c r="F679" s="840">
        <f t="shared" si="197"/>
        <v>0</v>
      </c>
      <c r="G679" s="840" t="str">
        <f t="shared" si="189"/>
        <v>0</v>
      </c>
      <c r="H679" s="841" t="str">
        <f t="shared" si="190"/>
        <v/>
      </c>
      <c r="I679" s="839" t="str">
        <f t="shared" si="191"/>
        <v/>
      </c>
      <c r="M679" s="785">
        <f t="shared" si="192"/>
        <v>1</v>
      </c>
      <c r="N679" s="842">
        <f t="shared" si="193"/>
        <v>662</v>
      </c>
      <c r="O679" s="816" t="str">
        <f t="shared" si="194"/>
        <v>0</v>
      </c>
      <c r="P679" s="842">
        <f t="shared" si="195"/>
        <v>1</v>
      </c>
      <c r="Q679" s="842">
        <f t="shared" si="196"/>
        <v>1</v>
      </c>
      <c r="BX679" s="67" t="s">
        <v>13</v>
      </c>
      <c r="BY679" s="534" t="s">
        <v>21</v>
      </c>
      <c r="BZ679" s="67" t="s">
        <v>354</v>
      </c>
      <c r="CA679" s="67" t="s">
        <v>2406</v>
      </c>
    </row>
    <row r="680" spans="2:79">
      <c r="B680" s="839"/>
      <c r="C680" s="839"/>
      <c r="D680" s="839"/>
      <c r="E680" s="839">
        <f>IF(H679&lt;&gt;"",E679,IF(E679="","",IFERROR(MATCH(TRUE(),INDEX(INDEX($K:$K,E679+1):$K$203&lt;&gt;"",0),0)+E679,"")))</f>
        <v>821</v>
      </c>
      <c r="F680" s="840">
        <f t="shared" si="197"/>
        <v>0</v>
      </c>
      <c r="G680" s="840" t="str">
        <f t="shared" si="189"/>
        <v>0</v>
      </c>
      <c r="H680" s="841" t="str">
        <f t="shared" si="190"/>
        <v/>
      </c>
      <c r="I680" s="839" t="str">
        <f t="shared" si="191"/>
        <v/>
      </c>
      <c r="M680" s="785">
        <f t="shared" si="192"/>
        <v>1</v>
      </c>
      <c r="N680" s="842">
        <f t="shared" si="193"/>
        <v>663</v>
      </c>
      <c r="O680" s="816" t="str">
        <f t="shared" si="194"/>
        <v>0</v>
      </c>
      <c r="P680" s="842">
        <f t="shared" si="195"/>
        <v>1</v>
      </c>
      <c r="Q680" s="842">
        <f t="shared" si="196"/>
        <v>1</v>
      </c>
      <c r="BX680" s="67" t="s">
        <v>13</v>
      </c>
      <c r="BY680" s="534" t="s">
        <v>21</v>
      </c>
      <c r="BZ680" s="67" t="s">
        <v>344</v>
      </c>
      <c r="CA680" s="67" t="s">
        <v>2407</v>
      </c>
    </row>
    <row r="681" spans="2:79">
      <c r="B681" s="839"/>
      <c r="C681" s="839"/>
      <c r="D681" s="839"/>
      <c r="E681" s="839">
        <f>IF(H680&lt;&gt;"",E680,IF(E680="","",IFERROR(MATCH(TRUE(),INDEX(INDEX($K:$K,E680+1):$K$203&lt;&gt;"",0),0)+E680,"")))</f>
        <v>822</v>
      </c>
      <c r="F681" s="840">
        <f t="shared" si="197"/>
        <v>0</v>
      </c>
      <c r="G681" s="840" t="str">
        <f t="shared" si="189"/>
        <v>0</v>
      </c>
      <c r="H681" s="841" t="str">
        <f t="shared" si="190"/>
        <v/>
      </c>
      <c r="I681" s="839" t="str">
        <f t="shared" si="191"/>
        <v/>
      </c>
      <c r="M681" s="785">
        <f t="shared" si="192"/>
        <v>1</v>
      </c>
      <c r="N681" s="842">
        <f t="shared" si="193"/>
        <v>664</v>
      </c>
      <c r="O681" s="816" t="str">
        <f t="shared" si="194"/>
        <v>0</v>
      </c>
      <c r="P681" s="842">
        <f t="shared" si="195"/>
        <v>1</v>
      </c>
      <c r="Q681" s="842">
        <f t="shared" si="196"/>
        <v>1</v>
      </c>
      <c r="BX681" s="67" t="s">
        <v>13</v>
      </c>
      <c r="BY681" s="534" t="s">
        <v>21</v>
      </c>
      <c r="BZ681" s="67" t="s">
        <v>1796</v>
      </c>
      <c r="CA681" s="67" t="s">
        <v>2408</v>
      </c>
    </row>
    <row r="682" spans="2:79">
      <c r="B682" s="839"/>
      <c r="C682" s="839"/>
      <c r="D682" s="839"/>
      <c r="E682" s="839">
        <f>IF(H681&lt;&gt;"",E681,IF(E681="","",IFERROR(MATCH(TRUE(),INDEX(INDEX($K:$K,E681+1):$K$203&lt;&gt;"",0),0)+E681,"")))</f>
        <v>823</v>
      </c>
      <c r="F682" s="840">
        <f t="shared" si="197"/>
        <v>0</v>
      </c>
      <c r="G682" s="840" t="str">
        <f t="shared" si="189"/>
        <v>0</v>
      </c>
      <c r="H682" s="841" t="str">
        <f t="shared" si="190"/>
        <v/>
      </c>
      <c r="I682" s="839" t="str">
        <f t="shared" si="191"/>
        <v/>
      </c>
      <c r="M682" s="785">
        <f t="shared" si="192"/>
        <v>1</v>
      </c>
      <c r="N682" s="842">
        <f t="shared" si="193"/>
        <v>665</v>
      </c>
      <c r="O682" s="816" t="str">
        <f t="shared" si="194"/>
        <v>0</v>
      </c>
      <c r="P682" s="842">
        <f t="shared" si="195"/>
        <v>1</v>
      </c>
      <c r="Q682" s="842">
        <f t="shared" si="196"/>
        <v>1</v>
      </c>
      <c r="BX682" s="67" t="s">
        <v>13</v>
      </c>
      <c r="BY682" s="534" t="s">
        <v>21</v>
      </c>
      <c r="BZ682" s="67" t="s">
        <v>1807</v>
      </c>
      <c r="CA682" s="67" t="s">
        <v>2409</v>
      </c>
    </row>
    <row r="683" spans="2:79">
      <c r="B683" s="839"/>
      <c r="C683" s="839"/>
      <c r="D683" s="839"/>
      <c r="E683" s="839">
        <f>IF(H682&lt;&gt;"",E682,IF(E682="","",IFERROR(MATCH(TRUE(),INDEX(INDEX($K:$K,E682+1):$K$203&lt;&gt;"",0),0)+E682,"")))</f>
        <v>824</v>
      </c>
      <c r="F683" s="840">
        <f t="shared" si="197"/>
        <v>0</v>
      </c>
      <c r="G683" s="840" t="str">
        <f t="shared" si="189"/>
        <v>0</v>
      </c>
      <c r="H683" s="841" t="str">
        <f t="shared" si="190"/>
        <v/>
      </c>
      <c r="I683" s="839" t="str">
        <f t="shared" si="191"/>
        <v/>
      </c>
      <c r="M683" s="785">
        <f t="shared" si="192"/>
        <v>1</v>
      </c>
      <c r="N683" s="842">
        <f t="shared" si="193"/>
        <v>666</v>
      </c>
      <c r="O683" s="816" t="str">
        <f t="shared" si="194"/>
        <v>0</v>
      </c>
      <c r="P683" s="842">
        <f t="shared" si="195"/>
        <v>1</v>
      </c>
      <c r="Q683" s="842">
        <f t="shared" si="196"/>
        <v>1</v>
      </c>
      <c r="BX683" s="67" t="s">
        <v>13</v>
      </c>
      <c r="BY683" s="534" t="s">
        <v>21</v>
      </c>
      <c r="BZ683" s="67" t="s">
        <v>1798</v>
      </c>
      <c r="CA683" s="67" t="s">
        <v>2410</v>
      </c>
    </row>
    <row r="684" spans="2:79">
      <c r="B684" s="839"/>
      <c r="C684" s="839"/>
      <c r="D684" s="839"/>
      <c r="E684" s="839">
        <f>IF(H683&lt;&gt;"",E683,IF(E683="","",IFERROR(MATCH(TRUE(),INDEX(INDEX($K:$K,E683+1):$K$203&lt;&gt;"",0),0)+E683,"")))</f>
        <v>825</v>
      </c>
      <c r="F684" s="840">
        <f t="shared" si="197"/>
        <v>0</v>
      </c>
      <c r="G684" s="840" t="str">
        <f t="shared" si="189"/>
        <v>0</v>
      </c>
      <c r="H684" s="841" t="str">
        <f t="shared" si="190"/>
        <v/>
      </c>
      <c r="I684" s="839" t="str">
        <f t="shared" si="191"/>
        <v/>
      </c>
      <c r="M684" s="785">
        <f t="shared" si="192"/>
        <v>1</v>
      </c>
      <c r="N684" s="842">
        <f t="shared" si="193"/>
        <v>667</v>
      </c>
      <c r="O684" s="816" t="str">
        <f t="shared" si="194"/>
        <v>0</v>
      </c>
      <c r="P684" s="842">
        <f t="shared" si="195"/>
        <v>1</v>
      </c>
      <c r="Q684" s="842">
        <f t="shared" si="196"/>
        <v>1</v>
      </c>
      <c r="BX684" s="67" t="s">
        <v>13</v>
      </c>
      <c r="BY684" s="534" t="s">
        <v>21</v>
      </c>
      <c r="BZ684" s="67" t="s">
        <v>1797</v>
      </c>
      <c r="CA684" s="67" t="s">
        <v>2411</v>
      </c>
    </row>
    <row r="685" spans="2:79">
      <c r="B685" s="839"/>
      <c r="C685" s="839"/>
      <c r="D685" s="839"/>
      <c r="E685" s="839">
        <f>IF(H684&lt;&gt;"",E684,IF(E684="","",IFERROR(MATCH(TRUE(),INDEX(INDEX($K:$K,E684+1):$K$203&lt;&gt;"",0),0)+E684,"")))</f>
        <v>826</v>
      </c>
      <c r="F685" s="840">
        <f t="shared" si="197"/>
        <v>0</v>
      </c>
      <c r="G685" s="840" t="str">
        <f t="shared" si="189"/>
        <v>0</v>
      </c>
      <c r="H685" s="841" t="str">
        <f t="shared" si="190"/>
        <v/>
      </c>
      <c r="I685" s="839" t="str">
        <f t="shared" si="191"/>
        <v/>
      </c>
      <c r="M685" s="785">
        <f t="shared" si="192"/>
        <v>1</v>
      </c>
      <c r="N685" s="842">
        <f t="shared" si="193"/>
        <v>668</v>
      </c>
      <c r="O685" s="816" t="str">
        <f t="shared" si="194"/>
        <v>0</v>
      </c>
      <c r="P685" s="842">
        <f t="shared" si="195"/>
        <v>1</v>
      </c>
      <c r="Q685" s="842">
        <f t="shared" si="196"/>
        <v>1</v>
      </c>
      <c r="BX685" s="67" t="s">
        <v>13</v>
      </c>
      <c r="BY685" s="534" t="s">
        <v>21</v>
      </c>
      <c r="BZ685" s="67" t="s">
        <v>1804</v>
      </c>
      <c r="CA685" s="67" t="s">
        <v>2412</v>
      </c>
    </row>
    <row r="686" spans="2:79">
      <c r="B686" s="839"/>
      <c r="C686" s="839"/>
      <c r="D686" s="839"/>
      <c r="E686" s="839">
        <f>IF(H685&lt;&gt;"",E685,IF(E685="","",IFERROR(MATCH(TRUE(),INDEX(INDEX($K:$K,E685+1):$K$203&lt;&gt;"",0),0)+E685,"")))</f>
        <v>827</v>
      </c>
      <c r="F686" s="840">
        <f t="shared" si="197"/>
        <v>0</v>
      </c>
      <c r="G686" s="840" t="str">
        <f t="shared" si="189"/>
        <v>0</v>
      </c>
      <c r="H686" s="841" t="str">
        <f t="shared" si="190"/>
        <v/>
      </c>
      <c r="I686" s="839" t="str">
        <f t="shared" si="191"/>
        <v/>
      </c>
      <c r="M686" s="785">
        <f t="shared" si="192"/>
        <v>1</v>
      </c>
      <c r="N686" s="842">
        <f t="shared" si="193"/>
        <v>669</v>
      </c>
      <c r="O686" s="816" t="str">
        <f t="shared" si="194"/>
        <v>0</v>
      </c>
      <c r="P686" s="842">
        <f t="shared" si="195"/>
        <v>1</v>
      </c>
      <c r="Q686" s="842">
        <f t="shared" si="196"/>
        <v>1</v>
      </c>
      <c r="BX686" s="67" t="s">
        <v>13</v>
      </c>
      <c r="BY686" s="534" t="s">
        <v>21</v>
      </c>
      <c r="BZ686" s="67" t="s">
        <v>1800</v>
      </c>
      <c r="CA686" s="67" t="s">
        <v>2413</v>
      </c>
    </row>
    <row r="687" spans="2:79">
      <c r="B687" s="839"/>
      <c r="C687" s="839"/>
      <c r="D687" s="839"/>
      <c r="E687" s="839">
        <f>IF(H686&lt;&gt;"",E686,IF(E686="","",IFERROR(MATCH(TRUE(),INDEX(INDEX($K:$K,E686+1):$K$203&lt;&gt;"",0),0)+E686,"")))</f>
        <v>828</v>
      </c>
      <c r="F687" s="840">
        <f t="shared" si="197"/>
        <v>0</v>
      </c>
      <c r="G687" s="840" t="str">
        <f t="shared" si="189"/>
        <v>0</v>
      </c>
      <c r="H687" s="841" t="str">
        <f t="shared" si="190"/>
        <v/>
      </c>
      <c r="I687" s="839" t="str">
        <f t="shared" si="191"/>
        <v/>
      </c>
      <c r="M687" s="785">
        <f t="shared" si="192"/>
        <v>1</v>
      </c>
      <c r="N687" s="842">
        <f t="shared" si="193"/>
        <v>670</v>
      </c>
      <c r="O687" s="816" t="str">
        <f t="shared" si="194"/>
        <v>0</v>
      </c>
      <c r="P687" s="842">
        <f t="shared" si="195"/>
        <v>1</v>
      </c>
      <c r="Q687" s="842">
        <f t="shared" si="196"/>
        <v>1</v>
      </c>
      <c r="BX687" s="67" t="s">
        <v>13</v>
      </c>
      <c r="BY687" s="534" t="s">
        <v>21</v>
      </c>
      <c r="BZ687" s="67" t="s">
        <v>1799</v>
      </c>
      <c r="CA687" s="67" t="s">
        <v>2414</v>
      </c>
    </row>
    <row r="688" spans="2:79">
      <c r="B688" s="839"/>
      <c r="C688" s="839"/>
      <c r="D688" s="839"/>
      <c r="E688" s="839">
        <f>IF(H687&lt;&gt;"",E687,IF(E687="","",IFERROR(MATCH(TRUE(),INDEX(INDEX($K:$K,E687+1):$K$203&lt;&gt;"",0),0)+E687,"")))</f>
        <v>829</v>
      </c>
      <c r="F688" s="840">
        <f t="shared" si="197"/>
        <v>0</v>
      </c>
      <c r="G688" s="840" t="str">
        <f t="shared" si="189"/>
        <v>0</v>
      </c>
      <c r="H688" s="841" t="str">
        <f t="shared" si="190"/>
        <v/>
      </c>
      <c r="I688" s="839" t="str">
        <f t="shared" si="191"/>
        <v/>
      </c>
      <c r="M688" s="785">
        <f t="shared" si="192"/>
        <v>1</v>
      </c>
      <c r="N688" s="842">
        <f t="shared" si="193"/>
        <v>671</v>
      </c>
      <c r="O688" s="816" t="str">
        <f t="shared" si="194"/>
        <v>0</v>
      </c>
      <c r="P688" s="842">
        <f t="shared" si="195"/>
        <v>1</v>
      </c>
      <c r="Q688" s="842">
        <f t="shared" si="196"/>
        <v>1</v>
      </c>
      <c r="BX688" s="67" t="s">
        <v>13</v>
      </c>
      <c r="BY688" s="534" t="s">
        <v>21</v>
      </c>
      <c r="BZ688" s="67" t="s">
        <v>1802</v>
      </c>
      <c r="CA688" s="67" t="s">
        <v>2415</v>
      </c>
    </row>
    <row r="689" spans="2:79">
      <c r="B689" s="839"/>
      <c r="C689" s="839"/>
      <c r="D689" s="839"/>
      <c r="E689" s="839">
        <f>IF(H688&lt;&gt;"",E688,IF(E688="","",IFERROR(MATCH(TRUE(),INDEX(INDEX($K:$K,E688+1):$K$203&lt;&gt;"",0),0)+E688,"")))</f>
        <v>830</v>
      </c>
      <c r="F689" s="840">
        <f t="shared" si="197"/>
        <v>0</v>
      </c>
      <c r="G689" s="840" t="str">
        <f t="shared" si="189"/>
        <v>0</v>
      </c>
      <c r="H689" s="841" t="str">
        <f t="shared" si="190"/>
        <v/>
      </c>
      <c r="I689" s="839" t="str">
        <f t="shared" si="191"/>
        <v/>
      </c>
      <c r="M689" s="785">
        <f t="shared" si="192"/>
        <v>1</v>
      </c>
      <c r="N689" s="842">
        <f t="shared" si="193"/>
        <v>672</v>
      </c>
      <c r="O689" s="816" t="str">
        <f t="shared" si="194"/>
        <v>0</v>
      </c>
      <c r="P689" s="842">
        <f t="shared" si="195"/>
        <v>1</v>
      </c>
      <c r="Q689" s="842">
        <f t="shared" si="196"/>
        <v>1</v>
      </c>
      <c r="BX689" s="67" t="s">
        <v>13</v>
      </c>
      <c r="BY689" s="534" t="s">
        <v>21</v>
      </c>
      <c r="BZ689" s="67" t="s">
        <v>1801</v>
      </c>
      <c r="CA689" s="67" t="s">
        <v>2416</v>
      </c>
    </row>
    <row r="690" spans="2:79">
      <c r="B690" s="839"/>
      <c r="C690" s="839"/>
      <c r="D690" s="839"/>
      <c r="E690" s="839">
        <f>IF(H689&lt;&gt;"",E689,IF(E689="","",IFERROR(MATCH(TRUE(),INDEX(INDEX($K:$K,E689+1):$K$203&lt;&gt;"",0),0)+E689,"")))</f>
        <v>831</v>
      </c>
      <c r="F690" s="840">
        <f t="shared" si="197"/>
        <v>0</v>
      </c>
      <c r="G690" s="840" t="str">
        <f t="shared" si="189"/>
        <v>0</v>
      </c>
      <c r="H690" s="841" t="str">
        <f t="shared" si="190"/>
        <v/>
      </c>
      <c r="I690" s="839" t="str">
        <f t="shared" si="191"/>
        <v/>
      </c>
      <c r="M690" s="785">
        <f t="shared" si="192"/>
        <v>1</v>
      </c>
      <c r="N690" s="842">
        <f t="shared" si="193"/>
        <v>673</v>
      </c>
      <c r="O690" s="816" t="str">
        <f t="shared" si="194"/>
        <v>0</v>
      </c>
      <c r="P690" s="842">
        <f t="shared" si="195"/>
        <v>1</v>
      </c>
      <c r="Q690" s="842">
        <f t="shared" si="196"/>
        <v>1</v>
      </c>
      <c r="BX690" s="67" t="s">
        <v>13</v>
      </c>
      <c r="BY690" s="534" t="s">
        <v>21</v>
      </c>
      <c r="BZ690" s="67" t="s">
        <v>1805</v>
      </c>
      <c r="CA690" s="67" t="s">
        <v>2417</v>
      </c>
    </row>
    <row r="691" spans="2:79">
      <c r="B691" s="839"/>
      <c r="C691" s="839"/>
      <c r="D691" s="839"/>
      <c r="E691" s="839">
        <f>IF(H690&lt;&gt;"",E690,IF(E690="","",IFERROR(MATCH(TRUE(),INDEX(INDEX($K:$K,E690+1):$K$203&lt;&gt;"",0),0)+E690,"")))</f>
        <v>832</v>
      </c>
      <c r="F691" s="840">
        <f t="shared" si="197"/>
        <v>0</v>
      </c>
      <c r="G691" s="840" t="str">
        <f t="shared" si="189"/>
        <v>0</v>
      </c>
      <c r="H691" s="841" t="str">
        <f t="shared" si="190"/>
        <v/>
      </c>
      <c r="I691" s="839" t="str">
        <f t="shared" si="191"/>
        <v/>
      </c>
      <c r="M691" s="785">
        <f t="shared" si="192"/>
        <v>1</v>
      </c>
      <c r="N691" s="842">
        <f t="shared" si="193"/>
        <v>674</v>
      </c>
      <c r="O691" s="816" t="str">
        <f t="shared" si="194"/>
        <v>0</v>
      </c>
      <c r="P691" s="842">
        <f t="shared" si="195"/>
        <v>1</v>
      </c>
      <c r="Q691" s="842">
        <f t="shared" si="196"/>
        <v>1</v>
      </c>
      <c r="BX691" s="67" t="s">
        <v>13</v>
      </c>
      <c r="BY691" s="534" t="s">
        <v>21</v>
      </c>
      <c r="BZ691" s="67" t="s">
        <v>1803</v>
      </c>
      <c r="CA691" s="67" t="s">
        <v>2418</v>
      </c>
    </row>
    <row r="692" spans="2:79">
      <c r="B692" s="839"/>
      <c r="C692" s="839"/>
      <c r="D692" s="839"/>
      <c r="E692" s="839">
        <f>IF(H691&lt;&gt;"",E691,IF(E691="","",IFERROR(MATCH(TRUE(),INDEX(INDEX($K:$K,E691+1):$K$203&lt;&gt;"",0),0)+E691,"")))</f>
        <v>833</v>
      </c>
      <c r="F692" s="840">
        <f t="shared" si="197"/>
        <v>0</v>
      </c>
      <c r="G692" s="840" t="str">
        <f t="shared" si="189"/>
        <v>0</v>
      </c>
      <c r="H692" s="841" t="str">
        <f t="shared" si="190"/>
        <v/>
      </c>
      <c r="I692" s="839" t="str">
        <f t="shared" si="191"/>
        <v/>
      </c>
      <c r="M692" s="785">
        <f t="shared" si="192"/>
        <v>1</v>
      </c>
      <c r="N692" s="842">
        <f t="shared" si="193"/>
        <v>675</v>
      </c>
      <c r="O692" s="816" t="str">
        <f t="shared" si="194"/>
        <v>0</v>
      </c>
      <c r="P692" s="842">
        <f t="shared" si="195"/>
        <v>1</v>
      </c>
      <c r="Q692" s="842">
        <f t="shared" si="196"/>
        <v>1</v>
      </c>
      <c r="BX692" s="67" t="s">
        <v>13</v>
      </c>
      <c r="BY692" s="534" t="s">
        <v>21</v>
      </c>
      <c r="BZ692" s="67" t="s">
        <v>1806</v>
      </c>
      <c r="CA692" s="67" t="s">
        <v>2419</v>
      </c>
    </row>
    <row r="693" spans="2:79">
      <c r="B693" s="839"/>
      <c r="C693" s="839"/>
      <c r="D693" s="839"/>
      <c r="E693" s="839">
        <f>IF(H692&lt;&gt;"",E692,IF(E692="","",IFERROR(MATCH(TRUE(),INDEX(INDEX($K:$K,E692+1):$K$203&lt;&gt;"",0),0)+E692,"")))</f>
        <v>834</v>
      </c>
      <c r="F693" s="840">
        <f t="shared" si="197"/>
        <v>0</v>
      </c>
      <c r="G693" s="840" t="str">
        <f t="shared" si="189"/>
        <v>0</v>
      </c>
      <c r="H693" s="841" t="str">
        <f t="shared" si="190"/>
        <v/>
      </c>
      <c r="I693" s="839" t="str">
        <f t="shared" si="191"/>
        <v/>
      </c>
      <c r="M693" s="785">
        <f t="shared" si="192"/>
        <v>1</v>
      </c>
      <c r="N693" s="842">
        <f t="shared" si="193"/>
        <v>676</v>
      </c>
      <c r="O693" s="816" t="str">
        <f t="shared" si="194"/>
        <v>0</v>
      </c>
      <c r="P693" s="842">
        <f t="shared" si="195"/>
        <v>1</v>
      </c>
      <c r="Q693" s="842">
        <f t="shared" si="196"/>
        <v>1</v>
      </c>
      <c r="BX693" s="67" t="s">
        <v>13</v>
      </c>
      <c r="BY693" s="534" t="s">
        <v>21</v>
      </c>
      <c r="BZ693" s="67" t="s">
        <v>1795</v>
      </c>
      <c r="CA693" s="67" t="s">
        <v>2420</v>
      </c>
    </row>
    <row r="694" spans="2:79">
      <c r="B694" s="839"/>
      <c r="C694" s="839"/>
      <c r="D694" s="839"/>
      <c r="E694" s="839">
        <f>IF(H693&lt;&gt;"",E693,IF(E693="","",IFERROR(MATCH(TRUE(),INDEX(INDEX($K:$K,E693+1):$K$203&lt;&gt;"",0),0)+E693,"")))</f>
        <v>835</v>
      </c>
      <c r="F694" s="840">
        <f t="shared" si="197"/>
        <v>0</v>
      </c>
      <c r="G694" s="840" t="str">
        <f t="shared" si="189"/>
        <v>0</v>
      </c>
      <c r="H694" s="841" t="str">
        <f t="shared" si="190"/>
        <v/>
      </c>
      <c r="I694" s="839" t="str">
        <f t="shared" si="191"/>
        <v/>
      </c>
      <c r="M694" s="785">
        <f t="shared" si="192"/>
        <v>1</v>
      </c>
      <c r="N694" s="842">
        <f t="shared" si="193"/>
        <v>677</v>
      </c>
      <c r="O694" s="816" t="str">
        <f t="shared" si="194"/>
        <v>0</v>
      </c>
      <c r="P694" s="842">
        <f t="shared" si="195"/>
        <v>1</v>
      </c>
      <c r="Q694" s="842">
        <f t="shared" si="196"/>
        <v>1</v>
      </c>
      <c r="BX694" s="67" t="s">
        <v>13</v>
      </c>
      <c r="BY694" s="534" t="s">
        <v>21</v>
      </c>
      <c r="BZ694" s="67" t="s">
        <v>345</v>
      </c>
      <c r="CA694" s="67" t="s">
        <v>2421</v>
      </c>
    </row>
    <row r="695" spans="2:79">
      <c r="B695" s="839"/>
      <c r="C695" s="839"/>
      <c r="D695" s="839"/>
      <c r="E695" s="839">
        <f>IF(H694&lt;&gt;"",E694,IF(E694="","",IFERROR(MATCH(TRUE(),INDEX(INDEX($K:$K,E694+1):$K$203&lt;&gt;"",0),0)+E694,"")))</f>
        <v>836</v>
      </c>
      <c r="F695" s="840">
        <f t="shared" si="197"/>
        <v>0</v>
      </c>
      <c r="G695" s="840" t="str">
        <f t="shared" si="189"/>
        <v>0</v>
      </c>
      <c r="H695" s="841" t="str">
        <f t="shared" si="190"/>
        <v/>
      </c>
      <c r="I695" s="839" t="str">
        <f t="shared" si="191"/>
        <v/>
      </c>
      <c r="M695" s="785">
        <f t="shared" si="192"/>
        <v>1</v>
      </c>
      <c r="N695" s="842">
        <f t="shared" si="193"/>
        <v>678</v>
      </c>
      <c r="O695" s="816" t="str">
        <f t="shared" si="194"/>
        <v>0</v>
      </c>
      <c r="P695" s="842">
        <f t="shared" si="195"/>
        <v>1</v>
      </c>
      <c r="Q695" s="842">
        <f t="shared" si="196"/>
        <v>1</v>
      </c>
      <c r="BX695" s="67" t="s">
        <v>13</v>
      </c>
      <c r="BY695" s="534" t="s">
        <v>21</v>
      </c>
      <c r="BZ695" s="67" t="s">
        <v>1792</v>
      </c>
      <c r="CA695" s="67" t="s">
        <v>2422</v>
      </c>
    </row>
    <row r="696" spans="2:79">
      <c r="B696" s="839"/>
      <c r="C696" s="839"/>
      <c r="D696" s="839"/>
      <c r="E696" s="839">
        <f>IF(H695&lt;&gt;"",E695,IF(E695="","",IFERROR(MATCH(TRUE(),INDEX(INDEX($K:$K,E695+1):$K$203&lt;&gt;"",0),0)+E695,"")))</f>
        <v>837</v>
      </c>
      <c r="F696" s="840">
        <f t="shared" si="197"/>
        <v>0</v>
      </c>
      <c r="G696" s="840" t="str">
        <f t="shared" si="189"/>
        <v>0</v>
      </c>
      <c r="H696" s="841" t="str">
        <f t="shared" si="190"/>
        <v/>
      </c>
      <c r="I696" s="839" t="str">
        <f t="shared" si="191"/>
        <v/>
      </c>
      <c r="M696" s="785">
        <f t="shared" si="192"/>
        <v>1</v>
      </c>
      <c r="N696" s="842">
        <f t="shared" si="193"/>
        <v>679</v>
      </c>
      <c r="O696" s="816" t="str">
        <f t="shared" si="194"/>
        <v>0</v>
      </c>
      <c r="P696" s="842">
        <f t="shared" si="195"/>
        <v>1</v>
      </c>
      <c r="Q696" s="842">
        <f t="shared" si="196"/>
        <v>1</v>
      </c>
      <c r="BX696" s="67" t="s">
        <v>13</v>
      </c>
      <c r="BY696" s="534" t="s">
        <v>21</v>
      </c>
      <c r="BZ696" s="67" t="s">
        <v>346</v>
      </c>
      <c r="CA696" s="67" t="s">
        <v>2423</v>
      </c>
    </row>
    <row r="697" spans="2:79">
      <c r="B697" s="839"/>
      <c r="C697" s="839"/>
      <c r="D697" s="839"/>
      <c r="E697" s="839">
        <f>IF(H696&lt;&gt;"",E696,IF(E696="","",IFERROR(MATCH(TRUE(),INDEX(INDEX($K:$K,E696+1):$K$203&lt;&gt;"",0),0)+E696,"")))</f>
        <v>838</v>
      </c>
      <c r="F697" s="840">
        <f t="shared" si="197"/>
        <v>0</v>
      </c>
      <c r="G697" s="840" t="str">
        <f t="shared" si="189"/>
        <v>0</v>
      </c>
      <c r="H697" s="841" t="str">
        <f t="shared" si="190"/>
        <v/>
      </c>
      <c r="I697" s="839" t="str">
        <f t="shared" si="191"/>
        <v/>
      </c>
      <c r="M697" s="785">
        <f t="shared" si="192"/>
        <v>1</v>
      </c>
      <c r="N697" s="842">
        <f t="shared" si="193"/>
        <v>680</v>
      </c>
      <c r="O697" s="816" t="str">
        <f t="shared" si="194"/>
        <v>0</v>
      </c>
      <c r="P697" s="842">
        <f t="shared" si="195"/>
        <v>1</v>
      </c>
      <c r="Q697" s="842">
        <f t="shared" si="196"/>
        <v>1</v>
      </c>
      <c r="BX697" s="67" t="s">
        <v>13</v>
      </c>
      <c r="BY697" s="534" t="s">
        <v>21</v>
      </c>
      <c r="BZ697" s="67" t="s">
        <v>347</v>
      </c>
      <c r="CA697" s="67" t="s">
        <v>2424</v>
      </c>
    </row>
    <row r="698" spans="2:79">
      <c r="B698" s="839"/>
      <c r="C698" s="839"/>
      <c r="D698" s="839"/>
      <c r="E698" s="839">
        <f>IF(H697&lt;&gt;"",E697,IF(E697="","",IFERROR(MATCH(TRUE(),INDEX(INDEX($K:$K,E697+1):$K$203&lt;&gt;"",0),0)+E697,"")))</f>
        <v>839</v>
      </c>
      <c r="F698" s="840">
        <f t="shared" si="197"/>
        <v>0</v>
      </c>
      <c r="G698" s="840" t="str">
        <f t="shared" si="189"/>
        <v>0</v>
      </c>
      <c r="H698" s="841" t="str">
        <f t="shared" si="190"/>
        <v/>
      </c>
      <c r="I698" s="839" t="str">
        <f t="shared" si="191"/>
        <v/>
      </c>
      <c r="M698" s="785">
        <f t="shared" si="192"/>
        <v>1</v>
      </c>
      <c r="N698" s="842">
        <f t="shared" si="193"/>
        <v>681</v>
      </c>
      <c r="O698" s="816" t="str">
        <f t="shared" si="194"/>
        <v>0</v>
      </c>
      <c r="P698" s="842">
        <f t="shared" si="195"/>
        <v>1</v>
      </c>
      <c r="Q698" s="842">
        <f t="shared" si="196"/>
        <v>1</v>
      </c>
      <c r="BX698" s="67" t="s">
        <v>13</v>
      </c>
      <c r="BY698" s="534" t="s">
        <v>21</v>
      </c>
      <c r="BZ698" s="67" t="s">
        <v>1794</v>
      </c>
      <c r="CA698" s="67" t="s">
        <v>2425</v>
      </c>
    </row>
    <row r="699" spans="2:79">
      <c r="B699" s="839"/>
      <c r="C699" s="839"/>
      <c r="D699" s="839"/>
      <c r="E699" s="839">
        <f>IF(H698&lt;&gt;"",E698,IF(E698="","",IFERROR(MATCH(TRUE(),INDEX(INDEX($K:$K,E698+1):$K$203&lt;&gt;"",0),0)+E698,"")))</f>
        <v>840</v>
      </c>
      <c r="F699" s="840">
        <f t="shared" si="197"/>
        <v>0</v>
      </c>
      <c r="G699" s="840" t="str">
        <f t="shared" si="189"/>
        <v>0</v>
      </c>
      <c r="H699" s="841" t="str">
        <f t="shared" si="190"/>
        <v/>
      </c>
      <c r="I699" s="839" t="str">
        <f t="shared" si="191"/>
        <v/>
      </c>
      <c r="M699" s="785">
        <f t="shared" si="192"/>
        <v>1</v>
      </c>
      <c r="N699" s="842">
        <f t="shared" si="193"/>
        <v>682</v>
      </c>
      <c r="O699" s="816" t="str">
        <f t="shared" si="194"/>
        <v>0</v>
      </c>
      <c r="P699" s="842">
        <f t="shared" si="195"/>
        <v>1</v>
      </c>
      <c r="Q699" s="842">
        <f t="shared" si="196"/>
        <v>1</v>
      </c>
      <c r="BX699" s="67" t="s">
        <v>13</v>
      </c>
      <c r="BY699" s="534" t="s">
        <v>21</v>
      </c>
      <c r="BZ699" s="67" t="s">
        <v>1793</v>
      </c>
      <c r="CA699" s="67" t="s">
        <v>2426</v>
      </c>
    </row>
    <row r="700" spans="2:79">
      <c r="B700" s="839"/>
      <c r="C700" s="839"/>
      <c r="D700" s="839"/>
      <c r="E700" s="839">
        <f>IF(H699&lt;&gt;"",E699,IF(E699="","",IFERROR(MATCH(TRUE(),INDEX(INDEX($K:$K,E699+1):$K$203&lt;&gt;"",0),0)+E699,"")))</f>
        <v>841</v>
      </c>
      <c r="F700" s="840">
        <f t="shared" si="197"/>
        <v>0</v>
      </c>
      <c r="G700" s="840" t="str">
        <f t="shared" si="189"/>
        <v>0</v>
      </c>
      <c r="H700" s="841" t="str">
        <f t="shared" si="190"/>
        <v/>
      </c>
      <c r="I700" s="839" t="str">
        <f t="shared" si="191"/>
        <v/>
      </c>
      <c r="M700" s="785">
        <f t="shared" si="192"/>
        <v>1</v>
      </c>
      <c r="N700" s="842">
        <f t="shared" si="193"/>
        <v>683</v>
      </c>
      <c r="O700" s="816" t="str">
        <f t="shared" si="194"/>
        <v>0</v>
      </c>
      <c r="P700" s="842">
        <f t="shared" si="195"/>
        <v>1</v>
      </c>
      <c r="Q700" s="842">
        <f t="shared" si="196"/>
        <v>1</v>
      </c>
      <c r="BX700" s="67" t="s">
        <v>13</v>
      </c>
      <c r="BY700" s="534" t="s">
        <v>21</v>
      </c>
      <c r="BZ700" s="67" t="s">
        <v>348</v>
      </c>
      <c r="CA700" s="67" t="s">
        <v>2427</v>
      </c>
    </row>
    <row r="701" spans="2:79">
      <c r="B701" s="839"/>
      <c r="C701" s="839"/>
      <c r="D701" s="839"/>
      <c r="E701" s="839">
        <f>IF(H700&lt;&gt;"",E700,IF(E700="","",IFERROR(MATCH(TRUE(),INDEX(INDEX($K:$K,E700+1):$K$203&lt;&gt;"",0),0)+E700,"")))</f>
        <v>842</v>
      </c>
      <c r="F701" s="840">
        <f t="shared" si="197"/>
        <v>0</v>
      </c>
      <c r="G701" s="840" t="str">
        <f t="shared" si="189"/>
        <v>0</v>
      </c>
      <c r="H701" s="841" t="str">
        <f t="shared" si="190"/>
        <v/>
      </c>
      <c r="I701" s="839" t="str">
        <f t="shared" si="191"/>
        <v/>
      </c>
      <c r="M701" s="785">
        <f t="shared" si="192"/>
        <v>1</v>
      </c>
      <c r="N701" s="842">
        <f t="shared" si="193"/>
        <v>684</v>
      </c>
      <c r="O701" s="816" t="str">
        <f t="shared" si="194"/>
        <v>0</v>
      </c>
      <c r="P701" s="842">
        <f t="shared" si="195"/>
        <v>1</v>
      </c>
      <c r="Q701" s="842">
        <f t="shared" si="196"/>
        <v>1</v>
      </c>
      <c r="BX701" s="67" t="s">
        <v>13</v>
      </c>
      <c r="BY701" s="534" t="s">
        <v>21</v>
      </c>
      <c r="BZ701" s="67" t="s">
        <v>355</v>
      </c>
      <c r="CA701" s="67" t="s">
        <v>2428</v>
      </c>
    </row>
    <row r="702" spans="2:79">
      <c r="B702" s="839"/>
      <c r="C702" s="839"/>
      <c r="D702" s="839"/>
      <c r="E702" s="839">
        <f>IF(H701&lt;&gt;"",E701,IF(E701="","",IFERROR(MATCH(TRUE(),INDEX(INDEX($K:$K,E701+1):$K$203&lt;&gt;"",0),0)+E701,"")))</f>
        <v>843</v>
      </c>
      <c r="F702" s="840">
        <f t="shared" si="197"/>
        <v>0</v>
      </c>
      <c r="G702" s="840" t="str">
        <f t="shared" si="189"/>
        <v>0</v>
      </c>
      <c r="H702" s="841" t="str">
        <f t="shared" si="190"/>
        <v/>
      </c>
      <c r="I702" s="839" t="str">
        <f t="shared" si="191"/>
        <v/>
      </c>
      <c r="M702" s="785">
        <f t="shared" si="192"/>
        <v>1</v>
      </c>
      <c r="N702" s="842">
        <f t="shared" si="193"/>
        <v>685</v>
      </c>
      <c r="O702" s="816" t="str">
        <f t="shared" si="194"/>
        <v>0</v>
      </c>
      <c r="P702" s="842">
        <f t="shared" si="195"/>
        <v>1</v>
      </c>
      <c r="Q702" s="842">
        <f t="shared" si="196"/>
        <v>1</v>
      </c>
      <c r="BX702" s="67" t="s">
        <v>16</v>
      </c>
      <c r="BY702" s="534" t="s">
        <v>21</v>
      </c>
      <c r="BZ702" s="67" t="s">
        <v>1788</v>
      </c>
      <c r="CA702" s="67" t="s">
        <v>2429</v>
      </c>
    </row>
    <row r="703" spans="2:79">
      <c r="B703" s="839"/>
      <c r="C703" s="839"/>
      <c r="D703" s="839"/>
      <c r="E703" s="839">
        <f>IF(H702&lt;&gt;"",E702,IF(E702="","",IFERROR(MATCH(TRUE(),INDEX(INDEX($K:$K,E702+1):$K$203&lt;&gt;"",0),0)+E702,"")))</f>
        <v>844</v>
      </c>
      <c r="F703" s="840">
        <f t="shared" si="197"/>
        <v>0</v>
      </c>
      <c r="G703" s="840" t="str">
        <f t="shared" si="189"/>
        <v>0</v>
      </c>
      <c r="H703" s="841" t="str">
        <f t="shared" si="190"/>
        <v/>
      </c>
      <c r="I703" s="839" t="str">
        <f t="shared" si="191"/>
        <v/>
      </c>
      <c r="M703" s="785">
        <f t="shared" si="192"/>
        <v>1</v>
      </c>
      <c r="N703" s="842">
        <f t="shared" si="193"/>
        <v>686</v>
      </c>
      <c r="O703" s="816" t="str">
        <f t="shared" si="194"/>
        <v>0</v>
      </c>
      <c r="P703" s="842">
        <f t="shared" si="195"/>
        <v>1</v>
      </c>
      <c r="Q703" s="842">
        <f t="shared" si="196"/>
        <v>1</v>
      </c>
      <c r="BX703" s="67" t="s">
        <v>16</v>
      </c>
      <c r="BY703" s="534" t="s">
        <v>21</v>
      </c>
      <c r="BZ703" s="67" t="s">
        <v>1784</v>
      </c>
      <c r="CA703" s="67" t="s">
        <v>2430</v>
      </c>
    </row>
    <row r="704" spans="2:79">
      <c r="B704" s="839"/>
      <c r="C704" s="839"/>
      <c r="D704" s="839"/>
      <c r="E704" s="839">
        <f>IF(H703&lt;&gt;"",E703,IF(E703="","",IFERROR(MATCH(TRUE(),INDEX(INDEX($K:$K,E703+1):$K$203&lt;&gt;"",0),0)+E703,"")))</f>
        <v>845</v>
      </c>
      <c r="F704" s="840">
        <f t="shared" si="197"/>
        <v>0</v>
      </c>
      <c r="G704" s="840" t="str">
        <f t="shared" si="189"/>
        <v>0</v>
      </c>
      <c r="H704" s="841" t="str">
        <f t="shared" si="190"/>
        <v/>
      </c>
      <c r="I704" s="839" t="str">
        <f t="shared" si="191"/>
        <v/>
      </c>
      <c r="M704" s="785">
        <f t="shared" si="192"/>
        <v>1</v>
      </c>
      <c r="N704" s="842">
        <f t="shared" si="193"/>
        <v>687</v>
      </c>
      <c r="O704" s="816" t="str">
        <f t="shared" si="194"/>
        <v>0</v>
      </c>
      <c r="P704" s="842">
        <f t="shared" si="195"/>
        <v>1</v>
      </c>
      <c r="Q704" s="842">
        <f t="shared" si="196"/>
        <v>1</v>
      </c>
      <c r="BX704" s="67" t="s">
        <v>16</v>
      </c>
      <c r="BY704" s="534" t="s">
        <v>21</v>
      </c>
      <c r="BZ704" s="67" t="s">
        <v>1779</v>
      </c>
      <c r="CA704" s="67" t="s">
        <v>2431</v>
      </c>
    </row>
    <row r="705" spans="2:79">
      <c r="B705" s="839"/>
      <c r="C705" s="839"/>
      <c r="D705" s="839"/>
      <c r="E705" s="839">
        <f>IF(H704&lt;&gt;"",E704,IF(E704="","",IFERROR(MATCH(TRUE(),INDEX(INDEX($K:$K,E704+1):$K$203&lt;&gt;"",0),0)+E704,"")))</f>
        <v>846</v>
      </c>
      <c r="F705" s="840">
        <f t="shared" si="197"/>
        <v>0</v>
      </c>
      <c r="G705" s="840" t="str">
        <f t="shared" si="189"/>
        <v>0</v>
      </c>
      <c r="H705" s="841" t="str">
        <f t="shared" si="190"/>
        <v/>
      </c>
      <c r="I705" s="839" t="str">
        <f t="shared" si="191"/>
        <v/>
      </c>
      <c r="M705" s="785">
        <f t="shared" si="192"/>
        <v>1</v>
      </c>
      <c r="N705" s="842">
        <f t="shared" si="193"/>
        <v>688</v>
      </c>
      <c r="O705" s="816" t="str">
        <f t="shared" si="194"/>
        <v>0</v>
      </c>
      <c r="P705" s="842">
        <f t="shared" si="195"/>
        <v>1</v>
      </c>
      <c r="Q705" s="842">
        <f t="shared" si="196"/>
        <v>1</v>
      </c>
      <c r="BX705" s="67" t="s">
        <v>16</v>
      </c>
      <c r="BY705" s="534" t="s">
        <v>21</v>
      </c>
      <c r="BZ705" s="67" t="s">
        <v>1783</v>
      </c>
      <c r="CA705" s="67" t="s">
        <v>2432</v>
      </c>
    </row>
    <row r="706" spans="2:79">
      <c r="B706" s="839"/>
      <c r="C706" s="839"/>
      <c r="D706" s="839"/>
      <c r="E706" s="839">
        <f>IF(H705&lt;&gt;"",E705,IF(E705="","",IFERROR(MATCH(TRUE(),INDEX(INDEX($K:$K,E705+1):$K$203&lt;&gt;"",0),0)+E705,"")))</f>
        <v>847</v>
      </c>
      <c r="F706" s="840">
        <f t="shared" si="197"/>
        <v>0</v>
      </c>
      <c r="G706" s="840" t="str">
        <f t="shared" si="189"/>
        <v>0</v>
      </c>
      <c r="H706" s="841" t="str">
        <f t="shared" si="190"/>
        <v/>
      </c>
      <c r="I706" s="839" t="str">
        <f t="shared" si="191"/>
        <v/>
      </c>
      <c r="M706" s="785">
        <f t="shared" si="192"/>
        <v>1</v>
      </c>
      <c r="N706" s="842">
        <f t="shared" si="193"/>
        <v>689</v>
      </c>
      <c r="O706" s="816" t="str">
        <f t="shared" si="194"/>
        <v>0</v>
      </c>
      <c r="P706" s="842">
        <f t="shared" si="195"/>
        <v>1</v>
      </c>
      <c r="Q706" s="842">
        <f t="shared" si="196"/>
        <v>1</v>
      </c>
      <c r="BX706" s="67" t="s">
        <v>16</v>
      </c>
      <c r="BY706" s="534" t="s">
        <v>21</v>
      </c>
      <c r="BZ706" s="67" t="s">
        <v>1782</v>
      </c>
      <c r="CA706" s="67" t="s">
        <v>2433</v>
      </c>
    </row>
    <row r="707" spans="2:79">
      <c r="B707" s="839"/>
      <c r="C707" s="839"/>
      <c r="D707" s="839"/>
      <c r="E707" s="839">
        <f>IF(H706&lt;&gt;"",E706,IF(E706="","",IFERROR(MATCH(TRUE(),INDEX(INDEX($K:$K,E706+1):$K$203&lt;&gt;"",0),0)+E706,"")))</f>
        <v>848</v>
      </c>
      <c r="F707" s="840">
        <f t="shared" si="197"/>
        <v>0</v>
      </c>
      <c r="G707" s="840" t="str">
        <f t="shared" si="189"/>
        <v>0</v>
      </c>
      <c r="H707" s="841" t="str">
        <f t="shared" si="190"/>
        <v/>
      </c>
      <c r="I707" s="839" t="str">
        <f t="shared" si="191"/>
        <v/>
      </c>
      <c r="M707" s="785">
        <f t="shared" si="192"/>
        <v>1</v>
      </c>
      <c r="N707" s="842">
        <f t="shared" si="193"/>
        <v>690</v>
      </c>
      <c r="O707" s="816" t="str">
        <f t="shared" si="194"/>
        <v>0</v>
      </c>
      <c r="P707" s="842">
        <f t="shared" si="195"/>
        <v>1</v>
      </c>
      <c r="Q707" s="842">
        <f t="shared" si="196"/>
        <v>1</v>
      </c>
      <c r="BX707" s="67" t="s">
        <v>16</v>
      </c>
      <c r="BY707" s="534" t="s">
        <v>21</v>
      </c>
      <c r="BZ707" s="67" t="s">
        <v>1777</v>
      </c>
      <c r="CA707" s="67" t="s">
        <v>2434</v>
      </c>
    </row>
    <row r="708" spans="2:79">
      <c r="B708" s="839"/>
      <c r="C708" s="839"/>
      <c r="D708" s="839"/>
      <c r="E708" s="839">
        <f>IF(H707&lt;&gt;"",E707,IF(E707="","",IFERROR(MATCH(TRUE(),INDEX(INDEX($K:$K,E707+1):$K$203&lt;&gt;"",0),0)+E707,"")))</f>
        <v>849</v>
      </c>
      <c r="F708" s="840">
        <f t="shared" si="197"/>
        <v>0</v>
      </c>
      <c r="G708" s="840" t="str">
        <f t="shared" si="189"/>
        <v>0</v>
      </c>
      <c r="H708" s="841" t="str">
        <f t="shared" si="190"/>
        <v/>
      </c>
      <c r="I708" s="839" t="str">
        <f t="shared" si="191"/>
        <v/>
      </c>
      <c r="M708" s="785">
        <f t="shared" si="192"/>
        <v>1</v>
      </c>
      <c r="N708" s="842">
        <f t="shared" si="193"/>
        <v>691</v>
      </c>
      <c r="O708" s="816" t="str">
        <f t="shared" si="194"/>
        <v>0</v>
      </c>
      <c r="P708" s="842">
        <f t="shared" si="195"/>
        <v>1</v>
      </c>
      <c r="Q708" s="842">
        <f t="shared" si="196"/>
        <v>1</v>
      </c>
      <c r="BX708" s="67" t="s">
        <v>16</v>
      </c>
      <c r="BY708" s="534" t="s">
        <v>21</v>
      </c>
      <c r="BZ708" s="67" t="s">
        <v>1785</v>
      </c>
      <c r="CA708" s="67" t="s">
        <v>2435</v>
      </c>
    </row>
    <row r="709" spans="2:79">
      <c r="B709" s="839"/>
      <c r="C709" s="839"/>
      <c r="D709" s="839"/>
      <c r="E709" s="839">
        <f>IF(H708&lt;&gt;"",E708,IF(E708="","",IFERROR(MATCH(TRUE(),INDEX(INDEX($K:$K,E708+1):$K$203&lt;&gt;"",0),0)+E708,"")))</f>
        <v>850</v>
      </c>
      <c r="F709" s="840">
        <f t="shared" si="197"/>
        <v>0</v>
      </c>
      <c r="G709" s="840" t="str">
        <f t="shared" si="189"/>
        <v>0</v>
      </c>
      <c r="H709" s="841" t="str">
        <f t="shared" si="190"/>
        <v/>
      </c>
      <c r="I709" s="839" t="str">
        <f t="shared" si="191"/>
        <v/>
      </c>
      <c r="M709" s="785">
        <f t="shared" si="192"/>
        <v>1</v>
      </c>
      <c r="N709" s="842">
        <f t="shared" si="193"/>
        <v>692</v>
      </c>
      <c r="O709" s="816" t="str">
        <f t="shared" si="194"/>
        <v>0</v>
      </c>
      <c r="P709" s="842">
        <f t="shared" si="195"/>
        <v>1</v>
      </c>
      <c r="Q709" s="842">
        <f t="shared" si="196"/>
        <v>1</v>
      </c>
      <c r="BX709" s="67" t="s">
        <v>16</v>
      </c>
      <c r="BY709" s="534" t="s">
        <v>21</v>
      </c>
      <c r="BZ709" s="67" t="s">
        <v>1781</v>
      </c>
      <c r="CA709" s="67" t="s">
        <v>2436</v>
      </c>
    </row>
    <row r="710" spans="2:79">
      <c r="B710" s="839"/>
      <c r="C710" s="839"/>
      <c r="D710" s="839"/>
      <c r="E710" s="839">
        <f>IF(H709&lt;&gt;"",E709,IF(E709="","",IFERROR(MATCH(TRUE(),INDEX(INDEX($K:$K,E709+1):$K$203&lt;&gt;"",0),0)+E709,"")))</f>
        <v>851</v>
      </c>
      <c r="F710" s="840">
        <f t="shared" si="197"/>
        <v>0</v>
      </c>
      <c r="G710" s="840" t="str">
        <f t="shared" si="189"/>
        <v>0</v>
      </c>
      <c r="H710" s="841" t="str">
        <f t="shared" si="190"/>
        <v/>
      </c>
      <c r="I710" s="839" t="str">
        <f t="shared" si="191"/>
        <v/>
      </c>
      <c r="M710" s="785">
        <f t="shared" si="192"/>
        <v>1</v>
      </c>
      <c r="N710" s="842">
        <f t="shared" si="193"/>
        <v>693</v>
      </c>
      <c r="O710" s="816" t="str">
        <f t="shared" si="194"/>
        <v>0</v>
      </c>
      <c r="P710" s="842">
        <f t="shared" si="195"/>
        <v>1</v>
      </c>
      <c r="Q710" s="842">
        <f t="shared" si="196"/>
        <v>1</v>
      </c>
      <c r="BX710" s="67" t="s">
        <v>16</v>
      </c>
      <c r="BY710" s="534" t="s">
        <v>21</v>
      </c>
      <c r="BZ710" s="67" t="s">
        <v>1775</v>
      </c>
      <c r="CA710" s="67" t="s">
        <v>2437</v>
      </c>
    </row>
    <row r="711" spans="2:79">
      <c r="B711" s="839"/>
      <c r="C711" s="839"/>
      <c r="D711" s="839"/>
      <c r="E711" s="839">
        <f>IF(H710&lt;&gt;"",E710,IF(E710="","",IFERROR(MATCH(TRUE(),INDEX(INDEX($K:$K,E710+1):$K$203&lt;&gt;"",0),0)+E710,"")))</f>
        <v>852</v>
      </c>
      <c r="F711" s="840">
        <f t="shared" si="197"/>
        <v>0</v>
      </c>
      <c r="G711" s="840" t="str">
        <f t="shared" si="189"/>
        <v>0</v>
      </c>
      <c r="H711" s="841" t="str">
        <f t="shared" si="190"/>
        <v/>
      </c>
      <c r="I711" s="839" t="str">
        <f t="shared" si="191"/>
        <v/>
      </c>
      <c r="M711" s="785">
        <f t="shared" si="192"/>
        <v>1</v>
      </c>
      <c r="N711" s="842">
        <f t="shared" si="193"/>
        <v>694</v>
      </c>
      <c r="O711" s="816" t="str">
        <f t="shared" si="194"/>
        <v>0</v>
      </c>
      <c r="P711" s="842">
        <f t="shared" si="195"/>
        <v>1</v>
      </c>
      <c r="Q711" s="842">
        <f t="shared" si="196"/>
        <v>1</v>
      </c>
      <c r="BX711" s="67" t="s">
        <v>16</v>
      </c>
      <c r="BY711" s="534" t="s">
        <v>21</v>
      </c>
      <c r="BZ711" s="67" t="s">
        <v>1787</v>
      </c>
      <c r="CA711" s="67" t="s">
        <v>2438</v>
      </c>
    </row>
    <row r="712" spans="2:79">
      <c r="B712" s="839"/>
      <c r="C712" s="839"/>
      <c r="D712" s="839"/>
      <c r="E712" s="839">
        <f>IF(H711&lt;&gt;"",E711,IF(E711="","",IFERROR(MATCH(TRUE(),INDEX(INDEX($K:$K,E711+1):$K$203&lt;&gt;"",0),0)+E711,"")))</f>
        <v>853</v>
      </c>
      <c r="F712" s="840">
        <f t="shared" si="197"/>
        <v>0</v>
      </c>
      <c r="G712" s="840" t="str">
        <f t="shared" si="189"/>
        <v>0</v>
      </c>
      <c r="H712" s="841" t="str">
        <f t="shared" si="190"/>
        <v/>
      </c>
      <c r="I712" s="839" t="str">
        <f t="shared" si="191"/>
        <v/>
      </c>
      <c r="M712" s="785">
        <f t="shared" si="192"/>
        <v>1</v>
      </c>
      <c r="N712" s="842">
        <f t="shared" si="193"/>
        <v>695</v>
      </c>
      <c r="O712" s="816" t="str">
        <f t="shared" si="194"/>
        <v>0</v>
      </c>
      <c r="P712" s="842">
        <f t="shared" si="195"/>
        <v>1</v>
      </c>
      <c r="Q712" s="842">
        <f t="shared" si="196"/>
        <v>1</v>
      </c>
      <c r="BX712" s="67" t="s">
        <v>16</v>
      </c>
      <c r="BY712" s="534" t="s">
        <v>21</v>
      </c>
      <c r="BZ712" s="67" t="s">
        <v>1780</v>
      </c>
      <c r="CA712" s="67" t="s">
        <v>2439</v>
      </c>
    </row>
    <row r="713" spans="2:79">
      <c r="B713" s="839"/>
      <c r="C713" s="839"/>
      <c r="D713" s="839"/>
      <c r="E713" s="839">
        <f>IF(H712&lt;&gt;"",E712,IF(E712="","",IFERROR(MATCH(TRUE(),INDEX(INDEX($K:$K,E712+1):$K$203&lt;&gt;"",0),0)+E712,"")))</f>
        <v>854</v>
      </c>
      <c r="F713" s="840">
        <f t="shared" si="197"/>
        <v>0</v>
      </c>
      <c r="G713" s="840" t="str">
        <f t="shared" si="189"/>
        <v>0</v>
      </c>
      <c r="H713" s="841" t="str">
        <f t="shared" si="190"/>
        <v/>
      </c>
      <c r="I713" s="839" t="str">
        <f t="shared" si="191"/>
        <v/>
      </c>
      <c r="M713" s="785">
        <f t="shared" si="192"/>
        <v>1</v>
      </c>
      <c r="N713" s="842">
        <f t="shared" si="193"/>
        <v>696</v>
      </c>
      <c r="O713" s="816" t="str">
        <f t="shared" si="194"/>
        <v>0</v>
      </c>
      <c r="P713" s="842">
        <f t="shared" si="195"/>
        <v>1</v>
      </c>
      <c r="Q713" s="842">
        <f t="shared" si="196"/>
        <v>1</v>
      </c>
      <c r="BX713" s="67" t="s">
        <v>16</v>
      </c>
      <c r="BY713" s="534" t="s">
        <v>21</v>
      </c>
      <c r="BZ713" s="67" t="s">
        <v>1774</v>
      </c>
      <c r="CA713" s="67" t="s">
        <v>2440</v>
      </c>
    </row>
    <row r="714" spans="2:79">
      <c r="B714" s="839"/>
      <c r="C714" s="839"/>
      <c r="D714" s="839"/>
      <c r="E714" s="839">
        <f>IF(H713&lt;&gt;"",E713,IF(E713="","",IFERROR(MATCH(TRUE(),INDEX(INDEX($K:$K,E713+1):$K$203&lt;&gt;"",0),0)+E713,"")))</f>
        <v>855</v>
      </c>
      <c r="F714" s="840">
        <f t="shared" si="197"/>
        <v>0</v>
      </c>
      <c r="G714" s="840" t="str">
        <f t="shared" si="189"/>
        <v>0</v>
      </c>
      <c r="H714" s="841" t="str">
        <f t="shared" si="190"/>
        <v/>
      </c>
      <c r="I714" s="839" t="str">
        <f t="shared" si="191"/>
        <v/>
      </c>
      <c r="M714" s="785">
        <f t="shared" si="192"/>
        <v>1</v>
      </c>
      <c r="N714" s="842">
        <f t="shared" si="193"/>
        <v>697</v>
      </c>
      <c r="O714" s="816" t="str">
        <f t="shared" si="194"/>
        <v>0</v>
      </c>
      <c r="P714" s="842">
        <f t="shared" si="195"/>
        <v>1</v>
      </c>
      <c r="Q714" s="842">
        <f t="shared" si="196"/>
        <v>1</v>
      </c>
      <c r="BX714" s="67" t="s">
        <v>16</v>
      </c>
      <c r="BY714" s="534" t="s">
        <v>21</v>
      </c>
      <c r="BZ714" s="67" t="s">
        <v>1776</v>
      </c>
      <c r="CA714" s="67" t="s">
        <v>2441</v>
      </c>
    </row>
    <row r="715" spans="2:79">
      <c r="B715" s="839"/>
      <c r="C715" s="839"/>
      <c r="D715" s="839"/>
      <c r="E715" s="839">
        <f>IF(H714&lt;&gt;"",E714,IF(E714="","",IFERROR(MATCH(TRUE(),INDEX(INDEX($K:$K,E714+1):$K$203&lt;&gt;"",0),0)+E714,"")))</f>
        <v>856</v>
      </c>
      <c r="F715" s="840">
        <f t="shared" si="197"/>
        <v>0</v>
      </c>
      <c r="G715" s="840" t="str">
        <f t="shared" si="189"/>
        <v>0</v>
      </c>
      <c r="H715" s="841" t="str">
        <f t="shared" si="190"/>
        <v/>
      </c>
      <c r="I715" s="839" t="str">
        <f t="shared" si="191"/>
        <v/>
      </c>
      <c r="M715" s="785">
        <f t="shared" si="192"/>
        <v>1</v>
      </c>
      <c r="N715" s="842">
        <f t="shared" si="193"/>
        <v>698</v>
      </c>
      <c r="O715" s="816" t="str">
        <f t="shared" si="194"/>
        <v>0</v>
      </c>
      <c r="P715" s="842">
        <f t="shared" si="195"/>
        <v>1</v>
      </c>
      <c r="Q715" s="842">
        <f t="shared" si="196"/>
        <v>1</v>
      </c>
      <c r="BX715" s="67" t="s">
        <v>16</v>
      </c>
      <c r="BY715" s="534" t="s">
        <v>21</v>
      </c>
      <c r="BZ715" s="67" t="s">
        <v>1778</v>
      </c>
      <c r="CA715" s="67" t="s">
        <v>2442</v>
      </c>
    </row>
    <row r="716" spans="2:79">
      <c r="B716" s="839"/>
      <c r="C716" s="839"/>
      <c r="D716" s="839"/>
      <c r="E716" s="839">
        <f>IF(H715&lt;&gt;"",E715,IF(E715="","",IFERROR(MATCH(TRUE(),INDEX(INDEX($K:$K,E715+1):$K$203&lt;&gt;"",0),0)+E715,"")))</f>
        <v>857</v>
      </c>
      <c r="F716" s="840">
        <f t="shared" si="197"/>
        <v>0</v>
      </c>
      <c r="G716" s="840" t="str">
        <f t="shared" si="189"/>
        <v>0</v>
      </c>
      <c r="H716" s="841" t="str">
        <f t="shared" si="190"/>
        <v/>
      </c>
      <c r="I716" s="839" t="str">
        <f t="shared" si="191"/>
        <v/>
      </c>
      <c r="M716" s="785">
        <f t="shared" si="192"/>
        <v>1</v>
      </c>
      <c r="N716" s="842">
        <f t="shared" si="193"/>
        <v>699</v>
      </c>
      <c r="O716" s="816" t="str">
        <f t="shared" si="194"/>
        <v>0</v>
      </c>
      <c r="P716" s="842">
        <f t="shared" si="195"/>
        <v>1</v>
      </c>
      <c r="Q716" s="842">
        <f t="shared" si="196"/>
        <v>1</v>
      </c>
      <c r="BX716" s="67" t="s">
        <v>16</v>
      </c>
      <c r="BY716" s="534" t="s">
        <v>21</v>
      </c>
      <c r="BZ716" s="67" t="s">
        <v>1786</v>
      </c>
      <c r="CA716" s="67" t="s">
        <v>2443</v>
      </c>
    </row>
    <row r="717" spans="2:79">
      <c r="B717" s="839"/>
      <c r="C717" s="839"/>
      <c r="D717" s="839"/>
      <c r="E717" s="839">
        <f>IF(H716&lt;&gt;"",E716,IF(E716="","",IFERROR(MATCH(TRUE(),INDEX(INDEX($K:$K,E716+1):$K$203&lt;&gt;"",0),0)+E716,"")))</f>
        <v>858</v>
      </c>
      <c r="F717" s="840">
        <f t="shared" si="197"/>
        <v>0</v>
      </c>
      <c r="G717" s="840" t="str">
        <f t="shared" si="189"/>
        <v>0</v>
      </c>
      <c r="H717" s="841" t="str">
        <f t="shared" si="190"/>
        <v/>
      </c>
      <c r="I717" s="839" t="str">
        <f t="shared" si="191"/>
        <v/>
      </c>
      <c r="M717" s="785">
        <f t="shared" si="192"/>
        <v>1</v>
      </c>
      <c r="N717" s="842">
        <f t="shared" si="193"/>
        <v>700</v>
      </c>
      <c r="O717" s="816" t="str">
        <f t="shared" si="194"/>
        <v>0</v>
      </c>
      <c r="P717" s="842">
        <f t="shared" si="195"/>
        <v>1</v>
      </c>
      <c r="Q717" s="842">
        <f t="shared" si="196"/>
        <v>1</v>
      </c>
      <c r="BX717" s="67" t="s">
        <v>9</v>
      </c>
      <c r="BY717" s="528" t="s">
        <v>22</v>
      </c>
      <c r="BZ717" s="67" t="s">
        <v>1773</v>
      </c>
      <c r="CA717" s="67" t="s">
        <v>2444</v>
      </c>
    </row>
    <row r="718" spans="2:79">
      <c r="B718" s="839"/>
      <c r="C718" s="839"/>
      <c r="D718" s="839"/>
      <c r="E718" s="839">
        <f>IF(H717&lt;&gt;"",E717,IF(E717="","",IFERROR(MATCH(TRUE(),INDEX(INDEX($K:$K,E717+1):$K$203&lt;&gt;"",0),0)+E717,"")))</f>
        <v>859</v>
      </c>
      <c r="F718" s="840">
        <f t="shared" si="197"/>
        <v>0</v>
      </c>
      <c r="G718" s="840" t="str">
        <f t="shared" si="189"/>
        <v>0</v>
      </c>
      <c r="H718" s="841" t="str">
        <f t="shared" si="190"/>
        <v/>
      </c>
      <c r="I718" s="839" t="str">
        <f t="shared" si="191"/>
        <v/>
      </c>
      <c r="M718" s="785">
        <f t="shared" si="192"/>
        <v>1</v>
      </c>
      <c r="N718" s="842">
        <f t="shared" si="193"/>
        <v>701</v>
      </c>
      <c r="O718" s="816" t="str">
        <f t="shared" si="194"/>
        <v>0</v>
      </c>
      <c r="P718" s="842">
        <f t="shared" si="195"/>
        <v>1</v>
      </c>
      <c r="Q718" s="842">
        <f t="shared" si="196"/>
        <v>1</v>
      </c>
      <c r="BX718" s="67" t="s">
        <v>9</v>
      </c>
      <c r="BY718" s="528" t="s">
        <v>22</v>
      </c>
      <c r="BZ718" s="67" t="s">
        <v>1772</v>
      </c>
      <c r="CA718" s="67" t="s">
        <v>2445</v>
      </c>
    </row>
    <row r="719" spans="2:79">
      <c r="B719" s="839"/>
      <c r="C719" s="839"/>
      <c r="D719" s="839"/>
      <c r="E719" s="839">
        <f>IF(H718&lt;&gt;"",E718,IF(E718="","",IFERROR(MATCH(TRUE(),INDEX(INDEX($K:$K,E718+1):$K$203&lt;&gt;"",0),0)+E718,"")))</f>
        <v>860</v>
      </c>
      <c r="F719" s="840">
        <f t="shared" si="197"/>
        <v>0</v>
      </c>
      <c r="G719" s="840" t="str">
        <f t="shared" si="189"/>
        <v>0</v>
      </c>
      <c r="H719" s="841" t="str">
        <f t="shared" si="190"/>
        <v/>
      </c>
      <c r="I719" s="839" t="str">
        <f t="shared" si="191"/>
        <v/>
      </c>
      <c r="M719" s="785">
        <f t="shared" si="192"/>
        <v>1</v>
      </c>
      <c r="N719" s="842">
        <f t="shared" si="193"/>
        <v>702</v>
      </c>
      <c r="O719" s="816" t="str">
        <f t="shared" si="194"/>
        <v>0</v>
      </c>
      <c r="P719" s="842">
        <f t="shared" si="195"/>
        <v>1</v>
      </c>
      <c r="Q719" s="842">
        <f t="shared" si="196"/>
        <v>1</v>
      </c>
      <c r="BX719" s="67" t="s">
        <v>9</v>
      </c>
      <c r="BY719" s="528" t="s">
        <v>22</v>
      </c>
      <c r="BZ719" s="67" t="s">
        <v>356</v>
      </c>
      <c r="CA719" s="67" t="s">
        <v>2446</v>
      </c>
    </row>
    <row r="720" spans="2:79">
      <c r="B720" s="839"/>
      <c r="C720" s="839"/>
      <c r="D720" s="839"/>
      <c r="E720" s="839">
        <f>IF(H719&lt;&gt;"",E719,IF(E719="","",IFERROR(MATCH(TRUE(),INDEX(INDEX($K:$K,E719+1):$K$203&lt;&gt;"",0),0)+E719,"")))</f>
        <v>861</v>
      </c>
      <c r="F720" s="840">
        <f t="shared" si="197"/>
        <v>0</v>
      </c>
      <c r="G720" s="840" t="str">
        <f t="shared" si="189"/>
        <v>0</v>
      </c>
      <c r="H720" s="841" t="str">
        <f t="shared" si="190"/>
        <v/>
      </c>
      <c r="I720" s="839" t="str">
        <f t="shared" si="191"/>
        <v/>
      </c>
      <c r="M720" s="785">
        <f t="shared" si="192"/>
        <v>1</v>
      </c>
      <c r="N720" s="842">
        <f t="shared" si="193"/>
        <v>703</v>
      </c>
      <c r="O720" s="816" t="str">
        <f t="shared" si="194"/>
        <v>0</v>
      </c>
      <c r="P720" s="842">
        <f t="shared" si="195"/>
        <v>1</v>
      </c>
      <c r="Q720" s="842">
        <f t="shared" si="196"/>
        <v>1</v>
      </c>
      <c r="BX720" s="67" t="s">
        <v>9</v>
      </c>
      <c r="BY720" s="528" t="s">
        <v>22</v>
      </c>
      <c r="BZ720" s="67" t="s">
        <v>1771</v>
      </c>
      <c r="CA720" s="67" t="s">
        <v>2447</v>
      </c>
    </row>
    <row r="721" spans="2:79">
      <c r="B721" s="839"/>
      <c r="C721" s="839"/>
      <c r="D721" s="839"/>
      <c r="E721" s="839">
        <f>IF(H720&lt;&gt;"",E720,IF(E720="","",IFERROR(MATCH(TRUE(),INDEX(INDEX($K:$K,E720+1):$K$203&lt;&gt;"",0),0)+E720,"")))</f>
        <v>862</v>
      </c>
      <c r="F721" s="840">
        <f t="shared" si="197"/>
        <v>0</v>
      </c>
      <c r="G721" s="840" t="str">
        <f t="shared" si="189"/>
        <v>0</v>
      </c>
      <c r="H721" s="841" t="str">
        <f t="shared" si="190"/>
        <v/>
      </c>
      <c r="I721" s="839" t="str">
        <f t="shared" si="191"/>
        <v/>
      </c>
      <c r="M721" s="785">
        <f t="shared" si="192"/>
        <v>1</v>
      </c>
      <c r="N721" s="842">
        <f t="shared" si="193"/>
        <v>704</v>
      </c>
      <c r="O721" s="816" t="str">
        <f t="shared" si="194"/>
        <v>0</v>
      </c>
      <c r="P721" s="842">
        <f t="shared" si="195"/>
        <v>1</v>
      </c>
      <c r="Q721" s="842">
        <f t="shared" si="196"/>
        <v>1</v>
      </c>
      <c r="BX721" s="67" t="s">
        <v>9</v>
      </c>
      <c r="BY721" s="528" t="s">
        <v>22</v>
      </c>
      <c r="BZ721" s="67" t="s">
        <v>357</v>
      </c>
      <c r="CA721" s="67" t="s">
        <v>2448</v>
      </c>
    </row>
    <row r="722" spans="2:79">
      <c r="B722" s="839"/>
      <c r="C722" s="839"/>
      <c r="D722" s="839"/>
      <c r="E722" s="839">
        <f>IF(H721&lt;&gt;"",E721,IF(E721="","",IFERROR(MATCH(TRUE(),INDEX(INDEX($K:$K,E721+1):$K$203&lt;&gt;"",0),0)+E721,"")))</f>
        <v>863</v>
      </c>
      <c r="F722" s="840">
        <f t="shared" si="197"/>
        <v>0</v>
      </c>
      <c r="G722" s="840" t="str">
        <f t="shared" ref="G722:G785" si="198">IF(OR(F722="",M722=""),"",LEFT(F722,M722))</f>
        <v>0</v>
      </c>
      <c r="H722" s="841" t="str">
        <f t="shared" ref="H722:H785" si="199">IF(OR(F722="",M722=""),"",TRIM(MID(F722,M722+1,99999)))</f>
        <v/>
      </c>
      <c r="I722" s="839" t="str">
        <f t="shared" ref="I722:I785" si="200">IF(AND(F722&lt;&gt;"",$N$10&gt;0,M722&gt;$N$10),"Mot &gt; limite","")</f>
        <v/>
      </c>
      <c r="M722" s="785">
        <f t="shared" ref="M722:M785" si="201">IF(OR(F722="",$N$10="",$N$10&lt;=0),"",IF(LEN(F722)&lt;=$N$10,LEN(F722),IFERROR(FIND("♦",SUBSTITUTE(LEFT(F722,$N$10)," ","♦",LEN(LEFT(F722,$N$10))-LEN(SUBSTITUTE(LEFT(F722,$N$10)," ","")))),FIND(" ",F722&amp;" ",$N$10+1)-1)))</f>
        <v>1</v>
      </c>
      <c r="N722" s="842">
        <f t="shared" ref="N722:N785" si="202">IF(O722="","",ROW()-17)</f>
        <v>705</v>
      </c>
      <c r="O722" s="816" t="str">
        <f t="shared" ref="O722:O785" si="203">G722</f>
        <v>0</v>
      </c>
      <c r="P722" s="842">
        <f t="shared" ref="P722:P785" si="204">IF(O722="","",LEN(TRIM(O722))-LEN(SUBSTITUTE(TRIM(O722)," ",""))+1)</f>
        <v>1</v>
      </c>
      <c r="Q722" s="842">
        <f t="shared" ref="Q722:Q785" si="205">IF(O722="","",LEN(O722))</f>
        <v>1</v>
      </c>
      <c r="BX722" s="67" t="s">
        <v>9</v>
      </c>
      <c r="BY722" s="528" t="s">
        <v>22</v>
      </c>
      <c r="BZ722" s="67" t="s">
        <v>1770</v>
      </c>
      <c r="CA722" s="67" t="s">
        <v>2449</v>
      </c>
    </row>
    <row r="723" spans="2:79">
      <c r="B723" s="839"/>
      <c r="C723" s="839"/>
      <c r="D723" s="839"/>
      <c r="E723" s="839">
        <f>IF(H722&lt;&gt;"",E722,IF(E722="","",IFERROR(MATCH(TRUE(),INDEX(INDEX($K:$K,E722+1):$K$203&lt;&gt;"",0),0)+E722,"")))</f>
        <v>864</v>
      </c>
      <c r="F723" s="840">
        <f t="shared" ref="F723:F786" si="206">IF(E723="","",IF(H722&lt;&gt;"",H722,INDEX($D:$D,E723)))</f>
        <v>0</v>
      </c>
      <c r="G723" s="840" t="str">
        <f t="shared" si="198"/>
        <v>0</v>
      </c>
      <c r="H723" s="841" t="str">
        <f t="shared" si="199"/>
        <v/>
      </c>
      <c r="I723" s="839" t="str">
        <f t="shared" si="200"/>
        <v/>
      </c>
      <c r="M723" s="785">
        <f t="shared" si="201"/>
        <v>1</v>
      </c>
      <c r="N723" s="842">
        <f t="shared" si="202"/>
        <v>706</v>
      </c>
      <c r="O723" s="816" t="str">
        <f t="shared" si="203"/>
        <v>0</v>
      </c>
      <c r="P723" s="842">
        <f t="shared" si="204"/>
        <v>1</v>
      </c>
      <c r="Q723" s="842">
        <f t="shared" si="205"/>
        <v>1</v>
      </c>
      <c r="BX723" s="67" t="s">
        <v>9</v>
      </c>
      <c r="BY723" s="528" t="s">
        <v>22</v>
      </c>
      <c r="BZ723" s="67" t="s">
        <v>358</v>
      </c>
      <c r="CA723" s="67" t="s">
        <v>2450</v>
      </c>
    </row>
    <row r="724" spans="2:79">
      <c r="B724" s="839"/>
      <c r="C724" s="839"/>
      <c r="D724" s="839"/>
      <c r="E724" s="839">
        <f>IF(H723&lt;&gt;"",E723,IF(E723="","",IFERROR(MATCH(TRUE(),INDEX(INDEX($K:$K,E723+1):$K$203&lt;&gt;"",0),0)+E723,"")))</f>
        <v>865</v>
      </c>
      <c r="F724" s="840">
        <f t="shared" si="206"/>
        <v>0</v>
      </c>
      <c r="G724" s="840" t="str">
        <f t="shared" si="198"/>
        <v>0</v>
      </c>
      <c r="H724" s="841" t="str">
        <f t="shared" si="199"/>
        <v/>
      </c>
      <c r="I724" s="839" t="str">
        <f t="shared" si="200"/>
        <v/>
      </c>
      <c r="M724" s="785">
        <f t="shared" si="201"/>
        <v>1</v>
      </c>
      <c r="N724" s="842">
        <f t="shared" si="202"/>
        <v>707</v>
      </c>
      <c r="O724" s="816" t="str">
        <f t="shared" si="203"/>
        <v>0</v>
      </c>
      <c r="P724" s="842">
        <f t="shared" si="204"/>
        <v>1</v>
      </c>
      <c r="Q724" s="842">
        <f t="shared" si="205"/>
        <v>1</v>
      </c>
      <c r="BX724" s="67" t="s">
        <v>9</v>
      </c>
      <c r="BY724" s="528" t="s">
        <v>22</v>
      </c>
      <c r="BZ724" s="67" t="s">
        <v>1769</v>
      </c>
      <c r="CA724" s="67" t="s">
        <v>2451</v>
      </c>
    </row>
    <row r="725" spans="2:79">
      <c r="B725" s="839"/>
      <c r="C725" s="839"/>
      <c r="D725" s="839"/>
      <c r="E725" s="839">
        <f>IF(H724&lt;&gt;"",E724,IF(E724="","",IFERROR(MATCH(TRUE(),INDEX(INDEX($K:$K,E724+1):$K$203&lt;&gt;"",0),0)+E724,"")))</f>
        <v>866</v>
      </c>
      <c r="F725" s="840">
        <f t="shared" si="206"/>
        <v>0</v>
      </c>
      <c r="G725" s="840" t="str">
        <f t="shared" si="198"/>
        <v>0</v>
      </c>
      <c r="H725" s="841" t="str">
        <f t="shared" si="199"/>
        <v/>
      </c>
      <c r="I725" s="839" t="str">
        <f t="shared" si="200"/>
        <v/>
      </c>
      <c r="M725" s="785">
        <f t="shared" si="201"/>
        <v>1</v>
      </c>
      <c r="N725" s="842">
        <f t="shared" si="202"/>
        <v>708</v>
      </c>
      <c r="O725" s="816" t="str">
        <f t="shared" si="203"/>
        <v>0</v>
      </c>
      <c r="P725" s="842">
        <f t="shared" si="204"/>
        <v>1</v>
      </c>
      <c r="Q725" s="842">
        <f t="shared" si="205"/>
        <v>1</v>
      </c>
      <c r="BX725" s="67" t="s">
        <v>9</v>
      </c>
      <c r="BY725" s="528" t="s">
        <v>22</v>
      </c>
      <c r="BZ725" s="67" t="s">
        <v>1768</v>
      </c>
      <c r="CA725" s="67" t="s">
        <v>2452</v>
      </c>
    </row>
    <row r="726" spans="2:79">
      <c r="B726" s="839"/>
      <c r="C726" s="839"/>
      <c r="D726" s="839"/>
      <c r="E726" s="839">
        <f>IF(H725&lt;&gt;"",E725,IF(E725="","",IFERROR(MATCH(TRUE(),INDEX(INDEX($K:$K,E725+1):$K$203&lt;&gt;"",0),0)+E725,"")))</f>
        <v>867</v>
      </c>
      <c r="F726" s="840">
        <f t="shared" si="206"/>
        <v>0</v>
      </c>
      <c r="G726" s="840" t="str">
        <f t="shared" si="198"/>
        <v>0</v>
      </c>
      <c r="H726" s="841" t="str">
        <f t="shared" si="199"/>
        <v/>
      </c>
      <c r="I726" s="839" t="str">
        <f t="shared" si="200"/>
        <v/>
      </c>
      <c r="M726" s="785">
        <f t="shared" si="201"/>
        <v>1</v>
      </c>
      <c r="N726" s="842">
        <f t="shared" si="202"/>
        <v>709</v>
      </c>
      <c r="O726" s="816" t="str">
        <f t="shared" si="203"/>
        <v>0</v>
      </c>
      <c r="P726" s="842">
        <f t="shared" si="204"/>
        <v>1</v>
      </c>
      <c r="Q726" s="842">
        <f t="shared" si="205"/>
        <v>1</v>
      </c>
      <c r="BX726" s="67" t="s">
        <v>10</v>
      </c>
      <c r="BY726" s="528" t="s">
        <v>22</v>
      </c>
      <c r="BZ726" s="67" t="s">
        <v>359</v>
      </c>
      <c r="CA726" s="67" t="s">
        <v>2453</v>
      </c>
    </row>
    <row r="727" spans="2:79">
      <c r="B727" s="839"/>
      <c r="C727" s="839"/>
      <c r="D727" s="839"/>
      <c r="E727" s="839">
        <f>IF(H726&lt;&gt;"",E726,IF(E726="","",IFERROR(MATCH(TRUE(),INDEX(INDEX($K:$K,E726+1):$K$203&lt;&gt;"",0),0)+E726,"")))</f>
        <v>868</v>
      </c>
      <c r="F727" s="840">
        <f t="shared" si="206"/>
        <v>0</v>
      </c>
      <c r="G727" s="840" t="str">
        <f t="shared" si="198"/>
        <v>0</v>
      </c>
      <c r="H727" s="841" t="str">
        <f t="shared" si="199"/>
        <v/>
      </c>
      <c r="I727" s="839" t="str">
        <f t="shared" si="200"/>
        <v/>
      </c>
      <c r="M727" s="785">
        <f t="shared" si="201"/>
        <v>1</v>
      </c>
      <c r="N727" s="842">
        <f t="shared" si="202"/>
        <v>710</v>
      </c>
      <c r="O727" s="816" t="str">
        <f t="shared" si="203"/>
        <v>0</v>
      </c>
      <c r="P727" s="842">
        <f t="shared" si="204"/>
        <v>1</v>
      </c>
      <c r="Q727" s="842">
        <f t="shared" si="205"/>
        <v>1</v>
      </c>
      <c r="BX727" s="67" t="s">
        <v>10</v>
      </c>
      <c r="BY727" s="528" t="s">
        <v>22</v>
      </c>
      <c r="BZ727" s="67" t="s">
        <v>360</v>
      </c>
      <c r="CA727" s="67" t="s">
        <v>2454</v>
      </c>
    </row>
    <row r="728" spans="2:79">
      <c r="B728" s="839"/>
      <c r="C728" s="839"/>
      <c r="D728" s="839"/>
      <c r="E728" s="839">
        <f>IF(H727&lt;&gt;"",E727,IF(E727="","",IFERROR(MATCH(TRUE(),INDEX(INDEX($K:$K,E727+1):$K$203&lt;&gt;"",0),0)+E727,"")))</f>
        <v>869</v>
      </c>
      <c r="F728" s="840">
        <f t="shared" si="206"/>
        <v>0</v>
      </c>
      <c r="G728" s="840" t="str">
        <f t="shared" si="198"/>
        <v>0</v>
      </c>
      <c r="H728" s="841" t="str">
        <f t="shared" si="199"/>
        <v/>
      </c>
      <c r="I728" s="839" t="str">
        <f t="shared" si="200"/>
        <v/>
      </c>
      <c r="M728" s="785">
        <f t="shared" si="201"/>
        <v>1</v>
      </c>
      <c r="N728" s="842">
        <f t="shared" si="202"/>
        <v>711</v>
      </c>
      <c r="O728" s="816" t="str">
        <f t="shared" si="203"/>
        <v>0</v>
      </c>
      <c r="P728" s="842">
        <f t="shared" si="204"/>
        <v>1</v>
      </c>
      <c r="Q728" s="842">
        <f t="shared" si="205"/>
        <v>1</v>
      </c>
      <c r="BX728" s="67" t="s">
        <v>10</v>
      </c>
      <c r="BY728" s="528" t="s">
        <v>22</v>
      </c>
      <c r="BZ728" s="67" t="s">
        <v>361</v>
      </c>
      <c r="CA728" s="67" t="s">
        <v>2455</v>
      </c>
    </row>
    <row r="729" spans="2:79">
      <c r="B729" s="839"/>
      <c r="C729" s="839"/>
      <c r="D729" s="839"/>
      <c r="E729" s="839">
        <f>IF(H728&lt;&gt;"",E728,IF(E728="","",IFERROR(MATCH(TRUE(),INDEX(INDEX($K:$K,E728+1):$K$203&lt;&gt;"",0),0)+E728,"")))</f>
        <v>870</v>
      </c>
      <c r="F729" s="840">
        <f t="shared" si="206"/>
        <v>0</v>
      </c>
      <c r="G729" s="840" t="str">
        <f t="shared" si="198"/>
        <v>0</v>
      </c>
      <c r="H729" s="841" t="str">
        <f t="shared" si="199"/>
        <v/>
      </c>
      <c r="I729" s="839" t="str">
        <f t="shared" si="200"/>
        <v/>
      </c>
      <c r="M729" s="785">
        <f t="shared" si="201"/>
        <v>1</v>
      </c>
      <c r="N729" s="842">
        <f t="shared" si="202"/>
        <v>712</v>
      </c>
      <c r="O729" s="816" t="str">
        <f t="shared" si="203"/>
        <v>0</v>
      </c>
      <c r="P729" s="842">
        <f t="shared" si="204"/>
        <v>1</v>
      </c>
      <c r="Q729" s="842">
        <f t="shared" si="205"/>
        <v>1</v>
      </c>
      <c r="BX729" s="67" t="s">
        <v>10</v>
      </c>
      <c r="BY729" s="528" t="s">
        <v>22</v>
      </c>
      <c r="BZ729" s="67" t="s">
        <v>362</v>
      </c>
      <c r="CA729" s="67" t="s">
        <v>2456</v>
      </c>
    </row>
    <row r="730" spans="2:79">
      <c r="B730" s="839"/>
      <c r="C730" s="839"/>
      <c r="D730" s="839"/>
      <c r="E730" s="839">
        <f>IF(H729&lt;&gt;"",E729,IF(E729="","",IFERROR(MATCH(TRUE(),INDEX(INDEX($K:$K,E729+1):$K$203&lt;&gt;"",0),0)+E729,"")))</f>
        <v>871</v>
      </c>
      <c r="F730" s="840">
        <f t="shared" si="206"/>
        <v>0</v>
      </c>
      <c r="G730" s="840" t="str">
        <f t="shared" si="198"/>
        <v>0</v>
      </c>
      <c r="H730" s="841" t="str">
        <f t="shared" si="199"/>
        <v/>
      </c>
      <c r="I730" s="839" t="str">
        <f t="shared" si="200"/>
        <v/>
      </c>
      <c r="M730" s="785">
        <f t="shared" si="201"/>
        <v>1</v>
      </c>
      <c r="N730" s="842">
        <f t="shared" si="202"/>
        <v>713</v>
      </c>
      <c r="O730" s="816" t="str">
        <f t="shared" si="203"/>
        <v>0</v>
      </c>
      <c r="P730" s="842">
        <f t="shared" si="204"/>
        <v>1</v>
      </c>
      <c r="Q730" s="842">
        <f t="shared" si="205"/>
        <v>1</v>
      </c>
      <c r="BX730" s="67" t="s">
        <v>10</v>
      </c>
      <c r="BY730" s="528" t="s">
        <v>22</v>
      </c>
      <c r="BZ730" s="67" t="s">
        <v>1767</v>
      </c>
      <c r="CA730" s="67" t="s">
        <v>2457</v>
      </c>
    </row>
    <row r="731" spans="2:79">
      <c r="B731" s="839"/>
      <c r="C731" s="839"/>
      <c r="D731" s="839"/>
      <c r="E731" s="839">
        <f>IF(H730&lt;&gt;"",E730,IF(E730="","",IFERROR(MATCH(TRUE(),INDEX(INDEX($K:$K,E730+1):$K$203&lt;&gt;"",0),0)+E730,"")))</f>
        <v>872</v>
      </c>
      <c r="F731" s="840">
        <f t="shared" si="206"/>
        <v>0</v>
      </c>
      <c r="G731" s="840" t="str">
        <f t="shared" si="198"/>
        <v>0</v>
      </c>
      <c r="H731" s="841" t="str">
        <f t="shared" si="199"/>
        <v/>
      </c>
      <c r="I731" s="839" t="str">
        <f t="shared" si="200"/>
        <v/>
      </c>
      <c r="M731" s="785">
        <f t="shared" si="201"/>
        <v>1</v>
      </c>
      <c r="N731" s="842">
        <f t="shared" si="202"/>
        <v>714</v>
      </c>
      <c r="O731" s="816" t="str">
        <f t="shared" si="203"/>
        <v>0</v>
      </c>
      <c r="P731" s="842">
        <f t="shared" si="204"/>
        <v>1</v>
      </c>
      <c r="Q731" s="842">
        <f t="shared" si="205"/>
        <v>1</v>
      </c>
      <c r="BX731" s="67" t="s">
        <v>10</v>
      </c>
      <c r="BY731" s="528" t="s">
        <v>22</v>
      </c>
      <c r="BZ731" s="67" t="s">
        <v>363</v>
      </c>
      <c r="CA731" s="67" t="s">
        <v>2458</v>
      </c>
    </row>
    <row r="732" spans="2:79">
      <c r="B732" s="839"/>
      <c r="C732" s="839"/>
      <c r="D732" s="839"/>
      <c r="E732" s="839">
        <f>IF(H731&lt;&gt;"",E731,IF(E731="","",IFERROR(MATCH(TRUE(),INDEX(INDEX($K:$K,E731+1):$K$203&lt;&gt;"",0),0)+E731,"")))</f>
        <v>873</v>
      </c>
      <c r="F732" s="840">
        <f t="shared" si="206"/>
        <v>0</v>
      </c>
      <c r="G732" s="840" t="str">
        <f t="shared" si="198"/>
        <v>0</v>
      </c>
      <c r="H732" s="841" t="str">
        <f t="shared" si="199"/>
        <v/>
      </c>
      <c r="I732" s="839" t="str">
        <f t="shared" si="200"/>
        <v/>
      </c>
      <c r="M732" s="785">
        <f t="shared" si="201"/>
        <v>1</v>
      </c>
      <c r="N732" s="842">
        <f t="shared" si="202"/>
        <v>715</v>
      </c>
      <c r="O732" s="816" t="str">
        <f t="shared" si="203"/>
        <v>0</v>
      </c>
      <c r="P732" s="842">
        <f t="shared" si="204"/>
        <v>1</v>
      </c>
      <c r="Q732" s="842">
        <f t="shared" si="205"/>
        <v>1</v>
      </c>
      <c r="BX732" s="67" t="s">
        <v>10</v>
      </c>
      <c r="BY732" s="528" t="s">
        <v>22</v>
      </c>
      <c r="BZ732" s="67" t="s">
        <v>364</v>
      </c>
      <c r="CA732" s="67" t="s">
        <v>2459</v>
      </c>
    </row>
    <row r="733" spans="2:79">
      <c r="B733" s="839"/>
      <c r="C733" s="839"/>
      <c r="D733" s="839"/>
      <c r="E733" s="839">
        <f>IF(H732&lt;&gt;"",E732,IF(E732="","",IFERROR(MATCH(TRUE(),INDEX(INDEX($K:$K,E732+1):$K$203&lt;&gt;"",0),0)+E732,"")))</f>
        <v>874</v>
      </c>
      <c r="F733" s="840">
        <f t="shared" si="206"/>
        <v>0</v>
      </c>
      <c r="G733" s="840" t="str">
        <f t="shared" si="198"/>
        <v>0</v>
      </c>
      <c r="H733" s="841" t="str">
        <f t="shared" si="199"/>
        <v/>
      </c>
      <c r="I733" s="839" t="str">
        <f t="shared" si="200"/>
        <v/>
      </c>
      <c r="M733" s="785">
        <f t="shared" si="201"/>
        <v>1</v>
      </c>
      <c r="N733" s="842">
        <f t="shared" si="202"/>
        <v>716</v>
      </c>
      <c r="O733" s="816" t="str">
        <f t="shared" si="203"/>
        <v>0</v>
      </c>
      <c r="P733" s="842">
        <f t="shared" si="204"/>
        <v>1</v>
      </c>
      <c r="Q733" s="842">
        <f t="shared" si="205"/>
        <v>1</v>
      </c>
      <c r="BX733" s="67" t="s">
        <v>10</v>
      </c>
      <c r="BY733" s="528" t="s">
        <v>22</v>
      </c>
      <c r="BZ733" s="67" t="s">
        <v>1766</v>
      </c>
      <c r="CA733" s="67" t="s">
        <v>2460</v>
      </c>
    </row>
    <row r="734" spans="2:79">
      <c r="B734" s="839"/>
      <c r="C734" s="839"/>
      <c r="D734" s="839"/>
      <c r="E734" s="839">
        <f>IF(H733&lt;&gt;"",E733,IF(E733="","",IFERROR(MATCH(TRUE(),INDEX(INDEX($K:$K,E733+1):$K$203&lt;&gt;"",0),0)+E733,"")))</f>
        <v>875</v>
      </c>
      <c r="F734" s="840">
        <f t="shared" si="206"/>
        <v>0</v>
      </c>
      <c r="G734" s="840" t="str">
        <f t="shared" si="198"/>
        <v>0</v>
      </c>
      <c r="H734" s="841" t="str">
        <f t="shared" si="199"/>
        <v/>
      </c>
      <c r="I734" s="839" t="str">
        <f t="shared" si="200"/>
        <v/>
      </c>
      <c r="M734" s="785">
        <f t="shared" si="201"/>
        <v>1</v>
      </c>
      <c r="N734" s="842">
        <f t="shared" si="202"/>
        <v>717</v>
      </c>
      <c r="O734" s="816" t="str">
        <f t="shared" si="203"/>
        <v>0</v>
      </c>
      <c r="P734" s="842">
        <f t="shared" si="204"/>
        <v>1</v>
      </c>
      <c r="Q734" s="842">
        <f t="shared" si="205"/>
        <v>1</v>
      </c>
      <c r="BX734" s="67" t="s">
        <v>11</v>
      </c>
      <c r="BY734" s="528" t="s">
        <v>22</v>
      </c>
      <c r="BZ734" s="67" t="s">
        <v>1765</v>
      </c>
      <c r="CA734" s="67" t="s">
        <v>2461</v>
      </c>
    </row>
    <row r="735" spans="2:79">
      <c r="B735" s="839"/>
      <c r="C735" s="839"/>
      <c r="D735" s="839"/>
      <c r="E735" s="839">
        <f>IF(H734&lt;&gt;"",E734,IF(E734="","",IFERROR(MATCH(TRUE(),INDEX(INDEX($K:$K,E734+1):$K$203&lt;&gt;"",0),0)+E734,"")))</f>
        <v>876</v>
      </c>
      <c r="F735" s="840">
        <f t="shared" si="206"/>
        <v>0</v>
      </c>
      <c r="G735" s="840" t="str">
        <f t="shared" si="198"/>
        <v>0</v>
      </c>
      <c r="H735" s="841" t="str">
        <f t="shared" si="199"/>
        <v/>
      </c>
      <c r="I735" s="839" t="str">
        <f t="shared" si="200"/>
        <v/>
      </c>
      <c r="M735" s="785">
        <f t="shared" si="201"/>
        <v>1</v>
      </c>
      <c r="N735" s="842">
        <f t="shared" si="202"/>
        <v>718</v>
      </c>
      <c r="O735" s="816" t="str">
        <f t="shared" si="203"/>
        <v>0</v>
      </c>
      <c r="P735" s="842">
        <f t="shared" si="204"/>
        <v>1</v>
      </c>
      <c r="Q735" s="842">
        <f t="shared" si="205"/>
        <v>1</v>
      </c>
      <c r="BX735" s="67" t="s">
        <v>11</v>
      </c>
      <c r="BY735" s="528" t="s">
        <v>22</v>
      </c>
      <c r="BZ735" s="67" t="s">
        <v>1764</v>
      </c>
      <c r="CA735" s="67" t="s">
        <v>2462</v>
      </c>
    </row>
    <row r="736" spans="2:79">
      <c r="B736" s="839"/>
      <c r="C736" s="839"/>
      <c r="D736" s="839"/>
      <c r="E736" s="839">
        <f>IF(H735&lt;&gt;"",E735,IF(E735="","",IFERROR(MATCH(TRUE(),INDEX(INDEX($K:$K,E735+1):$K$203&lt;&gt;"",0),0)+E735,"")))</f>
        <v>877</v>
      </c>
      <c r="F736" s="840">
        <f t="shared" si="206"/>
        <v>0</v>
      </c>
      <c r="G736" s="840" t="str">
        <f t="shared" si="198"/>
        <v>0</v>
      </c>
      <c r="H736" s="841" t="str">
        <f t="shared" si="199"/>
        <v/>
      </c>
      <c r="I736" s="839" t="str">
        <f t="shared" si="200"/>
        <v/>
      </c>
      <c r="M736" s="785">
        <f t="shared" si="201"/>
        <v>1</v>
      </c>
      <c r="N736" s="842">
        <f t="shared" si="202"/>
        <v>719</v>
      </c>
      <c r="O736" s="816" t="str">
        <f t="shared" si="203"/>
        <v>0</v>
      </c>
      <c r="P736" s="842">
        <f t="shared" si="204"/>
        <v>1</v>
      </c>
      <c r="Q736" s="842">
        <f t="shared" si="205"/>
        <v>1</v>
      </c>
      <c r="BX736" s="67" t="s">
        <v>11</v>
      </c>
      <c r="BY736" s="528" t="s">
        <v>22</v>
      </c>
      <c r="BZ736" s="67" t="s">
        <v>1763</v>
      </c>
      <c r="CA736" s="67" t="s">
        <v>2463</v>
      </c>
    </row>
    <row r="737" spans="2:79">
      <c r="B737" s="839"/>
      <c r="C737" s="839"/>
      <c r="D737" s="839"/>
      <c r="E737" s="839">
        <f>IF(H736&lt;&gt;"",E736,IF(E736="","",IFERROR(MATCH(TRUE(),INDEX(INDEX($K:$K,E736+1):$K$203&lt;&gt;"",0),0)+E736,"")))</f>
        <v>878</v>
      </c>
      <c r="F737" s="840">
        <f t="shared" si="206"/>
        <v>0</v>
      </c>
      <c r="G737" s="840" t="str">
        <f t="shared" si="198"/>
        <v>0</v>
      </c>
      <c r="H737" s="841" t="str">
        <f t="shared" si="199"/>
        <v/>
      </c>
      <c r="I737" s="839" t="str">
        <f t="shared" si="200"/>
        <v/>
      </c>
      <c r="M737" s="785">
        <f t="shared" si="201"/>
        <v>1</v>
      </c>
      <c r="N737" s="842">
        <f t="shared" si="202"/>
        <v>720</v>
      </c>
      <c r="O737" s="816" t="str">
        <f t="shared" si="203"/>
        <v>0</v>
      </c>
      <c r="P737" s="842">
        <f t="shared" si="204"/>
        <v>1</v>
      </c>
      <c r="Q737" s="842">
        <f t="shared" si="205"/>
        <v>1</v>
      </c>
      <c r="BX737" s="67" t="s">
        <v>11</v>
      </c>
      <c r="BY737" s="528" t="s">
        <v>22</v>
      </c>
      <c r="BZ737" s="67" t="s">
        <v>1762</v>
      </c>
      <c r="CA737" s="67" t="s">
        <v>2464</v>
      </c>
    </row>
    <row r="738" spans="2:79">
      <c r="B738" s="839"/>
      <c r="C738" s="839"/>
      <c r="D738" s="839"/>
      <c r="E738" s="839">
        <f>IF(H737&lt;&gt;"",E737,IF(E737="","",IFERROR(MATCH(TRUE(),INDEX(INDEX($K:$K,E737+1):$K$203&lt;&gt;"",0),0)+E737,"")))</f>
        <v>879</v>
      </c>
      <c r="F738" s="840">
        <f t="shared" si="206"/>
        <v>0</v>
      </c>
      <c r="G738" s="840" t="str">
        <f t="shared" si="198"/>
        <v>0</v>
      </c>
      <c r="H738" s="841" t="str">
        <f t="shared" si="199"/>
        <v/>
      </c>
      <c r="I738" s="839" t="str">
        <f t="shared" si="200"/>
        <v/>
      </c>
      <c r="M738" s="785">
        <f t="shared" si="201"/>
        <v>1</v>
      </c>
      <c r="N738" s="842">
        <f t="shared" si="202"/>
        <v>721</v>
      </c>
      <c r="O738" s="816" t="str">
        <f t="shared" si="203"/>
        <v>0</v>
      </c>
      <c r="P738" s="842">
        <f t="shared" si="204"/>
        <v>1</v>
      </c>
      <c r="Q738" s="842">
        <f t="shared" si="205"/>
        <v>1</v>
      </c>
      <c r="BX738" s="67" t="s">
        <v>11</v>
      </c>
      <c r="BY738" s="528" t="s">
        <v>22</v>
      </c>
      <c r="BZ738" s="67" t="s">
        <v>1761</v>
      </c>
      <c r="CA738" s="67" t="s">
        <v>2465</v>
      </c>
    </row>
    <row r="739" spans="2:79">
      <c r="B739" s="839"/>
      <c r="C739" s="839"/>
      <c r="D739" s="839"/>
      <c r="E739" s="839">
        <f>IF(H738&lt;&gt;"",E738,IF(E738="","",IFERROR(MATCH(TRUE(),INDEX(INDEX($K:$K,E738+1):$K$203&lt;&gt;"",0),0)+E738,"")))</f>
        <v>880</v>
      </c>
      <c r="F739" s="840">
        <f t="shared" si="206"/>
        <v>0</v>
      </c>
      <c r="G739" s="840" t="str">
        <f t="shared" si="198"/>
        <v>0</v>
      </c>
      <c r="H739" s="841" t="str">
        <f t="shared" si="199"/>
        <v/>
      </c>
      <c r="I739" s="839" t="str">
        <f t="shared" si="200"/>
        <v/>
      </c>
      <c r="M739" s="785">
        <f t="shared" si="201"/>
        <v>1</v>
      </c>
      <c r="N739" s="842">
        <f t="shared" si="202"/>
        <v>722</v>
      </c>
      <c r="O739" s="816" t="str">
        <f t="shared" si="203"/>
        <v>0</v>
      </c>
      <c r="P739" s="842">
        <f t="shared" si="204"/>
        <v>1</v>
      </c>
      <c r="Q739" s="842">
        <f t="shared" si="205"/>
        <v>1</v>
      </c>
      <c r="BX739" s="67" t="s">
        <v>11</v>
      </c>
      <c r="BY739" s="528" t="s">
        <v>22</v>
      </c>
      <c r="BZ739" s="67" t="s">
        <v>365</v>
      </c>
      <c r="CA739" s="67" t="s">
        <v>2466</v>
      </c>
    </row>
    <row r="740" spans="2:79">
      <c r="B740" s="839"/>
      <c r="C740" s="839"/>
      <c r="D740" s="839"/>
      <c r="E740" s="839">
        <f>IF(H739&lt;&gt;"",E739,IF(E739="","",IFERROR(MATCH(TRUE(),INDEX(INDEX($K:$K,E739+1):$K$203&lt;&gt;"",0),0)+E739,"")))</f>
        <v>881</v>
      </c>
      <c r="F740" s="840">
        <f t="shared" si="206"/>
        <v>0</v>
      </c>
      <c r="G740" s="840" t="str">
        <f t="shared" si="198"/>
        <v>0</v>
      </c>
      <c r="H740" s="841" t="str">
        <f t="shared" si="199"/>
        <v/>
      </c>
      <c r="I740" s="839" t="str">
        <f t="shared" si="200"/>
        <v/>
      </c>
      <c r="M740" s="785">
        <f t="shared" si="201"/>
        <v>1</v>
      </c>
      <c r="N740" s="842">
        <f t="shared" si="202"/>
        <v>723</v>
      </c>
      <c r="O740" s="816" t="str">
        <f t="shared" si="203"/>
        <v>0</v>
      </c>
      <c r="P740" s="842">
        <f t="shared" si="204"/>
        <v>1</v>
      </c>
      <c r="Q740" s="842">
        <f t="shared" si="205"/>
        <v>1</v>
      </c>
      <c r="BX740" s="67" t="s">
        <v>11</v>
      </c>
      <c r="BY740" s="528" t="s">
        <v>22</v>
      </c>
      <c r="BZ740" s="67" t="s">
        <v>1760</v>
      </c>
      <c r="CA740" s="67" t="s">
        <v>2467</v>
      </c>
    </row>
    <row r="741" spans="2:79">
      <c r="B741" s="839"/>
      <c r="C741" s="839"/>
      <c r="D741" s="839"/>
      <c r="E741" s="839">
        <f>IF(H740&lt;&gt;"",E740,IF(E740="","",IFERROR(MATCH(TRUE(),INDEX(INDEX($K:$K,E740+1):$K$203&lt;&gt;"",0),0)+E740,"")))</f>
        <v>882</v>
      </c>
      <c r="F741" s="840">
        <f t="shared" si="206"/>
        <v>0</v>
      </c>
      <c r="G741" s="840" t="str">
        <f t="shared" si="198"/>
        <v>0</v>
      </c>
      <c r="H741" s="841" t="str">
        <f t="shared" si="199"/>
        <v/>
      </c>
      <c r="I741" s="839" t="str">
        <f t="shared" si="200"/>
        <v/>
      </c>
      <c r="M741" s="785">
        <f t="shared" si="201"/>
        <v>1</v>
      </c>
      <c r="N741" s="842">
        <f t="shared" si="202"/>
        <v>724</v>
      </c>
      <c r="O741" s="816" t="str">
        <f t="shared" si="203"/>
        <v>0</v>
      </c>
      <c r="P741" s="842">
        <f t="shared" si="204"/>
        <v>1</v>
      </c>
      <c r="Q741" s="842">
        <f t="shared" si="205"/>
        <v>1</v>
      </c>
      <c r="BX741" s="67" t="s">
        <v>11</v>
      </c>
      <c r="BY741" s="528" t="s">
        <v>22</v>
      </c>
      <c r="BZ741" s="67" t="s">
        <v>1759</v>
      </c>
      <c r="CA741" s="67" t="s">
        <v>2468</v>
      </c>
    </row>
    <row r="742" spans="2:79">
      <c r="B742" s="839"/>
      <c r="C742" s="839"/>
      <c r="D742" s="839"/>
      <c r="E742" s="839">
        <f>IF(H741&lt;&gt;"",E741,IF(E741="","",IFERROR(MATCH(TRUE(),INDEX(INDEX($K:$K,E741+1):$K$203&lt;&gt;"",0),0)+E741,"")))</f>
        <v>883</v>
      </c>
      <c r="F742" s="840">
        <f t="shared" si="206"/>
        <v>0</v>
      </c>
      <c r="G742" s="840" t="str">
        <f t="shared" si="198"/>
        <v>0</v>
      </c>
      <c r="H742" s="841" t="str">
        <f t="shared" si="199"/>
        <v/>
      </c>
      <c r="I742" s="839" t="str">
        <f t="shared" si="200"/>
        <v/>
      </c>
      <c r="M742" s="785">
        <f t="shared" si="201"/>
        <v>1</v>
      </c>
      <c r="N742" s="842">
        <f t="shared" si="202"/>
        <v>725</v>
      </c>
      <c r="O742" s="816" t="str">
        <f t="shared" si="203"/>
        <v>0</v>
      </c>
      <c r="P742" s="842">
        <f t="shared" si="204"/>
        <v>1</v>
      </c>
      <c r="Q742" s="842">
        <f t="shared" si="205"/>
        <v>1</v>
      </c>
      <c r="BX742" s="67" t="s">
        <v>11</v>
      </c>
      <c r="BY742" s="528" t="s">
        <v>22</v>
      </c>
      <c r="BZ742" s="67" t="s">
        <v>366</v>
      </c>
      <c r="CA742" s="67" t="s">
        <v>2469</v>
      </c>
    </row>
    <row r="743" spans="2:79">
      <c r="B743" s="839"/>
      <c r="C743" s="839"/>
      <c r="D743" s="839"/>
      <c r="E743" s="839">
        <f>IF(H742&lt;&gt;"",E742,IF(E742="","",IFERROR(MATCH(TRUE(),INDEX(INDEX($K:$K,E742+1):$K$203&lt;&gt;"",0),0)+E742,"")))</f>
        <v>884</v>
      </c>
      <c r="F743" s="840">
        <f t="shared" si="206"/>
        <v>0</v>
      </c>
      <c r="G743" s="840" t="str">
        <f t="shared" si="198"/>
        <v>0</v>
      </c>
      <c r="H743" s="841" t="str">
        <f t="shared" si="199"/>
        <v/>
      </c>
      <c r="I743" s="839" t="str">
        <f t="shared" si="200"/>
        <v/>
      </c>
      <c r="M743" s="785">
        <f t="shared" si="201"/>
        <v>1</v>
      </c>
      <c r="N743" s="842">
        <f t="shared" si="202"/>
        <v>726</v>
      </c>
      <c r="O743" s="816" t="str">
        <f t="shared" si="203"/>
        <v>0</v>
      </c>
      <c r="P743" s="842">
        <f t="shared" si="204"/>
        <v>1</v>
      </c>
      <c r="Q743" s="842">
        <f t="shared" si="205"/>
        <v>1</v>
      </c>
      <c r="BX743" s="67" t="s">
        <v>11</v>
      </c>
      <c r="BY743" s="528" t="s">
        <v>22</v>
      </c>
      <c r="BZ743" s="67" t="s">
        <v>367</v>
      </c>
      <c r="CA743" s="67" t="s">
        <v>2470</v>
      </c>
    </row>
    <row r="744" spans="2:79">
      <c r="B744" s="839"/>
      <c r="C744" s="839"/>
      <c r="D744" s="839"/>
      <c r="E744" s="839">
        <f>IF(H743&lt;&gt;"",E743,IF(E743="","",IFERROR(MATCH(TRUE(),INDEX(INDEX($K:$K,E743+1):$K$203&lt;&gt;"",0),0)+E743,"")))</f>
        <v>885</v>
      </c>
      <c r="F744" s="840">
        <f t="shared" si="206"/>
        <v>0</v>
      </c>
      <c r="G744" s="840" t="str">
        <f t="shared" si="198"/>
        <v>0</v>
      </c>
      <c r="H744" s="841" t="str">
        <f t="shared" si="199"/>
        <v/>
      </c>
      <c r="I744" s="839" t="str">
        <f t="shared" si="200"/>
        <v/>
      </c>
      <c r="M744" s="785">
        <f t="shared" si="201"/>
        <v>1</v>
      </c>
      <c r="N744" s="842">
        <f t="shared" si="202"/>
        <v>727</v>
      </c>
      <c r="O744" s="816" t="str">
        <f t="shared" si="203"/>
        <v>0</v>
      </c>
      <c r="P744" s="842">
        <f t="shared" si="204"/>
        <v>1</v>
      </c>
      <c r="Q744" s="842">
        <f t="shared" si="205"/>
        <v>1</v>
      </c>
      <c r="BX744" s="67" t="s">
        <v>11</v>
      </c>
      <c r="BY744" s="528" t="s">
        <v>22</v>
      </c>
      <c r="BZ744" s="67" t="s">
        <v>368</v>
      </c>
      <c r="CA744" s="67" t="s">
        <v>2471</v>
      </c>
    </row>
    <row r="745" spans="2:79">
      <c r="B745" s="839"/>
      <c r="C745" s="839"/>
      <c r="D745" s="839"/>
      <c r="E745" s="839">
        <f>IF(H744&lt;&gt;"",E744,IF(E744="","",IFERROR(MATCH(TRUE(),INDEX(INDEX($K:$K,E744+1):$K$203&lt;&gt;"",0),0)+E744,"")))</f>
        <v>886</v>
      </c>
      <c r="F745" s="840">
        <f t="shared" si="206"/>
        <v>0</v>
      </c>
      <c r="G745" s="840" t="str">
        <f t="shared" si="198"/>
        <v>0</v>
      </c>
      <c r="H745" s="841" t="str">
        <f t="shared" si="199"/>
        <v/>
      </c>
      <c r="I745" s="839" t="str">
        <f t="shared" si="200"/>
        <v/>
      </c>
      <c r="M745" s="785">
        <f t="shared" si="201"/>
        <v>1</v>
      </c>
      <c r="N745" s="842">
        <f t="shared" si="202"/>
        <v>728</v>
      </c>
      <c r="O745" s="816" t="str">
        <f t="shared" si="203"/>
        <v>0</v>
      </c>
      <c r="P745" s="842">
        <f t="shared" si="204"/>
        <v>1</v>
      </c>
      <c r="Q745" s="842">
        <f t="shared" si="205"/>
        <v>1</v>
      </c>
      <c r="BX745" s="67" t="s">
        <v>16</v>
      </c>
      <c r="BY745" s="528" t="s">
        <v>22</v>
      </c>
      <c r="BZ745" s="67" t="s">
        <v>1758</v>
      </c>
      <c r="CA745" s="67" t="s">
        <v>2472</v>
      </c>
    </row>
    <row r="746" spans="2:79">
      <c r="B746" s="839"/>
      <c r="C746" s="839"/>
      <c r="D746" s="839"/>
      <c r="E746" s="839">
        <f>IF(H745&lt;&gt;"",E745,IF(E745="","",IFERROR(MATCH(TRUE(),INDEX(INDEX($K:$K,E745+1):$K$203&lt;&gt;"",0),0)+E745,"")))</f>
        <v>887</v>
      </c>
      <c r="F746" s="840">
        <f t="shared" si="206"/>
        <v>0</v>
      </c>
      <c r="G746" s="840" t="str">
        <f t="shared" si="198"/>
        <v>0</v>
      </c>
      <c r="H746" s="841" t="str">
        <f t="shared" si="199"/>
        <v/>
      </c>
      <c r="I746" s="839" t="str">
        <f t="shared" si="200"/>
        <v/>
      </c>
      <c r="M746" s="785">
        <f t="shared" si="201"/>
        <v>1</v>
      </c>
      <c r="N746" s="842">
        <f t="shared" si="202"/>
        <v>729</v>
      </c>
      <c r="O746" s="816" t="str">
        <f t="shared" si="203"/>
        <v>0</v>
      </c>
      <c r="P746" s="842">
        <f t="shared" si="204"/>
        <v>1</v>
      </c>
      <c r="Q746" s="842">
        <f t="shared" si="205"/>
        <v>1</v>
      </c>
      <c r="BX746" s="67" t="s">
        <v>16</v>
      </c>
      <c r="BY746" s="528" t="s">
        <v>22</v>
      </c>
      <c r="BZ746" s="67" t="s">
        <v>1757</v>
      </c>
      <c r="CA746" s="67" t="s">
        <v>2473</v>
      </c>
    </row>
    <row r="747" spans="2:79">
      <c r="B747" s="839"/>
      <c r="C747" s="839"/>
      <c r="D747" s="839"/>
      <c r="E747" s="839">
        <f>IF(H746&lt;&gt;"",E746,IF(E746="","",IFERROR(MATCH(TRUE(),INDEX(INDEX($K:$K,E746+1):$K$203&lt;&gt;"",0),0)+E746,"")))</f>
        <v>888</v>
      </c>
      <c r="F747" s="840">
        <f t="shared" si="206"/>
        <v>0</v>
      </c>
      <c r="G747" s="840" t="str">
        <f t="shared" si="198"/>
        <v>0</v>
      </c>
      <c r="H747" s="841" t="str">
        <f t="shared" si="199"/>
        <v/>
      </c>
      <c r="I747" s="839" t="str">
        <f t="shared" si="200"/>
        <v/>
      </c>
      <c r="M747" s="785">
        <f t="shared" si="201"/>
        <v>1</v>
      </c>
      <c r="N747" s="842">
        <f t="shared" si="202"/>
        <v>730</v>
      </c>
      <c r="O747" s="816" t="str">
        <f t="shared" si="203"/>
        <v>0</v>
      </c>
      <c r="P747" s="842">
        <f t="shared" si="204"/>
        <v>1</v>
      </c>
      <c r="Q747" s="842">
        <f t="shared" si="205"/>
        <v>1</v>
      </c>
      <c r="BX747" s="67" t="s">
        <v>16</v>
      </c>
      <c r="BY747" s="528" t="s">
        <v>22</v>
      </c>
      <c r="BZ747" s="67" t="s">
        <v>1756</v>
      </c>
      <c r="CA747" s="67" t="s">
        <v>2474</v>
      </c>
    </row>
    <row r="748" spans="2:79">
      <c r="B748" s="839"/>
      <c r="C748" s="839"/>
      <c r="D748" s="839"/>
      <c r="E748" s="839">
        <f>IF(H747&lt;&gt;"",E747,IF(E747="","",IFERROR(MATCH(TRUE(),INDEX(INDEX($K:$K,E747+1):$K$203&lt;&gt;"",0),0)+E747,"")))</f>
        <v>889</v>
      </c>
      <c r="F748" s="840">
        <f t="shared" si="206"/>
        <v>0</v>
      </c>
      <c r="G748" s="840" t="str">
        <f t="shared" si="198"/>
        <v>0</v>
      </c>
      <c r="H748" s="841" t="str">
        <f t="shared" si="199"/>
        <v/>
      </c>
      <c r="I748" s="839" t="str">
        <f t="shared" si="200"/>
        <v/>
      </c>
      <c r="M748" s="785">
        <f t="shared" si="201"/>
        <v>1</v>
      </c>
      <c r="N748" s="842">
        <f t="shared" si="202"/>
        <v>731</v>
      </c>
      <c r="O748" s="816" t="str">
        <f t="shared" si="203"/>
        <v>0</v>
      </c>
      <c r="P748" s="842">
        <f t="shared" si="204"/>
        <v>1</v>
      </c>
      <c r="Q748" s="842">
        <f t="shared" si="205"/>
        <v>1</v>
      </c>
      <c r="BX748" s="67" t="s">
        <v>16</v>
      </c>
      <c r="BY748" s="528" t="s">
        <v>22</v>
      </c>
      <c r="BZ748" s="67" t="s">
        <v>1755</v>
      </c>
      <c r="CA748" s="67" t="s">
        <v>2475</v>
      </c>
    </row>
    <row r="749" spans="2:79">
      <c r="B749" s="839"/>
      <c r="C749" s="839"/>
      <c r="D749" s="839"/>
      <c r="E749" s="839">
        <f>IF(H748&lt;&gt;"",E748,IF(E748="","",IFERROR(MATCH(TRUE(),INDEX(INDEX($K:$K,E748+1):$K$203&lt;&gt;"",0),0)+E748,"")))</f>
        <v>890</v>
      </c>
      <c r="F749" s="840">
        <f t="shared" si="206"/>
        <v>0</v>
      </c>
      <c r="G749" s="840" t="str">
        <f t="shared" si="198"/>
        <v>0</v>
      </c>
      <c r="H749" s="841" t="str">
        <f t="shared" si="199"/>
        <v/>
      </c>
      <c r="I749" s="839" t="str">
        <f t="shared" si="200"/>
        <v/>
      </c>
      <c r="M749" s="785">
        <f t="shared" si="201"/>
        <v>1</v>
      </c>
      <c r="N749" s="842">
        <f t="shared" si="202"/>
        <v>732</v>
      </c>
      <c r="O749" s="816" t="str">
        <f t="shared" si="203"/>
        <v>0</v>
      </c>
      <c r="P749" s="842">
        <f t="shared" si="204"/>
        <v>1</v>
      </c>
      <c r="Q749" s="842">
        <f t="shared" si="205"/>
        <v>1</v>
      </c>
      <c r="BX749" s="67" t="s">
        <v>16</v>
      </c>
      <c r="BY749" s="528" t="s">
        <v>22</v>
      </c>
      <c r="BZ749" s="67" t="s">
        <v>1754</v>
      </c>
      <c r="CA749" s="67" t="s">
        <v>2476</v>
      </c>
    </row>
    <row r="750" spans="2:79">
      <c r="B750" s="839"/>
      <c r="C750" s="839"/>
      <c r="D750" s="839"/>
      <c r="E750" s="839">
        <f>IF(H749&lt;&gt;"",E749,IF(E749="","",IFERROR(MATCH(TRUE(),INDEX(INDEX($K:$K,E749+1):$K$203&lt;&gt;"",0),0)+E749,"")))</f>
        <v>891</v>
      </c>
      <c r="F750" s="840">
        <f t="shared" si="206"/>
        <v>0</v>
      </c>
      <c r="G750" s="840" t="str">
        <f t="shared" si="198"/>
        <v>0</v>
      </c>
      <c r="H750" s="841" t="str">
        <f t="shared" si="199"/>
        <v/>
      </c>
      <c r="I750" s="839" t="str">
        <f t="shared" si="200"/>
        <v/>
      </c>
      <c r="M750" s="785">
        <f t="shared" si="201"/>
        <v>1</v>
      </c>
      <c r="N750" s="842">
        <f t="shared" si="202"/>
        <v>733</v>
      </c>
      <c r="O750" s="816" t="str">
        <f t="shared" si="203"/>
        <v>0</v>
      </c>
      <c r="P750" s="842">
        <f t="shared" si="204"/>
        <v>1</v>
      </c>
      <c r="Q750" s="842">
        <f t="shared" si="205"/>
        <v>1</v>
      </c>
      <c r="BX750" s="67" t="s">
        <v>16</v>
      </c>
      <c r="BY750" s="528" t="s">
        <v>22</v>
      </c>
      <c r="BZ750" s="67" t="s">
        <v>1753</v>
      </c>
      <c r="CA750" s="67" t="s">
        <v>2477</v>
      </c>
    </row>
    <row r="751" spans="2:79">
      <c r="B751" s="839"/>
      <c r="C751" s="839"/>
      <c r="D751" s="839"/>
      <c r="E751" s="839">
        <f>IF(H750&lt;&gt;"",E750,IF(E750="","",IFERROR(MATCH(TRUE(),INDEX(INDEX($K:$K,E750+1):$K$203&lt;&gt;"",0),0)+E750,"")))</f>
        <v>892</v>
      </c>
      <c r="F751" s="840">
        <f t="shared" si="206"/>
        <v>0</v>
      </c>
      <c r="G751" s="840" t="str">
        <f t="shared" si="198"/>
        <v>0</v>
      </c>
      <c r="H751" s="841" t="str">
        <f t="shared" si="199"/>
        <v/>
      </c>
      <c r="I751" s="839" t="str">
        <f t="shared" si="200"/>
        <v/>
      </c>
      <c r="M751" s="785">
        <f t="shared" si="201"/>
        <v>1</v>
      </c>
      <c r="N751" s="842">
        <f t="shared" si="202"/>
        <v>734</v>
      </c>
      <c r="O751" s="816" t="str">
        <f t="shared" si="203"/>
        <v>0</v>
      </c>
      <c r="P751" s="842">
        <f t="shared" si="204"/>
        <v>1</v>
      </c>
      <c r="Q751" s="842">
        <f t="shared" si="205"/>
        <v>1</v>
      </c>
      <c r="BX751" s="67" t="s">
        <v>16</v>
      </c>
      <c r="BY751" s="528" t="s">
        <v>22</v>
      </c>
      <c r="BZ751" s="67" t="s">
        <v>370</v>
      </c>
      <c r="CA751" s="67" t="s">
        <v>2478</v>
      </c>
    </row>
    <row r="752" spans="2:79">
      <c r="B752" s="839"/>
      <c r="C752" s="839"/>
      <c r="D752" s="839"/>
      <c r="E752" s="839">
        <f>IF(H751&lt;&gt;"",E751,IF(E751="","",IFERROR(MATCH(TRUE(),INDEX(INDEX($K:$K,E751+1):$K$203&lt;&gt;"",0),0)+E751,"")))</f>
        <v>893</v>
      </c>
      <c r="F752" s="840">
        <f t="shared" si="206"/>
        <v>0</v>
      </c>
      <c r="G752" s="840" t="str">
        <f t="shared" si="198"/>
        <v>0</v>
      </c>
      <c r="H752" s="841" t="str">
        <f t="shared" si="199"/>
        <v/>
      </c>
      <c r="I752" s="839" t="str">
        <f t="shared" si="200"/>
        <v/>
      </c>
      <c r="M752" s="785">
        <f t="shared" si="201"/>
        <v>1</v>
      </c>
      <c r="N752" s="842">
        <f t="shared" si="202"/>
        <v>735</v>
      </c>
      <c r="O752" s="816" t="str">
        <f t="shared" si="203"/>
        <v>0</v>
      </c>
      <c r="P752" s="842">
        <f t="shared" si="204"/>
        <v>1</v>
      </c>
      <c r="Q752" s="842">
        <f t="shared" si="205"/>
        <v>1</v>
      </c>
      <c r="BX752" s="67" t="s">
        <v>16</v>
      </c>
      <c r="BY752" s="528" t="s">
        <v>22</v>
      </c>
      <c r="BZ752" s="67" t="s">
        <v>1752</v>
      </c>
      <c r="CA752" s="67" t="s">
        <v>2479</v>
      </c>
    </row>
    <row r="753" spans="2:79">
      <c r="B753" s="839"/>
      <c r="C753" s="839"/>
      <c r="D753" s="839"/>
      <c r="E753" s="839">
        <f>IF(H752&lt;&gt;"",E752,IF(E752="","",IFERROR(MATCH(TRUE(),INDEX(INDEX($K:$K,E752+1):$K$203&lt;&gt;"",0),0)+E752,"")))</f>
        <v>894</v>
      </c>
      <c r="F753" s="840">
        <f t="shared" si="206"/>
        <v>0</v>
      </c>
      <c r="G753" s="840" t="str">
        <f t="shared" si="198"/>
        <v>0</v>
      </c>
      <c r="H753" s="841" t="str">
        <f t="shared" si="199"/>
        <v/>
      </c>
      <c r="I753" s="839" t="str">
        <f t="shared" si="200"/>
        <v/>
      </c>
      <c r="M753" s="785">
        <f t="shared" si="201"/>
        <v>1</v>
      </c>
      <c r="N753" s="842">
        <f t="shared" si="202"/>
        <v>736</v>
      </c>
      <c r="O753" s="816" t="str">
        <f t="shared" si="203"/>
        <v>0</v>
      </c>
      <c r="P753" s="842">
        <f t="shared" si="204"/>
        <v>1</v>
      </c>
      <c r="Q753" s="842">
        <f t="shared" si="205"/>
        <v>1</v>
      </c>
      <c r="BX753" s="67" t="s">
        <v>16</v>
      </c>
      <c r="BY753" s="528" t="s">
        <v>22</v>
      </c>
      <c r="BZ753" s="67" t="s">
        <v>371</v>
      </c>
      <c r="CA753" s="67" t="s">
        <v>2480</v>
      </c>
    </row>
    <row r="754" spans="2:79">
      <c r="B754" s="839"/>
      <c r="C754" s="839"/>
      <c r="D754" s="839"/>
      <c r="E754" s="839">
        <f>IF(H753&lt;&gt;"",E753,IF(E753="","",IFERROR(MATCH(TRUE(),INDEX(INDEX($K:$K,E753+1):$K$203&lt;&gt;"",0),0)+E753,"")))</f>
        <v>895</v>
      </c>
      <c r="F754" s="840">
        <f t="shared" si="206"/>
        <v>0</v>
      </c>
      <c r="G754" s="840" t="str">
        <f t="shared" si="198"/>
        <v>0</v>
      </c>
      <c r="H754" s="841" t="str">
        <f t="shared" si="199"/>
        <v/>
      </c>
      <c r="I754" s="839" t="str">
        <f t="shared" si="200"/>
        <v/>
      </c>
      <c r="M754" s="785">
        <f t="shared" si="201"/>
        <v>1</v>
      </c>
      <c r="N754" s="842">
        <f t="shared" si="202"/>
        <v>737</v>
      </c>
      <c r="O754" s="816" t="str">
        <f t="shared" si="203"/>
        <v>0</v>
      </c>
      <c r="P754" s="842">
        <f t="shared" si="204"/>
        <v>1</v>
      </c>
      <c r="Q754" s="842">
        <f t="shared" si="205"/>
        <v>1</v>
      </c>
      <c r="BX754" s="67" t="s">
        <v>16</v>
      </c>
      <c r="BY754" s="528" t="s">
        <v>22</v>
      </c>
      <c r="BZ754" s="67" t="s">
        <v>372</v>
      </c>
      <c r="CA754" s="67" t="s">
        <v>2481</v>
      </c>
    </row>
    <row r="755" spans="2:79">
      <c r="B755" s="839"/>
      <c r="C755" s="839"/>
      <c r="D755" s="839"/>
      <c r="E755" s="839">
        <f>IF(H754&lt;&gt;"",E754,IF(E754="","",IFERROR(MATCH(TRUE(),INDEX(INDEX($K:$K,E754+1):$K$203&lt;&gt;"",0),0)+E754,"")))</f>
        <v>896</v>
      </c>
      <c r="F755" s="840">
        <f t="shared" si="206"/>
        <v>0</v>
      </c>
      <c r="G755" s="840" t="str">
        <f t="shared" si="198"/>
        <v>0</v>
      </c>
      <c r="H755" s="841" t="str">
        <f t="shared" si="199"/>
        <v/>
      </c>
      <c r="I755" s="839" t="str">
        <f t="shared" si="200"/>
        <v/>
      </c>
      <c r="M755" s="785">
        <f t="shared" si="201"/>
        <v>1</v>
      </c>
      <c r="N755" s="842">
        <f t="shared" si="202"/>
        <v>738</v>
      </c>
      <c r="O755" s="816" t="str">
        <f t="shared" si="203"/>
        <v>0</v>
      </c>
      <c r="P755" s="842">
        <f t="shared" si="204"/>
        <v>1</v>
      </c>
      <c r="Q755" s="842">
        <f t="shared" si="205"/>
        <v>1</v>
      </c>
      <c r="BX755" s="67" t="s">
        <v>16</v>
      </c>
      <c r="BY755" s="528" t="s">
        <v>22</v>
      </c>
      <c r="BZ755" s="67" t="s">
        <v>373</v>
      </c>
      <c r="CA755" s="67" t="s">
        <v>2482</v>
      </c>
    </row>
    <row r="756" spans="2:79">
      <c r="B756" s="839"/>
      <c r="C756" s="839"/>
      <c r="D756" s="839"/>
      <c r="E756" s="839">
        <f>IF(H755&lt;&gt;"",E755,IF(E755="","",IFERROR(MATCH(TRUE(),INDEX(INDEX($K:$K,E755+1):$K$203&lt;&gt;"",0),0)+E755,"")))</f>
        <v>897</v>
      </c>
      <c r="F756" s="840">
        <f t="shared" si="206"/>
        <v>0</v>
      </c>
      <c r="G756" s="840" t="str">
        <f t="shared" si="198"/>
        <v>0</v>
      </c>
      <c r="H756" s="841" t="str">
        <f t="shared" si="199"/>
        <v/>
      </c>
      <c r="I756" s="839" t="str">
        <f t="shared" si="200"/>
        <v/>
      </c>
      <c r="M756" s="785">
        <f t="shared" si="201"/>
        <v>1</v>
      </c>
      <c r="N756" s="842">
        <f t="shared" si="202"/>
        <v>739</v>
      </c>
      <c r="O756" s="816" t="str">
        <f t="shared" si="203"/>
        <v>0</v>
      </c>
      <c r="P756" s="842">
        <f t="shared" si="204"/>
        <v>1</v>
      </c>
      <c r="Q756" s="842">
        <f t="shared" si="205"/>
        <v>1</v>
      </c>
      <c r="BX756" s="67" t="s">
        <v>16</v>
      </c>
      <c r="BY756" s="528" t="s">
        <v>22</v>
      </c>
      <c r="BZ756" s="67" t="s">
        <v>1751</v>
      </c>
      <c r="CA756" s="67" t="s">
        <v>2483</v>
      </c>
    </row>
    <row r="757" spans="2:79">
      <c r="B757" s="839"/>
      <c r="C757" s="839"/>
      <c r="D757" s="839"/>
      <c r="E757" s="839">
        <f>IF(H756&lt;&gt;"",E756,IF(E756="","",IFERROR(MATCH(TRUE(),INDEX(INDEX($K:$K,E756+1):$K$203&lt;&gt;"",0),0)+E756,"")))</f>
        <v>898</v>
      </c>
      <c r="F757" s="840">
        <f t="shared" si="206"/>
        <v>0</v>
      </c>
      <c r="G757" s="840" t="str">
        <f t="shared" si="198"/>
        <v>0</v>
      </c>
      <c r="H757" s="841" t="str">
        <f t="shared" si="199"/>
        <v/>
      </c>
      <c r="I757" s="839" t="str">
        <f t="shared" si="200"/>
        <v/>
      </c>
      <c r="M757" s="785">
        <f t="shared" si="201"/>
        <v>1</v>
      </c>
      <c r="N757" s="842">
        <f t="shared" si="202"/>
        <v>740</v>
      </c>
      <c r="O757" s="816" t="str">
        <f t="shared" si="203"/>
        <v>0</v>
      </c>
      <c r="P757" s="842">
        <f t="shared" si="204"/>
        <v>1</v>
      </c>
      <c r="Q757" s="842">
        <f t="shared" si="205"/>
        <v>1</v>
      </c>
      <c r="BX757" s="67" t="s">
        <v>16</v>
      </c>
      <c r="BY757" s="528" t="s">
        <v>22</v>
      </c>
      <c r="BZ757" s="67" t="s">
        <v>1750</v>
      </c>
      <c r="CA757" s="67" t="s">
        <v>2484</v>
      </c>
    </row>
    <row r="758" spans="2:79">
      <c r="B758" s="839"/>
      <c r="C758" s="839"/>
      <c r="D758" s="839"/>
      <c r="E758" s="839">
        <f>IF(H757&lt;&gt;"",E757,IF(E757="","",IFERROR(MATCH(TRUE(),INDEX(INDEX($K:$K,E757+1):$K$203&lt;&gt;"",0),0)+E757,"")))</f>
        <v>899</v>
      </c>
      <c r="F758" s="840">
        <f t="shared" si="206"/>
        <v>0</v>
      </c>
      <c r="G758" s="840" t="str">
        <f t="shared" si="198"/>
        <v>0</v>
      </c>
      <c r="H758" s="841" t="str">
        <f t="shared" si="199"/>
        <v/>
      </c>
      <c r="I758" s="839" t="str">
        <f t="shared" si="200"/>
        <v/>
      </c>
      <c r="M758" s="785">
        <f t="shared" si="201"/>
        <v>1</v>
      </c>
      <c r="N758" s="842">
        <f t="shared" si="202"/>
        <v>741</v>
      </c>
      <c r="O758" s="816" t="str">
        <f t="shared" si="203"/>
        <v>0</v>
      </c>
      <c r="P758" s="842">
        <f t="shared" si="204"/>
        <v>1</v>
      </c>
      <c r="Q758" s="842">
        <f t="shared" si="205"/>
        <v>1</v>
      </c>
      <c r="BX758" s="67" t="s">
        <v>18</v>
      </c>
      <c r="BY758" s="528" t="s">
        <v>22</v>
      </c>
      <c r="BZ758" s="67" t="s">
        <v>375</v>
      </c>
      <c r="CA758" s="67" t="s">
        <v>2485</v>
      </c>
    </row>
    <row r="759" spans="2:79">
      <c r="B759" s="839"/>
      <c r="C759" s="839"/>
      <c r="D759" s="839"/>
      <c r="E759" s="839">
        <f>IF(H758&lt;&gt;"",E758,IF(E758="","",IFERROR(MATCH(TRUE(),INDEX(INDEX($K:$K,E758+1):$K$203&lt;&gt;"",0),0)+E758,"")))</f>
        <v>900</v>
      </c>
      <c r="F759" s="840">
        <f t="shared" si="206"/>
        <v>0</v>
      </c>
      <c r="G759" s="840" t="str">
        <f t="shared" si="198"/>
        <v>0</v>
      </c>
      <c r="H759" s="841" t="str">
        <f t="shared" si="199"/>
        <v/>
      </c>
      <c r="I759" s="839" t="str">
        <f t="shared" si="200"/>
        <v/>
      </c>
      <c r="M759" s="785">
        <f t="shared" si="201"/>
        <v>1</v>
      </c>
      <c r="N759" s="842">
        <f t="shared" si="202"/>
        <v>742</v>
      </c>
      <c r="O759" s="816" t="str">
        <f t="shared" si="203"/>
        <v>0</v>
      </c>
      <c r="P759" s="842">
        <f t="shared" si="204"/>
        <v>1</v>
      </c>
      <c r="Q759" s="842">
        <f t="shared" si="205"/>
        <v>1</v>
      </c>
      <c r="BX759" s="67" t="s">
        <v>18</v>
      </c>
      <c r="BY759" s="528" t="s">
        <v>22</v>
      </c>
      <c r="BZ759" s="67" t="s">
        <v>378</v>
      </c>
      <c r="CA759" s="67" t="s">
        <v>2486</v>
      </c>
    </row>
    <row r="760" spans="2:79">
      <c r="B760" s="839"/>
      <c r="C760" s="839"/>
      <c r="D760" s="839"/>
      <c r="E760" s="839">
        <f>IF(H759&lt;&gt;"",E759,IF(E759="","",IFERROR(MATCH(TRUE(),INDEX(INDEX($K:$K,E759+1):$K$203&lt;&gt;"",0),0)+E759,"")))</f>
        <v>901</v>
      </c>
      <c r="F760" s="840">
        <f t="shared" si="206"/>
        <v>0</v>
      </c>
      <c r="G760" s="840" t="str">
        <f t="shared" si="198"/>
        <v>0</v>
      </c>
      <c r="H760" s="841" t="str">
        <f t="shared" si="199"/>
        <v/>
      </c>
      <c r="I760" s="839" t="str">
        <f t="shared" si="200"/>
        <v/>
      </c>
      <c r="M760" s="785">
        <f t="shared" si="201"/>
        <v>1</v>
      </c>
      <c r="N760" s="842">
        <f t="shared" si="202"/>
        <v>743</v>
      </c>
      <c r="O760" s="816" t="str">
        <f t="shared" si="203"/>
        <v>0</v>
      </c>
      <c r="P760" s="842">
        <f t="shared" si="204"/>
        <v>1</v>
      </c>
      <c r="Q760" s="842">
        <f t="shared" si="205"/>
        <v>1</v>
      </c>
      <c r="BX760" s="67" t="s">
        <v>18</v>
      </c>
      <c r="BY760" s="528" t="s">
        <v>22</v>
      </c>
      <c r="BZ760" s="67" t="s">
        <v>379</v>
      </c>
      <c r="CA760" s="67" t="s">
        <v>2487</v>
      </c>
    </row>
    <row r="761" spans="2:79">
      <c r="B761" s="839"/>
      <c r="C761" s="839"/>
      <c r="D761" s="839"/>
      <c r="E761" s="839">
        <f>IF(H760&lt;&gt;"",E760,IF(E760="","",IFERROR(MATCH(TRUE(),INDEX(INDEX($K:$K,E760+1):$K$203&lt;&gt;"",0),0)+E760,"")))</f>
        <v>902</v>
      </c>
      <c r="F761" s="840">
        <f t="shared" si="206"/>
        <v>0</v>
      </c>
      <c r="G761" s="840" t="str">
        <f t="shared" si="198"/>
        <v>0</v>
      </c>
      <c r="H761" s="841" t="str">
        <f t="shared" si="199"/>
        <v/>
      </c>
      <c r="I761" s="839" t="str">
        <f t="shared" si="200"/>
        <v/>
      </c>
      <c r="M761" s="785">
        <f t="shared" si="201"/>
        <v>1</v>
      </c>
      <c r="N761" s="842">
        <f t="shared" si="202"/>
        <v>744</v>
      </c>
      <c r="O761" s="816" t="str">
        <f t="shared" si="203"/>
        <v>0</v>
      </c>
      <c r="P761" s="842">
        <f t="shared" si="204"/>
        <v>1</v>
      </c>
      <c r="Q761" s="842">
        <f t="shared" si="205"/>
        <v>1</v>
      </c>
      <c r="BX761" s="67" t="s">
        <v>18</v>
      </c>
      <c r="BY761" s="528" t="s">
        <v>22</v>
      </c>
      <c r="BZ761" s="67" t="s">
        <v>1749</v>
      </c>
      <c r="CA761" s="67" t="s">
        <v>2488</v>
      </c>
    </row>
    <row r="762" spans="2:79">
      <c r="B762" s="839"/>
      <c r="C762" s="839"/>
      <c r="D762" s="839"/>
      <c r="E762" s="839">
        <f>IF(H761&lt;&gt;"",E761,IF(E761="","",IFERROR(MATCH(TRUE(),INDEX(INDEX($K:$K,E761+1):$K$203&lt;&gt;"",0),0)+E761,"")))</f>
        <v>903</v>
      </c>
      <c r="F762" s="840">
        <f t="shared" si="206"/>
        <v>0</v>
      </c>
      <c r="G762" s="840" t="str">
        <f t="shared" si="198"/>
        <v>0</v>
      </c>
      <c r="H762" s="841" t="str">
        <f t="shared" si="199"/>
        <v/>
      </c>
      <c r="I762" s="839" t="str">
        <f t="shared" si="200"/>
        <v/>
      </c>
      <c r="M762" s="785">
        <f t="shared" si="201"/>
        <v>1</v>
      </c>
      <c r="N762" s="842">
        <f t="shared" si="202"/>
        <v>745</v>
      </c>
      <c r="O762" s="816" t="str">
        <f t="shared" si="203"/>
        <v>0</v>
      </c>
      <c r="P762" s="842">
        <f t="shared" si="204"/>
        <v>1</v>
      </c>
      <c r="Q762" s="842">
        <f t="shared" si="205"/>
        <v>1</v>
      </c>
      <c r="BX762" s="67" t="s">
        <v>18</v>
      </c>
      <c r="BY762" s="528" t="s">
        <v>22</v>
      </c>
      <c r="BZ762" s="67" t="s">
        <v>1748</v>
      </c>
      <c r="CA762" s="67" t="s">
        <v>2489</v>
      </c>
    </row>
    <row r="763" spans="2:79">
      <c r="B763" s="839"/>
      <c r="C763" s="839"/>
      <c r="D763" s="839"/>
      <c r="E763" s="839">
        <f>IF(H762&lt;&gt;"",E762,IF(E762="","",IFERROR(MATCH(TRUE(),INDEX(INDEX($K:$K,E762+1):$K$203&lt;&gt;"",0),0)+E762,"")))</f>
        <v>904</v>
      </c>
      <c r="F763" s="840">
        <f t="shared" si="206"/>
        <v>0</v>
      </c>
      <c r="G763" s="840" t="str">
        <f t="shared" si="198"/>
        <v>0</v>
      </c>
      <c r="H763" s="841" t="str">
        <f t="shared" si="199"/>
        <v/>
      </c>
      <c r="I763" s="839" t="str">
        <f t="shared" si="200"/>
        <v/>
      </c>
      <c r="M763" s="785">
        <f t="shared" si="201"/>
        <v>1</v>
      </c>
      <c r="N763" s="842">
        <f t="shared" si="202"/>
        <v>746</v>
      </c>
      <c r="O763" s="816" t="str">
        <f t="shared" si="203"/>
        <v>0</v>
      </c>
      <c r="P763" s="842">
        <f t="shared" si="204"/>
        <v>1</v>
      </c>
      <c r="Q763" s="842">
        <f t="shared" si="205"/>
        <v>1</v>
      </c>
      <c r="BX763" s="67" t="s">
        <v>18</v>
      </c>
      <c r="BY763" s="528" t="s">
        <v>22</v>
      </c>
      <c r="BZ763" s="67" t="s">
        <v>1747</v>
      </c>
      <c r="CA763" s="67" t="s">
        <v>2490</v>
      </c>
    </row>
    <row r="764" spans="2:79">
      <c r="B764" s="839"/>
      <c r="C764" s="839"/>
      <c r="D764" s="839"/>
      <c r="E764" s="839">
        <f>IF(H763&lt;&gt;"",E763,IF(E763="","",IFERROR(MATCH(TRUE(),INDEX(INDEX($K:$K,E763+1):$K$203&lt;&gt;"",0),0)+E763,"")))</f>
        <v>905</v>
      </c>
      <c r="F764" s="840">
        <f t="shared" si="206"/>
        <v>0</v>
      </c>
      <c r="G764" s="840" t="str">
        <f t="shared" si="198"/>
        <v>0</v>
      </c>
      <c r="H764" s="841" t="str">
        <f t="shared" si="199"/>
        <v/>
      </c>
      <c r="I764" s="839" t="str">
        <f t="shared" si="200"/>
        <v/>
      </c>
      <c r="M764" s="785">
        <f t="shared" si="201"/>
        <v>1</v>
      </c>
      <c r="N764" s="842">
        <f t="shared" si="202"/>
        <v>747</v>
      </c>
      <c r="O764" s="816" t="str">
        <f t="shared" si="203"/>
        <v>0</v>
      </c>
      <c r="P764" s="842">
        <f t="shared" si="204"/>
        <v>1</v>
      </c>
      <c r="Q764" s="842">
        <f t="shared" si="205"/>
        <v>1</v>
      </c>
      <c r="BX764" s="67" t="s">
        <v>18</v>
      </c>
      <c r="BY764" s="528" t="s">
        <v>22</v>
      </c>
      <c r="BZ764" s="67" t="s">
        <v>380</v>
      </c>
      <c r="CA764" s="67" t="s">
        <v>2491</v>
      </c>
    </row>
    <row r="765" spans="2:79">
      <c r="B765" s="839"/>
      <c r="C765" s="839"/>
      <c r="D765" s="839"/>
      <c r="E765" s="839">
        <f>IF(H764&lt;&gt;"",E764,IF(E764="","",IFERROR(MATCH(TRUE(),INDEX(INDEX($K:$K,E764+1):$K$203&lt;&gt;"",0),0)+E764,"")))</f>
        <v>906</v>
      </c>
      <c r="F765" s="840">
        <f t="shared" si="206"/>
        <v>0</v>
      </c>
      <c r="G765" s="840" t="str">
        <f t="shared" si="198"/>
        <v>0</v>
      </c>
      <c r="H765" s="841" t="str">
        <f t="shared" si="199"/>
        <v/>
      </c>
      <c r="I765" s="839" t="str">
        <f t="shared" si="200"/>
        <v/>
      </c>
      <c r="M765" s="785">
        <f t="shared" si="201"/>
        <v>1</v>
      </c>
      <c r="N765" s="842">
        <f t="shared" si="202"/>
        <v>748</v>
      </c>
      <c r="O765" s="816" t="str">
        <f t="shared" si="203"/>
        <v>0</v>
      </c>
      <c r="P765" s="842">
        <f t="shared" si="204"/>
        <v>1</v>
      </c>
      <c r="Q765" s="842">
        <f t="shared" si="205"/>
        <v>1</v>
      </c>
      <c r="BX765" s="67" t="s">
        <v>18</v>
      </c>
      <c r="BY765" s="528" t="s">
        <v>22</v>
      </c>
      <c r="BZ765" s="67" t="s">
        <v>1746</v>
      </c>
      <c r="CA765" s="67" t="s">
        <v>2492</v>
      </c>
    </row>
    <row r="766" spans="2:79">
      <c r="B766" s="839"/>
      <c r="C766" s="839"/>
      <c r="D766" s="839"/>
      <c r="E766" s="839">
        <f>IF(H765&lt;&gt;"",E765,IF(E765="","",IFERROR(MATCH(TRUE(),INDEX(INDEX($K:$K,E765+1):$K$203&lt;&gt;"",0),0)+E765,"")))</f>
        <v>907</v>
      </c>
      <c r="F766" s="840">
        <f t="shared" si="206"/>
        <v>0</v>
      </c>
      <c r="G766" s="840" t="str">
        <f t="shared" si="198"/>
        <v>0</v>
      </c>
      <c r="H766" s="841" t="str">
        <f t="shared" si="199"/>
        <v/>
      </c>
      <c r="I766" s="839" t="str">
        <f t="shared" si="200"/>
        <v/>
      </c>
      <c r="M766" s="785">
        <f t="shared" si="201"/>
        <v>1</v>
      </c>
      <c r="N766" s="842">
        <f t="shared" si="202"/>
        <v>749</v>
      </c>
      <c r="O766" s="816" t="str">
        <f t="shared" si="203"/>
        <v>0</v>
      </c>
      <c r="P766" s="842">
        <f t="shared" si="204"/>
        <v>1</v>
      </c>
      <c r="Q766" s="842">
        <f t="shared" si="205"/>
        <v>1</v>
      </c>
      <c r="BX766" s="67" t="s">
        <v>18</v>
      </c>
      <c r="BY766" s="528" t="s">
        <v>22</v>
      </c>
      <c r="BZ766" s="67" t="s">
        <v>1745</v>
      </c>
      <c r="CA766" s="67" t="s">
        <v>2493</v>
      </c>
    </row>
    <row r="767" spans="2:79">
      <c r="B767" s="839"/>
      <c r="C767" s="839"/>
      <c r="D767" s="839"/>
      <c r="E767" s="839">
        <f>IF(H766&lt;&gt;"",E766,IF(E766="","",IFERROR(MATCH(TRUE(),INDEX(INDEX($K:$K,E766+1):$K$203&lt;&gt;"",0),0)+E766,"")))</f>
        <v>908</v>
      </c>
      <c r="F767" s="840">
        <f t="shared" si="206"/>
        <v>0</v>
      </c>
      <c r="G767" s="840" t="str">
        <f t="shared" si="198"/>
        <v>0</v>
      </c>
      <c r="H767" s="841" t="str">
        <f t="shared" si="199"/>
        <v/>
      </c>
      <c r="I767" s="839" t="str">
        <f t="shared" si="200"/>
        <v/>
      </c>
      <c r="M767" s="785">
        <f t="shared" si="201"/>
        <v>1</v>
      </c>
      <c r="N767" s="842">
        <f t="shared" si="202"/>
        <v>750</v>
      </c>
      <c r="O767" s="816" t="str">
        <f t="shared" si="203"/>
        <v>0</v>
      </c>
      <c r="P767" s="842">
        <f t="shared" si="204"/>
        <v>1</v>
      </c>
      <c r="Q767" s="842">
        <f t="shared" si="205"/>
        <v>1</v>
      </c>
      <c r="BX767" s="67" t="s">
        <v>18</v>
      </c>
      <c r="BY767" s="528" t="s">
        <v>22</v>
      </c>
      <c r="BZ767" s="67" t="s">
        <v>1744</v>
      </c>
      <c r="CA767" s="67" t="s">
        <v>2494</v>
      </c>
    </row>
    <row r="768" spans="2:79">
      <c r="B768" s="839"/>
      <c r="C768" s="839"/>
      <c r="D768" s="839"/>
      <c r="E768" s="839">
        <f>IF(H767&lt;&gt;"",E767,IF(E767="","",IFERROR(MATCH(TRUE(),INDEX(INDEX($K:$K,E767+1):$K$203&lt;&gt;"",0),0)+E767,"")))</f>
        <v>909</v>
      </c>
      <c r="F768" s="840">
        <f t="shared" si="206"/>
        <v>0</v>
      </c>
      <c r="G768" s="840" t="str">
        <f t="shared" si="198"/>
        <v>0</v>
      </c>
      <c r="H768" s="841" t="str">
        <f t="shared" si="199"/>
        <v/>
      </c>
      <c r="I768" s="839" t="str">
        <f t="shared" si="200"/>
        <v/>
      </c>
      <c r="M768" s="785">
        <f t="shared" si="201"/>
        <v>1</v>
      </c>
      <c r="N768" s="842">
        <f t="shared" si="202"/>
        <v>751</v>
      </c>
      <c r="O768" s="816" t="str">
        <f t="shared" si="203"/>
        <v>0</v>
      </c>
      <c r="P768" s="842">
        <f t="shared" si="204"/>
        <v>1</v>
      </c>
      <c r="Q768" s="842">
        <f t="shared" si="205"/>
        <v>1</v>
      </c>
      <c r="BX768" s="67" t="s">
        <v>18</v>
      </c>
      <c r="BY768" s="528" t="s">
        <v>22</v>
      </c>
      <c r="BZ768" s="67" t="s">
        <v>1743</v>
      </c>
      <c r="CA768" s="67" t="s">
        <v>2495</v>
      </c>
    </row>
    <row r="769" spans="2:79">
      <c r="B769" s="839"/>
      <c r="C769" s="839"/>
      <c r="D769" s="839"/>
      <c r="E769" s="839">
        <f>IF(H768&lt;&gt;"",E768,IF(E768="","",IFERROR(MATCH(TRUE(),INDEX(INDEX($K:$K,E768+1):$K$203&lt;&gt;"",0),0)+E768,"")))</f>
        <v>910</v>
      </c>
      <c r="F769" s="840">
        <f t="shared" si="206"/>
        <v>0</v>
      </c>
      <c r="G769" s="840" t="str">
        <f t="shared" si="198"/>
        <v>0</v>
      </c>
      <c r="H769" s="841" t="str">
        <f t="shared" si="199"/>
        <v/>
      </c>
      <c r="I769" s="839" t="str">
        <f t="shared" si="200"/>
        <v/>
      </c>
      <c r="M769" s="785">
        <f t="shared" si="201"/>
        <v>1</v>
      </c>
      <c r="N769" s="842">
        <f t="shared" si="202"/>
        <v>752</v>
      </c>
      <c r="O769" s="816" t="str">
        <f t="shared" si="203"/>
        <v>0</v>
      </c>
      <c r="P769" s="842">
        <f t="shared" si="204"/>
        <v>1</v>
      </c>
      <c r="Q769" s="842">
        <f t="shared" si="205"/>
        <v>1</v>
      </c>
      <c r="BX769" s="67" t="s">
        <v>18</v>
      </c>
      <c r="BY769" s="528" t="s">
        <v>22</v>
      </c>
      <c r="BZ769" s="67" t="s">
        <v>1742</v>
      </c>
      <c r="CA769" s="67" t="s">
        <v>2496</v>
      </c>
    </row>
    <row r="770" spans="2:79">
      <c r="B770" s="839"/>
      <c r="C770" s="839"/>
      <c r="D770" s="839"/>
      <c r="E770" s="839">
        <f>IF(H769&lt;&gt;"",E769,IF(E769="","",IFERROR(MATCH(TRUE(),INDEX(INDEX($K:$K,E769+1):$K$203&lt;&gt;"",0),0)+E769,"")))</f>
        <v>911</v>
      </c>
      <c r="F770" s="840">
        <f t="shared" si="206"/>
        <v>0</v>
      </c>
      <c r="G770" s="840" t="str">
        <f t="shared" si="198"/>
        <v>0</v>
      </c>
      <c r="H770" s="841" t="str">
        <f t="shared" si="199"/>
        <v/>
      </c>
      <c r="I770" s="839" t="str">
        <f t="shared" si="200"/>
        <v/>
      </c>
      <c r="M770" s="785">
        <f t="shared" si="201"/>
        <v>1</v>
      </c>
      <c r="N770" s="842">
        <f t="shared" si="202"/>
        <v>753</v>
      </c>
      <c r="O770" s="816" t="str">
        <f t="shared" si="203"/>
        <v>0</v>
      </c>
      <c r="P770" s="842">
        <f t="shared" si="204"/>
        <v>1</v>
      </c>
      <c r="Q770" s="842">
        <f t="shared" si="205"/>
        <v>1</v>
      </c>
      <c r="BX770" s="67" t="s">
        <v>18</v>
      </c>
      <c r="BY770" s="528" t="s">
        <v>22</v>
      </c>
      <c r="BZ770" s="67" t="s">
        <v>1741</v>
      </c>
      <c r="CA770" s="67" t="s">
        <v>2497</v>
      </c>
    </row>
    <row r="771" spans="2:79">
      <c r="B771" s="839"/>
      <c r="C771" s="839"/>
      <c r="D771" s="839"/>
      <c r="E771" s="839">
        <f>IF(H770&lt;&gt;"",E770,IF(E770="","",IFERROR(MATCH(TRUE(),INDEX(INDEX($K:$K,E770+1):$K$203&lt;&gt;"",0),0)+E770,"")))</f>
        <v>912</v>
      </c>
      <c r="F771" s="840">
        <f t="shared" si="206"/>
        <v>0</v>
      </c>
      <c r="G771" s="840" t="str">
        <f t="shared" si="198"/>
        <v>0</v>
      </c>
      <c r="H771" s="841" t="str">
        <f t="shared" si="199"/>
        <v/>
      </c>
      <c r="I771" s="839" t="str">
        <f t="shared" si="200"/>
        <v/>
      </c>
      <c r="M771" s="785">
        <f t="shared" si="201"/>
        <v>1</v>
      </c>
      <c r="N771" s="842">
        <f t="shared" si="202"/>
        <v>754</v>
      </c>
      <c r="O771" s="816" t="str">
        <f t="shared" si="203"/>
        <v>0</v>
      </c>
      <c r="P771" s="842">
        <f t="shared" si="204"/>
        <v>1</v>
      </c>
      <c r="Q771" s="842">
        <f t="shared" si="205"/>
        <v>1</v>
      </c>
      <c r="BX771" s="67" t="s">
        <v>18</v>
      </c>
      <c r="BY771" s="528" t="s">
        <v>22</v>
      </c>
      <c r="BZ771" s="67" t="s">
        <v>1740</v>
      </c>
      <c r="CA771" s="67" t="s">
        <v>2498</v>
      </c>
    </row>
    <row r="772" spans="2:79">
      <c r="B772" s="839"/>
      <c r="C772" s="839"/>
      <c r="D772" s="839"/>
      <c r="E772" s="839">
        <f>IF(H771&lt;&gt;"",E771,IF(E771="","",IFERROR(MATCH(TRUE(),INDEX(INDEX($K:$K,E771+1):$K$203&lt;&gt;"",0),0)+E771,"")))</f>
        <v>913</v>
      </c>
      <c r="F772" s="840">
        <f t="shared" si="206"/>
        <v>0</v>
      </c>
      <c r="G772" s="840" t="str">
        <f t="shared" si="198"/>
        <v>0</v>
      </c>
      <c r="H772" s="841" t="str">
        <f t="shared" si="199"/>
        <v/>
      </c>
      <c r="I772" s="839" t="str">
        <f t="shared" si="200"/>
        <v/>
      </c>
      <c r="M772" s="785">
        <f t="shared" si="201"/>
        <v>1</v>
      </c>
      <c r="N772" s="842">
        <f t="shared" si="202"/>
        <v>755</v>
      </c>
      <c r="O772" s="816" t="str">
        <f t="shared" si="203"/>
        <v>0</v>
      </c>
      <c r="P772" s="842">
        <f t="shared" si="204"/>
        <v>1</v>
      </c>
      <c r="Q772" s="842">
        <f t="shared" si="205"/>
        <v>1</v>
      </c>
      <c r="BX772" s="67" t="s">
        <v>19</v>
      </c>
      <c r="BY772" s="528" t="s">
        <v>22</v>
      </c>
      <c r="BZ772" s="67" t="s">
        <v>2166</v>
      </c>
      <c r="CA772" s="67" t="s">
        <v>2499</v>
      </c>
    </row>
    <row r="773" spans="2:79">
      <c r="B773" s="839"/>
      <c r="C773" s="839"/>
      <c r="D773" s="839"/>
      <c r="E773" s="839">
        <f>IF(H772&lt;&gt;"",E772,IF(E772="","",IFERROR(MATCH(TRUE(),INDEX(INDEX($K:$K,E772+1):$K$203&lt;&gt;"",0),0)+E772,"")))</f>
        <v>914</v>
      </c>
      <c r="F773" s="840">
        <f t="shared" si="206"/>
        <v>0</v>
      </c>
      <c r="G773" s="840" t="str">
        <f t="shared" si="198"/>
        <v>0</v>
      </c>
      <c r="H773" s="841" t="str">
        <f t="shared" si="199"/>
        <v/>
      </c>
      <c r="I773" s="839" t="str">
        <f t="shared" si="200"/>
        <v/>
      </c>
      <c r="M773" s="785">
        <f t="shared" si="201"/>
        <v>1</v>
      </c>
      <c r="N773" s="842">
        <f t="shared" si="202"/>
        <v>756</v>
      </c>
      <c r="O773" s="816" t="str">
        <f t="shared" si="203"/>
        <v>0</v>
      </c>
      <c r="P773" s="842">
        <f t="shared" si="204"/>
        <v>1</v>
      </c>
      <c r="Q773" s="842">
        <f t="shared" si="205"/>
        <v>1</v>
      </c>
      <c r="BX773" s="67" t="s">
        <v>19</v>
      </c>
      <c r="BY773" s="528" t="s">
        <v>22</v>
      </c>
      <c r="BZ773" s="67" t="s">
        <v>2167</v>
      </c>
      <c r="CA773" s="67" t="s">
        <v>2500</v>
      </c>
    </row>
    <row r="774" spans="2:79">
      <c r="B774" s="839"/>
      <c r="C774" s="839"/>
      <c r="D774" s="839"/>
      <c r="E774" s="839">
        <f>IF(H773&lt;&gt;"",E773,IF(E773="","",IFERROR(MATCH(TRUE(),INDEX(INDEX($K:$K,E773+1):$K$203&lt;&gt;"",0),0)+E773,"")))</f>
        <v>915</v>
      </c>
      <c r="F774" s="840">
        <f t="shared" si="206"/>
        <v>0</v>
      </c>
      <c r="G774" s="840" t="str">
        <f t="shared" si="198"/>
        <v>0</v>
      </c>
      <c r="H774" s="841" t="str">
        <f t="shared" si="199"/>
        <v/>
      </c>
      <c r="I774" s="839" t="str">
        <f t="shared" si="200"/>
        <v/>
      </c>
      <c r="M774" s="785">
        <f t="shared" si="201"/>
        <v>1</v>
      </c>
      <c r="N774" s="842">
        <f t="shared" si="202"/>
        <v>757</v>
      </c>
      <c r="O774" s="816" t="str">
        <f t="shared" si="203"/>
        <v>0</v>
      </c>
      <c r="P774" s="842">
        <f t="shared" si="204"/>
        <v>1</v>
      </c>
      <c r="Q774" s="842">
        <f t="shared" si="205"/>
        <v>1</v>
      </c>
      <c r="BX774" s="67" t="s">
        <v>19</v>
      </c>
      <c r="BY774" s="528" t="s">
        <v>22</v>
      </c>
      <c r="BZ774" s="67" t="s">
        <v>2168</v>
      </c>
      <c r="CA774" s="67" t="s">
        <v>2501</v>
      </c>
    </row>
    <row r="775" spans="2:79">
      <c r="B775" s="839"/>
      <c r="C775" s="839"/>
      <c r="D775" s="839"/>
      <c r="E775" s="839">
        <f>IF(H774&lt;&gt;"",E774,IF(E774="","",IFERROR(MATCH(TRUE(),INDEX(INDEX($K:$K,E774+1):$K$203&lt;&gt;"",0),0)+E774,"")))</f>
        <v>916</v>
      </c>
      <c r="F775" s="840">
        <f t="shared" si="206"/>
        <v>0</v>
      </c>
      <c r="G775" s="840" t="str">
        <f t="shared" si="198"/>
        <v>0</v>
      </c>
      <c r="H775" s="841" t="str">
        <f t="shared" si="199"/>
        <v/>
      </c>
      <c r="I775" s="839" t="str">
        <f t="shared" si="200"/>
        <v/>
      </c>
      <c r="M775" s="785">
        <f t="shared" si="201"/>
        <v>1</v>
      </c>
      <c r="N775" s="842">
        <f t="shared" si="202"/>
        <v>758</v>
      </c>
      <c r="O775" s="816" t="str">
        <f t="shared" si="203"/>
        <v>0</v>
      </c>
      <c r="P775" s="842">
        <f t="shared" si="204"/>
        <v>1</v>
      </c>
      <c r="Q775" s="842">
        <f t="shared" si="205"/>
        <v>1</v>
      </c>
      <c r="BX775" s="67" t="s">
        <v>19</v>
      </c>
      <c r="BY775" s="528" t="s">
        <v>22</v>
      </c>
      <c r="BZ775" s="67" t="s">
        <v>2169</v>
      </c>
      <c r="CA775" s="67" t="s">
        <v>2502</v>
      </c>
    </row>
    <row r="776" spans="2:79">
      <c r="B776" s="839"/>
      <c r="C776" s="839"/>
      <c r="D776" s="839"/>
      <c r="E776" s="839">
        <f>IF(H775&lt;&gt;"",E775,IF(E775="","",IFERROR(MATCH(TRUE(),INDEX(INDEX($K:$K,E775+1):$K$203&lt;&gt;"",0),0)+E775,"")))</f>
        <v>917</v>
      </c>
      <c r="F776" s="840">
        <f t="shared" si="206"/>
        <v>0</v>
      </c>
      <c r="G776" s="840" t="str">
        <f t="shared" si="198"/>
        <v>0</v>
      </c>
      <c r="H776" s="841" t="str">
        <f t="shared" si="199"/>
        <v/>
      </c>
      <c r="I776" s="839" t="str">
        <f t="shared" si="200"/>
        <v/>
      </c>
      <c r="M776" s="785">
        <f t="shared" si="201"/>
        <v>1</v>
      </c>
      <c r="N776" s="842">
        <f t="shared" si="202"/>
        <v>759</v>
      </c>
      <c r="O776" s="816" t="str">
        <f t="shared" si="203"/>
        <v>0</v>
      </c>
      <c r="P776" s="842">
        <f t="shared" si="204"/>
        <v>1</v>
      </c>
      <c r="Q776" s="842">
        <f t="shared" si="205"/>
        <v>1</v>
      </c>
      <c r="BX776" s="67" t="s">
        <v>19</v>
      </c>
      <c r="BY776" s="528" t="s">
        <v>22</v>
      </c>
      <c r="BZ776" s="67" t="s">
        <v>2170</v>
      </c>
      <c r="CA776" s="67" t="s">
        <v>2503</v>
      </c>
    </row>
    <row r="777" spans="2:79">
      <c r="B777" s="839"/>
      <c r="C777" s="839"/>
      <c r="D777" s="839"/>
      <c r="E777" s="839">
        <f>IF(H776&lt;&gt;"",E776,IF(E776="","",IFERROR(MATCH(TRUE(),INDEX(INDEX($K:$K,E776+1):$K$203&lt;&gt;"",0),0)+E776,"")))</f>
        <v>918</v>
      </c>
      <c r="F777" s="840">
        <f t="shared" si="206"/>
        <v>0</v>
      </c>
      <c r="G777" s="840" t="str">
        <f t="shared" si="198"/>
        <v>0</v>
      </c>
      <c r="H777" s="841" t="str">
        <f t="shared" si="199"/>
        <v/>
      </c>
      <c r="I777" s="839" t="str">
        <f t="shared" si="200"/>
        <v/>
      </c>
      <c r="M777" s="785">
        <f t="shared" si="201"/>
        <v>1</v>
      </c>
      <c r="N777" s="842">
        <f t="shared" si="202"/>
        <v>760</v>
      </c>
      <c r="O777" s="816" t="str">
        <f t="shared" si="203"/>
        <v>0</v>
      </c>
      <c r="P777" s="842">
        <f t="shared" si="204"/>
        <v>1</v>
      </c>
      <c r="Q777" s="842">
        <f t="shared" si="205"/>
        <v>1</v>
      </c>
      <c r="BX777" s="67" t="s">
        <v>19</v>
      </c>
      <c r="BY777" s="528" t="s">
        <v>22</v>
      </c>
      <c r="BZ777" s="67" t="s">
        <v>2171</v>
      </c>
      <c r="CA777" s="67" t="s">
        <v>2504</v>
      </c>
    </row>
    <row r="778" spans="2:79">
      <c r="B778" s="839"/>
      <c r="C778" s="839"/>
      <c r="D778" s="839"/>
      <c r="E778" s="839">
        <f>IF(H777&lt;&gt;"",E777,IF(E777="","",IFERROR(MATCH(TRUE(),INDEX(INDEX($K:$K,E777+1):$K$203&lt;&gt;"",0),0)+E777,"")))</f>
        <v>919</v>
      </c>
      <c r="F778" s="840">
        <f t="shared" si="206"/>
        <v>0</v>
      </c>
      <c r="G778" s="840" t="str">
        <f t="shared" si="198"/>
        <v>0</v>
      </c>
      <c r="H778" s="841" t="str">
        <f t="shared" si="199"/>
        <v/>
      </c>
      <c r="I778" s="839" t="str">
        <f t="shared" si="200"/>
        <v/>
      </c>
      <c r="M778" s="785">
        <f t="shared" si="201"/>
        <v>1</v>
      </c>
      <c r="N778" s="842">
        <f t="shared" si="202"/>
        <v>761</v>
      </c>
      <c r="O778" s="816" t="str">
        <f t="shared" si="203"/>
        <v>0</v>
      </c>
      <c r="P778" s="842">
        <f t="shared" si="204"/>
        <v>1</v>
      </c>
      <c r="Q778" s="842">
        <f t="shared" si="205"/>
        <v>1</v>
      </c>
      <c r="BX778" s="67" t="s">
        <v>19</v>
      </c>
      <c r="BY778" s="528" t="s">
        <v>22</v>
      </c>
      <c r="BZ778" s="67" t="s">
        <v>2172</v>
      </c>
      <c r="CA778" s="67" t="s">
        <v>2505</v>
      </c>
    </row>
    <row r="779" spans="2:79">
      <c r="B779" s="839"/>
      <c r="C779" s="839"/>
      <c r="D779" s="839"/>
      <c r="E779" s="839">
        <f>IF(H778&lt;&gt;"",E778,IF(E778="","",IFERROR(MATCH(TRUE(),INDEX(INDEX($K:$K,E778+1):$K$203&lt;&gt;"",0),0)+E778,"")))</f>
        <v>920</v>
      </c>
      <c r="F779" s="840">
        <f t="shared" si="206"/>
        <v>0</v>
      </c>
      <c r="G779" s="840" t="str">
        <f t="shared" si="198"/>
        <v>0</v>
      </c>
      <c r="H779" s="841" t="str">
        <f t="shared" si="199"/>
        <v/>
      </c>
      <c r="I779" s="839" t="str">
        <f t="shared" si="200"/>
        <v/>
      </c>
      <c r="M779" s="785">
        <f t="shared" si="201"/>
        <v>1</v>
      </c>
      <c r="N779" s="842">
        <f t="shared" si="202"/>
        <v>762</v>
      </c>
      <c r="O779" s="816" t="str">
        <f t="shared" si="203"/>
        <v>0</v>
      </c>
      <c r="P779" s="842">
        <f t="shared" si="204"/>
        <v>1</v>
      </c>
      <c r="Q779" s="842">
        <f t="shared" si="205"/>
        <v>1</v>
      </c>
      <c r="BX779" s="67" t="s">
        <v>19</v>
      </c>
      <c r="BY779" s="528" t="s">
        <v>22</v>
      </c>
      <c r="BZ779" s="67" t="s">
        <v>2173</v>
      </c>
      <c r="CA779" s="67" t="s">
        <v>2506</v>
      </c>
    </row>
    <row r="780" spans="2:79">
      <c r="B780" s="839"/>
      <c r="C780" s="839"/>
      <c r="D780" s="839"/>
      <c r="E780" s="839">
        <f>IF(H779&lt;&gt;"",E779,IF(E779="","",IFERROR(MATCH(TRUE(),INDEX(INDEX($K:$K,E779+1):$K$203&lt;&gt;"",0),0)+E779,"")))</f>
        <v>921</v>
      </c>
      <c r="F780" s="840">
        <f t="shared" si="206"/>
        <v>0</v>
      </c>
      <c r="G780" s="840" t="str">
        <f t="shared" si="198"/>
        <v>0</v>
      </c>
      <c r="H780" s="841" t="str">
        <f t="shared" si="199"/>
        <v/>
      </c>
      <c r="I780" s="839" t="str">
        <f t="shared" si="200"/>
        <v/>
      </c>
      <c r="M780" s="785">
        <f t="shared" si="201"/>
        <v>1</v>
      </c>
      <c r="N780" s="842">
        <f t="shared" si="202"/>
        <v>763</v>
      </c>
      <c r="O780" s="816" t="str">
        <f t="shared" si="203"/>
        <v>0</v>
      </c>
      <c r="P780" s="842">
        <f t="shared" si="204"/>
        <v>1</v>
      </c>
      <c r="Q780" s="842">
        <f t="shared" si="205"/>
        <v>1</v>
      </c>
      <c r="BX780" s="67" t="s">
        <v>19</v>
      </c>
      <c r="BY780" s="528" t="s">
        <v>22</v>
      </c>
      <c r="BZ780" s="67" t="s">
        <v>2174</v>
      </c>
      <c r="CA780" s="67" t="s">
        <v>2507</v>
      </c>
    </row>
    <row r="781" spans="2:79">
      <c r="B781" s="839"/>
      <c r="C781" s="839"/>
      <c r="D781" s="839"/>
      <c r="E781" s="839">
        <f>IF(H780&lt;&gt;"",E780,IF(E780="","",IFERROR(MATCH(TRUE(),INDEX(INDEX($K:$K,E780+1):$K$203&lt;&gt;"",0),0)+E780,"")))</f>
        <v>922</v>
      </c>
      <c r="F781" s="840">
        <f t="shared" si="206"/>
        <v>0</v>
      </c>
      <c r="G781" s="840" t="str">
        <f t="shared" si="198"/>
        <v>0</v>
      </c>
      <c r="H781" s="841" t="str">
        <f t="shared" si="199"/>
        <v/>
      </c>
      <c r="I781" s="839" t="str">
        <f t="shared" si="200"/>
        <v/>
      </c>
      <c r="M781" s="785">
        <f t="shared" si="201"/>
        <v>1</v>
      </c>
      <c r="N781" s="842">
        <f t="shared" si="202"/>
        <v>764</v>
      </c>
      <c r="O781" s="816" t="str">
        <f t="shared" si="203"/>
        <v>0</v>
      </c>
      <c r="P781" s="842">
        <f t="shared" si="204"/>
        <v>1</v>
      </c>
      <c r="Q781" s="842">
        <f t="shared" si="205"/>
        <v>1</v>
      </c>
      <c r="BX781" s="67" t="s">
        <v>10</v>
      </c>
      <c r="BY781" s="538" t="s">
        <v>23</v>
      </c>
      <c r="BZ781" s="67" t="s">
        <v>383</v>
      </c>
      <c r="CA781" s="67" t="s">
        <v>2508</v>
      </c>
    </row>
    <row r="782" spans="2:79">
      <c r="B782" s="839"/>
      <c r="C782" s="839"/>
      <c r="D782" s="839"/>
      <c r="E782" s="839">
        <f>IF(H781&lt;&gt;"",E781,IF(E781="","",IFERROR(MATCH(TRUE(),INDEX(INDEX($K:$K,E781+1):$K$203&lt;&gt;"",0),0)+E781,"")))</f>
        <v>923</v>
      </c>
      <c r="F782" s="840">
        <f t="shared" si="206"/>
        <v>0</v>
      </c>
      <c r="G782" s="840" t="str">
        <f t="shared" si="198"/>
        <v>0</v>
      </c>
      <c r="H782" s="841" t="str">
        <f t="shared" si="199"/>
        <v/>
      </c>
      <c r="I782" s="839" t="str">
        <f t="shared" si="200"/>
        <v/>
      </c>
      <c r="M782" s="785">
        <f t="shared" si="201"/>
        <v>1</v>
      </c>
      <c r="N782" s="842">
        <f t="shared" si="202"/>
        <v>765</v>
      </c>
      <c r="O782" s="816" t="str">
        <f t="shared" si="203"/>
        <v>0</v>
      </c>
      <c r="P782" s="842">
        <f t="shared" si="204"/>
        <v>1</v>
      </c>
      <c r="Q782" s="842">
        <f t="shared" si="205"/>
        <v>1</v>
      </c>
      <c r="BX782" s="67" t="s">
        <v>10</v>
      </c>
      <c r="BY782" s="538" t="s">
        <v>23</v>
      </c>
      <c r="BZ782" s="67" t="s">
        <v>384</v>
      </c>
      <c r="CA782" s="67" t="s">
        <v>2509</v>
      </c>
    </row>
    <row r="783" spans="2:79">
      <c r="B783" s="839"/>
      <c r="C783" s="839"/>
      <c r="D783" s="839"/>
      <c r="E783" s="839">
        <f>IF(H782&lt;&gt;"",E782,IF(E782="","",IFERROR(MATCH(TRUE(),INDEX(INDEX($K:$K,E782+1):$K$203&lt;&gt;"",0),0)+E782,"")))</f>
        <v>924</v>
      </c>
      <c r="F783" s="840">
        <f t="shared" si="206"/>
        <v>0</v>
      </c>
      <c r="G783" s="840" t="str">
        <f t="shared" si="198"/>
        <v>0</v>
      </c>
      <c r="H783" s="841" t="str">
        <f t="shared" si="199"/>
        <v/>
      </c>
      <c r="I783" s="839" t="str">
        <f t="shared" si="200"/>
        <v/>
      </c>
      <c r="M783" s="785">
        <f t="shared" si="201"/>
        <v>1</v>
      </c>
      <c r="N783" s="842">
        <f t="shared" si="202"/>
        <v>766</v>
      </c>
      <c r="O783" s="816" t="str">
        <f t="shared" si="203"/>
        <v>0</v>
      </c>
      <c r="P783" s="842">
        <f t="shared" si="204"/>
        <v>1</v>
      </c>
      <c r="Q783" s="842">
        <f t="shared" si="205"/>
        <v>1</v>
      </c>
      <c r="BX783" s="67" t="s">
        <v>10</v>
      </c>
      <c r="BY783" s="538" t="s">
        <v>23</v>
      </c>
      <c r="BZ783" s="67" t="s">
        <v>385</v>
      </c>
      <c r="CA783" s="67" t="s">
        <v>2510</v>
      </c>
    </row>
    <row r="784" spans="2:79">
      <c r="B784" s="839"/>
      <c r="C784" s="839"/>
      <c r="D784" s="839"/>
      <c r="E784" s="839">
        <f>IF(H783&lt;&gt;"",E783,IF(E783="","",IFERROR(MATCH(TRUE(),INDEX(INDEX($K:$K,E783+1):$K$203&lt;&gt;"",0),0)+E783,"")))</f>
        <v>925</v>
      </c>
      <c r="F784" s="840">
        <f t="shared" si="206"/>
        <v>0</v>
      </c>
      <c r="G784" s="840" t="str">
        <f t="shared" si="198"/>
        <v>0</v>
      </c>
      <c r="H784" s="841" t="str">
        <f t="shared" si="199"/>
        <v/>
      </c>
      <c r="I784" s="839" t="str">
        <f t="shared" si="200"/>
        <v/>
      </c>
      <c r="M784" s="785">
        <f t="shared" si="201"/>
        <v>1</v>
      </c>
      <c r="N784" s="842">
        <f t="shared" si="202"/>
        <v>767</v>
      </c>
      <c r="O784" s="816" t="str">
        <f t="shared" si="203"/>
        <v>0</v>
      </c>
      <c r="P784" s="842">
        <f t="shared" si="204"/>
        <v>1</v>
      </c>
      <c r="Q784" s="842">
        <f t="shared" si="205"/>
        <v>1</v>
      </c>
      <c r="BX784" s="67" t="s">
        <v>10</v>
      </c>
      <c r="BY784" s="538" t="s">
        <v>23</v>
      </c>
      <c r="BZ784" s="67" t="s">
        <v>111</v>
      </c>
      <c r="CA784" s="67" t="s">
        <v>2511</v>
      </c>
    </row>
    <row r="785" spans="2:79">
      <c r="B785" s="839"/>
      <c r="C785" s="839"/>
      <c r="D785" s="839"/>
      <c r="E785" s="839">
        <f>IF(H784&lt;&gt;"",E784,IF(E784="","",IFERROR(MATCH(TRUE(),INDEX(INDEX($K:$K,E784+1):$K$203&lt;&gt;"",0),0)+E784,"")))</f>
        <v>926</v>
      </c>
      <c r="F785" s="840">
        <f t="shared" si="206"/>
        <v>0</v>
      </c>
      <c r="G785" s="840" t="str">
        <f t="shared" si="198"/>
        <v>0</v>
      </c>
      <c r="H785" s="841" t="str">
        <f t="shared" si="199"/>
        <v/>
      </c>
      <c r="I785" s="839" t="str">
        <f t="shared" si="200"/>
        <v/>
      </c>
      <c r="M785" s="785">
        <f t="shared" si="201"/>
        <v>1</v>
      </c>
      <c r="N785" s="842">
        <f t="shared" si="202"/>
        <v>768</v>
      </c>
      <c r="O785" s="816" t="str">
        <f t="shared" si="203"/>
        <v>0</v>
      </c>
      <c r="P785" s="842">
        <f t="shared" si="204"/>
        <v>1</v>
      </c>
      <c r="Q785" s="842">
        <f t="shared" si="205"/>
        <v>1</v>
      </c>
      <c r="BX785" s="67" t="s">
        <v>10</v>
      </c>
      <c r="BY785" s="538" t="s">
        <v>23</v>
      </c>
      <c r="BZ785" s="67" t="s">
        <v>386</v>
      </c>
      <c r="CA785" s="67" t="s">
        <v>2512</v>
      </c>
    </row>
    <row r="786" spans="2:79">
      <c r="B786" s="839"/>
      <c r="C786" s="839"/>
      <c r="D786" s="839"/>
      <c r="E786" s="839">
        <f>IF(H785&lt;&gt;"",E785,IF(E785="","",IFERROR(MATCH(TRUE(),INDEX(INDEX($K:$K,E785+1):$K$203&lt;&gt;"",0),0)+E785,"")))</f>
        <v>927</v>
      </c>
      <c r="F786" s="840">
        <f t="shared" si="206"/>
        <v>0</v>
      </c>
      <c r="G786" s="840" t="str">
        <f t="shared" ref="G786:G849" si="207">IF(OR(F786="",M786=""),"",LEFT(F786,M786))</f>
        <v>0</v>
      </c>
      <c r="H786" s="841" t="str">
        <f t="shared" ref="H786:H849" si="208">IF(OR(F786="",M786=""),"",TRIM(MID(F786,M786+1,99999)))</f>
        <v/>
      </c>
      <c r="I786" s="839" t="str">
        <f t="shared" ref="I786:I849" si="209">IF(AND(F786&lt;&gt;"",$N$10&gt;0,M786&gt;$N$10),"Mot &gt; limite","")</f>
        <v/>
      </c>
      <c r="M786" s="785">
        <f t="shared" ref="M786:M849" si="210">IF(OR(F786="",$N$10="",$N$10&lt;=0),"",IF(LEN(F786)&lt;=$N$10,LEN(F786),IFERROR(FIND("♦",SUBSTITUTE(LEFT(F786,$N$10)," ","♦",LEN(LEFT(F786,$N$10))-LEN(SUBSTITUTE(LEFT(F786,$N$10)," ","")))),FIND(" ",F786&amp;" ",$N$10+1)-1)))</f>
        <v>1</v>
      </c>
      <c r="N786" s="842">
        <f t="shared" ref="N786:N849" si="211">IF(O786="","",ROW()-17)</f>
        <v>769</v>
      </c>
      <c r="O786" s="816" t="str">
        <f t="shared" ref="O786:O849" si="212">G786</f>
        <v>0</v>
      </c>
      <c r="P786" s="842">
        <f t="shared" ref="P786:P849" si="213">IF(O786="","",LEN(TRIM(O786))-LEN(SUBSTITUTE(TRIM(O786)," ",""))+1)</f>
        <v>1</v>
      </c>
      <c r="Q786" s="842">
        <f t="shared" ref="Q786:Q849" si="214">IF(O786="","",LEN(O786))</f>
        <v>1</v>
      </c>
      <c r="BX786" s="67" t="s">
        <v>10</v>
      </c>
      <c r="BY786" s="538" t="s">
        <v>23</v>
      </c>
      <c r="BZ786" s="67" t="s">
        <v>115</v>
      </c>
      <c r="CA786" s="67" t="s">
        <v>2513</v>
      </c>
    </row>
    <row r="787" spans="2:79">
      <c r="B787" s="839"/>
      <c r="C787" s="839"/>
      <c r="D787" s="839"/>
      <c r="E787" s="839">
        <f>IF(H786&lt;&gt;"",E786,IF(E786="","",IFERROR(MATCH(TRUE(),INDEX(INDEX($K:$K,E786+1):$K$203&lt;&gt;"",0),0)+E786,"")))</f>
        <v>928</v>
      </c>
      <c r="F787" s="840">
        <f t="shared" ref="F787:F850" si="215">IF(E787="","",IF(H786&lt;&gt;"",H786,INDEX($D:$D,E787)))</f>
        <v>0</v>
      </c>
      <c r="G787" s="840" t="str">
        <f t="shared" si="207"/>
        <v>0</v>
      </c>
      <c r="H787" s="841" t="str">
        <f t="shared" si="208"/>
        <v/>
      </c>
      <c r="I787" s="839" t="str">
        <f t="shared" si="209"/>
        <v/>
      </c>
      <c r="M787" s="785">
        <f t="shared" si="210"/>
        <v>1</v>
      </c>
      <c r="N787" s="842">
        <f t="shared" si="211"/>
        <v>770</v>
      </c>
      <c r="O787" s="816" t="str">
        <f t="shared" si="212"/>
        <v>0</v>
      </c>
      <c r="P787" s="842">
        <f t="shared" si="213"/>
        <v>1</v>
      </c>
      <c r="Q787" s="842">
        <f t="shared" si="214"/>
        <v>1</v>
      </c>
      <c r="BX787" s="67" t="s">
        <v>10</v>
      </c>
      <c r="BY787" s="538" t="s">
        <v>23</v>
      </c>
      <c r="BZ787" s="67" t="s">
        <v>387</v>
      </c>
      <c r="CA787" s="67" t="s">
        <v>2514</v>
      </c>
    </row>
    <row r="788" spans="2:79">
      <c r="B788" s="839"/>
      <c r="C788" s="839"/>
      <c r="D788" s="839"/>
      <c r="E788" s="839">
        <f>IF(H787&lt;&gt;"",E787,IF(E787="","",IFERROR(MATCH(TRUE(),INDEX(INDEX($K:$K,E787+1):$K$203&lt;&gt;"",0),0)+E787,"")))</f>
        <v>929</v>
      </c>
      <c r="F788" s="840">
        <f t="shared" si="215"/>
        <v>0</v>
      </c>
      <c r="G788" s="840" t="str">
        <f t="shared" si="207"/>
        <v>0</v>
      </c>
      <c r="H788" s="841" t="str">
        <f t="shared" si="208"/>
        <v/>
      </c>
      <c r="I788" s="839" t="str">
        <f t="shared" si="209"/>
        <v/>
      </c>
      <c r="M788" s="785">
        <f t="shared" si="210"/>
        <v>1</v>
      </c>
      <c r="N788" s="842">
        <f t="shared" si="211"/>
        <v>771</v>
      </c>
      <c r="O788" s="816" t="str">
        <f t="shared" si="212"/>
        <v>0</v>
      </c>
      <c r="P788" s="842">
        <f t="shared" si="213"/>
        <v>1</v>
      </c>
      <c r="Q788" s="842">
        <f t="shared" si="214"/>
        <v>1</v>
      </c>
      <c r="BX788" s="67" t="s">
        <v>10</v>
      </c>
      <c r="BY788" s="538" t="s">
        <v>23</v>
      </c>
      <c r="BZ788" s="67" t="s">
        <v>388</v>
      </c>
      <c r="CA788" s="67" t="s">
        <v>2515</v>
      </c>
    </row>
    <row r="789" spans="2:79">
      <c r="B789" s="839"/>
      <c r="C789" s="839"/>
      <c r="D789" s="839"/>
      <c r="E789" s="839">
        <f>IF(H788&lt;&gt;"",E788,IF(E788="","",IFERROR(MATCH(TRUE(),INDEX(INDEX($K:$K,E788+1):$K$203&lt;&gt;"",0),0)+E788,"")))</f>
        <v>930</v>
      </c>
      <c r="F789" s="840">
        <f t="shared" si="215"/>
        <v>0</v>
      </c>
      <c r="G789" s="840" t="str">
        <f t="shared" si="207"/>
        <v>0</v>
      </c>
      <c r="H789" s="841" t="str">
        <f t="shared" si="208"/>
        <v/>
      </c>
      <c r="I789" s="839" t="str">
        <f t="shared" si="209"/>
        <v/>
      </c>
      <c r="M789" s="785">
        <f t="shared" si="210"/>
        <v>1</v>
      </c>
      <c r="N789" s="842">
        <f t="shared" si="211"/>
        <v>772</v>
      </c>
      <c r="O789" s="816" t="str">
        <f t="shared" si="212"/>
        <v>0</v>
      </c>
      <c r="P789" s="842">
        <f t="shared" si="213"/>
        <v>1</v>
      </c>
      <c r="Q789" s="842">
        <f t="shared" si="214"/>
        <v>1</v>
      </c>
      <c r="BX789" s="67" t="s">
        <v>10</v>
      </c>
      <c r="BY789" s="538" t="s">
        <v>23</v>
      </c>
      <c r="BZ789" s="67" t="s">
        <v>127</v>
      </c>
      <c r="CA789" s="67" t="s">
        <v>2516</v>
      </c>
    </row>
    <row r="790" spans="2:79">
      <c r="B790" s="839"/>
      <c r="C790" s="839"/>
      <c r="D790" s="839"/>
      <c r="E790" s="839">
        <f>IF(H789&lt;&gt;"",E789,IF(E789="","",IFERROR(MATCH(TRUE(),INDEX(INDEX($K:$K,E789+1):$K$203&lt;&gt;"",0),0)+E789,"")))</f>
        <v>931</v>
      </c>
      <c r="F790" s="840">
        <f t="shared" si="215"/>
        <v>0</v>
      </c>
      <c r="G790" s="840" t="str">
        <f t="shared" si="207"/>
        <v>0</v>
      </c>
      <c r="H790" s="841" t="str">
        <f t="shared" si="208"/>
        <v/>
      </c>
      <c r="I790" s="839" t="str">
        <f t="shared" si="209"/>
        <v/>
      </c>
      <c r="M790" s="785">
        <f t="shared" si="210"/>
        <v>1</v>
      </c>
      <c r="N790" s="842">
        <f t="shared" si="211"/>
        <v>773</v>
      </c>
      <c r="O790" s="816" t="str">
        <f t="shared" si="212"/>
        <v>0</v>
      </c>
      <c r="P790" s="842">
        <f t="shared" si="213"/>
        <v>1</v>
      </c>
      <c r="Q790" s="842">
        <f t="shared" si="214"/>
        <v>1</v>
      </c>
      <c r="BX790" s="67" t="s">
        <v>10</v>
      </c>
      <c r="BY790" s="538" t="s">
        <v>23</v>
      </c>
      <c r="BZ790" s="67" t="s">
        <v>389</v>
      </c>
      <c r="CA790" s="67" t="s">
        <v>2517</v>
      </c>
    </row>
    <row r="791" spans="2:79">
      <c r="B791" s="839"/>
      <c r="C791" s="839"/>
      <c r="D791" s="839"/>
      <c r="E791" s="839">
        <f>IF(H790&lt;&gt;"",E790,IF(E790="","",IFERROR(MATCH(TRUE(),INDEX(INDEX($K:$K,E790+1):$K$203&lt;&gt;"",0),0)+E790,"")))</f>
        <v>932</v>
      </c>
      <c r="F791" s="840">
        <f t="shared" si="215"/>
        <v>0</v>
      </c>
      <c r="G791" s="840" t="str">
        <f t="shared" si="207"/>
        <v>0</v>
      </c>
      <c r="H791" s="841" t="str">
        <f t="shared" si="208"/>
        <v/>
      </c>
      <c r="I791" s="839" t="str">
        <f t="shared" si="209"/>
        <v/>
      </c>
      <c r="M791" s="785">
        <f t="shared" si="210"/>
        <v>1</v>
      </c>
      <c r="N791" s="842">
        <f t="shared" si="211"/>
        <v>774</v>
      </c>
      <c r="O791" s="816" t="str">
        <f t="shared" si="212"/>
        <v>0</v>
      </c>
      <c r="P791" s="842">
        <f t="shared" si="213"/>
        <v>1</v>
      </c>
      <c r="Q791" s="842">
        <f t="shared" si="214"/>
        <v>1</v>
      </c>
      <c r="BX791" s="67" t="s">
        <v>10</v>
      </c>
      <c r="BY791" s="538" t="s">
        <v>23</v>
      </c>
      <c r="BZ791" s="67" t="s">
        <v>131</v>
      </c>
      <c r="CA791" s="67" t="s">
        <v>2518</v>
      </c>
    </row>
    <row r="792" spans="2:79">
      <c r="B792" s="839"/>
      <c r="C792" s="839"/>
      <c r="D792" s="839"/>
      <c r="E792" s="839">
        <f>IF(H791&lt;&gt;"",E791,IF(E791="","",IFERROR(MATCH(TRUE(),INDEX(INDEX($K:$K,E791+1):$K$203&lt;&gt;"",0),0)+E791,"")))</f>
        <v>933</v>
      </c>
      <c r="F792" s="840">
        <f t="shared" si="215"/>
        <v>0</v>
      </c>
      <c r="G792" s="840" t="str">
        <f t="shared" si="207"/>
        <v>0</v>
      </c>
      <c r="H792" s="841" t="str">
        <f t="shared" si="208"/>
        <v/>
      </c>
      <c r="I792" s="839" t="str">
        <f t="shared" si="209"/>
        <v/>
      </c>
      <c r="M792" s="785">
        <f t="shared" si="210"/>
        <v>1</v>
      </c>
      <c r="N792" s="842">
        <f t="shared" si="211"/>
        <v>775</v>
      </c>
      <c r="O792" s="816" t="str">
        <f t="shared" si="212"/>
        <v>0</v>
      </c>
      <c r="P792" s="842">
        <f t="shared" si="213"/>
        <v>1</v>
      </c>
      <c r="Q792" s="842">
        <f t="shared" si="214"/>
        <v>1</v>
      </c>
      <c r="BX792" s="67" t="s">
        <v>10</v>
      </c>
      <c r="BY792" s="538" t="s">
        <v>23</v>
      </c>
      <c r="BZ792" s="67" t="s">
        <v>390</v>
      </c>
      <c r="CA792" s="67" t="s">
        <v>2519</v>
      </c>
    </row>
    <row r="793" spans="2:79">
      <c r="B793" s="839"/>
      <c r="C793" s="839"/>
      <c r="D793" s="839"/>
      <c r="E793" s="839">
        <f>IF(H792&lt;&gt;"",E792,IF(E792="","",IFERROR(MATCH(TRUE(),INDEX(INDEX($K:$K,E792+1):$K$203&lt;&gt;"",0),0)+E792,"")))</f>
        <v>934</v>
      </c>
      <c r="F793" s="840">
        <f t="shared" si="215"/>
        <v>0</v>
      </c>
      <c r="G793" s="840" t="str">
        <f t="shared" si="207"/>
        <v>0</v>
      </c>
      <c r="H793" s="841" t="str">
        <f t="shared" si="208"/>
        <v/>
      </c>
      <c r="I793" s="839" t="str">
        <f t="shared" si="209"/>
        <v/>
      </c>
      <c r="M793" s="785">
        <f t="shared" si="210"/>
        <v>1</v>
      </c>
      <c r="N793" s="842">
        <f t="shared" si="211"/>
        <v>776</v>
      </c>
      <c r="O793" s="816" t="str">
        <f t="shared" si="212"/>
        <v>0</v>
      </c>
      <c r="P793" s="842">
        <f t="shared" si="213"/>
        <v>1</v>
      </c>
      <c r="Q793" s="842">
        <f t="shared" si="214"/>
        <v>1</v>
      </c>
      <c r="BX793" s="67" t="s">
        <v>11</v>
      </c>
      <c r="BY793" s="538" t="s">
        <v>23</v>
      </c>
      <c r="BZ793" s="67" t="s">
        <v>136</v>
      </c>
      <c r="CA793" s="67" t="s">
        <v>2520</v>
      </c>
    </row>
    <row r="794" spans="2:79">
      <c r="B794" s="839"/>
      <c r="C794" s="839"/>
      <c r="D794" s="839"/>
      <c r="E794" s="839">
        <f>IF(H793&lt;&gt;"",E793,IF(E793="","",IFERROR(MATCH(TRUE(),INDEX(INDEX($K:$K,E793+1):$K$203&lt;&gt;"",0),0)+E793,"")))</f>
        <v>935</v>
      </c>
      <c r="F794" s="840">
        <f t="shared" si="215"/>
        <v>0</v>
      </c>
      <c r="G794" s="840" t="str">
        <f t="shared" si="207"/>
        <v>0</v>
      </c>
      <c r="H794" s="841" t="str">
        <f t="shared" si="208"/>
        <v/>
      </c>
      <c r="I794" s="839" t="str">
        <f t="shared" si="209"/>
        <v/>
      </c>
      <c r="M794" s="785">
        <f t="shared" si="210"/>
        <v>1</v>
      </c>
      <c r="N794" s="842">
        <f t="shared" si="211"/>
        <v>777</v>
      </c>
      <c r="O794" s="816" t="str">
        <f t="shared" si="212"/>
        <v>0</v>
      </c>
      <c r="P794" s="842">
        <f t="shared" si="213"/>
        <v>1</v>
      </c>
      <c r="Q794" s="842">
        <f t="shared" si="214"/>
        <v>1</v>
      </c>
      <c r="BX794" s="67" t="s">
        <v>11</v>
      </c>
      <c r="BY794" s="538" t="s">
        <v>23</v>
      </c>
      <c r="BZ794" s="67" t="s">
        <v>143</v>
      </c>
      <c r="CA794" s="67" t="s">
        <v>2521</v>
      </c>
    </row>
    <row r="795" spans="2:79">
      <c r="B795" s="839"/>
      <c r="C795" s="839"/>
      <c r="D795" s="839"/>
      <c r="E795" s="839">
        <f>IF(H794&lt;&gt;"",E794,IF(E794="","",IFERROR(MATCH(TRUE(),INDEX(INDEX($K:$K,E794+1):$K$203&lt;&gt;"",0),0)+E794,"")))</f>
        <v>936</v>
      </c>
      <c r="F795" s="840">
        <f t="shared" si="215"/>
        <v>0</v>
      </c>
      <c r="G795" s="840" t="str">
        <f t="shared" si="207"/>
        <v>0</v>
      </c>
      <c r="H795" s="841" t="str">
        <f t="shared" si="208"/>
        <v/>
      </c>
      <c r="I795" s="839" t="str">
        <f t="shared" si="209"/>
        <v/>
      </c>
      <c r="M795" s="785">
        <f t="shared" si="210"/>
        <v>1</v>
      </c>
      <c r="N795" s="842">
        <f t="shared" si="211"/>
        <v>778</v>
      </c>
      <c r="O795" s="816" t="str">
        <f t="shared" si="212"/>
        <v>0</v>
      </c>
      <c r="P795" s="842">
        <f t="shared" si="213"/>
        <v>1</v>
      </c>
      <c r="Q795" s="842">
        <f t="shared" si="214"/>
        <v>1</v>
      </c>
      <c r="BX795" s="67" t="s">
        <v>11</v>
      </c>
      <c r="BY795" s="538" t="s">
        <v>23</v>
      </c>
      <c r="BZ795" s="67" t="s">
        <v>391</v>
      </c>
      <c r="CA795" s="67" t="s">
        <v>2522</v>
      </c>
    </row>
    <row r="796" spans="2:79">
      <c r="B796" s="839"/>
      <c r="C796" s="839"/>
      <c r="D796" s="839"/>
      <c r="E796" s="839">
        <f>IF(H795&lt;&gt;"",E795,IF(E795="","",IFERROR(MATCH(TRUE(),INDEX(INDEX($K:$K,E795+1):$K$203&lt;&gt;"",0),0)+E795,"")))</f>
        <v>937</v>
      </c>
      <c r="F796" s="840">
        <f t="shared" si="215"/>
        <v>0</v>
      </c>
      <c r="G796" s="840" t="str">
        <f t="shared" si="207"/>
        <v>0</v>
      </c>
      <c r="H796" s="841" t="str">
        <f t="shared" si="208"/>
        <v/>
      </c>
      <c r="I796" s="839" t="str">
        <f t="shared" si="209"/>
        <v/>
      </c>
      <c r="M796" s="785">
        <f t="shared" si="210"/>
        <v>1</v>
      </c>
      <c r="N796" s="842">
        <f t="shared" si="211"/>
        <v>779</v>
      </c>
      <c r="O796" s="816" t="str">
        <f t="shared" si="212"/>
        <v>0</v>
      </c>
      <c r="P796" s="842">
        <f t="shared" si="213"/>
        <v>1</v>
      </c>
      <c r="Q796" s="842">
        <f t="shared" si="214"/>
        <v>1</v>
      </c>
    </row>
    <row r="797" spans="2:79">
      <c r="B797" s="839"/>
      <c r="C797" s="839"/>
      <c r="D797" s="839"/>
      <c r="E797" s="839">
        <f>IF(H796&lt;&gt;"",E796,IF(E796="","",IFERROR(MATCH(TRUE(),INDEX(INDEX($K:$K,E796+1):$K$203&lt;&gt;"",0),0)+E796,"")))</f>
        <v>938</v>
      </c>
      <c r="F797" s="840">
        <f t="shared" si="215"/>
        <v>0</v>
      </c>
      <c r="G797" s="840" t="str">
        <f t="shared" si="207"/>
        <v>0</v>
      </c>
      <c r="H797" s="841" t="str">
        <f t="shared" si="208"/>
        <v/>
      </c>
      <c r="I797" s="839" t="str">
        <f t="shared" si="209"/>
        <v/>
      </c>
      <c r="M797" s="785">
        <f t="shared" si="210"/>
        <v>1</v>
      </c>
      <c r="N797" s="842">
        <f t="shared" si="211"/>
        <v>780</v>
      </c>
      <c r="O797" s="816" t="str">
        <f t="shared" si="212"/>
        <v>0</v>
      </c>
      <c r="P797" s="842">
        <f t="shared" si="213"/>
        <v>1</v>
      </c>
      <c r="Q797" s="842">
        <f t="shared" si="214"/>
        <v>1</v>
      </c>
    </row>
    <row r="798" spans="2:79">
      <c r="B798" s="839"/>
      <c r="C798" s="839"/>
      <c r="D798" s="839"/>
      <c r="E798" s="839">
        <f>IF(H797&lt;&gt;"",E797,IF(E797="","",IFERROR(MATCH(TRUE(),INDEX(INDEX($K:$K,E797+1):$K$203&lt;&gt;"",0),0)+E797,"")))</f>
        <v>939</v>
      </c>
      <c r="F798" s="840">
        <f t="shared" si="215"/>
        <v>0</v>
      </c>
      <c r="G798" s="840" t="str">
        <f t="shared" si="207"/>
        <v>0</v>
      </c>
      <c r="H798" s="841" t="str">
        <f t="shared" si="208"/>
        <v/>
      </c>
      <c r="I798" s="839" t="str">
        <f t="shared" si="209"/>
        <v/>
      </c>
      <c r="M798" s="785">
        <f t="shared" si="210"/>
        <v>1</v>
      </c>
      <c r="N798" s="842">
        <f t="shared" si="211"/>
        <v>781</v>
      </c>
      <c r="O798" s="816" t="str">
        <f t="shared" si="212"/>
        <v>0</v>
      </c>
      <c r="P798" s="842">
        <f t="shared" si="213"/>
        <v>1</v>
      </c>
      <c r="Q798" s="842">
        <f t="shared" si="214"/>
        <v>1</v>
      </c>
    </row>
    <row r="799" spans="2:79">
      <c r="B799" s="839"/>
      <c r="C799" s="839"/>
      <c r="D799" s="839"/>
      <c r="E799" s="839">
        <f>IF(H798&lt;&gt;"",E798,IF(E798="","",IFERROR(MATCH(TRUE(),INDEX(INDEX($K:$K,E798+1):$K$203&lt;&gt;"",0),0)+E798,"")))</f>
        <v>940</v>
      </c>
      <c r="F799" s="840">
        <f t="shared" si="215"/>
        <v>0</v>
      </c>
      <c r="G799" s="840" t="str">
        <f t="shared" si="207"/>
        <v>0</v>
      </c>
      <c r="H799" s="841" t="str">
        <f t="shared" si="208"/>
        <v/>
      </c>
      <c r="I799" s="839" t="str">
        <f t="shared" si="209"/>
        <v/>
      </c>
      <c r="M799" s="785">
        <f t="shared" si="210"/>
        <v>1</v>
      </c>
      <c r="N799" s="842">
        <f t="shared" si="211"/>
        <v>782</v>
      </c>
      <c r="O799" s="816" t="str">
        <f t="shared" si="212"/>
        <v>0</v>
      </c>
      <c r="P799" s="842">
        <f t="shared" si="213"/>
        <v>1</v>
      </c>
      <c r="Q799" s="842">
        <f t="shared" si="214"/>
        <v>1</v>
      </c>
    </row>
    <row r="800" spans="2:79">
      <c r="B800" s="839"/>
      <c r="C800" s="839"/>
      <c r="D800" s="839"/>
      <c r="E800" s="839">
        <f>IF(H799&lt;&gt;"",E799,IF(E799="","",IFERROR(MATCH(TRUE(),INDEX(INDEX($K:$K,E799+1):$K$203&lt;&gt;"",0),0)+E799,"")))</f>
        <v>941</v>
      </c>
      <c r="F800" s="840">
        <f t="shared" si="215"/>
        <v>0</v>
      </c>
      <c r="G800" s="840" t="str">
        <f t="shared" si="207"/>
        <v>0</v>
      </c>
      <c r="H800" s="841" t="str">
        <f t="shared" si="208"/>
        <v/>
      </c>
      <c r="I800" s="839" t="str">
        <f t="shared" si="209"/>
        <v/>
      </c>
      <c r="M800" s="785">
        <f t="shared" si="210"/>
        <v>1</v>
      </c>
      <c r="N800" s="842">
        <f t="shared" si="211"/>
        <v>783</v>
      </c>
      <c r="O800" s="816" t="str">
        <f t="shared" si="212"/>
        <v>0</v>
      </c>
      <c r="P800" s="842">
        <f t="shared" si="213"/>
        <v>1</v>
      </c>
      <c r="Q800" s="842">
        <f t="shared" si="214"/>
        <v>1</v>
      </c>
    </row>
    <row r="801" spans="2:17">
      <c r="B801" s="839"/>
      <c r="C801" s="839"/>
      <c r="D801" s="839"/>
      <c r="E801" s="839">
        <f>IF(H800&lt;&gt;"",E800,IF(E800="","",IFERROR(MATCH(TRUE(),INDEX(INDEX($K:$K,E800+1):$K$203&lt;&gt;"",0),0)+E800,"")))</f>
        <v>942</v>
      </c>
      <c r="F801" s="840">
        <f t="shared" si="215"/>
        <v>0</v>
      </c>
      <c r="G801" s="840" t="str">
        <f t="shared" si="207"/>
        <v>0</v>
      </c>
      <c r="H801" s="841" t="str">
        <f t="shared" si="208"/>
        <v/>
      </c>
      <c r="I801" s="839" t="str">
        <f t="shared" si="209"/>
        <v/>
      </c>
      <c r="M801" s="785">
        <f t="shared" si="210"/>
        <v>1</v>
      </c>
      <c r="N801" s="842">
        <f t="shared" si="211"/>
        <v>784</v>
      </c>
      <c r="O801" s="816" t="str">
        <f t="shared" si="212"/>
        <v>0</v>
      </c>
      <c r="P801" s="842">
        <f t="shared" si="213"/>
        <v>1</v>
      </c>
      <c r="Q801" s="842">
        <f t="shared" si="214"/>
        <v>1</v>
      </c>
    </row>
    <row r="802" spans="2:17">
      <c r="B802" s="839"/>
      <c r="C802" s="839"/>
      <c r="D802" s="839"/>
      <c r="E802" s="839">
        <f>IF(H801&lt;&gt;"",E801,IF(E801="","",IFERROR(MATCH(TRUE(),INDEX(INDEX($K:$K,E801+1):$K$203&lt;&gt;"",0),0)+E801,"")))</f>
        <v>943</v>
      </c>
      <c r="F802" s="840">
        <f t="shared" si="215"/>
        <v>0</v>
      </c>
      <c r="G802" s="840" t="str">
        <f t="shared" si="207"/>
        <v>0</v>
      </c>
      <c r="H802" s="841" t="str">
        <f t="shared" si="208"/>
        <v/>
      </c>
      <c r="I802" s="839" t="str">
        <f t="shared" si="209"/>
        <v/>
      </c>
      <c r="M802" s="785">
        <f t="shared" si="210"/>
        <v>1</v>
      </c>
      <c r="N802" s="842">
        <f t="shared" si="211"/>
        <v>785</v>
      </c>
      <c r="O802" s="816" t="str">
        <f t="shared" si="212"/>
        <v>0</v>
      </c>
      <c r="P802" s="842">
        <f t="shared" si="213"/>
        <v>1</v>
      </c>
      <c r="Q802" s="842">
        <f t="shared" si="214"/>
        <v>1</v>
      </c>
    </row>
    <row r="803" spans="2:17">
      <c r="B803" s="839"/>
      <c r="C803" s="839"/>
      <c r="D803" s="839"/>
      <c r="E803" s="839">
        <f>IF(H802&lt;&gt;"",E802,IF(E802="","",IFERROR(MATCH(TRUE(),INDEX(INDEX($K:$K,E802+1):$K$203&lt;&gt;"",0),0)+E802,"")))</f>
        <v>944</v>
      </c>
      <c r="F803" s="840">
        <f t="shared" si="215"/>
        <v>0</v>
      </c>
      <c r="G803" s="840" t="str">
        <f t="shared" si="207"/>
        <v>0</v>
      </c>
      <c r="H803" s="841" t="str">
        <f t="shared" si="208"/>
        <v/>
      </c>
      <c r="I803" s="839" t="str">
        <f t="shared" si="209"/>
        <v/>
      </c>
      <c r="M803" s="785">
        <f t="shared" si="210"/>
        <v>1</v>
      </c>
      <c r="N803" s="842">
        <f t="shared" si="211"/>
        <v>786</v>
      </c>
      <c r="O803" s="816" t="str">
        <f t="shared" si="212"/>
        <v>0</v>
      </c>
      <c r="P803" s="842">
        <f t="shared" si="213"/>
        <v>1</v>
      </c>
      <c r="Q803" s="842">
        <f t="shared" si="214"/>
        <v>1</v>
      </c>
    </row>
    <row r="804" spans="2:17">
      <c r="B804" s="839"/>
      <c r="C804" s="839"/>
      <c r="D804" s="839"/>
      <c r="E804" s="839">
        <f>IF(H803&lt;&gt;"",E803,IF(E803="","",IFERROR(MATCH(TRUE(),INDEX(INDEX($K:$K,E803+1):$K$203&lt;&gt;"",0),0)+E803,"")))</f>
        <v>945</v>
      </c>
      <c r="F804" s="840">
        <f t="shared" si="215"/>
        <v>0</v>
      </c>
      <c r="G804" s="840" t="str">
        <f t="shared" si="207"/>
        <v>0</v>
      </c>
      <c r="H804" s="841" t="str">
        <f t="shared" si="208"/>
        <v/>
      </c>
      <c r="I804" s="839" t="str">
        <f t="shared" si="209"/>
        <v/>
      </c>
      <c r="M804" s="785">
        <f t="shared" si="210"/>
        <v>1</v>
      </c>
      <c r="N804" s="842">
        <f t="shared" si="211"/>
        <v>787</v>
      </c>
      <c r="O804" s="816" t="str">
        <f t="shared" si="212"/>
        <v>0</v>
      </c>
      <c r="P804" s="842">
        <f t="shared" si="213"/>
        <v>1</v>
      </c>
      <c r="Q804" s="842">
        <f t="shared" si="214"/>
        <v>1</v>
      </c>
    </row>
    <row r="805" spans="2:17">
      <c r="B805" s="839"/>
      <c r="C805" s="839"/>
      <c r="D805" s="839"/>
      <c r="E805" s="839">
        <f>IF(H804&lt;&gt;"",E804,IF(E804="","",IFERROR(MATCH(TRUE(),INDEX(INDEX($K:$K,E804+1):$K$203&lt;&gt;"",0),0)+E804,"")))</f>
        <v>946</v>
      </c>
      <c r="F805" s="840">
        <f t="shared" si="215"/>
        <v>0</v>
      </c>
      <c r="G805" s="840" t="str">
        <f t="shared" si="207"/>
        <v>0</v>
      </c>
      <c r="H805" s="841" t="str">
        <f t="shared" si="208"/>
        <v/>
      </c>
      <c r="I805" s="839" t="str">
        <f t="shared" si="209"/>
        <v/>
      </c>
      <c r="M805" s="785">
        <f t="shared" si="210"/>
        <v>1</v>
      </c>
      <c r="N805" s="842">
        <f t="shared" si="211"/>
        <v>788</v>
      </c>
      <c r="O805" s="816" t="str">
        <f t="shared" si="212"/>
        <v>0</v>
      </c>
      <c r="P805" s="842">
        <f t="shared" si="213"/>
        <v>1</v>
      </c>
      <c r="Q805" s="842">
        <f t="shared" si="214"/>
        <v>1</v>
      </c>
    </row>
    <row r="806" spans="2:17">
      <c r="B806" s="839"/>
      <c r="C806" s="839"/>
      <c r="D806" s="839"/>
      <c r="E806" s="839">
        <f>IF(H805&lt;&gt;"",E805,IF(E805="","",IFERROR(MATCH(TRUE(),INDEX(INDEX($K:$K,E805+1):$K$203&lt;&gt;"",0),0)+E805,"")))</f>
        <v>947</v>
      </c>
      <c r="F806" s="840">
        <f t="shared" si="215"/>
        <v>0</v>
      </c>
      <c r="G806" s="840" t="str">
        <f t="shared" si="207"/>
        <v>0</v>
      </c>
      <c r="H806" s="841" t="str">
        <f t="shared" si="208"/>
        <v/>
      </c>
      <c r="I806" s="839" t="str">
        <f t="shared" si="209"/>
        <v/>
      </c>
      <c r="M806" s="785">
        <f t="shared" si="210"/>
        <v>1</v>
      </c>
      <c r="N806" s="842">
        <f t="shared" si="211"/>
        <v>789</v>
      </c>
      <c r="O806" s="816" t="str">
        <f t="shared" si="212"/>
        <v>0</v>
      </c>
      <c r="P806" s="842">
        <f t="shared" si="213"/>
        <v>1</v>
      </c>
      <c r="Q806" s="842">
        <f t="shared" si="214"/>
        <v>1</v>
      </c>
    </row>
    <row r="807" spans="2:17">
      <c r="B807" s="839"/>
      <c r="C807" s="839"/>
      <c r="D807" s="839"/>
      <c r="E807" s="839">
        <f>IF(H806&lt;&gt;"",E806,IF(E806="","",IFERROR(MATCH(TRUE(),INDEX(INDEX($K:$K,E806+1):$K$203&lt;&gt;"",0),0)+E806,"")))</f>
        <v>948</v>
      </c>
      <c r="F807" s="840">
        <f t="shared" si="215"/>
        <v>0</v>
      </c>
      <c r="G807" s="840" t="str">
        <f t="shared" si="207"/>
        <v>0</v>
      </c>
      <c r="H807" s="841" t="str">
        <f t="shared" si="208"/>
        <v/>
      </c>
      <c r="I807" s="839" t="str">
        <f t="shared" si="209"/>
        <v/>
      </c>
      <c r="M807" s="785">
        <f t="shared" si="210"/>
        <v>1</v>
      </c>
      <c r="N807" s="842">
        <f t="shared" si="211"/>
        <v>790</v>
      </c>
      <c r="O807" s="816" t="str">
        <f t="shared" si="212"/>
        <v>0</v>
      </c>
      <c r="P807" s="842">
        <f t="shared" si="213"/>
        <v>1</v>
      </c>
      <c r="Q807" s="842">
        <f t="shared" si="214"/>
        <v>1</v>
      </c>
    </row>
    <row r="808" spans="2:17">
      <c r="B808" s="839"/>
      <c r="C808" s="839"/>
      <c r="D808" s="839"/>
      <c r="E808" s="839">
        <f>IF(H807&lt;&gt;"",E807,IF(E807="","",IFERROR(MATCH(TRUE(),INDEX(INDEX($K:$K,E807+1):$K$203&lt;&gt;"",0),0)+E807,"")))</f>
        <v>949</v>
      </c>
      <c r="F808" s="840">
        <f t="shared" si="215"/>
        <v>0</v>
      </c>
      <c r="G808" s="840" t="str">
        <f t="shared" si="207"/>
        <v>0</v>
      </c>
      <c r="H808" s="841" t="str">
        <f t="shared" si="208"/>
        <v/>
      </c>
      <c r="I808" s="839" t="str">
        <f t="shared" si="209"/>
        <v/>
      </c>
      <c r="M808" s="785">
        <f t="shared" si="210"/>
        <v>1</v>
      </c>
      <c r="N808" s="842">
        <f t="shared" si="211"/>
        <v>791</v>
      </c>
      <c r="O808" s="816" t="str">
        <f t="shared" si="212"/>
        <v>0</v>
      </c>
      <c r="P808" s="842">
        <f t="shared" si="213"/>
        <v>1</v>
      </c>
      <c r="Q808" s="842">
        <f t="shared" si="214"/>
        <v>1</v>
      </c>
    </row>
    <row r="809" spans="2:17">
      <c r="B809" s="839"/>
      <c r="C809" s="839"/>
      <c r="D809" s="839"/>
      <c r="E809" s="839">
        <f>IF(H808&lt;&gt;"",E808,IF(E808="","",IFERROR(MATCH(TRUE(),INDEX(INDEX($K:$K,E808+1):$K$203&lt;&gt;"",0),0)+E808,"")))</f>
        <v>950</v>
      </c>
      <c r="F809" s="840">
        <f t="shared" si="215"/>
        <v>0</v>
      </c>
      <c r="G809" s="840" t="str">
        <f t="shared" si="207"/>
        <v>0</v>
      </c>
      <c r="H809" s="841" t="str">
        <f t="shared" si="208"/>
        <v/>
      </c>
      <c r="I809" s="839" t="str">
        <f t="shared" si="209"/>
        <v/>
      </c>
      <c r="M809" s="785">
        <f t="shared" si="210"/>
        <v>1</v>
      </c>
      <c r="N809" s="842">
        <f t="shared" si="211"/>
        <v>792</v>
      </c>
      <c r="O809" s="816" t="str">
        <f t="shared" si="212"/>
        <v>0</v>
      </c>
      <c r="P809" s="842">
        <f t="shared" si="213"/>
        <v>1</v>
      </c>
      <c r="Q809" s="842">
        <f t="shared" si="214"/>
        <v>1</v>
      </c>
    </row>
    <row r="810" spans="2:17">
      <c r="B810" s="839"/>
      <c r="C810" s="839"/>
      <c r="D810" s="839"/>
      <c r="E810" s="839">
        <f>IF(H809&lt;&gt;"",E809,IF(E809="","",IFERROR(MATCH(TRUE(),INDEX(INDEX($K:$K,E809+1):$K$203&lt;&gt;"",0),0)+E809,"")))</f>
        <v>951</v>
      </c>
      <c r="F810" s="840">
        <f t="shared" si="215"/>
        <v>0</v>
      </c>
      <c r="G810" s="840" t="str">
        <f t="shared" si="207"/>
        <v>0</v>
      </c>
      <c r="H810" s="841" t="str">
        <f t="shared" si="208"/>
        <v/>
      </c>
      <c r="I810" s="839" t="str">
        <f t="shared" si="209"/>
        <v/>
      </c>
      <c r="M810" s="785">
        <f t="shared" si="210"/>
        <v>1</v>
      </c>
      <c r="N810" s="842">
        <f t="shared" si="211"/>
        <v>793</v>
      </c>
      <c r="O810" s="816" t="str">
        <f t="shared" si="212"/>
        <v>0</v>
      </c>
      <c r="P810" s="842">
        <f t="shared" si="213"/>
        <v>1</v>
      </c>
      <c r="Q810" s="842">
        <f t="shared" si="214"/>
        <v>1</v>
      </c>
    </row>
    <row r="811" spans="2:17">
      <c r="B811" s="839"/>
      <c r="C811" s="839"/>
      <c r="D811" s="839"/>
      <c r="E811" s="839">
        <f>IF(H810&lt;&gt;"",E810,IF(E810="","",IFERROR(MATCH(TRUE(),INDEX(INDEX($K:$K,E810+1):$K$203&lt;&gt;"",0),0)+E810,"")))</f>
        <v>952</v>
      </c>
      <c r="F811" s="840">
        <f t="shared" si="215"/>
        <v>0</v>
      </c>
      <c r="G811" s="840" t="str">
        <f t="shared" si="207"/>
        <v>0</v>
      </c>
      <c r="H811" s="841" t="str">
        <f t="shared" si="208"/>
        <v/>
      </c>
      <c r="I811" s="839" t="str">
        <f t="shared" si="209"/>
        <v/>
      </c>
      <c r="M811" s="785">
        <f t="shared" si="210"/>
        <v>1</v>
      </c>
      <c r="N811" s="842">
        <f t="shared" si="211"/>
        <v>794</v>
      </c>
      <c r="O811" s="816" t="str">
        <f t="shared" si="212"/>
        <v>0</v>
      </c>
      <c r="P811" s="842">
        <f t="shared" si="213"/>
        <v>1</v>
      </c>
      <c r="Q811" s="842">
        <f t="shared" si="214"/>
        <v>1</v>
      </c>
    </row>
    <row r="812" spans="2:17">
      <c r="B812" s="839"/>
      <c r="C812" s="839"/>
      <c r="D812" s="839"/>
      <c r="E812" s="839">
        <f>IF(H811&lt;&gt;"",E811,IF(E811="","",IFERROR(MATCH(TRUE(),INDEX(INDEX($K:$K,E811+1):$K$203&lt;&gt;"",0),0)+E811,"")))</f>
        <v>953</v>
      </c>
      <c r="F812" s="840">
        <f t="shared" si="215"/>
        <v>0</v>
      </c>
      <c r="G812" s="840" t="str">
        <f t="shared" si="207"/>
        <v>0</v>
      </c>
      <c r="H812" s="841" t="str">
        <f t="shared" si="208"/>
        <v/>
      </c>
      <c r="I812" s="839" t="str">
        <f t="shared" si="209"/>
        <v/>
      </c>
      <c r="M812" s="785">
        <f t="shared" si="210"/>
        <v>1</v>
      </c>
      <c r="N812" s="842">
        <f t="shared" si="211"/>
        <v>795</v>
      </c>
      <c r="O812" s="816" t="str">
        <f t="shared" si="212"/>
        <v>0</v>
      </c>
      <c r="P812" s="842">
        <f t="shared" si="213"/>
        <v>1</v>
      </c>
      <c r="Q812" s="842">
        <f t="shared" si="214"/>
        <v>1</v>
      </c>
    </row>
    <row r="813" spans="2:17">
      <c r="B813" s="839"/>
      <c r="C813" s="839"/>
      <c r="D813" s="839"/>
      <c r="E813" s="839">
        <f>IF(H812&lt;&gt;"",E812,IF(E812="","",IFERROR(MATCH(TRUE(),INDEX(INDEX($K:$K,E812+1):$K$203&lt;&gt;"",0),0)+E812,"")))</f>
        <v>954</v>
      </c>
      <c r="F813" s="840">
        <f t="shared" si="215"/>
        <v>0</v>
      </c>
      <c r="G813" s="840" t="str">
        <f t="shared" si="207"/>
        <v>0</v>
      </c>
      <c r="H813" s="841" t="str">
        <f t="shared" si="208"/>
        <v/>
      </c>
      <c r="I813" s="839" t="str">
        <f t="shared" si="209"/>
        <v/>
      </c>
      <c r="M813" s="785">
        <f t="shared" si="210"/>
        <v>1</v>
      </c>
      <c r="N813" s="842">
        <f t="shared" si="211"/>
        <v>796</v>
      </c>
      <c r="O813" s="816" t="str">
        <f t="shared" si="212"/>
        <v>0</v>
      </c>
      <c r="P813" s="842">
        <f t="shared" si="213"/>
        <v>1</v>
      </c>
      <c r="Q813" s="842">
        <f t="shared" si="214"/>
        <v>1</v>
      </c>
    </row>
    <row r="814" spans="2:17">
      <c r="B814" s="839"/>
      <c r="C814" s="839"/>
      <c r="D814" s="839"/>
      <c r="E814" s="839">
        <f>IF(H813&lt;&gt;"",E813,IF(E813="","",IFERROR(MATCH(TRUE(),INDEX(INDEX($K:$K,E813+1):$K$203&lt;&gt;"",0),0)+E813,"")))</f>
        <v>955</v>
      </c>
      <c r="F814" s="840">
        <f t="shared" si="215"/>
        <v>0</v>
      </c>
      <c r="G814" s="840" t="str">
        <f t="shared" si="207"/>
        <v>0</v>
      </c>
      <c r="H814" s="841" t="str">
        <f t="shared" si="208"/>
        <v/>
      </c>
      <c r="I814" s="839" t="str">
        <f t="shared" si="209"/>
        <v/>
      </c>
      <c r="M814" s="785">
        <f t="shared" si="210"/>
        <v>1</v>
      </c>
      <c r="N814" s="842">
        <f t="shared" si="211"/>
        <v>797</v>
      </c>
      <c r="O814" s="816" t="str">
        <f t="shared" si="212"/>
        <v>0</v>
      </c>
      <c r="P814" s="842">
        <f t="shared" si="213"/>
        <v>1</v>
      </c>
      <c r="Q814" s="842">
        <f t="shared" si="214"/>
        <v>1</v>
      </c>
    </row>
    <row r="815" spans="2:17">
      <c r="B815" s="839"/>
      <c r="C815" s="839"/>
      <c r="D815" s="839"/>
      <c r="E815" s="839">
        <f>IF(H814&lt;&gt;"",E814,IF(E814="","",IFERROR(MATCH(TRUE(),INDEX(INDEX($K:$K,E814+1):$K$203&lt;&gt;"",0),0)+E814,"")))</f>
        <v>956</v>
      </c>
      <c r="F815" s="840">
        <f t="shared" si="215"/>
        <v>0</v>
      </c>
      <c r="G815" s="840" t="str">
        <f t="shared" si="207"/>
        <v>0</v>
      </c>
      <c r="H815" s="841" t="str">
        <f t="shared" si="208"/>
        <v/>
      </c>
      <c r="I815" s="839" t="str">
        <f t="shared" si="209"/>
        <v/>
      </c>
      <c r="M815" s="785">
        <f t="shared" si="210"/>
        <v>1</v>
      </c>
      <c r="N815" s="842">
        <f t="shared" si="211"/>
        <v>798</v>
      </c>
      <c r="O815" s="816" t="str">
        <f t="shared" si="212"/>
        <v>0</v>
      </c>
      <c r="P815" s="842">
        <f t="shared" si="213"/>
        <v>1</v>
      </c>
      <c r="Q815" s="842">
        <f t="shared" si="214"/>
        <v>1</v>
      </c>
    </row>
    <row r="816" spans="2:17">
      <c r="B816" s="839"/>
      <c r="C816" s="839"/>
      <c r="D816" s="839"/>
      <c r="E816" s="839">
        <f>IF(H815&lt;&gt;"",E815,IF(E815="","",IFERROR(MATCH(TRUE(),INDEX(INDEX($K:$K,E815+1):$K$203&lt;&gt;"",0),0)+E815,"")))</f>
        <v>957</v>
      </c>
      <c r="F816" s="840">
        <f t="shared" si="215"/>
        <v>0</v>
      </c>
      <c r="G816" s="840" t="str">
        <f t="shared" si="207"/>
        <v>0</v>
      </c>
      <c r="H816" s="841" t="str">
        <f t="shared" si="208"/>
        <v/>
      </c>
      <c r="I816" s="839" t="str">
        <f t="shared" si="209"/>
        <v/>
      </c>
      <c r="M816" s="785">
        <f t="shared" si="210"/>
        <v>1</v>
      </c>
      <c r="N816" s="842">
        <f t="shared" si="211"/>
        <v>799</v>
      </c>
      <c r="O816" s="816" t="str">
        <f t="shared" si="212"/>
        <v>0</v>
      </c>
      <c r="P816" s="842">
        <f t="shared" si="213"/>
        <v>1</v>
      </c>
      <c r="Q816" s="842">
        <f t="shared" si="214"/>
        <v>1</v>
      </c>
    </row>
    <row r="817" spans="2:17">
      <c r="B817" s="839"/>
      <c r="C817" s="839"/>
      <c r="D817" s="839"/>
      <c r="E817" s="839">
        <f>IF(H816&lt;&gt;"",E816,IF(E816="","",IFERROR(MATCH(TRUE(),INDEX(INDEX($K:$K,E816+1):$K$203&lt;&gt;"",0),0)+E816,"")))</f>
        <v>958</v>
      </c>
      <c r="F817" s="840">
        <f t="shared" si="215"/>
        <v>0</v>
      </c>
      <c r="G817" s="840" t="str">
        <f t="shared" si="207"/>
        <v>0</v>
      </c>
      <c r="H817" s="841" t="str">
        <f t="shared" si="208"/>
        <v/>
      </c>
      <c r="I817" s="839" t="str">
        <f t="shared" si="209"/>
        <v/>
      </c>
      <c r="M817" s="785">
        <f t="shared" si="210"/>
        <v>1</v>
      </c>
      <c r="N817" s="842">
        <f t="shared" si="211"/>
        <v>800</v>
      </c>
      <c r="O817" s="816" t="str">
        <f t="shared" si="212"/>
        <v>0</v>
      </c>
      <c r="P817" s="842">
        <f t="shared" si="213"/>
        <v>1</v>
      </c>
      <c r="Q817" s="842">
        <f t="shared" si="214"/>
        <v>1</v>
      </c>
    </row>
    <row r="818" spans="2:17">
      <c r="B818" s="839"/>
      <c r="C818" s="839"/>
      <c r="D818" s="839"/>
      <c r="E818" s="839">
        <f>IF(H817&lt;&gt;"",E817,IF(E817="","",IFERROR(MATCH(TRUE(),INDEX(INDEX($K:$K,E817+1):$K$203&lt;&gt;"",0),0)+E817,"")))</f>
        <v>959</v>
      </c>
      <c r="F818" s="840">
        <f t="shared" si="215"/>
        <v>0</v>
      </c>
      <c r="G818" s="840" t="str">
        <f t="shared" si="207"/>
        <v>0</v>
      </c>
      <c r="H818" s="841" t="str">
        <f t="shared" si="208"/>
        <v/>
      </c>
      <c r="I818" s="839" t="str">
        <f t="shared" si="209"/>
        <v/>
      </c>
      <c r="M818" s="785">
        <f t="shared" si="210"/>
        <v>1</v>
      </c>
      <c r="N818" s="842">
        <f t="shared" si="211"/>
        <v>801</v>
      </c>
      <c r="O818" s="816" t="str">
        <f t="shared" si="212"/>
        <v>0</v>
      </c>
      <c r="P818" s="842">
        <f t="shared" si="213"/>
        <v>1</v>
      </c>
      <c r="Q818" s="842">
        <f t="shared" si="214"/>
        <v>1</v>
      </c>
    </row>
    <row r="819" spans="2:17">
      <c r="B819" s="839"/>
      <c r="C819" s="839"/>
      <c r="D819" s="839"/>
      <c r="E819" s="839">
        <f>IF(H818&lt;&gt;"",E818,IF(E818="","",IFERROR(MATCH(TRUE(),INDEX(INDEX($K:$K,E818+1):$K$203&lt;&gt;"",0),0)+E818,"")))</f>
        <v>960</v>
      </c>
      <c r="F819" s="840">
        <f t="shared" si="215"/>
        <v>0</v>
      </c>
      <c r="G819" s="840" t="str">
        <f t="shared" si="207"/>
        <v>0</v>
      </c>
      <c r="H819" s="841" t="str">
        <f t="shared" si="208"/>
        <v/>
      </c>
      <c r="I819" s="839" t="str">
        <f t="shared" si="209"/>
        <v/>
      </c>
      <c r="M819" s="785">
        <f t="shared" si="210"/>
        <v>1</v>
      </c>
      <c r="N819" s="842">
        <f t="shared" si="211"/>
        <v>802</v>
      </c>
      <c r="O819" s="816" t="str">
        <f t="shared" si="212"/>
        <v>0</v>
      </c>
      <c r="P819" s="842">
        <f t="shared" si="213"/>
        <v>1</v>
      </c>
      <c r="Q819" s="842">
        <f t="shared" si="214"/>
        <v>1</v>
      </c>
    </row>
    <row r="820" spans="2:17">
      <c r="B820" s="839"/>
      <c r="C820" s="839"/>
      <c r="D820" s="839"/>
      <c r="E820" s="839">
        <f>IF(H819&lt;&gt;"",E819,IF(E819="","",IFERROR(MATCH(TRUE(),INDEX(INDEX($K:$K,E819+1):$K$203&lt;&gt;"",0),0)+E819,"")))</f>
        <v>961</v>
      </c>
      <c r="F820" s="840">
        <f t="shared" si="215"/>
        <v>0</v>
      </c>
      <c r="G820" s="840" t="str">
        <f t="shared" si="207"/>
        <v>0</v>
      </c>
      <c r="H820" s="841" t="str">
        <f t="shared" si="208"/>
        <v/>
      </c>
      <c r="I820" s="839" t="str">
        <f t="shared" si="209"/>
        <v/>
      </c>
      <c r="M820" s="785">
        <f t="shared" si="210"/>
        <v>1</v>
      </c>
      <c r="N820" s="842">
        <f t="shared" si="211"/>
        <v>803</v>
      </c>
      <c r="O820" s="816" t="str">
        <f t="shared" si="212"/>
        <v>0</v>
      </c>
      <c r="P820" s="842">
        <f t="shared" si="213"/>
        <v>1</v>
      </c>
      <c r="Q820" s="842">
        <f t="shared" si="214"/>
        <v>1</v>
      </c>
    </row>
    <row r="821" spans="2:17">
      <c r="B821" s="839"/>
      <c r="C821" s="839"/>
      <c r="D821" s="839"/>
      <c r="E821" s="839">
        <f>IF(H820&lt;&gt;"",E820,IF(E820="","",IFERROR(MATCH(TRUE(),INDEX(INDEX($K:$K,E820+1):$K$203&lt;&gt;"",0),0)+E820,"")))</f>
        <v>962</v>
      </c>
      <c r="F821" s="840">
        <f t="shared" si="215"/>
        <v>0</v>
      </c>
      <c r="G821" s="840" t="str">
        <f t="shared" si="207"/>
        <v>0</v>
      </c>
      <c r="H821" s="841" t="str">
        <f t="shared" si="208"/>
        <v/>
      </c>
      <c r="I821" s="839" t="str">
        <f t="shared" si="209"/>
        <v/>
      </c>
      <c r="M821" s="785">
        <f t="shared" si="210"/>
        <v>1</v>
      </c>
      <c r="N821" s="842">
        <f t="shared" si="211"/>
        <v>804</v>
      </c>
      <c r="O821" s="816" t="str">
        <f t="shared" si="212"/>
        <v>0</v>
      </c>
      <c r="P821" s="842">
        <f t="shared" si="213"/>
        <v>1</v>
      </c>
      <c r="Q821" s="842">
        <f t="shared" si="214"/>
        <v>1</v>
      </c>
    </row>
    <row r="822" spans="2:17">
      <c r="B822" s="839"/>
      <c r="C822" s="839"/>
      <c r="D822" s="839"/>
      <c r="E822" s="839">
        <f>IF(H821&lt;&gt;"",E821,IF(E821="","",IFERROR(MATCH(TRUE(),INDEX(INDEX($K:$K,E821+1):$K$203&lt;&gt;"",0),0)+E821,"")))</f>
        <v>963</v>
      </c>
      <c r="F822" s="840">
        <f t="shared" si="215"/>
        <v>0</v>
      </c>
      <c r="G822" s="840" t="str">
        <f t="shared" si="207"/>
        <v>0</v>
      </c>
      <c r="H822" s="841" t="str">
        <f t="shared" si="208"/>
        <v/>
      </c>
      <c r="I822" s="839" t="str">
        <f t="shared" si="209"/>
        <v/>
      </c>
      <c r="M822" s="785">
        <f t="shared" si="210"/>
        <v>1</v>
      </c>
      <c r="N822" s="842">
        <f t="shared" si="211"/>
        <v>805</v>
      </c>
      <c r="O822" s="816" t="str">
        <f t="shared" si="212"/>
        <v>0</v>
      </c>
      <c r="P822" s="842">
        <f t="shared" si="213"/>
        <v>1</v>
      </c>
      <c r="Q822" s="842">
        <f t="shared" si="214"/>
        <v>1</v>
      </c>
    </row>
    <row r="823" spans="2:17">
      <c r="B823" s="839"/>
      <c r="C823" s="839"/>
      <c r="D823" s="839"/>
      <c r="E823" s="839">
        <f>IF(H822&lt;&gt;"",E822,IF(E822="","",IFERROR(MATCH(TRUE(),INDEX(INDEX($K:$K,E822+1):$K$203&lt;&gt;"",0),0)+E822,"")))</f>
        <v>964</v>
      </c>
      <c r="F823" s="840">
        <f t="shared" si="215"/>
        <v>0</v>
      </c>
      <c r="G823" s="840" t="str">
        <f t="shared" si="207"/>
        <v>0</v>
      </c>
      <c r="H823" s="841" t="str">
        <f t="shared" si="208"/>
        <v/>
      </c>
      <c r="I823" s="839" t="str">
        <f t="shared" si="209"/>
        <v/>
      </c>
      <c r="M823" s="785">
        <f t="shared" si="210"/>
        <v>1</v>
      </c>
      <c r="N823" s="842">
        <f t="shared" si="211"/>
        <v>806</v>
      </c>
      <c r="O823" s="816" t="str">
        <f t="shared" si="212"/>
        <v>0</v>
      </c>
      <c r="P823" s="842">
        <f t="shared" si="213"/>
        <v>1</v>
      </c>
      <c r="Q823" s="842">
        <f t="shared" si="214"/>
        <v>1</v>
      </c>
    </row>
    <row r="824" spans="2:17">
      <c r="B824" s="839"/>
      <c r="C824" s="839"/>
      <c r="D824" s="839"/>
      <c r="E824" s="839">
        <f>IF(H823&lt;&gt;"",E823,IF(E823="","",IFERROR(MATCH(TRUE(),INDEX(INDEX($K:$K,E823+1):$K$203&lt;&gt;"",0),0)+E823,"")))</f>
        <v>965</v>
      </c>
      <c r="F824" s="840">
        <f t="shared" si="215"/>
        <v>0</v>
      </c>
      <c r="G824" s="840" t="str">
        <f t="shared" si="207"/>
        <v>0</v>
      </c>
      <c r="H824" s="841" t="str">
        <f t="shared" si="208"/>
        <v/>
      </c>
      <c r="I824" s="839" t="str">
        <f t="shared" si="209"/>
        <v/>
      </c>
      <c r="M824" s="785">
        <f t="shared" si="210"/>
        <v>1</v>
      </c>
      <c r="N824" s="842">
        <f t="shared" si="211"/>
        <v>807</v>
      </c>
      <c r="O824" s="816" t="str">
        <f t="shared" si="212"/>
        <v>0</v>
      </c>
      <c r="P824" s="842">
        <f t="shared" si="213"/>
        <v>1</v>
      </c>
      <c r="Q824" s="842">
        <f t="shared" si="214"/>
        <v>1</v>
      </c>
    </row>
    <row r="825" spans="2:17">
      <c r="B825" s="839"/>
      <c r="C825" s="839"/>
      <c r="D825" s="839"/>
      <c r="E825" s="839">
        <f>IF(H824&lt;&gt;"",E824,IF(E824="","",IFERROR(MATCH(TRUE(),INDEX(INDEX($K:$K,E824+1):$K$203&lt;&gt;"",0),0)+E824,"")))</f>
        <v>966</v>
      </c>
      <c r="F825" s="840">
        <f t="shared" si="215"/>
        <v>0</v>
      </c>
      <c r="G825" s="840" t="str">
        <f t="shared" si="207"/>
        <v>0</v>
      </c>
      <c r="H825" s="841" t="str">
        <f t="shared" si="208"/>
        <v/>
      </c>
      <c r="I825" s="839" t="str">
        <f t="shared" si="209"/>
        <v/>
      </c>
      <c r="M825" s="785">
        <f t="shared" si="210"/>
        <v>1</v>
      </c>
      <c r="N825" s="842">
        <f t="shared" si="211"/>
        <v>808</v>
      </c>
      <c r="O825" s="816" t="str">
        <f t="shared" si="212"/>
        <v>0</v>
      </c>
      <c r="P825" s="842">
        <f t="shared" si="213"/>
        <v>1</v>
      </c>
      <c r="Q825" s="842">
        <f t="shared" si="214"/>
        <v>1</v>
      </c>
    </row>
    <row r="826" spans="2:17">
      <c r="B826" s="839"/>
      <c r="C826" s="839"/>
      <c r="D826" s="839"/>
      <c r="E826" s="839">
        <f>IF(H825&lt;&gt;"",E825,IF(E825="","",IFERROR(MATCH(TRUE(),INDEX(INDEX($K:$K,E825+1):$K$203&lt;&gt;"",0),0)+E825,"")))</f>
        <v>967</v>
      </c>
      <c r="F826" s="840">
        <f t="shared" si="215"/>
        <v>0</v>
      </c>
      <c r="G826" s="840" t="str">
        <f t="shared" si="207"/>
        <v>0</v>
      </c>
      <c r="H826" s="841" t="str">
        <f t="shared" si="208"/>
        <v/>
      </c>
      <c r="I826" s="839" t="str">
        <f t="shared" si="209"/>
        <v/>
      </c>
      <c r="M826" s="785">
        <f t="shared" si="210"/>
        <v>1</v>
      </c>
      <c r="N826" s="842">
        <f t="shared" si="211"/>
        <v>809</v>
      </c>
      <c r="O826" s="816" t="str">
        <f t="shared" si="212"/>
        <v>0</v>
      </c>
      <c r="P826" s="842">
        <f t="shared" si="213"/>
        <v>1</v>
      </c>
      <c r="Q826" s="842">
        <f t="shared" si="214"/>
        <v>1</v>
      </c>
    </row>
    <row r="827" spans="2:17">
      <c r="B827" s="839"/>
      <c r="C827" s="839"/>
      <c r="D827" s="839"/>
      <c r="E827" s="839">
        <f>IF(H826&lt;&gt;"",E826,IF(E826="","",IFERROR(MATCH(TRUE(),INDEX(INDEX($K:$K,E826+1):$K$203&lt;&gt;"",0),0)+E826,"")))</f>
        <v>968</v>
      </c>
      <c r="F827" s="840">
        <f t="shared" si="215"/>
        <v>0</v>
      </c>
      <c r="G827" s="840" t="str">
        <f t="shared" si="207"/>
        <v>0</v>
      </c>
      <c r="H827" s="841" t="str">
        <f t="shared" si="208"/>
        <v/>
      </c>
      <c r="I827" s="839" t="str">
        <f t="shared" si="209"/>
        <v/>
      </c>
      <c r="M827" s="785">
        <f t="shared" si="210"/>
        <v>1</v>
      </c>
      <c r="N827" s="842">
        <f t="shared" si="211"/>
        <v>810</v>
      </c>
      <c r="O827" s="816" t="str">
        <f t="shared" si="212"/>
        <v>0</v>
      </c>
      <c r="P827" s="842">
        <f t="shared" si="213"/>
        <v>1</v>
      </c>
      <c r="Q827" s="842">
        <f t="shared" si="214"/>
        <v>1</v>
      </c>
    </row>
    <row r="828" spans="2:17">
      <c r="B828" s="839"/>
      <c r="C828" s="839"/>
      <c r="D828" s="839"/>
      <c r="E828" s="839">
        <f>IF(H827&lt;&gt;"",E827,IF(E827="","",IFERROR(MATCH(TRUE(),INDEX(INDEX($K:$K,E827+1):$K$203&lt;&gt;"",0),0)+E827,"")))</f>
        <v>969</v>
      </c>
      <c r="F828" s="840">
        <f t="shared" si="215"/>
        <v>0</v>
      </c>
      <c r="G828" s="840" t="str">
        <f t="shared" si="207"/>
        <v>0</v>
      </c>
      <c r="H828" s="841" t="str">
        <f t="shared" si="208"/>
        <v/>
      </c>
      <c r="I828" s="839" t="str">
        <f t="shared" si="209"/>
        <v/>
      </c>
      <c r="M828" s="785">
        <f t="shared" si="210"/>
        <v>1</v>
      </c>
      <c r="N828" s="842">
        <f t="shared" si="211"/>
        <v>811</v>
      </c>
      <c r="O828" s="816" t="str">
        <f t="shared" si="212"/>
        <v>0</v>
      </c>
      <c r="P828" s="842">
        <f t="shared" si="213"/>
        <v>1</v>
      </c>
      <c r="Q828" s="842">
        <f t="shared" si="214"/>
        <v>1</v>
      </c>
    </row>
    <row r="829" spans="2:17">
      <c r="B829" s="839"/>
      <c r="C829" s="839"/>
      <c r="D829" s="839"/>
      <c r="E829" s="839">
        <f>IF(H828&lt;&gt;"",E828,IF(E828="","",IFERROR(MATCH(TRUE(),INDEX(INDEX($K:$K,E828+1):$K$203&lt;&gt;"",0),0)+E828,"")))</f>
        <v>970</v>
      </c>
      <c r="F829" s="840">
        <f t="shared" si="215"/>
        <v>0</v>
      </c>
      <c r="G829" s="840" t="str">
        <f t="shared" si="207"/>
        <v>0</v>
      </c>
      <c r="H829" s="841" t="str">
        <f t="shared" si="208"/>
        <v/>
      </c>
      <c r="I829" s="839" t="str">
        <f t="shared" si="209"/>
        <v/>
      </c>
      <c r="M829" s="785">
        <f t="shared" si="210"/>
        <v>1</v>
      </c>
      <c r="N829" s="842">
        <f t="shared" si="211"/>
        <v>812</v>
      </c>
      <c r="O829" s="816" t="str">
        <f t="shared" si="212"/>
        <v>0</v>
      </c>
      <c r="P829" s="842">
        <f t="shared" si="213"/>
        <v>1</v>
      </c>
      <c r="Q829" s="842">
        <f t="shared" si="214"/>
        <v>1</v>
      </c>
    </row>
    <row r="830" spans="2:17">
      <c r="B830" s="839"/>
      <c r="C830" s="839"/>
      <c r="D830" s="839"/>
      <c r="E830" s="839">
        <f>IF(H829&lt;&gt;"",E829,IF(E829="","",IFERROR(MATCH(TRUE(),INDEX(INDEX($K:$K,E829+1):$K$203&lt;&gt;"",0),0)+E829,"")))</f>
        <v>971</v>
      </c>
      <c r="F830" s="840">
        <f t="shared" si="215"/>
        <v>0</v>
      </c>
      <c r="G830" s="840" t="str">
        <f t="shared" si="207"/>
        <v>0</v>
      </c>
      <c r="H830" s="841" t="str">
        <f t="shared" si="208"/>
        <v/>
      </c>
      <c r="I830" s="839" t="str">
        <f t="shared" si="209"/>
        <v/>
      </c>
      <c r="M830" s="785">
        <f t="shared" si="210"/>
        <v>1</v>
      </c>
      <c r="N830" s="842">
        <f t="shared" si="211"/>
        <v>813</v>
      </c>
      <c r="O830" s="816" t="str">
        <f t="shared" si="212"/>
        <v>0</v>
      </c>
      <c r="P830" s="842">
        <f t="shared" si="213"/>
        <v>1</v>
      </c>
      <c r="Q830" s="842">
        <f t="shared" si="214"/>
        <v>1</v>
      </c>
    </row>
    <row r="831" spans="2:17">
      <c r="B831" s="839"/>
      <c r="C831" s="839"/>
      <c r="D831" s="839"/>
      <c r="E831" s="839">
        <f>IF(H830&lt;&gt;"",E830,IF(E830="","",IFERROR(MATCH(TRUE(),INDEX(INDEX($K:$K,E830+1):$K$203&lt;&gt;"",0),0)+E830,"")))</f>
        <v>972</v>
      </c>
      <c r="F831" s="840">
        <f t="shared" si="215"/>
        <v>0</v>
      </c>
      <c r="G831" s="840" t="str">
        <f t="shared" si="207"/>
        <v>0</v>
      </c>
      <c r="H831" s="841" t="str">
        <f t="shared" si="208"/>
        <v/>
      </c>
      <c r="I831" s="839" t="str">
        <f t="shared" si="209"/>
        <v/>
      </c>
      <c r="M831" s="785">
        <f t="shared" si="210"/>
        <v>1</v>
      </c>
      <c r="N831" s="842">
        <f t="shared" si="211"/>
        <v>814</v>
      </c>
      <c r="O831" s="816" t="str">
        <f t="shared" si="212"/>
        <v>0</v>
      </c>
      <c r="P831" s="842">
        <f t="shared" si="213"/>
        <v>1</v>
      </c>
      <c r="Q831" s="842">
        <f t="shared" si="214"/>
        <v>1</v>
      </c>
    </row>
    <row r="832" spans="2:17">
      <c r="B832" s="839"/>
      <c r="C832" s="839"/>
      <c r="D832" s="839"/>
      <c r="E832" s="839">
        <f>IF(H831&lt;&gt;"",E831,IF(E831="","",IFERROR(MATCH(TRUE(),INDEX(INDEX($K:$K,E831+1):$K$203&lt;&gt;"",0),0)+E831,"")))</f>
        <v>973</v>
      </c>
      <c r="F832" s="840">
        <f t="shared" si="215"/>
        <v>0</v>
      </c>
      <c r="G832" s="840" t="str">
        <f t="shared" si="207"/>
        <v>0</v>
      </c>
      <c r="H832" s="841" t="str">
        <f t="shared" si="208"/>
        <v/>
      </c>
      <c r="I832" s="839" t="str">
        <f t="shared" si="209"/>
        <v/>
      </c>
      <c r="M832" s="785">
        <f t="shared" si="210"/>
        <v>1</v>
      </c>
      <c r="N832" s="842">
        <f t="shared" si="211"/>
        <v>815</v>
      </c>
      <c r="O832" s="816" t="str">
        <f t="shared" si="212"/>
        <v>0</v>
      </c>
      <c r="P832" s="842">
        <f t="shared" si="213"/>
        <v>1</v>
      </c>
      <c r="Q832" s="842">
        <f t="shared" si="214"/>
        <v>1</v>
      </c>
    </row>
    <row r="833" spans="2:17">
      <c r="B833" s="839"/>
      <c r="C833" s="839"/>
      <c r="D833" s="839"/>
      <c r="E833" s="839">
        <f>IF(H832&lt;&gt;"",E832,IF(E832="","",IFERROR(MATCH(TRUE(),INDEX(INDEX($K:$K,E832+1):$K$203&lt;&gt;"",0),0)+E832,"")))</f>
        <v>974</v>
      </c>
      <c r="F833" s="840">
        <f t="shared" si="215"/>
        <v>0</v>
      </c>
      <c r="G833" s="840" t="str">
        <f t="shared" si="207"/>
        <v>0</v>
      </c>
      <c r="H833" s="841" t="str">
        <f t="shared" si="208"/>
        <v/>
      </c>
      <c r="I833" s="839" t="str">
        <f t="shared" si="209"/>
        <v/>
      </c>
      <c r="M833" s="785">
        <f t="shared" si="210"/>
        <v>1</v>
      </c>
      <c r="N833" s="842">
        <f t="shared" si="211"/>
        <v>816</v>
      </c>
      <c r="O833" s="816" t="str">
        <f t="shared" si="212"/>
        <v>0</v>
      </c>
      <c r="P833" s="842">
        <f t="shared" si="213"/>
        <v>1</v>
      </c>
      <c r="Q833" s="842">
        <f t="shared" si="214"/>
        <v>1</v>
      </c>
    </row>
    <row r="834" spans="2:17">
      <c r="B834" s="839"/>
      <c r="C834" s="839"/>
      <c r="D834" s="839"/>
      <c r="E834" s="839">
        <f>IF(H833&lt;&gt;"",E833,IF(E833="","",IFERROR(MATCH(TRUE(),INDEX(INDEX($K:$K,E833+1):$K$203&lt;&gt;"",0),0)+E833,"")))</f>
        <v>975</v>
      </c>
      <c r="F834" s="840">
        <f t="shared" si="215"/>
        <v>0</v>
      </c>
      <c r="G834" s="840" t="str">
        <f t="shared" si="207"/>
        <v>0</v>
      </c>
      <c r="H834" s="841" t="str">
        <f t="shared" si="208"/>
        <v/>
      </c>
      <c r="I834" s="839" t="str">
        <f t="shared" si="209"/>
        <v/>
      </c>
      <c r="M834" s="785">
        <f t="shared" si="210"/>
        <v>1</v>
      </c>
      <c r="N834" s="842">
        <f t="shared" si="211"/>
        <v>817</v>
      </c>
      <c r="O834" s="816" t="str">
        <f t="shared" si="212"/>
        <v>0</v>
      </c>
      <c r="P834" s="842">
        <f t="shared" si="213"/>
        <v>1</v>
      </c>
      <c r="Q834" s="842">
        <f t="shared" si="214"/>
        <v>1</v>
      </c>
    </row>
    <row r="835" spans="2:17">
      <c r="B835" s="839"/>
      <c r="C835" s="839"/>
      <c r="D835" s="839"/>
      <c r="E835" s="839">
        <f>IF(H834&lt;&gt;"",E834,IF(E834="","",IFERROR(MATCH(TRUE(),INDEX(INDEX($K:$K,E834+1):$K$203&lt;&gt;"",0),0)+E834,"")))</f>
        <v>976</v>
      </c>
      <c r="F835" s="840">
        <f t="shared" si="215"/>
        <v>0</v>
      </c>
      <c r="G835" s="840" t="str">
        <f t="shared" si="207"/>
        <v>0</v>
      </c>
      <c r="H835" s="841" t="str">
        <f t="shared" si="208"/>
        <v/>
      </c>
      <c r="I835" s="839" t="str">
        <f t="shared" si="209"/>
        <v/>
      </c>
      <c r="M835" s="785">
        <f t="shared" si="210"/>
        <v>1</v>
      </c>
      <c r="N835" s="842">
        <f t="shared" si="211"/>
        <v>818</v>
      </c>
      <c r="O835" s="816" t="str">
        <f t="shared" si="212"/>
        <v>0</v>
      </c>
      <c r="P835" s="842">
        <f t="shared" si="213"/>
        <v>1</v>
      </c>
      <c r="Q835" s="842">
        <f t="shared" si="214"/>
        <v>1</v>
      </c>
    </row>
    <row r="836" spans="2:17">
      <c r="B836" s="839"/>
      <c r="C836" s="839"/>
      <c r="D836" s="839"/>
      <c r="E836" s="839">
        <f>IF(H835&lt;&gt;"",E835,IF(E835="","",IFERROR(MATCH(TRUE(),INDEX(INDEX($K:$K,E835+1):$K$203&lt;&gt;"",0),0)+E835,"")))</f>
        <v>977</v>
      </c>
      <c r="F836" s="840">
        <f t="shared" si="215"/>
        <v>0</v>
      </c>
      <c r="G836" s="840" t="str">
        <f t="shared" si="207"/>
        <v>0</v>
      </c>
      <c r="H836" s="841" t="str">
        <f t="shared" si="208"/>
        <v/>
      </c>
      <c r="I836" s="839" t="str">
        <f t="shared" si="209"/>
        <v/>
      </c>
      <c r="M836" s="785">
        <f t="shared" si="210"/>
        <v>1</v>
      </c>
      <c r="N836" s="842">
        <f t="shared" si="211"/>
        <v>819</v>
      </c>
      <c r="O836" s="816" t="str">
        <f t="shared" si="212"/>
        <v>0</v>
      </c>
      <c r="P836" s="842">
        <f t="shared" si="213"/>
        <v>1</v>
      </c>
      <c r="Q836" s="842">
        <f t="shared" si="214"/>
        <v>1</v>
      </c>
    </row>
    <row r="837" spans="2:17">
      <c r="B837" s="839"/>
      <c r="C837" s="839"/>
      <c r="D837" s="839"/>
      <c r="E837" s="839">
        <f>IF(H836&lt;&gt;"",E836,IF(E836="","",IFERROR(MATCH(TRUE(),INDEX(INDEX($K:$K,E836+1):$K$203&lt;&gt;"",0),0)+E836,"")))</f>
        <v>978</v>
      </c>
      <c r="F837" s="840">
        <f t="shared" si="215"/>
        <v>0</v>
      </c>
      <c r="G837" s="840" t="str">
        <f t="shared" si="207"/>
        <v>0</v>
      </c>
      <c r="H837" s="841" t="str">
        <f t="shared" si="208"/>
        <v/>
      </c>
      <c r="I837" s="839" t="str">
        <f t="shared" si="209"/>
        <v/>
      </c>
      <c r="M837" s="785">
        <f t="shared" si="210"/>
        <v>1</v>
      </c>
      <c r="N837" s="842">
        <f t="shared" si="211"/>
        <v>820</v>
      </c>
      <c r="O837" s="816" t="str">
        <f t="shared" si="212"/>
        <v>0</v>
      </c>
      <c r="P837" s="842">
        <f t="shared" si="213"/>
        <v>1</v>
      </c>
      <c r="Q837" s="842">
        <f t="shared" si="214"/>
        <v>1</v>
      </c>
    </row>
    <row r="838" spans="2:17">
      <c r="B838" s="839"/>
      <c r="C838" s="839"/>
      <c r="D838" s="839"/>
      <c r="E838" s="839">
        <f>IF(H837&lt;&gt;"",E837,IF(E837="","",IFERROR(MATCH(TRUE(),INDEX(INDEX($K:$K,E837+1):$K$203&lt;&gt;"",0),0)+E837,"")))</f>
        <v>979</v>
      </c>
      <c r="F838" s="840">
        <f t="shared" si="215"/>
        <v>0</v>
      </c>
      <c r="G838" s="840" t="str">
        <f t="shared" si="207"/>
        <v>0</v>
      </c>
      <c r="H838" s="841" t="str">
        <f t="shared" si="208"/>
        <v/>
      </c>
      <c r="I838" s="839" t="str">
        <f t="shared" si="209"/>
        <v/>
      </c>
      <c r="M838" s="785">
        <f t="shared" si="210"/>
        <v>1</v>
      </c>
      <c r="N838" s="842">
        <f t="shared" si="211"/>
        <v>821</v>
      </c>
      <c r="O838" s="816" t="str">
        <f t="shared" si="212"/>
        <v>0</v>
      </c>
      <c r="P838" s="842">
        <f t="shared" si="213"/>
        <v>1</v>
      </c>
      <c r="Q838" s="842">
        <f t="shared" si="214"/>
        <v>1</v>
      </c>
    </row>
    <row r="839" spans="2:17">
      <c r="B839" s="839"/>
      <c r="C839" s="839"/>
      <c r="D839" s="839"/>
      <c r="E839" s="839">
        <f>IF(H838&lt;&gt;"",E838,IF(E838="","",IFERROR(MATCH(TRUE(),INDEX(INDEX($K:$K,E838+1):$K$203&lt;&gt;"",0),0)+E838,"")))</f>
        <v>980</v>
      </c>
      <c r="F839" s="840">
        <f t="shared" si="215"/>
        <v>0</v>
      </c>
      <c r="G839" s="840" t="str">
        <f t="shared" si="207"/>
        <v>0</v>
      </c>
      <c r="H839" s="841" t="str">
        <f t="shared" si="208"/>
        <v/>
      </c>
      <c r="I839" s="839" t="str">
        <f t="shared" si="209"/>
        <v/>
      </c>
      <c r="M839" s="785">
        <f t="shared" si="210"/>
        <v>1</v>
      </c>
      <c r="N839" s="842">
        <f t="shared" si="211"/>
        <v>822</v>
      </c>
      <c r="O839" s="816" t="str">
        <f t="shared" si="212"/>
        <v>0</v>
      </c>
      <c r="P839" s="842">
        <f t="shared" si="213"/>
        <v>1</v>
      </c>
      <c r="Q839" s="842">
        <f t="shared" si="214"/>
        <v>1</v>
      </c>
    </row>
    <row r="840" spans="2:17">
      <c r="B840" s="839"/>
      <c r="C840" s="839"/>
      <c r="D840" s="839"/>
      <c r="E840" s="839">
        <f>IF(H839&lt;&gt;"",E839,IF(E839="","",IFERROR(MATCH(TRUE(),INDEX(INDEX($K:$K,E839+1):$K$203&lt;&gt;"",0),0)+E839,"")))</f>
        <v>981</v>
      </c>
      <c r="F840" s="840">
        <f t="shared" si="215"/>
        <v>0</v>
      </c>
      <c r="G840" s="840" t="str">
        <f t="shared" si="207"/>
        <v>0</v>
      </c>
      <c r="H840" s="841" t="str">
        <f t="shared" si="208"/>
        <v/>
      </c>
      <c r="I840" s="839" t="str">
        <f t="shared" si="209"/>
        <v/>
      </c>
      <c r="M840" s="785">
        <f t="shared" si="210"/>
        <v>1</v>
      </c>
      <c r="N840" s="842">
        <f t="shared" si="211"/>
        <v>823</v>
      </c>
      <c r="O840" s="816" t="str">
        <f t="shared" si="212"/>
        <v>0</v>
      </c>
      <c r="P840" s="842">
        <f t="shared" si="213"/>
        <v>1</v>
      </c>
      <c r="Q840" s="842">
        <f t="shared" si="214"/>
        <v>1</v>
      </c>
    </row>
    <row r="841" spans="2:17">
      <c r="B841" s="839"/>
      <c r="C841" s="839"/>
      <c r="D841" s="839"/>
      <c r="E841" s="839">
        <f>IF(H840&lt;&gt;"",E840,IF(E840="","",IFERROR(MATCH(TRUE(),INDEX(INDEX($K:$K,E840+1):$K$203&lt;&gt;"",0),0)+E840,"")))</f>
        <v>982</v>
      </c>
      <c r="F841" s="840">
        <f t="shared" si="215"/>
        <v>0</v>
      </c>
      <c r="G841" s="840" t="str">
        <f t="shared" si="207"/>
        <v>0</v>
      </c>
      <c r="H841" s="841" t="str">
        <f t="shared" si="208"/>
        <v/>
      </c>
      <c r="I841" s="839" t="str">
        <f t="shared" si="209"/>
        <v/>
      </c>
      <c r="M841" s="785">
        <f t="shared" si="210"/>
        <v>1</v>
      </c>
      <c r="N841" s="842">
        <f t="shared" si="211"/>
        <v>824</v>
      </c>
      <c r="O841" s="816" t="str">
        <f t="shared" si="212"/>
        <v>0</v>
      </c>
      <c r="P841" s="842">
        <f t="shared" si="213"/>
        <v>1</v>
      </c>
      <c r="Q841" s="842">
        <f t="shared" si="214"/>
        <v>1</v>
      </c>
    </row>
    <row r="842" spans="2:17">
      <c r="B842" s="839"/>
      <c r="C842" s="839"/>
      <c r="D842" s="839"/>
      <c r="E842" s="839">
        <f>IF(H841&lt;&gt;"",E841,IF(E841="","",IFERROR(MATCH(TRUE(),INDEX(INDEX($K:$K,E841+1):$K$203&lt;&gt;"",0),0)+E841,"")))</f>
        <v>983</v>
      </c>
      <c r="F842" s="840">
        <f t="shared" si="215"/>
        <v>0</v>
      </c>
      <c r="G842" s="840" t="str">
        <f t="shared" si="207"/>
        <v>0</v>
      </c>
      <c r="H842" s="841" t="str">
        <f t="shared" si="208"/>
        <v/>
      </c>
      <c r="I842" s="839" t="str">
        <f t="shared" si="209"/>
        <v/>
      </c>
      <c r="M842" s="785">
        <f t="shared" si="210"/>
        <v>1</v>
      </c>
      <c r="N842" s="842">
        <f t="shared" si="211"/>
        <v>825</v>
      </c>
      <c r="O842" s="816" t="str">
        <f t="shared" si="212"/>
        <v>0</v>
      </c>
      <c r="P842" s="842">
        <f t="shared" si="213"/>
        <v>1</v>
      </c>
      <c r="Q842" s="842">
        <f t="shared" si="214"/>
        <v>1</v>
      </c>
    </row>
    <row r="843" spans="2:17">
      <c r="B843" s="839"/>
      <c r="C843" s="839"/>
      <c r="D843" s="839"/>
      <c r="E843" s="839">
        <f>IF(H842&lt;&gt;"",E842,IF(E842="","",IFERROR(MATCH(TRUE(),INDEX(INDEX($K:$K,E842+1):$K$203&lt;&gt;"",0),0)+E842,"")))</f>
        <v>984</v>
      </c>
      <c r="F843" s="840">
        <f t="shared" si="215"/>
        <v>0</v>
      </c>
      <c r="G843" s="840" t="str">
        <f t="shared" si="207"/>
        <v>0</v>
      </c>
      <c r="H843" s="841" t="str">
        <f t="shared" si="208"/>
        <v/>
      </c>
      <c r="I843" s="839" t="str">
        <f t="shared" si="209"/>
        <v/>
      </c>
      <c r="M843" s="785">
        <f t="shared" si="210"/>
        <v>1</v>
      </c>
      <c r="N843" s="842">
        <f t="shared" si="211"/>
        <v>826</v>
      </c>
      <c r="O843" s="816" t="str">
        <f t="shared" si="212"/>
        <v>0</v>
      </c>
      <c r="P843" s="842">
        <f t="shared" si="213"/>
        <v>1</v>
      </c>
      <c r="Q843" s="842">
        <f t="shared" si="214"/>
        <v>1</v>
      </c>
    </row>
    <row r="844" spans="2:17">
      <c r="B844" s="839"/>
      <c r="C844" s="839"/>
      <c r="D844" s="839"/>
      <c r="E844" s="839">
        <f>IF(H843&lt;&gt;"",E843,IF(E843="","",IFERROR(MATCH(TRUE(),INDEX(INDEX($K:$K,E843+1):$K$203&lt;&gt;"",0),0)+E843,"")))</f>
        <v>985</v>
      </c>
      <c r="F844" s="840">
        <f t="shared" si="215"/>
        <v>0</v>
      </c>
      <c r="G844" s="840" t="str">
        <f t="shared" si="207"/>
        <v>0</v>
      </c>
      <c r="H844" s="841" t="str">
        <f t="shared" si="208"/>
        <v/>
      </c>
      <c r="I844" s="839" t="str">
        <f t="shared" si="209"/>
        <v/>
      </c>
      <c r="M844" s="785">
        <f t="shared" si="210"/>
        <v>1</v>
      </c>
      <c r="N844" s="842">
        <f t="shared" si="211"/>
        <v>827</v>
      </c>
      <c r="O844" s="816" t="str">
        <f t="shared" si="212"/>
        <v>0</v>
      </c>
      <c r="P844" s="842">
        <f t="shared" si="213"/>
        <v>1</v>
      </c>
      <c r="Q844" s="842">
        <f t="shared" si="214"/>
        <v>1</v>
      </c>
    </row>
    <row r="845" spans="2:17">
      <c r="B845" s="839"/>
      <c r="C845" s="839"/>
      <c r="D845" s="839"/>
      <c r="E845" s="839">
        <f>IF(H844&lt;&gt;"",E844,IF(E844="","",IFERROR(MATCH(TRUE(),INDEX(INDEX($K:$K,E844+1):$K$203&lt;&gt;"",0),0)+E844,"")))</f>
        <v>986</v>
      </c>
      <c r="F845" s="840">
        <f t="shared" si="215"/>
        <v>0</v>
      </c>
      <c r="G845" s="840" t="str">
        <f t="shared" si="207"/>
        <v>0</v>
      </c>
      <c r="H845" s="841" t="str">
        <f t="shared" si="208"/>
        <v/>
      </c>
      <c r="I845" s="839" t="str">
        <f t="shared" si="209"/>
        <v/>
      </c>
      <c r="M845" s="785">
        <f t="shared" si="210"/>
        <v>1</v>
      </c>
      <c r="N845" s="842">
        <f t="shared" si="211"/>
        <v>828</v>
      </c>
      <c r="O845" s="816" t="str">
        <f t="shared" si="212"/>
        <v>0</v>
      </c>
      <c r="P845" s="842">
        <f t="shared" si="213"/>
        <v>1</v>
      </c>
      <c r="Q845" s="842">
        <f t="shared" si="214"/>
        <v>1</v>
      </c>
    </row>
    <row r="846" spans="2:17">
      <c r="B846" s="839"/>
      <c r="C846" s="839"/>
      <c r="D846" s="839"/>
      <c r="E846" s="839">
        <f>IF(H845&lt;&gt;"",E845,IF(E845="","",IFERROR(MATCH(TRUE(),INDEX(INDEX($K:$K,E845+1):$K$203&lt;&gt;"",0),0)+E845,"")))</f>
        <v>987</v>
      </c>
      <c r="F846" s="840">
        <f t="shared" si="215"/>
        <v>0</v>
      </c>
      <c r="G846" s="840" t="str">
        <f t="shared" si="207"/>
        <v>0</v>
      </c>
      <c r="H846" s="841" t="str">
        <f t="shared" si="208"/>
        <v/>
      </c>
      <c r="I846" s="839" t="str">
        <f t="shared" si="209"/>
        <v/>
      </c>
      <c r="M846" s="785">
        <f t="shared" si="210"/>
        <v>1</v>
      </c>
      <c r="N846" s="842">
        <f t="shared" si="211"/>
        <v>829</v>
      </c>
      <c r="O846" s="816" t="str">
        <f t="shared" si="212"/>
        <v>0</v>
      </c>
      <c r="P846" s="842">
        <f t="shared" si="213"/>
        <v>1</v>
      </c>
      <c r="Q846" s="842">
        <f t="shared" si="214"/>
        <v>1</v>
      </c>
    </row>
    <row r="847" spans="2:17">
      <c r="B847" s="839"/>
      <c r="C847" s="839"/>
      <c r="D847" s="839"/>
      <c r="E847" s="839">
        <f>IF(H846&lt;&gt;"",E846,IF(E846="","",IFERROR(MATCH(TRUE(),INDEX(INDEX($K:$K,E846+1):$K$203&lt;&gt;"",0),0)+E846,"")))</f>
        <v>988</v>
      </c>
      <c r="F847" s="840">
        <f t="shared" si="215"/>
        <v>0</v>
      </c>
      <c r="G847" s="840" t="str">
        <f t="shared" si="207"/>
        <v>0</v>
      </c>
      <c r="H847" s="841" t="str">
        <f t="shared" si="208"/>
        <v/>
      </c>
      <c r="I847" s="839" t="str">
        <f t="shared" si="209"/>
        <v/>
      </c>
      <c r="M847" s="785">
        <f t="shared" si="210"/>
        <v>1</v>
      </c>
      <c r="N847" s="842">
        <f t="shared" si="211"/>
        <v>830</v>
      </c>
      <c r="O847" s="816" t="str">
        <f t="shared" si="212"/>
        <v>0</v>
      </c>
      <c r="P847" s="842">
        <f t="shared" si="213"/>
        <v>1</v>
      </c>
      <c r="Q847" s="842">
        <f t="shared" si="214"/>
        <v>1</v>
      </c>
    </row>
    <row r="848" spans="2:17">
      <c r="B848" s="839"/>
      <c r="C848" s="839"/>
      <c r="D848" s="839"/>
      <c r="E848" s="839">
        <f>IF(H847&lt;&gt;"",E847,IF(E847="","",IFERROR(MATCH(TRUE(),INDEX(INDEX($K:$K,E847+1):$K$203&lt;&gt;"",0),0)+E847,"")))</f>
        <v>989</v>
      </c>
      <c r="F848" s="840">
        <f t="shared" si="215"/>
        <v>0</v>
      </c>
      <c r="G848" s="840" t="str">
        <f t="shared" si="207"/>
        <v>0</v>
      </c>
      <c r="H848" s="841" t="str">
        <f t="shared" si="208"/>
        <v/>
      </c>
      <c r="I848" s="839" t="str">
        <f t="shared" si="209"/>
        <v/>
      </c>
      <c r="M848" s="785">
        <f t="shared" si="210"/>
        <v>1</v>
      </c>
      <c r="N848" s="842">
        <f t="shared" si="211"/>
        <v>831</v>
      </c>
      <c r="O848" s="816" t="str">
        <f t="shared" si="212"/>
        <v>0</v>
      </c>
      <c r="P848" s="842">
        <f t="shared" si="213"/>
        <v>1</v>
      </c>
      <c r="Q848" s="842">
        <f t="shared" si="214"/>
        <v>1</v>
      </c>
    </row>
    <row r="849" spans="2:17">
      <c r="B849" s="839"/>
      <c r="C849" s="839"/>
      <c r="D849" s="839"/>
      <c r="E849" s="839">
        <f>IF(H848&lt;&gt;"",E848,IF(E848="","",IFERROR(MATCH(TRUE(),INDEX(INDEX($K:$K,E848+1):$K$203&lt;&gt;"",0),0)+E848,"")))</f>
        <v>990</v>
      </c>
      <c r="F849" s="840">
        <f t="shared" si="215"/>
        <v>0</v>
      </c>
      <c r="G849" s="840" t="str">
        <f t="shared" si="207"/>
        <v>0</v>
      </c>
      <c r="H849" s="841" t="str">
        <f t="shared" si="208"/>
        <v/>
      </c>
      <c r="I849" s="839" t="str">
        <f t="shared" si="209"/>
        <v/>
      </c>
      <c r="M849" s="785">
        <f t="shared" si="210"/>
        <v>1</v>
      </c>
      <c r="N849" s="842">
        <f t="shared" si="211"/>
        <v>832</v>
      </c>
      <c r="O849" s="816" t="str">
        <f t="shared" si="212"/>
        <v>0</v>
      </c>
      <c r="P849" s="842">
        <f t="shared" si="213"/>
        <v>1</v>
      </c>
      <c r="Q849" s="842">
        <f t="shared" si="214"/>
        <v>1</v>
      </c>
    </row>
    <row r="850" spans="2:17">
      <c r="B850" s="839"/>
      <c r="C850" s="839"/>
      <c r="D850" s="839"/>
      <c r="E850" s="839">
        <f>IF(H849&lt;&gt;"",E849,IF(E849="","",IFERROR(MATCH(TRUE(),INDEX(INDEX($K:$K,E849+1):$K$203&lt;&gt;"",0),0)+E849,"")))</f>
        <v>991</v>
      </c>
      <c r="F850" s="840">
        <f t="shared" si="215"/>
        <v>0</v>
      </c>
      <c r="G850" s="840" t="str">
        <f t="shared" ref="G850:G913" si="216">IF(OR(F850="",M850=""),"",LEFT(F850,M850))</f>
        <v>0</v>
      </c>
      <c r="H850" s="841" t="str">
        <f t="shared" ref="H850:H913" si="217">IF(OR(F850="",M850=""),"",TRIM(MID(F850,M850+1,99999)))</f>
        <v/>
      </c>
      <c r="I850" s="839" t="str">
        <f t="shared" ref="I850:I913" si="218">IF(AND(F850&lt;&gt;"",$N$10&gt;0,M850&gt;$N$10),"Mot &gt; limite","")</f>
        <v/>
      </c>
      <c r="M850" s="785">
        <f t="shared" ref="M850:M913" si="219">IF(OR(F850="",$N$10="",$N$10&lt;=0),"",IF(LEN(F850)&lt;=$N$10,LEN(F850),IFERROR(FIND("♦",SUBSTITUTE(LEFT(F850,$N$10)," ","♦",LEN(LEFT(F850,$N$10))-LEN(SUBSTITUTE(LEFT(F850,$N$10)," ","")))),FIND(" ",F850&amp;" ",$N$10+1)-1)))</f>
        <v>1</v>
      </c>
      <c r="N850" s="842">
        <f t="shared" ref="N850:N913" si="220">IF(O850="","",ROW()-17)</f>
        <v>833</v>
      </c>
      <c r="O850" s="816" t="str">
        <f t="shared" ref="O850:O913" si="221">G850</f>
        <v>0</v>
      </c>
      <c r="P850" s="842">
        <f t="shared" ref="P850:P913" si="222">IF(O850="","",LEN(TRIM(O850))-LEN(SUBSTITUTE(TRIM(O850)," ",""))+1)</f>
        <v>1</v>
      </c>
      <c r="Q850" s="842">
        <f t="shared" ref="Q850:Q913" si="223">IF(O850="","",LEN(O850))</f>
        <v>1</v>
      </c>
    </row>
    <row r="851" spans="2:17">
      <c r="B851" s="839"/>
      <c r="C851" s="839"/>
      <c r="D851" s="839"/>
      <c r="E851" s="839">
        <f>IF(H850&lt;&gt;"",E850,IF(E850="","",IFERROR(MATCH(TRUE(),INDEX(INDEX($K:$K,E850+1):$K$203&lt;&gt;"",0),0)+E850,"")))</f>
        <v>992</v>
      </c>
      <c r="F851" s="840">
        <f t="shared" ref="F851:F914" si="224">IF(E851="","",IF(H850&lt;&gt;"",H850,INDEX($D:$D,E851)))</f>
        <v>0</v>
      </c>
      <c r="G851" s="840" t="str">
        <f t="shared" si="216"/>
        <v>0</v>
      </c>
      <c r="H851" s="841" t="str">
        <f t="shared" si="217"/>
        <v/>
      </c>
      <c r="I851" s="839" t="str">
        <f t="shared" si="218"/>
        <v/>
      </c>
      <c r="M851" s="785">
        <f t="shared" si="219"/>
        <v>1</v>
      </c>
      <c r="N851" s="842">
        <f t="shared" si="220"/>
        <v>834</v>
      </c>
      <c r="O851" s="816" t="str">
        <f t="shared" si="221"/>
        <v>0</v>
      </c>
      <c r="P851" s="842">
        <f t="shared" si="222"/>
        <v>1</v>
      </c>
      <c r="Q851" s="842">
        <f t="shared" si="223"/>
        <v>1</v>
      </c>
    </row>
    <row r="852" spans="2:17">
      <c r="B852" s="839"/>
      <c r="C852" s="839"/>
      <c r="D852" s="839"/>
      <c r="E852" s="839">
        <f>IF(H851&lt;&gt;"",E851,IF(E851="","",IFERROR(MATCH(TRUE(),INDEX(INDEX($K:$K,E851+1):$K$203&lt;&gt;"",0),0)+E851,"")))</f>
        <v>993</v>
      </c>
      <c r="F852" s="840">
        <f t="shared" si="224"/>
        <v>0</v>
      </c>
      <c r="G852" s="840" t="str">
        <f t="shared" si="216"/>
        <v>0</v>
      </c>
      <c r="H852" s="841" t="str">
        <f t="shared" si="217"/>
        <v/>
      </c>
      <c r="I852" s="839" t="str">
        <f t="shared" si="218"/>
        <v/>
      </c>
      <c r="M852" s="785">
        <f t="shared" si="219"/>
        <v>1</v>
      </c>
      <c r="N852" s="842">
        <f t="shared" si="220"/>
        <v>835</v>
      </c>
      <c r="O852" s="816" t="str">
        <f t="shared" si="221"/>
        <v>0</v>
      </c>
      <c r="P852" s="842">
        <f t="shared" si="222"/>
        <v>1</v>
      </c>
      <c r="Q852" s="842">
        <f t="shared" si="223"/>
        <v>1</v>
      </c>
    </row>
    <row r="853" spans="2:17">
      <c r="B853" s="839"/>
      <c r="C853" s="839"/>
      <c r="D853" s="839"/>
      <c r="E853" s="839">
        <f>IF(H852&lt;&gt;"",E852,IF(E852="","",IFERROR(MATCH(TRUE(),INDEX(INDEX($K:$K,E852+1):$K$203&lt;&gt;"",0),0)+E852,"")))</f>
        <v>994</v>
      </c>
      <c r="F853" s="840">
        <f t="shared" si="224"/>
        <v>0</v>
      </c>
      <c r="G853" s="840" t="str">
        <f t="shared" si="216"/>
        <v>0</v>
      </c>
      <c r="H853" s="841" t="str">
        <f t="shared" si="217"/>
        <v/>
      </c>
      <c r="I853" s="839" t="str">
        <f t="shared" si="218"/>
        <v/>
      </c>
      <c r="M853" s="785">
        <f t="shared" si="219"/>
        <v>1</v>
      </c>
      <c r="N853" s="842">
        <f t="shared" si="220"/>
        <v>836</v>
      </c>
      <c r="O853" s="816" t="str">
        <f t="shared" si="221"/>
        <v>0</v>
      </c>
      <c r="P853" s="842">
        <f t="shared" si="222"/>
        <v>1</v>
      </c>
      <c r="Q853" s="842">
        <f t="shared" si="223"/>
        <v>1</v>
      </c>
    </row>
    <row r="854" spans="2:17">
      <c r="B854" s="839"/>
      <c r="C854" s="839"/>
      <c r="D854" s="839"/>
      <c r="E854" s="839">
        <f>IF(H853&lt;&gt;"",E853,IF(E853="","",IFERROR(MATCH(TRUE(),INDEX(INDEX($K:$K,E853+1):$K$203&lt;&gt;"",0),0)+E853,"")))</f>
        <v>995</v>
      </c>
      <c r="F854" s="840">
        <f t="shared" si="224"/>
        <v>0</v>
      </c>
      <c r="G854" s="840" t="str">
        <f t="shared" si="216"/>
        <v>0</v>
      </c>
      <c r="H854" s="841" t="str">
        <f t="shared" si="217"/>
        <v/>
      </c>
      <c r="I854" s="839" t="str">
        <f t="shared" si="218"/>
        <v/>
      </c>
      <c r="M854" s="785">
        <f t="shared" si="219"/>
        <v>1</v>
      </c>
      <c r="N854" s="842">
        <f t="shared" si="220"/>
        <v>837</v>
      </c>
      <c r="O854" s="816" t="str">
        <f t="shared" si="221"/>
        <v>0</v>
      </c>
      <c r="P854" s="842">
        <f t="shared" si="222"/>
        <v>1</v>
      </c>
      <c r="Q854" s="842">
        <f t="shared" si="223"/>
        <v>1</v>
      </c>
    </row>
    <row r="855" spans="2:17">
      <c r="B855" s="839"/>
      <c r="C855" s="839"/>
      <c r="D855" s="839"/>
      <c r="E855" s="839">
        <f>IF(H854&lt;&gt;"",E854,IF(E854="","",IFERROR(MATCH(TRUE(),INDEX(INDEX($K:$K,E854+1):$K$203&lt;&gt;"",0),0)+E854,"")))</f>
        <v>996</v>
      </c>
      <c r="F855" s="840">
        <f t="shared" si="224"/>
        <v>0</v>
      </c>
      <c r="G855" s="840" t="str">
        <f t="shared" si="216"/>
        <v>0</v>
      </c>
      <c r="H855" s="841" t="str">
        <f t="shared" si="217"/>
        <v/>
      </c>
      <c r="I855" s="839" t="str">
        <f t="shared" si="218"/>
        <v/>
      </c>
      <c r="M855" s="785">
        <f t="shared" si="219"/>
        <v>1</v>
      </c>
      <c r="N855" s="842">
        <f t="shared" si="220"/>
        <v>838</v>
      </c>
      <c r="O855" s="816" t="str">
        <f t="shared" si="221"/>
        <v>0</v>
      </c>
      <c r="P855" s="842">
        <f t="shared" si="222"/>
        <v>1</v>
      </c>
      <c r="Q855" s="842">
        <f t="shared" si="223"/>
        <v>1</v>
      </c>
    </row>
    <row r="856" spans="2:17">
      <c r="B856" s="839"/>
      <c r="C856" s="839"/>
      <c r="D856" s="839"/>
      <c r="E856" s="839">
        <f>IF(H855&lt;&gt;"",E855,IF(E855="","",IFERROR(MATCH(TRUE(),INDEX(INDEX($K:$K,E855+1):$K$203&lt;&gt;"",0),0)+E855,"")))</f>
        <v>997</v>
      </c>
      <c r="F856" s="840">
        <f t="shared" si="224"/>
        <v>0</v>
      </c>
      <c r="G856" s="840" t="str">
        <f t="shared" si="216"/>
        <v>0</v>
      </c>
      <c r="H856" s="841" t="str">
        <f t="shared" si="217"/>
        <v/>
      </c>
      <c r="I856" s="839" t="str">
        <f t="shared" si="218"/>
        <v/>
      </c>
      <c r="M856" s="785">
        <f t="shared" si="219"/>
        <v>1</v>
      </c>
      <c r="N856" s="842">
        <f t="shared" si="220"/>
        <v>839</v>
      </c>
      <c r="O856" s="816" t="str">
        <f t="shared" si="221"/>
        <v>0</v>
      </c>
      <c r="P856" s="842">
        <f t="shared" si="222"/>
        <v>1</v>
      </c>
      <c r="Q856" s="842">
        <f t="shared" si="223"/>
        <v>1</v>
      </c>
    </row>
    <row r="857" spans="2:17">
      <c r="B857" s="839"/>
      <c r="C857" s="839"/>
      <c r="D857" s="839"/>
      <c r="E857" s="839">
        <f>IF(H856&lt;&gt;"",E856,IF(E856="","",IFERROR(MATCH(TRUE(),INDEX(INDEX($K:$K,E856+1):$K$203&lt;&gt;"",0),0)+E856,"")))</f>
        <v>998</v>
      </c>
      <c r="F857" s="840">
        <f t="shared" si="224"/>
        <v>0</v>
      </c>
      <c r="G857" s="840" t="str">
        <f t="shared" si="216"/>
        <v>0</v>
      </c>
      <c r="H857" s="841" t="str">
        <f t="shared" si="217"/>
        <v/>
      </c>
      <c r="I857" s="839" t="str">
        <f t="shared" si="218"/>
        <v/>
      </c>
      <c r="M857" s="785">
        <f t="shared" si="219"/>
        <v>1</v>
      </c>
      <c r="N857" s="842">
        <f t="shared" si="220"/>
        <v>840</v>
      </c>
      <c r="O857" s="816" t="str">
        <f t="shared" si="221"/>
        <v>0</v>
      </c>
      <c r="P857" s="842">
        <f t="shared" si="222"/>
        <v>1</v>
      </c>
      <c r="Q857" s="842">
        <f t="shared" si="223"/>
        <v>1</v>
      </c>
    </row>
    <row r="858" spans="2:17">
      <c r="B858" s="839"/>
      <c r="C858" s="839"/>
      <c r="D858" s="839"/>
      <c r="E858" s="839">
        <f>IF(H857&lt;&gt;"",E857,IF(E857="","",IFERROR(MATCH(TRUE(),INDEX(INDEX($K:$K,E857+1):$K$203&lt;&gt;"",0),0)+E857,"")))</f>
        <v>999</v>
      </c>
      <c r="F858" s="840">
        <f t="shared" si="224"/>
        <v>0</v>
      </c>
      <c r="G858" s="840" t="str">
        <f t="shared" si="216"/>
        <v>0</v>
      </c>
      <c r="H858" s="841" t="str">
        <f t="shared" si="217"/>
        <v/>
      </c>
      <c r="I858" s="839" t="str">
        <f t="shared" si="218"/>
        <v/>
      </c>
      <c r="M858" s="785">
        <f t="shared" si="219"/>
        <v>1</v>
      </c>
      <c r="N858" s="842">
        <f t="shared" si="220"/>
        <v>841</v>
      </c>
      <c r="O858" s="816" t="str">
        <f t="shared" si="221"/>
        <v>0</v>
      </c>
      <c r="P858" s="842">
        <f t="shared" si="222"/>
        <v>1</v>
      </c>
      <c r="Q858" s="842">
        <f t="shared" si="223"/>
        <v>1</v>
      </c>
    </row>
    <row r="859" spans="2:17">
      <c r="B859" s="839"/>
      <c r="C859" s="839"/>
      <c r="D859" s="839"/>
      <c r="E859" s="839">
        <f>IF(H858&lt;&gt;"",E858,IF(E858="","",IFERROR(MATCH(TRUE(),INDEX(INDEX($K:$K,E858+1):$K$203&lt;&gt;"",0),0)+E858,"")))</f>
        <v>1000</v>
      </c>
      <c r="F859" s="840">
        <f t="shared" si="224"/>
        <v>0</v>
      </c>
      <c r="G859" s="840" t="str">
        <f t="shared" si="216"/>
        <v>0</v>
      </c>
      <c r="H859" s="841" t="str">
        <f t="shared" si="217"/>
        <v/>
      </c>
      <c r="I859" s="839" t="str">
        <f t="shared" si="218"/>
        <v/>
      </c>
      <c r="M859" s="785">
        <f t="shared" si="219"/>
        <v>1</v>
      </c>
      <c r="N859" s="842">
        <f t="shared" si="220"/>
        <v>842</v>
      </c>
      <c r="O859" s="816" t="str">
        <f t="shared" si="221"/>
        <v>0</v>
      </c>
      <c r="P859" s="842">
        <f t="shared" si="222"/>
        <v>1</v>
      </c>
      <c r="Q859" s="842">
        <f t="shared" si="223"/>
        <v>1</v>
      </c>
    </row>
    <row r="860" spans="2:17">
      <c r="B860" s="839"/>
      <c r="C860" s="839"/>
      <c r="D860" s="839"/>
      <c r="E860" s="839">
        <f>IF(H859&lt;&gt;"",E859,IF(E859="","",IFERROR(MATCH(TRUE(),INDEX(INDEX($K:$K,E859+1):$K$203&lt;&gt;"",0),0)+E859,"")))</f>
        <v>1001</v>
      </c>
      <c r="F860" s="840">
        <f t="shared" si="224"/>
        <v>0</v>
      </c>
      <c r="G860" s="840" t="str">
        <f t="shared" si="216"/>
        <v>0</v>
      </c>
      <c r="H860" s="841" t="str">
        <f t="shared" si="217"/>
        <v/>
      </c>
      <c r="I860" s="839" t="str">
        <f t="shared" si="218"/>
        <v/>
      </c>
      <c r="M860" s="785">
        <f t="shared" si="219"/>
        <v>1</v>
      </c>
      <c r="N860" s="842">
        <f t="shared" si="220"/>
        <v>843</v>
      </c>
      <c r="O860" s="816" t="str">
        <f t="shared" si="221"/>
        <v>0</v>
      </c>
      <c r="P860" s="842">
        <f t="shared" si="222"/>
        <v>1</v>
      </c>
      <c r="Q860" s="842">
        <f t="shared" si="223"/>
        <v>1</v>
      </c>
    </row>
    <row r="861" spans="2:17">
      <c r="B861" s="839"/>
      <c r="C861" s="839"/>
      <c r="D861" s="839"/>
      <c r="E861" s="839">
        <f>IF(H860&lt;&gt;"",E860,IF(E860="","",IFERROR(MATCH(TRUE(),INDEX(INDEX($K:$K,E860+1):$K$203&lt;&gt;"",0),0)+E860,"")))</f>
        <v>1002</v>
      </c>
      <c r="F861" s="840">
        <f t="shared" si="224"/>
        <v>0</v>
      </c>
      <c r="G861" s="840" t="str">
        <f t="shared" si="216"/>
        <v>0</v>
      </c>
      <c r="H861" s="841" t="str">
        <f t="shared" si="217"/>
        <v/>
      </c>
      <c r="I861" s="839" t="str">
        <f t="shared" si="218"/>
        <v/>
      </c>
      <c r="M861" s="785">
        <f t="shared" si="219"/>
        <v>1</v>
      </c>
      <c r="N861" s="842">
        <f t="shared" si="220"/>
        <v>844</v>
      </c>
      <c r="O861" s="816" t="str">
        <f t="shared" si="221"/>
        <v>0</v>
      </c>
      <c r="P861" s="842">
        <f t="shared" si="222"/>
        <v>1</v>
      </c>
      <c r="Q861" s="842">
        <f t="shared" si="223"/>
        <v>1</v>
      </c>
    </row>
    <row r="862" spans="2:17">
      <c r="B862" s="839"/>
      <c r="C862" s="839"/>
      <c r="D862" s="839"/>
      <c r="E862" s="839">
        <f>IF(H861&lt;&gt;"",E861,IF(E861="","",IFERROR(MATCH(TRUE(),INDEX(INDEX($K:$K,E861+1):$K$203&lt;&gt;"",0),0)+E861,"")))</f>
        <v>1003</v>
      </c>
      <c r="F862" s="840">
        <f t="shared" si="224"/>
        <v>0</v>
      </c>
      <c r="G862" s="840" t="str">
        <f t="shared" si="216"/>
        <v>0</v>
      </c>
      <c r="H862" s="841" t="str">
        <f t="shared" si="217"/>
        <v/>
      </c>
      <c r="I862" s="839" t="str">
        <f t="shared" si="218"/>
        <v/>
      </c>
      <c r="M862" s="785">
        <f t="shared" si="219"/>
        <v>1</v>
      </c>
      <c r="N862" s="842">
        <f t="shared" si="220"/>
        <v>845</v>
      </c>
      <c r="O862" s="816" t="str">
        <f t="shared" si="221"/>
        <v>0</v>
      </c>
      <c r="P862" s="842">
        <f t="shared" si="222"/>
        <v>1</v>
      </c>
      <c r="Q862" s="842">
        <f t="shared" si="223"/>
        <v>1</v>
      </c>
    </row>
    <row r="863" spans="2:17">
      <c r="B863" s="839"/>
      <c r="C863" s="839"/>
      <c r="D863" s="839"/>
      <c r="E863" s="839">
        <f>IF(H862&lt;&gt;"",E862,IF(E862="","",IFERROR(MATCH(TRUE(),INDEX(INDEX($K:$K,E862+1):$K$203&lt;&gt;"",0),0)+E862,"")))</f>
        <v>1004</v>
      </c>
      <c r="F863" s="840">
        <f t="shared" si="224"/>
        <v>0</v>
      </c>
      <c r="G863" s="840" t="str">
        <f t="shared" si="216"/>
        <v>0</v>
      </c>
      <c r="H863" s="841" t="str">
        <f t="shared" si="217"/>
        <v/>
      </c>
      <c r="I863" s="839" t="str">
        <f t="shared" si="218"/>
        <v/>
      </c>
      <c r="M863" s="785">
        <f t="shared" si="219"/>
        <v>1</v>
      </c>
      <c r="N863" s="842">
        <f t="shared" si="220"/>
        <v>846</v>
      </c>
      <c r="O863" s="816" t="str">
        <f t="shared" si="221"/>
        <v>0</v>
      </c>
      <c r="P863" s="842">
        <f t="shared" si="222"/>
        <v>1</v>
      </c>
      <c r="Q863" s="842">
        <f t="shared" si="223"/>
        <v>1</v>
      </c>
    </row>
    <row r="864" spans="2:17">
      <c r="B864" s="839"/>
      <c r="C864" s="839"/>
      <c r="D864" s="839"/>
      <c r="E864" s="839">
        <f>IF(H863&lt;&gt;"",E863,IF(E863="","",IFERROR(MATCH(TRUE(),INDEX(INDEX($K:$K,E863+1):$K$203&lt;&gt;"",0),0)+E863,"")))</f>
        <v>1005</v>
      </c>
      <c r="F864" s="840">
        <f t="shared" si="224"/>
        <v>0</v>
      </c>
      <c r="G864" s="840" t="str">
        <f t="shared" si="216"/>
        <v>0</v>
      </c>
      <c r="H864" s="841" t="str">
        <f t="shared" si="217"/>
        <v/>
      </c>
      <c r="I864" s="839" t="str">
        <f t="shared" si="218"/>
        <v/>
      </c>
      <c r="M864" s="785">
        <f t="shared" si="219"/>
        <v>1</v>
      </c>
      <c r="N864" s="842">
        <f t="shared" si="220"/>
        <v>847</v>
      </c>
      <c r="O864" s="816" t="str">
        <f t="shared" si="221"/>
        <v>0</v>
      </c>
      <c r="P864" s="842">
        <f t="shared" si="222"/>
        <v>1</v>
      </c>
      <c r="Q864" s="842">
        <f t="shared" si="223"/>
        <v>1</v>
      </c>
    </row>
    <row r="865" spans="2:17">
      <c r="B865" s="839"/>
      <c r="C865" s="839"/>
      <c r="D865" s="839"/>
      <c r="E865" s="839">
        <f>IF(H864&lt;&gt;"",E864,IF(E864="","",IFERROR(MATCH(TRUE(),INDEX(INDEX($K:$K,E864+1):$K$203&lt;&gt;"",0),0)+E864,"")))</f>
        <v>1006</v>
      </c>
      <c r="F865" s="840">
        <f t="shared" si="224"/>
        <v>0</v>
      </c>
      <c r="G865" s="840" t="str">
        <f t="shared" si="216"/>
        <v>0</v>
      </c>
      <c r="H865" s="841" t="str">
        <f t="shared" si="217"/>
        <v/>
      </c>
      <c r="I865" s="839" t="str">
        <f t="shared" si="218"/>
        <v/>
      </c>
      <c r="M865" s="785">
        <f t="shared" si="219"/>
        <v>1</v>
      </c>
      <c r="N865" s="842">
        <f t="shared" si="220"/>
        <v>848</v>
      </c>
      <c r="O865" s="816" t="str">
        <f t="shared" si="221"/>
        <v>0</v>
      </c>
      <c r="P865" s="842">
        <f t="shared" si="222"/>
        <v>1</v>
      </c>
      <c r="Q865" s="842">
        <f t="shared" si="223"/>
        <v>1</v>
      </c>
    </row>
    <row r="866" spans="2:17">
      <c r="B866" s="839"/>
      <c r="C866" s="839"/>
      <c r="D866" s="839"/>
      <c r="E866" s="839">
        <f>IF(H865&lt;&gt;"",E865,IF(E865="","",IFERROR(MATCH(TRUE(),INDEX(INDEX($K:$K,E865+1):$K$203&lt;&gt;"",0),0)+E865,"")))</f>
        <v>1007</v>
      </c>
      <c r="F866" s="840">
        <f t="shared" si="224"/>
        <v>0</v>
      </c>
      <c r="G866" s="840" t="str">
        <f t="shared" si="216"/>
        <v>0</v>
      </c>
      <c r="H866" s="841" t="str">
        <f t="shared" si="217"/>
        <v/>
      </c>
      <c r="I866" s="839" t="str">
        <f t="shared" si="218"/>
        <v/>
      </c>
      <c r="M866" s="785">
        <f t="shared" si="219"/>
        <v>1</v>
      </c>
      <c r="N866" s="842">
        <f t="shared" si="220"/>
        <v>849</v>
      </c>
      <c r="O866" s="816" t="str">
        <f t="shared" si="221"/>
        <v>0</v>
      </c>
      <c r="P866" s="842">
        <f t="shared" si="222"/>
        <v>1</v>
      </c>
      <c r="Q866" s="842">
        <f t="shared" si="223"/>
        <v>1</v>
      </c>
    </row>
    <row r="867" spans="2:17">
      <c r="B867" s="839"/>
      <c r="C867" s="839"/>
      <c r="D867" s="839"/>
      <c r="E867" s="839">
        <f>IF(H866&lt;&gt;"",E866,IF(E866="","",IFERROR(MATCH(TRUE(),INDEX(INDEX($K:$K,E866+1):$K$203&lt;&gt;"",0),0)+E866,"")))</f>
        <v>1008</v>
      </c>
      <c r="F867" s="840">
        <f t="shared" si="224"/>
        <v>0</v>
      </c>
      <c r="G867" s="840" t="str">
        <f t="shared" si="216"/>
        <v>0</v>
      </c>
      <c r="H867" s="841" t="str">
        <f t="shared" si="217"/>
        <v/>
      </c>
      <c r="I867" s="839" t="str">
        <f t="shared" si="218"/>
        <v/>
      </c>
      <c r="M867" s="785">
        <f t="shared" si="219"/>
        <v>1</v>
      </c>
      <c r="N867" s="842">
        <f t="shared" si="220"/>
        <v>850</v>
      </c>
      <c r="O867" s="816" t="str">
        <f t="shared" si="221"/>
        <v>0</v>
      </c>
      <c r="P867" s="842">
        <f t="shared" si="222"/>
        <v>1</v>
      </c>
      <c r="Q867" s="842">
        <f t="shared" si="223"/>
        <v>1</v>
      </c>
    </row>
    <row r="868" spans="2:17">
      <c r="B868" s="839"/>
      <c r="C868" s="839"/>
      <c r="D868" s="839"/>
      <c r="E868" s="839">
        <f>IF(H867&lt;&gt;"",E867,IF(E867="","",IFERROR(MATCH(TRUE(),INDEX(INDEX($K:$K,E867+1):$K$203&lt;&gt;"",0),0)+E867,"")))</f>
        <v>1009</v>
      </c>
      <c r="F868" s="840">
        <f t="shared" si="224"/>
        <v>0</v>
      </c>
      <c r="G868" s="840" t="str">
        <f t="shared" si="216"/>
        <v>0</v>
      </c>
      <c r="H868" s="841" t="str">
        <f t="shared" si="217"/>
        <v/>
      </c>
      <c r="I868" s="839" t="str">
        <f t="shared" si="218"/>
        <v/>
      </c>
      <c r="M868" s="785">
        <f t="shared" si="219"/>
        <v>1</v>
      </c>
      <c r="N868" s="842">
        <f t="shared" si="220"/>
        <v>851</v>
      </c>
      <c r="O868" s="816" t="str">
        <f t="shared" si="221"/>
        <v>0</v>
      </c>
      <c r="P868" s="842">
        <f t="shared" si="222"/>
        <v>1</v>
      </c>
      <c r="Q868" s="842">
        <f t="shared" si="223"/>
        <v>1</v>
      </c>
    </row>
    <row r="869" spans="2:17">
      <c r="B869" s="839"/>
      <c r="C869" s="839"/>
      <c r="D869" s="839"/>
      <c r="E869" s="839">
        <f>IF(H868&lt;&gt;"",E868,IF(E868="","",IFERROR(MATCH(TRUE(),INDEX(INDEX($K:$K,E868+1):$K$203&lt;&gt;"",0),0)+E868,"")))</f>
        <v>1010</v>
      </c>
      <c r="F869" s="840">
        <f t="shared" si="224"/>
        <v>0</v>
      </c>
      <c r="G869" s="840" t="str">
        <f t="shared" si="216"/>
        <v>0</v>
      </c>
      <c r="H869" s="841" t="str">
        <f t="shared" si="217"/>
        <v/>
      </c>
      <c r="I869" s="839" t="str">
        <f t="shared" si="218"/>
        <v/>
      </c>
      <c r="M869" s="785">
        <f t="shared" si="219"/>
        <v>1</v>
      </c>
      <c r="N869" s="842">
        <f t="shared" si="220"/>
        <v>852</v>
      </c>
      <c r="O869" s="816" t="str">
        <f t="shared" si="221"/>
        <v>0</v>
      </c>
      <c r="P869" s="842">
        <f t="shared" si="222"/>
        <v>1</v>
      </c>
      <c r="Q869" s="842">
        <f t="shared" si="223"/>
        <v>1</v>
      </c>
    </row>
    <row r="870" spans="2:17">
      <c r="B870" s="839"/>
      <c r="C870" s="839"/>
      <c r="D870" s="839"/>
      <c r="E870" s="839">
        <f>IF(H869&lt;&gt;"",E869,IF(E869="","",IFERROR(MATCH(TRUE(),INDEX(INDEX($K:$K,E869+1):$K$203&lt;&gt;"",0),0)+E869,"")))</f>
        <v>1011</v>
      </c>
      <c r="F870" s="840">
        <f t="shared" si="224"/>
        <v>0</v>
      </c>
      <c r="G870" s="840" t="str">
        <f t="shared" si="216"/>
        <v>0</v>
      </c>
      <c r="H870" s="841" t="str">
        <f t="shared" si="217"/>
        <v/>
      </c>
      <c r="I870" s="839" t="str">
        <f t="shared" si="218"/>
        <v/>
      </c>
      <c r="M870" s="785">
        <f t="shared" si="219"/>
        <v>1</v>
      </c>
      <c r="N870" s="842">
        <f t="shared" si="220"/>
        <v>853</v>
      </c>
      <c r="O870" s="816" t="str">
        <f t="shared" si="221"/>
        <v>0</v>
      </c>
      <c r="P870" s="842">
        <f t="shared" si="222"/>
        <v>1</v>
      </c>
      <c r="Q870" s="842">
        <f t="shared" si="223"/>
        <v>1</v>
      </c>
    </row>
    <row r="871" spans="2:17">
      <c r="B871" s="839"/>
      <c r="C871" s="839"/>
      <c r="D871" s="839"/>
      <c r="E871" s="839">
        <f>IF(H870&lt;&gt;"",E870,IF(E870="","",IFERROR(MATCH(TRUE(),INDEX(INDEX($K:$K,E870+1):$K$203&lt;&gt;"",0),0)+E870,"")))</f>
        <v>1012</v>
      </c>
      <c r="F871" s="840">
        <f t="shared" si="224"/>
        <v>0</v>
      </c>
      <c r="G871" s="840" t="str">
        <f t="shared" si="216"/>
        <v>0</v>
      </c>
      <c r="H871" s="841" t="str">
        <f t="shared" si="217"/>
        <v/>
      </c>
      <c r="I871" s="839" t="str">
        <f t="shared" si="218"/>
        <v/>
      </c>
      <c r="M871" s="785">
        <f t="shared" si="219"/>
        <v>1</v>
      </c>
      <c r="N871" s="842">
        <f t="shared" si="220"/>
        <v>854</v>
      </c>
      <c r="O871" s="816" t="str">
        <f t="shared" si="221"/>
        <v>0</v>
      </c>
      <c r="P871" s="842">
        <f t="shared" si="222"/>
        <v>1</v>
      </c>
      <c r="Q871" s="842">
        <f t="shared" si="223"/>
        <v>1</v>
      </c>
    </row>
    <row r="872" spans="2:17">
      <c r="B872" s="839"/>
      <c r="C872" s="839"/>
      <c r="D872" s="839"/>
      <c r="E872" s="839">
        <f>IF(H871&lt;&gt;"",E871,IF(E871="","",IFERROR(MATCH(TRUE(),INDEX(INDEX($K:$K,E871+1):$K$203&lt;&gt;"",0),0)+E871,"")))</f>
        <v>1013</v>
      </c>
      <c r="F872" s="840">
        <f t="shared" si="224"/>
        <v>0</v>
      </c>
      <c r="G872" s="840" t="str">
        <f t="shared" si="216"/>
        <v>0</v>
      </c>
      <c r="H872" s="841" t="str">
        <f t="shared" si="217"/>
        <v/>
      </c>
      <c r="I872" s="839" t="str">
        <f t="shared" si="218"/>
        <v/>
      </c>
      <c r="M872" s="785">
        <f t="shared" si="219"/>
        <v>1</v>
      </c>
      <c r="N872" s="842">
        <f t="shared" si="220"/>
        <v>855</v>
      </c>
      <c r="O872" s="816" t="str">
        <f t="shared" si="221"/>
        <v>0</v>
      </c>
      <c r="P872" s="842">
        <f t="shared" si="222"/>
        <v>1</v>
      </c>
      <c r="Q872" s="842">
        <f t="shared" si="223"/>
        <v>1</v>
      </c>
    </row>
    <row r="873" spans="2:17">
      <c r="B873" s="839"/>
      <c r="C873" s="839"/>
      <c r="D873" s="839"/>
      <c r="E873" s="839">
        <f>IF(H872&lt;&gt;"",E872,IF(E872="","",IFERROR(MATCH(TRUE(),INDEX(INDEX($K:$K,E872+1):$K$203&lt;&gt;"",0),0)+E872,"")))</f>
        <v>1014</v>
      </c>
      <c r="F873" s="840">
        <f t="shared" si="224"/>
        <v>0</v>
      </c>
      <c r="G873" s="840" t="str">
        <f t="shared" si="216"/>
        <v>0</v>
      </c>
      <c r="H873" s="841" t="str">
        <f t="shared" si="217"/>
        <v/>
      </c>
      <c r="I873" s="839" t="str">
        <f t="shared" si="218"/>
        <v/>
      </c>
      <c r="M873" s="785">
        <f t="shared" si="219"/>
        <v>1</v>
      </c>
      <c r="N873" s="842">
        <f t="shared" si="220"/>
        <v>856</v>
      </c>
      <c r="O873" s="816" t="str">
        <f t="shared" si="221"/>
        <v>0</v>
      </c>
      <c r="P873" s="842">
        <f t="shared" si="222"/>
        <v>1</v>
      </c>
      <c r="Q873" s="842">
        <f t="shared" si="223"/>
        <v>1</v>
      </c>
    </row>
    <row r="874" spans="2:17">
      <c r="B874" s="839"/>
      <c r="C874" s="839"/>
      <c r="D874" s="839"/>
      <c r="E874" s="839">
        <f>IF(H873&lt;&gt;"",E873,IF(E873="","",IFERROR(MATCH(TRUE(),INDEX(INDEX($K:$K,E873+1):$K$203&lt;&gt;"",0),0)+E873,"")))</f>
        <v>1015</v>
      </c>
      <c r="F874" s="840">
        <f t="shared" si="224"/>
        <v>0</v>
      </c>
      <c r="G874" s="840" t="str">
        <f t="shared" si="216"/>
        <v>0</v>
      </c>
      <c r="H874" s="841" t="str">
        <f t="shared" si="217"/>
        <v/>
      </c>
      <c r="I874" s="839" t="str">
        <f t="shared" si="218"/>
        <v/>
      </c>
      <c r="M874" s="785">
        <f t="shared" si="219"/>
        <v>1</v>
      </c>
      <c r="N874" s="842">
        <f t="shared" si="220"/>
        <v>857</v>
      </c>
      <c r="O874" s="816" t="str">
        <f t="shared" si="221"/>
        <v>0</v>
      </c>
      <c r="P874" s="842">
        <f t="shared" si="222"/>
        <v>1</v>
      </c>
      <c r="Q874" s="842">
        <f t="shared" si="223"/>
        <v>1</v>
      </c>
    </row>
    <row r="875" spans="2:17">
      <c r="B875" s="839"/>
      <c r="C875" s="839"/>
      <c r="D875" s="839"/>
      <c r="E875" s="839">
        <f>IF(H874&lt;&gt;"",E874,IF(E874="","",IFERROR(MATCH(TRUE(),INDEX(INDEX($K:$K,E874+1):$K$203&lt;&gt;"",0),0)+E874,"")))</f>
        <v>1016</v>
      </c>
      <c r="F875" s="840">
        <f t="shared" si="224"/>
        <v>0</v>
      </c>
      <c r="G875" s="840" t="str">
        <f t="shared" si="216"/>
        <v>0</v>
      </c>
      <c r="H875" s="841" t="str">
        <f t="shared" si="217"/>
        <v/>
      </c>
      <c r="I875" s="839" t="str">
        <f t="shared" si="218"/>
        <v/>
      </c>
      <c r="M875" s="785">
        <f t="shared" si="219"/>
        <v>1</v>
      </c>
      <c r="N875" s="842">
        <f t="shared" si="220"/>
        <v>858</v>
      </c>
      <c r="O875" s="816" t="str">
        <f t="shared" si="221"/>
        <v>0</v>
      </c>
      <c r="P875" s="842">
        <f t="shared" si="222"/>
        <v>1</v>
      </c>
      <c r="Q875" s="842">
        <f t="shared" si="223"/>
        <v>1</v>
      </c>
    </row>
    <row r="876" spans="2:17">
      <c r="B876" s="839"/>
      <c r="C876" s="839"/>
      <c r="D876" s="839"/>
      <c r="E876" s="839">
        <f>IF(H875&lt;&gt;"",E875,IF(E875="","",IFERROR(MATCH(TRUE(),INDEX(INDEX($K:$K,E875+1):$K$203&lt;&gt;"",0),0)+E875,"")))</f>
        <v>1017</v>
      </c>
      <c r="F876" s="840">
        <f t="shared" si="224"/>
        <v>0</v>
      </c>
      <c r="G876" s="840" t="str">
        <f t="shared" si="216"/>
        <v>0</v>
      </c>
      <c r="H876" s="841" t="str">
        <f t="shared" si="217"/>
        <v/>
      </c>
      <c r="I876" s="839" t="str">
        <f t="shared" si="218"/>
        <v/>
      </c>
      <c r="M876" s="785">
        <f t="shared" si="219"/>
        <v>1</v>
      </c>
      <c r="N876" s="842">
        <f t="shared" si="220"/>
        <v>859</v>
      </c>
      <c r="O876" s="816" t="str">
        <f t="shared" si="221"/>
        <v>0</v>
      </c>
      <c r="P876" s="842">
        <f t="shared" si="222"/>
        <v>1</v>
      </c>
      <c r="Q876" s="842">
        <f t="shared" si="223"/>
        <v>1</v>
      </c>
    </row>
    <row r="877" spans="2:17">
      <c r="B877" s="839"/>
      <c r="C877" s="839"/>
      <c r="D877" s="839"/>
      <c r="E877" s="839">
        <f>IF(H876&lt;&gt;"",E876,IF(E876="","",IFERROR(MATCH(TRUE(),INDEX(INDEX($K:$K,E876+1):$K$203&lt;&gt;"",0),0)+E876,"")))</f>
        <v>1018</v>
      </c>
      <c r="F877" s="840">
        <f t="shared" si="224"/>
        <v>0</v>
      </c>
      <c r="G877" s="840" t="str">
        <f t="shared" si="216"/>
        <v>0</v>
      </c>
      <c r="H877" s="841" t="str">
        <f t="shared" si="217"/>
        <v/>
      </c>
      <c r="I877" s="839" t="str">
        <f t="shared" si="218"/>
        <v/>
      </c>
      <c r="M877" s="785">
        <f t="shared" si="219"/>
        <v>1</v>
      </c>
      <c r="N877" s="842">
        <f t="shared" si="220"/>
        <v>860</v>
      </c>
      <c r="O877" s="816" t="str">
        <f t="shared" si="221"/>
        <v>0</v>
      </c>
      <c r="P877" s="842">
        <f t="shared" si="222"/>
        <v>1</v>
      </c>
      <c r="Q877" s="842">
        <f t="shared" si="223"/>
        <v>1</v>
      </c>
    </row>
    <row r="878" spans="2:17">
      <c r="B878" s="839"/>
      <c r="C878" s="839"/>
      <c r="D878" s="839"/>
      <c r="E878" s="839">
        <f>IF(H877&lt;&gt;"",E877,IF(E877="","",IFERROR(MATCH(TRUE(),INDEX(INDEX($K:$K,E877+1):$K$203&lt;&gt;"",0),0)+E877,"")))</f>
        <v>1019</v>
      </c>
      <c r="F878" s="840">
        <f t="shared" si="224"/>
        <v>0</v>
      </c>
      <c r="G878" s="840" t="str">
        <f t="shared" si="216"/>
        <v>0</v>
      </c>
      <c r="H878" s="841" t="str">
        <f t="shared" si="217"/>
        <v/>
      </c>
      <c r="I878" s="839" t="str">
        <f t="shared" si="218"/>
        <v/>
      </c>
      <c r="M878" s="785">
        <f t="shared" si="219"/>
        <v>1</v>
      </c>
      <c r="N878" s="842">
        <f t="shared" si="220"/>
        <v>861</v>
      </c>
      <c r="O878" s="816" t="str">
        <f t="shared" si="221"/>
        <v>0</v>
      </c>
      <c r="P878" s="842">
        <f t="shared" si="222"/>
        <v>1</v>
      </c>
      <c r="Q878" s="842">
        <f t="shared" si="223"/>
        <v>1</v>
      </c>
    </row>
    <row r="879" spans="2:17">
      <c r="B879" s="839"/>
      <c r="C879" s="839"/>
      <c r="D879" s="839"/>
      <c r="E879" s="839">
        <f>IF(H878&lt;&gt;"",E878,IF(E878="","",IFERROR(MATCH(TRUE(),INDEX(INDEX($K:$K,E878+1):$K$203&lt;&gt;"",0),0)+E878,"")))</f>
        <v>1020</v>
      </c>
      <c r="F879" s="840">
        <f t="shared" si="224"/>
        <v>0</v>
      </c>
      <c r="G879" s="840" t="str">
        <f t="shared" si="216"/>
        <v>0</v>
      </c>
      <c r="H879" s="841" t="str">
        <f t="shared" si="217"/>
        <v/>
      </c>
      <c r="I879" s="839" t="str">
        <f t="shared" si="218"/>
        <v/>
      </c>
      <c r="M879" s="785">
        <f t="shared" si="219"/>
        <v>1</v>
      </c>
      <c r="N879" s="842">
        <f t="shared" si="220"/>
        <v>862</v>
      </c>
      <c r="O879" s="816" t="str">
        <f t="shared" si="221"/>
        <v>0</v>
      </c>
      <c r="P879" s="842">
        <f t="shared" si="222"/>
        <v>1</v>
      </c>
      <c r="Q879" s="842">
        <f t="shared" si="223"/>
        <v>1</v>
      </c>
    </row>
    <row r="880" spans="2:17">
      <c r="B880" s="839"/>
      <c r="C880" s="839"/>
      <c r="D880" s="839"/>
      <c r="E880" s="839">
        <f>IF(H879&lt;&gt;"",E879,IF(E879="","",IFERROR(MATCH(TRUE(),INDEX(INDEX($K:$K,E879+1):$K$203&lt;&gt;"",0),0)+E879,"")))</f>
        <v>1021</v>
      </c>
      <c r="F880" s="840">
        <f t="shared" si="224"/>
        <v>0</v>
      </c>
      <c r="G880" s="840" t="str">
        <f t="shared" si="216"/>
        <v>0</v>
      </c>
      <c r="H880" s="841" t="str">
        <f t="shared" si="217"/>
        <v/>
      </c>
      <c r="I880" s="839" t="str">
        <f t="shared" si="218"/>
        <v/>
      </c>
      <c r="M880" s="785">
        <f t="shared" si="219"/>
        <v>1</v>
      </c>
      <c r="N880" s="842">
        <f t="shared" si="220"/>
        <v>863</v>
      </c>
      <c r="O880" s="816" t="str">
        <f t="shared" si="221"/>
        <v>0</v>
      </c>
      <c r="P880" s="842">
        <f t="shared" si="222"/>
        <v>1</v>
      </c>
      <c r="Q880" s="842">
        <f t="shared" si="223"/>
        <v>1</v>
      </c>
    </row>
    <row r="881" spans="2:17">
      <c r="B881" s="839"/>
      <c r="C881" s="839"/>
      <c r="D881" s="839"/>
      <c r="E881" s="839">
        <f>IF(H880&lt;&gt;"",E880,IF(E880="","",IFERROR(MATCH(TRUE(),INDEX(INDEX($K:$K,E880+1):$K$203&lt;&gt;"",0),0)+E880,"")))</f>
        <v>1022</v>
      </c>
      <c r="F881" s="840">
        <f t="shared" si="224"/>
        <v>0</v>
      </c>
      <c r="G881" s="840" t="str">
        <f t="shared" si="216"/>
        <v>0</v>
      </c>
      <c r="H881" s="841" t="str">
        <f t="shared" si="217"/>
        <v/>
      </c>
      <c r="I881" s="839" t="str">
        <f t="shared" si="218"/>
        <v/>
      </c>
      <c r="M881" s="785">
        <f t="shared" si="219"/>
        <v>1</v>
      </c>
      <c r="N881" s="842">
        <f t="shared" si="220"/>
        <v>864</v>
      </c>
      <c r="O881" s="816" t="str">
        <f t="shared" si="221"/>
        <v>0</v>
      </c>
      <c r="P881" s="842">
        <f t="shared" si="222"/>
        <v>1</v>
      </c>
      <c r="Q881" s="842">
        <f t="shared" si="223"/>
        <v>1</v>
      </c>
    </row>
    <row r="882" spans="2:17">
      <c r="B882" s="839"/>
      <c r="C882" s="839"/>
      <c r="D882" s="839"/>
      <c r="E882" s="839">
        <f>IF(H881&lt;&gt;"",E881,IF(E881="","",IFERROR(MATCH(TRUE(),INDEX(INDEX($K:$K,E881+1):$K$203&lt;&gt;"",0),0)+E881,"")))</f>
        <v>1023</v>
      </c>
      <c r="F882" s="840">
        <f t="shared" si="224"/>
        <v>0</v>
      </c>
      <c r="G882" s="840" t="str">
        <f t="shared" si="216"/>
        <v>0</v>
      </c>
      <c r="H882" s="841" t="str">
        <f t="shared" si="217"/>
        <v/>
      </c>
      <c r="I882" s="839" t="str">
        <f t="shared" si="218"/>
        <v/>
      </c>
      <c r="M882" s="785">
        <f t="shared" si="219"/>
        <v>1</v>
      </c>
      <c r="N882" s="842">
        <f t="shared" si="220"/>
        <v>865</v>
      </c>
      <c r="O882" s="816" t="str">
        <f t="shared" si="221"/>
        <v>0</v>
      </c>
      <c r="P882" s="842">
        <f t="shared" si="222"/>
        <v>1</v>
      </c>
      <c r="Q882" s="842">
        <f t="shared" si="223"/>
        <v>1</v>
      </c>
    </row>
    <row r="883" spans="2:17">
      <c r="B883" s="839"/>
      <c r="C883" s="839"/>
      <c r="D883" s="839"/>
      <c r="E883" s="839">
        <f>IF(H882&lt;&gt;"",E882,IF(E882="","",IFERROR(MATCH(TRUE(),INDEX(INDEX($K:$K,E882+1):$K$203&lt;&gt;"",0),0)+E882,"")))</f>
        <v>1024</v>
      </c>
      <c r="F883" s="840">
        <f t="shared" si="224"/>
        <v>0</v>
      </c>
      <c r="G883" s="840" t="str">
        <f t="shared" si="216"/>
        <v>0</v>
      </c>
      <c r="H883" s="841" t="str">
        <f t="shared" si="217"/>
        <v/>
      </c>
      <c r="I883" s="839" t="str">
        <f t="shared" si="218"/>
        <v/>
      </c>
      <c r="M883" s="785">
        <f t="shared" si="219"/>
        <v>1</v>
      </c>
      <c r="N883" s="842">
        <f t="shared" si="220"/>
        <v>866</v>
      </c>
      <c r="O883" s="816" t="str">
        <f t="shared" si="221"/>
        <v>0</v>
      </c>
      <c r="P883" s="842">
        <f t="shared" si="222"/>
        <v>1</v>
      </c>
      <c r="Q883" s="842">
        <f t="shared" si="223"/>
        <v>1</v>
      </c>
    </row>
    <row r="884" spans="2:17">
      <c r="B884" s="839"/>
      <c r="C884" s="839"/>
      <c r="D884" s="839"/>
      <c r="E884" s="839">
        <f>IF(H883&lt;&gt;"",E883,IF(E883="","",IFERROR(MATCH(TRUE(),INDEX(INDEX($K:$K,E883+1):$K$203&lt;&gt;"",0),0)+E883,"")))</f>
        <v>1025</v>
      </c>
      <c r="F884" s="840">
        <f t="shared" si="224"/>
        <v>0</v>
      </c>
      <c r="G884" s="840" t="str">
        <f t="shared" si="216"/>
        <v>0</v>
      </c>
      <c r="H884" s="841" t="str">
        <f t="shared" si="217"/>
        <v/>
      </c>
      <c r="I884" s="839" t="str">
        <f t="shared" si="218"/>
        <v/>
      </c>
      <c r="M884" s="785">
        <f t="shared" si="219"/>
        <v>1</v>
      </c>
      <c r="N884" s="842">
        <f t="shared" si="220"/>
        <v>867</v>
      </c>
      <c r="O884" s="816" t="str">
        <f t="shared" si="221"/>
        <v>0</v>
      </c>
      <c r="P884" s="842">
        <f t="shared" si="222"/>
        <v>1</v>
      </c>
      <c r="Q884" s="842">
        <f t="shared" si="223"/>
        <v>1</v>
      </c>
    </row>
    <row r="885" spans="2:17">
      <c r="B885" s="839"/>
      <c r="C885" s="839"/>
      <c r="D885" s="839"/>
      <c r="E885" s="839">
        <f>IF(H884&lt;&gt;"",E884,IF(E884="","",IFERROR(MATCH(TRUE(),INDEX(INDEX($K:$K,E884+1):$K$203&lt;&gt;"",0),0)+E884,"")))</f>
        <v>1026</v>
      </c>
      <c r="F885" s="840">
        <f t="shared" si="224"/>
        <v>0</v>
      </c>
      <c r="G885" s="840" t="str">
        <f t="shared" si="216"/>
        <v>0</v>
      </c>
      <c r="H885" s="841" t="str">
        <f t="shared" si="217"/>
        <v/>
      </c>
      <c r="I885" s="839" t="str">
        <f t="shared" si="218"/>
        <v/>
      </c>
      <c r="M885" s="785">
        <f t="shared" si="219"/>
        <v>1</v>
      </c>
      <c r="N885" s="842">
        <f t="shared" si="220"/>
        <v>868</v>
      </c>
      <c r="O885" s="816" t="str">
        <f t="shared" si="221"/>
        <v>0</v>
      </c>
      <c r="P885" s="842">
        <f t="shared" si="222"/>
        <v>1</v>
      </c>
      <c r="Q885" s="842">
        <f t="shared" si="223"/>
        <v>1</v>
      </c>
    </row>
    <row r="886" spans="2:17">
      <c r="B886" s="839"/>
      <c r="C886" s="839"/>
      <c r="D886" s="839"/>
      <c r="E886" s="839">
        <f>IF(H885&lt;&gt;"",E885,IF(E885="","",IFERROR(MATCH(TRUE(),INDEX(INDEX($K:$K,E885+1):$K$203&lt;&gt;"",0),0)+E885,"")))</f>
        <v>1027</v>
      </c>
      <c r="F886" s="840">
        <f t="shared" si="224"/>
        <v>0</v>
      </c>
      <c r="G886" s="840" t="str">
        <f t="shared" si="216"/>
        <v>0</v>
      </c>
      <c r="H886" s="841" t="str">
        <f t="shared" si="217"/>
        <v/>
      </c>
      <c r="I886" s="839" t="str">
        <f t="shared" si="218"/>
        <v/>
      </c>
      <c r="M886" s="785">
        <f t="shared" si="219"/>
        <v>1</v>
      </c>
      <c r="N886" s="842">
        <f t="shared" si="220"/>
        <v>869</v>
      </c>
      <c r="O886" s="816" t="str">
        <f t="shared" si="221"/>
        <v>0</v>
      </c>
      <c r="P886" s="842">
        <f t="shared" si="222"/>
        <v>1</v>
      </c>
      <c r="Q886" s="842">
        <f t="shared" si="223"/>
        <v>1</v>
      </c>
    </row>
    <row r="887" spans="2:17">
      <c r="B887" s="839"/>
      <c r="C887" s="839"/>
      <c r="D887" s="839"/>
      <c r="E887" s="839">
        <f>IF(H886&lt;&gt;"",E886,IF(E886="","",IFERROR(MATCH(TRUE(),INDEX(INDEX($K:$K,E886+1):$K$203&lt;&gt;"",0),0)+E886,"")))</f>
        <v>1028</v>
      </c>
      <c r="F887" s="840">
        <f t="shared" si="224"/>
        <v>0</v>
      </c>
      <c r="G887" s="840" t="str">
        <f t="shared" si="216"/>
        <v>0</v>
      </c>
      <c r="H887" s="841" t="str">
        <f t="shared" si="217"/>
        <v/>
      </c>
      <c r="I887" s="839" t="str">
        <f t="shared" si="218"/>
        <v/>
      </c>
      <c r="M887" s="785">
        <f t="shared" si="219"/>
        <v>1</v>
      </c>
      <c r="N887" s="842">
        <f t="shared" si="220"/>
        <v>870</v>
      </c>
      <c r="O887" s="816" t="str">
        <f t="shared" si="221"/>
        <v>0</v>
      </c>
      <c r="P887" s="842">
        <f t="shared" si="222"/>
        <v>1</v>
      </c>
      <c r="Q887" s="842">
        <f t="shared" si="223"/>
        <v>1</v>
      </c>
    </row>
    <row r="888" spans="2:17">
      <c r="B888" s="839"/>
      <c r="C888" s="839"/>
      <c r="D888" s="839"/>
      <c r="E888" s="839">
        <f>IF(H887&lt;&gt;"",E887,IF(E887="","",IFERROR(MATCH(TRUE(),INDEX(INDEX($K:$K,E887+1):$K$203&lt;&gt;"",0),0)+E887,"")))</f>
        <v>1029</v>
      </c>
      <c r="F888" s="840">
        <f t="shared" si="224"/>
        <v>0</v>
      </c>
      <c r="G888" s="840" t="str">
        <f t="shared" si="216"/>
        <v>0</v>
      </c>
      <c r="H888" s="841" t="str">
        <f t="shared" si="217"/>
        <v/>
      </c>
      <c r="I888" s="839" t="str">
        <f t="shared" si="218"/>
        <v/>
      </c>
      <c r="M888" s="785">
        <f t="shared" si="219"/>
        <v>1</v>
      </c>
      <c r="N888" s="842">
        <f t="shared" si="220"/>
        <v>871</v>
      </c>
      <c r="O888" s="816" t="str">
        <f t="shared" si="221"/>
        <v>0</v>
      </c>
      <c r="P888" s="842">
        <f t="shared" si="222"/>
        <v>1</v>
      </c>
      <c r="Q888" s="842">
        <f t="shared" si="223"/>
        <v>1</v>
      </c>
    </row>
    <row r="889" spans="2:17">
      <c r="B889" s="839"/>
      <c r="C889" s="839"/>
      <c r="D889" s="839"/>
      <c r="E889" s="839">
        <f>IF(H888&lt;&gt;"",E888,IF(E888="","",IFERROR(MATCH(TRUE(),INDEX(INDEX($K:$K,E888+1):$K$203&lt;&gt;"",0),0)+E888,"")))</f>
        <v>1030</v>
      </c>
      <c r="F889" s="840">
        <f t="shared" si="224"/>
        <v>0</v>
      </c>
      <c r="G889" s="840" t="str">
        <f t="shared" si="216"/>
        <v>0</v>
      </c>
      <c r="H889" s="841" t="str">
        <f t="shared" si="217"/>
        <v/>
      </c>
      <c r="I889" s="839" t="str">
        <f t="shared" si="218"/>
        <v/>
      </c>
      <c r="M889" s="785">
        <f t="shared" si="219"/>
        <v>1</v>
      </c>
      <c r="N889" s="842">
        <f t="shared" si="220"/>
        <v>872</v>
      </c>
      <c r="O889" s="816" t="str">
        <f t="shared" si="221"/>
        <v>0</v>
      </c>
      <c r="P889" s="842">
        <f t="shared" si="222"/>
        <v>1</v>
      </c>
      <c r="Q889" s="842">
        <f t="shared" si="223"/>
        <v>1</v>
      </c>
    </row>
    <row r="890" spans="2:17">
      <c r="B890" s="839"/>
      <c r="C890" s="839"/>
      <c r="D890" s="839"/>
      <c r="E890" s="839">
        <f>IF(H889&lt;&gt;"",E889,IF(E889="","",IFERROR(MATCH(TRUE(),INDEX(INDEX($K:$K,E889+1):$K$203&lt;&gt;"",0),0)+E889,"")))</f>
        <v>1031</v>
      </c>
      <c r="F890" s="840">
        <f t="shared" si="224"/>
        <v>0</v>
      </c>
      <c r="G890" s="840" t="str">
        <f t="shared" si="216"/>
        <v>0</v>
      </c>
      <c r="H890" s="841" t="str">
        <f t="shared" si="217"/>
        <v/>
      </c>
      <c r="I890" s="839" t="str">
        <f t="shared" si="218"/>
        <v/>
      </c>
      <c r="M890" s="785">
        <f t="shared" si="219"/>
        <v>1</v>
      </c>
      <c r="N890" s="842">
        <f t="shared" si="220"/>
        <v>873</v>
      </c>
      <c r="O890" s="816" t="str">
        <f t="shared" si="221"/>
        <v>0</v>
      </c>
      <c r="P890" s="842">
        <f t="shared" si="222"/>
        <v>1</v>
      </c>
      <c r="Q890" s="842">
        <f t="shared" si="223"/>
        <v>1</v>
      </c>
    </row>
    <row r="891" spans="2:17">
      <c r="B891" s="839"/>
      <c r="C891" s="839"/>
      <c r="D891" s="839"/>
      <c r="E891" s="839">
        <f>IF(H890&lt;&gt;"",E890,IF(E890="","",IFERROR(MATCH(TRUE(),INDEX(INDEX($K:$K,E890+1):$K$203&lt;&gt;"",0),0)+E890,"")))</f>
        <v>1032</v>
      </c>
      <c r="F891" s="840">
        <f t="shared" si="224"/>
        <v>0</v>
      </c>
      <c r="G891" s="840" t="str">
        <f t="shared" si="216"/>
        <v>0</v>
      </c>
      <c r="H891" s="841" t="str">
        <f t="shared" si="217"/>
        <v/>
      </c>
      <c r="I891" s="839" t="str">
        <f t="shared" si="218"/>
        <v/>
      </c>
      <c r="M891" s="785">
        <f t="shared" si="219"/>
        <v>1</v>
      </c>
      <c r="N891" s="842">
        <f t="shared" si="220"/>
        <v>874</v>
      </c>
      <c r="O891" s="816" t="str">
        <f t="shared" si="221"/>
        <v>0</v>
      </c>
      <c r="P891" s="842">
        <f t="shared" si="222"/>
        <v>1</v>
      </c>
      <c r="Q891" s="842">
        <f t="shared" si="223"/>
        <v>1</v>
      </c>
    </row>
    <row r="892" spans="2:17">
      <c r="B892" s="839"/>
      <c r="C892" s="839"/>
      <c r="D892" s="839"/>
      <c r="E892" s="839">
        <f>IF(H891&lt;&gt;"",E891,IF(E891="","",IFERROR(MATCH(TRUE(),INDEX(INDEX($K:$K,E891+1):$K$203&lt;&gt;"",0),0)+E891,"")))</f>
        <v>1033</v>
      </c>
      <c r="F892" s="840">
        <f t="shared" si="224"/>
        <v>0</v>
      </c>
      <c r="G892" s="840" t="str">
        <f t="shared" si="216"/>
        <v>0</v>
      </c>
      <c r="H892" s="841" t="str">
        <f t="shared" si="217"/>
        <v/>
      </c>
      <c r="I892" s="839" t="str">
        <f t="shared" si="218"/>
        <v/>
      </c>
      <c r="M892" s="785">
        <f t="shared" si="219"/>
        <v>1</v>
      </c>
      <c r="N892" s="842">
        <f t="shared" si="220"/>
        <v>875</v>
      </c>
      <c r="O892" s="816" t="str">
        <f t="shared" si="221"/>
        <v>0</v>
      </c>
      <c r="P892" s="842">
        <f t="shared" si="222"/>
        <v>1</v>
      </c>
      <c r="Q892" s="842">
        <f t="shared" si="223"/>
        <v>1</v>
      </c>
    </row>
    <row r="893" spans="2:17">
      <c r="B893" s="839"/>
      <c r="C893" s="839"/>
      <c r="D893" s="839"/>
      <c r="E893" s="839">
        <f>IF(H892&lt;&gt;"",E892,IF(E892="","",IFERROR(MATCH(TRUE(),INDEX(INDEX($K:$K,E892+1):$K$203&lt;&gt;"",0),0)+E892,"")))</f>
        <v>1034</v>
      </c>
      <c r="F893" s="840">
        <f t="shared" si="224"/>
        <v>0</v>
      </c>
      <c r="G893" s="840" t="str">
        <f t="shared" si="216"/>
        <v>0</v>
      </c>
      <c r="H893" s="841" t="str">
        <f t="shared" si="217"/>
        <v/>
      </c>
      <c r="I893" s="839" t="str">
        <f t="shared" si="218"/>
        <v/>
      </c>
      <c r="M893" s="785">
        <f t="shared" si="219"/>
        <v>1</v>
      </c>
      <c r="N893" s="842">
        <f t="shared" si="220"/>
        <v>876</v>
      </c>
      <c r="O893" s="816" t="str">
        <f t="shared" si="221"/>
        <v>0</v>
      </c>
      <c r="P893" s="842">
        <f t="shared" si="222"/>
        <v>1</v>
      </c>
      <c r="Q893" s="842">
        <f t="shared" si="223"/>
        <v>1</v>
      </c>
    </row>
    <row r="894" spans="2:17">
      <c r="B894" s="839"/>
      <c r="C894" s="839"/>
      <c r="D894" s="839"/>
      <c r="E894" s="839">
        <f>IF(H893&lt;&gt;"",E893,IF(E893="","",IFERROR(MATCH(TRUE(),INDEX(INDEX($K:$K,E893+1):$K$203&lt;&gt;"",0),0)+E893,"")))</f>
        <v>1035</v>
      </c>
      <c r="F894" s="840">
        <f t="shared" si="224"/>
        <v>0</v>
      </c>
      <c r="G894" s="840" t="str">
        <f t="shared" si="216"/>
        <v>0</v>
      </c>
      <c r="H894" s="841" t="str">
        <f t="shared" si="217"/>
        <v/>
      </c>
      <c r="I894" s="839" t="str">
        <f t="shared" si="218"/>
        <v/>
      </c>
      <c r="M894" s="785">
        <f t="shared" si="219"/>
        <v>1</v>
      </c>
      <c r="N894" s="842">
        <f t="shared" si="220"/>
        <v>877</v>
      </c>
      <c r="O894" s="816" t="str">
        <f t="shared" si="221"/>
        <v>0</v>
      </c>
      <c r="P894" s="842">
        <f t="shared" si="222"/>
        <v>1</v>
      </c>
      <c r="Q894" s="842">
        <f t="shared" si="223"/>
        <v>1</v>
      </c>
    </row>
    <row r="895" spans="2:17">
      <c r="B895" s="839"/>
      <c r="C895" s="839"/>
      <c r="D895" s="839"/>
      <c r="E895" s="839">
        <f>IF(H894&lt;&gt;"",E894,IF(E894="","",IFERROR(MATCH(TRUE(),INDEX(INDEX($K:$K,E894+1):$K$203&lt;&gt;"",0),0)+E894,"")))</f>
        <v>1036</v>
      </c>
      <c r="F895" s="840">
        <f t="shared" si="224"/>
        <v>0</v>
      </c>
      <c r="G895" s="840" t="str">
        <f t="shared" si="216"/>
        <v>0</v>
      </c>
      <c r="H895" s="841" t="str">
        <f t="shared" si="217"/>
        <v/>
      </c>
      <c r="I895" s="839" t="str">
        <f t="shared" si="218"/>
        <v/>
      </c>
      <c r="M895" s="785">
        <f t="shared" si="219"/>
        <v>1</v>
      </c>
      <c r="N895" s="842">
        <f t="shared" si="220"/>
        <v>878</v>
      </c>
      <c r="O895" s="816" t="str">
        <f t="shared" si="221"/>
        <v>0</v>
      </c>
      <c r="P895" s="842">
        <f t="shared" si="222"/>
        <v>1</v>
      </c>
      <c r="Q895" s="842">
        <f t="shared" si="223"/>
        <v>1</v>
      </c>
    </row>
    <row r="896" spans="2:17">
      <c r="B896" s="839"/>
      <c r="C896" s="839"/>
      <c r="D896" s="839"/>
      <c r="E896" s="839">
        <f>IF(H895&lt;&gt;"",E895,IF(E895="","",IFERROR(MATCH(TRUE(),INDEX(INDEX($K:$K,E895+1):$K$203&lt;&gt;"",0),0)+E895,"")))</f>
        <v>1037</v>
      </c>
      <c r="F896" s="840">
        <f t="shared" si="224"/>
        <v>0</v>
      </c>
      <c r="G896" s="840" t="str">
        <f t="shared" si="216"/>
        <v>0</v>
      </c>
      <c r="H896" s="841" t="str">
        <f t="shared" si="217"/>
        <v/>
      </c>
      <c r="I896" s="839" t="str">
        <f t="shared" si="218"/>
        <v/>
      </c>
      <c r="M896" s="785">
        <f t="shared" si="219"/>
        <v>1</v>
      </c>
      <c r="N896" s="842">
        <f t="shared" si="220"/>
        <v>879</v>
      </c>
      <c r="O896" s="816" t="str">
        <f t="shared" si="221"/>
        <v>0</v>
      </c>
      <c r="P896" s="842">
        <f t="shared" si="222"/>
        <v>1</v>
      </c>
      <c r="Q896" s="842">
        <f t="shared" si="223"/>
        <v>1</v>
      </c>
    </row>
    <row r="897" spans="2:17">
      <c r="B897" s="839"/>
      <c r="C897" s="839"/>
      <c r="D897" s="839"/>
      <c r="E897" s="839">
        <f>IF(H896&lt;&gt;"",E896,IF(E896="","",IFERROR(MATCH(TRUE(),INDEX(INDEX($K:$K,E896+1):$K$203&lt;&gt;"",0),0)+E896,"")))</f>
        <v>1038</v>
      </c>
      <c r="F897" s="840">
        <f t="shared" si="224"/>
        <v>0</v>
      </c>
      <c r="G897" s="840" t="str">
        <f t="shared" si="216"/>
        <v>0</v>
      </c>
      <c r="H897" s="841" t="str">
        <f t="shared" si="217"/>
        <v/>
      </c>
      <c r="I897" s="839" t="str">
        <f t="shared" si="218"/>
        <v/>
      </c>
      <c r="M897" s="785">
        <f t="shared" si="219"/>
        <v>1</v>
      </c>
      <c r="N897" s="842">
        <f t="shared" si="220"/>
        <v>880</v>
      </c>
      <c r="O897" s="816" t="str">
        <f t="shared" si="221"/>
        <v>0</v>
      </c>
      <c r="P897" s="842">
        <f t="shared" si="222"/>
        <v>1</v>
      </c>
      <c r="Q897" s="842">
        <f t="shared" si="223"/>
        <v>1</v>
      </c>
    </row>
    <row r="898" spans="2:17">
      <c r="B898" s="839"/>
      <c r="C898" s="839"/>
      <c r="D898" s="839"/>
      <c r="E898" s="839">
        <f>IF(H897&lt;&gt;"",E897,IF(E897="","",IFERROR(MATCH(TRUE(),INDEX(INDEX($K:$K,E897+1):$K$203&lt;&gt;"",0),0)+E897,"")))</f>
        <v>1039</v>
      </c>
      <c r="F898" s="840">
        <f t="shared" si="224"/>
        <v>0</v>
      </c>
      <c r="G898" s="840" t="str">
        <f t="shared" si="216"/>
        <v>0</v>
      </c>
      <c r="H898" s="841" t="str">
        <f t="shared" si="217"/>
        <v/>
      </c>
      <c r="I898" s="839" t="str">
        <f t="shared" si="218"/>
        <v/>
      </c>
      <c r="M898" s="785">
        <f t="shared" si="219"/>
        <v>1</v>
      </c>
      <c r="N898" s="842">
        <f t="shared" si="220"/>
        <v>881</v>
      </c>
      <c r="O898" s="816" t="str">
        <f t="shared" si="221"/>
        <v>0</v>
      </c>
      <c r="P898" s="842">
        <f t="shared" si="222"/>
        <v>1</v>
      </c>
      <c r="Q898" s="842">
        <f t="shared" si="223"/>
        <v>1</v>
      </c>
    </row>
    <row r="899" spans="2:17">
      <c r="B899" s="839"/>
      <c r="C899" s="839"/>
      <c r="D899" s="839"/>
      <c r="E899" s="839">
        <f>IF(H898&lt;&gt;"",E898,IF(E898="","",IFERROR(MATCH(TRUE(),INDEX(INDEX($K:$K,E898+1):$K$203&lt;&gt;"",0),0)+E898,"")))</f>
        <v>1040</v>
      </c>
      <c r="F899" s="840">
        <f t="shared" si="224"/>
        <v>0</v>
      </c>
      <c r="G899" s="840" t="str">
        <f t="shared" si="216"/>
        <v>0</v>
      </c>
      <c r="H899" s="841" t="str">
        <f t="shared" si="217"/>
        <v/>
      </c>
      <c r="I899" s="839" t="str">
        <f t="shared" si="218"/>
        <v/>
      </c>
      <c r="M899" s="785">
        <f t="shared" si="219"/>
        <v>1</v>
      </c>
      <c r="N899" s="842">
        <f t="shared" si="220"/>
        <v>882</v>
      </c>
      <c r="O899" s="816" t="str">
        <f t="shared" si="221"/>
        <v>0</v>
      </c>
      <c r="P899" s="842">
        <f t="shared" si="222"/>
        <v>1</v>
      </c>
      <c r="Q899" s="842">
        <f t="shared" si="223"/>
        <v>1</v>
      </c>
    </row>
    <row r="900" spans="2:17">
      <c r="B900" s="839"/>
      <c r="C900" s="839"/>
      <c r="D900" s="839"/>
      <c r="E900" s="839">
        <f>IF(H899&lt;&gt;"",E899,IF(E899="","",IFERROR(MATCH(TRUE(),INDEX(INDEX($K:$K,E899+1):$K$203&lt;&gt;"",0),0)+E899,"")))</f>
        <v>1041</v>
      </c>
      <c r="F900" s="840">
        <f t="shared" si="224"/>
        <v>0</v>
      </c>
      <c r="G900" s="840" t="str">
        <f t="shared" si="216"/>
        <v>0</v>
      </c>
      <c r="H900" s="841" t="str">
        <f t="shared" si="217"/>
        <v/>
      </c>
      <c r="I900" s="839" t="str">
        <f t="shared" si="218"/>
        <v/>
      </c>
      <c r="M900" s="785">
        <f t="shared" si="219"/>
        <v>1</v>
      </c>
      <c r="N900" s="842">
        <f t="shared" si="220"/>
        <v>883</v>
      </c>
      <c r="O900" s="816" t="str">
        <f t="shared" si="221"/>
        <v>0</v>
      </c>
      <c r="P900" s="842">
        <f t="shared" si="222"/>
        <v>1</v>
      </c>
      <c r="Q900" s="842">
        <f t="shared" si="223"/>
        <v>1</v>
      </c>
    </row>
    <row r="901" spans="2:17">
      <c r="B901" s="839"/>
      <c r="C901" s="839"/>
      <c r="D901" s="839"/>
      <c r="E901" s="839">
        <f>IF(H900&lt;&gt;"",E900,IF(E900="","",IFERROR(MATCH(TRUE(),INDEX(INDEX($K:$K,E900+1):$K$203&lt;&gt;"",0),0)+E900,"")))</f>
        <v>1042</v>
      </c>
      <c r="F901" s="840">
        <f t="shared" si="224"/>
        <v>0</v>
      </c>
      <c r="G901" s="840" t="str">
        <f t="shared" si="216"/>
        <v>0</v>
      </c>
      <c r="H901" s="841" t="str">
        <f t="shared" si="217"/>
        <v/>
      </c>
      <c r="I901" s="839" t="str">
        <f t="shared" si="218"/>
        <v/>
      </c>
      <c r="M901" s="785">
        <f t="shared" si="219"/>
        <v>1</v>
      </c>
      <c r="N901" s="842">
        <f t="shared" si="220"/>
        <v>884</v>
      </c>
      <c r="O901" s="816" t="str">
        <f t="shared" si="221"/>
        <v>0</v>
      </c>
      <c r="P901" s="842">
        <f t="shared" si="222"/>
        <v>1</v>
      </c>
      <c r="Q901" s="842">
        <f t="shared" si="223"/>
        <v>1</v>
      </c>
    </row>
    <row r="902" spans="2:17">
      <c r="B902" s="839"/>
      <c r="C902" s="839"/>
      <c r="D902" s="839"/>
      <c r="E902" s="839">
        <f>IF(H901&lt;&gt;"",E901,IF(E901="","",IFERROR(MATCH(TRUE(),INDEX(INDEX($K:$K,E901+1):$K$203&lt;&gt;"",0),0)+E901,"")))</f>
        <v>1043</v>
      </c>
      <c r="F902" s="840">
        <f t="shared" si="224"/>
        <v>0</v>
      </c>
      <c r="G902" s="840" t="str">
        <f t="shared" si="216"/>
        <v>0</v>
      </c>
      <c r="H902" s="841" t="str">
        <f t="shared" si="217"/>
        <v/>
      </c>
      <c r="I902" s="839" t="str">
        <f t="shared" si="218"/>
        <v/>
      </c>
      <c r="M902" s="785">
        <f t="shared" si="219"/>
        <v>1</v>
      </c>
      <c r="N902" s="842">
        <f t="shared" si="220"/>
        <v>885</v>
      </c>
      <c r="O902" s="816" t="str">
        <f t="shared" si="221"/>
        <v>0</v>
      </c>
      <c r="P902" s="842">
        <f t="shared" si="222"/>
        <v>1</v>
      </c>
      <c r="Q902" s="842">
        <f t="shared" si="223"/>
        <v>1</v>
      </c>
    </row>
    <row r="903" spans="2:17">
      <c r="B903" s="839"/>
      <c r="C903" s="839"/>
      <c r="D903" s="839"/>
      <c r="E903" s="839">
        <f>IF(H902&lt;&gt;"",E902,IF(E902="","",IFERROR(MATCH(TRUE(),INDEX(INDEX($K:$K,E902+1):$K$203&lt;&gt;"",0),0)+E902,"")))</f>
        <v>1044</v>
      </c>
      <c r="F903" s="840">
        <f t="shared" si="224"/>
        <v>0</v>
      </c>
      <c r="G903" s="840" t="str">
        <f t="shared" si="216"/>
        <v>0</v>
      </c>
      <c r="H903" s="841" t="str">
        <f t="shared" si="217"/>
        <v/>
      </c>
      <c r="I903" s="839" t="str">
        <f t="shared" si="218"/>
        <v/>
      </c>
      <c r="M903" s="785">
        <f t="shared" si="219"/>
        <v>1</v>
      </c>
      <c r="N903" s="842">
        <f t="shared" si="220"/>
        <v>886</v>
      </c>
      <c r="O903" s="816" t="str">
        <f t="shared" si="221"/>
        <v>0</v>
      </c>
      <c r="P903" s="842">
        <f t="shared" si="222"/>
        <v>1</v>
      </c>
      <c r="Q903" s="842">
        <f t="shared" si="223"/>
        <v>1</v>
      </c>
    </row>
    <row r="904" spans="2:17">
      <c r="B904" s="839"/>
      <c r="C904" s="839"/>
      <c r="D904" s="839"/>
      <c r="E904" s="839">
        <f>IF(H903&lt;&gt;"",E903,IF(E903="","",IFERROR(MATCH(TRUE(),INDEX(INDEX($K:$K,E903+1):$K$203&lt;&gt;"",0),0)+E903,"")))</f>
        <v>1045</v>
      </c>
      <c r="F904" s="840">
        <f t="shared" si="224"/>
        <v>0</v>
      </c>
      <c r="G904" s="840" t="str">
        <f t="shared" si="216"/>
        <v>0</v>
      </c>
      <c r="H904" s="841" t="str">
        <f t="shared" si="217"/>
        <v/>
      </c>
      <c r="I904" s="839" t="str">
        <f t="shared" si="218"/>
        <v/>
      </c>
      <c r="M904" s="785">
        <f t="shared" si="219"/>
        <v>1</v>
      </c>
      <c r="N904" s="842">
        <f t="shared" si="220"/>
        <v>887</v>
      </c>
      <c r="O904" s="816" t="str">
        <f t="shared" si="221"/>
        <v>0</v>
      </c>
      <c r="P904" s="842">
        <f t="shared" si="222"/>
        <v>1</v>
      </c>
      <c r="Q904" s="842">
        <f t="shared" si="223"/>
        <v>1</v>
      </c>
    </row>
    <row r="905" spans="2:17">
      <c r="B905" s="839"/>
      <c r="C905" s="839"/>
      <c r="D905" s="839"/>
      <c r="E905" s="839">
        <f>IF(H904&lt;&gt;"",E904,IF(E904="","",IFERROR(MATCH(TRUE(),INDEX(INDEX($K:$K,E904+1):$K$203&lt;&gt;"",0),0)+E904,"")))</f>
        <v>1046</v>
      </c>
      <c r="F905" s="840">
        <f t="shared" si="224"/>
        <v>0</v>
      </c>
      <c r="G905" s="840" t="str">
        <f t="shared" si="216"/>
        <v>0</v>
      </c>
      <c r="H905" s="841" t="str">
        <f t="shared" si="217"/>
        <v/>
      </c>
      <c r="I905" s="839" t="str">
        <f t="shared" si="218"/>
        <v/>
      </c>
      <c r="M905" s="785">
        <f t="shared" si="219"/>
        <v>1</v>
      </c>
      <c r="N905" s="842">
        <f t="shared" si="220"/>
        <v>888</v>
      </c>
      <c r="O905" s="816" t="str">
        <f t="shared" si="221"/>
        <v>0</v>
      </c>
      <c r="P905" s="842">
        <f t="shared" si="222"/>
        <v>1</v>
      </c>
      <c r="Q905" s="842">
        <f t="shared" si="223"/>
        <v>1</v>
      </c>
    </row>
    <row r="906" spans="2:17">
      <c r="B906" s="839"/>
      <c r="C906" s="839"/>
      <c r="D906" s="839"/>
      <c r="E906" s="839">
        <f>IF(H905&lt;&gt;"",E905,IF(E905="","",IFERROR(MATCH(TRUE(),INDEX(INDEX($K:$K,E905+1):$K$203&lt;&gt;"",0),0)+E905,"")))</f>
        <v>1047</v>
      </c>
      <c r="F906" s="840">
        <f t="shared" si="224"/>
        <v>0</v>
      </c>
      <c r="G906" s="840" t="str">
        <f t="shared" si="216"/>
        <v>0</v>
      </c>
      <c r="H906" s="841" t="str">
        <f t="shared" si="217"/>
        <v/>
      </c>
      <c r="I906" s="839" t="str">
        <f t="shared" si="218"/>
        <v/>
      </c>
      <c r="M906" s="785">
        <f t="shared" si="219"/>
        <v>1</v>
      </c>
      <c r="N906" s="842">
        <f t="shared" si="220"/>
        <v>889</v>
      </c>
      <c r="O906" s="816" t="str">
        <f t="shared" si="221"/>
        <v>0</v>
      </c>
      <c r="P906" s="842">
        <f t="shared" si="222"/>
        <v>1</v>
      </c>
      <c r="Q906" s="842">
        <f t="shared" si="223"/>
        <v>1</v>
      </c>
    </row>
    <row r="907" spans="2:17">
      <c r="B907" s="839"/>
      <c r="C907" s="839"/>
      <c r="D907" s="839"/>
      <c r="E907" s="839">
        <f>IF(H906&lt;&gt;"",E906,IF(E906="","",IFERROR(MATCH(TRUE(),INDEX(INDEX($K:$K,E906+1):$K$203&lt;&gt;"",0),0)+E906,"")))</f>
        <v>1048</v>
      </c>
      <c r="F907" s="840">
        <f t="shared" si="224"/>
        <v>0</v>
      </c>
      <c r="G907" s="840" t="str">
        <f t="shared" si="216"/>
        <v>0</v>
      </c>
      <c r="H907" s="841" t="str">
        <f t="shared" si="217"/>
        <v/>
      </c>
      <c r="I907" s="839" t="str">
        <f t="shared" si="218"/>
        <v/>
      </c>
      <c r="M907" s="785">
        <f t="shared" si="219"/>
        <v>1</v>
      </c>
      <c r="N907" s="842">
        <f t="shared" si="220"/>
        <v>890</v>
      </c>
      <c r="O907" s="816" t="str">
        <f t="shared" si="221"/>
        <v>0</v>
      </c>
      <c r="P907" s="842">
        <f t="shared" si="222"/>
        <v>1</v>
      </c>
      <c r="Q907" s="842">
        <f t="shared" si="223"/>
        <v>1</v>
      </c>
    </row>
    <row r="908" spans="2:17">
      <c r="B908" s="839"/>
      <c r="C908" s="839"/>
      <c r="D908" s="839"/>
      <c r="E908" s="839">
        <f>IF(H907&lt;&gt;"",E907,IF(E907="","",IFERROR(MATCH(TRUE(),INDEX(INDEX($K:$K,E907+1):$K$203&lt;&gt;"",0),0)+E907,"")))</f>
        <v>1049</v>
      </c>
      <c r="F908" s="840">
        <f t="shared" si="224"/>
        <v>0</v>
      </c>
      <c r="G908" s="840" t="str">
        <f t="shared" si="216"/>
        <v>0</v>
      </c>
      <c r="H908" s="841" t="str">
        <f t="shared" si="217"/>
        <v/>
      </c>
      <c r="I908" s="839" t="str">
        <f t="shared" si="218"/>
        <v/>
      </c>
      <c r="M908" s="785">
        <f t="shared" si="219"/>
        <v>1</v>
      </c>
      <c r="N908" s="842">
        <f t="shared" si="220"/>
        <v>891</v>
      </c>
      <c r="O908" s="816" t="str">
        <f t="shared" si="221"/>
        <v>0</v>
      </c>
      <c r="P908" s="842">
        <f t="shared" si="222"/>
        <v>1</v>
      </c>
      <c r="Q908" s="842">
        <f t="shared" si="223"/>
        <v>1</v>
      </c>
    </row>
    <row r="909" spans="2:17">
      <c r="B909" s="839"/>
      <c r="C909" s="839"/>
      <c r="D909" s="839"/>
      <c r="E909" s="839">
        <f>IF(H908&lt;&gt;"",E908,IF(E908="","",IFERROR(MATCH(TRUE(),INDEX(INDEX($K:$K,E908+1):$K$203&lt;&gt;"",0),0)+E908,"")))</f>
        <v>1050</v>
      </c>
      <c r="F909" s="840">
        <f t="shared" si="224"/>
        <v>0</v>
      </c>
      <c r="G909" s="840" t="str">
        <f t="shared" si="216"/>
        <v>0</v>
      </c>
      <c r="H909" s="841" t="str">
        <f t="shared" si="217"/>
        <v/>
      </c>
      <c r="I909" s="839" t="str">
        <f t="shared" si="218"/>
        <v/>
      </c>
      <c r="M909" s="785">
        <f t="shared" si="219"/>
        <v>1</v>
      </c>
      <c r="N909" s="842">
        <f t="shared" si="220"/>
        <v>892</v>
      </c>
      <c r="O909" s="816" t="str">
        <f t="shared" si="221"/>
        <v>0</v>
      </c>
      <c r="P909" s="842">
        <f t="shared" si="222"/>
        <v>1</v>
      </c>
      <c r="Q909" s="842">
        <f t="shared" si="223"/>
        <v>1</v>
      </c>
    </row>
    <row r="910" spans="2:17">
      <c r="B910" s="839"/>
      <c r="C910" s="839"/>
      <c r="D910" s="839"/>
      <c r="E910" s="839">
        <f>IF(H909&lt;&gt;"",E909,IF(E909="","",IFERROR(MATCH(TRUE(),INDEX(INDEX($K:$K,E909+1):$K$203&lt;&gt;"",0),0)+E909,"")))</f>
        <v>1051</v>
      </c>
      <c r="F910" s="840">
        <f t="shared" si="224"/>
        <v>0</v>
      </c>
      <c r="G910" s="840" t="str">
        <f t="shared" si="216"/>
        <v>0</v>
      </c>
      <c r="H910" s="841" t="str">
        <f t="shared" si="217"/>
        <v/>
      </c>
      <c r="I910" s="839" t="str">
        <f t="shared" si="218"/>
        <v/>
      </c>
      <c r="M910" s="785">
        <f t="shared" si="219"/>
        <v>1</v>
      </c>
      <c r="N910" s="842">
        <f t="shared" si="220"/>
        <v>893</v>
      </c>
      <c r="O910" s="816" t="str">
        <f t="shared" si="221"/>
        <v>0</v>
      </c>
      <c r="P910" s="842">
        <f t="shared" si="222"/>
        <v>1</v>
      </c>
      <c r="Q910" s="842">
        <f t="shared" si="223"/>
        <v>1</v>
      </c>
    </row>
    <row r="911" spans="2:17">
      <c r="B911" s="839"/>
      <c r="C911" s="839"/>
      <c r="D911" s="839"/>
      <c r="E911" s="839">
        <f>IF(H910&lt;&gt;"",E910,IF(E910="","",IFERROR(MATCH(TRUE(),INDEX(INDEX($K:$K,E910+1):$K$203&lt;&gt;"",0),0)+E910,"")))</f>
        <v>1052</v>
      </c>
      <c r="F911" s="840">
        <f t="shared" si="224"/>
        <v>0</v>
      </c>
      <c r="G911" s="840" t="str">
        <f t="shared" si="216"/>
        <v>0</v>
      </c>
      <c r="H911" s="841" t="str">
        <f t="shared" si="217"/>
        <v/>
      </c>
      <c r="I911" s="839" t="str">
        <f t="shared" si="218"/>
        <v/>
      </c>
      <c r="M911" s="785">
        <f t="shared" si="219"/>
        <v>1</v>
      </c>
      <c r="N911" s="842">
        <f t="shared" si="220"/>
        <v>894</v>
      </c>
      <c r="O911" s="816" t="str">
        <f t="shared" si="221"/>
        <v>0</v>
      </c>
      <c r="P911" s="842">
        <f t="shared" si="222"/>
        <v>1</v>
      </c>
      <c r="Q911" s="842">
        <f t="shared" si="223"/>
        <v>1</v>
      </c>
    </row>
    <row r="912" spans="2:17">
      <c r="B912" s="839"/>
      <c r="C912" s="839"/>
      <c r="D912" s="839"/>
      <c r="E912" s="839">
        <f>IF(H911&lt;&gt;"",E911,IF(E911="","",IFERROR(MATCH(TRUE(),INDEX(INDEX($K:$K,E911+1):$K$203&lt;&gt;"",0),0)+E911,"")))</f>
        <v>1053</v>
      </c>
      <c r="F912" s="840">
        <f t="shared" si="224"/>
        <v>0</v>
      </c>
      <c r="G912" s="840" t="str">
        <f t="shared" si="216"/>
        <v>0</v>
      </c>
      <c r="H912" s="841" t="str">
        <f t="shared" si="217"/>
        <v/>
      </c>
      <c r="I912" s="839" t="str">
        <f t="shared" si="218"/>
        <v/>
      </c>
      <c r="M912" s="785">
        <f t="shared" si="219"/>
        <v>1</v>
      </c>
      <c r="N912" s="842">
        <f t="shared" si="220"/>
        <v>895</v>
      </c>
      <c r="O912" s="816" t="str">
        <f t="shared" si="221"/>
        <v>0</v>
      </c>
      <c r="P912" s="842">
        <f t="shared" si="222"/>
        <v>1</v>
      </c>
      <c r="Q912" s="842">
        <f t="shared" si="223"/>
        <v>1</v>
      </c>
    </row>
    <row r="913" spans="2:17">
      <c r="B913" s="839"/>
      <c r="C913" s="839"/>
      <c r="D913" s="839"/>
      <c r="E913" s="839">
        <f>IF(H912&lt;&gt;"",E912,IF(E912="","",IFERROR(MATCH(TRUE(),INDEX(INDEX($K:$K,E912+1):$K$203&lt;&gt;"",0),0)+E912,"")))</f>
        <v>1054</v>
      </c>
      <c r="F913" s="840">
        <f t="shared" si="224"/>
        <v>0</v>
      </c>
      <c r="G913" s="840" t="str">
        <f t="shared" si="216"/>
        <v>0</v>
      </c>
      <c r="H913" s="841" t="str">
        <f t="shared" si="217"/>
        <v/>
      </c>
      <c r="I913" s="839" t="str">
        <f t="shared" si="218"/>
        <v/>
      </c>
      <c r="M913" s="785">
        <f t="shared" si="219"/>
        <v>1</v>
      </c>
      <c r="N913" s="842">
        <f t="shared" si="220"/>
        <v>896</v>
      </c>
      <c r="O913" s="816" t="str">
        <f t="shared" si="221"/>
        <v>0</v>
      </c>
      <c r="P913" s="842">
        <f t="shared" si="222"/>
        <v>1</v>
      </c>
      <c r="Q913" s="842">
        <f t="shared" si="223"/>
        <v>1</v>
      </c>
    </row>
    <row r="914" spans="2:17">
      <c r="B914" s="839"/>
      <c r="C914" s="839"/>
      <c r="D914" s="839"/>
      <c r="E914" s="839">
        <f>IF(H913&lt;&gt;"",E913,IF(E913="","",IFERROR(MATCH(TRUE(),INDEX(INDEX($K:$K,E913+1):$K$203&lt;&gt;"",0),0)+E913,"")))</f>
        <v>1055</v>
      </c>
      <c r="F914" s="840">
        <f t="shared" si="224"/>
        <v>0</v>
      </c>
      <c r="G914" s="840" t="str">
        <f t="shared" ref="G914:G977" si="225">IF(OR(F914="",M914=""),"",LEFT(F914,M914))</f>
        <v>0</v>
      </c>
      <c r="H914" s="841" t="str">
        <f t="shared" ref="H914:H977" si="226">IF(OR(F914="",M914=""),"",TRIM(MID(F914,M914+1,99999)))</f>
        <v/>
      </c>
      <c r="I914" s="839" t="str">
        <f t="shared" ref="I914:I977" si="227">IF(AND(F914&lt;&gt;"",$N$10&gt;0,M914&gt;$N$10),"Mot &gt; limite","")</f>
        <v/>
      </c>
      <c r="M914" s="785">
        <f t="shared" ref="M914:M977" si="228">IF(OR(F914="",$N$10="",$N$10&lt;=0),"",IF(LEN(F914)&lt;=$N$10,LEN(F914),IFERROR(FIND("♦",SUBSTITUTE(LEFT(F914,$N$10)," ","♦",LEN(LEFT(F914,$N$10))-LEN(SUBSTITUTE(LEFT(F914,$N$10)," ","")))),FIND(" ",F914&amp;" ",$N$10+1)-1)))</f>
        <v>1</v>
      </c>
      <c r="N914" s="842">
        <f t="shared" ref="N914:N977" si="229">IF(O914="","",ROW()-17)</f>
        <v>897</v>
      </c>
      <c r="O914" s="816" t="str">
        <f t="shared" ref="O914:O977" si="230">G914</f>
        <v>0</v>
      </c>
      <c r="P914" s="842">
        <f t="shared" ref="P914:P977" si="231">IF(O914="","",LEN(TRIM(O914))-LEN(SUBSTITUTE(TRIM(O914)," ",""))+1)</f>
        <v>1</v>
      </c>
      <c r="Q914" s="842">
        <f t="shared" ref="Q914:Q977" si="232">IF(O914="","",LEN(O914))</f>
        <v>1</v>
      </c>
    </row>
    <row r="915" spans="2:17">
      <c r="B915" s="839"/>
      <c r="C915" s="839"/>
      <c r="D915" s="839"/>
      <c r="E915" s="839">
        <f>IF(H914&lt;&gt;"",E914,IF(E914="","",IFERROR(MATCH(TRUE(),INDEX(INDEX($K:$K,E914+1):$K$203&lt;&gt;"",0),0)+E914,"")))</f>
        <v>1056</v>
      </c>
      <c r="F915" s="840">
        <f t="shared" ref="F915:F978" si="233">IF(E915="","",IF(H914&lt;&gt;"",H914,INDEX($D:$D,E915)))</f>
        <v>0</v>
      </c>
      <c r="G915" s="840" t="str">
        <f t="shared" si="225"/>
        <v>0</v>
      </c>
      <c r="H915" s="841" t="str">
        <f t="shared" si="226"/>
        <v/>
      </c>
      <c r="I915" s="839" t="str">
        <f t="shared" si="227"/>
        <v/>
      </c>
      <c r="M915" s="785">
        <f t="shared" si="228"/>
        <v>1</v>
      </c>
      <c r="N915" s="842">
        <f t="shared" si="229"/>
        <v>898</v>
      </c>
      <c r="O915" s="816" t="str">
        <f t="shared" si="230"/>
        <v>0</v>
      </c>
      <c r="P915" s="842">
        <f t="shared" si="231"/>
        <v>1</v>
      </c>
      <c r="Q915" s="842">
        <f t="shared" si="232"/>
        <v>1</v>
      </c>
    </row>
    <row r="916" spans="2:17">
      <c r="B916" s="839"/>
      <c r="C916" s="839"/>
      <c r="D916" s="839"/>
      <c r="E916" s="839">
        <f>IF(H915&lt;&gt;"",E915,IF(E915="","",IFERROR(MATCH(TRUE(),INDEX(INDEX($K:$K,E915+1):$K$203&lt;&gt;"",0),0)+E915,"")))</f>
        <v>1057</v>
      </c>
      <c r="F916" s="840">
        <f t="shared" si="233"/>
        <v>0</v>
      </c>
      <c r="G916" s="840" t="str">
        <f t="shared" si="225"/>
        <v>0</v>
      </c>
      <c r="H916" s="841" t="str">
        <f t="shared" si="226"/>
        <v/>
      </c>
      <c r="I916" s="839" t="str">
        <f t="shared" si="227"/>
        <v/>
      </c>
      <c r="M916" s="785">
        <f t="shared" si="228"/>
        <v>1</v>
      </c>
      <c r="N916" s="842">
        <f t="shared" si="229"/>
        <v>899</v>
      </c>
      <c r="O916" s="816" t="str">
        <f t="shared" si="230"/>
        <v>0</v>
      </c>
      <c r="P916" s="842">
        <f t="shared" si="231"/>
        <v>1</v>
      </c>
      <c r="Q916" s="842">
        <f t="shared" si="232"/>
        <v>1</v>
      </c>
    </row>
    <row r="917" spans="2:17">
      <c r="B917" s="839"/>
      <c r="C917" s="839"/>
      <c r="D917" s="839"/>
      <c r="E917" s="839">
        <f>IF(H916&lt;&gt;"",E916,IF(E916="","",IFERROR(MATCH(TRUE(),INDEX(INDEX($K:$K,E916+1):$K$203&lt;&gt;"",0),0)+E916,"")))</f>
        <v>1058</v>
      </c>
      <c r="F917" s="840">
        <f t="shared" si="233"/>
        <v>0</v>
      </c>
      <c r="G917" s="840" t="str">
        <f t="shared" si="225"/>
        <v>0</v>
      </c>
      <c r="H917" s="841" t="str">
        <f t="shared" si="226"/>
        <v/>
      </c>
      <c r="I917" s="839" t="str">
        <f t="shared" si="227"/>
        <v/>
      </c>
      <c r="M917" s="785">
        <f t="shared" si="228"/>
        <v>1</v>
      </c>
      <c r="N917" s="842">
        <f t="shared" si="229"/>
        <v>900</v>
      </c>
      <c r="O917" s="816" t="str">
        <f t="shared" si="230"/>
        <v>0</v>
      </c>
      <c r="P917" s="842">
        <f t="shared" si="231"/>
        <v>1</v>
      </c>
      <c r="Q917" s="842">
        <f t="shared" si="232"/>
        <v>1</v>
      </c>
    </row>
    <row r="918" spans="2:17">
      <c r="B918" s="839"/>
      <c r="C918" s="839"/>
      <c r="D918" s="839"/>
      <c r="E918" s="839">
        <f>IF(H917&lt;&gt;"",E917,IF(E917="","",IFERROR(MATCH(TRUE(),INDEX(INDEX($K:$K,E917+1):$K$203&lt;&gt;"",0),0)+E917,"")))</f>
        <v>1059</v>
      </c>
      <c r="F918" s="840">
        <f t="shared" si="233"/>
        <v>0</v>
      </c>
      <c r="G918" s="840" t="str">
        <f t="shared" si="225"/>
        <v>0</v>
      </c>
      <c r="H918" s="841" t="str">
        <f t="shared" si="226"/>
        <v/>
      </c>
      <c r="I918" s="839" t="str">
        <f t="shared" si="227"/>
        <v/>
      </c>
      <c r="M918" s="785">
        <f t="shared" si="228"/>
        <v>1</v>
      </c>
      <c r="N918" s="842">
        <f t="shared" si="229"/>
        <v>901</v>
      </c>
      <c r="O918" s="816" t="str">
        <f t="shared" si="230"/>
        <v>0</v>
      </c>
      <c r="P918" s="842">
        <f t="shared" si="231"/>
        <v>1</v>
      </c>
      <c r="Q918" s="842">
        <f t="shared" si="232"/>
        <v>1</v>
      </c>
    </row>
    <row r="919" spans="2:17">
      <c r="B919" s="839"/>
      <c r="C919" s="839"/>
      <c r="D919" s="839"/>
      <c r="E919" s="839">
        <f>IF(H918&lt;&gt;"",E918,IF(E918="","",IFERROR(MATCH(TRUE(),INDEX(INDEX($K:$K,E918+1):$K$203&lt;&gt;"",0),0)+E918,"")))</f>
        <v>1060</v>
      </c>
      <c r="F919" s="840">
        <f t="shared" si="233"/>
        <v>0</v>
      </c>
      <c r="G919" s="840" t="str">
        <f t="shared" si="225"/>
        <v>0</v>
      </c>
      <c r="H919" s="841" t="str">
        <f t="shared" si="226"/>
        <v/>
      </c>
      <c r="I919" s="839" t="str">
        <f t="shared" si="227"/>
        <v/>
      </c>
      <c r="M919" s="785">
        <f t="shared" si="228"/>
        <v>1</v>
      </c>
      <c r="N919" s="842">
        <f t="shared" si="229"/>
        <v>902</v>
      </c>
      <c r="O919" s="816" t="str">
        <f t="shared" si="230"/>
        <v>0</v>
      </c>
      <c r="P919" s="842">
        <f t="shared" si="231"/>
        <v>1</v>
      </c>
      <c r="Q919" s="842">
        <f t="shared" si="232"/>
        <v>1</v>
      </c>
    </row>
    <row r="920" spans="2:17">
      <c r="B920" s="839"/>
      <c r="C920" s="839"/>
      <c r="D920" s="839"/>
      <c r="E920" s="839">
        <f>IF(H919&lt;&gt;"",E919,IF(E919="","",IFERROR(MATCH(TRUE(),INDEX(INDEX($K:$K,E919+1):$K$203&lt;&gt;"",0),0)+E919,"")))</f>
        <v>1061</v>
      </c>
      <c r="F920" s="840">
        <f t="shared" si="233"/>
        <v>0</v>
      </c>
      <c r="G920" s="840" t="str">
        <f t="shared" si="225"/>
        <v>0</v>
      </c>
      <c r="H920" s="841" t="str">
        <f t="shared" si="226"/>
        <v/>
      </c>
      <c r="I920" s="839" t="str">
        <f t="shared" si="227"/>
        <v/>
      </c>
      <c r="M920" s="785">
        <f t="shared" si="228"/>
        <v>1</v>
      </c>
      <c r="N920" s="842">
        <f t="shared" si="229"/>
        <v>903</v>
      </c>
      <c r="O920" s="816" t="str">
        <f t="shared" si="230"/>
        <v>0</v>
      </c>
      <c r="P920" s="842">
        <f t="shared" si="231"/>
        <v>1</v>
      </c>
      <c r="Q920" s="842">
        <f t="shared" si="232"/>
        <v>1</v>
      </c>
    </row>
    <row r="921" spans="2:17">
      <c r="B921" s="839"/>
      <c r="C921" s="839"/>
      <c r="D921" s="839"/>
      <c r="E921" s="839">
        <f>IF(H920&lt;&gt;"",E920,IF(E920="","",IFERROR(MATCH(TRUE(),INDEX(INDEX($K:$K,E920+1):$K$203&lt;&gt;"",0),0)+E920,"")))</f>
        <v>1062</v>
      </c>
      <c r="F921" s="840">
        <f t="shared" si="233"/>
        <v>0</v>
      </c>
      <c r="G921" s="840" t="str">
        <f t="shared" si="225"/>
        <v>0</v>
      </c>
      <c r="H921" s="841" t="str">
        <f t="shared" si="226"/>
        <v/>
      </c>
      <c r="I921" s="839" t="str">
        <f t="shared" si="227"/>
        <v/>
      </c>
      <c r="M921" s="785">
        <f t="shared" si="228"/>
        <v>1</v>
      </c>
      <c r="N921" s="842">
        <f t="shared" si="229"/>
        <v>904</v>
      </c>
      <c r="O921" s="816" t="str">
        <f t="shared" si="230"/>
        <v>0</v>
      </c>
      <c r="P921" s="842">
        <f t="shared" si="231"/>
        <v>1</v>
      </c>
      <c r="Q921" s="842">
        <f t="shared" si="232"/>
        <v>1</v>
      </c>
    </row>
    <row r="922" spans="2:17">
      <c r="B922" s="839"/>
      <c r="C922" s="839"/>
      <c r="D922" s="839"/>
      <c r="E922" s="839">
        <f>IF(H921&lt;&gt;"",E921,IF(E921="","",IFERROR(MATCH(TRUE(),INDEX(INDEX($K:$K,E921+1):$K$203&lt;&gt;"",0),0)+E921,"")))</f>
        <v>1063</v>
      </c>
      <c r="F922" s="840">
        <f t="shared" si="233"/>
        <v>0</v>
      </c>
      <c r="G922" s="840" t="str">
        <f t="shared" si="225"/>
        <v>0</v>
      </c>
      <c r="H922" s="841" t="str">
        <f t="shared" si="226"/>
        <v/>
      </c>
      <c r="I922" s="839" t="str">
        <f t="shared" si="227"/>
        <v/>
      </c>
      <c r="M922" s="785">
        <f t="shared" si="228"/>
        <v>1</v>
      </c>
      <c r="N922" s="842">
        <f t="shared" si="229"/>
        <v>905</v>
      </c>
      <c r="O922" s="816" t="str">
        <f t="shared" si="230"/>
        <v>0</v>
      </c>
      <c r="P922" s="842">
        <f t="shared" si="231"/>
        <v>1</v>
      </c>
      <c r="Q922" s="842">
        <f t="shared" si="232"/>
        <v>1</v>
      </c>
    </row>
    <row r="923" spans="2:17">
      <c r="B923" s="839"/>
      <c r="C923" s="839"/>
      <c r="D923" s="839"/>
      <c r="E923" s="839">
        <f>IF(H922&lt;&gt;"",E922,IF(E922="","",IFERROR(MATCH(TRUE(),INDEX(INDEX($K:$K,E922+1):$K$203&lt;&gt;"",0),0)+E922,"")))</f>
        <v>1064</v>
      </c>
      <c r="F923" s="840">
        <f t="shared" si="233"/>
        <v>0</v>
      </c>
      <c r="G923" s="840" t="str">
        <f t="shared" si="225"/>
        <v>0</v>
      </c>
      <c r="H923" s="841" t="str">
        <f t="shared" si="226"/>
        <v/>
      </c>
      <c r="I923" s="839" t="str">
        <f t="shared" si="227"/>
        <v/>
      </c>
      <c r="M923" s="785">
        <f t="shared" si="228"/>
        <v>1</v>
      </c>
      <c r="N923" s="842">
        <f t="shared" si="229"/>
        <v>906</v>
      </c>
      <c r="O923" s="816" t="str">
        <f t="shared" si="230"/>
        <v>0</v>
      </c>
      <c r="P923" s="842">
        <f t="shared" si="231"/>
        <v>1</v>
      </c>
      <c r="Q923" s="842">
        <f t="shared" si="232"/>
        <v>1</v>
      </c>
    </row>
    <row r="924" spans="2:17">
      <c r="B924" s="839"/>
      <c r="C924" s="839"/>
      <c r="D924" s="839"/>
      <c r="E924" s="839">
        <f>IF(H923&lt;&gt;"",E923,IF(E923="","",IFERROR(MATCH(TRUE(),INDEX(INDEX($K:$K,E923+1):$K$203&lt;&gt;"",0),0)+E923,"")))</f>
        <v>1065</v>
      </c>
      <c r="F924" s="840">
        <f t="shared" si="233"/>
        <v>0</v>
      </c>
      <c r="G924" s="840" t="str">
        <f t="shared" si="225"/>
        <v>0</v>
      </c>
      <c r="H924" s="841" t="str">
        <f t="shared" si="226"/>
        <v/>
      </c>
      <c r="I924" s="839" t="str">
        <f t="shared" si="227"/>
        <v/>
      </c>
      <c r="M924" s="785">
        <f t="shared" si="228"/>
        <v>1</v>
      </c>
      <c r="N924" s="842">
        <f t="shared" si="229"/>
        <v>907</v>
      </c>
      <c r="O924" s="816" t="str">
        <f t="shared" si="230"/>
        <v>0</v>
      </c>
      <c r="P924" s="842">
        <f t="shared" si="231"/>
        <v>1</v>
      </c>
      <c r="Q924" s="842">
        <f t="shared" si="232"/>
        <v>1</v>
      </c>
    </row>
    <row r="925" spans="2:17">
      <c r="B925" s="839"/>
      <c r="C925" s="839"/>
      <c r="D925" s="839"/>
      <c r="E925" s="839">
        <f>IF(H924&lt;&gt;"",E924,IF(E924="","",IFERROR(MATCH(TRUE(),INDEX(INDEX($K:$K,E924+1):$K$203&lt;&gt;"",0),0)+E924,"")))</f>
        <v>1066</v>
      </c>
      <c r="F925" s="840">
        <f t="shared" si="233"/>
        <v>0</v>
      </c>
      <c r="G925" s="840" t="str">
        <f t="shared" si="225"/>
        <v>0</v>
      </c>
      <c r="H925" s="841" t="str">
        <f t="shared" si="226"/>
        <v/>
      </c>
      <c r="I925" s="839" t="str">
        <f t="shared" si="227"/>
        <v/>
      </c>
      <c r="M925" s="785">
        <f t="shared" si="228"/>
        <v>1</v>
      </c>
      <c r="N925" s="842">
        <f t="shared" si="229"/>
        <v>908</v>
      </c>
      <c r="O925" s="816" t="str">
        <f t="shared" si="230"/>
        <v>0</v>
      </c>
      <c r="P925" s="842">
        <f t="shared" si="231"/>
        <v>1</v>
      </c>
      <c r="Q925" s="842">
        <f t="shared" si="232"/>
        <v>1</v>
      </c>
    </row>
    <row r="926" spans="2:17">
      <c r="B926" s="839"/>
      <c r="C926" s="839"/>
      <c r="D926" s="839"/>
      <c r="E926" s="839">
        <f>IF(H925&lt;&gt;"",E925,IF(E925="","",IFERROR(MATCH(TRUE(),INDEX(INDEX($K:$K,E925+1):$K$203&lt;&gt;"",0),0)+E925,"")))</f>
        <v>1067</v>
      </c>
      <c r="F926" s="840">
        <f t="shared" si="233"/>
        <v>0</v>
      </c>
      <c r="G926" s="840" t="str">
        <f t="shared" si="225"/>
        <v>0</v>
      </c>
      <c r="H926" s="841" t="str">
        <f t="shared" si="226"/>
        <v/>
      </c>
      <c r="I926" s="839" t="str">
        <f t="shared" si="227"/>
        <v/>
      </c>
      <c r="M926" s="785">
        <f t="shared" si="228"/>
        <v>1</v>
      </c>
      <c r="N926" s="842">
        <f t="shared" si="229"/>
        <v>909</v>
      </c>
      <c r="O926" s="816" t="str">
        <f t="shared" si="230"/>
        <v>0</v>
      </c>
      <c r="P926" s="842">
        <f t="shared" si="231"/>
        <v>1</v>
      </c>
      <c r="Q926" s="842">
        <f t="shared" si="232"/>
        <v>1</v>
      </c>
    </row>
    <row r="927" spans="2:17">
      <c r="B927" s="839"/>
      <c r="C927" s="839"/>
      <c r="D927" s="839"/>
      <c r="E927" s="839">
        <f>IF(H926&lt;&gt;"",E926,IF(E926="","",IFERROR(MATCH(TRUE(),INDEX(INDEX($K:$K,E926+1):$K$203&lt;&gt;"",0),0)+E926,"")))</f>
        <v>1068</v>
      </c>
      <c r="F927" s="840">
        <f t="shared" si="233"/>
        <v>0</v>
      </c>
      <c r="G927" s="840" t="str">
        <f t="shared" si="225"/>
        <v>0</v>
      </c>
      <c r="H927" s="841" t="str">
        <f t="shared" si="226"/>
        <v/>
      </c>
      <c r="I927" s="839" t="str">
        <f t="shared" si="227"/>
        <v/>
      </c>
      <c r="M927" s="785">
        <f t="shared" si="228"/>
        <v>1</v>
      </c>
      <c r="N927" s="842">
        <f t="shared" si="229"/>
        <v>910</v>
      </c>
      <c r="O927" s="816" t="str">
        <f t="shared" si="230"/>
        <v>0</v>
      </c>
      <c r="P927" s="842">
        <f t="shared" si="231"/>
        <v>1</v>
      </c>
      <c r="Q927" s="842">
        <f t="shared" si="232"/>
        <v>1</v>
      </c>
    </row>
    <row r="928" spans="2:17">
      <c r="B928" s="839"/>
      <c r="C928" s="839"/>
      <c r="D928" s="839"/>
      <c r="E928" s="839">
        <f>IF(H927&lt;&gt;"",E927,IF(E927="","",IFERROR(MATCH(TRUE(),INDEX(INDEX($K:$K,E927+1):$K$203&lt;&gt;"",0),0)+E927,"")))</f>
        <v>1069</v>
      </c>
      <c r="F928" s="840">
        <f t="shared" si="233"/>
        <v>0</v>
      </c>
      <c r="G928" s="840" t="str">
        <f t="shared" si="225"/>
        <v>0</v>
      </c>
      <c r="H928" s="841" t="str">
        <f t="shared" si="226"/>
        <v/>
      </c>
      <c r="I928" s="839" t="str">
        <f t="shared" si="227"/>
        <v/>
      </c>
      <c r="M928" s="785">
        <f t="shared" si="228"/>
        <v>1</v>
      </c>
      <c r="N928" s="842">
        <f t="shared" si="229"/>
        <v>911</v>
      </c>
      <c r="O928" s="816" t="str">
        <f t="shared" si="230"/>
        <v>0</v>
      </c>
      <c r="P928" s="842">
        <f t="shared" si="231"/>
        <v>1</v>
      </c>
      <c r="Q928" s="842">
        <f t="shared" si="232"/>
        <v>1</v>
      </c>
    </row>
    <row r="929" spans="2:17">
      <c r="B929" s="839"/>
      <c r="C929" s="839"/>
      <c r="D929" s="839"/>
      <c r="E929" s="839">
        <f>IF(H928&lt;&gt;"",E928,IF(E928="","",IFERROR(MATCH(TRUE(),INDEX(INDEX($K:$K,E928+1):$K$203&lt;&gt;"",0),0)+E928,"")))</f>
        <v>1070</v>
      </c>
      <c r="F929" s="840">
        <f t="shared" si="233"/>
        <v>0</v>
      </c>
      <c r="G929" s="840" t="str">
        <f t="shared" si="225"/>
        <v>0</v>
      </c>
      <c r="H929" s="841" t="str">
        <f t="shared" si="226"/>
        <v/>
      </c>
      <c r="I929" s="839" t="str">
        <f t="shared" si="227"/>
        <v/>
      </c>
      <c r="M929" s="785">
        <f t="shared" si="228"/>
        <v>1</v>
      </c>
      <c r="N929" s="842">
        <f t="shared" si="229"/>
        <v>912</v>
      </c>
      <c r="O929" s="816" t="str">
        <f t="shared" si="230"/>
        <v>0</v>
      </c>
      <c r="P929" s="842">
        <f t="shared" si="231"/>
        <v>1</v>
      </c>
      <c r="Q929" s="842">
        <f t="shared" si="232"/>
        <v>1</v>
      </c>
    </row>
    <row r="930" spans="2:17">
      <c r="B930" s="839"/>
      <c r="C930" s="839"/>
      <c r="D930" s="839"/>
      <c r="E930" s="839">
        <f>IF(H929&lt;&gt;"",E929,IF(E929="","",IFERROR(MATCH(TRUE(),INDEX(INDEX($K:$K,E929+1):$K$203&lt;&gt;"",0),0)+E929,"")))</f>
        <v>1071</v>
      </c>
      <c r="F930" s="840">
        <f t="shared" si="233"/>
        <v>0</v>
      </c>
      <c r="G930" s="840" t="str">
        <f t="shared" si="225"/>
        <v>0</v>
      </c>
      <c r="H930" s="841" t="str">
        <f t="shared" si="226"/>
        <v/>
      </c>
      <c r="I930" s="839" t="str">
        <f t="shared" si="227"/>
        <v/>
      </c>
      <c r="M930" s="785">
        <f t="shared" si="228"/>
        <v>1</v>
      </c>
      <c r="N930" s="842">
        <f t="shared" si="229"/>
        <v>913</v>
      </c>
      <c r="O930" s="816" t="str">
        <f t="shared" si="230"/>
        <v>0</v>
      </c>
      <c r="P930" s="842">
        <f t="shared" si="231"/>
        <v>1</v>
      </c>
      <c r="Q930" s="842">
        <f t="shared" si="232"/>
        <v>1</v>
      </c>
    </row>
    <row r="931" spans="2:17">
      <c r="B931" s="839"/>
      <c r="C931" s="839"/>
      <c r="D931" s="839"/>
      <c r="E931" s="839">
        <f>IF(H930&lt;&gt;"",E930,IF(E930="","",IFERROR(MATCH(TRUE(),INDEX(INDEX($K:$K,E930+1):$K$203&lt;&gt;"",0),0)+E930,"")))</f>
        <v>1072</v>
      </c>
      <c r="F931" s="840">
        <f t="shared" si="233"/>
        <v>0</v>
      </c>
      <c r="G931" s="840" t="str">
        <f t="shared" si="225"/>
        <v>0</v>
      </c>
      <c r="H931" s="841" t="str">
        <f t="shared" si="226"/>
        <v/>
      </c>
      <c r="I931" s="839" t="str">
        <f t="shared" si="227"/>
        <v/>
      </c>
      <c r="M931" s="785">
        <f t="shared" si="228"/>
        <v>1</v>
      </c>
      <c r="N931" s="842">
        <f t="shared" si="229"/>
        <v>914</v>
      </c>
      <c r="O931" s="816" t="str">
        <f t="shared" si="230"/>
        <v>0</v>
      </c>
      <c r="P931" s="842">
        <f t="shared" si="231"/>
        <v>1</v>
      </c>
      <c r="Q931" s="842">
        <f t="shared" si="232"/>
        <v>1</v>
      </c>
    </row>
    <row r="932" spans="2:17">
      <c r="B932" s="839"/>
      <c r="C932" s="839"/>
      <c r="D932" s="839"/>
      <c r="E932" s="839">
        <f>IF(H931&lt;&gt;"",E931,IF(E931="","",IFERROR(MATCH(TRUE(),INDEX(INDEX($K:$K,E931+1):$K$203&lt;&gt;"",0),0)+E931,"")))</f>
        <v>1073</v>
      </c>
      <c r="F932" s="840">
        <f t="shared" si="233"/>
        <v>0</v>
      </c>
      <c r="G932" s="840" t="str">
        <f t="shared" si="225"/>
        <v>0</v>
      </c>
      <c r="H932" s="841" t="str">
        <f t="shared" si="226"/>
        <v/>
      </c>
      <c r="I932" s="839" t="str">
        <f t="shared" si="227"/>
        <v/>
      </c>
      <c r="M932" s="785">
        <f t="shared" si="228"/>
        <v>1</v>
      </c>
      <c r="N932" s="842">
        <f t="shared" si="229"/>
        <v>915</v>
      </c>
      <c r="O932" s="816" t="str">
        <f t="shared" si="230"/>
        <v>0</v>
      </c>
      <c r="P932" s="842">
        <f t="shared" si="231"/>
        <v>1</v>
      </c>
      <c r="Q932" s="842">
        <f t="shared" si="232"/>
        <v>1</v>
      </c>
    </row>
    <row r="933" spans="2:17">
      <c r="B933" s="839"/>
      <c r="C933" s="839"/>
      <c r="D933" s="839"/>
      <c r="E933" s="839">
        <f>IF(H932&lt;&gt;"",E932,IF(E932="","",IFERROR(MATCH(TRUE(),INDEX(INDEX($K:$K,E932+1):$K$203&lt;&gt;"",0),0)+E932,"")))</f>
        <v>1074</v>
      </c>
      <c r="F933" s="840">
        <f t="shared" si="233"/>
        <v>0</v>
      </c>
      <c r="G933" s="840" t="str">
        <f t="shared" si="225"/>
        <v>0</v>
      </c>
      <c r="H933" s="841" t="str">
        <f t="shared" si="226"/>
        <v/>
      </c>
      <c r="I933" s="839" t="str">
        <f t="shared" si="227"/>
        <v/>
      </c>
      <c r="M933" s="785">
        <f t="shared" si="228"/>
        <v>1</v>
      </c>
      <c r="N933" s="842">
        <f t="shared" si="229"/>
        <v>916</v>
      </c>
      <c r="O933" s="816" t="str">
        <f t="shared" si="230"/>
        <v>0</v>
      </c>
      <c r="P933" s="842">
        <f t="shared" si="231"/>
        <v>1</v>
      </c>
      <c r="Q933" s="842">
        <f t="shared" si="232"/>
        <v>1</v>
      </c>
    </row>
    <row r="934" spans="2:17">
      <c r="B934" s="839"/>
      <c r="C934" s="839"/>
      <c r="D934" s="839"/>
      <c r="E934" s="839">
        <f>IF(H933&lt;&gt;"",E933,IF(E933="","",IFERROR(MATCH(TRUE(),INDEX(INDEX($K:$K,E933+1):$K$203&lt;&gt;"",0),0)+E933,"")))</f>
        <v>1075</v>
      </c>
      <c r="F934" s="840">
        <f t="shared" si="233"/>
        <v>0</v>
      </c>
      <c r="G934" s="840" t="str">
        <f t="shared" si="225"/>
        <v>0</v>
      </c>
      <c r="H934" s="841" t="str">
        <f t="shared" si="226"/>
        <v/>
      </c>
      <c r="I934" s="839" t="str">
        <f t="shared" si="227"/>
        <v/>
      </c>
      <c r="M934" s="785">
        <f t="shared" si="228"/>
        <v>1</v>
      </c>
      <c r="N934" s="842">
        <f t="shared" si="229"/>
        <v>917</v>
      </c>
      <c r="O934" s="816" t="str">
        <f t="shared" si="230"/>
        <v>0</v>
      </c>
      <c r="P934" s="842">
        <f t="shared" si="231"/>
        <v>1</v>
      </c>
      <c r="Q934" s="842">
        <f t="shared" si="232"/>
        <v>1</v>
      </c>
    </row>
    <row r="935" spans="2:17">
      <c r="B935" s="839"/>
      <c r="C935" s="839"/>
      <c r="D935" s="839"/>
      <c r="E935" s="839">
        <f>IF(H934&lt;&gt;"",E934,IF(E934="","",IFERROR(MATCH(TRUE(),INDEX(INDEX($K:$K,E934+1):$K$203&lt;&gt;"",0),0)+E934,"")))</f>
        <v>1076</v>
      </c>
      <c r="F935" s="840">
        <f t="shared" si="233"/>
        <v>0</v>
      </c>
      <c r="G935" s="840" t="str">
        <f t="shared" si="225"/>
        <v>0</v>
      </c>
      <c r="H935" s="841" t="str">
        <f t="shared" si="226"/>
        <v/>
      </c>
      <c r="I935" s="839" t="str">
        <f t="shared" si="227"/>
        <v/>
      </c>
      <c r="M935" s="785">
        <f t="shared" si="228"/>
        <v>1</v>
      </c>
      <c r="N935" s="842">
        <f t="shared" si="229"/>
        <v>918</v>
      </c>
      <c r="O935" s="816" t="str">
        <f t="shared" si="230"/>
        <v>0</v>
      </c>
      <c r="P935" s="842">
        <f t="shared" si="231"/>
        <v>1</v>
      </c>
      <c r="Q935" s="842">
        <f t="shared" si="232"/>
        <v>1</v>
      </c>
    </row>
    <row r="936" spans="2:17">
      <c r="B936" s="839"/>
      <c r="C936" s="839"/>
      <c r="D936" s="839"/>
      <c r="E936" s="839">
        <f>IF(H935&lt;&gt;"",E935,IF(E935="","",IFERROR(MATCH(TRUE(),INDEX(INDEX($K:$K,E935+1):$K$203&lt;&gt;"",0),0)+E935,"")))</f>
        <v>1077</v>
      </c>
      <c r="F936" s="840">
        <f t="shared" si="233"/>
        <v>0</v>
      </c>
      <c r="G936" s="840" t="str">
        <f t="shared" si="225"/>
        <v>0</v>
      </c>
      <c r="H936" s="841" t="str">
        <f t="shared" si="226"/>
        <v/>
      </c>
      <c r="I936" s="839" t="str">
        <f t="shared" si="227"/>
        <v/>
      </c>
      <c r="M936" s="785">
        <f t="shared" si="228"/>
        <v>1</v>
      </c>
      <c r="N936" s="842">
        <f t="shared" si="229"/>
        <v>919</v>
      </c>
      <c r="O936" s="816" t="str">
        <f t="shared" si="230"/>
        <v>0</v>
      </c>
      <c r="P936" s="842">
        <f t="shared" si="231"/>
        <v>1</v>
      </c>
      <c r="Q936" s="842">
        <f t="shared" si="232"/>
        <v>1</v>
      </c>
    </row>
    <row r="937" spans="2:17">
      <c r="B937" s="839"/>
      <c r="C937" s="839"/>
      <c r="D937" s="839"/>
      <c r="E937" s="839">
        <f>IF(H936&lt;&gt;"",E936,IF(E936="","",IFERROR(MATCH(TRUE(),INDEX(INDEX($K:$K,E936+1):$K$203&lt;&gt;"",0),0)+E936,"")))</f>
        <v>1078</v>
      </c>
      <c r="F937" s="840">
        <f t="shared" si="233"/>
        <v>0</v>
      </c>
      <c r="G937" s="840" t="str">
        <f t="shared" si="225"/>
        <v>0</v>
      </c>
      <c r="H937" s="841" t="str">
        <f t="shared" si="226"/>
        <v/>
      </c>
      <c r="I937" s="839" t="str">
        <f t="shared" si="227"/>
        <v/>
      </c>
      <c r="M937" s="785">
        <f t="shared" si="228"/>
        <v>1</v>
      </c>
      <c r="N937" s="842">
        <f t="shared" si="229"/>
        <v>920</v>
      </c>
      <c r="O937" s="816" t="str">
        <f t="shared" si="230"/>
        <v>0</v>
      </c>
      <c r="P937" s="842">
        <f t="shared" si="231"/>
        <v>1</v>
      </c>
      <c r="Q937" s="842">
        <f t="shared" si="232"/>
        <v>1</v>
      </c>
    </row>
    <row r="938" spans="2:17">
      <c r="B938" s="839"/>
      <c r="C938" s="839"/>
      <c r="D938" s="839"/>
      <c r="E938" s="839">
        <f>IF(H937&lt;&gt;"",E937,IF(E937="","",IFERROR(MATCH(TRUE(),INDEX(INDEX($K:$K,E937+1):$K$203&lt;&gt;"",0),0)+E937,"")))</f>
        <v>1079</v>
      </c>
      <c r="F938" s="840">
        <f t="shared" si="233"/>
        <v>0</v>
      </c>
      <c r="G938" s="840" t="str">
        <f t="shared" si="225"/>
        <v>0</v>
      </c>
      <c r="H938" s="841" t="str">
        <f t="shared" si="226"/>
        <v/>
      </c>
      <c r="I938" s="839" t="str">
        <f t="shared" si="227"/>
        <v/>
      </c>
      <c r="M938" s="785">
        <f t="shared" si="228"/>
        <v>1</v>
      </c>
      <c r="N938" s="842">
        <f t="shared" si="229"/>
        <v>921</v>
      </c>
      <c r="O938" s="816" t="str">
        <f t="shared" si="230"/>
        <v>0</v>
      </c>
      <c r="P938" s="842">
        <f t="shared" si="231"/>
        <v>1</v>
      </c>
      <c r="Q938" s="842">
        <f t="shared" si="232"/>
        <v>1</v>
      </c>
    </row>
    <row r="939" spans="2:17">
      <c r="B939" s="839"/>
      <c r="C939" s="839"/>
      <c r="D939" s="839"/>
      <c r="E939" s="839">
        <f>IF(H938&lt;&gt;"",E938,IF(E938="","",IFERROR(MATCH(TRUE(),INDEX(INDEX($K:$K,E938+1):$K$203&lt;&gt;"",0),0)+E938,"")))</f>
        <v>1080</v>
      </c>
      <c r="F939" s="840">
        <f t="shared" si="233"/>
        <v>0</v>
      </c>
      <c r="G939" s="840" t="str">
        <f t="shared" si="225"/>
        <v>0</v>
      </c>
      <c r="H939" s="841" t="str">
        <f t="shared" si="226"/>
        <v/>
      </c>
      <c r="I939" s="839" t="str">
        <f t="shared" si="227"/>
        <v/>
      </c>
      <c r="M939" s="785">
        <f t="shared" si="228"/>
        <v>1</v>
      </c>
      <c r="N939" s="842">
        <f t="shared" si="229"/>
        <v>922</v>
      </c>
      <c r="O939" s="816" t="str">
        <f t="shared" si="230"/>
        <v>0</v>
      </c>
      <c r="P939" s="842">
        <f t="shared" si="231"/>
        <v>1</v>
      </c>
      <c r="Q939" s="842">
        <f t="shared" si="232"/>
        <v>1</v>
      </c>
    </row>
    <row r="940" spans="2:17">
      <c r="B940" s="839"/>
      <c r="C940" s="839"/>
      <c r="D940" s="839"/>
      <c r="E940" s="839">
        <f>IF(H939&lt;&gt;"",E939,IF(E939="","",IFERROR(MATCH(TRUE(),INDEX(INDEX($K:$K,E939+1):$K$203&lt;&gt;"",0),0)+E939,"")))</f>
        <v>1081</v>
      </c>
      <c r="F940" s="840">
        <f t="shared" si="233"/>
        <v>0</v>
      </c>
      <c r="G940" s="840" t="str">
        <f t="shared" si="225"/>
        <v>0</v>
      </c>
      <c r="H940" s="841" t="str">
        <f t="shared" si="226"/>
        <v/>
      </c>
      <c r="I940" s="839" t="str">
        <f t="shared" si="227"/>
        <v/>
      </c>
      <c r="M940" s="785">
        <f t="shared" si="228"/>
        <v>1</v>
      </c>
      <c r="N940" s="842">
        <f t="shared" si="229"/>
        <v>923</v>
      </c>
      <c r="O940" s="816" t="str">
        <f t="shared" si="230"/>
        <v>0</v>
      </c>
      <c r="P940" s="842">
        <f t="shared" si="231"/>
        <v>1</v>
      </c>
      <c r="Q940" s="842">
        <f t="shared" si="232"/>
        <v>1</v>
      </c>
    </row>
    <row r="941" spans="2:17">
      <c r="B941" s="839"/>
      <c r="C941" s="839"/>
      <c r="D941" s="839"/>
      <c r="E941" s="839">
        <f>IF(H940&lt;&gt;"",E940,IF(E940="","",IFERROR(MATCH(TRUE(),INDEX(INDEX($K:$K,E940+1):$K$203&lt;&gt;"",0),0)+E940,"")))</f>
        <v>1082</v>
      </c>
      <c r="F941" s="840">
        <f t="shared" si="233"/>
        <v>0</v>
      </c>
      <c r="G941" s="840" t="str">
        <f t="shared" si="225"/>
        <v>0</v>
      </c>
      <c r="H941" s="841" t="str">
        <f t="shared" si="226"/>
        <v/>
      </c>
      <c r="I941" s="839" t="str">
        <f t="shared" si="227"/>
        <v/>
      </c>
      <c r="M941" s="785">
        <f t="shared" si="228"/>
        <v>1</v>
      </c>
      <c r="N941" s="842">
        <f t="shared" si="229"/>
        <v>924</v>
      </c>
      <c r="O941" s="816" t="str">
        <f t="shared" si="230"/>
        <v>0</v>
      </c>
      <c r="P941" s="842">
        <f t="shared" si="231"/>
        <v>1</v>
      </c>
      <c r="Q941" s="842">
        <f t="shared" si="232"/>
        <v>1</v>
      </c>
    </row>
    <row r="942" spans="2:17">
      <c r="B942" s="839"/>
      <c r="C942" s="839"/>
      <c r="D942" s="839"/>
      <c r="E942" s="839">
        <f>IF(H941&lt;&gt;"",E941,IF(E941="","",IFERROR(MATCH(TRUE(),INDEX(INDEX($K:$K,E941+1):$K$203&lt;&gt;"",0),0)+E941,"")))</f>
        <v>1083</v>
      </c>
      <c r="F942" s="840">
        <f t="shared" si="233"/>
        <v>0</v>
      </c>
      <c r="G942" s="840" t="str">
        <f t="shared" si="225"/>
        <v>0</v>
      </c>
      <c r="H942" s="841" t="str">
        <f t="shared" si="226"/>
        <v/>
      </c>
      <c r="I942" s="839" t="str">
        <f t="shared" si="227"/>
        <v/>
      </c>
      <c r="M942" s="785">
        <f t="shared" si="228"/>
        <v>1</v>
      </c>
      <c r="N942" s="842">
        <f t="shared" si="229"/>
        <v>925</v>
      </c>
      <c r="O942" s="816" t="str">
        <f t="shared" si="230"/>
        <v>0</v>
      </c>
      <c r="P942" s="842">
        <f t="shared" si="231"/>
        <v>1</v>
      </c>
      <c r="Q942" s="842">
        <f t="shared" si="232"/>
        <v>1</v>
      </c>
    </row>
    <row r="943" spans="2:17">
      <c r="B943" s="839"/>
      <c r="C943" s="839"/>
      <c r="D943" s="839"/>
      <c r="E943" s="839">
        <f>IF(H942&lt;&gt;"",E942,IF(E942="","",IFERROR(MATCH(TRUE(),INDEX(INDEX($K:$K,E942+1):$K$203&lt;&gt;"",0),0)+E942,"")))</f>
        <v>1084</v>
      </c>
      <c r="F943" s="840">
        <f t="shared" si="233"/>
        <v>0</v>
      </c>
      <c r="G943" s="840" t="str">
        <f t="shared" si="225"/>
        <v>0</v>
      </c>
      <c r="H943" s="841" t="str">
        <f t="shared" si="226"/>
        <v/>
      </c>
      <c r="I943" s="839" t="str">
        <f t="shared" si="227"/>
        <v/>
      </c>
      <c r="M943" s="785">
        <f t="shared" si="228"/>
        <v>1</v>
      </c>
      <c r="N943" s="842">
        <f t="shared" si="229"/>
        <v>926</v>
      </c>
      <c r="O943" s="816" t="str">
        <f t="shared" si="230"/>
        <v>0</v>
      </c>
      <c r="P943" s="842">
        <f t="shared" si="231"/>
        <v>1</v>
      </c>
      <c r="Q943" s="842">
        <f t="shared" si="232"/>
        <v>1</v>
      </c>
    </row>
    <row r="944" spans="2:17">
      <c r="B944" s="839"/>
      <c r="C944" s="839"/>
      <c r="D944" s="839"/>
      <c r="E944" s="839">
        <f>IF(H943&lt;&gt;"",E943,IF(E943="","",IFERROR(MATCH(TRUE(),INDEX(INDEX($K:$K,E943+1):$K$203&lt;&gt;"",0),0)+E943,"")))</f>
        <v>1085</v>
      </c>
      <c r="F944" s="840">
        <f t="shared" si="233"/>
        <v>0</v>
      </c>
      <c r="G944" s="840" t="str">
        <f t="shared" si="225"/>
        <v>0</v>
      </c>
      <c r="H944" s="841" t="str">
        <f t="shared" si="226"/>
        <v/>
      </c>
      <c r="I944" s="839" t="str">
        <f t="shared" si="227"/>
        <v/>
      </c>
      <c r="M944" s="785">
        <f t="shared" si="228"/>
        <v>1</v>
      </c>
      <c r="N944" s="842">
        <f t="shared" si="229"/>
        <v>927</v>
      </c>
      <c r="O944" s="816" t="str">
        <f t="shared" si="230"/>
        <v>0</v>
      </c>
      <c r="P944" s="842">
        <f t="shared" si="231"/>
        <v>1</v>
      </c>
      <c r="Q944" s="842">
        <f t="shared" si="232"/>
        <v>1</v>
      </c>
    </row>
    <row r="945" spans="2:17">
      <c r="B945" s="839"/>
      <c r="C945" s="839"/>
      <c r="D945" s="839"/>
      <c r="E945" s="839">
        <f>IF(H944&lt;&gt;"",E944,IF(E944="","",IFERROR(MATCH(TRUE(),INDEX(INDEX($K:$K,E944+1):$K$203&lt;&gt;"",0),0)+E944,"")))</f>
        <v>1086</v>
      </c>
      <c r="F945" s="840">
        <f t="shared" si="233"/>
        <v>0</v>
      </c>
      <c r="G945" s="840" t="str">
        <f t="shared" si="225"/>
        <v>0</v>
      </c>
      <c r="H945" s="841" t="str">
        <f t="shared" si="226"/>
        <v/>
      </c>
      <c r="I945" s="839" t="str">
        <f t="shared" si="227"/>
        <v/>
      </c>
      <c r="M945" s="785">
        <f t="shared" si="228"/>
        <v>1</v>
      </c>
      <c r="N945" s="842">
        <f t="shared" si="229"/>
        <v>928</v>
      </c>
      <c r="O945" s="816" t="str">
        <f t="shared" si="230"/>
        <v>0</v>
      </c>
      <c r="P945" s="842">
        <f t="shared" si="231"/>
        <v>1</v>
      </c>
      <c r="Q945" s="842">
        <f t="shared" si="232"/>
        <v>1</v>
      </c>
    </row>
    <row r="946" spans="2:17">
      <c r="B946" s="839"/>
      <c r="C946" s="839"/>
      <c r="D946" s="839"/>
      <c r="E946" s="839">
        <f>IF(H945&lt;&gt;"",E945,IF(E945="","",IFERROR(MATCH(TRUE(),INDEX(INDEX($K:$K,E945+1):$K$203&lt;&gt;"",0),0)+E945,"")))</f>
        <v>1087</v>
      </c>
      <c r="F946" s="840">
        <f t="shared" si="233"/>
        <v>0</v>
      </c>
      <c r="G946" s="840" t="str">
        <f t="shared" si="225"/>
        <v>0</v>
      </c>
      <c r="H946" s="841" t="str">
        <f t="shared" si="226"/>
        <v/>
      </c>
      <c r="I946" s="839" t="str">
        <f t="shared" si="227"/>
        <v/>
      </c>
      <c r="M946" s="785">
        <f t="shared" si="228"/>
        <v>1</v>
      </c>
      <c r="N946" s="842">
        <f t="shared" si="229"/>
        <v>929</v>
      </c>
      <c r="O946" s="816" t="str">
        <f t="shared" si="230"/>
        <v>0</v>
      </c>
      <c r="P946" s="842">
        <f t="shared" si="231"/>
        <v>1</v>
      </c>
      <c r="Q946" s="842">
        <f t="shared" si="232"/>
        <v>1</v>
      </c>
    </row>
    <row r="947" spans="2:17">
      <c r="B947" s="839"/>
      <c r="C947" s="839"/>
      <c r="D947" s="839"/>
      <c r="E947" s="839">
        <f>IF(H946&lt;&gt;"",E946,IF(E946="","",IFERROR(MATCH(TRUE(),INDEX(INDEX($K:$K,E946+1):$K$203&lt;&gt;"",0),0)+E946,"")))</f>
        <v>1088</v>
      </c>
      <c r="F947" s="840">
        <f t="shared" si="233"/>
        <v>0</v>
      </c>
      <c r="G947" s="840" t="str">
        <f t="shared" si="225"/>
        <v>0</v>
      </c>
      <c r="H947" s="841" t="str">
        <f t="shared" si="226"/>
        <v/>
      </c>
      <c r="I947" s="839" t="str">
        <f t="shared" si="227"/>
        <v/>
      </c>
      <c r="M947" s="785">
        <f t="shared" si="228"/>
        <v>1</v>
      </c>
      <c r="N947" s="842">
        <f t="shared" si="229"/>
        <v>930</v>
      </c>
      <c r="O947" s="816" t="str">
        <f t="shared" si="230"/>
        <v>0</v>
      </c>
      <c r="P947" s="842">
        <f t="shared" si="231"/>
        <v>1</v>
      </c>
      <c r="Q947" s="842">
        <f t="shared" si="232"/>
        <v>1</v>
      </c>
    </row>
    <row r="948" spans="2:17">
      <c r="B948" s="839"/>
      <c r="C948" s="839"/>
      <c r="D948" s="839"/>
      <c r="E948" s="839">
        <f>IF(H947&lt;&gt;"",E947,IF(E947="","",IFERROR(MATCH(TRUE(),INDEX(INDEX($K:$K,E947+1):$K$203&lt;&gt;"",0),0)+E947,"")))</f>
        <v>1089</v>
      </c>
      <c r="F948" s="840">
        <f t="shared" si="233"/>
        <v>0</v>
      </c>
      <c r="G948" s="840" t="str">
        <f t="shared" si="225"/>
        <v>0</v>
      </c>
      <c r="H948" s="841" t="str">
        <f t="shared" si="226"/>
        <v/>
      </c>
      <c r="I948" s="839" t="str">
        <f t="shared" si="227"/>
        <v/>
      </c>
      <c r="M948" s="785">
        <f t="shared" si="228"/>
        <v>1</v>
      </c>
      <c r="N948" s="842">
        <f t="shared" si="229"/>
        <v>931</v>
      </c>
      <c r="O948" s="816" t="str">
        <f t="shared" si="230"/>
        <v>0</v>
      </c>
      <c r="P948" s="842">
        <f t="shared" si="231"/>
        <v>1</v>
      </c>
      <c r="Q948" s="842">
        <f t="shared" si="232"/>
        <v>1</v>
      </c>
    </row>
    <row r="949" spans="2:17">
      <c r="B949" s="839"/>
      <c r="C949" s="839"/>
      <c r="D949" s="839"/>
      <c r="E949" s="839">
        <f>IF(H948&lt;&gt;"",E948,IF(E948="","",IFERROR(MATCH(TRUE(),INDEX(INDEX($K:$K,E948+1):$K$203&lt;&gt;"",0),0)+E948,"")))</f>
        <v>1090</v>
      </c>
      <c r="F949" s="840">
        <f t="shared" si="233"/>
        <v>0</v>
      </c>
      <c r="G949" s="840" t="str">
        <f t="shared" si="225"/>
        <v>0</v>
      </c>
      <c r="H949" s="841" t="str">
        <f t="shared" si="226"/>
        <v/>
      </c>
      <c r="I949" s="839" t="str">
        <f t="shared" si="227"/>
        <v/>
      </c>
      <c r="M949" s="785">
        <f t="shared" si="228"/>
        <v>1</v>
      </c>
      <c r="N949" s="842">
        <f t="shared" si="229"/>
        <v>932</v>
      </c>
      <c r="O949" s="816" t="str">
        <f t="shared" si="230"/>
        <v>0</v>
      </c>
      <c r="P949" s="842">
        <f t="shared" si="231"/>
        <v>1</v>
      </c>
      <c r="Q949" s="842">
        <f t="shared" si="232"/>
        <v>1</v>
      </c>
    </row>
    <row r="950" spans="2:17">
      <c r="B950" s="839"/>
      <c r="C950" s="839"/>
      <c r="D950" s="839"/>
      <c r="E950" s="839">
        <f>IF(H949&lt;&gt;"",E949,IF(E949="","",IFERROR(MATCH(TRUE(),INDEX(INDEX($K:$K,E949+1):$K$203&lt;&gt;"",0),0)+E949,"")))</f>
        <v>1091</v>
      </c>
      <c r="F950" s="840">
        <f t="shared" si="233"/>
        <v>0</v>
      </c>
      <c r="G950" s="840" t="str">
        <f t="shared" si="225"/>
        <v>0</v>
      </c>
      <c r="H950" s="841" t="str">
        <f t="shared" si="226"/>
        <v/>
      </c>
      <c r="I950" s="839" t="str">
        <f t="shared" si="227"/>
        <v/>
      </c>
      <c r="M950" s="785">
        <f t="shared" si="228"/>
        <v>1</v>
      </c>
      <c r="N950" s="842">
        <f t="shared" si="229"/>
        <v>933</v>
      </c>
      <c r="O950" s="816" t="str">
        <f t="shared" si="230"/>
        <v>0</v>
      </c>
      <c r="P950" s="842">
        <f t="shared" si="231"/>
        <v>1</v>
      </c>
      <c r="Q950" s="842">
        <f t="shared" si="232"/>
        <v>1</v>
      </c>
    </row>
    <row r="951" spans="2:17">
      <c r="B951" s="839"/>
      <c r="C951" s="839"/>
      <c r="D951" s="839"/>
      <c r="E951" s="839">
        <f>IF(H950&lt;&gt;"",E950,IF(E950="","",IFERROR(MATCH(TRUE(),INDEX(INDEX($K:$K,E950+1):$K$203&lt;&gt;"",0),0)+E950,"")))</f>
        <v>1092</v>
      </c>
      <c r="F951" s="840">
        <f t="shared" si="233"/>
        <v>0</v>
      </c>
      <c r="G951" s="840" t="str">
        <f t="shared" si="225"/>
        <v>0</v>
      </c>
      <c r="H951" s="841" t="str">
        <f t="shared" si="226"/>
        <v/>
      </c>
      <c r="I951" s="839" t="str">
        <f t="shared" si="227"/>
        <v/>
      </c>
      <c r="M951" s="785">
        <f t="shared" si="228"/>
        <v>1</v>
      </c>
      <c r="N951" s="842">
        <f t="shared" si="229"/>
        <v>934</v>
      </c>
      <c r="O951" s="816" t="str">
        <f t="shared" si="230"/>
        <v>0</v>
      </c>
      <c r="P951" s="842">
        <f t="shared" si="231"/>
        <v>1</v>
      </c>
      <c r="Q951" s="842">
        <f t="shared" si="232"/>
        <v>1</v>
      </c>
    </row>
    <row r="952" spans="2:17">
      <c r="B952" s="839"/>
      <c r="C952" s="839"/>
      <c r="D952" s="839"/>
      <c r="E952" s="839">
        <f>IF(H951&lt;&gt;"",E951,IF(E951="","",IFERROR(MATCH(TRUE(),INDEX(INDEX($K:$K,E951+1):$K$203&lt;&gt;"",0),0)+E951,"")))</f>
        <v>1093</v>
      </c>
      <c r="F952" s="840">
        <f t="shared" si="233"/>
        <v>0</v>
      </c>
      <c r="G952" s="840" t="str">
        <f t="shared" si="225"/>
        <v>0</v>
      </c>
      <c r="H952" s="841" t="str">
        <f t="shared" si="226"/>
        <v/>
      </c>
      <c r="I952" s="839" t="str">
        <f t="shared" si="227"/>
        <v/>
      </c>
      <c r="M952" s="785">
        <f t="shared" si="228"/>
        <v>1</v>
      </c>
      <c r="N952" s="842">
        <f t="shared" si="229"/>
        <v>935</v>
      </c>
      <c r="O952" s="816" t="str">
        <f t="shared" si="230"/>
        <v>0</v>
      </c>
      <c r="P952" s="842">
        <f t="shared" si="231"/>
        <v>1</v>
      </c>
      <c r="Q952" s="842">
        <f t="shared" si="232"/>
        <v>1</v>
      </c>
    </row>
    <row r="953" spans="2:17">
      <c r="B953" s="839"/>
      <c r="C953" s="839"/>
      <c r="D953" s="839"/>
      <c r="E953" s="839">
        <f>IF(H952&lt;&gt;"",E952,IF(E952="","",IFERROR(MATCH(TRUE(),INDEX(INDEX($K:$K,E952+1):$K$203&lt;&gt;"",0),0)+E952,"")))</f>
        <v>1094</v>
      </c>
      <c r="F953" s="840">
        <f t="shared" si="233"/>
        <v>0</v>
      </c>
      <c r="G953" s="840" t="str">
        <f t="shared" si="225"/>
        <v>0</v>
      </c>
      <c r="H953" s="841" t="str">
        <f t="shared" si="226"/>
        <v/>
      </c>
      <c r="I953" s="839" t="str">
        <f t="shared" si="227"/>
        <v/>
      </c>
      <c r="M953" s="785">
        <f t="shared" si="228"/>
        <v>1</v>
      </c>
      <c r="N953" s="842">
        <f t="shared" si="229"/>
        <v>936</v>
      </c>
      <c r="O953" s="816" t="str">
        <f t="shared" si="230"/>
        <v>0</v>
      </c>
      <c r="P953" s="842">
        <f t="shared" si="231"/>
        <v>1</v>
      </c>
      <c r="Q953" s="842">
        <f t="shared" si="232"/>
        <v>1</v>
      </c>
    </row>
    <row r="954" spans="2:17">
      <c r="B954" s="839"/>
      <c r="C954" s="839"/>
      <c r="D954" s="839"/>
      <c r="E954" s="839">
        <f>IF(H953&lt;&gt;"",E953,IF(E953="","",IFERROR(MATCH(TRUE(),INDEX(INDEX($K:$K,E953+1):$K$203&lt;&gt;"",0),0)+E953,"")))</f>
        <v>1095</v>
      </c>
      <c r="F954" s="840">
        <f t="shared" si="233"/>
        <v>0</v>
      </c>
      <c r="G954" s="840" t="str">
        <f t="shared" si="225"/>
        <v>0</v>
      </c>
      <c r="H954" s="841" t="str">
        <f t="shared" si="226"/>
        <v/>
      </c>
      <c r="I954" s="839" t="str">
        <f t="shared" si="227"/>
        <v/>
      </c>
      <c r="M954" s="785">
        <f t="shared" si="228"/>
        <v>1</v>
      </c>
      <c r="N954" s="842">
        <f t="shared" si="229"/>
        <v>937</v>
      </c>
      <c r="O954" s="816" t="str">
        <f t="shared" si="230"/>
        <v>0</v>
      </c>
      <c r="P954" s="842">
        <f t="shared" si="231"/>
        <v>1</v>
      </c>
      <c r="Q954" s="842">
        <f t="shared" si="232"/>
        <v>1</v>
      </c>
    </row>
    <row r="955" spans="2:17">
      <c r="B955" s="839"/>
      <c r="C955" s="839"/>
      <c r="D955" s="839"/>
      <c r="E955" s="839">
        <f>IF(H954&lt;&gt;"",E954,IF(E954="","",IFERROR(MATCH(TRUE(),INDEX(INDEX($K:$K,E954+1):$K$203&lt;&gt;"",0),0)+E954,"")))</f>
        <v>1096</v>
      </c>
      <c r="F955" s="840">
        <f t="shared" si="233"/>
        <v>0</v>
      </c>
      <c r="G955" s="840" t="str">
        <f t="shared" si="225"/>
        <v>0</v>
      </c>
      <c r="H955" s="841" t="str">
        <f t="shared" si="226"/>
        <v/>
      </c>
      <c r="I955" s="839" t="str">
        <f t="shared" si="227"/>
        <v/>
      </c>
      <c r="M955" s="785">
        <f t="shared" si="228"/>
        <v>1</v>
      </c>
      <c r="N955" s="842">
        <f t="shared" si="229"/>
        <v>938</v>
      </c>
      <c r="O955" s="816" t="str">
        <f t="shared" si="230"/>
        <v>0</v>
      </c>
      <c r="P955" s="842">
        <f t="shared" si="231"/>
        <v>1</v>
      </c>
      <c r="Q955" s="842">
        <f t="shared" si="232"/>
        <v>1</v>
      </c>
    </row>
    <row r="956" spans="2:17">
      <c r="B956" s="839"/>
      <c r="C956" s="839"/>
      <c r="D956" s="839"/>
      <c r="E956" s="839">
        <f>IF(H955&lt;&gt;"",E955,IF(E955="","",IFERROR(MATCH(TRUE(),INDEX(INDEX($K:$K,E955+1):$K$203&lt;&gt;"",0),0)+E955,"")))</f>
        <v>1097</v>
      </c>
      <c r="F956" s="840">
        <f t="shared" si="233"/>
        <v>0</v>
      </c>
      <c r="G956" s="840" t="str">
        <f t="shared" si="225"/>
        <v>0</v>
      </c>
      <c r="H956" s="841" t="str">
        <f t="shared" si="226"/>
        <v/>
      </c>
      <c r="I956" s="839" t="str">
        <f t="shared" si="227"/>
        <v/>
      </c>
      <c r="M956" s="785">
        <f t="shared" si="228"/>
        <v>1</v>
      </c>
      <c r="N956" s="842">
        <f t="shared" si="229"/>
        <v>939</v>
      </c>
      <c r="O956" s="816" t="str">
        <f t="shared" si="230"/>
        <v>0</v>
      </c>
      <c r="P956" s="842">
        <f t="shared" si="231"/>
        <v>1</v>
      </c>
      <c r="Q956" s="842">
        <f t="shared" si="232"/>
        <v>1</v>
      </c>
    </row>
    <row r="957" spans="2:17">
      <c r="B957" s="839"/>
      <c r="C957" s="839"/>
      <c r="D957" s="839"/>
      <c r="E957" s="839">
        <f>IF(H956&lt;&gt;"",E956,IF(E956="","",IFERROR(MATCH(TRUE(),INDEX(INDEX($K:$K,E956+1):$K$203&lt;&gt;"",0),0)+E956,"")))</f>
        <v>1098</v>
      </c>
      <c r="F957" s="840">
        <f t="shared" si="233"/>
        <v>0</v>
      </c>
      <c r="G957" s="840" t="str">
        <f t="shared" si="225"/>
        <v>0</v>
      </c>
      <c r="H957" s="841" t="str">
        <f t="shared" si="226"/>
        <v/>
      </c>
      <c r="I957" s="839" t="str">
        <f t="shared" si="227"/>
        <v/>
      </c>
      <c r="M957" s="785">
        <f t="shared" si="228"/>
        <v>1</v>
      </c>
      <c r="N957" s="842">
        <f t="shared" si="229"/>
        <v>940</v>
      </c>
      <c r="O957" s="816" t="str">
        <f t="shared" si="230"/>
        <v>0</v>
      </c>
      <c r="P957" s="842">
        <f t="shared" si="231"/>
        <v>1</v>
      </c>
      <c r="Q957" s="842">
        <f t="shared" si="232"/>
        <v>1</v>
      </c>
    </row>
    <row r="958" spans="2:17">
      <c r="B958" s="839"/>
      <c r="C958" s="839"/>
      <c r="D958" s="839"/>
      <c r="E958" s="839">
        <f>IF(H957&lt;&gt;"",E957,IF(E957="","",IFERROR(MATCH(TRUE(),INDEX(INDEX($K:$K,E957+1):$K$203&lt;&gt;"",0),0)+E957,"")))</f>
        <v>1099</v>
      </c>
      <c r="F958" s="840">
        <f t="shared" si="233"/>
        <v>0</v>
      </c>
      <c r="G958" s="840" t="str">
        <f t="shared" si="225"/>
        <v>0</v>
      </c>
      <c r="H958" s="841" t="str">
        <f t="shared" si="226"/>
        <v/>
      </c>
      <c r="I958" s="839" t="str">
        <f t="shared" si="227"/>
        <v/>
      </c>
      <c r="M958" s="785">
        <f t="shared" si="228"/>
        <v>1</v>
      </c>
      <c r="N958" s="842">
        <f t="shared" si="229"/>
        <v>941</v>
      </c>
      <c r="O958" s="816" t="str">
        <f t="shared" si="230"/>
        <v>0</v>
      </c>
      <c r="P958" s="842">
        <f t="shared" si="231"/>
        <v>1</v>
      </c>
      <c r="Q958" s="842">
        <f t="shared" si="232"/>
        <v>1</v>
      </c>
    </row>
    <row r="959" spans="2:17">
      <c r="B959" s="839"/>
      <c r="C959" s="839"/>
      <c r="D959" s="839"/>
      <c r="E959" s="839">
        <f>IF(H958&lt;&gt;"",E958,IF(E958="","",IFERROR(MATCH(TRUE(),INDEX(INDEX($K:$K,E958+1):$K$203&lt;&gt;"",0),0)+E958,"")))</f>
        <v>1100</v>
      </c>
      <c r="F959" s="840">
        <f t="shared" si="233"/>
        <v>0</v>
      </c>
      <c r="G959" s="840" t="str">
        <f t="shared" si="225"/>
        <v>0</v>
      </c>
      <c r="H959" s="841" t="str">
        <f t="shared" si="226"/>
        <v/>
      </c>
      <c r="I959" s="839" t="str">
        <f t="shared" si="227"/>
        <v/>
      </c>
      <c r="M959" s="785">
        <f t="shared" si="228"/>
        <v>1</v>
      </c>
      <c r="N959" s="842">
        <f t="shared" si="229"/>
        <v>942</v>
      </c>
      <c r="O959" s="816" t="str">
        <f t="shared" si="230"/>
        <v>0</v>
      </c>
      <c r="P959" s="842">
        <f t="shared" si="231"/>
        <v>1</v>
      </c>
      <c r="Q959" s="842">
        <f t="shared" si="232"/>
        <v>1</v>
      </c>
    </row>
    <row r="960" spans="2:17">
      <c r="B960" s="839"/>
      <c r="C960" s="839"/>
      <c r="D960" s="839"/>
      <c r="E960" s="839">
        <f>IF(H959&lt;&gt;"",E959,IF(E959="","",IFERROR(MATCH(TRUE(),INDEX(INDEX($K:$K,E959+1):$K$203&lt;&gt;"",0),0)+E959,"")))</f>
        <v>1101</v>
      </c>
      <c r="F960" s="840">
        <f t="shared" si="233"/>
        <v>0</v>
      </c>
      <c r="G960" s="840" t="str">
        <f t="shared" si="225"/>
        <v>0</v>
      </c>
      <c r="H960" s="841" t="str">
        <f t="shared" si="226"/>
        <v/>
      </c>
      <c r="I960" s="839" t="str">
        <f t="shared" si="227"/>
        <v/>
      </c>
      <c r="M960" s="785">
        <f t="shared" si="228"/>
        <v>1</v>
      </c>
      <c r="N960" s="842">
        <f t="shared" si="229"/>
        <v>943</v>
      </c>
      <c r="O960" s="816" t="str">
        <f t="shared" si="230"/>
        <v>0</v>
      </c>
      <c r="P960" s="842">
        <f t="shared" si="231"/>
        <v>1</v>
      </c>
      <c r="Q960" s="842">
        <f t="shared" si="232"/>
        <v>1</v>
      </c>
    </row>
    <row r="961" spans="2:17">
      <c r="B961" s="839"/>
      <c r="C961" s="839"/>
      <c r="D961" s="839"/>
      <c r="E961" s="839">
        <f>IF(H960&lt;&gt;"",E960,IF(E960="","",IFERROR(MATCH(TRUE(),INDEX(INDEX($K:$K,E960+1):$K$203&lt;&gt;"",0),0)+E960,"")))</f>
        <v>1102</v>
      </c>
      <c r="F961" s="840">
        <f t="shared" si="233"/>
        <v>0</v>
      </c>
      <c r="G961" s="840" t="str">
        <f t="shared" si="225"/>
        <v>0</v>
      </c>
      <c r="H961" s="841" t="str">
        <f t="shared" si="226"/>
        <v/>
      </c>
      <c r="I961" s="839" t="str">
        <f t="shared" si="227"/>
        <v/>
      </c>
      <c r="M961" s="785">
        <f t="shared" si="228"/>
        <v>1</v>
      </c>
      <c r="N961" s="842">
        <f t="shared" si="229"/>
        <v>944</v>
      </c>
      <c r="O961" s="816" t="str">
        <f t="shared" si="230"/>
        <v>0</v>
      </c>
      <c r="P961" s="842">
        <f t="shared" si="231"/>
        <v>1</v>
      </c>
      <c r="Q961" s="842">
        <f t="shared" si="232"/>
        <v>1</v>
      </c>
    </row>
    <row r="962" spans="2:17">
      <c r="B962" s="839"/>
      <c r="C962" s="839"/>
      <c r="D962" s="839"/>
      <c r="E962" s="839">
        <f>IF(H961&lt;&gt;"",E961,IF(E961="","",IFERROR(MATCH(TRUE(),INDEX(INDEX($K:$K,E961+1):$K$203&lt;&gt;"",0),0)+E961,"")))</f>
        <v>1103</v>
      </c>
      <c r="F962" s="840">
        <f t="shared" si="233"/>
        <v>0</v>
      </c>
      <c r="G962" s="840" t="str">
        <f t="shared" si="225"/>
        <v>0</v>
      </c>
      <c r="H962" s="841" t="str">
        <f t="shared" si="226"/>
        <v/>
      </c>
      <c r="I962" s="839" t="str">
        <f t="shared" si="227"/>
        <v/>
      </c>
      <c r="M962" s="785">
        <f t="shared" si="228"/>
        <v>1</v>
      </c>
      <c r="N962" s="842">
        <f t="shared" si="229"/>
        <v>945</v>
      </c>
      <c r="O962" s="816" t="str">
        <f t="shared" si="230"/>
        <v>0</v>
      </c>
      <c r="P962" s="842">
        <f t="shared" si="231"/>
        <v>1</v>
      </c>
      <c r="Q962" s="842">
        <f t="shared" si="232"/>
        <v>1</v>
      </c>
    </row>
    <row r="963" spans="2:17">
      <c r="B963" s="839"/>
      <c r="C963" s="839"/>
      <c r="D963" s="839"/>
      <c r="E963" s="839">
        <f>IF(H962&lt;&gt;"",E962,IF(E962="","",IFERROR(MATCH(TRUE(),INDEX(INDEX($K:$K,E962+1):$K$203&lt;&gt;"",0),0)+E962,"")))</f>
        <v>1104</v>
      </c>
      <c r="F963" s="840">
        <f t="shared" si="233"/>
        <v>0</v>
      </c>
      <c r="G963" s="840" t="str">
        <f t="shared" si="225"/>
        <v>0</v>
      </c>
      <c r="H963" s="841" t="str">
        <f t="shared" si="226"/>
        <v/>
      </c>
      <c r="I963" s="839" t="str">
        <f t="shared" si="227"/>
        <v/>
      </c>
      <c r="M963" s="785">
        <f t="shared" si="228"/>
        <v>1</v>
      </c>
      <c r="N963" s="842">
        <f t="shared" si="229"/>
        <v>946</v>
      </c>
      <c r="O963" s="816" t="str">
        <f t="shared" si="230"/>
        <v>0</v>
      </c>
      <c r="P963" s="842">
        <f t="shared" si="231"/>
        <v>1</v>
      </c>
      <c r="Q963" s="842">
        <f t="shared" si="232"/>
        <v>1</v>
      </c>
    </row>
    <row r="964" spans="2:17">
      <c r="B964" s="839"/>
      <c r="C964" s="839"/>
      <c r="D964" s="839"/>
      <c r="E964" s="839">
        <f>IF(H963&lt;&gt;"",E963,IF(E963="","",IFERROR(MATCH(TRUE(),INDEX(INDEX($K:$K,E963+1):$K$203&lt;&gt;"",0),0)+E963,"")))</f>
        <v>1105</v>
      </c>
      <c r="F964" s="840">
        <f t="shared" si="233"/>
        <v>0</v>
      </c>
      <c r="G964" s="840" t="str">
        <f t="shared" si="225"/>
        <v>0</v>
      </c>
      <c r="H964" s="841" t="str">
        <f t="shared" si="226"/>
        <v/>
      </c>
      <c r="I964" s="839" t="str">
        <f t="shared" si="227"/>
        <v/>
      </c>
      <c r="M964" s="785">
        <f t="shared" si="228"/>
        <v>1</v>
      </c>
      <c r="N964" s="842">
        <f t="shared" si="229"/>
        <v>947</v>
      </c>
      <c r="O964" s="816" t="str">
        <f t="shared" si="230"/>
        <v>0</v>
      </c>
      <c r="P964" s="842">
        <f t="shared" si="231"/>
        <v>1</v>
      </c>
      <c r="Q964" s="842">
        <f t="shared" si="232"/>
        <v>1</v>
      </c>
    </row>
    <row r="965" spans="2:17">
      <c r="B965" s="839"/>
      <c r="C965" s="839"/>
      <c r="D965" s="839"/>
      <c r="E965" s="839">
        <f>IF(H964&lt;&gt;"",E964,IF(E964="","",IFERROR(MATCH(TRUE(),INDEX(INDEX($K:$K,E964+1):$K$203&lt;&gt;"",0),0)+E964,"")))</f>
        <v>1106</v>
      </c>
      <c r="F965" s="840">
        <f t="shared" si="233"/>
        <v>0</v>
      </c>
      <c r="G965" s="840" t="str">
        <f t="shared" si="225"/>
        <v>0</v>
      </c>
      <c r="H965" s="841" t="str">
        <f t="shared" si="226"/>
        <v/>
      </c>
      <c r="I965" s="839" t="str">
        <f t="shared" si="227"/>
        <v/>
      </c>
      <c r="M965" s="785">
        <f t="shared" si="228"/>
        <v>1</v>
      </c>
      <c r="N965" s="842">
        <f t="shared" si="229"/>
        <v>948</v>
      </c>
      <c r="O965" s="816" t="str">
        <f t="shared" si="230"/>
        <v>0</v>
      </c>
      <c r="P965" s="842">
        <f t="shared" si="231"/>
        <v>1</v>
      </c>
      <c r="Q965" s="842">
        <f t="shared" si="232"/>
        <v>1</v>
      </c>
    </row>
    <row r="966" spans="2:17">
      <c r="B966" s="839"/>
      <c r="C966" s="839"/>
      <c r="D966" s="839"/>
      <c r="E966" s="839">
        <f>IF(H965&lt;&gt;"",E965,IF(E965="","",IFERROR(MATCH(TRUE(),INDEX(INDEX($K:$K,E965+1):$K$203&lt;&gt;"",0),0)+E965,"")))</f>
        <v>1107</v>
      </c>
      <c r="F966" s="840">
        <f t="shared" si="233"/>
        <v>0</v>
      </c>
      <c r="G966" s="840" t="str">
        <f t="shared" si="225"/>
        <v>0</v>
      </c>
      <c r="H966" s="841" t="str">
        <f t="shared" si="226"/>
        <v/>
      </c>
      <c r="I966" s="839" t="str">
        <f t="shared" si="227"/>
        <v/>
      </c>
      <c r="M966" s="785">
        <f t="shared" si="228"/>
        <v>1</v>
      </c>
      <c r="N966" s="842">
        <f t="shared" si="229"/>
        <v>949</v>
      </c>
      <c r="O966" s="816" t="str">
        <f t="shared" si="230"/>
        <v>0</v>
      </c>
      <c r="P966" s="842">
        <f t="shared" si="231"/>
        <v>1</v>
      </c>
      <c r="Q966" s="842">
        <f t="shared" si="232"/>
        <v>1</v>
      </c>
    </row>
    <row r="967" spans="2:17">
      <c r="B967" s="839"/>
      <c r="C967" s="839"/>
      <c r="D967" s="839"/>
      <c r="E967" s="839">
        <f>IF(H966&lt;&gt;"",E966,IF(E966="","",IFERROR(MATCH(TRUE(),INDEX(INDEX($K:$K,E966+1):$K$203&lt;&gt;"",0),0)+E966,"")))</f>
        <v>1108</v>
      </c>
      <c r="F967" s="840">
        <f t="shared" si="233"/>
        <v>0</v>
      </c>
      <c r="G967" s="840" t="str">
        <f t="shared" si="225"/>
        <v>0</v>
      </c>
      <c r="H967" s="841" t="str">
        <f t="shared" si="226"/>
        <v/>
      </c>
      <c r="I967" s="839" t="str">
        <f t="shared" si="227"/>
        <v/>
      </c>
      <c r="M967" s="785">
        <f t="shared" si="228"/>
        <v>1</v>
      </c>
      <c r="N967" s="842">
        <f t="shared" si="229"/>
        <v>950</v>
      </c>
      <c r="O967" s="816" t="str">
        <f t="shared" si="230"/>
        <v>0</v>
      </c>
      <c r="P967" s="842">
        <f t="shared" si="231"/>
        <v>1</v>
      </c>
      <c r="Q967" s="842">
        <f t="shared" si="232"/>
        <v>1</v>
      </c>
    </row>
    <row r="968" spans="2:17">
      <c r="B968" s="839"/>
      <c r="C968" s="839"/>
      <c r="D968" s="839"/>
      <c r="E968" s="839">
        <f>IF(H967&lt;&gt;"",E967,IF(E967="","",IFERROR(MATCH(TRUE(),INDEX(INDEX($K:$K,E967+1):$K$203&lt;&gt;"",0),0)+E967,"")))</f>
        <v>1109</v>
      </c>
      <c r="F968" s="840">
        <f t="shared" si="233"/>
        <v>0</v>
      </c>
      <c r="G968" s="840" t="str">
        <f t="shared" si="225"/>
        <v>0</v>
      </c>
      <c r="H968" s="841" t="str">
        <f t="shared" si="226"/>
        <v/>
      </c>
      <c r="I968" s="839" t="str">
        <f t="shared" si="227"/>
        <v/>
      </c>
      <c r="M968" s="785">
        <f t="shared" si="228"/>
        <v>1</v>
      </c>
      <c r="N968" s="842">
        <f t="shared" si="229"/>
        <v>951</v>
      </c>
      <c r="O968" s="816" t="str">
        <f t="shared" si="230"/>
        <v>0</v>
      </c>
      <c r="P968" s="842">
        <f t="shared" si="231"/>
        <v>1</v>
      </c>
      <c r="Q968" s="842">
        <f t="shared" si="232"/>
        <v>1</v>
      </c>
    </row>
    <row r="969" spans="2:17">
      <c r="B969" s="839"/>
      <c r="C969" s="839"/>
      <c r="D969" s="839"/>
      <c r="E969" s="839">
        <f>IF(H968&lt;&gt;"",E968,IF(E968="","",IFERROR(MATCH(TRUE(),INDEX(INDEX($K:$K,E968+1):$K$203&lt;&gt;"",0),0)+E968,"")))</f>
        <v>1110</v>
      </c>
      <c r="F969" s="840">
        <f t="shared" si="233"/>
        <v>0</v>
      </c>
      <c r="G969" s="840" t="str">
        <f t="shared" si="225"/>
        <v>0</v>
      </c>
      <c r="H969" s="841" t="str">
        <f t="shared" si="226"/>
        <v/>
      </c>
      <c r="I969" s="839" t="str">
        <f t="shared" si="227"/>
        <v/>
      </c>
      <c r="M969" s="785">
        <f t="shared" si="228"/>
        <v>1</v>
      </c>
      <c r="N969" s="842">
        <f t="shared" si="229"/>
        <v>952</v>
      </c>
      <c r="O969" s="816" t="str">
        <f t="shared" si="230"/>
        <v>0</v>
      </c>
      <c r="P969" s="842">
        <f t="shared" si="231"/>
        <v>1</v>
      </c>
      <c r="Q969" s="842">
        <f t="shared" si="232"/>
        <v>1</v>
      </c>
    </row>
    <row r="970" spans="2:17">
      <c r="B970" s="839"/>
      <c r="C970" s="839"/>
      <c r="D970" s="839"/>
      <c r="E970" s="839">
        <f>IF(H969&lt;&gt;"",E969,IF(E969="","",IFERROR(MATCH(TRUE(),INDEX(INDEX($K:$K,E969+1):$K$203&lt;&gt;"",0),0)+E969,"")))</f>
        <v>1111</v>
      </c>
      <c r="F970" s="840">
        <f t="shared" si="233"/>
        <v>0</v>
      </c>
      <c r="G970" s="840" t="str">
        <f t="shared" si="225"/>
        <v>0</v>
      </c>
      <c r="H970" s="841" t="str">
        <f t="shared" si="226"/>
        <v/>
      </c>
      <c r="I970" s="839" t="str">
        <f t="shared" si="227"/>
        <v/>
      </c>
      <c r="M970" s="785">
        <f t="shared" si="228"/>
        <v>1</v>
      </c>
      <c r="N970" s="842">
        <f t="shared" si="229"/>
        <v>953</v>
      </c>
      <c r="O970" s="816" t="str">
        <f t="shared" si="230"/>
        <v>0</v>
      </c>
      <c r="P970" s="842">
        <f t="shared" si="231"/>
        <v>1</v>
      </c>
      <c r="Q970" s="842">
        <f t="shared" si="232"/>
        <v>1</v>
      </c>
    </row>
    <row r="971" spans="2:17">
      <c r="B971" s="839"/>
      <c r="C971" s="839"/>
      <c r="D971" s="839"/>
      <c r="E971" s="839">
        <f>IF(H970&lt;&gt;"",E970,IF(E970="","",IFERROR(MATCH(TRUE(),INDEX(INDEX($K:$K,E970+1):$K$203&lt;&gt;"",0),0)+E970,"")))</f>
        <v>1112</v>
      </c>
      <c r="F971" s="840">
        <f t="shared" si="233"/>
        <v>0</v>
      </c>
      <c r="G971" s="840" t="str">
        <f t="shared" si="225"/>
        <v>0</v>
      </c>
      <c r="H971" s="841" t="str">
        <f t="shared" si="226"/>
        <v/>
      </c>
      <c r="I971" s="839" t="str">
        <f t="shared" si="227"/>
        <v/>
      </c>
      <c r="M971" s="785">
        <f t="shared" si="228"/>
        <v>1</v>
      </c>
      <c r="N971" s="842">
        <f t="shared" si="229"/>
        <v>954</v>
      </c>
      <c r="O971" s="816" t="str">
        <f t="shared" si="230"/>
        <v>0</v>
      </c>
      <c r="P971" s="842">
        <f t="shared" si="231"/>
        <v>1</v>
      </c>
      <c r="Q971" s="842">
        <f t="shared" si="232"/>
        <v>1</v>
      </c>
    </row>
    <row r="972" spans="2:17">
      <c r="B972" s="839"/>
      <c r="C972" s="839"/>
      <c r="D972" s="839"/>
      <c r="E972" s="839">
        <f>IF(H971&lt;&gt;"",E971,IF(E971="","",IFERROR(MATCH(TRUE(),INDEX(INDEX($K:$K,E971+1):$K$203&lt;&gt;"",0),0)+E971,"")))</f>
        <v>1113</v>
      </c>
      <c r="F972" s="840">
        <f t="shared" si="233"/>
        <v>0</v>
      </c>
      <c r="G972" s="840" t="str">
        <f t="shared" si="225"/>
        <v>0</v>
      </c>
      <c r="H972" s="841" t="str">
        <f t="shared" si="226"/>
        <v/>
      </c>
      <c r="I972" s="839" t="str">
        <f t="shared" si="227"/>
        <v/>
      </c>
      <c r="M972" s="785">
        <f t="shared" si="228"/>
        <v>1</v>
      </c>
      <c r="N972" s="842">
        <f t="shared" si="229"/>
        <v>955</v>
      </c>
      <c r="O972" s="816" t="str">
        <f t="shared" si="230"/>
        <v>0</v>
      </c>
      <c r="P972" s="842">
        <f t="shared" si="231"/>
        <v>1</v>
      </c>
      <c r="Q972" s="842">
        <f t="shared" si="232"/>
        <v>1</v>
      </c>
    </row>
    <row r="973" spans="2:17">
      <c r="B973" s="839"/>
      <c r="C973" s="839"/>
      <c r="D973" s="839"/>
      <c r="E973" s="839">
        <f>IF(H972&lt;&gt;"",E972,IF(E972="","",IFERROR(MATCH(TRUE(),INDEX(INDEX($K:$K,E972+1):$K$203&lt;&gt;"",0),0)+E972,"")))</f>
        <v>1114</v>
      </c>
      <c r="F973" s="840">
        <f t="shared" si="233"/>
        <v>0</v>
      </c>
      <c r="G973" s="840" t="str">
        <f t="shared" si="225"/>
        <v>0</v>
      </c>
      <c r="H973" s="841" t="str">
        <f t="shared" si="226"/>
        <v/>
      </c>
      <c r="I973" s="839" t="str">
        <f t="shared" si="227"/>
        <v/>
      </c>
      <c r="M973" s="785">
        <f t="shared" si="228"/>
        <v>1</v>
      </c>
      <c r="N973" s="842">
        <f t="shared" si="229"/>
        <v>956</v>
      </c>
      <c r="O973" s="816" t="str">
        <f t="shared" si="230"/>
        <v>0</v>
      </c>
      <c r="P973" s="842">
        <f t="shared" si="231"/>
        <v>1</v>
      </c>
      <c r="Q973" s="842">
        <f t="shared" si="232"/>
        <v>1</v>
      </c>
    </row>
    <row r="974" spans="2:17">
      <c r="B974" s="839"/>
      <c r="C974" s="839"/>
      <c r="D974" s="839"/>
      <c r="E974" s="839">
        <f>IF(H973&lt;&gt;"",E973,IF(E973="","",IFERROR(MATCH(TRUE(),INDEX(INDEX($K:$K,E973+1):$K$203&lt;&gt;"",0),0)+E973,"")))</f>
        <v>1115</v>
      </c>
      <c r="F974" s="840">
        <f t="shared" si="233"/>
        <v>0</v>
      </c>
      <c r="G974" s="840" t="str">
        <f t="shared" si="225"/>
        <v>0</v>
      </c>
      <c r="H974" s="841" t="str">
        <f t="shared" si="226"/>
        <v/>
      </c>
      <c r="I974" s="839" t="str">
        <f t="shared" si="227"/>
        <v/>
      </c>
      <c r="M974" s="785">
        <f t="shared" si="228"/>
        <v>1</v>
      </c>
      <c r="N974" s="842">
        <f t="shared" si="229"/>
        <v>957</v>
      </c>
      <c r="O974" s="816" t="str">
        <f t="shared" si="230"/>
        <v>0</v>
      </c>
      <c r="P974" s="842">
        <f t="shared" si="231"/>
        <v>1</v>
      </c>
      <c r="Q974" s="842">
        <f t="shared" si="232"/>
        <v>1</v>
      </c>
    </row>
    <row r="975" spans="2:17">
      <c r="B975" s="839"/>
      <c r="C975" s="839"/>
      <c r="D975" s="839"/>
      <c r="E975" s="839">
        <f>IF(H974&lt;&gt;"",E974,IF(E974="","",IFERROR(MATCH(TRUE(),INDEX(INDEX($K:$K,E974+1):$K$203&lt;&gt;"",0),0)+E974,"")))</f>
        <v>1116</v>
      </c>
      <c r="F975" s="840">
        <f t="shared" si="233"/>
        <v>0</v>
      </c>
      <c r="G975" s="840" t="str">
        <f t="shared" si="225"/>
        <v>0</v>
      </c>
      <c r="H975" s="841" t="str">
        <f t="shared" si="226"/>
        <v/>
      </c>
      <c r="I975" s="839" t="str">
        <f t="shared" si="227"/>
        <v/>
      </c>
      <c r="M975" s="785">
        <f t="shared" si="228"/>
        <v>1</v>
      </c>
      <c r="N975" s="842">
        <f t="shared" si="229"/>
        <v>958</v>
      </c>
      <c r="O975" s="816" t="str">
        <f t="shared" si="230"/>
        <v>0</v>
      </c>
      <c r="P975" s="842">
        <f t="shared" si="231"/>
        <v>1</v>
      </c>
      <c r="Q975" s="842">
        <f t="shared" si="232"/>
        <v>1</v>
      </c>
    </row>
    <row r="976" spans="2:17">
      <c r="B976" s="839"/>
      <c r="C976" s="839"/>
      <c r="D976" s="839"/>
      <c r="E976" s="839">
        <f>IF(H975&lt;&gt;"",E975,IF(E975="","",IFERROR(MATCH(TRUE(),INDEX(INDEX($K:$K,E975+1):$K$203&lt;&gt;"",0),0)+E975,"")))</f>
        <v>1117</v>
      </c>
      <c r="F976" s="840">
        <f t="shared" si="233"/>
        <v>0</v>
      </c>
      <c r="G976" s="840" t="str">
        <f t="shared" si="225"/>
        <v>0</v>
      </c>
      <c r="H976" s="841" t="str">
        <f t="shared" si="226"/>
        <v/>
      </c>
      <c r="I976" s="839" t="str">
        <f t="shared" si="227"/>
        <v/>
      </c>
      <c r="M976" s="785">
        <f t="shared" si="228"/>
        <v>1</v>
      </c>
      <c r="N976" s="842">
        <f t="shared" si="229"/>
        <v>959</v>
      </c>
      <c r="O976" s="816" t="str">
        <f t="shared" si="230"/>
        <v>0</v>
      </c>
      <c r="P976" s="842">
        <f t="shared" si="231"/>
        <v>1</v>
      </c>
      <c r="Q976" s="842">
        <f t="shared" si="232"/>
        <v>1</v>
      </c>
    </row>
    <row r="977" spans="2:17">
      <c r="B977" s="839"/>
      <c r="C977" s="839"/>
      <c r="D977" s="839"/>
      <c r="E977" s="839">
        <f>IF(H976&lt;&gt;"",E976,IF(E976="","",IFERROR(MATCH(TRUE(),INDEX(INDEX($K:$K,E976+1):$K$203&lt;&gt;"",0),0)+E976,"")))</f>
        <v>1118</v>
      </c>
      <c r="F977" s="840">
        <f t="shared" si="233"/>
        <v>0</v>
      </c>
      <c r="G977" s="840" t="str">
        <f t="shared" si="225"/>
        <v>0</v>
      </c>
      <c r="H977" s="841" t="str">
        <f t="shared" si="226"/>
        <v/>
      </c>
      <c r="I977" s="839" t="str">
        <f t="shared" si="227"/>
        <v/>
      </c>
      <c r="M977" s="785">
        <f t="shared" si="228"/>
        <v>1</v>
      </c>
      <c r="N977" s="842">
        <f t="shared" si="229"/>
        <v>960</v>
      </c>
      <c r="O977" s="816" t="str">
        <f t="shared" si="230"/>
        <v>0</v>
      </c>
      <c r="P977" s="842">
        <f t="shared" si="231"/>
        <v>1</v>
      </c>
      <c r="Q977" s="842">
        <f t="shared" si="232"/>
        <v>1</v>
      </c>
    </row>
    <row r="978" spans="2:17">
      <c r="B978" s="839"/>
      <c r="C978" s="839"/>
      <c r="D978" s="839"/>
      <c r="E978" s="839">
        <f>IF(H977&lt;&gt;"",E977,IF(E977="","",IFERROR(MATCH(TRUE(),INDEX(INDEX($K:$K,E977+1):$K$203&lt;&gt;"",0),0)+E977,"")))</f>
        <v>1119</v>
      </c>
      <c r="F978" s="840">
        <f t="shared" si="233"/>
        <v>0</v>
      </c>
      <c r="G978" s="840" t="str">
        <f t="shared" ref="G978:G1017" si="234">IF(OR(F978="",M978=""),"",LEFT(F978,M978))</f>
        <v>0</v>
      </c>
      <c r="H978" s="841" t="str">
        <f t="shared" ref="H978:H1017" si="235">IF(OR(F978="",M978=""),"",TRIM(MID(F978,M978+1,99999)))</f>
        <v/>
      </c>
      <c r="I978" s="839" t="str">
        <f t="shared" ref="I978:I1017" si="236">IF(AND(F978&lt;&gt;"",$N$10&gt;0,M978&gt;$N$10),"Mot &gt; limite","")</f>
        <v/>
      </c>
      <c r="M978" s="785">
        <f t="shared" ref="M978:M1017" si="237">IF(OR(F978="",$N$10="",$N$10&lt;=0),"",IF(LEN(F978)&lt;=$N$10,LEN(F978),IFERROR(FIND("♦",SUBSTITUTE(LEFT(F978,$N$10)," ","♦",LEN(LEFT(F978,$N$10))-LEN(SUBSTITUTE(LEFT(F978,$N$10)," ","")))),FIND(" ",F978&amp;" ",$N$10+1)-1)))</f>
        <v>1</v>
      </c>
      <c r="N978" s="842">
        <f t="shared" ref="N978:N1017" si="238">IF(O978="","",ROW()-17)</f>
        <v>961</v>
      </c>
      <c r="O978" s="816" t="str">
        <f t="shared" ref="O978:O1017" si="239">G978</f>
        <v>0</v>
      </c>
      <c r="P978" s="842">
        <f t="shared" ref="P978:P1017" si="240">IF(O978="","",LEN(TRIM(O978))-LEN(SUBSTITUTE(TRIM(O978)," ",""))+1)</f>
        <v>1</v>
      </c>
      <c r="Q978" s="842">
        <f t="shared" ref="Q978:Q1017" si="241">IF(O978="","",LEN(O978))</f>
        <v>1</v>
      </c>
    </row>
    <row r="979" spans="2:17">
      <c r="B979" s="839"/>
      <c r="C979" s="839"/>
      <c r="D979" s="839"/>
      <c r="E979" s="839">
        <f>IF(H978&lt;&gt;"",E978,IF(E978="","",IFERROR(MATCH(TRUE(),INDEX(INDEX($K:$K,E978+1):$K$203&lt;&gt;"",0),0)+E978,"")))</f>
        <v>1120</v>
      </c>
      <c r="F979" s="840">
        <f t="shared" ref="F979:F1017" si="242">IF(E979="","",IF(H978&lt;&gt;"",H978,INDEX($D:$D,E979)))</f>
        <v>0</v>
      </c>
      <c r="G979" s="840" t="str">
        <f t="shared" si="234"/>
        <v>0</v>
      </c>
      <c r="H979" s="841" t="str">
        <f t="shared" si="235"/>
        <v/>
      </c>
      <c r="I979" s="839" t="str">
        <f t="shared" si="236"/>
        <v/>
      </c>
      <c r="M979" s="785">
        <f t="shared" si="237"/>
        <v>1</v>
      </c>
      <c r="N979" s="842">
        <f t="shared" si="238"/>
        <v>962</v>
      </c>
      <c r="O979" s="816" t="str">
        <f t="shared" si="239"/>
        <v>0</v>
      </c>
      <c r="P979" s="842">
        <f t="shared" si="240"/>
        <v>1</v>
      </c>
      <c r="Q979" s="842">
        <f t="shared" si="241"/>
        <v>1</v>
      </c>
    </row>
    <row r="980" spans="2:17">
      <c r="B980" s="839"/>
      <c r="C980" s="839"/>
      <c r="D980" s="839"/>
      <c r="E980" s="839">
        <f>IF(H979&lt;&gt;"",E979,IF(E979="","",IFERROR(MATCH(TRUE(),INDEX(INDEX($K:$K,E979+1):$K$203&lt;&gt;"",0),0)+E979,"")))</f>
        <v>1121</v>
      </c>
      <c r="F980" s="840">
        <f t="shared" si="242"/>
        <v>0</v>
      </c>
      <c r="G980" s="840" t="str">
        <f t="shared" si="234"/>
        <v>0</v>
      </c>
      <c r="H980" s="841" t="str">
        <f t="shared" si="235"/>
        <v/>
      </c>
      <c r="I980" s="839" t="str">
        <f t="shared" si="236"/>
        <v/>
      </c>
      <c r="M980" s="785">
        <f t="shared" si="237"/>
        <v>1</v>
      </c>
      <c r="N980" s="842">
        <f t="shared" si="238"/>
        <v>963</v>
      </c>
      <c r="O980" s="816" t="str">
        <f t="shared" si="239"/>
        <v>0</v>
      </c>
      <c r="P980" s="842">
        <f t="shared" si="240"/>
        <v>1</v>
      </c>
      <c r="Q980" s="842">
        <f t="shared" si="241"/>
        <v>1</v>
      </c>
    </row>
    <row r="981" spans="2:17">
      <c r="B981" s="839"/>
      <c r="C981" s="839"/>
      <c r="D981" s="839"/>
      <c r="E981" s="839">
        <f>IF(H980&lt;&gt;"",E980,IF(E980="","",IFERROR(MATCH(TRUE(),INDEX(INDEX($K:$K,E980+1):$K$203&lt;&gt;"",0),0)+E980,"")))</f>
        <v>1122</v>
      </c>
      <c r="F981" s="840">
        <f t="shared" si="242"/>
        <v>0</v>
      </c>
      <c r="G981" s="840" t="str">
        <f t="shared" si="234"/>
        <v>0</v>
      </c>
      <c r="H981" s="841" t="str">
        <f t="shared" si="235"/>
        <v/>
      </c>
      <c r="I981" s="839" t="str">
        <f t="shared" si="236"/>
        <v/>
      </c>
      <c r="M981" s="785">
        <f t="shared" si="237"/>
        <v>1</v>
      </c>
      <c r="N981" s="842">
        <f t="shared" si="238"/>
        <v>964</v>
      </c>
      <c r="O981" s="816" t="str">
        <f t="shared" si="239"/>
        <v>0</v>
      </c>
      <c r="P981" s="842">
        <f t="shared" si="240"/>
        <v>1</v>
      </c>
      <c r="Q981" s="842">
        <f t="shared" si="241"/>
        <v>1</v>
      </c>
    </row>
    <row r="982" spans="2:17">
      <c r="B982" s="839"/>
      <c r="C982" s="839"/>
      <c r="D982" s="839"/>
      <c r="E982" s="839">
        <f>IF(H981&lt;&gt;"",E981,IF(E981="","",IFERROR(MATCH(TRUE(),INDEX(INDEX($K:$K,E981+1):$K$203&lt;&gt;"",0),0)+E981,"")))</f>
        <v>1123</v>
      </c>
      <c r="F982" s="840">
        <f t="shared" si="242"/>
        <v>0</v>
      </c>
      <c r="G982" s="840" t="str">
        <f t="shared" si="234"/>
        <v>0</v>
      </c>
      <c r="H982" s="841" t="str">
        <f t="shared" si="235"/>
        <v/>
      </c>
      <c r="I982" s="839" t="str">
        <f t="shared" si="236"/>
        <v/>
      </c>
      <c r="M982" s="785">
        <f t="shared" si="237"/>
        <v>1</v>
      </c>
      <c r="N982" s="842">
        <f t="shared" si="238"/>
        <v>965</v>
      </c>
      <c r="O982" s="816" t="str">
        <f t="shared" si="239"/>
        <v>0</v>
      </c>
      <c r="P982" s="842">
        <f t="shared" si="240"/>
        <v>1</v>
      </c>
      <c r="Q982" s="842">
        <f t="shared" si="241"/>
        <v>1</v>
      </c>
    </row>
    <row r="983" spans="2:17">
      <c r="B983" s="839"/>
      <c r="C983" s="839"/>
      <c r="D983" s="839"/>
      <c r="E983" s="839">
        <f>IF(H982&lt;&gt;"",E982,IF(E982="","",IFERROR(MATCH(TRUE(),INDEX(INDEX($K:$K,E982+1):$K$203&lt;&gt;"",0),0)+E982,"")))</f>
        <v>1124</v>
      </c>
      <c r="F983" s="840">
        <f t="shared" si="242"/>
        <v>0</v>
      </c>
      <c r="G983" s="840" t="str">
        <f t="shared" si="234"/>
        <v>0</v>
      </c>
      <c r="H983" s="841" t="str">
        <f t="shared" si="235"/>
        <v/>
      </c>
      <c r="I983" s="839" t="str">
        <f t="shared" si="236"/>
        <v/>
      </c>
      <c r="M983" s="785">
        <f t="shared" si="237"/>
        <v>1</v>
      </c>
      <c r="N983" s="842">
        <f t="shared" si="238"/>
        <v>966</v>
      </c>
      <c r="O983" s="816" t="str">
        <f t="shared" si="239"/>
        <v>0</v>
      </c>
      <c r="P983" s="842">
        <f t="shared" si="240"/>
        <v>1</v>
      </c>
      <c r="Q983" s="842">
        <f t="shared" si="241"/>
        <v>1</v>
      </c>
    </row>
    <row r="984" spans="2:17">
      <c r="B984" s="839"/>
      <c r="C984" s="839"/>
      <c r="D984" s="839"/>
      <c r="E984" s="839">
        <f>IF(H983&lt;&gt;"",E983,IF(E983="","",IFERROR(MATCH(TRUE(),INDEX(INDEX($K:$K,E983+1):$K$203&lt;&gt;"",0),0)+E983,"")))</f>
        <v>1125</v>
      </c>
      <c r="F984" s="840">
        <f t="shared" si="242"/>
        <v>0</v>
      </c>
      <c r="G984" s="840" t="str">
        <f t="shared" si="234"/>
        <v>0</v>
      </c>
      <c r="H984" s="841" t="str">
        <f t="shared" si="235"/>
        <v/>
      </c>
      <c r="I984" s="839" t="str">
        <f t="shared" si="236"/>
        <v/>
      </c>
      <c r="M984" s="785">
        <f t="shared" si="237"/>
        <v>1</v>
      </c>
      <c r="N984" s="842">
        <f t="shared" si="238"/>
        <v>967</v>
      </c>
      <c r="O984" s="816" t="str">
        <f t="shared" si="239"/>
        <v>0</v>
      </c>
      <c r="P984" s="842">
        <f t="shared" si="240"/>
        <v>1</v>
      </c>
      <c r="Q984" s="842">
        <f t="shared" si="241"/>
        <v>1</v>
      </c>
    </row>
    <row r="985" spans="2:17">
      <c r="B985" s="839"/>
      <c r="C985" s="839"/>
      <c r="D985" s="839"/>
      <c r="E985" s="839">
        <f>IF(H984&lt;&gt;"",E984,IF(E984="","",IFERROR(MATCH(TRUE(),INDEX(INDEX($K:$K,E984+1):$K$203&lt;&gt;"",0),0)+E984,"")))</f>
        <v>1126</v>
      </c>
      <c r="F985" s="840">
        <f t="shared" si="242"/>
        <v>0</v>
      </c>
      <c r="G985" s="840" t="str">
        <f t="shared" si="234"/>
        <v>0</v>
      </c>
      <c r="H985" s="841" t="str">
        <f t="shared" si="235"/>
        <v/>
      </c>
      <c r="I985" s="839" t="str">
        <f t="shared" si="236"/>
        <v/>
      </c>
      <c r="M985" s="785">
        <f t="shared" si="237"/>
        <v>1</v>
      </c>
      <c r="N985" s="842">
        <f t="shared" si="238"/>
        <v>968</v>
      </c>
      <c r="O985" s="816" t="str">
        <f t="shared" si="239"/>
        <v>0</v>
      </c>
      <c r="P985" s="842">
        <f t="shared" si="240"/>
        <v>1</v>
      </c>
      <c r="Q985" s="842">
        <f t="shared" si="241"/>
        <v>1</v>
      </c>
    </row>
    <row r="986" spans="2:17">
      <c r="B986" s="839"/>
      <c r="C986" s="839"/>
      <c r="D986" s="839"/>
      <c r="E986" s="839">
        <f>IF(H985&lt;&gt;"",E985,IF(E985="","",IFERROR(MATCH(TRUE(),INDEX(INDEX($K:$K,E985+1):$K$203&lt;&gt;"",0),0)+E985,"")))</f>
        <v>1127</v>
      </c>
      <c r="F986" s="840">
        <f t="shared" si="242"/>
        <v>0</v>
      </c>
      <c r="G986" s="840" t="str">
        <f t="shared" si="234"/>
        <v>0</v>
      </c>
      <c r="H986" s="841" t="str">
        <f t="shared" si="235"/>
        <v/>
      </c>
      <c r="I986" s="839" t="str">
        <f t="shared" si="236"/>
        <v/>
      </c>
      <c r="M986" s="785">
        <f t="shared" si="237"/>
        <v>1</v>
      </c>
      <c r="N986" s="842">
        <f t="shared" si="238"/>
        <v>969</v>
      </c>
      <c r="O986" s="816" t="str">
        <f t="shared" si="239"/>
        <v>0</v>
      </c>
      <c r="P986" s="842">
        <f t="shared" si="240"/>
        <v>1</v>
      </c>
      <c r="Q986" s="842">
        <f t="shared" si="241"/>
        <v>1</v>
      </c>
    </row>
    <row r="987" spans="2:17">
      <c r="B987" s="839"/>
      <c r="C987" s="839"/>
      <c r="D987" s="839"/>
      <c r="E987" s="839">
        <f>IF(H986&lt;&gt;"",E986,IF(E986="","",IFERROR(MATCH(TRUE(),INDEX(INDEX($K:$K,E986+1):$K$203&lt;&gt;"",0),0)+E986,"")))</f>
        <v>1128</v>
      </c>
      <c r="F987" s="840">
        <f t="shared" si="242"/>
        <v>0</v>
      </c>
      <c r="G987" s="840" t="str">
        <f t="shared" si="234"/>
        <v>0</v>
      </c>
      <c r="H987" s="841" t="str">
        <f t="shared" si="235"/>
        <v/>
      </c>
      <c r="I987" s="839" t="str">
        <f t="shared" si="236"/>
        <v/>
      </c>
      <c r="M987" s="785">
        <f t="shared" si="237"/>
        <v>1</v>
      </c>
      <c r="N987" s="842">
        <f t="shared" si="238"/>
        <v>970</v>
      </c>
      <c r="O987" s="816" t="str">
        <f t="shared" si="239"/>
        <v>0</v>
      </c>
      <c r="P987" s="842">
        <f t="shared" si="240"/>
        <v>1</v>
      </c>
      <c r="Q987" s="842">
        <f t="shared" si="241"/>
        <v>1</v>
      </c>
    </row>
    <row r="988" spans="2:17">
      <c r="B988" s="839"/>
      <c r="C988" s="839"/>
      <c r="D988" s="839"/>
      <c r="E988" s="839">
        <f>IF(H987&lt;&gt;"",E987,IF(E987="","",IFERROR(MATCH(TRUE(),INDEX(INDEX($K:$K,E987+1):$K$203&lt;&gt;"",0),0)+E987,"")))</f>
        <v>1129</v>
      </c>
      <c r="F988" s="840">
        <f t="shared" si="242"/>
        <v>0</v>
      </c>
      <c r="G988" s="840" t="str">
        <f t="shared" si="234"/>
        <v>0</v>
      </c>
      <c r="H988" s="841" t="str">
        <f t="shared" si="235"/>
        <v/>
      </c>
      <c r="I988" s="839" t="str">
        <f t="shared" si="236"/>
        <v/>
      </c>
      <c r="M988" s="785">
        <f t="shared" si="237"/>
        <v>1</v>
      </c>
      <c r="N988" s="842">
        <f t="shared" si="238"/>
        <v>971</v>
      </c>
      <c r="O988" s="816" t="str">
        <f t="shared" si="239"/>
        <v>0</v>
      </c>
      <c r="P988" s="842">
        <f t="shared" si="240"/>
        <v>1</v>
      </c>
      <c r="Q988" s="842">
        <f t="shared" si="241"/>
        <v>1</v>
      </c>
    </row>
    <row r="989" spans="2:17">
      <c r="B989" s="839"/>
      <c r="C989" s="839"/>
      <c r="D989" s="839"/>
      <c r="E989" s="839">
        <f>IF(H988&lt;&gt;"",E988,IF(E988="","",IFERROR(MATCH(TRUE(),INDEX(INDEX($K:$K,E988+1):$K$203&lt;&gt;"",0),0)+E988,"")))</f>
        <v>1130</v>
      </c>
      <c r="F989" s="840">
        <f t="shared" si="242"/>
        <v>0</v>
      </c>
      <c r="G989" s="840" t="str">
        <f t="shared" si="234"/>
        <v>0</v>
      </c>
      <c r="H989" s="841" t="str">
        <f t="shared" si="235"/>
        <v/>
      </c>
      <c r="I989" s="839" t="str">
        <f t="shared" si="236"/>
        <v/>
      </c>
      <c r="M989" s="785">
        <f t="shared" si="237"/>
        <v>1</v>
      </c>
      <c r="N989" s="842">
        <f t="shared" si="238"/>
        <v>972</v>
      </c>
      <c r="O989" s="816" t="str">
        <f t="shared" si="239"/>
        <v>0</v>
      </c>
      <c r="P989" s="842">
        <f t="shared" si="240"/>
        <v>1</v>
      </c>
      <c r="Q989" s="842">
        <f t="shared" si="241"/>
        <v>1</v>
      </c>
    </row>
    <row r="990" spans="2:17">
      <c r="B990" s="839"/>
      <c r="C990" s="839"/>
      <c r="D990" s="839"/>
      <c r="E990" s="839">
        <f>IF(H989&lt;&gt;"",E989,IF(E989="","",IFERROR(MATCH(TRUE(),INDEX(INDEX($K:$K,E989+1):$K$203&lt;&gt;"",0),0)+E989,"")))</f>
        <v>1131</v>
      </c>
      <c r="F990" s="840">
        <f t="shared" si="242"/>
        <v>0</v>
      </c>
      <c r="G990" s="840" t="str">
        <f t="shared" si="234"/>
        <v>0</v>
      </c>
      <c r="H990" s="841" t="str">
        <f t="shared" si="235"/>
        <v/>
      </c>
      <c r="I990" s="839" t="str">
        <f t="shared" si="236"/>
        <v/>
      </c>
      <c r="M990" s="785">
        <f t="shared" si="237"/>
        <v>1</v>
      </c>
      <c r="N990" s="842">
        <f t="shared" si="238"/>
        <v>973</v>
      </c>
      <c r="O990" s="816" t="str">
        <f t="shared" si="239"/>
        <v>0</v>
      </c>
      <c r="P990" s="842">
        <f t="shared" si="240"/>
        <v>1</v>
      </c>
      <c r="Q990" s="842">
        <f t="shared" si="241"/>
        <v>1</v>
      </c>
    </row>
    <row r="991" spans="2:17">
      <c r="B991" s="839"/>
      <c r="C991" s="839"/>
      <c r="D991" s="839"/>
      <c r="E991" s="839">
        <f>IF(H990&lt;&gt;"",E990,IF(E990="","",IFERROR(MATCH(TRUE(),INDEX(INDEX($K:$K,E990+1):$K$203&lt;&gt;"",0),0)+E990,"")))</f>
        <v>1132</v>
      </c>
      <c r="F991" s="840">
        <f t="shared" si="242"/>
        <v>0</v>
      </c>
      <c r="G991" s="840" t="str">
        <f t="shared" si="234"/>
        <v>0</v>
      </c>
      <c r="H991" s="841" t="str">
        <f t="shared" si="235"/>
        <v/>
      </c>
      <c r="I991" s="839" t="str">
        <f t="shared" si="236"/>
        <v/>
      </c>
      <c r="M991" s="785">
        <f t="shared" si="237"/>
        <v>1</v>
      </c>
      <c r="N991" s="842">
        <f t="shared" si="238"/>
        <v>974</v>
      </c>
      <c r="O991" s="816" t="str">
        <f t="shared" si="239"/>
        <v>0</v>
      </c>
      <c r="P991" s="842">
        <f t="shared" si="240"/>
        <v>1</v>
      </c>
      <c r="Q991" s="842">
        <f t="shared" si="241"/>
        <v>1</v>
      </c>
    </row>
    <row r="992" spans="2:17">
      <c r="B992" s="839"/>
      <c r="C992" s="839"/>
      <c r="D992" s="839"/>
      <c r="E992" s="839">
        <f>IF(H991&lt;&gt;"",E991,IF(E991="","",IFERROR(MATCH(TRUE(),INDEX(INDEX($K:$K,E991+1):$K$203&lt;&gt;"",0),0)+E991,"")))</f>
        <v>1133</v>
      </c>
      <c r="F992" s="840">
        <f t="shared" si="242"/>
        <v>0</v>
      </c>
      <c r="G992" s="840" t="str">
        <f t="shared" si="234"/>
        <v>0</v>
      </c>
      <c r="H992" s="841" t="str">
        <f t="shared" si="235"/>
        <v/>
      </c>
      <c r="I992" s="839" t="str">
        <f t="shared" si="236"/>
        <v/>
      </c>
      <c r="M992" s="785">
        <f t="shared" si="237"/>
        <v>1</v>
      </c>
      <c r="N992" s="842">
        <f t="shared" si="238"/>
        <v>975</v>
      </c>
      <c r="O992" s="816" t="str">
        <f t="shared" si="239"/>
        <v>0</v>
      </c>
      <c r="P992" s="842">
        <f t="shared" si="240"/>
        <v>1</v>
      </c>
      <c r="Q992" s="842">
        <f t="shared" si="241"/>
        <v>1</v>
      </c>
    </row>
    <row r="993" spans="2:17">
      <c r="B993" s="839"/>
      <c r="C993" s="839"/>
      <c r="D993" s="839"/>
      <c r="E993" s="839">
        <f>IF(H992&lt;&gt;"",E992,IF(E992="","",IFERROR(MATCH(TRUE(),INDEX(INDEX($K:$K,E992+1):$K$203&lt;&gt;"",0),0)+E992,"")))</f>
        <v>1134</v>
      </c>
      <c r="F993" s="840">
        <f t="shared" si="242"/>
        <v>0</v>
      </c>
      <c r="G993" s="840" t="str">
        <f t="shared" si="234"/>
        <v>0</v>
      </c>
      <c r="H993" s="841" t="str">
        <f t="shared" si="235"/>
        <v/>
      </c>
      <c r="I993" s="839" t="str">
        <f t="shared" si="236"/>
        <v/>
      </c>
      <c r="M993" s="785">
        <f t="shared" si="237"/>
        <v>1</v>
      </c>
      <c r="N993" s="842">
        <f t="shared" si="238"/>
        <v>976</v>
      </c>
      <c r="O993" s="816" t="str">
        <f t="shared" si="239"/>
        <v>0</v>
      </c>
      <c r="P993" s="842">
        <f t="shared" si="240"/>
        <v>1</v>
      </c>
      <c r="Q993" s="842">
        <f t="shared" si="241"/>
        <v>1</v>
      </c>
    </row>
    <row r="994" spans="2:17">
      <c r="B994" s="839"/>
      <c r="C994" s="839"/>
      <c r="D994" s="839"/>
      <c r="E994" s="839">
        <f>IF(H993&lt;&gt;"",E993,IF(E993="","",IFERROR(MATCH(TRUE(),INDEX(INDEX($K:$K,E993+1):$K$203&lt;&gt;"",0),0)+E993,"")))</f>
        <v>1135</v>
      </c>
      <c r="F994" s="840">
        <f t="shared" si="242"/>
        <v>0</v>
      </c>
      <c r="G994" s="840" t="str">
        <f t="shared" si="234"/>
        <v>0</v>
      </c>
      <c r="H994" s="841" t="str">
        <f t="shared" si="235"/>
        <v/>
      </c>
      <c r="I994" s="839" t="str">
        <f t="shared" si="236"/>
        <v/>
      </c>
      <c r="M994" s="785">
        <f t="shared" si="237"/>
        <v>1</v>
      </c>
      <c r="N994" s="842">
        <f t="shared" si="238"/>
        <v>977</v>
      </c>
      <c r="O994" s="816" t="str">
        <f t="shared" si="239"/>
        <v>0</v>
      </c>
      <c r="P994" s="842">
        <f t="shared" si="240"/>
        <v>1</v>
      </c>
      <c r="Q994" s="842">
        <f t="shared" si="241"/>
        <v>1</v>
      </c>
    </row>
    <row r="995" spans="2:17">
      <c r="B995" s="839"/>
      <c r="C995" s="839"/>
      <c r="D995" s="839"/>
      <c r="E995" s="839">
        <f>IF(H994&lt;&gt;"",E994,IF(E994="","",IFERROR(MATCH(TRUE(),INDEX(INDEX($K:$K,E994+1):$K$203&lt;&gt;"",0),0)+E994,"")))</f>
        <v>1136</v>
      </c>
      <c r="F995" s="840">
        <f t="shared" si="242"/>
        <v>0</v>
      </c>
      <c r="G995" s="840" t="str">
        <f t="shared" si="234"/>
        <v>0</v>
      </c>
      <c r="H995" s="841" t="str">
        <f t="shared" si="235"/>
        <v/>
      </c>
      <c r="I995" s="839" t="str">
        <f t="shared" si="236"/>
        <v/>
      </c>
      <c r="M995" s="785">
        <f t="shared" si="237"/>
        <v>1</v>
      </c>
      <c r="N995" s="842">
        <f t="shared" si="238"/>
        <v>978</v>
      </c>
      <c r="O995" s="816" t="str">
        <f t="shared" si="239"/>
        <v>0</v>
      </c>
      <c r="P995" s="842">
        <f t="shared" si="240"/>
        <v>1</v>
      </c>
      <c r="Q995" s="842">
        <f t="shared" si="241"/>
        <v>1</v>
      </c>
    </row>
    <row r="996" spans="2:17">
      <c r="B996" s="839"/>
      <c r="C996" s="839"/>
      <c r="D996" s="839"/>
      <c r="E996" s="839">
        <f>IF(H995&lt;&gt;"",E995,IF(E995="","",IFERROR(MATCH(TRUE(),INDEX(INDEX($K:$K,E995+1):$K$203&lt;&gt;"",0),0)+E995,"")))</f>
        <v>1137</v>
      </c>
      <c r="F996" s="840">
        <f t="shared" si="242"/>
        <v>0</v>
      </c>
      <c r="G996" s="840" t="str">
        <f t="shared" si="234"/>
        <v>0</v>
      </c>
      <c r="H996" s="841" t="str">
        <f t="shared" si="235"/>
        <v/>
      </c>
      <c r="I996" s="839" t="str">
        <f t="shared" si="236"/>
        <v/>
      </c>
      <c r="M996" s="785">
        <f t="shared" si="237"/>
        <v>1</v>
      </c>
      <c r="N996" s="842">
        <f t="shared" si="238"/>
        <v>979</v>
      </c>
      <c r="O996" s="816" t="str">
        <f t="shared" si="239"/>
        <v>0</v>
      </c>
      <c r="P996" s="842">
        <f t="shared" si="240"/>
        <v>1</v>
      </c>
      <c r="Q996" s="842">
        <f t="shared" si="241"/>
        <v>1</v>
      </c>
    </row>
    <row r="997" spans="2:17">
      <c r="B997" s="839"/>
      <c r="C997" s="839"/>
      <c r="D997" s="839"/>
      <c r="E997" s="839">
        <f>IF(H996&lt;&gt;"",E996,IF(E996="","",IFERROR(MATCH(TRUE(),INDEX(INDEX($K:$K,E996+1):$K$203&lt;&gt;"",0),0)+E996,"")))</f>
        <v>1138</v>
      </c>
      <c r="F997" s="840">
        <f t="shared" si="242"/>
        <v>0</v>
      </c>
      <c r="G997" s="840" t="str">
        <f t="shared" si="234"/>
        <v>0</v>
      </c>
      <c r="H997" s="841" t="str">
        <f t="shared" si="235"/>
        <v/>
      </c>
      <c r="I997" s="839" t="str">
        <f t="shared" si="236"/>
        <v/>
      </c>
      <c r="M997" s="785">
        <f t="shared" si="237"/>
        <v>1</v>
      </c>
      <c r="N997" s="842">
        <f t="shared" si="238"/>
        <v>980</v>
      </c>
      <c r="O997" s="816" t="str">
        <f t="shared" si="239"/>
        <v>0</v>
      </c>
      <c r="P997" s="842">
        <f t="shared" si="240"/>
        <v>1</v>
      </c>
      <c r="Q997" s="842">
        <f t="shared" si="241"/>
        <v>1</v>
      </c>
    </row>
    <row r="998" spans="2:17">
      <c r="B998" s="839"/>
      <c r="C998" s="839"/>
      <c r="D998" s="839"/>
      <c r="E998" s="839">
        <f>IF(H997&lt;&gt;"",E997,IF(E997="","",IFERROR(MATCH(TRUE(),INDEX(INDEX($K:$K,E997+1):$K$203&lt;&gt;"",0),0)+E997,"")))</f>
        <v>1139</v>
      </c>
      <c r="F998" s="840">
        <f t="shared" si="242"/>
        <v>0</v>
      </c>
      <c r="G998" s="840" t="str">
        <f t="shared" si="234"/>
        <v>0</v>
      </c>
      <c r="H998" s="841" t="str">
        <f t="shared" si="235"/>
        <v/>
      </c>
      <c r="I998" s="839" t="str">
        <f t="shared" si="236"/>
        <v/>
      </c>
      <c r="M998" s="785">
        <f t="shared" si="237"/>
        <v>1</v>
      </c>
      <c r="N998" s="842">
        <f t="shared" si="238"/>
        <v>981</v>
      </c>
      <c r="O998" s="816" t="str">
        <f t="shared" si="239"/>
        <v>0</v>
      </c>
      <c r="P998" s="842">
        <f t="shared" si="240"/>
        <v>1</v>
      </c>
      <c r="Q998" s="842">
        <f t="shared" si="241"/>
        <v>1</v>
      </c>
    </row>
    <row r="999" spans="2:17">
      <c r="B999" s="839"/>
      <c r="C999" s="839"/>
      <c r="D999" s="839"/>
      <c r="E999" s="839">
        <f>IF(H998&lt;&gt;"",E998,IF(E998="","",IFERROR(MATCH(TRUE(),INDEX(INDEX($K:$K,E998+1):$K$203&lt;&gt;"",0),0)+E998,"")))</f>
        <v>1140</v>
      </c>
      <c r="F999" s="840">
        <f t="shared" si="242"/>
        <v>0</v>
      </c>
      <c r="G999" s="840" t="str">
        <f t="shared" si="234"/>
        <v>0</v>
      </c>
      <c r="H999" s="841" t="str">
        <f t="shared" si="235"/>
        <v/>
      </c>
      <c r="I999" s="839" t="str">
        <f t="shared" si="236"/>
        <v/>
      </c>
      <c r="M999" s="785">
        <f t="shared" si="237"/>
        <v>1</v>
      </c>
      <c r="N999" s="842">
        <f t="shared" si="238"/>
        <v>982</v>
      </c>
      <c r="O999" s="816" t="str">
        <f t="shared" si="239"/>
        <v>0</v>
      </c>
      <c r="P999" s="842">
        <f t="shared" si="240"/>
        <v>1</v>
      </c>
      <c r="Q999" s="842">
        <f t="shared" si="241"/>
        <v>1</v>
      </c>
    </row>
    <row r="1000" spans="2:17">
      <c r="B1000" s="839"/>
      <c r="C1000" s="839"/>
      <c r="D1000" s="839"/>
      <c r="E1000" s="839">
        <f>IF(H999&lt;&gt;"",E999,IF(E999="","",IFERROR(MATCH(TRUE(),INDEX(INDEX($K:$K,E999+1):$K$203&lt;&gt;"",0),0)+E999,"")))</f>
        <v>1141</v>
      </c>
      <c r="F1000" s="840">
        <f t="shared" si="242"/>
        <v>0</v>
      </c>
      <c r="G1000" s="840" t="str">
        <f t="shared" si="234"/>
        <v>0</v>
      </c>
      <c r="H1000" s="841" t="str">
        <f t="shared" si="235"/>
        <v/>
      </c>
      <c r="I1000" s="839" t="str">
        <f t="shared" si="236"/>
        <v/>
      </c>
      <c r="M1000" s="785">
        <f t="shared" si="237"/>
        <v>1</v>
      </c>
      <c r="N1000" s="842">
        <f t="shared" si="238"/>
        <v>983</v>
      </c>
      <c r="O1000" s="816" t="str">
        <f t="shared" si="239"/>
        <v>0</v>
      </c>
      <c r="P1000" s="842">
        <f t="shared" si="240"/>
        <v>1</v>
      </c>
      <c r="Q1000" s="842">
        <f t="shared" si="241"/>
        <v>1</v>
      </c>
    </row>
    <row r="1001" spans="2:17">
      <c r="B1001" s="839"/>
      <c r="C1001" s="839"/>
      <c r="D1001" s="839"/>
      <c r="E1001" s="839">
        <f>IF(H1000&lt;&gt;"",E1000,IF(E1000="","",IFERROR(MATCH(TRUE(),INDEX(INDEX($K:$K,E1000+1):$K$203&lt;&gt;"",0),0)+E1000,"")))</f>
        <v>1142</v>
      </c>
      <c r="F1001" s="840">
        <f t="shared" si="242"/>
        <v>0</v>
      </c>
      <c r="G1001" s="840" t="str">
        <f t="shared" si="234"/>
        <v>0</v>
      </c>
      <c r="H1001" s="841" t="str">
        <f t="shared" si="235"/>
        <v/>
      </c>
      <c r="I1001" s="839" t="str">
        <f t="shared" si="236"/>
        <v/>
      </c>
      <c r="M1001" s="785">
        <f t="shared" si="237"/>
        <v>1</v>
      </c>
      <c r="N1001" s="842">
        <f t="shared" si="238"/>
        <v>984</v>
      </c>
      <c r="O1001" s="816" t="str">
        <f t="shared" si="239"/>
        <v>0</v>
      </c>
      <c r="P1001" s="842">
        <f t="shared" si="240"/>
        <v>1</v>
      </c>
      <c r="Q1001" s="842">
        <f t="shared" si="241"/>
        <v>1</v>
      </c>
    </row>
    <row r="1002" spans="2:17">
      <c r="B1002" s="839"/>
      <c r="C1002" s="839"/>
      <c r="D1002" s="839"/>
      <c r="E1002" s="839">
        <f>IF(H1001&lt;&gt;"",E1001,IF(E1001="","",IFERROR(MATCH(TRUE(),INDEX(INDEX($K:$K,E1001+1):$K$203&lt;&gt;"",0),0)+E1001,"")))</f>
        <v>1143</v>
      </c>
      <c r="F1002" s="840">
        <f t="shared" si="242"/>
        <v>0</v>
      </c>
      <c r="G1002" s="840" t="str">
        <f t="shared" si="234"/>
        <v>0</v>
      </c>
      <c r="H1002" s="841" t="str">
        <f t="shared" si="235"/>
        <v/>
      </c>
      <c r="I1002" s="839" t="str">
        <f t="shared" si="236"/>
        <v/>
      </c>
      <c r="M1002" s="785">
        <f t="shared" si="237"/>
        <v>1</v>
      </c>
      <c r="N1002" s="842">
        <f t="shared" si="238"/>
        <v>985</v>
      </c>
      <c r="O1002" s="816" t="str">
        <f t="shared" si="239"/>
        <v>0</v>
      </c>
      <c r="P1002" s="842">
        <f t="shared" si="240"/>
        <v>1</v>
      </c>
      <c r="Q1002" s="842">
        <f t="shared" si="241"/>
        <v>1</v>
      </c>
    </row>
    <row r="1003" spans="2:17">
      <c r="B1003" s="839"/>
      <c r="C1003" s="839"/>
      <c r="D1003" s="839"/>
      <c r="E1003" s="839">
        <f>IF(H1002&lt;&gt;"",E1002,IF(E1002="","",IFERROR(MATCH(TRUE(),INDEX(INDEX($K:$K,E1002+1):$K$203&lt;&gt;"",0),0)+E1002,"")))</f>
        <v>1144</v>
      </c>
      <c r="F1003" s="840">
        <f t="shared" si="242"/>
        <v>0</v>
      </c>
      <c r="G1003" s="840" t="str">
        <f t="shared" si="234"/>
        <v>0</v>
      </c>
      <c r="H1003" s="841" t="str">
        <f t="shared" si="235"/>
        <v/>
      </c>
      <c r="I1003" s="839" t="str">
        <f t="shared" si="236"/>
        <v/>
      </c>
      <c r="M1003" s="785">
        <f t="shared" si="237"/>
        <v>1</v>
      </c>
      <c r="N1003" s="842">
        <f t="shared" si="238"/>
        <v>986</v>
      </c>
      <c r="O1003" s="816" t="str">
        <f t="shared" si="239"/>
        <v>0</v>
      </c>
      <c r="P1003" s="842">
        <f t="shared" si="240"/>
        <v>1</v>
      </c>
      <c r="Q1003" s="842">
        <f t="shared" si="241"/>
        <v>1</v>
      </c>
    </row>
    <row r="1004" spans="2:17">
      <c r="B1004" s="839"/>
      <c r="C1004" s="839"/>
      <c r="D1004" s="839"/>
      <c r="E1004" s="839">
        <f>IF(H1003&lt;&gt;"",E1003,IF(E1003="","",IFERROR(MATCH(TRUE(),INDEX(INDEX($K:$K,E1003+1):$K$203&lt;&gt;"",0),0)+E1003,"")))</f>
        <v>1145</v>
      </c>
      <c r="F1004" s="840">
        <f t="shared" si="242"/>
        <v>0</v>
      </c>
      <c r="G1004" s="840" t="str">
        <f t="shared" si="234"/>
        <v>0</v>
      </c>
      <c r="H1004" s="841" t="str">
        <f t="shared" si="235"/>
        <v/>
      </c>
      <c r="I1004" s="839" t="str">
        <f t="shared" si="236"/>
        <v/>
      </c>
      <c r="M1004" s="785">
        <f t="shared" si="237"/>
        <v>1</v>
      </c>
      <c r="N1004" s="842">
        <f t="shared" si="238"/>
        <v>987</v>
      </c>
      <c r="O1004" s="816" t="str">
        <f t="shared" si="239"/>
        <v>0</v>
      </c>
      <c r="P1004" s="842">
        <f t="shared" si="240"/>
        <v>1</v>
      </c>
      <c r="Q1004" s="842">
        <f t="shared" si="241"/>
        <v>1</v>
      </c>
    </row>
    <row r="1005" spans="2:17">
      <c r="B1005" s="839"/>
      <c r="C1005" s="839"/>
      <c r="D1005" s="839"/>
      <c r="E1005" s="839">
        <f>IF(H1004&lt;&gt;"",E1004,IF(E1004="","",IFERROR(MATCH(TRUE(),INDEX(INDEX($K:$K,E1004+1):$K$203&lt;&gt;"",0),0)+E1004,"")))</f>
        <v>1146</v>
      </c>
      <c r="F1005" s="840">
        <f t="shared" si="242"/>
        <v>0</v>
      </c>
      <c r="G1005" s="840" t="str">
        <f t="shared" si="234"/>
        <v>0</v>
      </c>
      <c r="H1005" s="841" t="str">
        <f t="shared" si="235"/>
        <v/>
      </c>
      <c r="I1005" s="839" t="str">
        <f t="shared" si="236"/>
        <v/>
      </c>
      <c r="M1005" s="785">
        <f t="shared" si="237"/>
        <v>1</v>
      </c>
      <c r="N1005" s="842">
        <f t="shared" si="238"/>
        <v>988</v>
      </c>
      <c r="O1005" s="816" t="str">
        <f t="shared" si="239"/>
        <v>0</v>
      </c>
      <c r="P1005" s="842">
        <f t="shared" si="240"/>
        <v>1</v>
      </c>
      <c r="Q1005" s="842">
        <f t="shared" si="241"/>
        <v>1</v>
      </c>
    </row>
    <row r="1006" spans="2:17">
      <c r="B1006" s="839"/>
      <c r="C1006" s="839"/>
      <c r="D1006" s="839"/>
      <c r="E1006" s="839">
        <f>IF(H1005&lt;&gt;"",E1005,IF(E1005="","",IFERROR(MATCH(TRUE(),INDEX(INDEX($K:$K,E1005+1):$K$203&lt;&gt;"",0),0)+E1005,"")))</f>
        <v>1147</v>
      </c>
      <c r="F1006" s="840">
        <f t="shared" si="242"/>
        <v>0</v>
      </c>
      <c r="G1006" s="840" t="str">
        <f t="shared" si="234"/>
        <v>0</v>
      </c>
      <c r="H1006" s="841" t="str">
        <f t="shared" si="235"/>
        <v/>
      </c>
      <c r="I1006" s="839" t="str">
        <f t="shared" si="236"/>
        <v/>
      </c>
      <c r="M1006" s="785">
        <f t="shared" si="237"/>
        <v>1</v>
      </c>
      <c r="N1006" s="842">
        <f t="shared" si="238"/>
        <v>989</v>
      </c>
      <c r="O1006" s="816" t="str">
        <f t="shared" si="239"/>
        <v>0</v>
      </c>
      <c r="P1006" s="842">
        <f t="shared" si="240"/>
        <v>1</v>
      </c>
      <c r="Q1006" s="842">
        <f t="shared" si="241"/>
        <v>1</v>
      </c>
    </row>
    <row r="1007" spans="2:17">
      <c r="B1007" s="839"/>
      <c r="C1007" s="839"/>
      <c r="D1007" s="839"/>
      <c r="E1007" s="839">
        <f>IF(H1006&lt;&gt;"",E1006,IF(E1006="","",IFERROR(MATCH(TRUE(),INDEX(INDEX($K:$K,E1006+1):$K$203&lt;&gt;"",0),0)+E1006,"")))</f>
        <v>1148</v>
      </c>
      <c r="F1007" s="840">
        <f t="shared" si="242"/>
        <v>0</v>
      </c>
      <c r="G1007" s="840" t="str">
        <f t="shared" si="234"/>
        <v>0</v>
      </c>
      <c r="H1007" s="841" t="str">
        <f t="shared" si="235"/>
        <v/>
      </c>
      <c r="I1007" s="839" t="str">
        <f t="shared" si="236"/>
        <v/>
      </c>
      <c r="M1007" s="785">
        <f t="shared" si="237"/>
        <v>1</v>
      </c>
      <c r="N1007" s="842">
        <f t="shared" si="238"/>
        <v>990</v>
      </c>
      <c r="O1007" s="816" t="str">
        <f t="shared" si="239"/>
        <v>0</v>
      </c>
      <c r="P1007" s="842">
        <f t="shared" si="240"/>
        <v>1</v>
      </c>
      <c r="Q1007" s="842">
        <f t="shared" si="241"/>
        <v>1</v>
      </c>
    </row>
    <row r="1008" spans="2:17">
      <c r="B1008" s="839"/>
      <c r="C1008" s="839"/>
      <c r="D1008" s="839"/>
      <c r="E1008" s="839">
        <f>IF(H1007&lt;&gt;"",E1007,IF(E1007="","",IFERROR(MATCH(TRUE(),INDEX(INDEX($K:$K,E1007+1):$K$203&lt;&gt;"",0),0)+E1007,"")))</f>
        <v>1149</v>
      </c>
      <c r="F1008" s="840">
        <f t="shared" si="242"/>
        <v>0</v>
      </c>
      <c r="G1008" s="840" t="str">
        <f t="shared" si="234"/>
        <v>0</v>
      </c>
      <c r="H1008" s="841" t="str">
        <f t="shared" si="235"/>
        <v/>
      </c>
      <c r="I1008" s="839" t="str">
        <f t="shared" si="236"/>
        <v/>
      </c>
      <c r="M1008" s="785">
        <f t="shared" si="237"/>
        <v>1</v>
      </c>
      <c r="N1008" s="842">
        <f t="shared" si="238"/>
        <v>991</v>
      </c>
      <c r="O1008" s="816" t="str">
        <f t="shared" si="239"/>
        <v>0</v>
      </c>
      <c r="P1008" s="842">
        <f t="shared" si="240"/>
        <v>1</v>
      </c>
      <c r="Q1008" s="842">
        <f t="shared" si="241"/>
        <v>1</v>
      </c>
    </row>
    <row r="1009" spans="2:17">
      <c r="B1009" s="839"/>
      <c r="C1009" s="839"/>
      <c r="D1009" s="839"/>
      <c r="E1009" s="839">
        <f>IF(H1008&lt;&gt;"",E1008,IF(E1008="","",IFERROR(MATCH(TRUE(),INDEX(INDEX($K:$K,E1008+1):$K$203&lt;&gt;"",0),0)+E1008,"")))</f>
        <v>1150</v>
      </c>
      <c r="F1009" s="840">
        <f t="shared" si="242"/>
        <v>0</v>
      </c>
      <c r="G1009" s="840" t="str">
        <f t="shared" si="234"/>
        <v>0</v>
      </c>
      <c r="H1009" s="841" t="str">
        <f t="shared" si="235"/>
        <v/>
      </c>
      <c r="I1009" s="839" t="str">
        <f t="shared" si="236"/>
        <v/>
      </c>
      <c r="M1009" s="785">
        <f t="shared" si="237"/>
        <v>1</v>
      </c>
      <c r="N1009" s="842">
        <f t="shared" si="238"/>
        <v>992</v>
      </c>
      <c r="O1009" s="816" t="str">
        <f t="shared" si="239"/>
        <v>0</v>
      </c>
      <c r="P1009" s="842">
        <f t="shared" si="240"/>
        <v>1</v>
      </c>
      <c r="Q1009" s="842">
        <f t="shared" si="241"/>
        <v>1</v>
      </c>
    </row>
    <row r="1010" spans="2:17">
      <c r="B1010" s="839"/>
      <c r="C1010" s="839"/>
      <c r="D1010" s="839"/>
      <c r="E1010" s="839">
        <f>IF(H1009&lt;&gt;"",E1009,IF(E1009="","",IFERROR(MATCH(TRUE(),INDEX(INDEX($K:$K,E1009+1):$K$203&lt;&gt;"",0),0)+E1009,"")))</f>
        <v>1151</v>
      </c>
      <c r="F1010" s="840">
        <f t="shared" si="242"/>
        <v>0</v>
      </c>
      <c r="G1010" s="840" t="str">
        <f t="shared" si="234"/>
        <v>0</v>
      </c>
      <c r="H1010" s="841" t="str">
        <f t="shared" si="235"/>
        <v/>
      </c>
      <c r="I1010" s="839" t="str">
        <f t="shared" si="236"/>
        <v/>
      </c>
      <c r="M1010" s="785">
        <f t="shared" si="237"/>
        <v>1</v>
      </c>
      <c r="N1010" s="842">
        <f t="shared" si="238"/>
        <v>993</v>
      </c>
      <c r="O1010" s="816" t="str">
        <f t="shared" si="239"/>
        <v>0</v>
      </c>
      <c r="P1010" s="842">
        <f t="shared" si="240"/>
        <v>1</v>
      </c>
      <c r="Q1010" s="842">
        <f t="shared" si="241"/>
        <v>1</v>
      </c>
    </row>
    <row r="1011" spans="2:17">
      <c r="B1011" s="839"/>
      <c r="C1011" s="839"/>
      <c r="D1011" s="839"/>
      <c r="E1011" s="839">
        <f>IF(H1010&lt;&gt;"",E1010,IF(E1010="","",IFERROR(MATCH(TRUE(),INDEX(INDEX($K:$K,E1010+1):$K$203&lt;&gt;"",0),0)+E1010,"")))</f>
        <v>1152</v>
      </c>
      <c r="F1011" s="840">
        <f t="shared" si="242"/>
        <v>0</v>
      </c>
      <c r="G1011" s="840" t="str">
        <f t="shared" si="234"/>
        <v>0</v>
      </c>
      <c r="H1011" s="841" t="str">
        <f t="shared" si="235"/>
        <v/>
      </c>
      <c r="I1011" s="839" t="str">
        <f t="shared" si="236"/>
        <v/>
      </c>
      <c r="M1011" s="785">
        <f t="shared" si="237"/>
        <v>1</v>
      </c>
      <c r="N1011" s="842">
        <f t="shared" si="238"/>
        <v>994</v>
      </c>
      <c r="O1011" s="816" t="str">
        <f t="shared" si="239"/>
        <v>0</v>
      </c>
      <c r="P1011" s="842">
        <f t="shared" si="240"/>
        <v>1</v>
      </c>
      <c r="Q1011" s="842">
        <f t="shared" si="241"/>
        <v>1</v>
      </c>
    </row>
    <row r="1012" spans="2:17">
      <c r="B1012" s="839"/>
      <c r="C1012" s="839"/>
      <c r="D1012" s="839"/>
      <c r="E1012" s="839">
        <f>IF(H1011&lt;&gt;"",E1011,IF(E1011="","",IFERROR(MATCH(TRUE(),INDEX(INDEX($K:$K,E1011+1):$K$203&lt;&gt;"",0),0)+E1011,"")))</f>
        <v>1153</v>
      </c>
      <c r="F1012" s="840">
        <f t="shared" si="242"/>
        <v>0</v>
      </c>
      <c r="G1012" s="840" t="str">
        <f t="shared" si="234"/>
        <v>0</v>
      </c>
      <c r="H1012" s="841" t="str">
        <f t="shared" si="235"/>
        <v/>
      </c>
      <c r="I1012" s="839" t="str">
        <f t="shared" si="236"/>
        <v/>
      </c>
      <c r="M1012" s="785">
        <f t="shared" si="237"/>
        <v>1</v>
      </c>
      <c r="N1012" s="842">
        <f t="shared" si="238"/>
        <v>995</v>
      </c>
      <c r="O1012" s="816" t="str">
        <f t="shared" si="239"/>
        <v>0</v>
      </c>
      <c r="P1012" s="842">
        <f t="shared" si="240"/>
        <v>1</v>
      </c>
      <c r="Q1012" s="842">
        <f t="shared" si="241"/>
        <v>1</v>
      </c>
    </row>
    <row r="1013" spans="2:17">
      <c r="B1013" s="839"/>
      <c r="C1013" s="839"/>
      <c r="D1013" s="839"/>
      <c r="E1013" s="839">
        <f>IF(H1012&lt;&gt;"",E1012,IF(E1012="","",IFERROR(MATCH(TRUE(),INDEX(INDEX($K:$K,E1012+1):$K$203&lt;&gt;"",0),0)+E1012,"")))</f>
        <v>1154</v>
      </c>
      <c r="F1013" s="840">
        <f t="shared" si="242"/>
        <v>0</v>
      </c>
      <c r="G1013" s="840" t="str">
        <f t="shared" si="234"/>
        <v>0</v>
      </c>
      <c r="H1013" s="841" t="str">
        <f t="shared" si="235"/>
        <v/>
      </c>
      <c r="I1013" s="839" t="str">
        <f t="shared" si="236"/>
        <v/>
      </c>
      <c r="M1013" s="785">
        <f t="shared" si="237"/>
        <v>1</v>
      </c>
      <c r="N1013" s="842">
        <f t="shared" si="238"/>
        <v>996</v>
      </c>
      <c r="O1013" s="816" t="str">
        <f t="shared" si="239"/>
        <v>0</v>
      </c>
      <c r="P1013" s="842">
        <f t="shared" si="240"/>
        <v>1</v>
      </c>
      <c r="Q1013" s="842">
        <f t="shared" si="241"/>
        <v>1</v>
      </c>
    </row>
    <row r="1014" spans="2:17">
      <c r="B1014" s="839"/>
      <c r="C1014" s="839"/>
      <c r="D1014" s="839"/>
      <c r="E1014" s="839">
        <f>IF(H1013&lt;&gt;"",E1013,IF(E1013="","",IFERROR(MATCH(TRUE(),INDEX(INDEX($K:$K,E1013+1):$K$203&lt;&gt;"",0),0)+E1013,"")))</f>
        <v>1155</v>
      </c>
      <c r="F1014" s="840">
        <f t="shared" si="242"/>
        <v>0</v>
      </c>
      <c r="G1014" s="840" t="str">
        <f t="shared" si="234"/>
        <v>0</v>
      </c>
      <c r="H1014" s="841" t="str">
        <f t="shared" si="235"/>
        <v/>
      </c>
      <c r="I1014" s="839" t="str">
        <f t="shared" si="236"/>
        <v/>
      </c>
      <c r="M1014" s="785">
        <f t="shared" si="237"/>
        <v>1</v>
      </c>
      <c r="N1014" s="842">
        <f t="shared" si="238"/>
        <v>997</v>
      </c>
      <c r="O1014" s="816" t="str">
        <f t="shared" si="239"/>
        <v>0</v>
      </c>
      <c r="P1014" s="842">
        <f t="shared" si="240"/>
        <v>1</v>
      </c>
      <c r="Q1014" s="842">
        <f t="shared" si="241"/>
        <v>1</v>
      </c>
    </row>
    <row r="1015" spans="2:17">
      <c r="B1015" s="839"/>
      <c r="C1015" s="839"/>
      <c r="D1015" s="839"/>
      <c r="E1015" s="839">
        <f>IF(H1014&lt;&gt;"",E1014,IF(E1014="","",IFERROR(MATCH(TRUE(),INDEX(INDEX($K:$K,E1014+1):$K$203&lt;&gt;"",0),0)+E1014,"")))</f>
        <v>1156</v>
      </c>
      <c r="F1015" s="840">
        <f t="shared" si="242"/>
        <v>0</v>
      </c>
      <c r="G1015" s="840" t="str">
        <f t="shared" si="234"/>
        <v>0</v>
      </c>
      <c r="H1015" s="841" t="str">
        <f t="shared" si="235"/>
        <v/>
      </c>
      <c r="I1015" s="839" t="str">
        <f t="shared" si="236"/>
        <v/>
      </c>
      <c r="M1015" s="785">
        <f t="shared" si="237"/>
        <v>1</v>
      </c>
      <c r="N1015" s="842">
        <f t="shared" si="238"/>
        <v>998</v>
      </c>
      <c r="O1015" s="816" t="str">
        <f t="shared" si="239"/>
        <v>0</v>
      </c>
      <c r="P1015" s="842">
        <f t="shared" si="240"/>
        <v>1</v>
      </c>
      <c r="Q1015" s="842">
        <f t="shared" si="241"/>
        <v>1</v>
      </c>
    </row>
    <row r="1016" spans="2:17">
      <c r="B1016" s="839"/>
      <c r="C1016" s="839"/>
      <c r="D1016" s="839"/>
      <c r="E1016" s="839">
        <f>IF(H1015&lt;&gt;"",E1015,IF(E1015="","",IFERROR(MATCH(TRUE(),INDEX(INDEX($K:$K,E1015+1):$K$203&lt;&gt;"",0),0)+E1015,"")))</f>
        <v>1157</v>
      </c>
      <c r="F1016" s="840">
        <f t="shared" si="242"/>
        <v>0</v>
      </c>
      <c r="G1016" s="840" t="str">
        <f t="shared" si="234"/>
        <v>0</v>
      </c>
      <c r="H1016" s="841" t="str">
        <f t="shared" si="235"/>
        <v/>
      </c>
      <c r="I1016" s="839" t="str">
        <f t="shared" si="236"/>
        <v/>
      </c>
      <c r="M1016" s="785">
        <f t="shared" si="237"/>
        <v>1</v>
      </c>
      <c r="N1016" s="842">
        <f t="shared" si="238"/>
        <v>999</v>
      </c>
      <c r="O1016" s="816" t="str">
        <f t="shared" si="239"/>
        <v>0</v>
      </c>
      <c r="P1016" s="842">
        <f t="shared" si="240"/>
        <v>1</v>
      </c>
      <c r="Q1016" s="842">
        <f t="shared" si="241"/>
        <v>1</v>
      </c>
    </row>
    <row r="1017" spans="2:17">
      <c r="B1017" s="839"/>
      <c r="C1017" s="839"/>
      <c r="D1017" s="839"/>
      <c r="E1017" s="839">
        <f>IF(H1016&lt;&gt;"",E1016,IF(E1016="","",IFERROR(MATCH(TRUE(),INDEX(INDEX($K:$K,E1016+1):$K$203&lt;&gt;"",0),0)+E1016,"")))</f>
        <v>1158</v>
      </c>
      <c r="F1017" s="840">
        <f t="shared" si="242"/>
        <v>0</v>
      </c>
      <c r="G1017" s="840" t="str">
        <f t="shared" si="234"/>
        <v>0</v>
      </c>
      <c r="H1017" s="841" t="str">
        <f t="shared" si="235"/>
        <v/>
      </c>
      <c r="I1017" s="839" t="str">
        <f t="shared" si="236"/>
        <v/>
      </c>
      <c r="M1017" s="785">
        <f t="shared" si="237"/>
        <v>1</v>
      </c>
      <c r="N1017" s="842">
        <f t="shared" si="238"/>
        <v>1000</v>
      </c>
      <c r="O1017" s="816" t="str">
        <f t="shared" si="239"/>
        <v>0</v>
      </c>
      <c r="P1017" s="842">
        <f t="shared" si="240"/>
        <v>1</v>
      </c>
      <c r="Q1017" s="842">
        <f t="shared" si="241"/>
        <v>1</v>
      </c>
    </row>
  </sheetData>
  <mergeCells count="12">
    <mergeCell ref="N12:Q13"/>
    <mergeCell ref="B14:I14"/>
    <mergeCell ref="J14:L14"/>
    <mergeCell ref="N14:Q14"/>
    <mergeCell ref="K16:K17"/>
    <mergeCell ref="O16:O17"/>
    <mergeCell ref="J1:Q2"/>
    <mergeCell ref="S1:AB2"/>
    <mergeCell ref="A2:A3"/>
    <mergeCell ref="J4:Q4"/>
    <mergeCell ref="N7:Q7"/>
    <mergeCell ref="S11:AB11"/>
  </mergeCells>
  <conditionalFormatting sqref="V18:V202">
    <cfRule type="expression" dxfId="2" priority="1">
      <formula>LEFT(V18,1)="⚠"</formula>
    </cfRule>
    <cfRule type="expression" dxfId="1" priority="2">
      <formula>LEFT(V18,4)="info"</formula>
    </cfRule>
  </conditionalFormatting>
  <conditionalFormatting sqref="Y18:Y202">
    <cfRule type="expression" dxfId="0" priority="3">
      <formula>ISNUMBER(SEARCH("suspicion",Y18))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0718-E685-4F99-9A5F-51BFA31987AB}">
  <dimension ref="B1:G42"/>
  <sheetViews>
    <sheetView workbookViewId="0">
      <selection activeCell="H11" sqref="H11"/>
    </sheetView>
  </sheetViews>
  <sheetFormatPr baseColWidth="10" defaultRowHeight="15.75"/>
  <cols>
    <col min="1" max="1" width="3.140625" style="17" customWidth="1"/>
    <col min="2" max="2" width="35.42578125" style="17" customWidth="1"/>
    <col min="3" max="3" width="36.28515625" style="17" customWidth="1"/>
    <col min="4" max="4" width="30" style="17" customWidth="1"/>
    <col min="5" max="5" width="47.5703125" style="17" customWidth="1"/>
    <col min="6" max="6" width="33.42578125" style="17" customWidth="1"/>
    <col min="7" max="7" width="51.42578125" style="17" customWidth="1"/>
    <col min="8" max="16384" width="11.42578125" style="17"/>
  </cols>
  <sheetData>
    <row r="1" spans="2:7" ht="42.75" customHeight="1">
      <c r="B1" s="586" t="s">
        <v>1017</v>
      </c>
      <c r="C1" s="586"/>
      <c r="D1" s="586"/>
      <c r="E1" s="586"/>
      <c r="F1" s="586"/>
      <c r="G1" s="586"/>
    </row>
    <row r="2" spans="2:7" ht="21.75" customHeight="1">
      <c r="B2" s="587" t="s">
        <v>1018</v>
      </c>
      <c r="C2" s="587"/>
      <c r="D2" s="587"/>
      <c r="E2" s="587"/>
      <c r="F2" s="587"/>
      <c r="G2" s="587"/>
    </row>
    <row r="3" spans="2:7" ht="17.100000000000001" customHeight="1">
      <c r="B3" s="64" t="s">
        <v>1455</v>
      </c>
      <c r="C3" s="11"/>
      <c r="D3" s="11"/>
      <c r="E3" s="11"/>
      <c r="F3" s="11"/>
      <c r="G3" s="11"/>
    </row>
    <row r="4" spans="2:7" ht="34.15" customHeight="1">
      <c r="B4" s="588" t="s">
        <v>1019</v>
      </c>
      <c r="C4" s="588"/>
      <c r="D4" s="588"/>
      <c r="E4" s="588"/>
      <c r="F4" s="588"/>
      <c r="G4" s="588"/>
    </row>
    <row r="5" spans="2:7" ht="34.15" customHeight="1">
      <c r="B5" s="15" t="s">
        <v>1020</v>
      </c>
      <c r="C5" s="15" t="s">
        <v>1021</v>
      </c>
      <c r="D5" s="15" t="s">
        <v>1022</v>
      </c>
      <c r="E5" s="15" t="s">
        <v>1023</v>
      </c>
      <c r="F5" s="15" t="s">
        <v>1024</v>
      </c>
      <c r="G5" s="15" t="s">
        <v>1025</v>
      </c>
    </row>
    <row r="6" spans="2:7" ht="30" customHeight="1">
      <c r="B6" s="13" t="s">
        <v>1026</v>
      </c>
      <c r="C6" s="14" t="s">
        <v>1027</v>
      </c>
      <c r="D6" s="18" t="s">
        <v>1028</v>
      </c>
      <c r="E6" s="14" t="s">
        <v>1029</v>
      </c>
      <c r="F6" s="18" t="s">
        <v>1028</v>
      </c>
      <c r="G6" s="13" t="s">
        <v>1030</v>
      </c>
    </row>
    <row r="7" spans="2:7" ht="30" customHeight="1">
      <c r="B7" s="13" t="s">
        <v>1031</v>
      </c>
      <c r="C7" s="14" t="s">
        <v>1032</v>
      </c>
      <c r="D7" s="18" t="s">
        <v>1028</v>
      </c>
      <c r="E7" s="14" t="s">
        <v>1033</v>
      </c>
      <c r="F7" s="18" t="s">
        <v>1028</v>
      </c>
      <c r="G7" s="13" t="s">
        <v>1034</v>
      </c>
    </row>
    <row r="8" spans="2:7" ht="30" customHeight="1">
      <c r="B8" s="13" t="s">
        <v>1035</v>
      </c>
      <c r="C8" s="14" t="s">
        <v>1036</v>
      </c>
      <c r="D8" s="18" t="s">
        <v>1037</v>
      </c>
      <c r="E8" s="14" t="s">
        <v>1038</v>
      </c>
      <c r="F8" s="18" t="s">
        <v>1028</v>
      </c>
      <c r="G8" s="13" t="s">
        <v>1039</v>
      </c>
    </row>
    <row r="9" spans="2:7" ht="30" customHeight="1">
      <c r="B9" s="13" t="s">
        <v>1040</v>
      </c>
      <c r="C9" s="14" t="s">
        <v>930</v>
      </c>
      <c r="D9" s="19" t="s">
        <v>1041</v>
      </c>
      <c r="E9" s="14" t="s">
        <v>921</v>
      </c>
      <c r="F9" s="20" t="s">
        <v>1042</v>
      </c>
      <c r="G9" s="13" t="s">
        <v>1043</v>
      </c>
    </row>
    <row r="10" spans="2:7" ht="30" customHeight="1">
      <c r="B10" s="13" t="s">
        <v>1044</v>
      </c>
      <c r="C10" s="14" t="s">
        <v>1045</v>
      </c>
      <c r="D10" s="18" t="s">
        <v>1046</v>
      </c>
      <c r="E10" s="14" t="s">
        <v>1047</v>
      </c>
      <c r="F10" s="18" t="s">
        <v>1028</v>
      </c>
      <c r="G10" s="13" t="s">
        <v>1048</v>
      </c>
    </row>
    <row r="11" spans="2:7" ht="10.5" customHeight="1">
      <c r="B11" s="21"/>
      <c r="C11" s="22"/>
      <c r="D11" s="23"/>
      <c r="E11" s="22"/>
      <c r="F11" s="23"/>
      <c r="G11" s="21"/>
    </row>
    <row r="12" spans="2:7" ht="30" customHeight="1">
      <c r="B12" s="13" t="s">
        <v>1049</v>
      </c>
      <c r="C12" s="14" t="s">
        <v>1050</v>
      </c>
      <c r="D12" s="20" t="s">
        <v>1051</v>
      </c>
      <c r="E12" s="14" t="s">
        <v>1052</v>
      </c>
      <c r="F12" s="20" t="s">
        <v>1051</v>
      </c>
      <c r="G12" s="13" t="s">
        <v>1053</v>
      </c>
    </row>
    <row r="13" spans="2:7" ht="30" customHeight="1">
      <c r="B13" s="13" t="s">
        <v>1054</v>
      </c>
      <c r="C13" s="14" t="s">
        <v>1055</v>
      </c>
      <c r="D13" s="20" t="s">
        <v>1051</v>
      </c>
      <c r="E13" s="14" t="s">
        <v>1056</v>
      </c>
      <c r="F13" s="20" t="s">
        <v>1051</v>
      </c>
      <c r="G13" s="13" t="s">
        <v>1057</v>
      </c>
    </row>
    <row r="14" spans="2:7" ht="10.5" customHeight="1">
      <c r="B14" s="21"/>
      <c r="C14" s="22"/>
      <c r="D14" s="23"/>
      <c r="E14" s="22"/>
      <c r="F14" s="23"/>
      <c r="G14" s="21"/>
    </row>
    <row r="15" spans="2:7" ht="30" customHeight="1">
      <c r="B15" s="13" t="s">
        <v>1058</v>
      </c>
      <c r="C15" s="14" t="s">
        <v>1059</v>
      </c>
      <c r="D15" s="18" t="s">
        <v>1028</v>
      </c>
      <c r="E15" s="14" t="s">
        <v>1060</v>
      </c>
      <c r="F15" s="18" t="s">
        <v>1028</v>
      </c>
      <c r="G15" s="13" t="s">
        <v>1061</v>
      </c>
    </row>
    <row r="16" spans="2:7" ht="30" customHeight="1">
      <c r="B16" s="13" t="s">
        <v>1062</v>
      </c>
      <c r="C16" s="14" t="s">
        <v>1063</v>
      </c>
      <c r="D16" s="18" t="s">
        <v>1028</v>
      </c>
      <c r="E16" s="14" t="s">
        <v>1064</v>
      </c>
      <c r="F16" s="18" t="s">
        <v>1028</v>
      </c>
      <c r="G16" s="13" t="s">
        <v>1061</v>
      </c>
    </row>
    <row r="17" spans="2:7" ht="30" customHeight="1">
      <c r="B17" s="13" t="s">
        <v>1065</v>
      </c>
      <c r="C17" s="14" t="s">
        <v>1066</v>
      </c>
      <c r="D17" s="18" t="s">
        <v>1028</v>
      </c>
      <c r="E17" s="14" t="s">
        <v>1067</v>
      </c>
      <c r="F17" s="18" t="s">
        <v>1068</v>
      </c>
      <c r="G17" s="13" t="s">
        <v>1069</v>
      </c>
    </row>
    <row r="18" spans="2:7" ht="44.25" customHeight="1">
      <c r="B18" s="588" t="s">
        <v>1070</v>
      </c>
      <c r="C18" s="588"/>
      <c r="D18" s="588"/>
      <c r="E18" s="588"/>
      <c r="F18" s="588"/>
      <c r="G18" s="588"/>
    </row>
    <row r="19" spans="2:7" ht="17.100000000000001" customHeight="1">
      <c r="B19" s="15" t="s">
        <v>842</v>
      </c>
      <c r="C19" s="15" t="s">
        <v>1071</v>
      </c>
      <c r="D19" s="15" t="s">
        <v>1072</v>
      </c>
      <c r="E19" s="15" t="s">
        <v>1073</v>
      </c>
      <c r="F19" s="15" t="s">
        <v>1074</v>
      </c>
      <c r="G19" s="15" t="s">
        <v>1075</v>
      </c>
    </row>
    <row r="20" spans="2:7" ht="30" customHeight="1">
      <c r="B20" s="14" t="s">
        <v>997</v>
      </c>
      <c r="C20" s="14" t="s">
        <v>5</v>
      </c>
      <c r="D20" s="14" t="s">
        <v>11</v>
      </c>
      <c r="E20" s="14" t="s">
        <v>10</v>
      </c>
      <c r="F20" s="18" t="s">
        <v>1028</v>
      </c>
      <c r="G20" s="13" t="s">
        <v>1076</v>
      </c>
    </row>
    <row r="21" spans="2:7" ht="30" customHeight="1">
      <c r="B21" s="14" t="s">
        <v>991</v>
      </c>
      <c r="C21" s="14" t="s">
        <v>918</v>
      </c>
      <c r="D21" s="14" t="s">
        <v>23</v>
      </c>
      <c r="E21" s="14" t="s">
        <v>20</v>
      </c>
      <c r="F21" s="18" t="s">
        <v>1028</v>
      </c>
      <c r="G21" s="13" t="s">
        <v>1077</v>
      </c>
    </row>
    <row r="22" spans="2:7" ht="30" customHeight="1">
      <c r="B22" s="14" t="s">
        <v>984</v>
      </c>
      <c r="C22" s="14" t="s">
        <v>1078</v>
      </c>
      <c r="D22" s="14" t="s">
        <v>391</v>
      </c>
      <c r="E22" s="14" t="s">
        <v>131</v>
      </c>
      <c r="F22" s="18" t="s">
        <v>1028</v>
      </c>
      <c r="G22" s="13" t="s">
        <v>1079</v>
      </c>
    </row>
    <row r="23" spans="2:7" ht="30" customHeight="1">
      <c r="B23" s="14" t="s">
        <v>982</v>
      </c>
      <c r="C23" s="14" t="s">
        <v>919</v>
      </c>
      <c r="D23" s="14" t="s">
        <v>1080</v>
      </c>
      <c r="E23" s="14" t="s">
        <v>1081</v>
      </c>
      <c r="F23" s="18" t="s">
        <v>1028</v>
      </c>
      <c r="G23" s="13" t="s">
        <v>1082</v>
      </c>
    </row>
    <row r="24" spans="2:7" ht="30" customHeight="1">
      <c r="B24" s="14" t="s">
        <v>980</v>
      </c>
      <c r="C24" s="14" t="s">
        <v>917</v>
      </c>
      <c r="D24" s="14" t="s">
        <v>912</v>
      </c>
      <c r="E24" s="14" t="s">
        <v>912</v>
      </c>
      <c r="F24" s="18" t="s">
        <v>1028</v>
      </c>
      <c r="G24" s="13" t="s">
        <v>1083</v>
      </c>
    </row>
    <row r="25" spans="2:7" ht="69.75" customHeight="1">
      <c r="B25" s="19" t="s">
        <v>1084</v>
      </c>
      <c r="C25" s="19" t="s">
        <v>1084</v>
      </c>
      <c r="D25" s="19" t="s">
        <v>1084</v>
      </c>
      <c r="E25" s="19" t="s">
        <v>1084</v>
      </c>
      <c r="F25" s="19" t="s">
        <v>1084</v>
      </c>
      <c r="G25" s="19" t="s">
        <v>1084</v>
      </c>
    </row>
    <row r="26" spans="2:7" ht="33" customHeight="1">
      <c r="B26" s="588" t="s">
        <v>1085</v>
      </c>
      <c r="C26" s="588"/>
      <c r="D26" s="588"/>
      <c r="E26" s="588"/>
      <c r="F26" s="588"/>
      <c r="G26" s="588"/>
    </row>
    <row r="27" spans="2:7" ht="30" customHeight="1">
      <c r="B27" s="24" t="s">
        <v>1086</v>
      </c>
      <c r="C27" s="585" t="s">
        <v>1087</v>
      </c>
      <c r="D27" s="585"/>
      <c r="E27" s="585"/>
      <c r="F27" s="585"/>
      <c r="G27" s="585"/>
    </row>
    <row r="28" spans="2:7" ht="30" customHeight="1">
      <c r="B28" s="24" t="s">
        <v>1088</v>
      </c>
      <c r="C28" s="585" t="s">
        <v>1089</v>
      </c>
      <c r="D28" s="585"/>
      <c r="E28" s="585"/>
      <c r="F28" s="585"/>
      <c r="G28" s="585"/>
    </row>
    <row r="29" spans="2:7" ht="30" customHeight="1">
      <c r="B29" s="24" t="s">
        <v>1090</v>
      </c>
      <c r="C29" s="585" t="s">
        <v>1091</v>
      </c>
      <c r="D29" s="585"/>
      <c r="E29" s="585"/>
      <c r="F29" s="585"/>
      <c r="G29" s="585"/>
    </row>
    <row r="30" spans="2:7" ht="30" customHeight="1">
      <c r="B30" s="24" t="s">
        <v>1092</v>
      </c>
      <c r="C30" s="585" t="s">
        <v>1093</v>
      </c>
      <c r="D30" s="585"/>
      <c r="E30" s="585"/>
      <c r="F30" s="585"/>
      <c r="G30" s="585"/>
    </row>
    <row r="31" spans="2:7" ht="30" customHeight="1">
      <c r="B31" s="24" t="s">
        <v>1094</v>
      </c>
      <c r="C31" s="585" t="s">
        <v>1095</v>
      </c>
      <c r="D31" s="585"/>
      <c r="E31" s="585"/>
      <c r="F31" s="585"/>
      <c r="G31" s="585"/>
    </row>
    <row r="32" spans="2:7" ht="17.100000000000001" customHeight="1">
      <c r="B32" s="11"/>
      <c r="C32" s="11"/>
      <c r="D32" s="11"/>
      <c r="E32" s="11"/>
      <c r="F32" s="11"/>
      <c r="G32" s="11"/>
    </row>
    <row r="33" spans="2:7" ht="51.2" customHeight="1">
      <c r="B33" s="589" t="s">
        <v>1096</v>
      </c>
      <c r="C33" s="589"/>
      <c r="D33" s="589"/>
      <c r="E33" s="589"/>
      <c r="F33" s="589"/>
      <c r="G33" s="589"/>
    </row>
    <row r="34" spans="2:7" ht="34.15" customHeight="1">
      <c r="B34" s="10" t="s">
        <v>1097</v>
      </c>
      <c r="C34" s="10" t="s">
        <v>933</v>
      </c>
      <c r="D34" s="10" t="s">
        <v>932</v>
      </c>
      <c r="E34" s="10" t="s">
        <v>931</v>
      </c>
      <c r="F34" s="10" t="s">
        <v>975</v>
      </c>
      <c r="G34" s="10" t="s">
        <v>1098</v>
      </c>
    </row>
    <row r="35" spans="2:7" ht="51.2" customHeight="1">
      <c r="B35" s="9" t="s">
        <v>930</v>
      </c>
      <c r="C35" s="9" t="s">
        <v>929</v>
      </c>
      <c r="D35" s="9" t="s">
        <v>928</v>
      </c>
      <c r="E35" s="9" t="s">
        <v>1099</v>
      </c>
      <c r="F35" s="9" t="s">
        <v>1100</v>
      </c>
      <c r="G35" s="9" t="s">
        <v>1101</v>
      </c>
    </row>
    <row r="36" spans="2:7" ht="17.100000000000001" customHeight="1">
      <c r="B36" s="25"/>
      <c r="C36" s="25"/>
      <c r="D36" s="25"/>
      <c r="E36" s="25"/>
      <c r="F36" s="25"/>
      <c r="G36" s="25"/>
    </row>
    <row r="37" spans="2:7" ht="17.100000000000001" customHeight="1">
      <c r="B37" s="11"/>
      <c r="C37" s="11"/>
      <c r="D37" s="11"/>
      <c r="E37" s="11"/>
      <c r="F37" s="11"/>
      <c r="G37" s="11"/>
    </row>
    <row r="38" spans="2:7" ht="17.100000000000001" customHeight="1">
      <c r="B38" s="11"/>
      <c r="C38" s="11"/>
      <c r="D38" s="11"/>
      <c r="E38" s="11"/>
      <c r="F38" s="11"/>
      <c r="G38" s="11"/>
    </row>
    <row r="39" spans="2:7" ht="17.100000000000001" customHeight="1">
      <c r="B39" s="11"/>
      <c r="C39" s="11"/>
      <c r="D39" s="11"/>
      <c r="E39" s="11"/>
      <c r="F39" s="11"/>
      <c r="G39" s="11"/>
    </row>
    <row r="40" spans="2:7" ht="17.100000000000001" customHeight="1">
      <c r="B40" s="11"/>
      <c r="C40" s="11"/>
      <c r="D40" s="11"/>
      <c r="E40" s="11"/>
      <c r="F40" s="11"/>
      <c r="G40" s="11"/>
    </row>
    <row r="41" spans="2:7" ht="17.100000000000001" customHeight="1">
      <c r="B41" s="11"/>
      <c r="C41" s="11"/>
      <c r="D41" s="11"/>
      <c r="E41" s="11"/>
      <c r="F41" s="11"/>
      <c r="G41" s="11"/>
    </row>
    <row r="42" spans="2:7" ht="17.100000000000001" customHeight="1">
      <c r="B42" s="11"/>
      <c r="C42" s="11"/>
      <c r="D42" s="11"/>
      <c r="E42" s="11"/>
      <c r="F42" s="11"/>
      <c r="G42" s="11"/>
    </row>
  </sheetData>
  <mergeCells count="11">
    <mergeCell ref="C28:G28"/>
    <mergeCell ref="C29:G29"/>
    <mergeCell ref="C30:G30"/>
    <mergeCell ref="C31:G31"/>
    <mergeCell ref="B33:G33"/>
    <mergeCell ref="C27:G27"/>
    <mergeCell ref="B1:G1"/>
    <mergeCell ref="B2:G2"/>
    <mergeCell ref="B4:G4"/>
    <mergeCell ref="B18:G18"/>
    <mergeCell ref="B26:G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2ABBE-0404-4C58-BFAE-16D88E961821}">
  <dimension ref="B2:E38"/>
  <sheetViews>
    <sheetView workbookViewId="0">
      <selection activeCell="I10" sqref="I10"/>
    </sheetView>
  </sheetViews>
  <sheetFormatPr baseColWidth="10" defaultColWidth="9.140625" defaultRowHeight="15"/>
  <cols>
    <col min="1" max="1" width="4" style="37" customWidth="1"/>
    <col min="2" max="2" width="18" style="37" customWidth="1"/>
    <col min="3" max="3" width="35.7109375" style="37" customWidth="1"/>
    <col min="4" max="4" width="54" style="37" customWidth="1"/>
    <col min="5" max="5" width="34" style="37" customWidth="1"/>
    <col min="6" max="16384" width="9.140625" style="37"/>
  </cols>
  <sheetData>
    <row r="2" spans="2:5" ht="17.100000000000001" customHeight="1">
      <c r="B2" s="595" t="s">
        <v>1445</v>
      </c>
      <c r="C2" s="595"/>
      <c r="D2" s="595"/>
      <c r="E2" s="595"/>
    </row>
    <row r="3" spans="2:5" ht="15.75">
      <c r="B3" s="62" t="s">
        <v>1444</v>
      </c>
    </row>
    <row r="4" spans="2:5" ht="30" customHeight="1">
      <c r="B4" s="596" t="s">
        <v>1443</v>
      </c>
      <c r="C4" s="596"/>
      <c r="D4" s="596"/>
      <c r="E4" s="596"/>
    </row>
    <row r="6" spans="2:5" ht="17.100000000000001" customHeight="1">
      <c r="B6" s="61" t="s">
        <v>1237</v>
      </c>
      <c r="C6" s="61" t="s">
        <v>1020</v>
      </c>
      <c r="D6" s="61" t="s">
        <v>1442</v>
      </c>
      <c r="E6" s="61" t="s">
        <v>1441</v>
      </c>
    </row>
    <row r="7" spans="2:5" ht="50.1" customHeight="1">
      <c r="B7" s="52" t="s">
        <v>1086</v>
      </c>
      <c r="C7" s="39" t="s">
        <v>1440</v>
      </c>
      <c r="D7" s="39" t="s">
        <v>1439</v>
      </c>
      <c r="E7" s="39" t="s">
        <v>1438</v>
      </c>
    </row>
    <row r="8" spans="2:5" ht="50.1" customHeight="1">
      <c r="B8" s="52" t="s">
        <v>1088</v>
      </c>
      <c r="C8" s="39" t="s">
        <v>1437</v>
      </c>
      <c r="D8" s="39" t="s">
        <v>1436</v>
      </c>
      <c r="E8" s="39" t="s">
        <v>1435</v>
      </c>
    </row>
    <row r="9" spans="2:5" ht="50.1" customHeight="1">
      <c r="B9" s="52" t="s">
        <v>1090</v>
      </c>
      <c r="C9" s="39" t="s">
        <v>1434</v>
      </c>
      <c r="D9" s="39" t="s">
        <v>1433</v>
      </c>
      <c r="E9" s="39" t="s">
        <v>1432</v>
      </c>
    </row>
    <row r="10" spans="2:5" ht="50.1" customHeight="1">
      <c r="B10" s="52" t="s">
        <v>1092</v>
      </c>
      <c r="C10" s="39" t="s">
        <v>1431</v>
      </c>
      <c r="D10" s="39" t="s">
        <v>1430</v>
      </c>
      <c r="E10" s="39" t="s">
        <v>1429</v>
      </c>
    </row>
    <row r="11" spans="2:5" ht="50.1" customHeight="1">
      <c r="B11" s="52" t="s">
        <v>1094</v>
      </c>
      <c r="C11" s="39" t="s">
        <v>1428</v>
      </c>
      <c r="D11" s="39" t="s">
        <v>1427</v>
      </c>
      <c r="E11" s="39" t="s">
        <v>1426</v>
      </c>
    </row>
    <row r="12" spans="2:5" ht="50.1" customHeight="1">
      <c r="B12" s="52" t="s">
        <v>1425</v>
      </c>
      <c r="C12" s="39" t="s">
        <v>1424</v>
      </c>
      <c r="D12" s="39" t="s">
        <v>1423</v>
      </c>
      <c r="E12" s="39" t="s">
        <v>1422</v>
      </c>
    </row>
    <row r="14" spans="2:5" ht="17.100000000000001" customHeight="1">
      <c r="B14" s="599" t="s">
        <v>1421</v>
      </c>
      <c r="C14" s="591"/>
      <c r="D14" s="591"/>
      <c r="E14" s="591"/>
    </row>
    <row r="15" spans="2:5" ht="17.100000000000001" customHeight="1">
      <c r="B15" s="60" t="s">
        <v>1420</v>
      </c>
      <c r="C15" s="60" t="s">
        <v>1419</v>
      </c>
      <c r="D15" s="60" t="s">
        <v>1418</v>
      </c>
      <c r="E15" s="60"/>
    </row>
    <row r="16" spans="2:5" ht="34.15" customHeight="1">
      <c r="B16" s="52" t="s">
        <v>1417</v>
      </c>
      <c r="C16" s="39" t="s">
        <v>1416</v>
      </c>
      <c r="D16" s="39" t="s">
        <v>1415</v>
      </c>
      <c r="E16" s="39"/>
    </row>
    <row r="17" spans="2:5" ht="50.1" customHeight="1">
      <c r="B17" s="52" t="s">
        <v>1414</v>
      </c>
      <c r="C17" s="39" t="s">
        <v>1413</v>
      </c>
      <c r="D17" s="39" t="s">
        <v>1412</v>
      </c>
      <c r="E17" s="39" t="s">
        <v>1411</v>
      </c>
    </row>
    <row r="18" spans="2:5" ht="50.1" customHeight="1">
      <c r="B18" s="52" t="s">
        <v>1410</v>
      </c>
      <c r="C18" s="39" t="s">
        <v>1409</v>
      </c>
      <c r="D18" s="39" t="s">
        <v>1408</v>
      </c>
      <c r="E18" s="39" t="s">
        <v>1407</v>
      </c>
    </row>
    <row r="21" spans="2:5" ht="17.100000000000001" customHeight="1">
      <c r="B21" s="597" t="s">
        <v>1406</v>
      </c>
      <c r="C21" s="591"/>
      <c r="D21" s="591"/>
    </row>
    <row r="22" spans="2:5" ht="30" customHeight="1">
      <c r="B22" s="592" t="s">
        <v>1405</v>
      </c>
      <c r="C22" s="591"/>
      <c r="D22" s="591"/>
      <c r="E22" s="591"/>
    </row>
    <row r="23" spans="2:5" ht="30" customHeight="1">
      <c r="B23" s="592" t="s">
        <v>1404</v>
      </c>
      <c r="C23" s="591"/>
      <c r="D23" s="591"/>
      <c r="E23" s="591"/>
    </row>
    <row r="24" spans="2:5" ht="30" customHeight="1">
      <c r="B24" s="592" t="s">
        <v>1403</v>
      </c>
      <c r="C24" s="591"/>
      <c r="D24" s="591"/>
      <c r="E24" s="591"/>
    </row>
    <row r="25" spans="2:5" ht="30" customHeight="1">
      <c r="B25" s="592" t="s">
        <v>1402</v>
      </c>
      <c r="C25" s="591"/>
      <c r="D25" s="591"/>
      <c r="E25" s="591"/>
    </row>
    <row r="26" spans="2:5" ht="30" customHeight="1">
      <c r="B26" s="592" t="s">
        <v>1401</v>
      </c>
      <c r="C26" s="591"/>
      <c r="D26" s="591"/>
      <c r="E26" s="591"/>
    </row>
    <row r="28" spans="2:5" ht="17.100000000000001" customHeight="1">
      <c r="B28" s="598" t="s">
        <v>1400</v>
      </c>
      <c r="C28" s="591"/>
      <c r="D28" s="591"/>
      <c r="E28" s="591"/>
    </row>
    <row r="29" spans="2:5" ht="30" customHeight="1">
      <c r="B29" s="594" t="s">
        <v>1399</v>
      </c>
      <c r="C29" s="591"/>
      <c r="D29" s="591"/>
      <c r="E29" s="591"/>
    </row>
    <row r="30" spans="2:5" ht="17.100000000000001" customHeight="1">
      <c r="B30" s="591"/>
      <c r="C30" s="591"/>
      <c r="D30" s="591"/>
      <c r="E30" s="591"/>
    </row>
    <row r="32" spans="2:5" ht="17.100000000000001" customHeight="1">
      <c r="B32" s="593" t="s">
        <v>1398</v>
      </c>
      <c r="C32" s="591"/>
      <c r="D32" s="591"/>
      <c r="E32" s="591"/>
    </row>
    <row r="33" spans="2:5" ht="17.100000000000001" customHeight="1">
      <c r="B33" s="59" t="s">
        <v>1237</v>
      </c>
      <c r="C33" s="59" t="s">
        <v>1397</v>
      </c>
      <c r="D33" s="59" t="s">
        <v>1396</v>
      </c>
      <c r="E33" s="59" t="s">
        <v>1020</v>
      </c>
    </row>
    <row r="34" spans="2:5" ht="39.950000000000003" customHeight="1">
      <c r="B34" s="52" t="s">
        <v>1395</v>
      </c>
      <c r="C34" s="39" t="s">
        <v>1394</v>
      </c>
      <c r="D34" s="39"/>
      <c r="E34" s="39"/>
    </row>
    <row r="35" spans="2:5" ht="39.950000000000003" customHeight="1">
      <c r="B35" s="52" t="s">
        <v>1393</v>
      </c>
      <c r="C35" s="39" t="s">
        <v>1392</v>
      </c>
      <c r="D35" s="39"/>
      <c r="E35" s="39" t="s">
        <v>1391</v>
      </c>
    </row>
    <row r="36" spans="2:5" ht="39.950000000000003" customHeight="1">
      <c r="B36" s="52" t="s">
        <v>1390</v>
      </c>
      <c r="C36" s="39" t="s">
        <v>1389</v>
      </c>
      <c r="D36" s="39"/>
      <c r="E36" s="39" t="s">
        <v>1388</v>
      </c>
    </row>
    <row r="38" spans="2:5" ht="27.95" customHeight="1">
      <c r="B38" s="590" t="s">
        <v>1387</v>
      </c>
      <c r="C38" s="591"/>
      <c r="D38" s="591"/>
      <c r="E38" s="591"/>
    </row>
  </sheetData>
  <mergeCells count="13">
    <mergeCell ref="B2:E2"/>
    <mergeCell ref="B4:E4"/>
    <mergeCell ref="B21:D21"/>
    <mergeCell ref="B28:E28"/>
    <mergeCell ref="B14:E14"/>
    <mergeCell ref="B24:E24"/>
    <mergeCell ref="B23:E23"/>
    <mergeCell ref="B25:E25"/>
    <mergeCell ref="B38:E38"/>
    <mergeCell ref="B22:E22"/>
    <mergeCell ref="B26:E26"/>
    <mergeCell ref="B32:E32"/>
    <mergeCell ref="B29:E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2552-460B-43B7-B9F1-879B7764C22E}">
  <dimension ref="B1:O273"/>
  <sheetViews>
    <sheetView workbookViewId="0">
      <selection activeCell="F14" sqref="F14"/>
    </sheetView>
  </sheetViews>
  <sheetFormatPr baseColWidth="10" defaultColWidth="9.140625" defaultRowHeight="15"/>
  <cols>
    <col min="1" max="1" width="5.42578125" style="1" customWidth="1"/>
    <col min="2" max="2" width="28" style="1" customWidth="1"/>
    <col min="3" max="3" width="5.7109375" style="1" customWidth="1"/>
    <col min="4" max="4" width="31.140625" style="1" customWidth="1"/>
    <col min="5" max="5" width="6.5703125" style="1" customWidth="1"/>
    <col min="6" max="6" width="40.5703125" style="1" customWidth="1"/>
    <col min="7" max="7" width="5.42578125" style="1" customWidth="1"/>
    <col min="8" max="8" width="28" style="1" customWidth="1"/>
    <col min="9" max="9" width="9.140625" style="1"/>
    <col min="10" max="10" width="19.140625" style="1" customWidth="1"/>
    <col min="11" max="11" width="36" style="1" customWidth="1"/>
    <col min="12" max="12" width="44.28515625" style="1" customWidth="1"/>
    <col min="13" max="13" width="45.7109375" style="1" customWidth="1"/>
    <col min="14" max="14" width="41.7109375" style="1" customWidth="1"/>
    <col min="15" max="15" width="24" style="1" customWidth="1"/>
    <col min="16" max="16384" width="9.140625" style="1"/>
  </cols>
  <sheetData>
    <row r="1" spans="2:15" ht="27.95" customHeight="1">
      <c r="B1" s="601" t="s">
        <v>2049</v>
      </c>
      <c r="C1" s="601"/>
      <c r="D1" s="601"/>
      <c r="E1" s="601"/>
      <c r="F1" s="601"/>
      <c r="G1" s="601"/>
      <c r="H1" s="601"/>
      <c r="I1" s="601"/>
      <c r="J1" s="601"/>
      <c r="K1" s="601"/>
      <c r="L1" s="601"/>
      <c r="M1" s="601"/>
      <c r="N1" s="601"/>
      <c r="O1" s="601"/>
    </row>
    <row r="2" spans="2:15" ht="27.95" customHeight="1">
      <c r="B2" s="601"/>
      <c r="C2" s="601"/>
      <c r="D2" s="601"/>
      <c r="E2" s="601"/>
      <c r="F2" s="601"/>
      <c r="G2" s="601"/>
      <c r="H2" s="601"/>
      <c r="I2" s="601"/>
      <c r="J2" s="601"/>
      <c r="K2" s="601"/>
      <c r="L2" s="601"/>
      <c r="M2" s="601"/>
      <c r="N2" s="601"/>
      <c r="O2" s="601"/>
    </row>
    <row r="3" spans="2:15" ht="26.1" customHeight="1">
      <c r="B3" s="602" t="s">
        <v>1102</v>
      </c>
      <c r="C3" s="602"/>
      <c r="D3" s="602"/>
      <c r="E3" s="602"/>
      <c r="F3" s="602"/>
      <c r="G3" s="602"/>
      <c r="H3" s="602"/>
      <c r="I3" s="602"/>
      <c r="J3" s="602"/>
      <c r="K3" s="602"/>
      <c r="L3" s="602"/>
      <c r="M3" s="602"/>
      <c r="N3" s="602"/>
      <c r="O3" s="602"/>
    </row>
    <row r="4" spans="2:15" ht="15.75">
      <c r="B4" s="64" t="s">
        <v>1455</v>
      </c>
      <c r="G4" s="2"/>
    </row>
    <row r="5" spans="2:15" ht="21.95" customHeight="1">
      <c r="B5" s="26" t="s">
        <v>1103</v>
      </c>
      <c r="C5" s="2"/>
      <c r="D5" s="27" t="s">
        <v>1104</v>
      </c>
      <c r="E5" s="2"/>
      <c r="F5" s="28" t="s">
        <v>1105</v>
      </c>
      <c r="G5" s="29"/>
      <c r="H5" s="30" t="s">
        <v>1106</v>
      </c>
      <c r="J5" s="603" t="s">
        <v>1107</v>
      </c>
      <c r="K5" s="603"/>
      <c r="L5" s="603"/>
      <c r="M5" s="603"/>
      <c r="N5" s="603"/>
      <c r="O5" s="603"/>
    </row>
    <row r="6" spans="2:15" ht="30" customHeight="1">
      <c r="B6" s="31" t="s">
        <v>24</v>
      </c>
      <c r="C6" s="29"/>
      <c r="D6" s="31" t="s">
        <v>291</v>
      </c>
      <c r="E6" s="29"/>
      <c r="F6" s="31" t="s">
        <v>356</v>
      </c>
      <c r="G6" s="32"/>
      <c r="H6" s="33" t="s">
        <v>383</v>
      </c>
      <c r="J6" s="34" t="s">
        <v>918</v>
      </c>
      <c r="K6" s="34" t="s">
        <v>1108</v>
      </c>
      <c r="L6" s="34" t="s">
        <v>1109</v>
      </c>
      <c r="M6" s="34" t="s">
        <v>1110</v>
      </c>
      <c r="N6" s="34" t="s">
        <v>1111</v>
      </c>
    </row>
    <row r="7" spans="2:15" ht="30" customHeight="1">
      <c r="B7" s="31" t="s">
        <v>25</v>
      </c>
      <c r="C7" s="32"/>
      <c r="D7" s="31" t="s">
        <v>292</v>
      </c>
      <c r="E7" s="32"/>
      <c r="F7" s="31" t="s">
        <v>303</v>
      </c>
      <c r="G7" s="32"/>
      <c r="H7" s="33" t="s">
        <v>384</v>
      </c>
      <c r="J7" s="31" t="s">
        <v>20</v>
      </c>
      <c r="K7" s="31" t="s">
        <v>1112</v>
      </c>
      <c r="L7" s="31" t="s">
        <v>1113</v>
      </c>
      <c r="M7" s="31" t="s">
        <v>1114</v>
      </c>
      <c r="N7" s="31" t="s">
        <v>1115</v>
      </c>
    </row>
    <row r="8" spans="2:15" ht="30" customHeight="1">
      <c r="B8" s="31" t="s">
        <v>26</v>
      </c>
      <c r="C8" s="32"/>
      <c r="D8" s="31" t="s">
        <v>26</v>
      </c>
      <c r="E8" s="32"/>
      <c r="F8" s="31" t="s">
        <v>305</v>
      </c>
      <c r="G8" s="32"/>
      <c r="H8" s="33" t="s">
        <v>385</v>
      </c>
      <c r="J8" s="31" t="s">
        <v>21</v>
      </c>
      <c r="K8" s="31" t="s">
        <v>1116</v>
      </c>
      <c r="L8" s="31" t="s">
        <v>1117</v>
      </c>
      <c r="M8" s="31" t="s">
        <v>1118</v>
      </c>
      <c r="N8" s="31" t="s">
        <v>1119</v>
      </c>
    </row>
    <row r="9" spans="2:15" ht="30" customHeight="1">
      <c r="B9" s="31" t="s">
        <v>27</v>
      </c>
      <c r="C9" s="32"/>
      <c r="D9" s="31" t="s">
        <v>27</v>
      </c>
      <c r="E9" s="32"/>
      <c r="F9" s="31" t="s">
        <v>357</v>
      </c>
      <c r="G9" s="32"/>
      <c r="H9" s="33" t="s">
        <v>111</v>
      </c>
      <c r="J9" s="31" t="s">
        <v>22</v>
      </c>
      <c r="K9" s="31" t="s">
        <v>1120</v>
      </c>
      <c r="L9" s="31" t="s">
        <v>1121</v>
      </c>
      <c r="M9" s="31" t="s">
        <v>1122</v>
      </c>
      <c r="N9" s="31" t="s">
        <v>1123</v>
      </c>
    </row>
    <row r="10" spans="2:15" ht="30" customHeight="1">
      <c r="B10" s="31" t="s">
        <v>28</v>
      </c>
      <c r="C10" s="32"/>
      <c r="D10" s="31" t="s">
        <v>28</v>
      </c>
      <c r="E10" s="32"/>
      <c r="F10" s="31" t="s">
        <v>358</v>
      </c>
      <c r="G10" s="32"/>
      <c r="H10" s="33" t="s">
        <v>386</v>
      </c>
      <c r="J10" s="31" t="s">
        <v>23</v>
      </c>
      <c r="K10" s="31" t="s">
        <v>1124</v>
      </c>
      <c r="L10" s="31" t="s">
        <v>1125</v>
      </c>
      <c r="M10" s="31" t="s">
        <v>1126</v>
      </c>
      <c r="N10" s="31" t="s">
        <v>1127</v>
      </c>
    </row>
    <row r="11" spans="2:15" ht="30" customHeight="1">
      <c r="B11" s="31" t="s">
        <v>29</v>
      </c>
      <c r="C11" s="32"/>
      <c r="D11" s="31" t="s">
        <v>293</v>
      </c>
      <c r="E11" s="32"/>
      <c r="F11" s="31" t="s">
        <v>306</v>
      </c>
      <c r="G11" s="32"/>
      <c r="H11" s="33" t="s">
        <v>115</v>
      </c>
    </row>
    <row r="12" spans="2:15" ht="30" customHeight="1">
      <c r="B12" s="31" t="s">
        <v>30</v>
      </c>
      <c r="C12" s="32"/>
      <c r="D12" s="31" t="s">
        <v>294</v>
      </c>
      <c r="E12" s="32"/>
      <c r="F12" s="31" t="s">
        <v>307</v>
      </c>
      <c r="G12" s="32"/>
      <c r="H12" s="33" t="s">
        <v>387</v>
      </c>
      <c r="J12" s="603" t="s">
        <v>1128</v>
      </c>
      <c r="K12" s="603"/>
      <c r="L12" s="603"/>
      <c r="M12" s="603"/>
      <c r="N12" s="603"/>
      <c r="O12" s="603"/>
    </row>
    <row r="13" spans="2:15" ht="30" customHeight="1">
      <c r="B13" s="31" t="s">
        <v>31</v>
      </c>
      <c r="C13" s="32"/>
      <c r="D13" s="31" t="s">
        <v>295</v>
      </c>
      <c r="E13" s="32"/>
      <c r="F13" s="31" t="s">
        <v>308</v>
      </c>
      <c r="G13" s="32"/>
      <c r="H13" s="33" t="s">
        <v>388</v>
      </c>
      <c r="J13" s="34" t="s">
        <v>843</v>
      </c>
      <c r="K13" s="34" t="s">
        <v>1129</v>
      </c>
      <c r="L13" s="34" t="s">
        <v>977</v>
      </c>
      <c r="M13" s="34" t="s">
        <v>1130</v>
      </c>
    </row>
    <row r="14" spans="2:15" ht="30" customHeight="1">
      <c r="B14" s="31" t="s">
        <v>32</v>
      </c>
      <c r="C14" s="32"/>
      <c r="D14" s="31" t="s">
        <v>296</v>
      </c>
      <c r="E14" s="32"/>
      <c r="F14" s="31" t="s">
        <v>309</v>
      </c>
      <c r="G14" s="32"/>
      <c r="H14" s="33" t="s">
        <v>127</v>
      </c>
      <c r="J14" s="31" t="s">
        <v>27</v>
      </c>
      <c r="K14" s="35" t="s">
        <v>20</v>
      </c>
      <c r="L14" s="31" t="s">
        <v>1131</v>
      </c>
      <c r="M14" s="31" t="s">
        <v>1132</v>
      </c>
    </row>
    <row r="15" spans="2:15" ht="30" customHeight="1">
      <c r="B15" s="31" t="s">
        <v>33</v>
      </c>
      <c r="C15" s="32"/>
      <c r="D15" s="31" t="s">
        <v>297</v>
      </c>
      <c r="E15" s="32"/>
      <c r="F15" s="31" t="s">
        <v>310</v>
      </c>
      <c r="G15" s="32"/>
      <c r="H15" s="33" t="s">
        <v>389</v>
      </c>
      <c r="J15" s="31" t="s">
        <v>293</v>
      </c>
      <c r="K15" s="35" t="s">
        <v>21</v>
      </c>
      <c r="L15" s="31" t="s">
        <v>1133</v>
      </c>
      <c r="M15" s="31" t="s">
        <v>1134</v>
      </c>
    </row>
    <row r="16" spans="2:15" ht="30" customHeight="1">
      <c r="B16" s="31" t="s">
        <v>34</v>
      </c>
      <c r="C16" s="32"/>
      <c r="D16" s="31" t="s">
        <v>298</v>
      </c>
      <c r="E16" s="32"/>
      <c r="F16" s="31" t="s">
        <v>311</v>
      </c>
      <c r="G16" s="32"/>
      <c r="H16" s="33" t="s">
        <v>131</v>
      </c>
      <c r="J16" s="31" t="s">
        <v>363</v>
      </c>
      <c r="K16" s="35" t="s">
        <v>22</v>
      </c>
      <c r="L16" s="31" t="s">
        <v>1135</v>
      </c>
      <c r="M16" s="31" t="s">
        <v>1136</v>
      </c>
    </row>
    <row r="17" spans="2:15" ht="30" customHeight="1">
      <c r="B17" s="31" t="s">
        <v>35</v>
      </c>
      <c r="C17" s="32"/>
      <c r="D17" s="31" t="s">
        <v>299</v>
      </c>
      <c r="E17" s="32"/>
      <c r="F17" s="31" t="s">
        <v>312</v>
      </c>
      <c r="G17" s="32"/>
      <c r="H17" s="33" t="s">
        <v>390</v>
      </c>
      <c r="J17" s="31" t="s">
        <v>391</v>
      </c>
      <c r="K17" s="35" t="s">
        <v>23</v>
      </c>
      <c r="L17" s="31" t="s">
        <v>1137</v>
      </c>
      <c r="M17" s="31" t="s">
        <v>1138</v>
      </c>
    </row>
    <row r="18" spans="2:15" ht="30" customHeight="1">
      <c r="B18" s="31" t="s">
        <v>36</v>
      </c>
      <c r="C18" s="32"/>
      <c r="D18" s="31" t="s">
        <v>300</v>
      </c>
      <c r="E18" s="32"/>
      <c r="F18" s="31" t="s">
        <v>313</v>
      </c>
      <c r="G18" s="32"/>
      <c r="H18" s="33" t="s">
        <v>136</v>
      </c>
    </row>
    <row r="19" spans="2:15" ht="30" customHeight="1">
      <c r="B19" s="31" t="s">
        <v>37</v>
      </c>
      <c r="C19" s="32"/>
      <c r="D19" s="31" t="s">
        <v>301</v>
      </c>
      <c r="E19" s="32"/>
      <c r="F19" s="31" t="s">
        <v>314</v>
      </c>
      <c r="G19" s="32"/>
      <c r="H19" s="33" t="s">
        <v>143</v>
      </c>
      <c r="J19" s="603" t="s">
        <v>1139</v>
      </c>
      <c r="K19" s="603"/>
      <c r="L19" s="603"/>
      <c r="M19" s="603"/>
      <c r="N19" s="603"/>
      <c r="O19" s="603"/>
    </row>
    <row r="20" spans="2:15" ht="30" customHeight="1">
      <c r="B20" s="31" t="s">
        <v>38</v>
      </c>
      <c r="C20" s="32"/>
      <c r="D20" s="31" t="s">
        <v>302</v>
      </c>
      <c r="E20" s="32"/>
      <c r="F20" s="31" t="s">
        <v>359</v>
      </c>
      <c r="G20" s="32"/>
      <c r="H20" s="33" t="s">
        <v>391</v>
      </c>
      <c r="J20" s="36" t="s">
        <v>1086</v>
      </c>
      <c r="K20" s="600" t="s">
        <v>1140</v>
      </c>
      <c r="L20" s="600"/>
      <c r="M20" s="600"/>
      <c r="N20" s="600"/>
      <c r="O20" s="600"/>
    </row>
    <row r="21" spans="2:15" ht="30" customHeight="1">
      <c r="B21" s="31" t="s">
        <v>39</v>
      </c>
      <c r="C21" s="32"/>
      <c r="D21" s="31" t="s">
        <v>303</v>
      </c>
      <c r="E21" s="32"/>
      <c r="F21" s="31" t="s">
        <v>360</v>
      </c>
      <c r="G21" s="32"/>
      <c r="H21" s="33"/>
      <c r="J21" s="36" t="s">
        <v>1088</v>
      </c>
      <c r="K21" s="600" t="s">
        <v>1141</v>
      </c>
      <c r="L21" s="600"/>
      <c r="M21" s="600"/>
      <c r="N21" s="600"/>
      <c r="O21" s="600"/>
    </row>
    <row r="22" spans="2:15" ht="30" customHeight="1">
      <c r="B22" s="31" t="s">
        <v>40</v>
      </c>
      <c r="C22" s="32"/>
      <c r="D22" s="31" t="s">
        <v>304</v>
      </c>
      <c r="E22" s="32"/>
      <c r="F22" s="31" t="s">
        <v>361</v>
      </c>
      <c r="G22" s="32"/>
      <c r="H22" s="33"/>
      <c r="J22" s="36" t="s">
        <v>1090</v>
      </c>
      <c r="K22" s="600" t="s">
        <v>1142</v>
      </c>
      <c r="L22" s="600"/>
      <c r="M22" s="600"/>
      <c r="N22" s="600"/>
      <c r="O22" s="600"/>
    </row>
    <row r="23" spans="2:15" ht="30" customHeight="1">
      <c r="B23" s="31" t="s">
        <v>41</v>
      </c>
      <c r="C23" s="32"/>
      <c r="D23" s="31" t="s">
        <v>305</v>
      </c>
      <c r="E23" s="32"/>
      <c r="F23" s="31" t="s">
        <v>362</v>
      </c>
      <c r="G23" s="32"/>
      <c r="H23" s="33"/>
      <c r="J23" s="36" t="s">
        <v>1092</v>
      </c>
      <c r="K23" s="600" t="s">
        <v>1143</v>
      </c>
      <c r="L23" s="600"/>
      <c r="M23" s="600"/>
      <c r="N23" s="600"/>
      <c r="O23" s="600"/>
    </row>
    <row r="24" spans="2:15" ht="30" customHeight="1">
      <c r="B24" s="31" t="s">
        <v>42</v>
      </c>
      <c r="C24" s="32"/>
      <c r="D24" s="31" t="s">
        <v>306</v>
      </c>
      <c r="E24" s="32"/>
      <c r="F24" s="31" t="s">
        <v>363</v>
      </c>
      <c r="G24" s="32"/>
      <c r="H24" s="33"/>
    </row>
    <row r="25" spans="2:15" ht="30" customHeight="1">
      <c r="B25" s="31" t="s">
        <v>43</v>
      </c>
      <c r="C25" s="32"/>
      <c r="D25" s="31" t="s">
        <v>307</v>
      </c>
      <c r="E25" s="32"/>
      <c r="F25" s="31" t="s">
        <v>364</v>
      </c>
      <c r="G25" s="32"/>
      <c r="H25" s="33"/>
    </row>
    <row r="26" spans="2:15" ht="30" customHeight="1">
      <c r="B26" s="31" t="s">
        <v>44</v>
      </c>
      <c r="C26" s="32"/>
      <c r="D26" s="31" t="s">
        <v>308</v>
      </c>
      <c r="E26" s="32"/>
      <c r="F26" s="31" t="s">
        <v>365</v>
      </c>
      <c r="G26" s="32"/>
      <c r="H26" s="33"/>
    </row>
    <row r="27" spans="2:15" ht="30" customHeight="1">
      <c r="B27" s="31" t="s">
        <v>45</v>
      </c>
      <c r="C27" s="32"/>
      <c r="D27" s="31" t="s">
        <v>309</v>
      </c>
      <c r="E27" s="32"/>
      <c r="F27" s="31" t="s">
        <v>366</v>
      </c>
      <c r="G27" s="32"/>
      <c r="H27" s="33"/>
    </row>
    <row r="28" spans="2:15" ht="30" customHeight="1">
      <c r="B28" s="31" t="s">
        <v>46</v>
      </c>
      <c r="C28" s="32"/>
      <c r="D28" s="31" t="s">
        <v>310</v>
      </c>
      <c r="E28" s="32"/>
      <c r="F28" s="31" t="s">
        <v>367</v>
      </c>
      <c r="G28" s="32"/>
      <c r="H28" s="33"/>
    </row>
    <row r="29" spans="2:15" ht="30" customHeight="1">
      <c r="B29" s="31" t="s">
        <v>47</v>
      </c>
      <c r="C29" s="32"/>
      <c r="D29" s="31" t="s">
        <v>311</v>
      </c>
      <c r="E29" s="32"/>
      <c r="F29" s="31" t="s">
        <v>368</v>
      </c>
      <c r="G29" s="32"/>
      <c r="H29" s="33"/>
    </row>
    <row r="30" spans="2:15" ht="30" customHeight="1">
      <c r="B30" s="31" t="s">
        <v>48</v>
      </c>
      <c r="C30" s="32"/>
      <c r="D30" s="31" t="s">
        <v>191</v>
      </c>
      <c r="E30" s="32"/>
      <c r="F30" s="31" t="s">
        <v>369</v>
      </c>
      <c r="G30" s="32"/>
      <c r="H30" s="33"/>
    </row>
    <row r="31" spans="2:15" ht="30" customHeight="1">
      <c r="B31" s="31" t="s">
        <v>49</v>
      </c>
      <c r="C31" s="32"/>
      <c r="D31" s="31" t="s">
        <v>192</v>
      </c>
      <c r="E31" s="32"/>
      <c r="F31" s="31" t="s">
        <v>370</v>
      </c>
      <c r="G31" s="32"/>
      <c r="H31" s="33"/>
    </row>
    <row r="32" spans="2:15" ht="30" customHeight="1">
      <c r="B32" s="31" t="s">
        <v>50</v>
      </c>
      <c r="C32" s="32"/>
      <c r="D32" s="31" t="s">
        <v>312</v>
      </c>
      <c r="E32" s="32"/>
      <c r="F32" s="31" t="s">
        <v>371</v>
      </c>
      <c r="G32" s="32"/>
      <c r="H32" s="33"/>
    </row>
    <row r="33" spans="2:8" ht="30" customHeight="1">
      <c r="B33" s="31" t="s">
        <v>51</v>
      </c>
      <c r="C33" s="32"/>
      <c r="D33" s="31" t="s">
        <v>313</v>
      </c>
      <c r="E33" s="32"/>
      <c r="F33" s="31" t="s">
        <v>372</v>
      </c>
      <c r="G33" s="32"/>
      <c r="H33" s="33"/>
    </row>
    <row r="34" spans="2:8" ht="30" customHeight="1">
      <c r="B34" s="31" t="s">
        <v>52</v>
      </c>
      <c r="C34" s="32"/>
      <c r="D34" s="31" t="s">
        <v>314</v>
      </c>
      <c r="E34" s="32"/>
      <c r="F34" s="31" t="s">
        <v>373</v>
      </c>
      <c r="G34" s="32"/>
      <c r="H34" s="33"/>
    </row>
    <row r="35" spans="2:8" ht="30" customHeight="1">
      <c r="B35" s="31" t="s">
        <v>53</v>
      </c>
      <c r="C35" s="32"/>
      <c r="D35" s="31" t="s">
        <v>315</v>
      </c>
      <c r="E35" s="32"/>
      <c r="F35" s="31" t="s">
        <v>374</v>
      </c>
      <c r="G35" s="32"/>
      <c r="H35" s="33"/>
    </row>
    <row r="36" spans="2:8" ht="30" customHeight="1">
      <c r="B36" s="31" t="s">
        <v>54</v>
      </c>
      <c r="C36" s="32"/>
      <c r="D36" s="31" t="s">
        <v>316</v>
      </c>
      <c r="E36" s="32"/>
      <c r="F36" s="31" t="s">
        <v>375</v>
      </c>
      <c r="G36" s="32"/>
      <c r="H36" s="33"/>
    </row>
    <row r="37" spans="2:8" ht="30" customHeight="1">
      <c r="B37" s="31" t="s">
        <v>55</v>
      </c>
      <c r="C37" s="32"/>
      <c r="D37" s="31" t="s">
        <v>317</v>
      </c>
      <c r="E37" s="32"/>
      <c r="F37" s="31" t="s">
        <v>376</v>
      </c>
      <c r="G37" s="32"/>
      <c r="H37" s="33"/>
    </row>
    <row r="38" spans="2:8" ht="30" customHeight="1">
      <c r="B38" s="31" t="s">
        <v>56</v>
      </c>
      <c r="C38" s="32"/>
      <c r="D38" s="31" t="s">
        <v>318</v>
      </c>
      <c r="E38" s="32"/>
      <c r="F38" s="31" t="s">
        <v>377</v>
      </c>
      <c r="G38" s="32"/>
      <c r="H38" s="33"/>
    </row>
    <row r="39" spans="2:8" ht="30" customHeight="1">
      <c r="B39" s="31" t="s">
        <v>57</v>
      </c>
      <c r="C39" s="32"/>
      <c r="D39" s="31" t="s">
        <v>162</v>
      </c>
      <c r="E39" s="32"/>
      <c r="F39" s="31" t="s">
        <v>378</v>
      </c>
      <c r="G39" s="32"/>
      <c r="H39" s="33"/>
    </row>
    <row r="40" spans="2:8" ht="30" customHeight="1">
      <c r="B40" s="31" t="s">
        <v>58</v>
      </c>
      <c r="C40" s="32"/>
      <c r="D40" s="31" t="s">
        <v>319</v>
      </c>
      <c r="E40" s="32"/>
      <c r="F40" s="31" t="s">
        <v>379</v>
      </c>
      <c r="G40" s="32"/>
      <c r="H40" s="33"/>
    </row>
    <row r="41" spans="2:8" ht="30" customHeight="1">
      <c r="B41" s="31" t="s">
        <v>59</v>
      </c>
      <c r="C41" s="32"/>
      <c r="D41" s="31" t="s">
        <v>204</v>
      </c>
      <c r="E41" s="32"/>
      <c r="F41" s="31" t="s">
        <v>380</v>
      </c>
      <c r="G41" s="32"/>
      <c r="H41" s="33"/>
    </row>
    <row r="42" spans="2:8" ht="30" customHeight="1">
      <c r="B42" s="31" t="s">
        <v>60</v>
      </c>
      <c r="C42" s="32"/>
      <c r="D42" s="31" t="s">
        <v>320</v>
      </c>
      <c r="E42" s="32"/>
      <c r="F42" s="31" t="s">
        <v>381</v>
      </c>
      <c r="G42" s="32"/>
      <c r="H42" s="33"/>
    </row>
    <row r="43" spans="2:8" ht="30" customHeight="1">
      <c r="B43" s="31" t="s">
        <v>61</v>
      </c>
      <c r="C43" s="32"/>
      <c r="D43" s="31" t="s">
        <v>321</v>
      </c>
      <c r="E43" s="32"/>
      <c r="F43" s="31" t="s">
        <v>382</v>
      </c>
      <c r="G43" s="32"/>
      <c r="H43" s="33"/>
    </row>
    <row r="44" spans="2:8" ht="30" customHeight="1">
      <c r="B44" s="31" t="s">
        <v>62</v>
      </c>
      <c r="C44" s="32"/>
      <c r="D44" s="31" t="s">
        <v>322</v>
      </c>
      <c r="E44" s="32"/>
      <c r="F44" s="31"/>
      <c r="G44" s="32"/>
      <c r="H44" s="33"/>
    </row>
    <row r="45" spans="2:8" ht="30" customHeight="1">
      <c r="B45" s="31" t="s">
        <v>63</v>
      </c>
      <c r="C45" s="32"/>
      <c r="D45" s="31" t="s">
        <v>323</v>
      </c>
      <c r="E45" s="32"/>
      <c r="F45" s="31"/>
      <c r="G45" s="32"/>
      <c r="H45" s="33"/>
    </row>
    <row r="46" spans="2:8" ht="30" customHeight="1">
      <c r="B46" s="31" t="s">
        <v>64</v>
      </c>
      <c r="C46" s="32"/>
      <c r="D46" s="31" t="s">
        <v>324</v>
      </c>
      <c r="E46" s="32"/>
      <c r="F46" s="31"/>
      <c r="G46" s="32"/>
      <c r="H46" s="33"/>
    </row>
    <row r="47" spans="2:8" ht="30" customHeight="1">
      <c r="B47" s="31" t="s">
        <v>65</v>
      </c>
      <c r="C47" s="32"/>
      <c r="D47" s="31" t="s">
        <v>258</v>
      </c>
      <c r="E47" s="32"/>
      <c r="F47" s="31"/>
      <c r="G47" s="32"/>
      <c r="H47" s="33"/>
    </row>
    <row r="48" spans="2:8" ht="30" customHeight="1">
      <c r="B48" s="31" t="s">
        <v>66</v>
      </c>
      <c r="C48" s="32"/>
      <c r="D48" s="31" t="s">
        <v>163</v>
      </c>
      <c r="E48" s="32"/>
      <c r="F48" s="31"/>
      <c r="G48" s="32"/>
      <c r="H48" s="33"/>
    </row>
    <row r="49" spans="2:8" ht="30" customHeight="1">
      <c r="B49" s="31" t="s">
        <v>67</v>
      </c>
      <c r="C49" s="32"/>
      <c r="D49" s="31" t="s">
        <v>260</v>
      </c>
      <c r="E49" s="32"/>
      <c r="F49" s="31"/>
      <c r="G49" s="32"/>
      <c r="H49" s="33"/>
    </row>
    <row r="50" spans="2:8" ht="30" customHeight="1">
      <c r="B50" s="31" t="s">
        <v>68</v>
      </c>
      <c r="C50" s="32"/>
      <c r="D50" s="31" t="s">
        <v>169</v>
      </c>
      <c r="E50" s="32"/>
      <c r="F50" s="31"/>
      <c r="G50" s="32"/>
      <c r="H50" s="33"/>
    </row>
    <row r="51" spans="2:8" ht="30" customHeight="1">
      <c r="B51" s="31" t="s">
        <v>69</v>
      </c>
      <c r="C51" s="32"/>
      <c r="D51" s="31" t="s">
        <v>325</v>
      </c>
      <c r="E51" s="32"/>
      <c r="F51" s="31"/>
      <c r="G51" s="32"/>
      <c r="H51" s="33"/>
    </row>
    <row r="52" spans="2:8" ht="30" customHeight="1">
      <c r="B52" s="31" t="s">
        <v>70</v>
      </c>
      <c r="C52" s="32"/>
      <c r="D52" s="31" t="s">
        <v>326</v>
      </c>
      <c r="E52" s="32"/>
      <c r="F52" s="31"/>
      <c r="G52" s="32"/>
      <c r="H52" s="33"/>
    </row>
    <row r="53" spans="2:8" ht="30" customHeight="1">
      <c r="B53" s="31" t="s">
        <v>71</v>
      </c>
      <c r="C53" s="32"/>
      <c r="D53" s="31" t="s">
        <v>327</v>
      </c>
      <c r="E53" s="32"/>
      <c r="F53" s="31"/>
      <c r="G53" s="32"/>
      <c r="H53" s="33"/>
    </row>
    <row r="54" spans="2:8" ht="30" customHeight="1">
      <c r="B54" s="31" t="s">
        <v>72</v>
      </c>
      <c r="C54" s="32"/>
      <c r="D54" s="31" t="s">
        <v>328</v>
      </c>
      <c r="E54" s="32"/>
      <c r="F54" s="31"/>
      <c r="G54" s="32"/>
      <c r="H54" s="33"/>
    </row>
    <row r="55" spans="2:8" ht="30" customHeight="1">
      <c r="B55" s="31" t="s">
        <v>73</v>
      </c>
      <c r="C55" s="32"/>
      <c r="D55" s="31" t="s">
        <v>291</v>
      </c>
      <c r="E55" s="32"/>
      <c r="F55" s="31"/>
      <c r="G55" s="32"/>
      <c r="H55" s="33"/>
    </row>
    <row r="56" spans="2:8" ht="30" customHeight="1">
      <c r="B56" s="31" t="s">
        <v>74</v>
      </c>
      <c r="C56" s="32"/>
      <c r="D56" s="31" t="s">
        <v>292</v>
      </c>
      <c r="E56" s="32"/>
      <c r="F56" s="31"/>
      <c r="G56" s="32"/>
      <c r="H56" s="33"/>
    </row>
    <row r="57" spans="2:8" ht="30" customHeight="1">
      <c r="B57" s="31" t="s">
        <v>75</v>
      </c>
      <c r="C57" s="32"/>
      <c r="D57" s="31" t="s">
        <v>26</v>
      </c>
      <c r="E57" s="32"/>
      <c r="F57" s="31"/>
      <c r="G57" s="32"/>
      <c r="H57" s="33"/>
    </row>
    <row r="58" spans="2:8" ht="30" customHeight="1">
      <c r="B58" s="31" t="s">
        <v>76</v>
      </c>
      <c r="C58" s="32"/>
      <c r="D58" s="31" t="s">
        <v>329</v>
      </c>
      <c r="E58" s="32"/>
      <c r="F58" s="31"/>
      <c r="G58" s="32"/>
      <c r="H58" s="31"/>
    </row>
    <row r="59" spans="2:8" ht="30" customHeight="1">
      <c r="B59" s="31" t="s">
        <v>77</v>
      </c>
      <c r="C59" s="32"/>
      <c r="D59" s="31" t="s">
        <v>27</v>
      </c>
      <c r="E59" s="32"/>
      <c r="F59" s="31"/>
      <c r="G59" s="32"/>
      <c r="H59" s="31"/>
    </row>
    <row r="60" spans="2:8" ht="30" customHeight="1">
      <c r="B60" s="31" t="s">
        <v>78</v>
      </c>
      <c r="C60" s="32"/>
      <c r="D60" s="31" t="s">
        <v>293</v>
      </c>
      <c r="E60" s="32"/>
      <c r="F60" s="31"/>
      <c r="G60" s="32"/>
      <c r="H60" s="31"/>
    </row>
    <row r="61" spans="2:8" ht="30" customHeight="1">
      <c r="B61" s="31" t="s">
        <v>79</v>
      </c>
      <c r="C61" s="32"/>
      <c r="D61" s="31" t="s">
        <v>294</v>
      </c>
      <c r="E61" s="32"/>
      <c r="F61" s="31"/>
      <c r="G61" s="32"/>
      <c r="H61" s="31"/>
    </row>
    <row r="62" spans="2:8" ht="30" customHeight="1">
      <c r="B62" s="31" t="s">
        <v>80</v>
      </c>
      <c r="C62" s="32"/>
      <c r="D62" s="31" t="s">
        <v>295</v>
      </c>
      <c r="E62" s="32"/>
      <c r="F62" s="31"/>
      <c r="G62" s="32"/>
      <c r="H62" s="31"/>
    </row>
    <row r="63" spans="2:8" ht="30" customHeight="1">
      <c r="B63" s="31" t="s">
        <v>81</v>
      </c>
      <c r="C63" s="32"/>
      <c r="D63" s="31" t="s">
        <v>296</v>
      </c>
      <c r="E63" s="32"/>
      <c r="F63" s="31"/>
      <c r="G63" s="32"/>
      <c r="H63" s="31"/>
    </row>
    <row r="64" spans="2:8" ht="30" customHeight="1">
      <c r="B64" s="31" t="s">
        <v>82</v>
      </c>
      <c r="C64" s="32"/>
      <c r="D64" s="31" t="s">
        <v>297</v>
      </c>
      <c r="E64" s="32"/>
      <c r="F64" s="31"/>
      <c r="G64" s="32"/>
      <c r="H64" s="31"/>
    </row>
    <row r="65" spans="2:8" ht="30" customHeight="1">
      <c r="B65" s="31" t="s">
        <v>83</v>
      </c>
      <c r="C65" s="32"/>
      <c r="D65" s="31" t="s">
        <v>298</v>
      </c>
      <c r="E65" s="32"/>
      <c r="F65" s="31"/>
      <c r="G65" s="32"/>
      <c r="H65" s="31"/>
    </row>
    <row r="66" spans="2:8" ht="30" customHeight="1">
      <c r="B66" s="31" t="s">
        <v>84</v>
      </c>
      <c r="C66" s="32"/>
      <c r="D66" s="31" t="s">
        <v>299</v>
      </c>
      <c r="E66" s="32"/>
      <c r="F66" s="31"/>
      <c r="G66" s="32"/>
      <c r="H66" s="31"/>
    </row>
    <row r="67" spans="2:8" ht="30" customHeight="1">
      <c r="B67" s="31" t="s">
        <v>85</v>
      </c>
      <c r="C67" s="32"/>
      <c r="D67" s="31" t="s">
        <v>300</v>
      </c>
      <c r="E67" s="32"/>
      <c r="F67" s="31"/>
      <c r="G67" s="32"/>
      <c r="H67" s="31"/>
    </row>
    <row r="68" spans="2:8" ht="30" customHeight="1">
      <c r="B68" s="31" t="s">
        <v>86</v>
      </c>
      <c r="C68" s="32"/>
      <c r="D68" s="31" t="s">
        <v>302</v>
      </c>
      <c r="E68" s="32"/>
      <c r="F68" s="31"/>
      <c r="G68" s="32"/>
      <c r="H68" s="31"/>
    </row>
    <row r="69" spans="2:8" ht="30" customHeight="1">
      <c r="B69" s="31" t="s">
        <v>87</v>
      </c>
      <c r="C69" s="32"/>
      <c r="D69" s="31" t="s">
        <v>75</v>
      </c>
      <c r="E69" s="32"/>
      <c r="F69" s="31"/>
      <c r="G69" s="32"/>
      <c r="H69" s="31"/>
    </row>
    <row r="70" spans="2:8" ht="30" customHeight="1">
      <c r="B70" s="31" t="s">
        <v>88</v>
      </c>
      <c r="C70" s="32"/>
      <c r="D70" s="31" t="s">
        <v>76</v>
      </c>
      <c r="E70" s="32"/>
      <c r="F70" s="31"/>
      <c r="G70" s="32"/>
      <c r="H70" s="31"/>
    </row>
    <row r="71" spans="2:8" ht="30" customHeight="1">
      <c r="B71" s="31" t="s">
        <v>89</v>
      </c>
      <c r="C71" s="32"/>
      <c r="D71" s="31" t="s">
        <v>330</v>
      </c>
      <c r="E71" s="32"/>
      <c r="F71" s="31"/>
      <c r="G71" s="32"/>
      <c r="H71" s="31"/>
    </row>
    <row r="72" spans="2:8" ht="30" customHeight="1">
      <c r="B72" s="31" t="s">
        <v>90</v>
      </c>
      <c r="C72" s="32"/>
      <c r="D72" s="31" t="s">
        <v>77</v>
      </c>
      <c r="E72" s="32"/>
      <c r="F72" s="31"/>
      <c r="G72" s="32"/>
      <c r="H72" s="31"/>
    </row>
    <row r="73" spans="2:8" ht="30" customHeight="1">
      <c r="B73" s="31" t="s">
        <v>91</v>
      </c>
      <c r="C73" s="32"/>
      <c r="D73" s="31" t="s">
        <v>305</v>
      </c>
      <c r="E73" s="32"/>
      <c r="F73" s="31"/>
      <c r="G73" s="32"/>
      <c r="H73" s="31"/>
    </row>
    <row r="74" spans="2:8" ht="30" customHeight="1">
      <c r="B74" s="31" t="s">
        <v>92</v>
      </c>
      <c r="C74" s="32"/>
      <c r="D74" s="31" t="s">
        <v>78</v>
      </c>
      <c r="E74" s="32"/>
      <c r="F74" s="31"/>
      <c r="G74" s="32"/>
      <c r="H74" s="31"/>
    </row>
    <row r="75" spans="2:8" ht="30" customHeight="1">
      <c r="B75" s="31" t="s">
        <v>93</v>
      </c>
      <c r="C75" s="32"/>
      <c r="D75" s="31" t="s">
        <v>79</v>
      </c>
      <c r="E75" s="32"/>
      <c r="F75" s="31"/>
      <c r="G75" s="32"/>
      <c r="H75" s="31"/>
    </row>
    <row r="76" spans="2:8" ht="30" customHeight="1">
      <c r="B76" s="31" t="s">
        <v>94</v>
      </c>
      <c r="C76" s="32"/>
      <c r="D76" s="31" t="s">
        <v>331</v>
      </c>
      <c r="E76" s="32"/>
      <c r="F76" s="31"/>
      <c r="G76" s="32"/>
      <c r="H76" s="31"/>
    </row>
    <row r="77" spans="2:8" ht="30" customHeight="1">
      <c r="B77" s="31" t="s">
        <v>95</v>
      </c>
      <c r="C77" s="32"/>
      <c r="D77" s="31" t="s">
        <v>255</v>
      </c>
      <c r="E77" s="32"/>
      <c r="F77" s="31"/>
      <c r="G77" s="32"/>
      <c r="H77" s="31"/>
    </row>
    <row r="78" spans="2:8" ht="30" customHeight="1">
      <c r="B78" s="31" t="s">
        <v>96</v>
      </c>
      <c r="C78" s="32"/>
      <c r="D78" s="31" t="s">
        <v>256</v>
      </c>
      <c r="E78" s="32"/>
      <c r="F78" s="31"/>
      <c r="G78" s="32"/>
      <c r="H78" s="31"/>
    </row>
    <row r="79" spans="2:8" ht="30" customHeight="1">
      <c r="B79" s="31" t="s">
        <v>97</v>
      </c>
      <c r="C79" s="32"/>
      <c r="D79" s="31" t="s">
        <v>82</v>
      </c>
      <c r="E79" s="32"/>
      <c r="F79" s="31"/>
      <c r="G79" s="32"/>
      <c r="H79" s="31"/>
    </row>
    <row r="80" spans="2:8" ht="30" customHeight="1">
      <c r="B80" s="31" t="s">
        <v>98</v>
      </c>
      <c r="C80" s="32"/>
      <c r="D80" s="31" t="s">
        <v>332</v>
      </c>
      <c r="E80" s="32"/>
      <c r="F80" s="31"/>
      <c r="G80" s="32"/>
      <c r="H80" s="31"/>
    </row>
    <row r="81" spans="2:8" ht="30" customHeight="1">
      <c r="B81" s="31" t="s">
        <v>99</v>
      </c>
      <c r="C81" s="32"/>
      <c r="D81" s="31" t="s">
        <v>123</v>
      </c>
      <c r="E81" s="32"/>
      <c r="F81" s="31"/>
      <c r="G81" s="32"/>
      <c r="H81" s="31"/>
    </row>
    <row r="82" spans="2:8" ht="30" customHeight="1">
      <c r="B82" s="31" t="s">
        <v>100</v>
      </c>
      <c r="C82" s="32"/>
      <c r="D82" s="31" t="s">
        <v>333</v>
      </c>
      <c r="E82" s="32"/>
      <c r="F82" s="31"/>
      <c r="G82" s="32"/>
      <c r="H82" s="31"/>
    </row>
    <row r="83" spans="2:8" ht="30" customHeight="1">
      <c r="B83" s="31" t="s">
        <v>101</v>
      </c>
      <c r="C83" s="32"/>
      <c r="D83" s="31" t="s">
        <v>84</v>
      </c>
      <c r="E83" s="32"/>
      <c r="F83" s="31"/>
      <c r="G83" s="32"/>
      <c r="H83" s="31"/>
    </row>
    <row r="84" spans="2:8" ht="30" customHeight="1">
      <c r="B84" s="31" t="s">
        <v>102</v>
      </c>
      <c r="C84" s="32"/>
      <c r="D84" s="31" t="s">
        <v>334</v>
      </c>
      <c r="E84" s="32"/>
      <c r="F84" s="31"/>
      <c r="G84" s="32"/>
      <c r="H84" s="31"/>
    </row>
    <row r="85" spans="2:8" ht="30" customHeight="1">
      <c r="B85" s="31" t="s">
        <v>103</v>
      </c>
      <c r="C85" s="32"/>
      <c r="D85" s="31" t="s">
        <v>335</v>
      </c>
      <c r="E85" s="32"/>
      <c r="F85" s="31"/>
      <c r="G85" s="32"/>
      <c r="H85" s="31"/>
    </row>
    <row r="86" spans="2:8" ht="30" customHeight="1">
      <c r="B86" s="31" t="s">
        <v>104</v>
      </c>
      <c r="C86" s="32"/>
      <c r="D86" s="31" t="s">
        <v>266</v>
      </c>
      <c r="E86" s="32"/>
      <c r="F86" s="31"/>
      <c r="G86" s="32"/>
      <c r="H86" s="31"/>
    </row>
    <row r="87" spans="2:8" ht="30" customHeight="1">
      <c r="B87" s="31" t="s">
        <v>105</v>
      </c>
      <c r="C87" s="32"/>
      <c r="D87" s="31" t="s">
        <v>251</v>
      </c>
      <c r="E87" s="32"/>
      <c r="F87" s="31"/>
      <c r="G87" s="32"/>
      <c r="H87" s="31"/>
    </row>
    <row r="88" spans="2:8" ht="30" customHeight="1">
      <c r="B88" s="31" t="s">
        <v>106</v>
      </c>
      <c r="C88" s="32"/>
      <c r="D88" s="31" t="s">
        <v>336</v>
      </c>
      <c r="E88" s="32"/>
      <c r="F88" s="31"/>
      <c r="G88" s="32"/>
      <c r="H88" s="31"/>
    </row>
    <row r="89" spans="2:8" ht="30" customHeight="1">
      <c r="B89" s="31" t="s">
        <v>107</v>
      </c>
      <c r="C89" s="32"/>
      <c r="D89" s="31" t="s">
        <v>69</v>
      </c>
      <c r="E89" s="32"/>
      <c r="F89" s="31"/>
      <c r="G89" s="32"/>
      <c r="H89" s="31"/>
    </row>
    <row r="90" spans="2:8" ht="30" customHeight="1">
      <c r="B90" s="31" t="s">
        <v>108</v>
      </c>
      <c r="C90" s="32"/>
      <c r="D90" s="31" t="s">
        <v>109</v>
      </c>
      <c r="E90" s="32"/>
      <c r="F90" s="31"/>
      <c r="G90" s="32"/>
      <c r="H90" s="31"/>
    </row>
    <row r="91" spans="2:8" ht="30" customHeight="1">
      <c r="B91" s="31" t="s">
        <v>109</v>
      </c>
      <c r="C91" s="32"/>
      <c r="D91" s="31" t="s">
        <v>70</v>
      </c>
      <c r="E91" s="32"/>
      <c r="F91" s="31"/>
      <c r="G91" s="32"/>
      <c r="H91" s="31"/>
    </row>
    <row r="92" spans="2:8" ht="30" customHeight="1">
      <c r="B92" s="31" t="s">
        <v>110</v>
      </c>
      <c r="C92" s="32"/>
      <c r="D92" s="31" t="s">
        <v>337</v>
      </c>
      <c r="E92" s="32"/>
      <c r="F92" s="31"/>
      <c r="G92" s="32"/>
      <c r="H92" s="31"/>
    </row>
    <row r="93" spans="2:8" ht="30" customHeight="1">
      <c r="B93" s="31" t="s">
        <v>111</v>
      </c>
      <c r="C93" s="32"/>
      <c r="D93" s="31" t="s">
        <v>71</v>
      </c>
      <c r="E93" s="32"/>
      <c r="F93" s="31"/>
      <c r="G93" s="32"/>
      <c r="H93" s="31"/>
    </row>
    <row r="94" spans="2:8" ht="30" customHeight="1">
      <c r="B94" s="31" t="s">
        <v>112</v>
      </c>
      <c r="C94" s="32"/>
      <c r="D94" s="31" t="s">
        <v>72</v>
      </c>
      <c r="E94" s="32"/>
      <c r="F94" s="31"/>
      <c r="G94" s="32"/>
      <c r="H94" s="31"/>
    </row>
    <row r="95" spans="2:8" ht="30" customHeight="1">
      <c r="B95" s="31" t="s">
        <v>113</v>
      </c>
      <c r="C95" s="32"/>
      <c r="D95" s="31" t="s">
        <v>338</v>
      </c>
      <c r="E95" s="32"/>
      <c r="F95" s="31"/>
      <c r="G95" s="32"/>
      <c r="H95" s="31"/>
    </row>
    <row r="96" spans="2:8" ht="30" customHeight="1">
      <c r="B96" s="31" t="s">
        <v>114</v>
      </c>
      <c r="C96" s="32"/>
      <c r="D96" s="31" t="s">
        <v>253</v>
      </c>
      <c r="E96" s="32"/>
      <c r="F96" s="31"/>
      <c r="G96" s="32"/>
      <c r="H96" s="31"/>
    </row>
    <row r="97" spans="2:8" ht="30" customHeight="1">
      <c r="B97" s="31" t="s">
        <v>115</v>
      </c>
      <c r="C97" s="32"/>
      <c r="D97" s="31" t="s">
        <v>254</v>
      </c>
      <c r="E97" s="32"/>
      <c r="F97" s="31"/>
      <c r="G97" s="32"/>
      <c r="H97" s="31"/>
    </row>
    <row r="98" spans="2:8" ht="30" customHeight="1">
      <c r="B98" s="31" t="s">
        <v>116</v>
      </c>
      <c r="C98" s="32"/>
      <c r="D98" s="31" t="s">
        <v>339</v>
      </c>
      <c r="E98" s="32"/>
      <c r="F98" s="31"/>
      <c r="G98" s="32"/>
      <c r="H98" s="31"/>
    </row>
    <row r="99" spans="2:8" ht="30" customHeight="1">
      <c r="B99" s="31" t="s">
        <v>117</v>
      </c>
      <c r="C99" s="32"/>
      <c r="D99" s="31" t="s">
        <v>340</v>
      </c>
      <c r="E99" s="32"/>
      <c r="F99" s="31"/>
      <c r="G99" s="32"/>
      <c r="H99" s="31"/>
    </row>
    <row r="100" spans="2:8" ht="30" customHeight="1">
      <c r="B100" s="31" t="s">
        <v>118</v>
      </c>
      <c r="C100" s="32"/>
      <c r="D100" s="31" t="s">
        <v>75</v>
      </c>
      <c r="E100" s="32"/>
      <c r="F100" s="31"/>
      <c r="G100" s="32"/>
      <c r="H100" s="31"/>
    </row>
    <row r="101" spans="2:8" ht="30" customHeight="1">
      <c r="B101" s="31" t="s">
        <v>119</v>
      </c>
      <c r="C101" s="32"/>
      <c r="D101" s="31" t="s">
        <v>76</v>
      </c>
      <c r="E101" s="32"/>
      <c r="F101" s="31"/>
      <c r="G101" s="32"/>
      <c r="H101" s="31"/>
    </row>
    <row r="102" spans="2:8" ht="30" customHeight="1">
      <c r="B102" s="31" t="s">
        <v>120</v>
      </c>
      <c r="C102" s="32"/>
      <c r="D102" s="31" t="s">
        <v>330</v>
      </c>
      <c r="E102" s="32"/>
      <c r="F102" s="31"/>
      <c r="G102" s="32"/>
      <c r="H102" s="31"/>
    </row>
    <row r="103" spans="2:8" ht="30" customHeight="1">
      <c r="B103" s="31" t="s">
        <v>121</v>
      </c>
      <c r="C103" s="32"/>
      <c r="D103" s="31" t="s">
        <v>77</v>
      </c>
      <c r="E103" s="32"/>
      <c r="F103" s="31"/>
      <c r="G103" s="32"/>
      <c r="H103" s="31"/>
    </row>
    <row r="104" spans="2:8" ht="30" customHeight="1">
      <c r="B104" s="31" t="s">
        <v>122</v>
      </c>
      <c r="C104" s="32"/>
      <c r="D104" s="31" t="s">
        <v>305</v>
      </c>
      <c r="E104" s="32"/>
      <c r="F104" s="31"/>
      <c r="G104" s="32"/>
      <c r="H104" s="31"/>
    </row>
    <row r="105" spans="2:8" ht="30" customHeight="1">
      <c r="B105" s="31" t="s">
        <v>123</v>
      </c>
      <c r="C105" s="32"/>
      <c r="D105" s="31" t="s">
        <v>78</v>
      </c>
      <c r="E105" s="32"/>
      <c r="F105" s="31"/>
      <c r="G105" s="32"/>
      <c r="H105" s="31"/>
    </row>
    <row r="106" spans="2:8" ht="30" customHeight="1">
      <c r="B106" s="31" t="s">
        <v>124</v>
      </c>
      <c r="C106" s="32"/>
      <c r="D106" s="31" t="s">
        <v>79</v>
      </c>
      <c r="E106" s="32"/>
      <c r="F106" s="31"/>
      <c r="G106" s="32"/>
      <c r="H106" s="31"/>
    </row>
    <row r="107" spans="2:8" ht="30" customHeight="1">
      <c r="B107" s="31" t="s">
        <v>125</v>
      </c>
      <c r="C107" s="32"/>
      <c r="D107" s="31" t="s">
        <v>341</v>
      </c>
      <c r="E107" s="32"/>
      <c r="F107" s="31"/>
      <c r="G107" s="32"/>
      <c r="H107" s="31"/>
    </row>
    <row r="108" spans="2:8" ht="30" customHeight="1">
      <c r="B108" s="31" t="s">
        <v>126</v>
      </c>
      <c r="C108" s="32"/>
      <c r="D108" s="31" t="s">
        <v>331</v>
      </c>
      <c r="E108" s="32"/>
      <c r="F108" s="31"/>
      <c r="G108" s="32"/>
      <c r="H108" s="31"/>
    </row>
    <row r="109" spans="2:8" ht="30" customHeight="1">
      <c r="B109" s="31" t="s">
        <v>127</v>
      </c>
      <c r="C109" s="32"/>
      <c r="D109" s="31" t="s">
        <v>255</v>
      </c>
      <c r="E109" s="32"/>
      <c r="F109" s="31"/>
      <c r="G109" s="32"/>
      <c r="H109" s="31"/>
    </row>
    <row r="110" spans="2:8" ht="30" customHeight="1">
      <c r="B110" s="31" t="s">
        <v>128</v>
      </c>
      <c r="C110" s="32"/>
      <c r="D110" s="31" t="s">
        <v>256</v>
      </c>
      <c r="E110" s="32"/>
      <c r="F110" s="31"/>
      <c r="G110" s="32"/>
      <c r="H110" s="31"/>
    </row>
    <row r="111" spans="2:8" ht="30" customHeight="1">
      <c r="B111" s="31" t="s">
        <v>129</v>
      </c>
      <c r="C111" s="32"/>
      <c r="D111" s="31" t="s">
        <v>342</v>
      </c>
      <c r="E111" s="32"/>
      <c r="F111" s="31"/>
      <c r="G111" s="32"/>
      <c r="H111" s="31"/>
    </row>
    <row r="112" spans="2:8" ht="30" customHeight="1">
      <c r="B112" s="31" t="s">
        <v>130</v>
      </c>
      <c r="C112" s="32"/>
      <c r="D112" s="31" t="s">
        <v>328</v>
      </c>
      <c r="E112" s="32"/>
      <c r="F112" s="31"/>
      <c r="G112" s="32"/>
      <c r="H112" s="31"/>
    </row>
    <row r="113" spans="2:8" ht="30" customHeight="1">
      <c r="B113" s="31" t="s">
        <v>131</v>
      </c>
      <c r="C113" s="32"/>
      <c r="D113" s="31" t="s">
        <v>343</v>
      </c>
      <c r="E113" s="32"/>
      <c r="F113" s="31"/>
      <c r="G113" s="32"/>
      <c r="H113" s="31"/>
    </row>
    <row r="114" spans="2:8" ht="30" customHeight="1">
      <c r="B114" s="31" t="s">
        <v>132</v>
      </c>
      <c r="C114" s="32"/>
      <c r="D114" s="31" t="s">
        <v>82</v>
      </c>
      <c r="E114" s="32"/>
      <c r="F114" s="31"/>
      <c r="G114" s="32"/>
      <c r="H114" s="31"/>
    </row>
    <row r="115" spans="2:8" ht="30" customHeight="1">
      <c r="B115" s="31" t="s">
        <v>133</v>
      </c>
      <c r="C115" s="32"/>
      <c r="D115" s="31" t="s">
        <v>332</v>
      </c>
      <c r="E115" s="32"/>
      <c r="F115" s="31"/>
      <c r="G115" s="32"/>
      <c r="H115" s="31"/>
    </row>
    <row r="116" spans="2:8" ht="30" customHeight="1">
      <c r="B116" s="31" t="s">
        <v>134</v>
      </c>
      <c r="C116" s="32"/>
      <c r="D116" s="31" t="s">
        <v>123</v>
      </c>
      <c r="E116" s="32"/>
      <c r="F116" s="31"/>
      <c r="G116" s="32"/>
      <c r="H116" s="31"/>
    </row>
    <row r="117" spans="2:8" ht="30" customHeight="1">
      <c r="B117" s="31" t="s">
        <v>135</v>
      </c>
      <c r="C117" s="32"/>
      <c r="D117" s="31" t="s">
        <v>83</v>
      </c>
      <c r="E117" s="32"/>
      <c r="F117" s="31"/>
      <c r="G117" s="32"/>
      <c r="H117" s="31"/>
    </row>
    <row r="118" spans="2:8" ht="30" customHeight="1">
      <c r="B118" s="31" t="s">
        <v>136</v>
      </c>
      <c r="C118" s="32"/>
      <c r="D118" s="31" t="s">
        <v>333</v>
      </c>
      <c r="E118" s="32"/>
      <c r="F118" s="31"/>
      <c r="G118" s="32"/>
      <c r="H118" s="31"/>
    </row>
    <row r="119" spans="2:8" ht="30" customHeight="1">
      <c r="B119" s="31" t="s">
        <v>137</v>
      </c>
      <c r="C119" s="32"/>
      <c r="D119" s="31" t="s">
        <v>84</v>
      </c>
      <c r="E119" s="32"/>
      <c r="F119" s="31"/>
      <c r="G119" s="32"/>
      <c r="H119" s="31"/>
    </row>
    <row r="120" spans="2:8" ht="30" customHeight="1">
      <c r="B120" s="31" t="s">
        <v>138</v>
      </c>
      <c r="C120" s="32"/>
      <c r="D120" s="31" t="s">
        <v>85</v>
      </c>
      <c r="E120" s="32"/>
      <c r="F120" s="31"/>
      <c r="G120" s="32"/>
      <c r="H120" s="31"/>
    </row>
    <row r="121" spans="2:8" ht="30" customHeight="1">
      <c r="B121" s="31" t="s">
        <v>139</v>
      </c>
      <c r="C121" s="32"/>
      <c r="D121" s="31" t="s">
        <v>335</v>
      </c>
      <c r="E121" s="32"/>
      <c r="F121" s="31"/>
      <c r="G121" s="32"/>
      <c r="H121" s="31"/>
    </row>
    <row r="122" spans="2:8" ht="30" customHeight="1">
      <c r="B122" s="31" t="s">
        <v>140</v>
      </c>
      <c r="C122" s="32"/>
      <c r="D122" s="31" t="s">
        <v>266</v>
      </c>
      <c r="E122" s="32"/>
      <c r="F122" s="31"/>
      <c r="G122" s="32"/>
      <c r="H122" s="31"/>
    </row>
    <row r="123" spans="2:8" ht="30" customHeight="1">
      <c r="B123" s="31" t="s">
        <v>141</v>
      </c>
      <c r="C123" s="32"/>
      <c r="D123" s="31" t="s">
        <v>267</v>
      </c>
      <c r="E123" s="32"/>
      <c r="F123" s="31"/>
      <c r="G123" s="32"/>
      <c r="H123" s="31"/>
    </row>
    <row r="124" spans="2:8" ht="30" customHeight="1">
      <c r="B124" s="31" t="s">
        <v>142</v>
      </c>
      <c r="C124" s="32"/>
      <c r="D124" s="31" t="s">
        <v>344</v>
      </c>
      <c r="E124" s="32"/>
      <c r="F124" s="31"/>
      <c r="G124" s="32"/>
      <c r="H124" s="31"/>
    </row>
    <row r="125" spans="2:8" ht="30" customHeight="1">
      <c r="B125" s="31" t="s">
        <v>143</v>
      </c>
      <c r="C125" s="32"/>
      <c r="D125" s="31" t="s">
        <v>345</v>
      </c>
      <c r="E125" s="32"/>
      <c r="F125" s="31"/>
      <c r="G125" s="32"/>
      <c r="H125" s="31"/>
    </row>
    <row r="126" spans="2:8" ht="30" customHeight="1">
      <c r="B126" s="31" t="s">
        <v>144</v>
      </c>
      <c r="C126" s="32"/>
      <c r="D126" s="31" t="s">
        <v>346</v>
      </c>
      <c r="E126" s="32"/>
      <c r="F126" s="31"/>
      <c r="G126" s="32"/>
      <c r="H126" s="31"/>
    </row>
    <row r="127" spans="2:8" ht="30" customHeight="1">
      <c r="B127" s="31" t="s">
        <v>145</v>
      </c>
      <c r="C127" s="32"/>
      <c r="D127" s="31" t="s">
        <v>347</v>
      </c>
      <c r="E127" s="32"/>
      <c r="F127" s="31"/>
      <c r="G127" s="32"/>
      <c r="H127" s="31"/>
    </row>
    <row r="128" spans="2:8" ht="30" customHeight="1">
      <c r="B128" s="31" t="s">
        <v>146</v>
      </c>
      <c r="C128" s="32"/>
      <c r="D128" s="31" t="s">
        <v>348</v>
      </c>
      <c r="E128" s="32"/>
      <c r="F128" s="31"/>
      <c r="G128" s="32"/>
      <c r="H128" s="31"/>
    </row>
    <row r="129" spans="2:8" ht="30" customHeight="1">
      <c r="B129" s="31" t="s">
        <v>147</v>
      </c>
      <c r="C129" s="32"/>
      <c r="D129" s="31" t="s">
        <v>349</v>
      </c>
      <c r="E129" s="32"/>
      <c r="F129" s="31"/>
      <c r="G129" s="32"/>
      <c r="H129" s="31"/>
    </row>
    <row r="130" spans="2:8" ht="30" customHeight="1">
      <c r="B130" s="31" t="s">
        <v>148</v>
      </c>
      <c r="C130" s="32"/>
      <c r="D130" s="31" t="s">
        <v>350</v>
      </c>
      <c r="E130" s="32"/>
      <c r="F130" s="31"/>
      <c r="G130" s="32"/>
      <c r="H130" s="31"/>
    </row>
    <row r="131" spans="2:8" ht="30" customHeight="1">
      <c r="B131" s="31" t="s">
        <v>149</v>
      </c>
      <c r="C131" s="32"/>
      <c r="D131" s="31" t="s">
        <v>351</v>
      </c>
      <c r="E131" s="32"/>
      <c r="F131" s="31"/>
      <c r="G131" s="32"/>
      <c r="H131" s="31"/>
    </row>
    <row r="132" spans="2:8" ht="30" customHeight="1">
      <c r="B132" s="31" t="s">
        <v>150</v>
      </c>
      <c r="C132" s="32"/>
      <c r="D132" s="31" t="s">
        <v>352</v>
      </c>
      <c r="E132" s="32"/>
      <c r="F132" s="31"/>
      <c r="G132" s="32"/>
      <c r="H132" s="31"/>
    </row>
    <row r="133" spans="2:8" ht="30" customHeight="1">
      <c r="B133" s="31" t="s">
        <v>151</v>
      </c>
      <c r="C133" s="32"/>
      <c r="D133" s="31" t="s">
        <v>353</v>
      </c>
      <c r="E133" s="32"/>
      <c r="F133" s="31"/>
      <c r="G133" s="32"/>
      <c r="H133" s="31"/>
    </row>
    <row r="134" spans="2:8" ht="30" customHeight="1">
      <c r="B134" s="31" t="s">
        <v>152</v>
      </c>
      <c r="C134" s="32"/>
      <c r="D134" s="31" t="s">
        <v>354</v>
      </c>
      <c r="E134" s="32"/>
      <c r="F134" s="31"/>
      <c r="G134" s="32"/>
      <c r="H134" s="31"/>
    </row>
    <row r="135" spans="2:8" ht="30" customHeight="1">
      <c r="B135" s="31" t="s">
        <v>153</v>
      </c>
      <c r="C135" s="32"/>
      <c r="D135" s="31" t="s">
        <v>355</v>
      </c>
      <c r="E135" s="32"/>
      <c r="F135" s="31"/>
      <c r="G135" s="32"/>
      <c r="H135" s="31"/>
    </row>
    <row r="136" spans="2:8" ht="30" customHeight="1">
      <c r="B136" s="31" t="s">
        <v>154</v>
      </c>
      <c r="C136" s="32"/>
      <c r="D136" s="31"/>
      <c r="E136" s="32"/>
      <c r="F136" s="31"/>
      <c r="G136" s="32"/>
      <c r="H136" s="31"/>
    </row>
    <row r="137" spans="2:8" ht="30" customHeight="1">
      <c r="B137" s="31" t="s">
        <v>155</v>
      </c>
      <c r="C137" s="32"/>
      <c r="D137" s="31"/>
      <c r="E137" s="32"/>
      <c r="F137" s="31"/>
      <c r="G137" s="32"/>
      <c r="H137" s="31"/>
    </row>
    <row r="138" spans="2:8" ht="30" customHeight="1">
      <c r="B138" s="31" t="s">
        <v>156</v>
      </c>
      <c r="C138" s="32"/>
      <c r="D138" s="31"/>
      <c r="E138" s="32"/>
      <c r="F138" s="31"/>
      <c r="G138" s="32"/>
      <c r="H138" s="31"/>
    </row>
    <row r="139" spans="2:8" ht="30" customHeight="1">
      <c r="B139" s="31" t="s">
        <v>157</v>
      </c>
      <c r="C139" s="32"/>
      <c r="D139" s="31"/>
      <c r="E139" s="32"/>
      <c r="F139" s="31"/>
      <c r="G139" s="32"/>
      <c r="H139" s="31"/>
    </row>
    <row r="140" spans="2:8" ht="30" customHeight="1">
      <c r="B140" s="31" t="s">
        <v>158</v>
      </c>
      <c r="C140" s="32"/>
      <c r="D140" s="31"/>
      <c r="E140" s="32"/>
      <c r="F140" s="31"/>
      <c r="G140" s="32"/>
      <c r="H140" s="31"/>
    </row>
    <row r="141" spans="2:8" ht="30" customHeight="1">
      <c r="B141" s="31" t="s">
        <v>159</v>
      </c>
      <c r="C141" s="32"/>
      <c r="D141" s="31"/>
      <c r="E141" s="32"/>
      <c r="F141" s="31"/>
      <c r="G141" s="32"/>
      <c r="H141" s="31"/>
    </row>
    <row r="142" spans="2:8" ht="30" customHeight="1">
      <c r="B142" s="31" t="s">
        <v>160</v>
      </c>
      <c r="C142" s="32"/>
      <c r="D142" s="31"/>
      <c r="E142" s="32"/>
      <c r="F142" s="31"/>
      <c r="G142" s="32"/>
      <c r="H142" s="31"/>
    </row>
    <row r="143" spans="2:8" ht="30" customHeight="1">
      <c r="B143" s="31" t="s">
        <v>161</v>
      </c>
      <c r="C143" s="32"/>
      <c r="D143" s="31"/>
      <c r="E143" s="32"/>
      <c r="F143" s="31"/>
      <c r="G143" s="32"/>
      <c r="H143" s="31"/>
    </row>
    <row r="144" spans="2:8" ht="30" customHeight="1">
      <c r="B144" s="31" t="s">
        <v>162</v>
      </c>
      <c r="C144" s="32"/>
      <c r="D144" s="31"/>
      <c r="E144" s="32"/>
      <c r="F144" s="31"/>
      <c r="G144" s="32"/>
      <c r="H144" s="31"/>
    </row>
    <row r="145" spans="2:8" ht="30" customHeight="1">
      <c r="B145" s="31" t="s">
        <v>163</v>
      </c>
      <c r="C145" s="32"/>
      <c r="D145" s="31"/>
      <c r="E145" s="32"/>
      <c r="F145" s="31"/>
      <c r="G145" s="32"/>
      <c r="H145" s="31"/>
    </row>
    <row r="146" spans="2:8" ht="30" customHeight="1">
      <c r="B146" s="31" t="s">
        <v>164</v>
      </c>
      <c r="C146" s="32"/>
      <c r="D146" s="31"/>
      <c r="E146" s="32"/>
      <c r="F146" s="31"/>
      <c r="G146" s="32"/>
      <c r="H146" s="31"/>
    </row>
    <row r="147" spans="2:8" ht="30" customHeight="1">
      <c r="B147" s="31" t="s">
        <v>165</v>
      </c>
      <c r="C147" s="32"/>
      <c r="D147" s="31"/>
      <c r="E147" s="32"/>
      <c r="F147" s="31"/>
      <c r="G147" s="32"/>
      <c r="H147" s="31"/>
    </row>
    <row r="148" spans="2:8" ht="30" customHeight="1">
      <c r="B148" s="31" t="s">
        <v>166</v>
      </c>
      <c r="C148" s="32"/>
      <c r="D148" s="31"/>
      <c r="E148" s="32"/>
      <c r="F148" s="31"/>
      <c r="G148" s="32"/>
      <c r="H148" s="31"/>
    </row>
    <row r="149" spans="2:8" ht="30" customHeight="1">
      <c r="B149" s="31" t="s">
        <v>167</v>
      </c>
      <c r="C149" s="32"/>
      <c r="D149" s="31"/>
      <c r="E149" s="32"/>
      <c r="F149" s="31"/>
      <c r="G149" s="32"/>
      <c r="H149" s="31"/>
    </row>
    <row r="150" spans="2:8" ht="30" customHeight="1">
      <c r="B150" s="31" t="s">
        <v>168</v>
      </c>
      <c r="C150" s="32"/>
      <c r="D150" s="31"/>
      <c r="E150" s="32"/>
      <c r="F150" s="31"/>
      <c r="G150" s="32"/>
      <c r="H150" s="31"/>
    </row>
    <row r="151" spans="2:8" ht="30" customHeight="1">
      <c r="B151" s="31" t="s">
        <v>169</v>
      </c>
      <c r="C151" s="32"/>
      <c r="D151" s="31"/>
      <c r="E151" s="32"/>
      <c r="F151" s="31"/>
      <c r="G151" s="32"/>
      <c r="H151" s="31"/>
    </row>
    <row r="152" spans="2:8" ht="30" customHeight="1">
      <c r="B152" s="31" t="s">
        <v>170</v>
      </c>
      <c r="C152" s="32"/>
      <c r="D152" s="31"/>
      <c r="E152" s="32"/>
      <c r="F152" s="31"/>
      <c r="G152" s="32"/>
      <c r="H152" s="31"/>
    </row>
    <row r="153" spans="2:8" ht="30" customHeight="1">
      <c r="B153" s="31" t="s">
        <v>171</v>
      </c>
      <c r="C153" s="32"/>
      <c r="D153" s="31"/>
      <c r="E153" s="32"/>
      <c r="F153" s="31"/>
      <c r="G153" s="32"/>
      <c r="H153" s="31"/>
    </row>
    <row r="154" spans="2:8" ht="30" customHeight="1">
      <c r="B154" s="31" t="s">
        <v>172</v>
      </c>
      <c r="C154" s="32"/>
      <c r="D154" s="31"/>
      <c r="E154" s="32"/>
      <c r="F154" s="31"/>
      <c r="G154" s="32"/>
      <c r="H154" s="31"/>
    </row>
    <row r="155" spans="2:8" ht="30" customHeight="1">
      <c r="B155" s="31" t="s">
        <v>173</v>
      </c>
      <c r="C155" s="32"/>
      <c r="D155" s="31"/>
      <c r="E155" s="32"/>
      <c r="F155" s="31"/>
      <c r="G155" s="32"/>
      <c r="H155" s="31"/>
    </row>
    <row r="156" spans="2:8" ht="30" customHeight="1">
      <c r="B156" s="31" t="s">
        <v>174</v>
      </c>
      <c r="C156" s="32"/>
      <c r="D156" s="31"/>
      <c r="E156" s="32"/>
      <c r="F156" s="31"/>
      <c r="G156" s="32"/>
      <c r="H156" s="31"/>
    </row>
    <row r="157" spans="2:8" ht="30" customHeight="1">
      <c r="B157" s="31" t="s">
        <v>175</v>
      </c>
      <c r="C157" s="32"/>
      <c r="D157" s="31"/>
      <c r="E157" s="32"/>
      <c r="F157" s="31"/>
      <c r="G157" s="32"/>
      <c r="H157" s="31"/>
    </row>
    <row r="158" spans="2:8" ht="30" customHeight="1">
      <c r="B158" s="31" t="s">
        <v>176</v>
      </c>
      <c r="C158" s="32"/>
      <c r="D158" s="31"/>
      <c r="E158" s="32"/>
      <c r="F158" s="31"/>
      <c r="G158" s="32"/>
      <c r="H158" s="31"/>
    </row>
    <row r="159" spans="2:8" ht="30" customHeight="1">
      <c r="B159" s="31" t="s">
        <v>177</v>
      </c>
      <c r="C159" s="32"/>
      <c r="D159" s="31"/>
      <c r="E159" s="32"/>
      <c r="F159" s="31"/>
      <c r="G159" s="32"/>
      <c r="H159" s="31"/>
    </row>
    <row r="160" spans="2:8" ht="30" customHeight="1">
      <c r="B160" s="31" t="s">
        <v>178</v>
      </c>
      <c r="C160" s="32"/>
      <c r="D160" s="31"/>
      <c r="E160" s="32"/>
      <c r="F160" s="31"/>
      <c r="G160" s="32"/>
      <c r="H160" s="31"/>
    </row>
    <row r="161" spans="2:8" ht="30" customHeight="1">
      <c r="B161" s="31" t="s">
        <v>179</v>
      </c>
      <c r="C161" s="32"/>
      <c r="D161" s="31"/>
      <c r="E161" s="32"/>
      <c r="F161" s="31"/>
      <c r="G161" s="32"/>
      <c r="H161" s="31"/>
    </row>
    <row r="162" spans="2:8" ht="30" customHeight="1">
      <c r="B162" s="31" t="s">
        <v>180</v>
      </c>
      <c r="C162" s="32"/>
      <c r="D162" s="31"/>
      <c r="E162" s="32"/>
      <c r="F162" s="31"/>
      <c r="G162" s="32"/>
      <c r="H162" s="31"/>
    </row>
    <row r="163" spans="2:8" ht="30" customHeight="1">
      <c r="B163" s="31" t="s">
        <v>181</v>
      </c>
      <c r="C163" s="32"/>
      <c r="D163" s="31"/>
      <c r="E163" s="32"/>
      <c r="F163" s="31"/>
      <c r="G163" s="32"/>
      <c r="H163" s="31"/>
    </row>
    <row r="164" spans="2:8" ht="30" customHeight="1">
      <c r="B164" s="31" t="s">
        <v>182</v>
      </c>
      <c r="C164" s="32"/>
      <c r="D164" s="31"/>
      <c r="E164" s="32"/>
      <c r="F164" s="31"/>
      <c r="G164" s="32"/>
      <c r="H164" s="31"/>
    </row>
    <row r="165" spans="2:8" ht="30" customHeight="1">
      <c r="B165" s="31" t="s">
        <v>183</v>
      </c>
      <c r="C165" s="32"/>
      <c r="D165" s="31"/>
      <c r="E165" s="32"/>
      <c r="F165" s="31"/>
      <c r="G165" s="32"/>
      <c r="H165" s="31"/>
    </row>
    <row r="166" spans="2:8" ht="30" customHeight="1">
      <c r="B166" s="31" t="s">
        <v>184</v>
      </c>
      <c r="C166" s="32"/>
      <c r="D166" s="31"/>
      <c r="E166" s="32"/>
      <c r="F166" s="31"/>
      <c r="G166" s="32"/>
      <c r="H166" s="31"/>
    </row>
    <row r="167" spans="2:8" ht="30" customHeight="1">
      <c r="B167" s="31" t="s">
        <v>185</v>
      </c>
      <c r="C167" s="32"/>
      <c r="D167" s="31"/>
      <c r="E167" s="32"/>
      <c r="F167" s="31"/>
      <c r="G167" s="32"/>
      <c r="H167" s="31"/>
    </row>
    <row r="168" spans="2:8" ht="30" customHeight="1">
      <c r="B168" s="31" t="s">
        <v>186</v>
      </c>
      <c r="C168" s="32"/>
      <c r="D168" s="31"/>
      <c r="E168" s="32"/>
      <c r="F168" s="31"/>
      <c r="G168" s="32"/>
      <c r="H168" s="31"/>
    </row>
    <row r="169" spans="2:8" ht="30" customHeight="1">
      <c r="B169" s="31" t="s">
        <v>187</v>
      </c>
      <c r="C169" s="32"/>
      <c r="D169" s="31"/>
      <c r="E169" s="32"/>
      <c r="F169" s="31"/>
      <c r="G169" s="32"/>
      <c r="H169" s="31"/>
    </row>
    <row r="170" spans="2:8" ht="30" customHeight="1">
      <c r="B170" s="31" t="s">
        <v>188</v>
      </c>
      <c r="C170" s="32"/>
      <c r="D170" s="31"/>
      <c r="E170" s="32"/>
      <c r="F170" s="31"/>
      <c r="G170" s="32"/>
      <c r="H170" s="31"/>
    </row>
    <row r="171" spans="2:8" ht="30" customHeight="1">
      <c r="B171" s="31" t="s">
        <v>189</v>
      </c>
      <c r="C171" s="32"/>
      <c r="D171" s="31"/>
      <c r="E171" s="32"/>
      <c r="F171" s="31"/>
      <c r="G171" s="32"/>
      <c r="H171" s="31"/>
    </row>
    <row r="172" spans="2:8" ht="30" customHeight="1">
      <c r="B172" s="31" t="s">
        <v>190</v>
      </c>
      <c r="C172" s="32"/>
      <c r="D172" s="31"/>
      <c r="E172" s="32"/>
      <c r="F172" s="31"/>
      <c r="G172" s="32"/>
      <c r="H172" s="31"/>
    </row>
    <row r="173" spans="2:8" ht="30" customHeight="1">
      <c r="B173" s="31" t="s">
        <v>191</v>
      </c>
      <c r="C173" s="32"/>
      <c r="D173" s="31"/>
      <c r="E173" s="32"/>
      <c r="F173" s="31"/>
      <c r="G173" s="32"/>
      <c r="H173" s="31"/>
    </row>
    <row r="174" spans="2:8" ht="30" customHeight="1">
      <c r="B174" s="31" t="s">
        <v>192</v>
      </c>
      <c r="C174" s="32"/>
      <c r="D174" s="31"/>
      <c r="E174" s="32"/>
      <c r="F174" s="31"/>
      <c r="G174" s="32"/>
      <c r="H174" s="31"/>
    </row>
    <row r="175" spans="2:8" ht="30" customHeight="1">
      <c r="B175" s="31" t="s">
        <v>193</v>
      </c>
      <c r="C175" s="32"/>
      <c r="D175" s="31"/>
      <c r="E175" s="32"/>
      <c r="F175" s="31"/>
      <c r="G175" s="32"/>
      <c r="H175" s="31"/>
    </row>
    <row r="176" spans="2:8" ht="30" customHeight="1">
      <c r="B176" s="31" t="s">
        <v>194</v>
      </c>
      <c r="C176" s="32"/>
      <c r="D176" s="31"/>
      <c r="E176" s="32"/>
      <c r="F176" s="31"/>
      <c r="G176" s="32"/>
      <c r="H176" s="31"/>
    </row>
    <row r="177" spans="2:8" ht="30" customHeight="1">
      <c r="B177" s="31" t="s">
        <v>195</v>
      </c>
      <c r="C177" s="32"/>
      <c r="D177" s="31"/>
      <c r="E177" s="32"/>
      <c r="F177" s="31"/>
      <c r="G177" s="32"/>
      <c r="H177" s="31"/>
    </row>
    <row r="178" spans="2:8" ht="30" customHeight="1">
      <c r="B178" s="31" t="s">
        <v>196</v>
      </c>
      <c r="C178" s="32"/>
      <c r="D178" s="31"/>
      <c r="E178" s="32"/>
      <c r="F178" s="31"/>
      <c r="G178" s="32"/>
      <c r="H178" s="31"/>
    </row>
    <row r="179" spans="2:8" ht="30" customHeight="1">
      <c r="B179" s="31" t="s">
        <v>197</v>
      </c>
      <c r="C179" s="32"/>
      <c r="D179" s="31"/>
      <c r="E179" s="32"/>
      <c r="F179" s="31"/>
      <c r="G179" s="32"/>
      <c r="H179" s="31"/>
    </row>
    <row r="180" spans="2:8" ht="30" customHeight="1">
      <c r="B180" s="31" t="s">
        <v>198</v>
      </c>
      <c r="C180" s="32"/>
      <c r="D180" s="31"/>
      <c r="E180" s="32"/>
      <c r="F180" s="31"/>
      <c r="G180" s="32"/>
      <c r="H180" s="31"/>
    </row>
    <row r="181" spans="2:8" ht="30" customHeight="1">
      <c r="B181" s="31" t="s">
        <v>199</v>
      </c>
      <c r="C181" s="32"/>
      <c r="D181" s="31"/>
      <c r="E181" s="32"/>
      <c r="F181" s="31"/>
      <c r="G181" s="32"/>
      <c r="H181" s="31"/>
    </row>
    <row r="182" spans="2:8" ht="30" customHeight="1">
      <c r="B182" s="31" t="s">
        <v>200</v>
      </c>
      <c r="C182" s="32"/>
      <c r="D182" s="31"/>
      <c r="E182" s="32"/>
      <c r="F182" s="31"/>
      <c r="G182" s="32"/>
      <c r="H182" s="31"/>
    </row>
    <row r="183" spans="2:8" ht="30" customHeight="1">
      <c r="B183" s="31" t="s">
        <v>201</v>
      </c>
      <c r="C183" s="32"/>
      <c r="D183" s="31"/>
      <c r="E183" s="32"/>
      <c r="F183" s="31"/>
      <c r="G183" s="32"/>
      <c r="H183" s="31"/>
    </row>
    <row r="184" spans="2:8" ht="30" customHeight="1">
      <c r="B184" s="31" t="s">
        <v>202</v>
      </c>
      <c r="C184" s="32"/>
      <c r="D184" s="31"/>
      <c r="E184" s="32"/>
      <c r="F184" s="31"/>
      <c r="G184" s="32"/>
      <c r="H184" s="31"/>
    </row>
    <row r="185" spans="2:8" ht="30" customHeight="1">
      <c r="B185" s="31" t="s">
        <v>203</v>
      </c>
      <c r="C185" s="32"/>
      <c r="D185" s="31"/>
      <c r="E185" s="32"/>
      <c r="F185" s="31"/>
      <c r="G185" s="32"/>
      <c r="H185" s="31"/>
    </row>
    <row r="186" spans="2:8" ht="30" customHeight="1">
      <c r="B186" s="31" t="s">
        <v>204</v>
      </c>
      <c r="C186" s="32"/>
      <c r="D186" s="31"/>
      <c r="E186" s="32"/>
      <c r="F186" s="31"/>
      <c r="G186" s="32"/>
      <c r="H186" s="31"/>
    </row>
    <row r="187" spans="2:8" ht="30" customHeight="1">
      <c r="B187" s="31" t="s">
        <v>205</v>
      </c>
      <c r="C187" s="32"/>
      <c r="D187" s="31"/>
      <c r="E187" s="32"/>
      <c r="F187" s="31"/>
      <c r="G187" s="32"/>
      <c r="H187" s="31"/>
    </row>
    <row r="188" spans="2:8" ht="30" customHeight="1">
      <c r="B188" s="31" t="s">
        <v>206</v>
      </c>
      <c r="C188" s="32"/>
      <c r="D188" s="31"/>
      <c r="E188" s="32"/>
      <c r="F188" s="31"/>
      <c r="G188" s="32"/>
      <c r="H188" s="31"/>
    </row>
    <row r="189" spans="2:8" ht="30" customHeight="1">
      <c r="B189" s="31" t="s">
        <v>207</v>
      </c>
      <c r="C189" s="32"/>
      <c r="D189" s="31"/>
      <c r="E189" s="32"/>
      <c r="F189" s="31"/>
      <c r="G189" s="32"/>
      <c r="H189" s="31"/>
    </row>
    <row r="190" spans="2:8" ht="30" customHeight="1">
      <c r="B190" s="31" t="s">
        <v>208</v>
      </c>
      <c r="C190" s="32"/>
      <c r="D190" s="31"/>
      <c r="E190" s="32"/>
      <c r="F190" s="31"/>
      <c r="G190" s="32"/>
      <c r="H190" s="31"/>
    </row>
    <row r="191" spans="2:8" ht="30" customHeight="1">
      <c r="B191" s="31" t="s">
        <v>209</v>
      </c>
      <c r="C191" s="32"/>
      <c r="D191" s="31"/>
      <c r="E191" s="32"/>
      <c r="F191" s="31"/>
      <c r="G191" s="32"/>
      <c r="H191" s="31"/>
    </row>
    <row r="192" spans="2:8" ht="30" customHeight="1">
      <c r="B192" s="31" t="s">
        <v>210</v>
      </c>
      <c r="C192" s="32"/>
      <c r="D192" s="31"/>
      <c r="E192" s="32"/>
      <c r="F192" s="31"/>
      <c r="G192" s="32"/>
      <c r="H192" s="31"/>
    </row>
    <row r="193" spans="2:8" ht="30" customHeight="1">
      <c r="B193" s="31" t="s">
        <v>211</v>
      </c>
      <c r="C193" s="32"/>
      <c r="D193" s="31"/>
      <c r="E193" s="32"/>
      <c r="F193" s="31"/>
      <c r="G193" s="32"/>
      <c r="H193" s="31"/>
    </row>
    <row r="194" spans="2:8" ht="30" customHeight="1">
      <c r="B194" s="31" t="s">
        <v>212</v>
      </c>
      <c r="C194" s="32"/>
      <c r="D194" s="31"/>
      <c r="E194" s="32"/>
      <c r="F194" s="31"/>
      <c r="G194" s="32"/>
      <c r="H194" s="31"/>
    </row>
    <row r="195" spans="2:8" ht="30" customHeight="1">
      <c r="B195" s="31" t="s">
        <v>213</v>
      </c>
      <c r="C195" s="32"/>
      <c r="D195" s="31"/>
      <c r="E195" s="32"/>
      <c r="F195" s="31"/>
      <c r="G195" s="32"/>
      <c r="H195" s="31"/>
    </row>
    <row r="196" spans="2:8" ht="30" customHeight="1">
      <c r="B196" s="31" t="s">
        <v>214</v>
      </c>
      <c r="C196" s="32"/>
      <c r="D196" s="31"/>
      <c r="E196" s="32"/>
      <c r="F196" s="31"/>
      <c r="G196" s="32"/>
      <c r="H196" s="31"/>
    </row>
    <row r="197" spans="2:8" ht="30" customHeight="1">
      <c r="B197" s="31" t="s">
        <v>215</v>
      </c>
      <c r="C197" s="32"/>
      <c r="D197" s="31"/>
      <c r="E197" s="32"/>
      <c r="F197" s="31"/>
      <c r="G197" s="32"/>
      <c r="H197" s="31"/>
    </row>
    <row r="198" spans="2:8" ht="30" customHeight="1">
      <c r="B198" s="31" t="s">
        <v>216</v>
      </c>
      <c r="C198" s="32"/>
      <c r="D198" s="31"/>
      <c r="E198" s="32"/>
      <c r="F198" s="31"/>
      <c r="G198" s="32"/>
      <c r="H198" s="31"/>
    </row>
    <row r="199" spans="2:8" ht="30" customHeight="1">
      <c r="B199" s="31" t="s">
        <v>217</v>
      </c>
      <c r="C199" s="32"/>
      <c r="D199" s="31"/>
      <c r="E199" s="32"/>
      <c r="F199" s="31"/>
      <c r="G199" s="32"/>
      <c r="H199" s="31"/>
    </row>
    <row r="200" spans="2:8" ht="30" customHeight="1">
      <c r="B200" s="31" t="s">
        <v>218</v>
      </c>
      <c r="C200" s="32"/>
      <c r="D200" s="31"/>
      <c r="E200" s="32"/>
      <c r="F200" s="31"/>
      <c r="G200" s="32"/>
      <c r="H200" s="31"/>
    </row>
    <row r="201" spans="2:8" ht="30" customHeight="1">
      <c r="B201" s="31" t="s">
        <v>219</v>
      </c>
      <c r="C201" s="32"/>
      <c r="D201" s="31"/>
      <c r="E201" s="32"/>
      <c r="F201" s="31"/>
      <c r="G201" s="32"/>
      <c r="H201" s="31"/>
    </row>
    <row r="202" spans="2:8" ht="30" customHeight="1">
      <c r="B202" s="31" t="s">
        <v>220</v>
      </c>
      <c r="C202" s="32"/>
      <c r="D202" s="31"/>
      <c r="E202" s="32"/>
      <c r="F202" s="31"/>
      <c r="G202" s="32"/>
      <c r="H202" s="31"/>
    </row>
    <row r="203" spans="2:8" ht="30" customHeight="1">
      <c r="B203" s="31" t="s">
        <v>221</v>
      </c>
      <c r="C203" s="32"/>
      <c r="D203" s="31"/>
      <c r="E203" s="32"/>
      <c r="F203" s="31"/>
      <c r="G203" s="32"/>
      <c r="H203" s="31"/>
    </row>
    <row r="204" spans="2:8" ht="30" customHeight="1">
      <c r="B204" s="31" t="s">
        <v>222</v>
      </c>
      <c r="C204" s="32"/>
      <c r="D204" s="31"/>
      <c r="E204" s="32"/>
      <c r="F204" s="31"/>
      <c r="G204" s="32"/>
      <c r="H204" s="31"/>
    </row>
    <row r="205" spans="2:8" ht="30" customHeight="1">
      <c r="B205" s="31" t="s">
        <v>223</v>
      </c>
      <c r="C205" s="32"/>
      <c r="D205" s="31"/>
      <c r="E205" s="32"/>
      <c r="F205" s="31"/>
      <c r="G205" s="32"/>
      <c r="H205" s="31"/>
    </row>
    <row r="206" spans="2:8" ht="30" customHeight="1">
      <c r="B206" s="31" t="s">
        <v>224</v>
      </c>
      <c r="C206" s="32"/>
      <c r="D206" s="31"/>
      <c r="E206" s="32"/>
      <c r="F206" s="31"/>
      <c r="G206" s="32"/>
      <c r="H206" s="31"/>
    </row>
    <row r="207" spans="2:8" ht="30" customHeight="1">
      <c r="B207" s="31" t="s">
        <v>225</v>
      </c>
      <c r="C207" s="32"/>
      <c r="D207" s="31"/>
      <c r="E207" s="32"/>
      <c r="F207" s="31"/>
      <c r="G207" s="32"/>
      <c r="H207" s="31"/>
    </row>
    <row r="208" spans="2:8" ht="30" customHeight="1">
      <c r="B208" s="31" t="s">
        <v>226</v>
      </c>
      <c r="C208" s="32"/>
      <c r="D208" s="31"/>
      <c r="E208" s="32"/>
      <c r="F208" s="31"/>
      <c r="G208" s="32"/>
      <c r="H208" s="31"/>
    </row>
    <row r="209" spans="2:8" ht="30" customHeight="1">
      <c r="B209" s="31" t="s">
        <v>227</v>
      </c>
      <c r="C209" s="32"/>
      <c r="D209" s="31"/>
      <c r="E209" s="32"/>
      <c r="F209" s="31"/>
      <c r="G209" s="32"/>
      <c r="H209" s="31"/>
    </row>
    <row r="210" spans="2:8" ht="30" customHeight="1">
      <c r="B210" s="31" t="s">
        <v>228</v>
      </c>
      <c r="C210" s="32"/>
      <c r="D210" s="31"/>
      <c r="E210" s="32"/>
      <c r="F210" s="31"/>
      <c r="G210" s="32"/>
      <c r="H210" s="31"/>
    </row>
    <row r="211" spans="2:8" ht="30" customHeight="1">
      <c r="B211" s="31" t="s">
        <v>229</v>
      </c>
      <c r="C211" s="32"/>
      <c r="D211" s="31"/>
      <c r="E211" s="32"/>
      <c r="F211" s="31"/>
      <c r="G211" s="32"/>
      <c r="H211" s="31"/>
    </row>
    <row r="212" spans="2:8" ht="30" customHeight="1">
      <c r="B212" s="31" t="s">
        <v>230</v>
      </c>
      <c r="C212" s="32"/>
      <c r="D212" s="31"/>
      <c r="E212" s="32"/>
      <c r="F212" s="31"/>
      <c r="G212" s="32"/>
      <c r="H212" s="31"/>
    </row>
    <row r="213" spans="2:8" ht="30" customHeight="1">
      <c r="B213" s="31" t="s">
        <v>231</v>
      </c>
      <c r="C213" s="32"/>
      <c r="D213" s="31"/>
      <c r="E213" s="32"/>
      <c r="F213" s="31"/>
      <c r="G213" s="32"/>
      <c r="H213" s="31"/>
    </row>
    <row r="214" spans="2:8" ht="30" customHeight="1">
      <c r="B214" s="31" t="s">
        <v>232</v>
      </c>
      <c r="C214" s="32"/>
      <c r="D214" s="31"/>
      <c r="E214" s="32"/>
      <c r="F214" s="31"/>
      <c r="G214" s="32"/>
      <c r="H214" s="31"/>
    </row>
    <row r="215" spans="2:8" ht="30" customHeight="1">
      <c r="B215" s="31" t="s">
        <v>233</v>
      </c>
      <c r="C215" s="32"/>
      <c r="D215" s="31"/>
      <c r="E215" s="32"/>
      <c r="F215" s="31"/>
      <c r="G215" s="32"/>
      <c r="H215" s="31"/>
    </row>
    <row r="216" spans="2:8" ht="30" customHeight="1">
      <c r="B216" s="31" t="s">
        <v>234</v>
      </c>
      <c r="C216" s="32"/>
      <c r="D216" s="31"/>
      <c r="E216" s="32"/>
      <c r="F216" s="31"/>
      <c r="G216" s="32"/>
      <c r="H216" s="31"/>
    </row>
    <row r="217" spans="2:8" ht="30" customHeight="1">
      <c r="B217" s="31" t="s">
        <v>235</v>
      </c>
      <c r="C217" s="32"/>
      <c r="D217" s="31"/>
      <c r="E217" s="32"/>
      <c r="F217" s="31"/>
      <c r="G217" s="32"/>
      <c r="H217" s="31"/>
    </row>
    <row r="218" spans="2:8" ht="30" customHeight="1">
      <c r="B218" s="31" t="s">
        <v>236</v>
      </c>
      <c r="C218" s="32"/>
      <c r="D218" s="31"/>
      <c r="E218" s="32"/>
      <c r="F218" s="31"/>
      <c r="G218" s="32"/>
      <c r="H218" s="31"/>
    </row>
    <row r="219" spans="2:8" ht="30" customHeight="1">
      <c r="B219" s="31" t="s">
        <v>237</v>
      </c>
      <c r="C219" s="32"/>
      <c r="D219" s="31"/>
      <c r="E219" s="32"/>
      <c r="F219" s="31"/>
      <c r="G219" s="32"/>
      <c r="H219" s="31"/>
    </row>
    <row r="220" spans="2:8" ht="30" customHeight="1">
      <c r="B220" s="31" t="s">
        <v>238</v>
      </c>
      <c r="C220" s="32"/>
      <c r="D220" s="31"/>
      <c r="E220" s="32"/>
      <c r="F220" s="31"/>
      <c r="G220" s="32"/>
      <c r="H220" s="31"/>
    </row>
    <row r="221" spans="2:8" ht="30" customHeight="1">
      <c r="B221" s="31" t="s">
        <v>239</v>
      </c>
      <c r="C221" s="32"/>
      <c r="D221" s="31"/>
      <c r="E221" s="32"/>
      <c r="F221" s="31"/>
      <c r="G221" s="32"/>
      <c r="H221" s="31"/>
    </row>
    <row r="222" spans="2:8" ht="30" customHeight="1">
      <c r="B222" s="31" t="s">
        <v>240</v>
      </c>
      <c r="C222" s="32"/>
      <c r="D222" s="31"/>
      <c r="E222" s="32"/>
      <c r="F222" s="31"/>
      <c r="G222" s="32"/>
      <c r="H222" s="31"/>
    </row>
    <row r="223" spans="2:8" ht="30" customHeight="1">
      <c r="B223" s="31" t="s">
        <v>241</v>
      </c>
      <c r="C223" s="32"/>
      <c r="D223" s="31"/>
      <c r="E223" s="32"/>
      <c r="F223" s="31"/>
      <c r="G223" s="32"/>
      <c r="H223" s="31"/>
    </row>
    <row r="224" spans="2:8" ht="30" customHeight="1">
      <c r="B224" s="31" t="s">
        <v>242</v>
      </c>
      <c r="C224" s="32"/>
      <c r="D224" s="31"/>
      <c r="E224" s="32"/>
      <c r="F224" s="31"/>
      <c r="G224" s="32"/>
      <c r="H224" s="31"/>
    </row>
    <row r="225" spans="2:8" ht="30" customHeight="1">
      <c r="B225" s="31" t="s">
        <v>243</v>
      </c>
      <c r="C225" s="32"/>
      <c r="D225" s="31"/>
      <c r="E225" s="32"/>
      <c r="F225" s="31"/>
      <c r="G225" s="32"/>
      <c r="H225" s="31"/>
    </row>
    <row r="226" spans="2:8" ht="30" customHeight="1">
      <c r="B226" s="31" t="s">
        <v>244</v>
      </c>
      <c r="C226" s="32"/>
      <c r="D226" s="31"/>
      <c r="E226" s="32"/>
      <c r="F226" s="31"/>
      <c r="G226" s="32"/>
      <c r="H226" s="31"/>
    </row>
    <row r="227" spans="2:8" ht="30" customHeight="1">
      <c r="B227" s="31" t="s">
        <v>245</v>
      </c>
      <c r="C227" s="32"/>
      <c r="D227" s="31"/>
      <c r="E227" s="32"/>
      <c r="F227" s="31"/>
      <c r="G227" s="32"/>
      <c r="H227" s="31"/>
    </row>
    <row r="228" spans="2:8" ht="30" customHeight="1">
      <c r="B228" s="31" t="s">
        <v>246</v>
      </c>
      <c r="C228" s="32"/>
      <c r="D228" s="31"/>
      <c r="E228" s="32"/>
      <c r="F228" s="31"/>
      <c r="G228" s="32"/>
      <c r="H228" s="31"/>
    </row>
    <row r="229" spans="2:8" ht="30" customHeight="1">
      <c r="B229" s="31" t="s">
        <v>247</v>
      </c>
      <c r="C229" s="32"/>
      <c r="D229" s="31"/>
      <c r="E229" s="32"/>
      <c r="F229" s="31"/>
      <c r="G229" s="32"/>
      <c r="H229" s="31"/>
    </row>
    <row r="230" spans="2:8" ht="30" customHeight="1">
      <c r="B230" s="31" t="s">
        <v>248</v>
      </c>
      <c r="C230" s="32"/>
      <c r="D230" s="31"/>
      <c r="E230" s="32"/>
      <c r="F230" s="31"/>
      <c r="G230" s="32"/>
      <c r="H230" s="31"/>
    </row>
    <row r="231" spans="2:8" ht="30" customHeight="1">
      <c r="B231" s="31" t="s">
        <v>249</v>
      </c>
      <c r="C231" s="32"/>
      <c r="D231" s="31"/>
      <c r="E231" s="32"/>
      <c r="F231" s="31"/>
      <c r="G231" s="32"/>
      <c r="H231" s="31"/>
    </row>
    <row r="232" spans="2:8" ht="30" customHeight="1">
      <c r="B232" s="31" t="s">
        <v>250</v>
      </c>
      <c r="C232" s="32"/>
      <c r="D232" s="31"/>
      <c r="E232" s="32"/>
      <c r="F232" s="31"/>
      <c r="G232" s="32"/>
      <c r="H232" s="31"/>
    </row>
    <row r="233" spans="2:8" ht="30" customHeight="1">
      <c r="B233" s="31" t="s">
        <v>251</v>
      </c>
      <c r="C233" s="32"/>
      <c r="D233" s="31"/>
      <c r="E233" s="32"/>
      <c r="F233" s="31"/>
      <c r="G233" s="32"/>
      <c r="H233" s="31"/>
    </row>
    <row r="234" spans="2:8" ht="30" customHeight="1">
      <c r="B234" s="31" t="s">
        <v>252</v>
      </c>
      <c r="C234" s="32"/>
      <c r="D234" s="31"/>
      <c r="E234" s="32"/>
      <c r="F234" s="31"/>
      <c r="G234" s="32"/>
      <c r="H234" s="31"/>
    </row>
    <row r="235" spans="2:8" ht="30" customHeight="1">
      <c r="B235" s="31" t="s">
        <v>253</v>
      </c>
      <c r="C235" s="32"/>
      <c r="D235" s="31"/>
      <c r="E235" s="32"/>
      <c r="F235" s="31"/>
      <c r="G235" s="32"/>
      <c r="H235" s="31"/>
    </row>
    <row r="236" spans="2:8" ht="30" customHeight="1">
      <c r="B236" s="31" t="s">
        <v>254</v>
      </c>
      <c r="C236" s="32"/>
      <c r="D236" s="31"/>
      <c r="E236" s="32"/>
      <c r="F236" s="31"/>
      <c r="G236" s="32"/>
      <c r="H236" s="31"/>
    </row>
    <row r="237" spans="2:8" ht="30" customHeight="1">
      <c r="B237" s="31" t="s">
        <v>255</v>
      </c>
      <c r="C237" s="32"/>
      <c r="D237" s="31"/>
      <c r="E237" s="32"/>
      <c r="F237" s="31"/>
      <c r="G237" s="32"/>
      <c r="H237" s="31"/>
    </row>
    <row r="238" spans="2:8" ht="30" customHeight="1">
      <c r="B238" s="31" t="s">
        <v>256</v>
      </c>
      <c r="C238" s="32"/>
      <c r="D238" s="31"/>
      <c r="E238" s="32"/>
      <c r="F238" s="31"/>
      <c r="G238" s="32"/>
      <c r="H238" s="31"/>
    </row>
    <row r="239" spans="2:8" ht="30" customHeight="1">
      <c r="B239" s="31" t="s">
        <v>257</v>
      </c>
      <c r="C239" s="32"/>
      <c r="D239" s="31"/>
      <c r="E239" s="32"/>
      <c r="F239" s="31"/>
      <c r="G239" s="32"/>
      <c r="H239" s="31"/>
    </row>
    <row r="240" spans="2:8" ht="30" customHeight="1">
      <c r="B240" s="31" t="s">
        <v>258</v>
      </c>
      <c r="C240" s="32"/>
      <c r="D240" s="31"/>
      <c r="E240" s="32"/>
      <c r="F240" s="31"/>
      <c r="G240" s="32"/>
      <c r="H240" s="31"/>
    </row>
    <row r="241" spans="2:8" ht="30" customHeight="1">
      <c r="B241" s="31" t="s">
        <v>259</v>
      </c>
      <c r="C241" s="32"/>
      <c r="D241" s="31"/>
      <c r="E241" s="32"/>
      <c r="F241" s="31"/>
      <c r="G241" s="32"/>
      <c r="H241" s="31"/>
    </row>
    <row r="242" spans="2:8" ht="30" customHeight="1">
      <c r="B242" s="31" t="s">
        <v>260</v>
      </c>
      <c r="C242" s="32"/>
      <c r="D242" s="31"/>
      <c r="E242" s="32"/>
      <c r="F242" s="31"/>
      <c r="G242" s="32"/>
      <c r="H242" s="31"/>
    </row>
    <row r="243" spans="2:8" ht="30" customHeight="1">
      <c r="B243" s="31" t="s">
        <v>261</v>
      </c>
      <c r="C243" s="32"/>
      <c r="D243" s="31"/>
      <c r="E243" s="32"/>
      <c r="F243" s="31"/>
      <c r="G243" s="32"/>
      <c r="H243" s="31"/>
    </row>
    <row r="244" spans="2:8" ht="30" customHeight="1">
      <c r="B244" s="31" t="s">
        <v>262</v>
      </c>
      <c r="C244" s="32"/>
      <c r="D244" s="31"/>
      <c r="E244" s="32"/>
      <c r="F244" s="31"/>
      <c r="G244" s="32"/>
      <c r="H244" s="31"/>
    </row>
    <row r="245" spans="2:8" ht="30" customHeight="1">
      <c r="B245" s="31" t="s">
        <v>263</v>
      </c>
      <c r="C245" s="32"/>
      <c r="D245" s="31"/>
      <c r="E245" s="32"/>
      <c r="F245" s="31"/>
      <c r="G245" s="32"/>
      <c r="H245" s="31"/>
    </row>
    <row r="246" spans="2:8" ht="30" customHeight="1">
      <c r="B246" s="31" t="s">
        <v>264</v>
      </c>
      <c r="C246" s="32"/>
      <c r="D246" s="31"/>
      <c r="E246" s="32"/>
      <c r="F246" s="31"/>
      <c r="G246" s="32"/>
      <c r="H246" s="31"/>
    </row>
    <row r="247" spans="2:8" ht="30" customHeight="1">
      <c r="B247" s="31" t="s">
        <v>265</v>
      </c>
      <c r="C247" s="32"/>
      <c r="D247" s="31"/>
      <c r="E247" s="32"/>
      <c r="F247" s="31"/>
      <c r="G247" s="32"/>
      <c r="H247" s="31"/>
    </row>
    <row r="248" spans="2:8" ht="30" customHeight="1">
      <c r="B248" s="31" t="s">
        <v>266</v>
      </c>
      <c r="C248" s="32"/>
      <c r="D248" s="31"/>
      <c r="E248" s="32"/>
      <c r="F248" s="31"/>
      <c r="G248" s="32"/>
      <c r="H248" s="31"/>
    </row>
    <row r="249" spans="2:8" ht="30" customHeight="1">
      <c r="B249" s="31" t="s">
        <v>267</v>
      </c>
      <c r="C249" s="32"/>
      <c r="D249" s="31"/>
      <c r="E249" s="32"/>
      <c r="F249" s="31"/>
      <c r="G249" s="32"/>
      <c r="H249" s="31"/>
    </row>
    <row r="250" spans="2:8" ht="30" customHeight="1">
      <c r="B250" s="31" t="s">
        <v>268</v>
      </c>
      <c r="C250" s="32"/>
      <c r="D250" s="31"/>
      <c r="E250" s="32"/>
      <c r="F250" s="31"/>
      <c r="G250" s="32"/>
      <c r="H250" s="31"/>
    </row>
    <row r="251" spans="2:8" ht="30" customHeight="1">
      <c r="B251" s="31" t="s">
        <v>269</v>
      </c>
      <c r="C251" s="32"/>
      <c r="D251" s="31"/>
      <c r="E251" s="32"/>
      <c r="F251" s="31"/>
      <c r="G251" s="32"/>
      <c r="H251" s="31"/>
    </row>
    <row r="252" spans="2:8" ht="30" customHeight="1">
      <c r="B252" s="31" t="s">
        <v>270</v>
      </c>
      <c r="C252" s="32"/>
      <c r="D252" s="31"/>
      <c r="E252" s="32"/>
      <c r="F252" s="31"/>
      <c r="G252" s="32"/>
      <c r="H252" s="31"/>
    </row>
    <row r="253" spans="2:8" ht="30" customHeight="1">
      <c r="B253" s="31" t="s">
        <v>271</v>
      </c>
      <c r="C253" s="32"/>
      <c r="D253" s="31"/>
      <c r="E253" s="32"/>
      <c r="F253" s="31"/>
      <c r="G253" s="32"/>
      <c r="H253" s="31"/>
    </row>
    <row r="254" spans="2:8" ht="30" customHeight="1">
      <c r="B254" s="31" t="s">
        <v>272</v>
      </c>
      <c r="C254" s="32"/>
      <c r="D254" s="31"/>
      <c r="E254" s="32"/>
      <c r="F254" s="31"/>
      <c r="G254" s="32"/>
      <c r="H254" s="31"/>
    </row>
    <row r="255" spans="2:8" ht="30" customHeight="1">
      <c r="B255" s="31" t="s">
        <v>273</v>
      </c>
      <c r="C255" s="32"/>
      <c r="D255" s="31"/>
      <c r="E255" s="32"/>
      <c r="F255" s="31"/>
      <c r="G255" s="32"/>
      <c r="H255" s="31"/>
    </row>
    <row r="256" spans="2:8" ht="30" customHeight="1">
      <c r="B256" s="31" t="s">
        <v>274</v>
      </c>
      <c r="C256" s="32"/>
      <c r="D256" s="31"/>
      <c r="E256" s="32"/>
      <c r="F256" s="31"/>
      <c r="G256" s="32"/>
      <c r="H256" s="31"/>
    </row>
    <row r="257" spans="2:8" ht="30" customHeight="1">
      <c r="B257" s="31" t="s">
        <v>275</v>
      </c>
      <c r="C257" s="32"/>
      <c r="D257" s="31"/>
      <c r="E257" s="32"/>
      <c r="F257" s="31"/>
      <c r="G257" s="32"/>
      <c r="H257" s="31"/>
    </row>
    <row r="258" spans="2:8" ht="30" customHeight="1">
      <c r="B258" s="31" t="s">
        <v>276</v>
      </c>
      <c r="C258" s="32"/>
      <c r="D258" s="31"/>
      <c r="E258" s="32"/>
      <c r="F258" s="31"/>
      <c r="G258" s="32"/>
      <c r="H258" s="31"/>
    </row>
    <row r="259" spans="2:8" ht="30" customHeight="1">
      <c r="B259" s="31" t="s">
        <v>277</v>
      </c>
      <c r="C259" s="32"/>
      <c r="D259" s="31"/>
      <c r="E259" s="32"/>
      <c r="F259" s="31"/>
      <c r="G259" s="32"/>
      <c r="H259" s="31"/>
    </row>
    <row r="260" spans="2:8" ht="30" customHeight="1">
      <c r="B260" s="31" t="s">
        <v>278</v>
      </c>
      <c r="C260" s="32"/>
      <c r="D260" s="31"/>
      <c r="E260" s="32"/>
      <c r="F260" s="31"/>
      <c r="G260" s="32"/>
      <c r="H260" s="31"/>
    </row>
    <row r="261" spans="2:8" ht="30" customHeight="1">
      <c r="B261" s="31" t="s">
        <v>279</v>
      </c>
      <c r="C261" s="32"/>
      <c r="D261" s="31"/>
      <c r="E261" s="32"/>
      <c r="F261" s="31"/>
      <c r="G261" s="32"/>
      <c r="H261" s="31"/>
    </row>
    <row r="262" spans="2:8" ht="30" customHeight="1">
      <c r="B262" s="31" t="s">
        <v>280</v>
      </c>
      <c r="C262" s="32"/>
      <c r="D262" s="31"/>
      <c r="E262" s="32"/>
      <c r="F262" s="31"/>
      <c r="G262" s="32"/>
      <c r="H262" s="31"/>
    </row>
    <row r="263" spans="2:8" ht="30" customHeight="1">
      <c r="B263" s="31" t="s">
        <v>281</v>
      </c>
      <c r="C263" s="32"/>
      <c r="D263" s="31"/>
      <c r="E263" s="32"/>
      <c r="F263" s="31"/>
      <c r="G263" s="32"/>
      <c r="H263" s="31"/>
    </row>
    <row r="264" spans="2:8" ht="30" customHeight="1">
      <c r="B264" s="31" t="s">
        <v>282</v>
      </c>
      <c r="C264" s="32"/>
      <c r="D264" s="31"/>
      <c r="E264" s="32"/>
      <c r="F264" s="31"/>
      <c r="G264" s="32"/>
      <c r="H264" s="31"/>
    </row>
    <row r="265" spans="2:8" ht="30" customHeight="1">
      <c r="B265" s="31" t="s">
        <v>283</v>
      </c>
      <c r="C265" s="32"/>
      <c r="D265" s="31"/>
      <c r="E265" s="32"/>
      <c r="F265" s="31"/>
      <c r="G265" s="32"/>
      <c r="H265" s="31"/>
    </row>
    <row r="266" spans="2:8" ht="30" customHeight="1">
      <c r="B266" s="31" t="s">
        <v>284</v>
      </c>
      <c r="C266" s="32"/>
      <c r="D266" s="31"/>
      <c r="E266" s="32"/>
      <c r="F266" s="31"/>
      <c r="G266" s="32"/>
      <c r="H266" s="31"/>
    </row>
    <row r="267" spans="2:8" ht="30" customHeight="1">
      <c r="B267" s="31" t="s">
        <v>285</v>
      </c>
      <c r="C267" s="32"/>
      <c r="D267" s="31"/>
      <c r="E267" s="32"/>
      <c r="F267" s="31"/>
      <c r="G267" s="32"/>
      <c r="H267" s="31"/>
    </row>
    <row r="268" spans="2:8" ht="30" customHeight="1">
      <c r="B268" s="31" t="s">
        <v>286</v>
      </c>
      <c r="C268" s="32"/>
      <c r="D268" s="31"/>
      <c r="E268" s="32"/>
      <c r="F268" s="31"/>
      <c r="G268" s="32"/>
      <c r="H268" s="31"/>
    </row>
    <row r="269" spans="2:8" ht="30" customHeight="1">
      <c r="B269" s="31" t="s">
        <v>287</v>
      </c>
      <c r="C269" s="32"/>
      <c r="D269" s="31"/>
      <c r="E269" s="32"/>
      <c r="F269" s="31"/>
      <c r="G269" s="32"/>
      <c r="H269" s="31"/>
    </row>
    <row r="270" spans="2:8" ht="30" customHeight="1">
      <c r="B270" s="31" t="s">
        <v>288</v>
      </c>
      <c r="C270" s="32"/>
      <c r="D270" s="31"/>
      <c r="E270" s="32"/>
      <c r="F270" s="31"/>
      <c r="G270" s="32"/>
      <c r="H270" s="31"/>
    </row>
    <row r="271" spans="2:8" ht="30" customHeight="1">
      <c r="B271" s="31" t="s">
        <v>289</v>
      </c>
      <c r="C271" s="32"/>
      <c r="D271" s="31"/>
      <c r="E271" s="32"/>
      <c r="F271" s="31"/>
      <c r="G271" s="32"/>
      <c r="H271" s="31"/>
    </row>
    <row r="272" spans="2:8" ht="30" customHeight="1">
      <c r="B272" s="31" t="s">
        <v>290</v>
      </c>
      <c r="C272" s="32"/>
      <c r="D272" s="31"/>
      <c r="E272" s="32"/>
      <c r="F272" s="31"/>
      <c r="G272" s="32"/>
      <c r="H272" s="31"/>
    </row>
    <row r="273" spans="3:5">
      <c r="C273" s="32"/>
      <c r="E273" s="32"/>
    </row>
  </sheetData>
  <mergeCells count="9">
    <mergeCell ref="K21:O21"/>
    <mergeCell ref="K22:O22"/>
    <mergeCell ref="K23:O23"/>
    <mergeCell ref="B1:O2"/>
    <mergeCell ref="B3:O3"/>
    <mergeCell ref="J5:O5"/>
    <mergeCell ref="J12:O12"/>
    <mergeCell ref="J19:O19"/>
    <mergeCell ref="K20:O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121D1-390B-4017-8ECD-38C37E3B0D98}">
  <dimension ref="B1:L40"/>
  <sheetViews>
    <sheetView workbookViewId="0">
      <selection activeCell="G17" sqref="G17"/>
    </sheetView>
  </sheetViews>
  <sheetFormatPr baseColWidth="10" defaultRowHeight="15"/>
  <cols>
    <col min="1" max="1" width="4" style="6" customWidth="1"/>
    <col min="2" max="3" width="20.7109375" style="6" customWidth="1"/>
    <col min="4" max="4" width="28.140625" style="6" customWidth="1"/>
    <col min="5" max="5" width="20.7109375" style="6" customWidth="1"/>
    <col min="6" max="6" width="29.5703125" style="6" customWidth="1"/>
    <col min="7" max="7" width="9.5703125" style="6" customWidth="1"/>
    <col min="8" max="8" width="21" style="6" customWidth="1"/>
    <col min="9" max="9" width="36.42578125" style="6" customWidth="1"/>
    <col min="10" max="11" width="20.7109375" style="6" customWidth="1"/>
    <col min="12" max="12" width="32.7109375" style="6" customWidth="1"/>
    <col min="13" max="16384" width="11.42578125" style="6"/>
  </cols>
  <sheetData>
    <row r="1" spans="2:12" ht="51.2" customHeight="1">
      <c r="B1" s="610" t="s">
        <v>1016</v>
      </c>
      <c r="C1" s="610"/>
      <c r="D1" s="610"/>
      <c r="E1" s="610"/>
      <c r="F1" s="610"/>
      <c r="G1" s="610"/>
      <c r="H1" s="610"/>
      <c r="I1" s="610"/>
      <c r="J1" s="610"/>
      <c r="K1" s="610"/>
      <c r="L1" s="610"/>
    </row>
    <row r="2" spans="2:12" ht="20.100000000000001" customHeight="1">
      <c r="B2" s="587" t="s">
        <v>1015</v>
      </c>
      <c r="C2" s="587"/>
      <c r="D2" s="587"/>
      <c r="E2" s="587"/>
      <c r="F2" s="587"/>
      <c r="G2" s="587"/>
      <c r="H2" s="587"/>
      <c r="I2" s="587"/>
      <c r="J2" s="587"/>
      <c r="K2" s="587"/>
      <c r="L2" s="587"/>
    </row>
    <row r="3" spans="2:12" ht="17.100000000000001" customHeight="1">
      <c r="B3" s="64" t="s">
        <v>1455</v>
      </c>
      <c r="C3" s="16"/>
      <c r="D3" s="16"/>
      <c r="E3" s="16"/>
      <c r="F3" s="16"/>
      <c r="G3" s="16"/>
      <c r="H3" s="16"/>
      <c r="I3" s="16"/>
      <c r="J3" s="16"/>
      <c r="K3" s="16"/>
      <c r="L3" s="16"/>
    </row>
    <row r="4" spans="2:12" ht="30" customHeight="1">
      <c r="B4" s="611" t="s">
        <v>1014</v>
      </c>
      <c r="C4" s="611"/>
      <c r="D4" s="611"/>
      <c r="E4" s="16"/>
      <c r="F4" s="612" t="s">
        <v>1013</v>
      </c>
      <c r="G4" s="612"/>
      <c r="H4" s="612"/>
      <c r="I4" s="7"/>
      <c r="J4" s="613" t="s">
        <v>1012</v>
      </c>
      <c r="K4" s="613"/>
      <c r="L4" s="613"/>
    </row>
    <row r="5" spans="2:12" ht="17.100000000000001" customHeight="1">
      <c r="B5" s="611"/>
      <c r="C5" s="611"/>
      <c r="D5" s="611"/>
      <c r="E5" s="16"/>
      <c r="F5" s="612"/>
      <c r="G5" s="612"/>
      <c r="H5" s="612"/>
      <c r="I5" s="7"/>
      <c r="J5" s="613"/>
      <c r="K5" s="613"/>
      <c r="L5" s="613"/>
    </row>
    <row r="6" spans="2:12" ht="17.100000000000001" customHeight="1">
      <c r="B6" s="611"/>
      <c r="C6" s="611"/>
      <c r="D6" s="611"/>
      <c r="E6" s="16"/>
      <c r="F6" s="612"/>
      <c r="G6" s="612"/>
      <c r="H6" s="612"/>
      <c r="I6" s="7"/>
      <c r="J6" s="613"/>
      <c r="K6" s="613"/>
      <c r="L6" s="613"/>
    </row>
    <row r="7" spans="2:12" ht="17.100000000000001" customHeight="1">
      <c r="B7" s="611"/>
      <c r="C7" s="611"/>
      <c r="D7" s="611"/>
      <c r="E7" s="16"/>
      <c r="F7" s="612"/>
      <c r="G7" s="612"/>
      <c r="H7" s="612"/>
      <c r="I7" s="7"/>
      <c r="J7" s="613"/>
      <c r="K7" s="613"/>
      <c r="L7" s="613"/>
    </row>
    <row r="8" spans="2:12" ht="17.100000000000001" customHeight="1">
      <c r="B8" s="611"/>
      <c r="C8" s="611"/>
      <c r="D8" s="611"/>
      <c r="E8" s="16"/>
      <c r="F8" s="612"/>
      <c r="G8" s="612"/>
      <c r="H8" s="612"/>
      <c r="I8" s="7"/>
      <c r="J8" s="613"/>
      <c r="K8" s="613"/>
      <c r="L8" s="613"/>
    </row>
    <row r="9" spans="2:12" ht="17.100000000000001" customHeight="1">
      <c r="B9" s="7"/>
      <c r="C9" s="7"/>
      <c r="D9" s="7"/>
      <c r="E9" s="16"/>
      <c r="F9" s="7"/>
      <c r="G9" s="16"/>
      <c r="H9" s="7"/>
      <c r="I9" s="7"/>
      <c r="J9" s="7"/>
      <c r="K9" s="7"/>
      <c r="L9" s="7"/>
    </row>
    <row r="10" spans="2:12" ht="30" customHeight="1">
      <c r="B10" s="588" t="s">
        <v>1011</v>
      </c>
      <c r="C10" s="588"/>
      <c r="D10" s="588"/>
      <c r="E10" s="588"/>
      <c r="F10" s="588"/>
      <c r="G10" s="12"/>
      <c r="H10" s="588" t="s">
        <v>1010</v>
      </c>
      <c r="I10" s="588"/>
      <c r="J10" s="588"/>
      <c r="K10" s="588"/>
      <c r="L10" s="588"/>
    </row>
    <row r="11" spans="2:12" ht="34.15" customHeight="1">
      <c r="B11" s="15" t="s">
        <v>842</v>
      </c>
      <c r="C11" s="15" t="s">
        <v>1009</v>
      </c>
      <c r="D11" s="15" t="s">
        <v>1008</v>
      </c>
      <c r="E11" s="15" t="s">
        <v>1007</v>
      </c>
      <c r="F11" s="15" t="s">
        <v>1006</v>
      </c>
      <c r="G11" s="12"/>
      <c r="H11" s="15" t="s">
        <v>842</v>
      </c>
      <c r="I11" s="15" t="s">
        <v>1005</v>
      </c>
      <c r="J11" s="15" t="s">
        <v>1004</v>
      </c>
      <c r="K11" s="15" t="s">
        <v>1003</v>
      </c>
      <c r="L11" s="15" t="s">
        <v>1002</v>
      </c>
    </row>
    <row r="12" spans="2:12" ht="39.950000000000003" customHeight="1">
      <c r="B12" s="14" t="s">
        <v>1001</v>
      </c>
      <c r="C12" s="13" t="s">
        <v>27</v>
      </c>
      <c r="D12" s="13" t="s">
        <v>1000</v>
      </c>
      <c r="E12" s="13" t="s">
        <v>999</v>
      </c>
      <c r="F12" s="13" t="s">
        <v>998</v>
      </c>
      <c r="G12" s="12"/>
      <c r="H12" s="14" t="s">
        <v>997</v>
      </c>
      <c r="I12" s="13" t="s">
        <v>6</v>
      </c>
      <c r="J12" s="13" t="s">
        <v>6</v>
      </c>
      <c r="K12" s="13" t="s">
        <v>6</v>
      </c>
      <c r="L12" s="13" t="s">
        <v>996</v>
      </c>
    </row>
    <row r="13" spans="2:12" ht="39.950000000000003" customHeight="1">
      <c r="B13" s="14" t="s">
        <v>995</v>
      </c>
      <c r="C13" s="13" t="s">
        <v>296</v>
      </c>
      <c r="D13" s="13" t="s">
        <v>994</v>
      </c>
      <c r="E13" s="13" t="s">
        <v>993</v>
      </c>
      <c r="F13" s="13" t="s">
        <v>992</v>
      </c>
      <c r="G13" s="12"/>
      <c r="H13" s="14" t="s">
        <v>991</v>
      </c>
      <c r="I13" s="13" t="s">
        <v>20</v>
      </c>
      <c r="J13" s="13" t="s">
        <v>20</v>
      </c>
      <c r="K13" s="13" t="s">
        <v>20</v>
      </c>
      <c r="L13" s="13" t="s">
        <v>990</v>
      </c>
    </row>
    <row r="14" spans="2:12" ht="39.950000000000003" customHeight="1">
      <c r="B14" s="14" t="s">
        <v>989</v>
      </c>
      <c r="C14" s="13" t="s">
        <v>988</v>
      </c>
      <c r="D14" s="13" t="s">
        <v>987</v>
      </c>
      <c r="E14" s="13" t="s">
        <v>986</v>
      </c>
      <c r="F14" s="13" t="s">
        <v>985</v>
      </c>
      <c r="G14" s="12"/>
      <c r="H14" s="14" t="s">
        <v>984</v>
      </c>
      <c r="I14" s="13" t="s">
        <v>24</v>
      </c>
      <c r="J14" s="13" t="s">
        <v>25</v>
      </c>
      <c r="K14" s="13" t="s">
        <v>26</v>
      </c>
      <c r="L14" s="13" t="s">
        <v>983</v>
      </c>
    </row>
    <row r="15" spans="2:12" ht="39.950000000000003" customHeight="1">
      <c r="B15" s="12"/>
      <c r="C15" s="12"/>
      <c r="D15" s="12"/>
      <c r="E15" s="12"/>
      <c r="F15" s="12"/>
      <c r="G15" s="12"/>
      <c r="H15" s="14" t="s">
        <v>982</v>
      </c>
      <c r="I15" s="13" t="s">
        <v>392</v>
      </c>
      <c r="J15" s="13" t="s">
        <v>393</v>
      </c>
      <c r="K15" s="13" t="s">
        <v>394</v>
      </c>
      <c r="L15" s="13" t="s">
        <v>981</v>
      </c>
    </row>
    <row r="16" spans="2:12" ht="39.950000000000003" customHeight="1">
      <c r="B16" s="12"/>
      <c r="C16" s="12"/>
      <c r="D16" s="12"/>
      <c r="E16" s="12"/>
      <c r="F16" s="12"/>
      <c r="G16" s="12"/>
      <c r="H16" s="14" t="s">
        <v>980</v>
      </c>
      <c r="I16" s="13" t="s">
        <v>912</v>
      </c>
      <c r="J16" s="13" t="s">
        <v>912</v>
      </c>
      <c r="K16" s="13" t="s">
        <v>912</v>
      </c>
      <c r="L16" s="13" t="s">
        <v>979</v>
      </c>
    </row>
    <row r="17" spans="2:12" ht="39.950000000000003" customHeight="1">
      <c r="B17" s="12"/>
      <c r="C17" s="12"/>
      <c r="D17" s="12"/>
      <c r="E17" s="12"/>
      <c r="F17" s="12"/>
      <c r="G17" s="12"/>
      <c r="H17" s="11"/>
      <c r="I17" s="11"/>
      <c r="J17" s="11"/>
      <c r="K17" s="11"/>
      <c r="L17" s="11"/>
    </row>
    <row r="18" spans="2:12" ht="51.2" customHeight="1">
      <c r="B18" s="588" t="s">
        <v>978</v>
      </c>
      <c r="C18" s="588"/>
      <c r="D18" s="588"/>
      <c r="E18" s="588"/>
      <c r="F18" s="588"/>
      <c r="G18" s="588"/>
      <c r="H18" s="588"/>
      <c r="I18" s="588"/>
      <c r="J18" s="588"/>
      <c r="K18" s="588"/>
      <c r="L18" s="588"/>
    </row>
    <row r="19" spans="2:12" ht="34.15" customHeight="1">
      <c r="B19" s="609" t="s">
        <v>920</v>
      </c>
      <c r="C19" s="609" t="s">
        <v>977</v>
      </c>
      <c r="D19" s="609" t="s">
        <v>977</v>
      </c>
      <c r="E19" s="609" t="s">
        <v>975</v>
      </c>
      <c r="F19" s="609"/>
      <c r="G19" s="609" t="s">
        <v>976</v>
      </c>
      <c r="H19" s="609"/>
      <c r="I19" s="609"/>
      <c r="J19" s="609" t="s">
        <v>975</v>
      </c>
      <c r="K19" s="609"/>
      <c r="L19" s="609"/>
    </row>
    <row r="20" spans="2:12" ht="30" customHeight="1">
      <c r="B20" s="608" t="s">
        <v>974</v>
      </c>
      <c r="C20" s="608" t="s">
        <v>973</v>
      </c>
      <c r="D20" s="608" t="s">
        <v>973</v>
      </c>
      <c r="E20" s="608" t="s">
        <v>971</v>
      </c>
      <c r="F20" s="608"/>
      <c r="G20" s="608" t="s">
        <v>972</v>
      </c>
      <c r="H20" s="608"/>
      <c r="I20" s="608"/>
      <c r="J20" s="608" t="s">
        <v>971</v>
      </c>
      <c r="K20" s="608"/>
      <c r="L20" s="608"/>
    </row>
    <row r="21" spans="2:12" ht="30" customHeight="1">
      <c r="B21" s="608" t="s">
        <v>970</v>
      </c>
      <c r="C21" s="608" t="s">
        <v>969</v>
      </c>
      <c r="D21" s="608" t="s">
        <v>969</v>
      </c>
      <c r="E21" s="608" t="s">
        <v>967</v>
      </c>
      <c r="F21" s="608"/>
      <c r="G21" s="608" t="s">
        <v>968</v>
      </c>
      <c r="H21" s="608"/>
      <c r="I21" s="608"/>
      <c r="J21" s="608" t="s">
        <v>967</v>
      </c>
      <c r="K21" s="608"/>
      <c r="L21" s="608"/>
    </row>
    <row r="22" spans="2:12" ht="30" customHeight="1">
      <c r="B22" s="608" t="s">
        <v>966</v>
      </c>
      <c r="C22" s="608" t="s">
        <v>965</v>
      </c>
      <c r="D22" s="608" t="s">
        <v>965</v>
      </c>
      <c r="E22" s="608" t="s">
        <v>963</v>
      </c>
      <c r="F22" s="608"/>
      <c r="G22" s="608" t="s">
        <v>964</v>
      </c>
      <c r="H22" s="608"/>
      <c r="I22" s="608"/>
      <c r="J22" s="608" t="s">
        <v>963</v>
      </c>
      <c r="K22" s="608"/>
      <c r="L22" s="608"/>
    </row>
    <row r="23" spans="2:12" ht="30" customHeight="1">
      <c r="B23" s="608" t="s">
        <v>962</v>
      </c>
      <c r="C23" s="608" t="s">
        <v>961</v>
      </c>
      <c r="D23" s="608" t="s">
        <v>961</v>
      </c>
      <c r="E23" s="608" t="s">
        <v>959</v>
      </c>
      <c r="F23" s="608"/>
      <c r="G23" s="608" t="s">
        <v>960</v>
      </c>
      <c r="H23" s="608"/>
      <c r="I23" s="608"/>
      <c r="J23" s="608" t="s">
        <v>959</v>
      </c>
      <c r="K23" s="608"/>
      <c r="L23" s="608"/>
    </row>
    <row r="24" spans="2:12" ht="30" customHeight="1">
      <c r="B24" s="608" t="s">
        <v>958</v>
      </c>
      <c r="C24" s="608" t="s">
        <v>957</v>
      </c>
      <c r="D24" s="608" t="s">
        <v>957</v>
      </c>
      <c r="E24" s="608" t="s">
        <v>955</v>
      </c>
      <c r="F24" s="608"/>
      <c r="G24" s="608" t="s">
        <v>956</v>
      </c>
      <c r="H24" s="608"/>
      <c r="I24" s="608"/>
      <c r="J24" s="608" t="s">
        <v>955</v>
      </c>
      <c r="K24" s="608"/>
      <c r="L24" s="608"/>
    </row>
    <row r="25" spans="2:12" ht="17.100000000000001" customHeight="1">
      <c r="B25" s="11"/>
      <c r="C25" s="11"/>
      <c r="D25" s="11"/>
      <c r="E25" s="11"/>
      <c r="F25" s="11"/>
      <c r="G25" s="11"/>
      <c r="H25" s="11"/>
      <c r="I25" s="11"/>
      <c r="J25" s="11"/>
      <c r="K25" s="11"/>
      <c r="L25" s="11"/>
    </row>
    <row r="26" spans="2:12" ht="34.15" customHeight="1">
      <c r="B26" s="588" t="s">
        <v>954</v>
      </c>
      <c r="C26" s="588"/>
      <c r="D26" s="588"/>
      <c r="E26" s="588"/>
      <c r="F26" s="588"/>
      <c r="G26" s="588"/>
      <c r="H26" s="588"/>
      <c r="I26" s="588"/>
      <c r="J26" s="588"/>
      <c r="K26" s="588"/>
      <c r="L26" s="588"/>
    </row>
    <row r="27" spans="2:12" ht="34.15" customHeight="1">
      <c r="B27" s="607" t="s">
        <v>953</v>
      </c>
      <c r="C27" s="607" t="s">
        <v>952</v>
      </c>
      <c r="D27" s="607" t="s">
        <v>951</v>
      </c>
      <c r="E27" s="607" t="s">
        <v>952</v>
      </c>
      <c r="F27" s="607"/>
      <c r="G27" s="607"/>
      <c r="H27" s="607"/>
      <c r="I27" s="607"/>
      <c r="J27" s="607" t="s">
        <v>951</v>
      </c>
      <c r="K27" s="607"/>
      <c r="L27" s="607"/>
    </row>
    <row r="28" spans="2:12" ht="39.950000000000003" customHeight="1">
      <c r="B28" s="606" t="s">
        <v>950</v>
      </c>
      <c r="C28" s="606" t="s">
        <v>949</v>
      </c>
      <c r="D28" s="606" t="s">
        <v>948</v>
      </c>
      <c r="E28" s="606" t="s">
        <v>949</v>
      </c>
      <c r="F28" s="606"/>
      <c r="G28" s="606"/>
      <c r="H28" s="606"/>
      <c r="I28" s="606"/>
      <c r="J28" s="606" t="s">
        <v>948</v>
      </c>
      <c r="K28" s="606"/>
      <c r="L28" s="606"/>
    </row>
    <row r="29" spans="2:12" ht="39.950000000000003" customHeight="1">
      <c r="B29" s="606" t="s">
        <v>947</v>
      </c>
      <c r="C29" s="606" t="s">
        <v>946</v>
      </c>
      <c r="D29" s="606" t="s">
        <v>945</v>
      </c>
      <c r="E29" s="606" t="s">
        <v>946</v>
      </c>
      <c r="F29" s="606"/>
      <c r="G29" s="606"/>
      <c r="H29" s="606"/>
      <c r="I29" s="606"/>
      <c r="J29" s="606" t="s">
        <v>945</v>
      </c>
      <c r="K29" s="606"/>
      <c r="L29" s="606"/>
    </row>
    <row r="30" spans="2:12" ht="39.950000000000003" customHeight="1">
      <c r="B30" s="606" t="s">
        <v>944</v>
      </c>
      <c r="C30" s="606" t="s">
        <v>943</v>
      </c>
      <c r="D30" s="606" t="s">
        <v>942</v>
      </c>
      <c r="E30" s="606" t="s">
        <v>943</v>
      </c>
      <c r="F30" s="606"/>
      <c r="G30" s="606"/>
      <c r="H30" s="606"/>
      <c r="I30" s="606"/>
      <c r="J30" s="606" t="s">
        <v>942</v>
      </c>
      <c r="K30" s="606"/>
      <c r="L30" s="606"/>
    </row>
    <row r="31" spans="2:12" ht="39.950000000000003" customHeight="1">
      <c r="B31" s="606" t="s">
        <v>941</v>
      </c>
      <c r="C31" s="606" t="s">
        <v>940</v>
      </c>
      <c r="D31" s="606" t="s">
        <v>939</v>
      </c>
      <c r="E31" s="606" t="s">
        <v>940</v>
      </c>
      <c r="F31" s="606"/>
      <c r="G31" s="606"/>
      <c r="H31" s="606"/>
      <c r="I31" s="606"/>
      <c r="J31" s="606" t="s">
        <v>939</v>
      </c>
      <c r="K31" s="606"/>
      <c r="L31" s="606"/>
    </row>
    <row r="32" spans="2:12" ht="39.950000000000003" customHeight="1">
      <c r="B32" s="606" t="s">
        <v>938</v>
      </c>
      <c r="C32" s="606" t="s">
        <v>937</v>
      </c>
      <c r="D32" s="606" t="s">
        <v>936</v>
      </c>
      <c r="E32" s="606" t="s">
        <v>937</v>
      </c>
      <c r="F32" s="606"/>
      <c r="G32" s="606"/>
      <c r="H32" s="606"/>
      <c r="I32" s="606"/>
      <c r="J32" s="606" t="s">
        <v>936</v>
      </c>
      <c r="K32" s="606"/>
      <c r="L32" s="606"/>
    </row>
    <row r="33" spans="2:12" ht="17.100000000000001" customHeight="1">
      <c r="B33" s="11"/>
      <c r="C33" s="11"/>
      <c r="D33" s="11"/>
      <c r="E33" s="11"/>
      <c r="F33" s="11"/>
      <c r="G33" s="11"/>
      <c r="H33" s="11"/>
      <c r="I33" s="11"/>
      <c r="J33" s="11"/>
      <c r="K33" s="11"/>
      <c r="L33" s="11"/>
    </row>
    <row r="34" spans="2:12" ht="51.2" customHeight="1">
      <c r="B34" s="589" t="s">
        <v>935</v>
      </c>
      <c r="C34" s="589"/>
      <c r="D34" s="589"/>
      <c r="E34" s="589"/>
      <c r="F34" s="589"/>
      <c r="G34" s="589"/>
      <c r="H34" s="589"/>
      <c r="I34" s="589"/>
      <c r="J34" s="589"/>
      <c r="K34" s="589"/>
      <c r="L34" s="589"/>
    </row>
    <row r="35" spans="2:12" ht="31.5" customHeight="1">
      <c r="B35" s="605" t="s">
        <v>934</v>
      </c>
      <c r="C35" s="605" t="s">
        <v>933</v>
      </c>
      <c r="D35" s="605" t="s">
        <v>932</v>
      </c>
      <c r="E35" s="605" t="s">
        <v>933</v>
      </c>
      <c r="F35" s="605"/>
      <c r="G35" s="605" t="s">
        <v>932</v>
      </c>
      <c r="H35" s="605"/>
      <c r="I35" s="605" t="s">
        <v>931</v>
      </c>
      <c r="J35" s="605"/>
      <c r="K35" s="605"/>
      <c r="L35" s="605"/>
    </row>
    <row r="36" spans="2:12" ht="39.950000000000003" customHeight="1">
      <c r="B36" s="604" t="s">
        <v>930</v>
      </c>
      <c r="C36" s="604" t="s">
        <v>929</v>
      </c>
      <c r="D36" s="604" t="s">
        <v>928</v>
      </c>
      <c r="E36" s="604" t="s">
        <v>929</v>
      </c>
      <c r="F36" s="604"/>
      <c r="G36" s="604" t="s">
        <v>928</v>
      </c>
      <c r="H36" s="604"/>
      <c r="I36" s="604" t="s">
        <v>927</v>
      </c>
      <c r="J36" s="604"/>
      <c r="K36" s="604"/>
      <c r="L36" s="604"/>
    </row>
    <row r="37" spans="2:12" ht="39.950000000000003" customHeight="1">
      <c r="B37" s="604" t="s">
        <v>926</v>
      </c>
      <c r="C37" s="604" t="s">
        <v>925</v>
      </c>
      <c r="D37" s="604"/>
      <c r="E37" s="604" t="s">
        <v>925</v>
      </c>
      <c r="F37" s="604"/>
      <c r="G37" s="604"/>
      <c r="H37" s="604"/>
      <c r="I37" s="604"/>
      <c r="J37" s="604"/>
      <c r="K37" s="604"/>
      <c r="L37" s="604"/>
    </row>
    <row r="38" spans="2:12" ht="17.100000000000001" customHeight="1">
      <c r="B38" s="8"/>
      <c r="C38" s="8"/>
      <c r="D38" s="8"/>
      <c r="E38" s="8"/>
      <c r="F38" s="8"/>
      <c r="G38" s="8"/>
      <c r="H38" s="8"/>
      <c r="I38" s="8"/>
      <c r="J38" s="8"/>
      <c r="K38" s="8"/>
      <c r="L38" s="8"/>
    </row>
    <row r="39" spans="2:12" ht="17.100000000000001" customHeight="1">
      <c r="B39" s="7"/>
      <c r="C39" s="7"/>
      <c r="D39" s="7"/>
      <c r="E39" s="7"/>
      <c r="F39" s="7"/>
      <c r="G39" s="7"/>
      <c r="H39" s="7"/>
      <c r="I39" s="7"/>
      <c r="J39" s="7"/>
      <c r="K39" s="7"/>
      <c r="L39" s="7"/>
    </row>
    <row r="40" spans="2:12" ht="17.100000000000001" customHeight="1">
      <c r="B40" s="7"/>
      <c r="C40" s="7"/>
      <c r="D40" s="7"/>
      <c r="E40" s="7"/>
      <c r="F40" s="7"/>
      <c r="G40" s="7"/>
      <c r="H40" s="7"/>
      <c r="I40" s="7"/>
      <c r="J40" s="7"/>
      <c r="K40" s="7"/>
      <c r="L40" s="7"/>
    </row>
  </sheetData>
  <mergeCells count="62">
    <mergeCell ref="G21:I21"/>
    <mergeCell ref="B1:L1"/>
    <mergeCell ref="B2:L2"/>
    <mergeCell ref="B4:D8"/>
    <mergeCell ref="F4:H8"/>
    <mergeCell ref="J4:L8"/>
    <mergeCell ref="B10:F10"/>
    <mergeCell ref="H10:L10"/>
    <mergeCell ref="B18:L18"/>
    <mergeCell ref="D21:F21"/>
    <mergeCell ref="B26:L26"/>
    <mergeCell ref="B34:L34"/>
    <mergeCell ref="B19:C19"/>
    <mergeCell ref="D19:F19"/>
    <mergeCell ref="G19:I19"/>
    <mergeCell ref="J19:L19"/>
    <mergeCell ref="B20:C20"/>
    <mergeCell ref="D20:F20"/>
    <mergeCell ref="G20:I20"/>
    <mergeCell ref="J20:L20"/>
    <mergeCell ref="J21:L21"/>
    <mergeCell ref="B22:C22"/>
    <mergeCell ref="D22:F22"/>
    <mergeCell ref="G22:I22"/>
    <mergeCell ref="J22:L22"/>
    <mergeCell ref="B21:C21"/>
    <mergeCell ref="B23:C23"/>
    <mergeCell ref="D23:F23"/>
    <mergeCell ref="G23:I23"/>
    <mergeCell ref="J23:L23"/>
    <mergeCell ref="B24:C24"/>
    <mergeCell ref="D24:F24"/>
    <mergeCell ref="G24:I24"/>
    <mergeCell ref="J24:L24"/>
    <mergeCell ref="B27:D27"/>
    <mergeCell ref="E27:I27"/>
    <mergeCell ref="J27:L27"/>
    <mergeCell ref="B28:D28"/>
    <mergeCell ref="E28:I28"/>
    <mergeCell ref="J28:L28"/>
    <mergeCell ref="B29:D29"/>
    <mergeCell ref="E29:I29"/>
    <mergeCell ref="J29:L29"/>
    <mergeCell ref="B30:D30"/>
    <mergeCell ref="E30:I30"/>
    <mergeCell ref="J30:L30"/>
    <mergeCell ref="B31:D31"/>
    <mergeCell ref="E31:I31"/>
    <mergeCell ref="J31:L31"/>
    <mergeCell ref="B32:D32"/>
    <mergeCell ref="E32:I32"/>
    <mergeCell ref="J32:L32"/>
    <mergeCell ref="B37:D37"/>
    <mergeCell ref="E37:L37"/>
    <mergeCell ref="B35:D35"/>
    <mergeCell ref="E35:F35"/>
    <mergeCell ref="G35:H35"/>
    <mergeCell ref="I35:L35"/>
    <mergeCell ref="B36:D36"/>
    <mergeCell ref="E36:F36"/>
    <mergeCell ref="G36:H36"/>
    <mergeCell ref="I36:L3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4F3E-9BBB-4B0D-9401-C2AA7714574D}">
  <dimension ref="A1:L497"/>
  <sheetViews>
    <sheetView workbookViewId="0">
      <selection activeCell="D5" sqref="D5:D163"/>
    </sheetView>
  </sheetViews>
  <sheetFormatPr baseColWidth="10" defaultRowHeight="15"/>
  <cols>
    <col min="2" max="2" width="13.28515625" bestFit="1" customWidth="1"/>
    <col min="4" max="4" width="29.7109375" bestFit="1" customWidth="1"/>
    <col min="6" max="6" width="13.28515625" bestFit="1" customWidth="1"/>
    <col min="8" max="8" width="24.42578125" bestFit="1" customWidth="1"/>
    <col min="10" max="10" width="13.28515625" bestFit="1" customWidth="1"/>
    <col min="12" max="12" width="68.5703125" bestFit="1" customWidth="1"/>
  </cols>
  <sheetData>
    <row r="1" spans="1:12">
      <c r="A1" s="601" t="s">
        <v>2178</v>
      </c>
      <c r="B1" s="601"/>
      <c r="C1" s="601"/>
      <c r="D1" s="601"/>
      <c r="E1" s="601"/>
      <c r="F1" s="601"/>
      <c r="G1" s="601"/>
      <c r="H1" s="601"/>
      <c r="I1" s="601"/>
      <c r="J1" s="601"/>
      <c r="K1" s="601"/>
      <c r="L1" s="601"/>
    </row>
    <row r="2" spans="1:12">
      <c r="A2" s="601"/>
      <c r="B2" s="601"/>
      <c r="C2" s="601"/>
      <c r="D2" s="601"/>
      <c r="E2" s="601"/>
      <c r="F2" s="601"/>
      <c r="G2" s="601"/>
      <c r="H2" s="601"/>
      <c r="I2" s="601"/>
      <c r="J2" s="601"/>
      <c r="K2" s="601"/>
      <c r="L2" s="601"/>
    </row>
    <row r="5" spans="1:12">
      <c r="B5" s="532" t="s">
        <v>6</v>
      </c>
      <c r="C5" s="529" t="s">
        <v>20</v>
      </c>
      <c r="D5" s="535" t="s">
        <v>24</v>
      </c>
      <c r="F5" s="532" t="s">
        <v>9</v>
      </c>
      <c r="G5" s="534" t="s">
        <v>21</v>
      </c>
      <c r="H5" s="535" t="s">
        <v>1882</v>
      </c>
      <c r="J5" s="519" t="s">
        <v>9</v>
      </c>
      <c r="K5" s="528" t="s">
        <v>22</v>
      </c>
      <c r="L5" s="527" t="s">
        <v>1773</v>
      </c>
    </row>
    <row r="6" spans="1:12">
      <c r="B6" s="519" t="s">
        <v>6</v>
      </c>
      <c r="C6" s="529" t="s">
        <v>20</v>
      </c>
      <c r="D6" s="527" t="s">
        <v>25</v>
      </c>
      <c r="F6" s="519" t="s">
        <v>9</v>
      </c>
      <c r="G6" s="534" t="s">
        <v>21</v>
      </c>
      <c r="H6" s="527" t="s">
        <v>1881</v>
      </c>
      <c r="J6" s="519" t="s">
        <v>9</v>
      </c>
      <c r="K6" s="528" t="s">
        <v>22</v>
      </c>
      <c r="L6" s="527" t="s">
        <v>1772</v>
      </c>
    </row>
    <row r="7" spans="1:12">
      <c r="B7" s="519" t="s">
        <v>6</v>
      </c>
      <c r="C7" s="529" t="s">
        <v>20</v>
      </c>
      <c r="D7" s="527" t="s">
        <v>26</v>
      </c>
      <c r="F7" s="519" t="s">
        <v>9</v>
      </c>
      <c r="G7" s="534" t="s">
        <v>21</v>
      </c>
      <c r="H7" s="527" t="s">
        <v>1877</v>
      </c>
      <c r="J7" s="519" t="s">
        <v>9</v>
      </c>
      <c r="K7" s="528" t="s">
        <v>22</v>
      </c>
      <c r="L7" s="527" t="s">
        <v>356</v>
      </c>
    </row>
    <row r="8" spans="1:12">
      <c r="B8" s="519" t="s">
        <v>6</v>
      </c>
      <c r="C8" s="529" t="s">
        <v>20</v>
      </c>
      <c r="D8" s="527" t="s">
        <v>27</v>
      </c>
      <c r="F8" s="519" t="s">
        <v>9</v>
      </c>
      <c r="G8" s="534" t="s">
        <v>21</v>
      </c>
      <c r="H8" s="527" t="s">
        <v>303</v>
      </c>
      <c r="J8" s="519" t="s">
        <v>9</v>
      </c>
      <c r="K8" s="528" t="s">
        <v>22</v>
      </c>
      <c r="L8" s="527" t="s">
        <v>1771</v>
      </c>
    </row>
    <row r="9" spans="1:12">
      <c r="B9" s="519" t="s">
        <v>6</v>
      </c>
      <c r="C9" s="529" t="s">
        <v>20</v>
      </c>
      <c r="D9" s="527" t="s">
        <v>28</v>
      </c>
      <c r="F9" s="519" t="s">
        <v>9</v>
      </c>
      <c r="G9" s="534" t="s">
        <v>21</v>
      </c>
      <c r="H9" s="527" t="s">
        <v>304</v>
      </c>
      <c r="J9" s="519" t="s">
        <v>9</v>
      </c>
      <c r="K9" s="528" t="s">
        <v>22</v>
      </c>
      <c r="L9" s="527" t="s">
        <v>357</v>
      </c>
    </row>
    <row r="10" spans="1:12">
      <c r="B10" s="519" t="s">
        <v>6</v>
      </c>
      <c r="C10" s="529" t="s">
        <v>20</v>
      </c>
      <c r="D10" s="527" t="s">
        <v>29</v>
      </c>
      <c r="F10" s="519" t="s">
        <v>9</v>
      </c>
      <c r="G10" s="534" t="s">
        <v>21</v>
      </c>
      <c r="H10" s="527" t="s">
        <v>1874</v>
      </c>
      <c r="J10" s="519" t="s">
        <v>9</v>
      </c>
      <c r="K10" s="528" t="s">
        <v>22</v>
      </c>
      <c r="L10" s="527" t="s">
        <v>1770</v>
      </c>
    </row>
    <row r="11" spans="1:12">
      <c r="B11" s="519" t="s">
        <v>6</v>
      </c>
      <c r="C11" s="529" t="s">
        <v>20</v>
      </c>
      <c r="D11" s="527" t="s">
        <v>30</v>
      </c>
      <c r="F11" s="519" t="s">
        <v>9</v>
      </c>
      <c r="G11" s="534" t="s">
        <v>21</v>
      </c>
      <c r="H11" s="527" t="s">
        <v>1875</v>
      </c>
      <c r="J11" s="519" t="s">
        <v>9</v>
      </c>
      <c r="K11" s="528" t="s">
        <v>22</v>
      </c>
      <c r="L11" s="527" t="s">
        <v>358</v>
      </c>
    </row>
    <row r="12" spans="1:12">
      <c r="B12" s="519" t="s">
        <v>6</v>
      </c>
      <c r="C12" s="529" t="s">
        <v>20</v>
      </c>
      <c r="D12" s="527" t="s">
        <v>31</v>
      </c>
      <c r="F12" s="519" t="s">
        <v>9</v>
      </c>
      <c r="G12" s="534" t="s">
        <v>21</v>
      </c>
      <c r="H12" s="527" t="s">
        <v>305</v>
      </c>
      <c r="J12" s="519" t="s">
        <v>9</v>
      </c>
      <c r="K12" s="528" t="s">
        <v>22</v>
      </c>
      <c r="L12" s="527" t="s">
        <v>1769</v>
      </c>
    </row>
    <row r="13" spans="1:12">
      <c r="B13" s="519" t="s">
        <v>6</v>
      </c>
      <c r="C13" s="529" t="s">
        <v>20</v>
      </c>
      <c r="D13" s="527" t="s">
        <v>32</v>
      </c>
      <c r="F13" s="519" t="s">
        <v>9</v>
      </c>
      <c r="G13" s="534" t="s">
        <v>21</v>
      </c>
      <c r="H13" s="527" t="s">
        <v>1880</v>
      </c>
      <c r="J13" s="519" t="s">
        <v>9</v>
      </c>
      <c r="K13" s="528" t="s">
        <v>22</v>
      </c>
      <c r="L13" s="527" t="s">
        <v>1768</v>
      </c>
    </row>
    <row r="14" spans="1:12">
      <c r="B14" s="519" t="s">
        <v>6</v>
      </c>
      <c r="C14" s="529" t="s">
        <v>20</v>
      </c>
      <c r="D14" s="527" t="s">
        <v>2048</v>
      </c>
      <c r="F14" s="519" t="s">
        <v>9</v>
      </c>
      <c r="G14" s="534" t="s">
        <v>21</v>
      </c>
      <c r="H14" s="527" t="s">
        <v>318</v>
      </c>
      <c r="J14" s="519" t="s">
        <v>10</v>
      </c>
      <c r="K14" s="528" t="s">
        <v>22</v>
      </c>
      <c r="L14" s="527" t="s">
        <v>359</v>
      </c>
    </row>
    <row r="15" spans="1:12">
      <c r="B15" s="519" t="s">
        <v>6</v>
      </c>
      <c r="C15" s="529" t="s">
        <v>20</v>
      </c>
      <c r="D15" s="527" t="s">
        <v>2047</v>
      </c>
      <c r="F15" s="519" t="s">
        <v>9</v>
      </c>
      <c r="G15" s="534" t="s">
        <v>21</v>
      </c>
      <c r="H15" s="527" t="s">
        <v>306</v>
      </c>
      <c r="J15" s="519" t="s">
        <v>10</v>
      </c>
      <c r="K15" s="528" t="s">
        <v>22</v>
      </c>
      <c r="L15" s="527" t="s">
        <v>360</v>
      </c>
    </row>
    <row r="16" spans="1:12">
      <c r="B16" s="519" t="s">
        <v>6</v>
      </c>
      <c r="C16" s="529" t="s">
        <v>20</v>
      </c>
      <c r="D16" s="527" t="s">
        <v>2046</v>
      </c>
      <c r="F16" s="519" t="s">
        <v>9</v>
      </c>
      <c r="G16" s="534" t="s">
        <v>21</v>
      </c>
      <c r="H16" s="527" t="s">
        <v>307</v>
      </c>
      <c r="J16" s="519" t="s">
        <v>10</v>
      </c>
      <c r="K16" s="528" t="s">
        <v>22</v>
      </c>
      <c r="L16" s="527" t="s">
        <v>361</v>
      </c>
    </row>
    <row r="17" spans="2:12">
      <c r="B17" s="519" t="s">
        <v>6</v>
      </c>
      <c r="C17" s="529" t="s">
        <v>20</v>
      </c>
      <c r="D17" s="527" t="s">
        <v>2045</v>
      </c>
      <c r="F17" s="519" t="s">
        <v>9</v>
      </c>
      <c r="G17" s="534" t="s">
        <v>21</v>
      </c>
      <c r="H17" s="527" t="s">
        <v>308</v>
      </c>
      <c r="J17" s="519" t="s">
        <v>10</v>
      </c>
      <c r="K17" s="528" t="s">
        <v>22</v>
      </c>
      <c r="L17" s="527" t="s">
        <v>362</v>
      </c>
    </row>
    <row r="18" spans="2:12">
      <c r="B18" s="519" t="s">
        <v>6</v>
      </c>
      <c r="C18" s="529" t="s">
        <v>20</v>
      </c>
      <c r="D18" s="527" t="s">
        <v>2044</v>
      </c>
      <c r="F18" s="519" t="s">
        <v>9</v>
      </c>
      <c r="G18" s="534" t="s">
        <v>21</v>
      </c>
      <c r="H18" s="527" t="s">
        <v>309</v>
      </c>
      <c r="J18" s="519" t="s">
        <v>10</v>
      </c>
      <c r="K18" s="528" t="s">
        <v>22</v>
      </c>
      <c r="L18" s="527" t="s">
        <v>1767</v>
      </c>
    </row>
    <row r="19" spans="2:12">
      <c r="B19" s="519" t="s">
        <v>6</v>
      </c>
      <c r="C19" s="529" t="s">
        <v>20</v>
      </c>
      <c r="D19" s="527" t="s">
        <v>2043</v>
      </c>
      <c r="F19" s="519" t="s">
        <v>9</v>
      </c>
      <c r="G19" s="534" t="s">
        <v>21</v>
      </c>
      <c r="H19" s="527" t="s">
        <v>1884</v>
      </c>
      <c r="J19" s="519" t="s">
        <v>10</v>
      </c>
      <c r="K19" s="528" t="s">
        <v>22</v>
      </c>
      <c r="L19" s="527" t="s">
        <v>363</v>
      </c>
    </row>
    <row r="20" spans="2:12">
      <c r="B20" s="519" t="s">
        <v>6</v>
      </c>
      <c r="C20" s="529" t="s">
        <v>20</v>
      </c>
      <c r="D20" s="527" t="s">
        <v>33</v>
      </c>
      <c r="F20" s="519" t="s">
        <v>9</v>
      </c>
      <c r="G20" s="534" t="s">
        <v>21</v>
      </c>
      <c r="H20" s="527" t="s">
        <v>310</v>
      </c>
      <c r="J20" s="519" t="s">
        <v>10</v>
      </c>
      <c r="K20" s="528" t="s">
        <v>22</v>
      </c>
      <c r="L20" s="527" t="s">
        <v>364</v>
      </c>
    </row>
    <row r="21" spans="2:12">
      <c r="B21" s="519" t="s">
        <v>6</v>
      </c>
      <c r="C21" s="529" t="s">
        <v>20</v>
      </c>
      <c r="D21" s="527" t="s">
        <v>34</v>
      </c>
      <c r="F21" s="519" t="s">
        <v>9</v>
      </c>
      <c r="G21" s="534" t="s">
        <v>21</v>
      </c>
      <c r="H21" s="527" t="s">
        <v>1873</v>
      </c>
      <c r="J21" s="519" t="s">
        <v>10</v>
      </c>
      <c r="K21" s="528" t="s">
        <v>22</v>
      </c>
      <c r="L21" s="527" t="s">
        <v>1766</v>
      </c>
    </row>
    <row r="22" spans="2:12">
      <c r="B22" s="519" t="s">
        <v>6</v>
      </c>
      <c r="C22" s="529" t="s">
        <v>20</v>
      </c>
      <c r="D22" s="527" t="s">
        <v>35</v>
      </c>
      <c r="F22" s="519" t="s">
        <v>9</v>
      </c>
      <c r="G22" s="534" t="s">
        <v>21</v>
      </c>
      <c r="H22" s="527" t="s">
        <v>311</v>
      </c>
      <c r="J22" s="519" t="s">
        <v>11</v>
      </c>
      <c r="K22" s="528" t="s">
        <v>22</v>
      </c>
      <c r="L22" s="527" t="s">
        <v>1765</v>
      </c>
    </row>
    <row r="23" spans="2:12">
      <c r="B23" s="519" t="s">
        <v>6</v>
      </c>
      <c r="C23" s="529" t="s">
        <v>20</v>
      </c>
      <c r="D23" s="527" t="s">
        <v>36</v>
      </c>
      <c r="F23" s="519" t="s">
        <v>9</v>
      </c>
      <c r="G23" s="534" t="s">
        <v>21</v>
      </c>
      <c r="H23" s="527" t="s">
        <v>1883</v>
      </c>
      <c r="J23" s="519" t="s">
        <v>11</v>
      </c>
      <c r="K23" s="528" t="s">
        <v>22</v>
      </c>
      <c r="L23" s="527" t="s">
        <v>1764</v>
      </c>
    </row>
    <row r="24" spans="2:12">
      <c r="B24" s="519" t="s">
        <v>6</v>
      </c>
      <c r="C24" s="529" t="s">
        <v>20</v>
      </c>
      <c r="D24" s="527" t="s">
        <v>37</v>
      </c>
      <c r="F24" s="519" t="s">
        <v>9</v>
      </c>
      <c r="G24" s="534" t="s">
        <v>21</v>
      </c>
      <c r="H24" s="527" t="s">
        <v>1872</v>
      </c>
      <c r="J24" s="519" t="s">
        <v>11</v>
      </c>
      <c r="K24" s="528" t="s">
        <v>22</v>
      </c>
      <c r="L24" s="527" t="s">
        <v>1763</v>
      </c>
    </row>
    <row r="25" spans="2:12">
      <c r="B25" s="519" t="s">
        <v>6</v>
      </c>
      <c r="C25" s="529" t="s">
        <v>20</v>
      </c>
      <c r="D25" s="527" t="s">
        <v>38</v>
      </c>
      <c r="F25" s="519" t="s">
        <v>9</v>
      </c>
      <c r="G25" s="534" t="s">
        <v>21</v>
      </c>
      <c r="H25" s="527" t="s">
        <v>191</v>
      </c>
      <c r="J25" s="519" t="s">
        <v>11</v>
      </c>
      <c r="K25" s="528" t="s">
        <v>22</v>
      </c>
      <c r="L25" s="527" t="s">
        <v>1762</v>
      </c>
    </row>
    <row r="26" spans="2:12">
      <c r="B26" s="519" t="s">
        <v>6</v>
      </c>
      <c r="C26" s="529" t="s">
        <v>20</v>
      </c>
      <c r="D26" s="527" t="s">
        <v>39</v>
      </c>
      <c r="F26" s="519" t="s">
        <v>9</v>
      </c>
      <c r="G26" s="534" t="s">
        <v>21</v>
      </c>
      <c r="H26" s="527" t="s">
        <v>192</v>
      </c>
      <c r="J26" s="519" t="s">
        <v>11</v>
      </c>
      <c r="K26" s="528" t="s">
        <v>22</v>
      </c>
      <c r="L26" s="527" t="s">
        <v>1761</v>
      </c>
    </row>
    <row r="27" spans="2:12">
      <c r="B27" s="519" t="s">
        <v>6</v>
      </c>
      <c r="C27" s="529" t="s">
        <v>20</v>
      </c>
      <c r="D27" s="527" t="s">
        <v>2042</v>
      </c>
      <c r="F27" s="519" t="s">
        <v>9</v>
      </c>
      <c r="G27" s="534" t="s">
        <v>21</v>
      </c>
      <c r="H27" s="527" t="s">
        <v>1885</v>
      </c>
      <c r="J27" s="519" t="s">
        <v>11</v>
      </c>
      <c r="K27" s="528" t="s">
        <v>22</v>
      </c>
      <c r="L27" s="527" t="s">
        <v>365</v>
      </c>
    </row>
    <row r="28" spans="2:12">
      <c r="B28" s="519" t="s">
        <v>6</v>
      </c>
      <c r="C28" s="529" t="s">
        <v>20</v>
      </c>
      <c r="D28" s="527" t="s">
        <v>2041</v>
      </c>
      <c r="F28" s="519" t="s">
        <v>9</v>
      </c>
      <c r="G28" s="534" t="s">
        <v>21</v>
      </c>
      <c r="H28" s="527" t="s">
        <v>312</v>
      </c>
      <c r="J28" s="519" t="s">
        <v>11</v>
      </c>
      <c r="K28" s="528" t="s">
        <v>22</v>
      </c>
      <c r="L28" s="527" t="s">
        <v>1760</v>
      </c>
    </row>
    <row r="29" spans="2:12">
      <c r="B29" s="519" t="s">
        <v>6</v>
      </c>
      <c r="C29" s="529" t="s">
        <v>20</v>
      </c>
      <c r="D29" s="527" t="s">
        <v>2040</v>
      </c>
      <c r="F29" s="519" t="s">
        <v>9</v>
      </c>
      <c r="G29" s="534" t="s">
        <v>21</v>
      </c>
      <c r="H29" s="527" t="s">
        <v>313</v>
      </c>
      <c r="J29" s="519" t="s">
        <v>11</v>
      </c>
      <c r="K29" s="528" t="s">
        <v>22</v>
      </c>
      <c r="L29" s="527" t="s">
        <v>1759</v>
      </c>
    </row>
    <row r="30" spans="2:12">
      <c r="B30" s="519" t="s">
        <v>6</v>
      </c>
      <c r="C30" s="529" t="s">
        <v>20</v>
      </c>
      <c r="D30" s="527" t="s">
        <v>2039</v>
      </c>
      <c r="F30" s="519" t="s">
        <v>9</v>
      </c>
      <c r="G30" s="534" t="s">
        <v>21</v>
      </c>
      <c r="H30" s="527" t="s">
        <v>314</v>
      </c>
      <c r="J30" s="519" t="s">
        <v>11</v>
      </c>
      <c r="K30" s="528" t="s">
        <v>22</v>
      </c>
      <c r="L30" s="527" t="s">
        <v>366</v>
      </c>
    </row>
    <row r="31" spans="2:12">
      <c r="B31" s="519" t="s">
        <v>6</v>
      </c>
      <c r="C31" s="529" t="s">
        <v>20</v>
      </c>
      <c r="D31" s="527" t="s">
        <v>2038</v>
      </c>
      <c r="F31" s="519" t="s">
        <v>9</v>
      </c>
      <c r="G31" s="534" t="s">
        <v>21</v>
      </c>
      <c r="H31" s="527" t="s">
        <v>1876</v>
      </c>
      <c r="J31" s="519" t="s">
        <v>11</v>
      </c>
      <c r="K31" s="528" t="s">
        <v>22</v>
      </c>
      <c r="L31" s="527" t="s">
        <v>367</v>
      </c>
    </row>
    <row r="32" spans="2:12">
      <c r="B32" s="519" t="s">
        <v>6</v>
      </c>
      <c r="C32" s="529" t="s">
        <v>20</v>
      </c>
      <c r="D32" s="527" t="s">
        <v>2037</v>
      </c>
      <c r="F32" s="519" t="s">
        <v>9</v>
      </c>
      <c r="G32" s="534" t="s">
        <v>21</v>
      </c>
      <c r="H32" s="527" t="s">
        <v>1879</v>
      </c>
      <c r="J32" s="519" t="s">
        <v>11</v>
      </c>
      <c r="K32" s="528" t="s">
        <v>22</v>
      </c>
      <c r="L32" s="527" t="s">
        <v>368</v>
      </c>
    </row>
    <row r="33" spans="2:12">
      <c r="B33" s="519" t="s">
        <v>6</v>
      </c>
      <c r="C33" s="529" t="s">
        <v>20</v>
      </c>
      <c r="D33" s="527" t="s">
        <v>2036</v>
      </c>
      <c r="F33" s="519" t="s">
        <v>9</v>
      </c>
      <c r="G33" s="534" t="s">
        <v>21</v>
      </c>
      <c r="H33" s="527" t="s">
        <v>1878</v>
      </c>
      <c r="J33" s="519" t="s">
        <v>16</v>
      </c>
      <c r="K33" s="528" t="s">
        <v>22</v>
      </c>
      <c r="L33" s="527" t="s">
        <v>1758</v>
      </c>
    </row>
    <row r="34" spans="2:12">
      <c r="B34" s="519" t="s">
        <v>6</v>
      </c>
      <c r="C34" s="529" t="s">
        <v>20</v>
      </c>
      <c r="D34" s="527" t="s">
        <v>2035</v>
      </c>
      <c r="F34" s="532" t="s">
        <v>10</v>
      </c>
      <c r="G34" s="534" t="s">
        <v>21</v>
      </c>
      <c r="H34" s="535" t="s">
        <v>1856</v>
      </c>
      <c r="J34" s="519" t="s">
        <v>16</v>
      </c>
      <c r="K34" s="528" t="s">
        <v>22</v>
      </c>
      <c r="L34" s="527" t="s">
        <v>1757</v>
      </c>
    </row>
    <row r="35" spans="2:12">
      <c r="B35" s="519" t="s">
        <v>6</v>
      </c>
      <c r="C35" s="529" t="s">
        <v>20</v>
      </c>
      <c r="D35" s="527" t="s">
        <v>2034</v>
      </c>
      <c r="F35" s="532" t="s">
        <v>10</v>
      </c>
      <c r="G35" s="534" t="s">
        <v>21</v>
      </c>
      <c r="H35" s="535" t="s">
        <v>1855</v>
      </c>
      <c r="J35" s="519" t="s">
        <v>16</v>
      </c>
      <c r="K35" s="528" t="s">
        <v>22</v>
      </c>
      <c r="L35" s="527" t="s">
        <v>1756</v>
      </c>
    </row>
    <row r="36" spans="2:12">
      <c r="B36" s="519" t="s">
        <v>6</v>
      </c>
      <c r="C36" s="529" t="s">
        <v>20</v>
      </c>
      <c r="D36" s="527" t="s">
        <v>40</v>
      </c>
      <c r="F36" s="532" t="s">
        <v>10</v>
      </c>
      <c r="G36" s="534" t="s">
        <v>21</v>
      </c>
      <c r="H36" s="535" t="s">
        <v>1854</v>
      </c>
      <c r="J36" s="519" t="s">
        <v>16</v>
      </c>
      <c r="K36" s="528" t="s">
        <v>22</v>
      </c>
      <c r="L36" s="527" t="s">
        <v>1755</v>
      </c>
    </row>
    <row r="37" spans="2:12">
      <c r="B37" s="519" t="s">
        <v>6</v>
      </c>
      <c r="C37" s="529" t="s">
        <v>20</v>
      </c>
      <c r="D37" s="527" t="s">
        <v>41</v>
      </c>
      <c r="F37" s="519" t="s">
        <v>10</v>
      </c>
      <c r="G37" s="534" t="s">
        <v>21</v>
      </c>
      <c r="H37" s="527" t="s">
        <v>1846</v>
      </c>
      <c r="J37" s="519" t="s">
        <v>16</v>
      </c>
      <c r="K37" s="528" t="s">
        <v>22</v>
      </c>
      <c r="L37" s="527" t="s">
        <v>1754</v>
      </c>
    </row>
    <row r="38" spans="2:12">
      <c r="B38" s="519" t="s">
        <v>6</v>
      </c>
      <c r="C38" s="529" t="s">
        <v>20</v>
      </c>
      <c r="D38" s="527" t="s">
        <v>42</v>
      </c>
      <c r="F38" s="519" t="s">
        <v>10</v>
      </c>
      <c r="G38" s="534" t="s">
        <v>21</v>
      </c>
      <c r="H38" s="527" t="s">
        <v>1845</v>
      </c>
      <c r="J38" s="519" t="s">
        <v>16</v>
      </c>
      <c r="K38" s="528" t="s">
        <v>22</v>
      </c>
      <c r="L38" s="527" t="s">
        <v>1753</v>
      </c>
    </row>
    <row r="39" spans="2:12">
      <c r="B39" s="519" t="s">
        <v>6</v>
      </c>
      <c r="C39" s="529" t="s">
        <v>20</v>
      </c>
      <c r="D39" s="527" t="s">
        <v>43</v>
      </c>
      <c r="F39" s="519" t="s">
        <v>10</v>
      </c>
      <c r="G39" s="534" t="s">
        <v>21</v>
      </c>
      <c r="H39" s="527" t="s">
        <v>315</v>
      </c>
      <c r="J39" s="519" t="s">
        <v>16</v>
      </c>
      <c r="K39" s="528" t="s">
        <v>22</v>
      </c>
      <c r="L39" s="527" t="s">
        <v>370</v>
      </c>
    </row>
    <row r="40" spans="2:12">
      <c r="B40" s="519" t="s">
        <v>6</v>
      </c>
      <c r="C40" s="529" t="s">
        <v>20</v>
      </c>
      <c r="D40" s="527" t="s">
        <v>2033</v>
      </c>
      <c r="F40" s="519" t="s">
        <v>10</v>
      </c>
      <c r="G40" s="534" t="s">
        <v>21</v>
      </c>
      <c r="H40" s="527" t="s">
        <v>316</v>
      </c>
      <c r="J40" s="519" t="s">
        <v>16</v>
      </c>
      <c r="K40" s="528" t="s">
        <v>22</v>
      </c>
      <c r="L40" s="527" t="s">
        <v>1752</v>
      </c>
    </row>
    <row r="41" spans="2:12">
      <c r="B41" s="519" t="s">
        <v>6</v>
      </c>
      <c r="C41" s="529" t="s">
        <v>20</v>
      </c>
      <c r="D41" s="527" t="s">
        <v>2032</v>
      </c>
      <c r="F41" s="519" t="s">
        <v>10</v>
      </c>
      <c r="G41" s="534" t="s">
        <v>21</v>
      </c>
      <c r="H41" s="527" t="s">
        <v>1861</v>
      </c>
      <c r="J41" s="519" t="s">
        <v>16</v>
      </c>
      <c r="K41" s="528" t="s">
        <v>22</v>
      </c>
      <c r="L41" s="527" t="s">
        <v>371</v>
      </c>
    </row>
    <row r="42" spans="2:12">
      <c r="B42" s="532" t="s">
        <v>7</v>
      </c>
      <c r="C42" s="529" t="s">
        <v>20</v>
      </c>
      <c r="D42" s="535" t="s">
        <v>44</v>
      </c>
      <c r="F42" s="533" t="s">
        <v>10</v>
      </c>
      <c r="G42" s="534" t="s">
        <v>21</v>
      </c>
      <c r="H42" s="533" t="s">
        <v>2158</v>
      </c>
      <c r="J42" s="519" t="s">
        <v>16</v>
      </c>
      <c r="K42" s="528" t="s">
        <v>22</v>
      </c>
      <c r="L42" s="527" t="s">
        <v>372</v>
      </c>
    </row>
    <row r="43" spans="2:12">
      <c r="B43" s="519" t="s">
        <v>7</v>
      </c>
      <c r="C43" s="529" t="s">
        <v>20</v>
      </c>
      <c r="D43" s="527" t="s">
        <v>45</v>
      </c>
      <c r="F43" s="533" t="s">
        <v>10</v>
      </c>
      <c r="G43" s="534" t="s">
        <v>21</v>
      </c>
      <c r="H43" s="533" t="s">
        <v>2159</v>
      </c>
      <c r="J43" s="519" t="s">
        <v>16</v>
      </c>
      <c r="K43" s="528" t="s">
        <v>22</v>
      </c>
      <c r="L43" s="527" t="s">
        <v>373</v>
      </c>
    </row>
    <row r="44" spans="2:12">
      <c r="B44" s="519" t="s">
        <v>7</v>
      </c>
      <c r="C44" s="529" t="s">
        <v>20</v>
      </c>
      <c r="D44" s="527" t="s">
        <v>46</v>
      </c>
      <c r="F44" s="519" t="s">
        <v>10</v>
      </c>
      <c r="G44" s="534" t="s">
        <v>21</v>
      </c>
      <c r="H44" s="527" t="s">
        <v>317</v>
      </c>
      <c r="J44" s="519" t="s">
        <v>16</v>
      </c>
      <c r="K44" s="528" t="s">
        <v>22</v>
      </c>
      <c r="L44" s="527" t="s">
        <v>1751</v>
      </c>
    </row>
    <row r="45" spans="2:12">
      <c r="B45" s="519" t="s">
        <v>7</v>
      </c>
      <c r="C45" s="529" t="s">
        <v>20</v>
      </c>
      <c r="D45" s="527" t="s">
        <v>2031</v>
      </c>
      <c r="F45" s="519" t="s">
        <v>10</v>
      </c>
      <c r="G45" s="534" t="s">
        <v>21</v>
      </c>
      <c r="H45" s="527" t="s">
        <v>1860</v>
      </c>
      <c r="J45" s="519" t="s">
        <v>16</v>
      </c>
      <c r="K45" s="528" t="s">
        <v>22</v>
      </c>
      <c r="L45" s="527" t="s">
        <v>1750</v>
      </c>
    </row>
    <row r="46" spans="2:12">
      <c r="B46" s="519" t="s">
        <v>7</v>
      </c>
      <c r="C46" s="529" t="s">
        <v>20</v>
      </c>
      <c r="D46" s="527" t="s">
        <v>2030</v>
      </c>
      <c r="F46" s="519" t="s">
        <v>10</v>
      </c>
      <c r="G46" s="534" t="s">
        <v>21</v>
      </c>
      <c r="H46" s="527" t="s">
        <v>318</v>
      </c>
      <c r="J46" s="519" t="s">
        <v>18</v>
      </c>
      <c r="K46" s="528" t="s">
        <v>22</v>
      </c>
      <c r="L46" s="527" t="s">
        <v>375</v>
      </c>
    </row>
    <row r="47" spans="2:12">
      <c r="B47" s="519" t="s">
        <v>7</v>
      </c>
      <c r="C47" s="529" t="s">
        <v>20</v>
      </c>
      <c r="D47" s="527" t="s">
        <v>47</v>
      </c>
      <c r="F47" s="533" t="s">
        <v>10</v>
      </c>
      <c r="G47" s="534" t="s">
        <v>21</v>
      </c>
      <c r="H47" s="533" t="s">
        <v>2160</v>
      </c>
      <c r="J47" s="519" t="s">
        <v>18</v>
      </c>
      <c r="K47" s="528" t="s">
        <v>22</v>
      </c>
      <c r="L47" s="527" t="s">
        <v>378</v>
      </c>
    </row>
    <row r="48" spans="2:12">
      <c r="B48" s="519" t="s">
        <v>7</v>
      </c>
      <c r="C48" s="529" t="s">
        <v>20</v>
      </c>
      <c r="D48" s="527" t="s">
        <v>2029</v>
      </c>
      <c r="F48" s="519" t="s">
        <v>10</v>
      </c>
      <c r="G48" s="534" t="s">
        <v>21</v>
      </c>
      <c r="H48" s="527" t="s">
        <v>1865</v>
      </c>
      <c r="J48" s="519" t="s">
        <v>18</v>
      </c>
      <c r="K48" s="528" t="s">
        <v>22</v>
      </c>
      <c r="L48" s="527" t="s">
        <v>379</v>
      </c>
    </row>
    <row r="49" spans="2:12">
      <c r="B49" s="519" t="s">
        <v>7</v>
      </c>
      <c r="C49" s="529" t="s">
        <v>20</v>
      </c>
      <c r="D49" s="527" t="s">
        <v>2028</v>
      </c>
      <c r="F49" s="519" t="s">
        <v>10</v>
      </c>
      <c r="G49" s="534" t="s">
        <v>21</v>
      </c>
      <c r="H49" s="527" t="s">
        <v>1864</v>
      </c>
      <c r="J49" s="519" t="s">
        <v>18</v>
      </c>
      <c r="K49" s="528" t="s">
        <v>22</v>
      </c>
      <c r="L49" s="527" t="s">
        <v>1749</v>
      </c>
    </row>
    <row r="50" spans="2:12">
      <c r="B50" s="519" t="s">
        <v>7</v>
      </c>
      <c r="C50" s="529" t="s">
        <v>20</v>
      </c>
      <c r="D50" s="527" t="s">
        <v>2027</v>
      </c>
      <c r="F50" s="519" t="s">
        <v>10</v>
      </c>
      <c r="G50" s="534" t="s">
        <v>21</v>
      </c>
      <c r="H50" s="527" t="s">
        <v>162</v>
      </c>
      <c r="J50" s="519" t="s">
        <v>18</v>
      </c>
      <c r="K50" s="528" t="s">
        <v>22</v>
      </c>
      <c r="L50" s="527" t="s">
        <v>1748</v>
      </c>
    </row>
    <row r="51" spans="2:12">
      <c r="B51" s="519" t="s">
        <v>7</v>
      </c>
      <c r="C51" s="529" t="s">
        <v>20</v>
      </c>
      <c r="D51" s="527" t="s">
        <v>2026</v>
      </c>
      <c r="F51" s="519" t="s">
        <v>10</v>
      </c>
      <c r="G51" s="534" t="s">
        <v>21</v>
      </c>
      <c r="H51" s="527" t="s">
        <v>319</v>
      </c>
      <c r="J51" s="519" t="s">
        <v>18</v>
      </c>
      <c r="K51" s="528" t="s">
        <v>22</v>
      </c>
      <c r="L51" s="527" t="s">
        <v>1747</v>
      </c>
    </row>
    <row r="52" spans="2:12">
      <c r="B52" s="519" t="s">
        <v>7</v>
      </c>
      <c r="C52" s="529" t="s">
        <v>20</v>
      </c>
      <c r="D52" s="527" t="s">
        <v>48</v>
      </c>
      <c r="F52" s="519" t="s">
        <v>10</v>
      </c>
      <c r="G52" s="534" t="s">
        <v>21</v>
      </c>
      <c r="H52" s="527" t="s">
        <v>1869</v>
      </c>
      <c r="J52" s="519" t="s">
        <v>18</v>
      </c>
      <c r="K52" s="528" t="s">
        <v>22</v>
      </c>
      <c r="L52" s="527" t="s">
        <v>380</v>
      </c>
    </row>
    <row r="53" spans="2:12">
      <c r="B53" s="519" t="s">
        <v>7</v>
      </c>
      <c r="C53" s="529" t="s">
        <v>20</v>
      </c>
      <c r="D53" s="527" t="s">
        <v>49</v>
      </c>
      <c r="F53" s="519" t="s">
        <v>10</v>
      </c>
      <c r="G53" s="534" t="s">
        <v>21</v>
      </c>
      <c r="H53" s="527" t="s">
        <v>1870</v>
      </c>
      <c r="J53" s="519" t="s">
        <v>18</v>
      </c>
      <c r="K53" s="528" t="s">
        <v>22</v>
      </c>
      <c r="L53" s="527" t="s">
        <v>1746</v>
      </c>
    </row>
    <row r="54" spans="2:12">
      <c r="B54" s="519" t="s">
        <v>7</v>
      </c>
      <c r="C54" s="529" t="s">
        <v>20</v>
      </c>
      <c r="D54" s="527" t="s">
        <v>50</v>
      </c>
      <c r="F54" s="519" t="s">
        <v>10</v>
      </c>
      <c r="G54" s="534" t="s">
        <v>21</v>
      </c>
      <c r="H54" s="527" t="s">
        <v>204</v>
      </c>
      <c r="J54" s="519" t="s">
        <v>18</v>
      </c>
      <c r="K54" s="528" t="s">
        <v>22</v>
      </c>
      <c r="L54" s="527" t="s">
        <v>1745</v>
      </c>
    </row>
    <row r="55" spans="2:12">
      <c r="B55" s="519" t="s">
        <v>7</v>
      </c>
      <c r="C55" s="529" t="s">
        <v>20</v>
      </c>
      <c r="D55" s="527" t="s">
        <v>51</v>
      </c>
      <c r="F55" s="519" t="s">
        <v>10</v>
      </c>
      <c r="G55" s="534" t="s">
        <v>21</v>
      </c>
      <c r="H55" s="527" t="s">
        <v>320</v>
      </c>
      <c r="J55" s="519" t="s">
        <v>18</v>
      </c>
      <c r="K55" s="528" t="s">
        <v>22</v>
      </c>
      <c r="L55" s="527" t="s">
        <v>1744</v>
      </c>
    </row>
    <row r="56" spans="2:12">
      <c r="B56" s="519" t="s">
        <v>7</v>
      </c>
      <c r="C56" s="529" t="s">
        <v>20</v>
      </c>
      <c r="D56" s="527" t="s">
        <v>2025</v>
      </c>
      <c r="F56" s="519" t="s">
        <v>10</v>
      </c>
      <c r="G56" s="534" t="s">
        <v>21</v>
      </c>
      <c r="H56" s="527" t="s">
        <v>321</v>
      </c>
      <c r="J56" s="519" t="s">
        <v>18</v>
      </c>
      <c r="K56" s="528" t="s">
        <v>22</v>
      </c>
      <c r="L56" s="527" t="s">
        <v>1743</v>
      </c>
    </row>
    <row r="57" spans="2:12">
      <c r="B57" s="519" t="s">
        <v>7</v>
      </c>
      <c r="C57" s="529" t="s">
        <v>20</v>
      </c>
      <c r="D57" s="527" t="s">
        <v>2024</v>
      </c>
      <c r="F57" s="519" t="s">
        <v>10</v>
      </c>
      <c r="G57" s="534" t="s">
        <v>21</v>
      </c>
      <c r="H57" s="527" t="s">
        <v>1863</v>
      </c>
      <c r="J57" s="519" t="s">
        <v>18</v>
      </c>
      <c r="K57" s="528" t="s">
        <v>22</v>
      </c>
      <c r="L57" s="527" t="s">
        <v>1742</v>
      </c>
    </row>
    <row r="58" spans="2:12">
      <c r="B58" s="519" t="s">
        <v>7</v>
      </c>
      <c r="C58" s="529" t="s">
        <v>20</v>
      </c>
      <c r="D58" s="527" t="s">
        <v>52</v>
      </c>
      <c r="F58" s="533" t="s">
        <v>10</v>
      </c>
      <c r="G58" s="534" t="s">
        <v>21</v>
      </c>
      <c r="H58" s="533" t="s">
        <v>2161</v>
      </c>
      <c r="J58" s="519" t="s">
        <v>18</v>
      </c>
      <c r="K58" s="528" t="s">
        <v>22</v>
      </c>
      <c r="L58" s="527" t="s">
        <v>1741</v>
      </c>
    </row>
    <row r="59" spans="2:12">
      <c r="B59" s="519" t="s">
        <v>7</v>
      </c>
      <c r="C59" s="529" t="s">
        <v>20</v>
      </c>
      <c r="D59" s="527" t="s">
        <v>53</v>
      </c>
      <c r="F59" s="533" t="s">
        <v>10</v>
      </c>
      <c r="G59" s="534" t="s">
        <v>21</v>
      </c>
      <c r="H59" s="533" t="s">
        <v>2162</v>
      </c>
      <c r="J59" s="519" t="s">
        <v>18</v>
      </c>
      <c r="K59" s="528" t="s">
        <v>22</v>
      </c>
      <c r="L59" s="527" t="s">
        <v>1740</v>
      </c>
    </row>
    <row r="60" spans="2:12">
      <c r="B60" s="532" t="s">
        <v>8</v>
      </c>
      <c r="C60" s="529" t="s">
        <v>20</v>
      </c>
      <c r="D60" s="535" t="s">
        <v>54</v>
      </c>
      <c r="F60" s="519" t="s">
        <v>10</v>
      </c>
      <c r="G60" s="534" t="s">
        <v>21</v>
      </c>
      <c r="H60" s="527" t="s">
        <v>322</v>
      </c>
      <c r="J60" t="s">
        <v>19</v>
      </c>
      <c r="K60" t="s">
        <v>22</v>
      </c>
      <c r="L60" t="s">
        <v>2166</v>
      </c>
    </row>
    <row r="61" spans="2:12">
      <c r="B61" s="533" t="s">
        <v>8</v>
      </c>
      <c r="C61" s="529" t="s">
        <v>20</v>
      </c>
      <c r="D61" s="533" t="s">
        <v>2098</v>
      </c>
      <c r="F61" s="519" t="s">
        <v>10</v>
      </c>
      <c r="G61" s="534" t="s">
        <v>21</v>
      </c>
      <c r="H61" s="527" t="s">
        <v>1862</v>
      </c>
      <c r="J61" t="s">
        <v>19</v>
      </c>
      <c r="K61" t="s">
        <v>22</v>
      </c>
      <c r="L61" t="s">
        <v>2167</v>
      </c>
    </row>
    <row r="62" spans="2:12">
      <c r="B62" s="533" t="s">
        <v>8</v>
      </c>
      <c r="C62" s="529" t="s">
        <v>20</v>
      </c>
      <c r="D62" s="533" t="s">
        <v>2099</v>
      </c>
      <c r="F62" s="519" t="s">
        <v>10</v>
      </c>
      <c r="G62" s="534" t="s">
        <v>21</v>
      </c>
      <c r="H62" s="527" t="s">
        <v>1871</v>
      </c>
      <c r="J62" t="s">
        <v>19</v>
      </c>
      <c r="K62" t="s">
        <v>22</v>
      </c>
      <c r="L62" t="s">
        <v>2168</v>
      </c>
    </row>
    <row r="63" spans="2:12">
      <c r="B63" s="533" t="s">
        <v>8</v>
      </c>
      <c r="C63" s="529" t="s">
        <v>20</v>
      </c>
      <c r="D63" s="533" t="s">
        <v>2100</v>
      </c>
      <c r="F63" s="519" t="s">
        <v>10</v>
      </c>
      <c r="G63" s="534" t="s">
        <v>21</v>
      </c>
      <c r="H63" s="527" t="s">
        <v>323</v>
      </c>
      <c r="J63" t="s">
        <v>19</v>
      </c>
      <c r="K63" t="s">
        <v>22</v>
      </c>
      <c r="L63" t="s">
        <v>2169</v>
      </c>
    </row>
    <row r="64" spans="2:12">
      <c r="B64" s="519" t="s">
        <v>8</v>
      </c>
      <c r="C64" s="529" t="s">
        <v>20</v>
      </c>
      <c r="D64" s="527" t="s">
        <v>2023</v>
      </c>
      <c r="F64" s="533" t="s">
        <v>10</v>
      </c>
      <c r="G64" s="534" t="s">
        <v>21</v>
      </c>
      <c r="H64" s="533" t="s">
        <v>2163</v>
      </c>
      <c r="J64" t="s">
        <v>19</v>
      </c>
      <c r="K64" t="s">
        <v>22</v>
      </c>
      <c r="L64" t="s">
        <v>2170</v>
      </c>
    </row>
    <row r="65" spans="2:12">
      <c r="B65" s="519" t="s">
        <v>8</v>
      </c>
      <c r="C65" s="529" t="s">
        <v>20</v>
      </c>
      <c r="D65" s="527" t="s">
        <v>55</v>
      </c>
      <c r="F65" s="519" t="s">
        <v>10</v>
      </c>
      <c r="G65" s="534" t="s">
        <v>21</v>
      </c>
      <c r="H65" s="527" t="s">
        <v>324</v>
      </c>
      <c r="J65" t="s">
        <v>19</v>
      </c>
      <c r="K65" t="s">
        <v>22</v>
      </c>
      <c r="L65" t="s">
        <v>2171</v>
      </c>
    </row>
    <row r="66" spans="2:12">
      <c r="B66" s="519" t="s">
        <v>8</v>
      </c>
      <c r="C66" s="529" t="s">
        <v>20</v>
      </c>
      <c r="D66" s="527" t="s">
        <v>56</v>
      </c>
      <c r="F66" s="519" t="s">
        <v>10</v>
      </c>
      <c r="G66" s="534" t="s">
        <v>21</v>
      </c>
      <c r="H66" s="527" t="s">
        <v>258</v>
      </c>
      <c r="J66" t="s">
        <v>19</v>
      </c>
      <c r="K66" t="s">
        <v>22</v>
      </c>
      <c r="L66" t="s">
        <v>2172</v>
      </c>
    </row>
    <row r="67" spans="2:12">
      <c r="B67" s="519" t="s">
        <v>8</v>
      </c>
      <c r="C67" s="529" t="s">
        <v>20</v>
      </c>
      <c r="D67" s="527" t="s">
        <v>57</v>
      </c>
      <c r="F67" s="519" t="s">
        <v>10</v>
      </c>
      <c r="G67" s="534" t="s">
        <v>21</v>
      </c>
      <c r="H67" s="527" t="s">
        <v>1867</v>
      </c>
      <c r="J67" t="s">
        <v>19</v>
      </c>
      <c r="K67" t="s">
        <v>22</v>
      </c>
      <c r="L67" t="s">
        <v>2173</v>
      </c>
    </row>
    <row r="68" spans="2:12">
      <c r="B68" s="519" t="s">
        <v>8</v>
      </c>
      <c r="C68" s="529" t="s">
        <v>20</v>
      </c>
      <c r="D68" s="527" t="s">
        <v>58</v>
      </c>
      <c r="F68" s="533" t="s">
        <v>10</v>
      </c>
      <c r="G68" s="534" t="s">
        <v>21</v>
      </c>
      <c r="H68" s="533" t="s">
        <v>2164</v>
      </c>
      <c r="J68" t="s">
        <v>19</v>
      </c>
      <c r="K68" t="s">
        <v>22</v>
      </c>
      <c r="L68" t="s">
        <v>2174</v>
      </c>
    </row>
    <row r="69" spans="2:12">
      <c r="B69" s="519" t="s">
        <v>8</v>
      </c>
      <c r="C69" s="529" t="s">
        <v>20</v>
      </c>
      <c r="D69" s="527" t="s">
        <v>59</v>
      </c>
      <c r="F69" s="519" t="s">
        <v>10</v>
      </c>
      <c r="G69" s="534" t="s">
        <v>21</v>
      </c>
      <c r="H69" s="527" t="s">
        <v>1868</v>
      </c>
    </row>
    <row r="70" spans="2:12">
      <c r="B70" s="519" t="s">
        <v>8</v>
      </c>
      <c r="C70" s="529" t="s">
        <v>20</v>
      </c>
      <c r="D70" s="527" t="s">
        <v>60</v>
      </c>
      <c r="F70" s="519" t="s">
        <v>10</v>
      </c>
      <c r="G70" s="534" t="s">
        <v>21</v>
      </c>
      <c r="H70" s="527" t="s">
        <v>1866</v>
      </c>
    </row>
    <row r="71" spans="2:12">
      <c r="B71" s="519" t="s">
        <v>8</v>
      </c>
      <c r="C71" s="529" t="s">
        <v>20</v>
      </c>
      <c r="D71" s="527" t="s">
        <v>61</v>
      </c>
      <c r="F71" s="519" t="s">
        <v>10</v>
      </c>
      <c r="G71" s="534" t="s">
        <v>21</v>
      </c>
      <c r="H71" s="527" t="s">
        <v>163</v>
      </c>
    </row>
    <row r="72" spans="2:12">
      <c r="B72" s="533" t="s">
        <v>8</v>
      </c>
      <c r="C72" s="529" t="s">
        <v>20</v>
      </c>
      <c r="D72" s="533" t="s">
        <v>2101</v>
      </c>
      <c r="F72" s="519" t="s">
        <v>10</v>
      </c>
      <c r="G72" s="534" t="s">
        <v>21</v>
      </c>
      <c r="H72" s="527" t="s">
        <v>260</v>
      </c>
    </row>
    <row r="73" spans="2:12">
      <c r="B73" s="519" t="s">
        <v>8</v>
      </c>
      <c r="C73" s="529" t="s">
        <v>20</v>
      </c>
      <c r="D73" s="527" t="s">
        <v>2022</v>
      </c>
      <c r="F73" s="519" t="s">
        <v>10</v>
      </c>
      <c r="G73" s="534" t="s">
        <v>21</v>
      </c>
      <c r="H73" s="527" t="s">
        <v>1859</v>
      </c>
    </row>
    <row r="74" spans="2:12">
      <c r="B74" s="519" t="s">
        <v>8</v>
      </c>
      <c r="C74" s="529" t="s">
        <v>20</v>
      </c>
      <c r="D74" s="527" t="s">
        <v>62</v>
      </c>
      <c r="F74" s="519" t="s">
        <v>10</v>
      </c>
      <c r="G74" s="534" t="s">
        <v>21</v>
      </c>
      <c r="H74" s="527" t="s">
        <v>1858</v>
      </c>
    </row>
    <row r="75" spans="2:12">
      <c r="B75" s="519" t="s">
        <v>8</v>
      </c>
      <c r="C75" s="529" t="s">
        <v>20</v>
      </c>
      <c r="D75" s="527" t="s">
        <v>63</v>
      </c>
      <c r="F75" s="519" t="s">
        <v>10</v>
      </c>
      <c r="G75" s="534" t="s">
        <v>21</v>
      </c>
      <c r="H75" s="527" t="s">
        <v>1857</v>
      </c>
    </row>
    <row r="76" spans="2:12">
      <c r="B76" s="519" t="s">
        <v>8</v>
      </c>
      <c r="C76" s="529" t="s">
        <v>20</v>
      </c>
      <c r="D76" s="527" t="s">
        <v>2021</v>
      </c>
      <c r="F76" s="519" t="s">
        <v>10</v>
      </c>
      <c r="G76" s="534" t="s">
        <v>21</v>
      </c>
      <c r="H76" s="527" t="s">
        <v>1853</v>
      </c>
    </row>
    <row r="77" spans="2:12">
      <c r="B77" s="533" t="s">
        <v>8</v>
      </c>
      <c r="C77" s="529" t="s">
        <v>20</v>
      </c>
      <c r="D77" s="533" t="s">
        <v>2102</v>
      </c>
      <c r="F77" s="519" t="s">
        <v>10</v>
      </c>
      <c r="G77" s="534" t="s">
        <v>21</v>
      </c>
      <c r="H77" s="527" t="s">
        <v>1852</v>
      </c>
    </row>
    <row r="78" spans="2:12">
      <c r="B78" s="519" t="s">
        <v>8</v>
      </c>
      <c r="C78" s="529" t="s">
        <v>20</v>
      </c>
      <c r="D78" s="527" t="s">
        <v>64</v>
      </c>
      <c r="F78" s="519" t="s">
        <v>10</v>
      </c>
      <c r="G78" s="534" t="s">
        <v>21</v>
      </c>
      <c r="H78" s="527" t="s">
        <v>169</v>
      </c>
    </row>
    <row r="79" spans="2:12">
      <c r="B79" s="519" t="s">
        <v>8</v>
      </c>
      <c r="C79" s="529" t="s">
        <v>20</v>
      </c>
      <c r="D79" s="527" t="s">
        <v>65</v>
      </c>
      <c r="F79" s="519" t="s">
        <v>10</v>
      </c>
      <c r="G79" s="534" t="s">
        <v>21</v>
      </c>
      <c r="H79" s="527" t="s">
        <v>325</v>
      </c>
    </row>
    <row r="80" spans="2:12">
      <c r="B80" s="519" t="s">
        <v>8</v>
      </c>
      <c r="C80" s="529" t="s">
        <v>20</v>
      </c>
      <c r="D80" s="527" t="s">
        <v>2020</v>
      </c>
      <c r="F80" s="519" t="s">
        <v>10</v>
      </c>
      <c r="G80" s="534" t="s">
        <v>21</v>
      </c>
      <c r="H80" s="527" t="s">
        <v>1850</v>
      </c>
    </row>
    <row r="81" spans="2:8">
      <c r="B81" s="519" t="s">
        <v>8</v>
      </c>
      <c r="C81" s="529" t="s">
        <v>20</v>
      </c>
      <c r="D81" s="527" t="s">
        <v>66</v>
      </c>
      <c r="F81" s="519" t="s">
        <v>10</v>
      </c>
      <c r="G81" s="534" t="s">
        <v>21</v>
      </c>
      <c r="H81" s="527" t="s">
        <v>326</v>
      </c>
    </row>
    <row r="82" spans="2:8">
      <c r="B82" s="519" t="s">
        <v>8</v>
      </c>
      <c r="C82" s="529" t="s">
        <v>20</v>
      </c>
      <c r="D82" s="527" t="s">
        <v>2019</v>
      </c>
      <c r="F82" t="s">
        <v>10</v>
      </c>
      <c r="G82" s="534" t="s">
        <v>21</v>
      </c>
      <c r="H82" t="s">
        <v>2165</v>
      </c>
    </row>
    <row r="83" spans="2:8">
      <c r="B83" s="532" t="s">
        <v>8</v>
      </c>
      <c r="C83" s="529" t="s">
        <v>20</v>
      </c>
      <c r="D83" s="535" t="s">
        <v>2018</v>
      </c>
      <c r="F83" s="532" t="s">
        <v>10</v>
      </c>
      <c r="G83" s="534" t="s">
        <v>21</v>
      </c>
      <c r="H83" s="535" t="s">
        <v>1849</v>
      </c>
    </row>
    <row r="84" spans="2:8">
      <c r="B84" s="532" t="s">
        <v>8</v>
      </c>
      <c r="C84" s="529" t="s">
        <v>20</v>
      </c>
      <c r="D84" s="535" t="s">
        <v>2017</v>
      </c>
      <c r="F84" s="532" t="s">
        <v>10</v>
      </c>
      <c r="G84" s="534" t="s">
        <v>21</v>
      </c>
      <c r="H84" s="535" t="s">
        <v>327</v>
      </c>
    </row>
    <row r="85" spans="2:8">
      <c r="B85" s="532" t="s">
        <v>8</v>
      </c>
      <c r="C85" s="529" t="s">
        <v>20</v>
      </c>
      <c r="D85" s="535" t="s">
        <v>2016</v>
      </c>
      <c r="F85" s="532" t="s">
        <v>10</v>
      </c>
      <c r="G85" s="534" t="s">
        <v>21</v>
      </c>
      <c r="H85" s="535" t="s">
        <v>1851</v>
      </c>
    </row>
    <row r="86" spans="2:8">
      <c r="B86" s="532" t="s">
        <v>8</v>
      </c>
      <c r="C86" s="529" t="s">
        <v>20</v>
      </c>
      <c r="D86" s="535" t="s">
        <v>2015</v>
      </c>
      <c r="F86" s="532" t="s">
        <v>10</v>
      </c>
      <c r="G86" s="534" t="s">
        <v>21</v>
      </c>
      <c r="H86" s="535" t="s">
        <v>1847</v>
      </c>
    </row>
    <row r="87" spans="2:8">
      <c r="B87" s="532" t="s">
        <v>9</v>
      </c>
      <c r="C87" s="529" t="s">
        <v>20</v>
      </c>
      <c r="D87" s="535" t="s">
        <v>67</v>
      </c>
      <c r="F87" s="532" t="s">
        <v>10</v>
      </c>
      <c r="G87" s="534" t="s">
        <v>21</v>
      </c>
      <c r="H87" s="535" t="s">
        <v>1848</v>
      </c>
    </row>
    <row r="88" spans="2:8">
      <c r="B88" s="519" t="s">
        <v>9</v>
      </c>
      <c r="C88" s="529" t="s">
        <v>20</v>
      </c>
      <c r="D88" s="527" t="s">
        <v>68</v>
      </c>
      <c r="F88" s="532" t="s">
        <v>11</v>
      </c>
      <c r="G88" s="534" t="s">
        <v>21</v>
      </c>
      <c r="H88" s="535" t="s">
        <v>291</v>
      </c>
    </row>
    <row r="89" spans="2:8">
      <c r="B89" s="533" t="s">
        <v>9</v>
      </c>
      <c r="C89" s="529" t="s">
        <v>20</v>
      </c>
      <c r="D89" s="533" t="s">
        <v>27</v>
      </c>
      <c r="F89" s="519" t="s">
        <v>11</v>
      </c>
      <c r="G89" s="534" t="s">
        <v>21</v>
      </c>
      <c r="H89" s="527" t="s">
        <v>292</v>
      </c>
    </row>
    <row r="90" spans="2:8">
      <c r="B90" s="519" t="s">
        <v>9</v>
      </c>
      <c r="C90" s="529" t="s">
        <v>20</v>
      </c>
      <c r="D90" s="527" t="s">
        <v>69</v>
      </c>
      <c r="F90" s="519" t="s">
        <v>11</v>
      </c>
      <c r="G90" s="534" t="s">
        <v>21</v>
      </c>
      <c r="H90" s="527" t="s">
        <v>26</v>
      </c>
    </row>
    <row r="91" spans="2:8">
      <c r="B91" s="519" t="s">
        <v>9</v>
      </c>
      <c r="C91" s="529" t="s">
        <v>20</v>
      </c>
      <c r="D91" s="527" t="s">
        <v>70</v>
      </c>
      <c r="F91" s="519" t="s">
        <v>11</v>
      </c>
      <c r="G91" s="534" t="s">
        <v>21</v>
      </c>
      <c r="H91" s="527" t="s">
        <v>329</v>
      </c>
    </row>
    <row r="92" spans="2:8">
      <c r="B92" s="519" t="s">
        <v>9</v>
      </c>
      <c r="C92" s="529" t="s">
        <v>20</v>
      </c>
      <c r="D92" s="527" t="s">
        <v>2014</v>
      </c>
      <c r="F92" s="519" t="s">
        <v>11</v>
      </c>
      <c r="G92" s="534" t="s">
        <v>21</v>
      </c>
      <c r="H92" s="527" t="s">
        <v>27</v>
      </c>
    </row>
    <row r="93" spans="2:8">
      <c r="B93" s="519" t="s">
        <v>9</v>
      </c>
      <c r="C93" s="529" t="s">
        <v>20</v>
      </c>
      <c r="D93" s="527" t="s">
        <v>71</v>
      </c>
      <c r="F93" s="519" t="s">
        <v>11</v>
      </c>
      <c r="G93" s="534" t="s">
        <v>21</v>
      </c>
      <c r="H93" s="527" t="s">
        <v>28</v>
      </c>
    </row>
    <row r="94" spans="2:8">
      <c r="B94" s="519" t="s">
        <v>9</v>
      </c>
      <c r="C94" s="529" t="s">
        <v>20</v>
      </c>
      <c r="D94" s="527" t="s">
        <v>72</v>
      </c>
      <c r="F94" s="519" t="s">
        <v>11</v>
      </c>
      <c r="G94" s="534" t="s">
        <v>21</v>
      </c>
      <c r="H94" s="527" t="s">
        <v>293</v>
      </c>
    </row>
    <row r="95" spans="2:8">
      <c r="B95" s="519" t="s">
        <v>9</v>
      </c>
      <c r="C95" s="529" t="s">
        <v>20</v>
      </c>
      <c r="D95" s="527" t="s">
        <v>73</v>
      </c>
      <c r="F95" s="519" t="s">
        <v>11</v>
      </c>
      <c r="G95" s="534" t="s">
        <v>21</v>
      </c>
      <c r="H95" s="527" t="s">
        <v>294</v>
      </c>
    </row>
    <row r="96" spans="2:8">
      <c r="B96" s="519" t="s">
        <v>9</v>
      </c>
      <c r="C96" s="529" t="s">
        <v>20</v>
      </c>
      <c r="D96" s="527" t="s">
        <v>74</v>
      </c>
      <c r="F96" s="519" t="s">
        <v>11</v>
      </c>
      <c r="G96" s="534" t="s">
        <v>21</v>
      </c>
      <c r="H96" s="527" t="s">
        <v>295</v>
      </c>
    </row>
    <row r="97" spans="2:8">
      <c r="B97" s="519" t="s">
        <v>9</v>
      </c>
      <c r="C97" s="529" t="s">
        <v>20</v>
      </c>
      <c r="D97" s="527" t="s">
        <v>75</v>
      </c>
      <c r="F97" s="519" t="s">
        <v>11</v>
      </c>
      <c r="G97" s="534" t="s">
        <v>21</v>
      </c>
      <c r="H97" s="527" t="s">
        <v>296</v>
      </c>
    </row>
    <row r="98" spans="2:8">
      <c r="B98" s="519" t="s">
        <v>9</v>
      </c>
      <c r="C98" s="529" t="s">
        <v>20</v>
      </c>
      <c r="D98" s="527" t="s">
        <v>76</v>
      </c>
      <c r="F98" s="519" t="s">
        <v>11</v>
      </c>
      <c r="G98" s="534" t="s">
        <v>21</v>
      </c>
      <c r="H98" s="527" t="s">
        <v>297</v>
      </c>
    </row>
    <row r="99" spans="2:8">
      <c r="B99" s="519" t="s">
        <v>9</v>
      </c>
      <c r="C99" s="529" t="s">
        <v>20</v>
      </c>
      <c r="D99" s="527" t="s">
        <v>77</v>
      </c>
      <c r="F99" s="519" t="s">
        <v>11</v>
      </c>
      <c r="G99" s="534" t="s">
        <v>21</v>
      </c>
      <c r="H99" s="527" t="s">
        <v>298</v>
      </c>
    </row>
    <row r="100" spans="2:8">
      <c r="B100" s="519" t="s">
        <v>9</v>
      </c>
      <c r="C100" s="529" t="s">
        <v>20</v>
      </c>
      <c r="D100" s="527" t="s">
        <v>78</v>
      </c>
      <c r="F100" s="519" t="s">
        <v>11</v>
      </c>
      <c r="G100" s="534" t="s">
        <v>21</v>
      </c>
      <c r="H100" s="527" t="s">
        <v>299</v>
      </c>
    </row>
    <row r="101" spans="2:8">
      <c r="B101" s="519" t="s">
        <v>9</v>
      </c>
      <c r="C101" s="529" t="s">
        <v>20</v>
      </c>
      <c r="D101" s="527" t="s">
        <v>79</v>
      </c>
      <c r="F101" s="519" t="s">
        <v>11</v>
      </c>
      <c r="G101" s="534" t="s">
        <v>21</v>
      </c>
      <c r="H101" s="527" t="s">
        <v>300</v>
      </c>
    </row>
    <row r="102" spans="2:8">
      <c r="B102" s="533" t="s">
        <v>9</v>
      </c>
      <c r="C102" s="529" t="s">
        <v>20</v>
      </c>
      <c r="D102" s="533" t="s">
        <v>2103</v>
      </c>
      <c r="F102" s="519" t="s">
        <v>11</v>
      </c>
      <c r="G102" s="534" t="s">
        <v>21</v>
      </c>
      <c r="H102" s="527" t="s">
        <v>301</v>
      </c>
    </row>
    <row r="103" spans="2:8">
      <c r="B103" s="519" t="s">
        <v>9</v>
      </c>
      <c r="C103" s="529" t="s">
        <v>20</v>
      </c>
      <c r="D103" s="527" t="s">
        <v>2013</v>
      </c>
      <c r="F103" s="519" t="s">
        <v>11</v>
      </c>
      <c r="G103" s="534" t="s">
        <v>21</v>
      </c>
      <c r="H103" s="527" t="s">
        <v>302</v>
      </c>
    </row>
    <row r="104" spans="2:8">
      <c r="B104" s="519" t="s">
        <v>9</v>
      </c>
      <c r="C104" s="529" t="s">
        <v>20</v>
      </c>
      <c r="D104" s="527" t="s">
        <v>2012</v>
      </c>
      <c r="F104" s="519" t="s">
        <v>11</v>
      </c>
      <c r="G104" s="534" t="s">
        <v>21</v>
      </c>
      <c r="H104" s="527" t="s">
        <v>251</v>
      </c>
    </row>
    <row r="105" spans="2:8">
      <c r="B105" s="519" t="s">
        <v>9</v>
      </c>
      <c r="C105" s="529" t="s">
        <v>20</v>
      </c>
      <c r="D105" s="527" t="s">
        <v>2011</v>
      </c>
      <c r="F105" s="519" t="s">
        <v>11</v>
      </c>
      <c r="G105" s="534" t="s">
        <v>21</v>
      </c>
      <c r="H105" s="527" t="s">
        <v>336</v>
      </c>
    </row>
    <row r="106" spans="2:8">
      <c r="B106" s="533" t="s">
        <v>9</v>
      </c>
      <c r="C106" s="529" t="s">
        <v>20</v>
      </c>
      <c r="D106" s="533" t="s">
        <v>2104</v>
      </c>
      <c r="F106" s="519" t="s">
        <v>11</v>
      </c>
      <c r="G106" s="534" t="s">
        <v>21</v>
      </c>
      <c r="H106" s="527" t="s">
        <v>69</v>
      </c>
    </row>
    <row r="107" spans="2:8">
      <c r="B107" s="519" t="s">
        <v>9</v>
      </c>
      <c r="C107" s="529" t="s">
        <v>20</v>
      </c>
      <c r="D107" s="527" t="s">
        <v>80</v>
      </c>
      <c r="F107" s="519" t="s">
        <v>11</v>
      </c>
      <c r="G107" s="534" t="s">
        <v>21</v>
      </c>
      <c r="H107" s="527" t="s">
        <v>109</v>
      </c>
    </row>
    <row r="108" spans="2:8">
      <c r="B108" s="519" t="s">
        <v>9</v>
      </c>
      <c r="C108" s="529" t="s">
        <v>20</v>
      </c>
      <c r="D108" s="527" t="s">
        <v>81</v>
      </c>
      <c r="F108" s="519" t="s">
        <v>11</v>
      </c>
      <c r="G108" s="534" t="s">
        <v>21</v>
      </c>
      <c r="H108" s="527" t="s">
        <v>70</v>
      </c>
    </row>
    <row r="109" spans="2:8">
      <c r="B109" s="533" t="s">
        <v>9</v>
      </c>
      <c r="C109" s="529" t="s">
        <v>20</v>
      </c>
      <c r="D109" s="533" t="s">
        <v>2105</v>
      </c>
      <c r="F109" s="519" t="s">
        <v>11</v>
      </c>
      <c r="G109" s="534" t="s">
        <v>21</v>
      </c>
      <c r="H109" s="527" t="s">
        <v>1815</v>
      </c>
    </row>
    <row r="110" spans="2:8">
      <c r="B110" s="533" t="s">
        <v>9</v>
      </c>
      <c r="C110" s="529" t="s">
        <v>20</v>
      </c>
      <c r="D110" s="533" t="s">
        <v>2106</v>
      </c>
      <c r="F110" s="519" t="s">
        <v>11</v>
      </c>
      <c r="G110" s="534" t="s">
        <v>21</v>
      </c>
      <c r="H110" s="527" t="s">
        <v>337</v>
      </c>
    </row>
    <row r="111" spans="2:8">
      <c r="B111" s="519" t="s">
        <v>9</v>
      </c>
      <c r="C111" s="529" t="s">
        <v>20</v>
      </c>
      <c r="D111" s="527" t="s">
        <v>82</v>
      </c>
      <c r="F111" s="519" t="s">
        <v>11</v>
      </c>
      <c r="G111" s="534" t="s">
        <v>21</v>
      </c>
      <c r="H111" s="527" t="s">
        <v>1814</v>
      </c>
    </row>
    <row r="112" spans="2:8">
      <c r="B112" s="519" t="s">
        <v>9</v>
      </c>
      <c r="C112" s="529" t="s">
        <v>20</v>
      </c>
      <c r="D112" s="527" t="s">
        <v>83</v>
      </c>
      <c r="F112" s="519" t="s">
        <v>11</v>
      </c>
      <c r="G112" s="534" t="s">
        <v>21</v>
      </c>
      <c r="H112" s="527" t="s">
        <v>71</v>
      </c>
    </row>
    <row r="113" spans="2:8">
      <c r="B113" s="519" t="s">
        <v>9</v>
      </c>
      <c r="C113" s="529" t="s">
        <v>20</v>
      </c>
      <c r="D113" s="527" t="s">
        <v>2010</v>
      </c>
      <c r="F113" s="519" t="s">
        <v>11</v>
      </c>
      <c r="G113" s="534" t="s">
        <v>21</v>
      </c>
      <c r="H113" s="527" t="s">
        <v>72</v>
      </c>
    </row>
    <row r="114" spans="2:8">
      <c r="B114" s="519" t="s">
        <v>9</v>
      </c>
      <c r="C114" s="529" t="s">
        <v>20</v>
      </c>
      <c r="D114" s="527" t="s">
        <v>84</v>
      </c>
      <c r="F114" s="519" t="s">
        <v>11</v>
      </c>
      <c r="G114" s="534" t="s">
        <v>21</v>
      </c>
      <c r="H114" s="527" t="s">
        <v>1813</v>
      </c>
    </row>
    <row r="115" spans="2:8">
      <c r="B115" s="519" t="s">
        <v>9</v>
      </c>
      <c r="C115" s="529" t="s">
        <v>20</v>
      </c>
      <c r="D115" s="527" t="s">
        <v>85</v>
      </c>
      <c r="F115" s="519" t="s">
        <v>11</v>
      </c>
      <c r="G115" s="534" t="s">
        <v>21</v>
      </c>
      <c r="H115" s="527" t="s">
        <v>338</v>
      </c>
    </row>
    <row r="116" spans="2:8">
      <c r="B116" s="519" t="s">
        <v>9</v>
      </c>
      <c r="C116" s="529" t="s">
        <v>20</v>
      </c>
      <c r="D116" s="527" t="s">
        <v>86</v>
      </c>
      <c r="F116" s="519" t="s">
        <v>11</v>
      </c>
      <c r="G116" s="534" t="s">
        <v>21</v>
      </c>
      <c r="H116" s="527" t="s">
        <v>253</v>
      </c>
    </row>
    <row r="117" spans="2:8">
      <c r="B117" s="519" t="s">
        <v>9</v>
      </c>
      <c r="C117" s="529" t="s">
        <v>20</v>
      </c>
      <c r="D117" s="527" t="s">
        <v>87</v>
      </c>
      <c r="F117" s="519" t="s">
        <v>11</v>
      </c>
      <c r="G117" s="534" t="s">
        <v>21</v>
      </c>
      <c r="H117" s="527" t="s">
        <v>254</v>
      </c>
    </row>
    <row r="118" spans="2:8">
      <c r="B118" s="533" t="s">
        <v>9</v>
      </c>
      <c r="C118" s="529" t="s">
        <v>20</v>
      </c>
      <c r="D118" s="533" t="s">
        <v>2107</v>
      </c>
      <c r="F118" s="519" t="s">
        <v>11</v>
      </c>
      <c r="G118" s="534" t="s">
        <v>21</v>
      </c>
      <c r="H118" s="527" t="s">
        <v>339</v>
      </c>
    </row>
    <row r="119" spans="2:8">
      <c r="B119" s="519" t="s">
        <v>9</v>
      </c>
      <c r="C119" s="529" t="s">
        <v>20</v>
      </c>
      <c r="D119" s="527" t="s">
        <v>88</v>
      </c>
      <c r="F119" s="519" t="s">
        <v>11</v>
      </c>
      <c r="G119" s="534" t="s">
        <v>21</v>
      </c>
      <c r="H119" s="527" t="s">
        <v>1841</v>
      </c>
    </row>
    <row r="120" spans="2:8">
      <c r="B120" s="519" t="s">
        <v>9</v>
      </c>
      <c r="C120" s="529" t="s">
        <v>20</v>
      </c>
      <c r="D120" s="527" t="s">
        <v>89</v>
      </c>
      <c r="F120" s="519" t="s">
        <v>11</v>
      </c>
      <c r="G120" s="534" t="s">
        <v>21</v>
      </c>
      <c r="H120" s="527" t="s">
        <v>340</v>
      </c>
    </row>
    <row r="121" spans="2:8">
      <c r="B121" s="533" t="s">
        <v>9</v>
      </c>
      <c r="C121" s="529" t="s">
        <v>20</v>
      </c>
      <c r="D121" s="533" t="s">
        <v>2108</v>
      </c>
      <c r="F121" s="519" t="s">
        <v>11</v>
      </c>
      <c r="G121" s="534" t="s">
        <v>21</v>
      </c>
      <c r="H121" s="527" t="s">
        <v>75</v>
      </c>
    </row>
    <row r="122" spans="2:8">
      <c r="B122" s="519" t="s">
        <v>9</v>
      </c>
      <c r="C122" s="529" t="s">
        <v>20</v>
      </c>
      <c r="D122" s="527" t="s">
        <v>90</v>
      </c>
      <c r="F122" s="519" t="s">
        <v>11</v>
      </c>
      <c r="G122" s="534" t="s">
        <v>21</v>
      </c>
      <c r="H122" s="527" t="s">
        <v>76</v>
      </c>
    </row>
    <row r="123" spans="2:8">
      <c r="B123" s="519" t="s">
        <v>9</v>
      </c>
      <c r="C123" s="529" t="s">
        <v>20</v>
      </c>
      <c r="D123" s="527" t="s">
        <v>91</v>
      </c>
      <c r="F123" s="519" t="s">
        <v>11</v>
      </c>
      <c r="G123" s="534" t="s">
        <v>21</v>
      </c>
      <c r="H123" s="527" t="s">
        <v>330</v>
      </c>
    </row>
    <row r="124" spans="2:8">
      <c r="B124" s="519" t="s">
        <v>9</v>
      </c>
      <c r="C124" s="529" t="s">
        <v>20</v>
      </c>
      <c r="D124" s="527" t="s">
        <v>92</v>
      </c>
      <c r="F124" s="519" t="s">
        <v>11</v>
      </c>
      <c r="G124" s="534" t="s">
        <v>21</v>
      </c>
      <c r="H124" s="527" t="s">
        <v>77</v>
      </c>
    </row>
    <row r="125" spans="2:8">
      <c r="B125" s="519" t="s">
        <v>9</v>
      </c>
      <c r="C125" s="529" t="s">
        <v>20</v>
      </c>
      <c r="D125" s="527" t="s">
        <v>93</v>
      </c>
      <c r="F125" s="519" t="s">
        <v>11</v>
      </c>
      <c r="G125" s="534" t="s">
        <v>21</v>
      </c>
      <c r="H125" s="527" t="s">
        <v>1842</v>
      </c>
    </row>
    <row r="126" spans="2:8">
      <c r="B126" s="519" t="s">
        <v>9</v>
      </c>
      <c r="C126" s="529" t="s">
        <v>20</v>
      </c>
      <c r="D126" s="527" t="s">
        <v>94</v>
      </c>
      <c r="F126" s="519" t="s">
        <v>11</v>
      </c>
      <c r="G126" s="534" t="s">
        <v>21</v>
      </c>
      <c r="H126" s="527" t="s">
        <v>1811</v>
      </c>
    </row>
    <row r="127" spans="2:8">
      <c r="B127" s="519" t="s">
        <v>9</v>
      </c>
      <c r="C127" s="529" t="s">
        <v>20</v>
      </c>
      <c r="D127" s="527" t="s">
        <v>95</v>
      </c>
      <c r="F127" s="519" t="s">
        <v>11</v>
      </c>
      <c r="G127" s="534" t="s">
        <v>21</v>
      </c>
      <c r="H127" s="527" t="s">
        <v>305</v>
      </c>
    </row>
    <row r="128" spans="2:8">
      <c r="B128" s="533" t="s">
        <v>9</v>
      </c>
      <c r="C128" s="529" t="s">
        <v>20</v>
      </c>
      <c r="D128" s="533" t="s">
        <v>2109</v>
      </c>
      <c r="F128" s="519" t="s">
        <v>11</v>
      </c>
      <c r="G128" s="534" t="s">
        <v>21</v>
      </c>
      <c r="H128" s="527" t="s">
        <v>1844</v>
      </c>
    </row>
    <row r="129" spans="2:8">
      <c r="B129" s="533" t="s">
        <v>9</v>
      </c>
      <c r="C129" s="529" t="s">
        <v>20</v>
      </c>
      <c r="D129" s="533" t="s">
        <v>2110</v>
      </c>
      <c r="F129" s="519" t="s">
        <v>11</v>
      </c>
      <c r="G129" s="534" t="s">
        <v>21</v>
      </c>
      <c r="H129" s="527" t="s">
        <v>1843</v>
      </c>
    </row>
    <row r="130" spans="2:8">
      <c r="B130" s="519" t="s">
        <v>9</v>
      </c>
      <c r="C130" s="529" t="s">
        <v>20</v>
      </c>
      <c r="D130" s="527" t="s">
        <v>96</v>
      </c>
      <c r="F130" s="519" t="s">
        <v>11</v>
      </c>
      <c r="G130" s="534" t="s">
        <v>21</v>
      </c>
      <c r="H130" s="527" t="s">
        <v>1812</v>
      </c>
    </row>
    <row r="131" spans="2:8">
      <c r="B131" s="519" t="s">
        <v>9</v>
      </c>
      <c r="C131" s="529" t="s">
        <v>20</v>
      </c>
      <c r="D131" s="527" t="s">
        <v>97</v>
      </c>
      <c r="F131" s="519" t="s">
        <v>11</v>
      </c>
      <c r="G131" s="534" t="s">
        <v>21</v>
      </c>
      <c r="H131" s="527" t="s">
        <v>78</v>
      </c>
    </row>
    <row r="132" spans="2:8">
      <c r="B132" s="519" t="s">
        <v>9</v>
      </c>
      <c r="C132" s="529" t="s">
        <v>20</v>
      </c>
      <c r="D132" s="527" t="s">
        <v>98</v>
      </c>
      <c r="F132" s="519" t="s">
        <v>11</v>
      </c>
      <c r="G132" s="534" t="s">
        <v>21</v>
      </c>
      <c r="H132" s="527" t="s">
        <v>79</v>
      </c>
    </row>
    <row r="133" spans="2:8">
      <c r="B133" s="519" t="s">
        <v>9</v>
      </c>
      <c r="C133" s="529" t="s">
        <v>20</v>
      </c>
      <c r="D133" s="527" t="s">
        <v>99</v>
      </c>
      <c r="F133" s="519" t="s">
        <v>11</v>
      </c>
      <c r="G133" s="534" t="s">
        <v>21</v>
      </c>
      <c r="H133" s="527" t="s">
        <v>341</v>
      </c>
    </row>
    <row r="134" spans="2:8">
      <c r="B134" s="519" t="s">
        <v>9</v>
      </c>
      <c r="C134" s="529" t="s">
        <v>20</v>
      </c>
      <c r="D134" s="527" t="s">
        <v>100</v>
      </c>
      <c r="F134" s="519" t="s">
        <v>11</v>
      </c>
      <c r="G134" s="534" t="s">
        <v>21</v>
      </c>
      <c r="H134" s="527" t="s">
        <v>1810</v>
      </c>
    </row>
    <row r="135" spans="2:8">
      <c r="B135" s="533" t="s">
        <v>9</v>
      </c>
      <c r="C135" s="529" t="s">
        <v>20</v>
      </c>
      <c r="D135" s="533" t="s">
        <v>2111</v>
      </c>
      <c r="F135" s="519" t="s">
        <v>11</v>
      </c>
      <c r="G135" s="534" t="s">
        <v>21</v>
      </c>
      <c r="H135" s="527" t="s">
        <v>331</v>
      </c>
    </row>
    <row r="136" spans="2:8">
      <c r="B136" s="519" t="s">
        <v>9</v>
      </c>
      <c r="C136" s="529" t="s">
        <v>20</v>
      </c>
      <c r="D136" s="527" t="s">
        <v>101</v>
      </c>
      <c r="F136" s="519" t="s">
        <v>11</v>
      </c>
      <c r="G136" s="534" t="s">
        <v>21</v>
      </c>
      <c r="H136" s="527" t="s">
        <v>255</v>
      </c>
    </row>
    <row r="137" spans="2:8">
      <c r="B137" t="s">
        <v>9</v>
      </c>
      <c r="C137" s="529" t="s">
        <v>20</v>
      </c>
      <c r="D137" t="s">
        <v>2112</v>
      </c>
      <c r="F137" s="519" t="s">
        <v>11</v>
      </c>
      <c r="G137" s="534" t="s">
        <v>21</v>
      </c>
      <c r="H137" s="527" t="s">
        <v>256</v>
      </c>
    </row>
    <row r="138" spans="2:8">
      <c r="B138" s="532" t="s">
        <v>9</v>
      </c>
      <c r="C138" s="529" t="s">
        <v>20</v>
      </c>
      <c r="D138" s="535" t="s">
        <v>102</v>
      </c>
      <c r="F138" s="519" t="s">
        <v>11</v>
      </c>
      <c r="G138" s="534" t="s">
        <v>21</v>
      </c>
      <c r="H138" s="527" t="s">
        <v>342</v>
      </c>
    </row>
    <row r="139" spans="2:8">
      <c r="B139" s="532" t="s">
        <v>9</v>
      </c>
      <c r="C139" s="529" t="s">
        <v>20</v>
      </c>
      <c r="D139" s="535" t="s">
        <v>103</v>
      </c>
      <c r="F139" s="519" t="s">
        <v>11</v>
      </c>
      <c r="G139" s="534" t="s">
        <v>21</v>
      </c>
      <c r="H139" s="527" t="s">
        <v>1840</v>
      </c>
    </row>
    <row r="140" spans="2:8">
      <c r="B140" s="532" t="s">
        <v>9</v>
      </c>
      <c r="C140" s="529" t="s">
        <v>20</v>
      </c>
      <c r="D140" s="535" t="s">
        <v>2009</v>
      </c>
      <c r="F140" s="519" t="s">
        <v>11</v>
      </c>
      <c r="G140" s="534" t="s">
        <v>21</v>
      </c>
      <c r="H140" s="527" t="s">
        <v>328</v>
      </c>
    </row>
    <row r="141" spans="2:8">
      <c r="B141" t="s">
        <v>9</v>
      </c>
      <c r="C141" s="529" t="s">
        <v>20</v>
      </c>
      <c r="D141" t="s">
        <v>2113</v>
      </c>
      <c r="F141" s="519" t="s">
        <v>11</v>
      </c>
      <c r="G141" s="534" t="s">
        <v>21</v>
      </c>
      <c r="H141" s="527" t="s">
        <v>1808</v>
      </c>
    </row>
    <row r="142" spans="2:8">
      <c r="B142" t="s">
        <v>9</v>
      </c>
      <c r="C142" s="529" t="s">
        <v>20</v>
      </c>
      <c r="D142" t="s">
        <v>2114</v>
      </c>
      <c r="F142" s="519" t="s">
        <v>11</v>
      </c>
      <c r="G142" s="534" t="s">
        <v>21</v>
      </c>
      <c r="H142" s="527" t="s">
        <v>1809</v>
      </c>
    </row>
    <row r="143" spans="2:8">
      <c r="B143" t="s">
        <v>9</v>
      </c>
      <c r="C143" s="529" t="s">
        <v>20</v>
      </c>
      <c r="D143" t="s">
        <v>2115</v>
      </c>
      <c r="F143" s="519" t="s">
        <v>11</v>
      </c>
      <c r="G143" s="534" t="s">
        <v>21</v>
      </c>
      <c r="H143" s="527" t="s">
        <v>1823</v>
      </c>
    </row>
    <row r="144" spans="2:8">
      <c r="B144" t="s">
        <v>9</v>
      </c>
      <c r="C144" s="529" t="s">
        <v>20</v>
      </c>
      <c r="D144" t="s">
        <v>2116</v>
      </c>
      <c r="F144" s="519" t="s">
        <v>11</v>
      </c>
      <c r="G144" s="534" t="s">
        <v>21</v>
      </c>
      <c r="H144" s="527" t="s">
        <v>1830</v>
      </c>
    </row>
    <row r="145" spans="2:8">
      <c r="B145" s="532" t="s">
        <v>9</v>
      </c>
      <c r="C145" s="529" t="s">
        <v>20</v>
      </c>
      <c r="D145" s="535" t="s">
        <v>2008</v>
      </c>
      <c r="F145" s="519" t="s">
        <v>11</v>
      </c>
      <c r="G145" s="534" t="s">
        <v>21</v>
      </c>
      <c r="H145" s="527" t="s">
        <v>1835</v>
      </c>
    </row>
    <row r="146" spans="2:8">
      <c r="B146" s="532" t="s">
        <v>9</v>
      </c>
      <c r="C146" s="529" t="s">
        <v>20</v>
      </c>
      <c r="D146" s="535" t="s">
        <v>2007</v>
      </c>
      <c r="F146" s="519" t="s">
        <v>11</v>
      </c>
      <c r="G146" s="534" t="s">
        <v>21</v>
      </c>
      <c r="H146" s="527" t="s">
        <v>1834</v>
      </c>
    </row>
    <row r="147" spans="2:8">
      <c r="B147" s="532" t="s">
        <v>9</v>
      </c>
      <c r="C147" s="529" t="s">
        <v>20</v>
      </c>
      <c r="D147" s="535" t="s">
        <v>2006</v>
      </c>
      <c r="F147" s="519" t="s">
        <v>11</v>
      </c>
      <c r="G147" s="534" t="s">
        <v>21</v>
      </c>
      <c r="H147" s="527" t="s">
        <v>1836</v>
      </c>
    </row>
    <row r="148" spans="2:8">
      <c r="B148" s="532" t="s">
        <v>9</v>
      </c>
      <c r="C148" s="529" t="s">
        <v>20</v>
      </c>
      <c r="D148" s="535" t="s">
        <v>2005</v>
      </c>
      <c r="F148" s="519" t="s">
        <v>11</v>
      </c>
      <c r="G148" s="534" t="s">
        <v>21</v>
      </c>
      <c r="H148" s="527" t="s">
        <v>1831</v>
      </c>
    </row>
    <row r="149" spans="2:8">
      <c r="B149" s="532" t="s">
        <v>9</v>
      </c>
      <c r="C149" s="529" t="s">
        <v>20</v>
      </c>
      <c r="D149" s="535" t="s">
        <v>2004</v>
      </c>
      <c r="F149" s="519" t="s">
        <v>11</v>
      </c>
      <c r="G149" s="534" t="s">
        <v>21</v>
      </c>
      <c r="H149" s="527" t="s">
        <v>1833</v>
      </c>
    </row>
    <row r="150" spans="2:8">
      <c r="B150" s="532" t="s">
        <v>9</v>
      </c>
      <c r="C150" s="529" t="s">
        <v>20</v>
      </c>
      <c r="D150" s="535" t="s">
        <v>2003</v>
      </c>
      <c r="F150" s="519" t="s">
        <v>11</v>
      </c>
      <c r="G150" s="534" t="s">
        <v>21</v>
      </c>
      <c r="H150" s="527" t="s">
        <v>1832</v>
      </c>
    </row>
    <row r="151" spans="2:8">
      <c r="B151" s="532" t="s">
        <v>10</v>
      </c>
      <c r="C151" s="529" t="s">
        <v>20</v>
      </c>
      <c r="D151" s="535" t="s">
        <v>2002</v>
      </c>
      <c r="F151" s="519" t="s">
        <v>11</v>
      </c>
      <c r="G151" s="534" t="s">
        <v>21</v>
      </c>
      <c r="H151" s="527" t="s">
        <v>1838</v>
      </c>
    </row>
    <row r="152" spans="2:8">
      <c r="B152" s="532" t="s">
        <v>10</v>
      </c>
      <c r="C152" s="529" t="s">
        <v>20</v>
      </c>
      <c r="D152" s="535" t="s">
        <v>2001</v>
      </c>
      <c r="F152" s="519" t="s">
        <v>11</v>
      </c>
      <c r="G152" s="534" t="s">
        <v>21</v>
      </c>
      <c r="H152" s="527" t="s">
        <v>1837</v>
      </c>
    </row>
    <row r="153" spans="2:8">
      <c r="B153" s="532" t="s">
        <v>10</v>
      </c>
      <c r="C153" s="529" t="s">
        <v>20</v>
      </c>
      <c r="D153" s="535" t="s">
        <v>2000</v>
      </c>
      <c r="F153" s="519" t="s">
        <v>11</v>
      </c>
      <c r="G153" s="534" t="s">
        <v>21</v>
      </c>
      <c r="H153" s="527" t="s">
        <v>1839</v>
      </c>
    </row>
    <row r="154" spans="2:8">
      <c r="B154" s="532" t="s">
        <v>10</v>
      </c>
      <c r="C154" s="529" t="s">
        <v>20</v>
      </c>
      <c r="D154" s="535" t="s">
        <v>104</v>
      </c>
      <c r="F154" s="519" t="s">
        <v>11</v>
      </c>
      <c r="G154" s="534" t="s">
        <v>21</v>
      </c>
      <c r="H154" s="527" t="s">
        <v>343</v>
      </c>
    </row>
    <row r="155" spans="2:8">
      <c r="B155" s="532" t="s">
        <v>10</v>
      </c>
      <c r="C155" s="529" t="s">
        <v>20</v>
      </c>
      <c r="D155" s="535" t="s">
        <v>1999</v>
      </c>
      <c r="F155" s="519" t="s">
        <v>11</v>
      </c>
      <c r="G155" s="534" t="s">
        <v>21</v>
      </c>
      <c r="H155" s="527" t="s">
        <v>82</v>
      </c>
    </row>
    <row r="156" spans="2:8">
      <c r="B156" s="533" t="s">
        <v>10</v>
      </c>
      <c r="C156" s="529" t="s">
        <v>20</v>
      </c>
      <c r="D156" s="533" t="s">
        <v>383</v>
      </c>
      <c r="F156" s="519" t="s">
        <v>11</v>
      </c>
      <c r="G156" s="534" t="s">
        <v>21</v>
      </c>
      <c r="H156" s="527" t="s">
        <v>332</v>
      </c>
    </row>
    <row r="157" spans="2:8">
      <c r="B157" s="533" t="s">
        <v>10</v>
      </c>
      <c r="C157" s="529" t="s">
        <v>20</v>
      </c>
      <c r="D157" s="533" t="s">
        <v>2117</v>
      </c>
      <c r="F157" s="519" t="s">
        <v>11</v>
      </c>
      <c r="G157" s="534" t="s">
        <v>21</v>
      </c>
      <c r="H157" s="527" t="s">
        <v>123</v>
      </c>
    </row>
    <row r="158" spans="2:8">
      <c r="B158" s="533" t="s">
        <v>10</v>
      </c>
      <c r="C158" s="529" t="s">
        <v>20</v>
      </c>
      <c r="D158" s="533" t="s">
        <v>2118</v>
      </c>
      <c r="F158" s="519" t="s">
        <v>11</v>
      </c>
      <c r="G158" s="534" t="s">
        <v>21</v>
      </c>
      <c r="H158" s="527" t="s">
        <v>83</v>
      </c>
    </row>
    <row r="159" spans="2:8">
      <c r="B159" s="519" t="s">
        <v>10</v>
      </c>
      <c r="C159" s="529" t="s">
        <v>20</v>
      </c>
      <c r="D159" s="527" t="s">
        <v>105</v>
      </c>
      <c r="F159" s="519" t="s">
        <v>11</v>
      </c>
      <c r="G159" s="534" t="s">
        <v>21</v>
      </c>
      <c r="H159" s="527" t="s">
        <v>1819</v>
      </c>
    </row>
    <row r="160" spans="2:8">
      <c r="B160" s="519" t="s">
        <v>10</v>
      </c>
      <c r="C160" s="529" t="s">
        <v>20</v>
      </c>
      <c r="D160" s="527" t="s">
        <v>106</v>
      </c>
      <c r="F160" s="519" t="s">
        <v>11</v>
      </c>
      <c r="G160" s="534" t="s">
        <v>21</v>
      </c>
      <c r="H160" s="527" t="s">
        <v>1816</v>
      </c>
    </row>
    <row r="161" spans="2:8">
      <c r="B161" s="519" t="s">
        <v>10</v>
      </c>
      <c r="C161" s="529" t="s">
        <v>20</v>
      </c>
      <c r="D161" s="527" t="s">
        <v>107</v>
      </c>
      <c r="F161" s="519" t="s">
        <v>11</v>
      </c>
      <c r="G161" s="534" t="s">
        <v>21</v>
      </c>
      <c r="H161" s="527" t="s">
        <v>333</v>
      </c>
    </row>
    <row r="162" spans="2:8">
      <c r="B162" s="519" t="s">
        <v>10</v>
      </c>
      <c r="C162" s="529" t="s">
        <v>20</v>
      </c>
      <c r="D162" s="527" t="s">
        <v>108</v>
      </c>
      <c r="F162" s="519" t="s">
        <v>11</v>
      </c>
      <c r="G162" s="534" t="s">
        <v>21</v>
      </c>
      <c r="H162" s="527" t="s">
        <v>1818</v>
      </c>
    </row>
    <row r="163" spans="2:8">
      <c r="B163" s="519" t="s">
        <v>10</v>
      </c>
      <c r="C163" s="529" t="s">
        <v>20</v>
      </c>
      <c r="D163" s="527" t="s">
        <v>109</v>
      </c>
      <c r="F163" s="519" t="s">
        <v>11</v>
      </c>
      <c r="G163" s="534" t="s">
        <v>21</v>
      </c>
      <c r="H163" s="527" t="s">
        <v>84</v>
      </c>
    </row>
    <row r="164" spans="2:8">
      <c r="B164" s="519" t="s">
        <v>10</v>
      </c>
      <c r="C164" s="529" t="s">
        <v>20</v>
      </c>
      <c r="D164" s="527" t="s">
        <v>110</v>
      </c>
      <c r="F164" s="519" t="s">
        <v>11</v>
      </c>
      <c r="G164" s="534" t="s">
        <v>21</v>
      </c>
      <c r="H164" s="527" t="s">
        <v>334</v>
      </c>
    </row>
    <row r="165" spans="2:8">
      <c r="B165" s="533" t="s">
        <v>10</v>
      </c>
      <c r="C165" s="529" t="s">
        <v>20</v>
      </c>
      <c r="D165" s="533" t="s">
        <v>2119</v>
      </c>
      <c r="F165" s="519" t="s">
        <v>11</v>
      </c>
      <c r="G165" s="534" t="s">
        <v>21</v>
      </c>
      <c r="H165" s="527" t="s">
        <v>85</v>
      </c>
    </row>
    <row r="166" spans="2:8">
      <c r="B166" s="519" t="s">
        <v>10</v>
      </c>
      <c r="C166" s="529" t="s">
        <v>20</v>
      </c>
      <c r="D166" s="527" t="s">
        <v>111</v>
      </c>
      <c r="F166" s="519" t="s">
        <v>11</v>
      </c>
      <c r="G166" s="534" t="s">
        <v>21</v>
      </c>
      <c r="H166" s="527" t="s">
        <v>1817</v>
      </c>
    </row>
    <row r="167" spans="2:8">
      <c r="B167" s="533" t="s">
        <v>10</v>
      </c>
      <c r="C167" s="529" t="s">
        <v>20</v>
      </c>
      <c r="D167" s="533" t="s">
        <v>2120</v>
      </c>
      <c r="F167" s="519" t="s">
        <v>11</v>
      </c>
      <c r="G167" s="534" t="s">
        <v>21</v>
      </c>
      <c r="H167" s="527" t="s">
        <v>335</v>
      </c>
    </row>
    <row r="168" spans="2:8">
      <c r="B168" s="533" t="s">
        <v>10</v>
      </c>
      <c r="C168" s="529" t="s">
        <v>20</v>
      </c>
      <c r="D168" s="533" t="s">
        <v>2121</v>
      </c>
      <c r="F168" s="519" t="s">
        <v>11</v>
      </c>
      <c r="G168" s="534" t="s">
        <v>21</v>
      </c>
      <c r="H168" s="527" t="s">
        <v>266</v>
      </c>
    </row>
    <row r="169" spans="2:8">
      <c r="B169" s="519" t="s">
        <v>10</v>
      </c>
      <c r="C169" s="529" t="s">
        <v>20</v>
      </c>
      <c r="D169" s="527" t="s">
        <v>112</v>
      </c>
      <c r="F169" s="519" t="s">
        <v>11</v>
      </c>
      <c r="G169" s="534" t="s">
        <v>21</v>
      </c>
      <c r="H169" s="527" t="s">
        <v>267</v>
      </c>
    </row>
    <row r="170" spans="2:8">
      <c r="B170" s="533" t="s">
        <v>10</v>
      </c>
      <c r="C170" s="529" t="s">
        <v>20</v>
      </c>
      <c r="D170" s="533" t="s">
        <v>2122</v>
      </c>
      <c r="F170" s="519" t="s">
        <v>11</v>
      </c>
      <c r="G170" s="534" t="s">
        <v>21</v>
      </c>
      <c r="H170" s="527" t="s">
        <v>1822</v>
      </c>
    </row>
    <row r="171" spans="2:8">
      <c r="B171" s="519" t="s">
        <v>10</v>
      </c>
      <c r="C171" s="529" t="s">
        <v>20</v>
      </c>
      <c r="D171" s="527" t="s">
        <v>113</v>
      </c>
      <c r="F171" s="519" t="s">
        <v>11</v>
      </c>
      <c r="G171" s="534" t="s">
        <v>21</v>
      </c>
      <c r="H171" s="527" t="s">
        <v>1821</v>
      </c>
    </row>
    <row r="172" spans="2:8">
      <c r="B172" s="519" t="s">
        <v>10</v>
      </c>
      <c r="C172" s="529" t="s">
        <v>20</v>
      </c>
      <c r="D172" s="527" t="s">
        <v>114</v>
      </c>
      <c r="F172" s="519" t="s">
        <v>11</v>
      </c>
      <c r="G172" s="534" t="s">
        <v>21</v>
      </c>
      <c r="H172" s="527" t="s">
        <v>1820</v>
      </c>
    </row>
    <row r="173" spans="2:8">
      <c r="B173" s="519" t="s">
        <v>10</v>
      </c>
      <c r="C173" s="529" t="s">
        <v>20</v>
      </c>
      <c r="D173" s="527" t="s">
        <v>115</v>
      </c>
      <c r="F173" s="519" t="s">
        <v>11</v>
      </c>
      <c r="G173" s="534" t="s">
        <v>21</v>
      </c>
      <c r="H173" s="527" t="s">
        <v>1824</v>
      </c>
    </row>
    <row r="174" spans="2:8">
      <c r="B174" s="519" t="s">
        <v>10</v>
      </c>
      <c r="C174" s="529" t="s">
        <v>20</v>
      </c>
      <c r="D174" s="527" t="s">
        <v>1998</v>
      </c>
      <c r="F174" s="519" t="s">
        <v>11</v>
      </c>
      <c r="G174" s="534" t="s">
        <v>21</v>
      </c>
      <c r="H174" s="527" t="s">
        <v>1825</v>
      </c>
    </row>
    <row r="175" spans="2:8">
      <c r="B175" s="519" t="s">
        <v>10</v>
      </c>
      <c r="C175" s="529" t="s">
        <v>20</v>
      </c>
      <c r="D175" s="527" t="s">
        <v>1997</v>
      </c>
      <c r="F175" s="519" t="s">
        <v>11</v>
      </c>
      <c r="G175" s="534" t="s">
        <v>21</v>
      </c>
      <c r="H175" s="527" t="s">
        <v>1826</v>
      </c>
    </row>
    <row r="176" spans="2:8">
      <c r="B176" s="519" t="s">
        <v>10</v>
      </c>
      <c r="C176" s="529" t="s">
        <v>20</v>
      </c>
      <c r="D176" s="527" t="s">
        <v>1996</v>
      </c>
      <c r="F176" s="519" t="s">
        <v>11</v>
      </c>
      <c r="G176" s="534" t="s">
        <v>21</v>
      </c>
      <c r="H176" s="527" t="s">
        <v>1828</v>
      </c>
    </row>
    <row r="177" spans="2:8">
      <c r="B177" s="519" t="s">
        <v>10</v>
      </c>
      <c r="C177" s="529" t="s">
        <v>20</v>
      </c>
      <c r="D177" s="527" t="s">
        <v>116</v>
      </c>
      <c r="F177" s="519" t="s">
        <v>11</v>
      </c>
      <c r="G177" s="534" t="s">
        <v>21</v>
      </c>
      <c r="H177" s="527" t="s">
        <v>1827</v>
      </c>
    </row>
    <row r="178" spans="2:8">
      <c r="B178" s="519" t="s">
        <v>10</v>
      </c>
      <c r="C178" s="529" t="s">
        <v>20</v>
      </c>
      <c r="D178" s="527" t="s">
        <v>1995</v>
      </c>
      <c r="F178" s="519" t="s">
        <v>11</v>
      </c>
      <c r="G178" s="534" t="s">
        <v>21</v>
      </c>
      <c r="H178" s="527" t="s">
        <v>1829</v>
      </c>
    </row>
    <row r="179" spans="2:8">
      <c r="B179" s="519" t="s">
        <v>10</v>
      </c>
      <c r="C179" s="529" t="s">
        <v>20</v>
      </c>
      <c r="D179" s="527" t="s">
        <v>117</v>
      </c>
      <c r="F179" s="532" t="s">
        <v>13</v>
      </c>
      <c r="G179" s="534" t="s">
        <v>21</v>
      </c>
      <c r="H179" s="535" t="s">
        <v>349</v>
      </c>
    </row>
    <row r="180" spans="2:8">
      <c r="B180" s="519" t="s">
        <v>10</v>
      </c>
      <c r="C180" s="529" t="s">
        <v>20</v>
      </c>
      <c r="D180" s="527" t="s">
        <v>1994</v>
      </c>
      <c r="F180" s="519" t="s">
        <v>13</v>
      </c>
      <c r="G180" s="534" t="s">
        <v>21</v>
      </c>
      <c r="H180" s="527" t="s">
        <v>1791</v>
      </c>
    </row>
    <row r="181" spans="2:8">
      <c r="B181" s="519" t="s">
        <v>10</v>
      </c>
      <c r="C181" s="529" t="s">
        <v>20</v>
      </c>
      <c r="D181" s="527" t="s">
        <v>118</v>
      </c>
      <c r="F181" s="519" t="s">
        <v>13</v>
      </c>
      <c r="G181" s="534" t="s">
        <v>21</v>
      </c>
      <c r="H181" s="527" t="s">
        <v>1790</v>
      </c>
    </row>
    <row r="182" spans="2:8">
      <c r="B182" s="519" t="s">
        <v>10</v>
      </c>
      <c r="C182" s="529" t="s">
        <v>20</v>
      </c>
      <c r="D182" s="527" t="s">
        <v>1993</v>
      </c>
      <c r="F182" s="519" t="s">
        <v>13</v>
      </c>
      <c r="G182" s="534" t="s">
        <v>21</v>
      </c>
      <c r="H182" s="527" t="s">
        <v>350</v>
      </c>
    </row>
    <row r="183" spans="2:8">
      <c r="B183" s="519" t="s">
        <v>10</v>
      </c>
      <c r="C183" s="529" t="s">
        <v>20</v>
      </c>
      <c r="D183" s="527" t="s">
        <v>1992</v>
      </c>
      <c r="F183" s="519" t="s">
        <v>13</v>
      </c>
      <c r="G183" s="534" t="s">
        <v>21</v>
      </c>
      <c r="H183" s="527" t="s">
        <v>351</v>
      </c>
    </row>
    <row r="184" spans="2:8">
      <c r="B184" s="519" t="s">
        <v>10</v>
      </c>
      <c r="C184" s="529" t="s">
        <v>20</v>
      </c>
      <c r="D184" s="527" t="s">
        <v>1991</v>
      </c>
      <c r="F184" s="519" t="s">
        <v>13</v>
      </c>
      <c r="G184" s="534" t="s">
        <v>21</v>
      </c>
      <c r="H184" s="527" t="s">
        <v>352</v>
      </c>
    </row>
    <row r="185" spans="2:8">
      <c r="B185" s="519" t="s">
        <v>10</v>
      </c>
      <c r="C185" s="529" t="s">
        <v>20</v>
      </c>
      <c r="D185" s="527" t="s">
        <v>119</v>
      </c>
      <c r="F185" s="519" t="s">
        <v>13</v>
      </c>
      <c r="G185" s="534" t="s">
        <v>21</v>
      </c>
      <c r="H185" s="527" t="s">
        <v>353</v>
      </c>
    </row>
    <row r="186" spans="2:8">
      <c r="B186" s="533" t="s">
        <v>10</v>
      </c>
      <c r="C186" s="529" t="s">
        <v>20</v>
      </c>
      <c r="D186" s="533" t="s">
        <v>2123</v>
      </c>
      <c r="F186" s="519" t="s">
        <v>13</v>
      </c>
      <c r="G186" s="534" t="s">
        <v>21</v>
      </c>
      <c r="H186" s="527" t="s">
        <v>1789</v>
      </c>
    </row>
    <row r="187" spans="2:8">
      <c r="B187" s="519" t="s">
        <v>10</v>
      </c>
      <c r="C187" s="529" t="s">
        <v>20</v>
      </c>
      <c r="D187" s="527" t="s">
        <v>120</v>
      </c>
      <c r="F187" s="519" t="s">
        <v>13</v>
      </c>
      <c r="G187" s="534" t="s">
        <v>21</v>
      </c>
      <c r="H187" s="527" t="s">
        <v>354</v>
      </c>
    </row>
    <row r="188" spans="2:8">
      <c r="B188" s="519" t="s">
        <v>10</v>
      </c>
      <c r="C188" s="529" t="s">
        <v>20</v>
      </c>
      <c r="D188" s="527" t="s">
        <v>121</v>
      </c>
      <c r="F188" s="519" t="s">
        <v>13</v>
      </c>
      <c r="G188" s="534" t="s">
        <v>21</v>
      </c>
      <c r="H188" s="527" t="s">
        <v>344</v>
      </c>
    </row>
    <row r="189" spans="2:8">
      <c r="B189" s="519" t="s">
        <v>10</v>
      </c>
      <c r="C189" s="529" t="s">
        <v>20</v>
      </c>
      <c r="D189" s="527" t="s">
        <v>122</v>
      </c>
      <c r="F189" s="519" t="s">
        <v>13</v>
      </c>
      <c r="G189" s="534" t="s">
        <v>21</v>
      </c>
      <c r="H189" s="527" t="s">
        <v>1796</v>
      </c>
    </row>
    <row r="190" spans="2:8">
      <c r="B190" s="519" t="s">
        <v>10</v>
      </c>
      <c r="C190" s="529" t="s">
        <v>20</v>
      </c>
      <c r="D190" s="527" t="s">
        <v>123</v>
      </c>
      <c r="F190" s="519" t="s">
        <v>13</v>
      </c>
      <c r="G190" s="534" t="s">
        <v>21</v>
      </c>
      <c r="H190" s="527" t="s">
        <v>1807</v>
      </c>
    </row>
    <row r="191" spans="2:8">
      <c r="B191" s="519" t="s">
        <v>10</v>
      </c>
      <c r="C191" s="529" t="s">
        <v>20</v>
      </c>
      <c r="D191" s="527" t="s">
        <v>124</v>
      </c>
      <c r="F191" s="519" t="s">
        <v>13</v>
      </c>
      <c r="G191" s="534" t="s">
        <v>21</v>
      </c>
      <c r="H191" s="527" t="s">
        <v>1798</v>
      </c>
    </row>
    <row r="192" spans="2:8">
      <c r="B192" s="519" t="s">
        <v>10</v>
      </c>
      <c r="C192" s="529" t="s">
        <v>20</v>
      </c>
      <c r="D192" s="527" t="s">
        <v>125</v>
      </c>
      <c r="F192" s="519" t="s">
        <v>13</v>
      </c>
      <c r="G192" s="534" t="s">
        <v>21</v>
      </c>
      <c r="H192" s="527" t="s">
        <v>1797</v>
      </c>
    </row>
    <row r="193" spans="2:8">
      <c r="B193" s="533" t="s">
        <v>10</v>
      </c>
      <c r="C193" s="529" t="s">
        <v>20</v>
      </c>
      <c r="D193" s="533" t="s">
        <v>2124</v>
      </c>
      <c r="F193" s="519" t="s">
        <v>13</v>
      </c>
      <c r="G193" s="534" t="s">
        <v>21</v>
      </c>
      <c r="H193" s="527" t="s">
        <v>1804</v>
      </c>
    </row>
    <row r="194" spans="2:8">
      <c r="B194" s="533" t="s">
        <v>10</v>
      </c>
      <c r="C194" s="529" t="s">
        <v>20</v>
      </c>
      <c r="D194" s="533" t="s">
        <v>388</v>
      </c>
      <c r="F194" s="519" t="s">
        <v>13</v>
      </c>
      <c r="G194" s="534" t="s">
        <v>21</v>
      </c>
      <c r="H194" s="527" t="s">
        <v>1800</v>
      </c>
    </row>
    <row r="195" spans="2:8">
      <c r="B195" s="519" t="s">
        <v>10</v>
      </c>
      <c r="C195" s="529" t="s">
        <v>20</v>
      </c>
      <c r="D195" s="527" t="s">
        <v>126</v>
      </c>
      <c r="F195" s="519" t="s">
        <v>13</v>
      </c>
      <c r="G195" s="534" t="s">
        <v>21</v>
      </c>
      <c r="H195" s="527" t="s">
        <v>1799</v>
      </c>
    </row>
    <row r="196" spans="2:8">
      <c r="B196" s="533" t="s">
        <v>10</v>
      </c>
      <c r="C196" s="529" t="s">
        <v>20</v>
      </c>
      <c r="D196" s="533" t="s">
        <v>2125</v>
      </c>
      <c r="F196" s="519" t="s">
        <v>13</v>
      </c>
      <c r="G196" s="534" t="s">
        <v>21</v>
      </c>
      <c r="H196" s="527" t="s">
        <v>1802</v>
      </c>
    </row>
    <row r="197" spans="2:8">
      <c r="B197" s="533" t="s">
        <v>10</v>
      </c>
      <c r="C197" s="529" t="s">
        <v>20</v>
      </c>
      <c r="D197" s="533" t="s">
        <v>2126</v>
      </c>
      <c r="F197" s="519" t="s">
        <v>13</v>
      </c>
      <c r="G197" s="534" t="s">
        <v>21</v>
      </c>
      <c r="H197" s="527" t="s">
        <v>1801</v>
      </c>
    </row>
    <row r="198" spans="2:8">
      <c r="B198" s="533" t="s">
        <v>10</v>
      </c>
      <c r="C198" s="529" t="s">
        <v>20</v>
      </c>
      <c r="D198" s="533" t="s">
        <v>2127</v>
      </c>
      <c r="F198" s="519" t="s">
        <v>13</v>
      </c>
      <c r="G198" s="534" t="s">
        <v>21</v>
      </c>
      <c r="H198" s="527" t="s">
        <v>1805</v>
      </c>
    </row>
    <row r="199" spans="2:8">
      <c r="B199" s="519" t="s">
        <v>10</v>
      </c>
      <c r="C199" s="529" t="s">
        <v>20</v>
      </c>
      <c r="D199" s="527" t="s">
        <v>127</v>
      </c>
      <c r="F199" s="519" t="s">
        <v>13</v>
      </c>
      <c r="G199" s="534" t="s">
        <v>21</v>
      </c>
      <c r="H199" s="527" t="s">
        <v>1803</v>
      </c>
    </row>
    <row r="200" spans="2:8">
      <c r="B200" s="533" t="s">
        <v>10</v>
      </c>
      <c r="C200" s="529" t="s">
        <v>20</v>
      </c>
      <c r="D200" s="533" t="s">
        <v>2128</v>
      </c>
      <c r="F200" s="519" t="s">
        <v>13</v>
      </c>
      <c r="G200" s="534" t="s">
        <v>21</v>
      </c>
      <c r="H200" s="527" t="s">
        <v>1806</v>
      </c>
    </row>
    <row r="201" spans="2:8">
      <c r="B201" s="533" t="s">
        <v>10</v>
      </c>
      <c r="C201" s="529" t="s">
        <v>20</v>
      </c>
      <c r="D201" s="533" t="s">
        <v>2129</v>
      </c>
      <c r="F201" s="519" t="s">
        <v>13</v>
      </c>
      <c r="G201" s="534" t="s">
        <v>21</v>
      </c>
      <c r="H201" s="527" t="s">
        <v>1795</v>
      </c>
    </row>
    <row r="202" spans="2:8">
      <c r="B202" s="533" t="s">
        <v>10</v>
      </c>
      <c r="C202" s="529" t="s">
        <v>20</v>
      </c>
      <c r="D202" s="533" t="s">
        <v>2130</v>
      </c>
      <c r="F202" s="519" t="s">
        <v>13</v>
      </c>
      <c r="G202" s="534" t="s">
        <v>21</v>
      </c>
      <c r="H202" s="527" t="s">
        <v>345</v>
      </c>
    </row>
    <row r="203" spans="2:8">
      <c r="B203" s="519" t="s">
        <v>10</v>
      </c>
      <c r="C203" s="529" t="s">
        <v>20</v>
      </c>
      <c r="D203" s="527" t="s">
        <v>2131</v>
      </c>
      <c r="F203" s="519" t="s">
        <v>13</v>
      </c>
      <c r="G203" s="534" t="s">
        <v>21</v>
      </c>
      <c r="H203" s="527" t="s">
        <v>1792</v>
      </c>
    </row>
    <row r="204" spans="2:8">
      <c r="B204" s="533" t="s">
        <v>10</v>
      </c>
      <c r="C204" s="529" t="s">
        <v>20</v>
      </c>
      <c r="D204" s="533" t="s">
        <v>389</v>
      </c>
      <c r="F204" s="519" t="s">
        <v>13</v>
      </c>
      <c r="G204" s="534" t="s">
        <v>21</v>
      </c>
      <c r="H204" s="527" t="s">
        <v>346</v>
      </c>
    </row>
    <row r="205" spans="2:8">
      <c r="B205" s="533" t="s">
        <v>10</v>
      </c>
      <c r="C205" s="529" t="s">
        <v>20</v>
      </c>
      <c r="D205" s="533" t="s">
        <v>2132</v>
      </c>
      <c r="F205" s="519" t="s">
        <v>13</v>
      </c>
      <c r="G205" s="534" t="s">
        <v>21</v>
      </c>
      <c r="H205" s="527" t="s">
        <v>347</v>
      </c>
    </row>
    <row r="206" spans="2:8">
      <c r="B206" s="519" t="s">
        <v>10</v>
      </c>
      <c r="C206" s="529" t="s">
        <v>20</v>
      </c>
      <c r="D206" s="527" t="s">
        <v>128</v>
      </c>
      <c r="F206" s="519" t="s">
        <v>13</v>
      </c>
      <c r="G206" s="534" t="s">
        <v>21</v>
      </c>
      <c r="H206" s="527" t="s">
        <v>1794</v>
      </c>
    </row>
    <row r="207" spans="2:8">
      <c r="B207" s="519" t="s">
        <v>10</v>
      </c>
      <c r="C207" s="529" t="s">
        <v>20</v>
      </c>
      <c r="D207" s="527" t="s">
        <v>1990</v>
      </c>
      <c r="F207" s="519" t="s">
        <v>13</v>
      </c>
      <c r="G207" s="534" t="s">
        <v>21</v>
      </c>
      <c r="H207" s="527" t="s">
        <v>1793</v>
      </c>
    </row>
    <row r="208" spans="2:8">
      <c r="B208" s="532" t="s">
        <v>10</v>
      </c>
      <c r="C208" s="529" t="s">
        <v>20</v>
      </c>
      <c r="D208" s="535" t="s">
        <v>129</v>
      </c>
      <c r="F208" s="519" t="s">
        <v>13</v>
      </c>
      <c r="G208" s="534" t="s">
        <v>21</v>
      </c>
      <c r="H208" s="527" t="s">
        <v>348</v>
      </c>
    </row>
    <row r="209" spans="2:8">
      <c r="B209" s="532" t="s">
        <v>10</v>
      </c>
      <c r="C209" s="529" t="s">
        <v>20</v>
      </c>
      <c r="D209" s="535" t="s">
        <v>130</v>
      </c>
      <c r="F209" s="519" t="s">
        <v>13</v>
      </c>
      <c r="G209" s="534" t="s">
        <v>21</v>
      </c>
      <c r="H209" s="527" t="s">
        <v>355</v>
      </c>
    </row>
    <row r="210" spans="2:8">
      <c r="B210" s="532" t="s">
        <v>10</v>
      </c>
      <c r="C210" s="529" t="s">
        <v>20</v>
      </c>
      <c r="D210" s="535" t="s">
        <v>132</v>
      </c>
      <c r="F210" s="532" t="s">
        <v>16</v>
      </c>
      <c r="G210" s="534" t="s">
        <v>21</v>
      </c>
      <c r="H210" s="535" t="s">
        <v>1788</v>
      </c>
    </row>
    <row r="211" spans="2:8">
      <c r="B211" s="532" t="s">
        <v>10</v>
      </c>
      <c r="C211" s="529" t="s">
        <v>20</v>
      </c>
      <c r="D211" s="535" t="s">
        <v>1989</v>
      </c>
      <c r="F211" s="519" t="s">
        <v>16</v>
      </c>
      <c r="G211" s="534" t="s">
        <v>21</v>
      </c>
      <c r="H211" s="527" t="s">
        <v>1784</v>
      </c>
    </row>
    <row r="212" spans="2:8">
      <c r="B212" s="532" t="s">
        <v>10</v>
      </c>
      <c r="C212" s="529" t="s">
        <v>20</v>
      </c>
      <c r="D212" s="535" t="s">
        <v>1988</v>
      </c>
      <c r="F212" s="519" t="s">
        <v>16</v>
      </c>
      <c r="G212" s="534" t="s">
        <v>21</v>
      </c>
      <c r="H212" s="527" t="s">
        <v>1779</v>
      </c>
    </row>
    <row r="213" spans="2:8">
      <c r="B213" s="532" t="s">
        <v>10</v>
      </c>
      <c r="C213" s="529" t="s">
        <v>20</v>
      </c>
      <c r="D213" s="535" t="s">
        <v>1987</v>
      </c>
      <c r="F213" s="519" t="s">
        <v>16</v>
      </c>
      <c r="G213" s="534" t="s">
        <v>21</v>
      </c>
      <c r="H213" s="527" t="s">
        <v>1783</v>
      </c>
    </row>
    <row r="214" spans="2:8">
      <c r="B214" s="532" t="s">
        <v>10</v>
      </c>
      <c r="C214" s="529" t="s">
        <v>20</v>
      </c>
      <c r="D214" s="535" t="s">
        <v>1986</v>
      </c>
      <c r="F214" s="519" t="s">
        <v>16</v>
      </c>
      <c r="G214" s="534" t="s">
        <v>21</v>
      </c>
      <c r="H214" s="527" t="s">
        <v>1782</v>
      </c>
    </row>
    <row r="215" spans="2:8">
      <c r="B215" s="532" t="s">
        <v>10</v>
      </c>
      <c r="C215" s="529" t="s">
        <v>20</v>
      </c>
      <c r="D215" s="535" t="s">
        <v>133</v>
      </c>
      <c r="F215" s="519" t="s">
        <v>16</v>
      </c>
      <c r="G215" s="534" t="s">
        <v>21</v>
      </c>
      <c r="H215" s="527" t="s">
        <v>1777</v>
      </c>
    </row>
    <row r="216" spans="2:8">
      <c r="B216" s="532" t="s">
        <v>10</v>
      </c>
      <c r="C216" s="529" t="s">
        <v>20</v>
      </c>
      <c r="D216" s="535" t="s">
        <v>1985</v>
      </c>
      <c r="F216" s="519" t="s">
        <v>16</v>
      </c>
      <c r="G216" s="534" t="s">
        <v>21</v>
      </c>
      <c r="H216" s="527" t="s">
        <v>1785</v>
      </c>
    </row>
    <row r="217" spans="2:8">
      <c r="B217" s="532" t="s">
        <v>10</v>
      </c>
      <c r="C217" s="529" t="s">
        <v>20</v>
      </c>
      <c r="D217" s="535" t="s">
        <v>1984</v>
      </c>
      <c r="F217" s="519" t="s">
        <v>16</v>
      </c>
      <c r="G217" s="534" t="s">
        <v>21</v>
      </c>
      <c r="H217" s="527" t="s">
        <v>1781</v>
      </c>
    </row>
    <row r="218" spans="2:8">
      <c r="B218" s="532" t="s">
        <v>10</v>
      </c>
      <c r="C218" s="529" t="s">
        <v>20</v>
      </c>
      <c r="D218" s="535" t="s">
        <v>134</v>
      </c>
      <c r="F218" s="519" t="s">
        <v>16</v>
      </c>
      <c r="G218" s="534" t="s">
        <v>21</v>
      </c>
      <c r="H218" s="527" t="s">
        <v>1775</v>
      </c>
    </row>
    <row r="219" spans="2:8">
      <c r="B219" t="s">
        <v>10</v>
      </c>
      <c r="C219" s="529" t="s">
        <v>20</v>
      </c>
      <c r="D219" t="s">
        <v>390</v>
      </c>
      <c r="F219" s="519" t="s">
        <v>16</v>
      </c>
      <c r="G219" s="534" t="s">
        <v>21</v>
      </c>
      <c r="H219" s="527" t="s">
        <v>1787</v>
      </c>
    </row>
    <row r="220" spans="2:8">
      <c r="B220" s="532" t="s">
        <v>10</v>
      </c>
      <c r="C220" s="529" t="s">
        <v>20</v>
      </c>
      <c r="D220" s="535" t="s">
        <v>1983</v>
      </c>
      <c r="F220" s="519" t="s">
        <v>16</v>
      </c>
      <c r="G220" s="534" t="s">
        <v>21</v>
      </c>
      <c r="H220" s="527" t="s">
        <v>1780</v>
      </c>
    </row>
    <row r="221" spans="2:8">
      <c r="B221" s="532" t="s">
        <v>10</v>
      </c>
      <c r="C221" s="529" t="s">
        <v>20</v>
      </c>
      <c r="D221" s="535" t="s">
        <v>1982</v>
      </c>
      <c r="F221" s="519" t="s">
        <v>16</v>
      </c>
      <c r="G221" s="534" t="s">
        <v>21</v>
      </c>
      <c r="H221" s="527" t="s">
        <v>1774</v>
      </c>
    </row>
    <row r="222" spans="2:8">
      <c r="B222" s="532" t="s">
        <v>11</v>
      </c>
      <c r="C222" s="529" t="s">
        <v>20</v>
      </c>
      <c r="D222" s="535" t="s">
        <v>135</v>
      </c>
      <c r="F222" s="519" t="s">
        <v>16</v>
      </c>
      <c r="G222" s="534" t="s">
        <v>21</v>
      </c>
      <c r="H222" s="527" t="s">
        <v>1776</v>
      </c>
    </row>
    <row r="223" spans="2:8">
      <c r="B223" s="532" t="s">
        <v>11</v>
      </c>
      <c r="C223" s="529" t="s">
        <v>20</v>
      </c>
      <c r="D223" s="535" t="s">
        <v>136</v>
      </c>
      <c r="F223" s="519" t="s">
        <v>16</v>
      </c>
      <c r="G223" s="534" t="s">
        <v>21</v>
      </c>
      <c r="H223" s="527" t="s">
        <v>1778</v>
      </c>
    </row>
    <row r="224" spans="2:8">
      <c r="B224" t="s">
        <v>11</v>
      </c>
      <c r="C224" s="529" t="s">
        <v>20</v>
      </c>
      <c r="D224" t="s">
        <v>2133</v>
      </c>
      <c r="F224" s="519" t="s">
        <v>16</v>
      </c>
      <c r="G224" s="534" t="s">
        <v>21</v>
      </c>
      <c r="H224" s="527" t="s">
        <v>1786</v>
      </c>
    </row>
    <row r="225" spans="2:4">
      <c r="B225" s="532" t="s">
        <v>11</v>
      </c>
      <c r="C225" s="529" t="s">
        <v>20</v>
      </c>
      <c r="D225" s="535" t="s">
        <v>137</v>
      </c>
    </row>
    <row r="226" spans="2:4">
      <c r="B226" s="532" t="s">
        <v>11</v>
      </c>
      <c r="C226" s="529" t="s">
        <v>20</v>
      </c>
      <c r="D226" s="535" t="s">
        <v>138</v>
      </c>
    </row>
    <row r="227" spans="2:4">
      <c r="B227" s="532" t="s">
        <v>11</v>
      </c>
      <c r="C227" s="529" t="s">
        <v>20</v>
      </c>
      <c r="D227" s="535" t="s">
        <v>139</v>
      </c>
    </row>
    <row r="228" spans="2:4">
      <c r="B228" s="533" t="s">
        <v>11</v>
      </c>
      <c r="C228" s="529" t="s">
        <v>20</v>
      </c>
      <c r="D228" s="533" t="s">
        <v>2134</v>
      </c>
    </row>
    <row r="229" spans="2:4">
      <c r="B229" s="519" t="s">
        <v>11</v>
      </c>
      <c r="C229" s="529" t="s">
        <v>20</v>
      </c>
      <c r="D229" s="527" t="s">
        <v>140</v>
      </c>
    </row>
    <row r="230" spans="2:4">
      <c r="B230" s="519" t="s">
        <v>11</v>
      </c>
      <c r="C230" s="529" t="s">
        <v>20</v>
      </c>
      <c r="D230" s="527" t="s">
        <v>1981</v>
      </c>
    </row>
    <row r="231" spans="2:4">
      <c r="B231" s="519" t="s">
        <v>11</v>
      </c>
      <c r="C231" s="529" t="s">
        <v>20</v>
      </c>
      <c r="D231" s="527" t="s">
        <v>1980</v>
      </c>
    </row>
    <row r="232" spans="2:4">
      <c r="B232" s="519" t="s">
        <v>11</v>
      </c>
      <c r="C232" s="529" t="s">
        <v>20</v>
      </c>
      <c r="D232" s="527" t="s">
        <v>1979</v>
      </c>
    </row>
    <row r="233" spans="2:4">
      <c r="B233" s="519" t="s">
        <v>11</v>
      </c>
      <c r="C233" s="529" t="s">
        <v>20</v>
      </c>
      <c r="D233" s="527" t="s">
        <v>141</v>
      </c>
    </row>
    <row r="234" spans="2:4">
      <c r="B234" s="519" t="s">
        <v>11</v>
      </c>
      <c r="C234" s="529" t="s">
        <v>20</v>
      </c>
      <c r="D234" s="527" t="s">
        <v>142</v>
      </c>
    </row>
    <row r="235" spans="2:4">
      <c r="B235" s="519" t="s">
        <v>11</v>
      </c>
      <c r="C235" s="529" t="s">
        <v>20</v>
      </c>
      <c r="D235" s="527" t="s">
        <v>1978</v>
      </c>
    </row>
    <row r="236" spans="2:4">
      <c r="B236" s="519" t="s">
        <v>11</v>
      </c>
      <c r="C236" s="529" t="s">
        <v>20</v>
      </c>
      <c r="D236" s="527" t="s">
        <v>1977</v>
      </c>
    </row>
    <row r="237" spans="2:4">
      <c r="B237" s="519" t="s">
        <v>11</v>
      </c>
      <c r="C237" s="529" t="s">
        <v>20</v>
      </c>
      <c r="D237" s="527" t="s">
        <v>144</v>
      </c>
    </row>
    <row r="238" spans="2:4">
      <c r="B238" s="519" t="s">
        <v>11</v>
      </c>
      <c r="C238" s="529" t="s">
        <v>20</v>
      </c>
      <c r="D238" s="527" t="s">
        <v>1976</v>
      </c>
    </row>
    <row r="239" spans="2:4">
      <c r="B239" s="519" t="s">
        <v>11</v>
      </c>
      <c r="C239" s="529" t="s">
        <v>20</v>
      </c>
      <c r="D239" s="527" t="s">
        <v>1975</v>
      </c>
    </row>
    <row r="240" spans="2:4">
      <c r="B240" s="533" t="s">
        <v>11</v>
      </c>
      <c r="C240" s="529" t="s">
        <v>20</v>
      </c>
      <c r="D240" s="533" t="s">
        <v>2135</v>
      </c>
    </row>
    <row r="241" spans="2:4">
      <c r="B241" s="519" t="s">
        <v>11</v>
      </c>
      <c r="C241" s="529" t="s">
        <v>20</v>
      </c>
      <c r="D241" s="527" t="s">
        <v>145</v>
      </c>
    </row>
    <row r="242" spans="2:4">
      <c r="B242" s="519" t="s">
        <v>11</v>
      </c>
      <c r="C242" s="529" t="s">
        <v>20</v>
      </c>
      <c r="D242" s="527" t="s">
        <v>146</v>
      </c>
    </row>
    <row r="243" spans="2:4">
      <c r="B243" s="519" t="s">
        <v>11</v>
      </c>
      <c r="C243" s="529" t="s">
        <v>20</v>
      </c>
      <c r="D243" s="527" t="s">
        <v>1974</v>
      </c>
    </row>
    <row r="244" spans="2:4">
      <c r="B244" s="519" t="s">
        <v>11</v>
      </c>
      <c r="C244" s="529" t="s">
        <v>20</v>
      </c>
      <c r="D244" s="527" t="s">
        <v>1973</v>
      </c>
    </row>
    <row r="245" spans="2:4">
      <c r="B245" s="519" t="s">
        <v>11</v>
      </c>
      <c r="C245" s="529" t="s">
        <v>20</v>
      </c>
      <c r="D245" s="527" t="s">
        <v>1972</v>
      </c>
    </row>
    <row r="246" spans="2:4">
      <c r="B246" s="519" t="s">
        <v>11</v>
      </c>
      <c r="C246" s="529" t="s">
        <v>20</v>
      </c>
      <c r="D246" s="527" t="s">
        <v>147</v>
      </c>
    </row>
    <row r="247" spans="2:4">
      <c r="B247" s="519" t="s">
        <v>11</v>
      </c>
      <c r="C247" s="529" t="s">
        <v>20</v>
      </c>
      <c r="D247" s="527" t="s">
        <v>1971</v>
      </c>
    </row>
    <row r="248" spans="2:4">
      <c r="B248" s="519" t="s">
        <v>11</v>
      </c>
      <c r="C248" s="529" t="s">
        <v>20</v>
      </c>
      <c r="D248" s="527" t="s">
        <v>1970</v>
      </c>
    </row>
    <row r="249" spans="2:4">
      <c r="B249" s="519" t="s">
        <v>11</v>
      </c>
      <c r="C249" s="529" t="s">
        <v>20</v>
      </c>
      <c r="D249" s="527" t="s">
        <v>1969</v>
      </c>
    </row>
    <row r="250" spans="2:4">
      <c r="B250" s="519" t="s">
        <v>11</v>
      </c>
      <c r="C250" s="529" t="s">
        <v>20</v>
      </c>
      <c r="D250" s="527" t="s">
        <v>1968</v>
      </c>
    </row>
    <row r="251" spans="2:4">
      <c r="B251" s="519" t="s">
        <v>11</v>
      </c>
      <c r="C251" s="529" t="s">
        <v>20</v>
      </c>
      <c r="D251" s="527" t="s">
        <v>1967</v>
      </c>
    </row>
    <row r="252" spans="2:4">
      <c r="B252" s="519" t="s">
        <v>11</v>
      </c>
      <c r="C252" s="529" t="s">
        <v>20</v>
      </c>
      <c r="D252" s="527" t="s">
        <v>1966</v>
      </c>
    </row>
    <row r="253" spans="2:4">
      <c r="B253" s="533" t="s">
        <v>11</v>
      </c>
      <c r="C253" s="529" t="s">
        <v>20</v>
      </c>
      <c r="D253" s="533" t="s">
        <v>2136</v>
      </c>
    </row>
    <row r="254" spans="2:4">
      <c r="B254" s="519" t="s">
        <v>11</v>
      </c>
      <c r="C254" s="529" t="s">
        <v>20</v>
      </c>
      <c r="D254" s="527" t="s">
        <v>148</v>
      </c>
    </row>
    <row r="255" spans="2:4">
      <c r="B255" s="519" t="s">
        <v>11</v>
      </c>
      <c r="C255" s="529" t="s">
        <v>20</v>
      </c>
      <c r="D255" s="527" t="s">
        <v>1965</v>
      </c>
    </row>
    <row r="256" spans="2:4">
      <c r="B256" s="519" t="s">
        <v>11</v>
      </c>
      <c r="C256" s="529" t="s">
        <v>20</v>
      </c>
      <c r="D256" s="527" t="s">
        <v>149</v>
      </c>
    </row>
    <row r="257" spans="2:4">
      <c r="B257" s="519" t="s">
        <v>11</v>
      </c>
      <c r="C257" s="529" t="s">
        <v>20</v>
      </c>
      <c r="D257" s="527" t="s">
        <v>150</v>
      </c>
    </row>
    <row r="258" spans="2:4">
      <c r="B258" s="519" t="s">
        <v>11</v>
      </c>
      <c r="C258" s="529" t="s">
        <v>20</v>
      </c>
      <c r="D258" s="527" t="s">
        <v>151</v>
      </c>
    </row>
    <row r="259" spans="2:4">
      <c r="B259" s="519" t="s">
        <v>11</v>
      </c>
      <c r="C259" s="529" t="s">
        <v>20</v>
      </c>
      <c r="D259" s="527" t="s">
        <v>1964</v>
      </c>
    </row>
    <row r="260" spans="2:4">
      <c r="B260" s="519" t="s">
        <v>11</v>
      </c>
      <c r="C260" s="529" t="s">
        <v>20</v>
      </c>
      <c r="D260" s="527" t="s">
        <v>1963</v>
      </c>
    </row>
    <row r="261" spans="2:4">
      <c r="B261" s="519" t="s">
        <v>11</v>
      </c>
      <c r="C261" s="529" t="s">
        <v>20</v>
      </c>
      <c r="D261" s="527" t="s">
        <v>1962</v>
      </c>
    </row>
    <row r="262" spans="2:4">
      <c r="B262" s="519" t="s">
        <v>11</v>
      </c>
      <c r="C262" s="529" t="s">
        <v>20</v>
      </c>
      <c r="D262" s="527" t="s">
        <v>152</v>
      </c>
    </row>
    <row r="263" spans="2:4">
      <c r="B263" s="519" t="s">
        <v>11</v>
      </c>
      <c r="C263" s="529" t="s">
        <v>20</v>
      </c>
      <c r="D263" s="527" t="s">
        <v>153</v>
      </c>
    </row>
    <row r="264" spans="2:4">
      <c r="B264" s="519" t="s">
        <v>11</v>
      </c>
      <c r="C264" s="529" t="s">
        <v>20</v>
      </c>
      <c r="D264" s="527" t="s">
        <v>154</v>
      </c>
    </row>
    <row r="265" spans="2:4">
      <c r="B265" s="519" t="s">
        <v>11</v>
      </c>
      <c r="C265" s="529" t="s">
        <v>20</v>
      </c>
      <c r="D265" s="527" t="s">
        <v>155</v>
      </c>
    </row>
    <row r="266" spans="2:4">
      <c r="B266" s="519" t="s">
        <v>11</v>
      </c>
      <c r="C266" s="529" t="s">
        <v>20</v>
      </c>
      <c r="D266" s="527" t="s">
        <v>156</v>
      </c>
    </row>
    <row r="267" spans="2:4">
      <c r="B267" s="519" t="s">
        <v>11</v>
      </c>
      <c r="C267" s="529" t="s">
        <v>20</v>
      </c>
      <c r="D267" s="527" t="s">
        <v>1961</v>
      </c>
    </row>
    <row r="268" spans="2:4">
      <c r="B268" s="519" t="s">
        <v>11</v>
      </c>
      <c r="C268" s="529" t="s">
        <v>20</v>
      </c>
      <c r="D268" s="527" t="s">
        <v>1960</v>
      </c>
    </row>
    <row r="269" spans="2:4">
      <c r="B269" s="519" t="s">
        <v>11</v>
      </c>
      <c r="C269" s="529" t="s">
        <v>20</v>
      </c>
      <c r="D269" s="527" t="s">
        <v>1959</v>
      </c>
    </row>
    <row r="270" spans="2:4">
      <c r="B270" s="519" t="s">
        <v>11</v>
      </c>
      <c r="C270" s="529" t="s">
        <v>20</v>
      </c>
      <c r="D270" s="527" t="s">
        <v>1958</v>
      </c>
    </row>
    <row r="271" spans="2:4">
      <c r="B271" s="519" t="s">
        <v>11</v>
      </c>
      <c r="C271" s="529" t="s">
        <v>20</v>
      </c>
      <c r="D271" s="527" t="s">
        <v>157</v>
      </c>
    </row>
    <row r="272" spans="2:4">
      <c r="B272" s="519" t="s">
        <v>11</v>
      </c>
      <c r="C272" s="529" t="s">
        <v>20</v>
      </c>
      <c r="D272" s="527" t="s">
        <v>1957</v>
      </c>
    </row>
    <row r="273" spans="2:4">
      <c r="B273" s="519" t="s">
        <v>11</v>
      </c>
      <c r="C273" s="529" t="s">
        <v>20</v>
      </c>
      <c r="D273" s="527" t="s">
        <v>158</v>
      </c>
    </row>
    <row r="274" spans="2:4">
      <c r="B274" s="533" t="s">
        <v>11</v>
      </c>
      <c r="C274" s="529" t="s">
        <v>20</v>
      </c>
      <c r="D274" s="533" t="s">
        <v>2137</v>
      </c>
    </row>
    <row r="275" spans="2:4">
      <c r="B275" s="533" t="s">
        <v>11</v>
      </c>
      <c r="C275" s="529" t="s">
        <v>20</v>
      </c>
      <c r="D275" s="533" t="s">
        <v>2138</v>
      </c>
    </row>
    <row r="276" spans="2:4">
      <c r="B276" s="519" t="s">
        <v>11</v>
      </c>
      <c r="C276" s="529" t="s">
        <v>20</v>
      </c>
      <c r="D276" s="527" t="s">
        <v>159</v>
      </c>
    </row>
    <row r="277" spans="2:4">
      <c r="B277" s="519" t="s">
        <v>11</v>
      </c>
      <c r="C277" s="529" t="s">
        <v>20</v>
      </c>
      <c r="D277" s="527" t="s">
        <v>160</v>
      </c>
    </row>
    <row r="278" spans="2:4">
      <c r="B278" s="519" t="s">
        <v>11</v>
      </c>
      <c r="C278" s="529" t="s">
        <v>20</v>
      </c>
      <c r="D278" s="527" t="s">
        <v>1956</v>
      </c>
    </row>
    <row r="279" spans="2:4">
      <c r="B279" s="519" t="s">
        <v>11</v>
      </c>
      <c r="C279" s="529" t="s">
        <v>20</v>
      </c>
      <c r="D279" s="527" t="s">
        <v>1955</v>
      </c>
    </row>
    <row r="280" spans="2:4">
      <c r="B280" s="519" t="s">
        <v>11</v>
      </c>
      <c r="C280" s="529" t="s">
        <v>20</v>
      </c>
      <c r="D280" s="527" t="s">
        <v>1954</v>
      </c>
    </row>
    <row r="281" spans="2:4">
      <c r="B281" s="519" t="s">
        <v>11</v>
      </c>
      <c r="C281" s="529" t="s">
        <v>20</v>
      </c>
      <c r="D281" s="527" t="s">
        <v>1953</v>
      </c>
    </row>
    <row r="282" spans="2:4">
      <c r="B282" s="519" t="s">
        <v>11</v>
      </c>
      <c r="C282" s="529" t="s">
        <v>20</v>
      </c>
      <c r="D282" s="527" t="s">
        <v>1952</v>
      </c>
    </row>
    <row r="283" spans="2:4">
      <c r="B283" s="532" t="s">
        <v>11</v>
      </c>
      <c r="C283" s="529" t="s">
        <v>20</v>
      </c>
      <c r="D283" s="535" t="s">
        <v>161</v>
      </c>
    </row>
    <row r="284" spans="2:4">
      <c r="B284" s="532" t="s">
        <v>12</v>
      </c>
      <c r="C284" s="529" t="s">
        <v>20</v>
      </c>
      <c r="D284" s="535" t="s">
        <v>1951</v>
      </c>
    </row>
    <row r="285" spans="2:4">
      <c r="B285" s="532" t="s">
        <v>12</v>
      </c>
      <c r="C285" s="529" t="s">
        <v>20</v>
      </c>
      <c r="D285" s="535" t="s">
        <v>162</v>
      </c>
    </row>
    <row r="286" spans="2:4">
      <c r="B286" s="532" t="s">
        <v>12</v>
      </c>
      <c r="C286" s="529" t="s">
        <v>20</v>
      </c>
      <c r="D286" s="535" t="s">
        <v>163</v>
      </c>
    </row>
    <row r="287" spans="2:4">
      <c r="B287" s="532" t="s">
        <v>12</v>
      </c>
      <c r="C287" s="529" t="s">
        <v>20</v>
      </c>
      <c r="D287" s="535" t="s">
        <v>164</v>
      </c>
    </row>
    <row r="288" spans="2:4">
      <c r="B288" s="532" t="s">
        <v>12</v>
      </c>
      <c r="C288" s="529" t="s">
        <v>20</v>
      </c>
      <c r="D288" s="535" t="s">
        <v>165</v>
      </c>
    </row>
    <row r="289" spans="2:4">
      <c r="B289" s="532" t="s">
        <v>12</v>
      </c>
      <c r="C289" s="529" t="s">
        <v>20</v>
      </c>
      <c r="D289" s="535" t="s">
        <v>1950</v>
      </c>
    </row>
    <row r="290" spans="2:4">
      <c r="B290" s="532" t="s">
        <v>12</v>
      </c>
      <c r="C290" s="529" t="s">
        <v>20</v>
      </c>
      <c r="D290" s="535" t="s">
        <v>166</v>
      </c>
    </row>
    <row r="291" spans="2:4">
      <c r="B291" s="532" t="s">
        <v>12</v>
      </c>
      <c r="C291" s="529" t="s">
        <v>20</v>
      </c>
      <c r="D291" s="535" t="s">
        <v>167</v>
      </c>
    </row>
    <row r="292" spans="2:4">
      <c r="B292" s="532" t="s">
        <v>12</v>
      </c>
      <c r="C292" s="529" t="s">
        <v>20</v>
      </c>
      <c r="D292" s="535" t="s">
        <v>168</v>
      </c>
    </row>
    <row r="293" spans="2:4">
      <c r="B293" s="532" t="s">
        <v>12</v>
      </c>
      <c r="C293" s="529" t="s">
        <v>20</v>
      </c>
      <c r="D293" s="535" t="s">
        <v>169</v>
      </c>
    </row>
    <row r="294" spans="2:4">
      <c r="B294" s="532" t="s">
        <v>12</v>
      </c>
      <c r="C294" s="529" t="s">
        <v>20</v>
      </c>
      <c r="D294" s="535" t="s">
        <v>170</v>
      </c>
    </row>
    <row r="295" spans="2:4">
      <c r="B295" s="532" t="s">
        <v>13</v>
      </c>
      <c r="C295" s="529" t="s">
        <v>20</v>
      </c>
      <c r="D295" s="535" t="s">
        <v>171</v>
      </c>
    </row>
    <row r="296" spans="2:4">
      <c r="B296" s="532" t="s">
        <v>13</v>
      </c>
      <c r="C296" s="529" t="s">
        <v>20</v>
      </c>
      <c r="D296" s="535" t="s">
        <v>1949</v>
      </c>
    </row>
    <row r="297" spans="2:4">
      <c r="B297" s="532" t="s">
        <v>13</v>
      </c>
      <c r="C297" s="529" t="s">
        <v>20</v>
      </c>
      <c r="D297" s="535" t="s">
        <v>1948</v>
      </c>
    </row>
    <row r="298" spans="2:4">
      <c r="B298" s="532" t="s">
        <v>13</v>
      </c>
      <c r="C298" s="529" t="s">
        <v>20</v>
      </c>
      <c r="D298" s="535" t="s">
        <v>1947</v>
      </c>
    </row>
    <row r="299" spans="2:4">
      <c r="B299" s="532" t="s">
        <v>13</v>
      </c>
      <c r="C299" s="529" t="s">
        <v>20</v>
      </c>
      <c r="D299" s="535" t="s">
        <v>1946</v>
      </c>
    </row>
    <row r="300" spans="2:4">
      <c r="B300" s="532" t="s">
        <v>13</v>
      </c>
      <c r="C300" s="529" t="s">
        <v>20</v>
      </c>
      <c r="D300" s="535" t="s">
        <v>172</v>
      </c>
    </row>
    <row r="301" spans="2:4">
      <c r="B301" s="532" t="s">
        <v>13</v>
      </c>
      <c r="C301" s="529" t="s">
        <v>20</v>
      </c>
      <c r="D301" s="535" t="s">
        <v>173</v>
      </c>
    </row>
    <row r="302" spans="2:4">
      <c r="B302" s="519" t="s">
        <v>13</v>
      </c>
      <c r="C302" s="529" t="s">
        <v>20</v>
      </c>
      <c r="D302" s="527" t="s">
        <v>174</v>
      </c>
    </row>
    <row r="303" spans="2:4">
      <c r="B303" s="519" t="s">
        <v>13</v>
      </c>
      <c r="C303" s="529" t="s">
        <v>20</v>
      </c>
      <c r="D303" s="527" t="s">
        <v>175</v>
      </c>
    </row>
    <row r="304" spans="2:4">
      <c r="B304" s="519" t="s">
        <v>13</v>
      </c>
      <c r="C304" s="529" t="s">
        <v>20</v>
      </c>
      <c r="D304" s="527" t="s">
        <v>176</v>
      </c>
    </row>
    <row r="305" spans="2:4">
      <c r="B305" s="519" t="s">
        <v>13</v>
      </c>
      <c r="C305" s="529" t="s">
        <v>20</v>
      </c>
      <c r="D305" s="527" t="s">
        <v>177</v>
      </c>
    </row>
    <row r="306" spans="2:4">
      <c r="B306" s="519" t="s">
        <v>13</v>
      </c>
      <c r="C306" s="529" t="s">
        <v>20</v>
      </c>
      <c r="D306" s="527" t="s">
        <v>178</v>
      </c>
    </row>
    <row r="307" spans="2:4">
      <c r="B307" s="519" t="s">
        <v>13</v>
      </c>
      <c r="C307" s="529" t="s">
        <v>20</v>
      </c>
      <c r="D307" s="527" t="s">
        <v>179</v>
      </c>
    </row>
    <row r="308" spans="2:4">
      <c r="B308" s="519" t="s">
        <v>13</v>
      </c>
      <c r="C308" s="529" t="s">
        <v>20</v>
      </c>
      <c r="D308" s="527" t="s">
        <v>180</v>
      </c>
    </row>
    <row r="309" spans="2:4">
      <c r="B309" s="519" t="s">
        <v>13</v>
      </c>
      <c r="C309" s="529" t="s">
        <v>20</v>
      </c>
      <c r="D309" s="527" t="s">
        <v>181</v>
      </c>
    </row>
    <row r="310" spans="2:4">
      <c r="B310" s="519" t="s">
        <v>13</v>
      </c>
      <c r="C310" s="529" t="s">
        <v>20</v>
      </c>
      <c r="D310" s="527" t="s">
        <v>182</v>
      </c>
    </row>
    <row r="311" spans="2:4">
      <c r="B311" s="519" t="s">
        <v>13</v>
      </c>
      <c r="C311" s="529" t="s">
        <v>20</v>
      </c>
      <c r="D311" s="527" t="s">
        <v>183</v>
      </c>
    </row>
    <row r="312" spans="2:4">
      <c r="B312" s="519" t="s">
        <v>13</v>
      </c>
      <c r="C312" s="529" t="s">
        <v>20</v>
      </c>
      <c r="D312" s="527" t="s">
        <v>184</v>
      </c>
    </row>
    <row r="313" spans="2:4">
      <c r="B313" s="519" t="s">
        <v>13</v>
      </c>
      <c r="C313" s="529" t="s">
        <v>20</v>
      </c>
      <c r="D313" s="527" t="s">
        <v>185</v>
      </c>
    </row>
    <row r="314" spans="2:4">
      <c r="B314" s="519" t="s">
        <v>13</v>
      </c>
      <c r="C314" s="529" t="s">
        <v>20</v>
      </c>
      <c r="D314" s="527" t="s">
        <v>186</v>
      </c>
    </row>
    <row r="315" spans="2:4">
      <c r="B315" s="519" t="s">
        <v>13</v>
      </c>
      <c r="C315" s="529" t="s">
        <v>20</v>
      </c>
      <c r="D315" s="527" t="s">
        <v>187</v>
      </c>
    </row>
    <row r="316" spans="2:4">
      <c r="B316" s="519" t="s">
        <v>13</v>
      </c>
      <c r="C316" s="529" t="s">
        <v>20</v>
      </c>
      <c r="D316" s="527" t="s">
        <v>188</v>
      </c>
    </row>
    <row r="317" spans="2:4">
      <c r="B317" s="519" t="s">
        <v>13</v>
      </c>
      <c r="C317" s="529" t="s">
        <v>20</v>
      </c>
      <c r="D317" s="527" t="s">
        <v>190</v>
      </c>
    </row>
    <row r="318" spans="2:4">
      <c r="B318" s="519" t="s">
        <v>13</v>
      </c>
      <c r="C318" s="529" t="s">
        <v>20</v>
      </c>
      <c r="D318" s="527" t="s">
        <v>191</v>
      </c>
    </row>
    <row r="319" spans="2:4">
      <c r="B319" s="519" t="s">
        <v>13</v>
      </c>
      <c r="C319" s="529" t="s">
        <v>20</v>
      </c>
      <c r="D319" s="527" t="s">
        <v>192</v>
      </c>
    </row>
    <row r="320" spans="2:4">
      <c r="B320" s="519" t="s">
        <v>13</v>
      </c>
      <c r="C320" s="529" t="s">
        <v>20</v>
      </c>
      <c r="D320" s="527" t="s">
        <v>193</v>
      </c>
    </row>
    <row r="321" spans="2:4">
      <c r="B321" s="519" t="s">
        <v>13</v>
      </c>
      <c r="C321" s="529" t="s">
        <v>20</v>
      </c>
      <c r="D321" s="527" t="s">
        <v>1945</v>
      </c>
    </row>
    <row r="322" spans="2:4">
      <c r="B322" s="519" t="s">
        <v>13</v>
      </c>
      <c r="C322" s="529" t="s">
        <v>20</v>
      </c>
      <c r="D322" s="527" t="s">
        <v>1944</v>
      </c>
    </row>
    <row r="323" spans="2:4">
      <c r="B323" s="519" t="s">
        <v>13</v>
      </c>
      <c r="C323" s="529" t="s">
        <v>20</v>
      </c>
      <c r="D323" s="527" t="s">
        <v>194</v>
      </c>
    </row>
    <row r="324" spans="2:4">
      <c r="B324" s="519" t="s">
        <v>13</v>
      </c>
      <c r="C324" s="529" t="s">
        <v>20</v>
      </c>
      <c r="D324" s="527" t="s">
        <v>195</v>
      </c>
    </row>
    <row r="325" spans="2:4">
      <c r="B325" s="519" t="s">
        <v>13</v>
      </c>
      <c r="C325" s="529" t="s">
        <v>20</v>
      </c>
      <c r="D325" s="527" t="s">
        <v>196</v>
      </c>
    </row>
    <row r="326" spans="2:4">
      <c r="B326" s="519" t="s">
        <v>13</v>
      </c>
      <c r="C326" s="529" t="s">
        <v>20</v>
      </c>
      <c r="D326" s="527" t="s">
        <v>197</v>
      </c>
    </row>
    <row r="327" spans="2:4">
      <c r="B327" s="519" t="s">
        <v>13</v>
      </c>
      <c r="C327" s="529" t="s">
        <v>20</v>
      </c>
      <c r="D327" s="527" t="s">
        <v>198</v>
      </c>
    </row>
    <row r="328" spans="2:4">
      <c r="B328" s="519" t="s">
        <v>13</v>
      </c>
      <c r="C328" s="529" t="s">
        <v>20</v>
      </c>
      <c r="D328" s="527" t="s">
        <v>199</v>
      </c>
    </row>
    <row r="329" spans="2:4">
      <c r="B329" s="519" t="s">
        <v>13</v>
      </c>
      <c r="C329" s="529" t="s">
        <v>20</v>
      </c>
      <c r="D329" s="527" t="s">
        <v>200</v>
      </c>
    </row>
    <row r="330" spans="2:4">
      <c r="B330" s="519" t="s">
        <v>13</v>
      </c>
      <c r="C330" s="529" t="s">
        <v>20</v>
      </c>
      <c r="D330" s="527" t="s">
        <v>201</v>
      </c>
    </row>
    <row r="331" spans="2:4">
      <c r="B331" s="519" t="s">
        <v>13</v>
      </c>
      <c r="C331" s="529" t="s">
        <v>20</v>
      </c>
      <c r="D331" s="527" t="s">
        <v>202</v>
      </c>
    </row>
    <row r="332" spans="2:4">
      <c r="B332" s="519" t="s">
        <v>13</v>
      </c>
      <c r="C332" s="529" t="s">
        <v>20</v>
      </c>
      <c r="D332" s="527" t="s">
        <v>203</v>
      </c>
    </row>
    <row r="333" spans="2:4">
      <c r="B333" s="519" t="s">
        <v>13</v>
      </c>
      <c r="C333" s="529" t="s">
        <v>20</v>
      </c>
      <c r="D333" s="527" t="s">
        <v>1943</v>
      </c>
    </row>
    <row r="334" spans="2:4">
      <c r="B334" s="519" t="s">
        <v>13</v>
      </c>
      <c r="C334" s="529" t="s">
        <v>20</v>
      </c>
      <c r="D334" s="527" t="s">
        <v>1942</v>
      </c>
    </row>
    <row r="335" spans="2:4">
      <c r="B335" s="532" t="s">
        <v>14</v>
      </c>
      <c r="C335" s="529" t="s">
        <v>20</v>
      </c>
      <c r="D335" s="535" t="s">
        <v>1939</v>
      </c>
    </row>
    <row r="336" spans="2:4">
      <c r="B336" s="519" t="s">
        <v>14</v>
      </c>
      <c r="C336" s="529" t="s">
        <v>20</v>
      </c>
      <c r="D336" s="527" t="s">
        <v>204</v>
      </c>
    </row>
    <row r="337" spans="2:4">
      <c r="B337" s="519" t="s">
        <v>14</v>
      </c>
      <c r="C337" s="529" t="s">
        <v>20</v>
      </c>
      <c r="D337" s="527" t="s">
        <v>205</v>
      </c>
    </row>
    <row r="338" spans="2:4">
      <c r="B338" s="533" t="s">
        <v>14</v>
      </c>
      <c r="C338" s="529" t="s">
        <v>20</v>
      </c>
      <c r="D338" s="533" t="s">
        <v>206</v>
      </c>
    </row>
    <row r="339" spans="2:4">
      <c r="B339" s="519" t="s">
        <v>14</v>
      </c>
      <c r="C339" s="529" t="s">
        <v>20</v>
      </c>
      <c r="D339" s="527" t="s">
        <v>1936</v>
      </c>
    </row>
    <row r="340" spans="2:4">
      <c r="B340" s="519" t="s">
        <v>14</v>
      </c>
      <c r="C340" s="529" t="s">
        <v>20</v>
      </c>
      <c r="D340" s="527" t="s">
        <v>1938</v>
      </c>
    </row>
    <row r="341" spans="2:4">
      <c r="B341" s="519" t="s">
        <v>14</v>
      </c>
      <c r="C341" s="529" t="s">
        <v>20</v>
      </c>
      <c r="D341" s="527" t="s">
        <v>1937</v>
      </c>
    </row>
    <row r="342" spans="2:4">
      <c r="B342" s="519" t="s">
        <v>14</v>
      </c>
      <c r="C342" s="529" t="s">
        <v>20</v>
      </c>
      <c r="D342" s="527" t="s">
        <v>207</v>
      </c>
    </row>
    <row r="343" spans="2:4">
      <c r="B343" s="519" t="s">
        <v>14</v>
      </c>
      <c r="C343" s="529" t="s">
        <v>20</v>
      </c>
      <c r="D343" s="527" t="s">
        <v>208</v>
      </c>
    </row>
    <row r="344" spans="2:4">
      <c r="B344" s="533" t="s">
        <v>14</v>
      </c>
      <c r="C344" s="529" t="s">
        <v>20</v>
      </c>
      <c r="D344" s="533" t="s">
        <v>1940</v>
      </c>
    </row>
    <row r="345" spans="2:4">
      <c r="B345" s="519" t="s">
        <v>14</v>
      </c>
      <c r="C345" s="529" t="s">
        <v>20</v>
      </c>
      <c r="D345" s="527" t="s">
        <v>1941</v>
      </c>
    </row>
    <row r="346" spans="2:4">
      <c r="B346" s="519" t="s">
        <v>14</v>
      </c>
      <c r="C346" s="529" t="s">
        <v>20</v>
      </c>
      <c r="D346" s="527" t="s">
        <v>209</v>
      </c>
    </row>
    <row r="347" spans="2:4">
      <c r="B347" s="533" t="s">
        <v>14</v>
      </c>
      <c r="C347" s="529" t="s">
        <v>20</v>
      </c>
      <c r="D347" s="533" t="s">
        <v>2139</v>
      </c>
    </row>
    <row r="348" spans="2:4">
      <c r="B348" s="532" t="s">
        <v>15</v>
      </c>
      <c r="C348" s="529" t="s">
        <v>20</v>
      </c>
      <c r="D348" s="535" t="s">
        <v>210</v>
      </c>
    </row>
    <row r="349" spans="2:4">
      <c r="B349" s="519" t="s">
        <v>15</v>
      </c>
      <c r="C349" s="529" t="s">
        <v>20</v>
      </c>
      <c r="D349" s="527" t="s">
        <v>1935</v>
      </c>
    </row>
    <row r="350" spans="2:4">
      <c r="B350" s="519" t="s">
        <v>15</v>
      </c>
      <c r="C350" s="529" t="s">
        <v>20</v>
      </c>
      <c r="D350" s="527" t="s">
        <v>1934</v>
      </c>
    </row>
    <row r="351" spans="2:4">
      <c r="B351" s="519" t="s">
        <v>15</v>
      </c>
      <c r="C351" s="529" t="s">
        <v>20</v>
      </c>
      <c r="D351" s="527" t="s">
        <v>211</v>
      </c>
    </row>
    <row r="352" spans="2:4">
      <c r="B352" s="533" t="s">
        <v>15</v>
      </c>
      <c r="C352" s="529" t="s">
        <v>20</v>
      </c>
      <c r="D352" s="533" t="s">
        <v>2140</v>
      </c>
    </row>
    <row r="353" spans="2:4">
      <c r="B353" s="533" t="s">
        <v>15</v>
      </c>
      <c r="C353" s="529" t="s">
        <v>20</v>
      </c>
      <c r="D353" s="533" t="s">
        <v>2141</v>
      </c>
    </row>
    <row r="354" spans="2:4">
      <c r="B354" t="s">
        <v>15</v>
      </c>
      <c r="C354" s="529" t="s">
        <v>20</v>
      </c>
      <c r="D354" t="s">
        <v>2142</v>
      </c>
    </row>
    <row r="355" spans="2:4">
      <c r="B355" s="532" t="s">
        <v>15</v>
      </c>
      <c r="C355" s="529" t="s">
        <v>20</v>
      </c>
      <c r="D355" s="535" t="s">
        <v>212</v>
      </c>
    </row>
    <row r="356" spans="2:4">
      <c r="B356" t="s">
        <v>15</v>
      </c>
      <c r="C356" s="529" t="s">
        <v>20</v>
      </c>
      <c r="D356" t="s">
        <v>2143</v>
      </c>
    </row>
    <row r="357" spans="2:4">
      <c r="B357" t="s">
        <v>15</v>
      </c>
      <c r="C357" s="529" t="s">
        <v>20</v>
      </c>
      <c r="D357" t="s">
        <v>2144</v>
      </c>
    </row>
    <row r="358" spans="2:4">
      <c r="B358" t="s">
        <v>15</v>
      </c>
      <c r="C358" s="529" t="s">
        <v>20</v>
      </c>
      <c r="D358" t="s">
        <v>2145</v>
      </c>
    </row>
    <row r="359" spans="2:4">
      <c r="B359" t="s">
        <v>15</v>
      </c>
      <c r="C359" s="529" t="s">
        <v>20</v>
      </c>
      <c r="D359" t="s">
        <v>2146</v>
      </c>
    </row>
    <row r="360" spans="2:4">
      <c r="B360" s="532" t="s">
        <v>15</v>
      </c>
      <c r="C360" s="529" t="s">
        <v>20</v>
      </c>
      <c r="D360" s="535" t="s">
        <v>213</v>
      </c>
    </row>
    <row r="361" spans="2:4">
      <c r="B361" t="s">
        <v>15</v>
      </c>
      <c r="C361" s="529" t="s">
        <v>20</v>
      </c>
      <c r="D361" t="s">
        <v>2147</v>
      </c>
    </row>
    <row r="362" spans="2:4">
      <c r="B362" s="533" t="s">
        <v>15</v>
      </c>
      <c r="C362" s="529" t="s">
        <v>20</v>
      </c>
      <c r="D362" s="533" t="s">
        <v>2148</v>
      </c>
    </row>
    <row r="363" spans="2:4">
      <c r="B363" s="519" t="s">
        <v>15</v>
      </c>
      <c r="C363" s="529" t="s">
        <v>20</v>
      </c>
      <c r="D363" s="527" t="s">
        <v>214</v>
      </c>
    </row>
    <row r="364" spans="2:4">
      <c r="B364" s="533" t="s">
        <v>15</v>
      </c>
      <c r="C364" s="529" t="s">
        <v>20</v>
      </c>
      <c r="D364" s="533" t="s">
        <v>2149</v>
      </c>
    </row>
    <row r="365" spans="2:4">
      <c r="B365" s="533" t="s">
        <v>15</v>
      </c>
      <c r="C365" s="529" t="s">
        <v>20</v>
      </c>
      <c r="D365" s="533" t="s">
        <v>2150</v>
      </c>
    </row>
    <row r="366" spans="2:4">
      <c r="B366" s="519" t="s">
        <v>15</v>
      </c>
      <c r="C366" s="529" t="s">
        <v>20</v>
      </c>
      <c r="D366" s="527" t="s">
        <v>1933</v>
      </c>
    </row>
    <row r="367" spans="2:4">
      <c r="B367" s="519" t="s">
        <v>15</v>
      </c>
      <c r="C367" s="529" t="s">
        <v>20</v>
      </c>
      <c r="D367" s="527" t="s">
        <v>1932</v>
      </c>
    </row>
    <row r="368" spans="2:4">
      <c r="B368" s="519" t="s">
        <v>15</v>
      </c>
      <c r="C368" s="529" t="s">
        <v>20</v>
      </c>
      <c r="D368" s="527" t="s">
        <v>215</v>
      </c>
    </row>
    <row r="369" spans="2:4">
      <c r="B369" s="519" t="s">
        <v>15</v>
      </c>
      <c r="C369" s="529" t="s">
        <v>20</v>
      </c>
      <c r="D369" s="527" t="s">
        <v>216</v>
      </c>
    </row>
    <row r="370" spans="2:4">
      <c r="B370" s="533" t="s">
        <v>15</v>
      </c>
      <c r="C370" s="529" t="s">
        <v>20</v>
      </c>
      <c r="D370" s="533" t="s">
        <v>2151</v>
      </c>
    </row>
    <row r="371" spans="2:4">
      <c r="B371" s="519" t="s">
        <v>15</v>
      </c>
      <c r="C371" s="529" t="s">
        <v>20</v>
      </c>
      <c r="D371" s="527" t="s">
        <v>1931</v>
      </c>
    </row>
    <row r="372" spans="2:4">
      <c r="B372" s="519" t="s">
        <v>15</v>
      </c>
      <c r="C372" s="529" t="s">
        <v>20</v>
      </c>
      <c r="D372" s="527" t="s">
        <v>217</v>
      </c>
    </row>
    <row r="373" spans="2:4">
      <c r="B373" s="533" t="s">
        <v>15</v>
      </c>
      <c r="C373" s="529" t="s">
        <v>20</v>
      </c>
      <c r="D373" s="533" t="s">
        <v>2152</v>
      </c>
    </row>
    <row r="374" spans="2:4">
      <c r="B374" s="533" t="s">
        <v>15</v>
      </c>
      <c r="C374" s="529" t="s">
        <v>20</v>
      </c>
      <c r="D374" s="533" t="s">
        <v>2153</v>
      </c>
    </row>
    <row r="375" spans="2:4">
      <c r="B375" s="519" t="s">
        <v>15</v>
      </c>
      <c r="C375" s="529" t="s">
        <v>20</v>
      </c>
      <c r="D375" s="527" t="s">
        <v>1930</v>
      </c>
    </row>
    <row r="376" spans="2:4">
      <c r="B376" s="519" t="s">
        <v>15</v>
      </c>
      <c r="C376" s="529" t="s">
        <v>20</v>
      </c>
      <c r="D376" s="527" t="s">
        <v>218</v>
      </c>
    </row>
    <row r="377" spans="2:4">
      <c r="B377" s="519" t="s">
        <v>15</v>
      </c>
      <c r="C377" s="529" t="s">
        <v>20</v>
      </c>
      <c r="D377" s="527" t="s">
        <v>1929</v>
      </c>
    </row>
    <row r="378" spans="2:4">
      <c r="B378" s="519" t="s">
        <v>15</v>
      </c>
      <c r="C378" s="529" t="s">
        <v>20</v>
      </c>
      <c r="D378" s="527" t="s">
        <v>1928</v>
      </c>
    </row>
    <row r="379" spans="2:4">
      <c r="B379" s="519" t="s">
        <v>15</v>
      </c>
      <c r="C379" s="529" t="s">
        <v>20</v>
      </c>
      <c r="D379" s="527" t="s">
        <v>1927</v>
      </c>
    </row>
    <row r="380" spans="2:4">
      <c r="B380" s="519" t="s">
        <v>15</v>
      </c>
      <c r="C380" s="529" t="s">
        <v>20</v>
      </c>
      <c r="D380" s="527" t="s">
        <v>219</v>
      </c>
    </row>
    <row r="381" spans="2:4">
      <c r="B381" s="519" t="s">
        <v>15</v>
      </c>
      <c r="C381" s="529" t="s">
        <v>20</v>
      </c>
      <c r="D381" s="527" t="s">
        <v>220</v>
      </c>
    </row>
    <row r="382" spans="2:4">
      <c r="B382" s="519" t="s">
        <v>15</v>
      </c>
      <c r="C382" s="529" t="s">
        <v>20</v>
      </c>
      <c r="D382" s="527" t="s">
        <v>221</v>
      </c>
    </row>
    <row r="383" spans="2:4">
      <c r="B383" s="532" t="s">
        <v>16</v>
      </c>
      <c r="C383" s="529" t="s">
        <v>20</v>
      </c>
      <c r="D383" s="535" t="s">
        <v>222</v>
      </c>
    </row>
    <row r="384" spans="2:4">
      <c r="B384" s="532" t="s">
        <v>16</v>
      </c>
      <c r="C384" s="529" t="s">
        <v>20</v>
      </c>
      <c r="D384" s="535" t="s">
        <v>223</v>
      </c>
    </row>
    <row r="385" spans="2:4">
      <c r="B385" s="519" t="s">
        <v>16</v>
      </c>
      <c r="C385" s="529" t="s">
        <v>20</v>
      </c>
      <c r="D385" s="527" t="s">
        <v>224</v>
      </c>
    </row>
    <row r="386" spans="2:4">
      <c r="B386" s="519" t="s">
        <v>16</v>
      </c>
      <c r="C386" s="529" t="s">
        <v>20</v>
      </c>
      <c r="D386" s="527" t="s">
        <v>1926</v>
      </c>
    </row>
    <row r="387" spans="2:4">
      <c r="B387" s="519" t="s">
        <v>16</v>
      </c>
      <c r="C387" s="529" t="s">
        <v>20</v>
      </c>
      <c r="D387" s="527" t="s">
        <v>225</v>
      </c>
    </row>
    <row r="388" spans="2:4">
      <c r="B388" s="519" t="s">
        <v>16</v>
      </c>
      <c r="C388" s="529" t="s">
        <v>20</v>
      </c>
      <c r="D388" s="527" t="s">
        <v>1925</v>
      </c>
    </row>
    <row r="389" spans="2:4">
      <c r="B389" s="519" t="s">
        <v>16</v>
      </c>
      <c r="C389" s="529" t="s">
        <v>20</v>
      </c>
      <c r="D389" s="527" t="s">
        <v>226</v>
      </c>
    </row>
    <row r="390" spans="2:4">
      <c r="B390" s="519" t="s">
        <v>16</v>
      </c>
      <c r="C390" s="529" t="s">
        <v>20</v>
      </c>
      <c r="D390" s="527" t="s">
        <v>1924</v>
      </c>
    </row>
    <row r="391" spans="2:4">
      <c r="B391" s="519" t="s">
        <v>16</v>
      </c>
      <c r="C391" s="529" t="s">
        <v>20</v>
      </c>
      <c r="D391" s="527" t="s">
        <v>1923</v>
      </c>
    </row>
    <row r="392" spans="2:4">
      <c r="B392" s="519" t="s">
        <v>16</v>
      </c>
      <c r="C392" s="529" t="s">
        <v>20</v>
      </c>
      <c r="D392" s="527" t="s">
        <v>1922</v>
      </c>
    </row>
    <row r="393" spans="2:4">
      <c r="B393" s="533" t="s">
        <v>16</v>
      </c>
      <c r="C393" s="529" t="s">
        <v>20</v>
      </c>
      <c r="D393" s="533" t="s">
        <v>2154</v>
      </c>
    </row>
    <row r="394" spans="2:4">
      <c r="B394" s="519" t="s">
        <v>16</v>
      </c>
      <c r="C394" s="529" t="s">
        <v>20</v>
      </c>
      <c r="D394" s="527" t="s">
        <v>227</v>
      </c>
    </row>
    <row r="395" spans="2:4">
      <c r="B395" s="519" t="s">
        <v>16</v>
      </c>
      <c r="C395" s="529" t="s">
        <v>20</v>
      </c>
      <c r="D395" s="527" t="s">
        <v>228</v>
      </c>
    </row>
    <row r="396" spans="2:4">
      <c r="B396" s="532" t="s">
        <v>16</v>
      </c>
      <c r="C396" s="529" t="s">
        <v>20</v>
      </c>
      <c r="D396" s="535" t="s">
        <v>1921</v>
      </c>
    </row>
    <row r="397" spans="2:4">
      <c r="B397" s="532" t="s">
        <v>16</v>
      </c>
      <c r="C397" s="529" t="s">
        <v>20</v>
      </c>
      <c r="D397" s="535" t="s">
        <v>1920</v>
      </c>
    </row>
    <row r="398" spans="2:4">
      <c r="B398" s="532" t="s">
        <v>16</v>
      </c>
      <c r="C398" s="529" t="s">
        <v>20</v>
      </c>
      <c r="D398" s="535" t="s">
        <v>1919</v>
      </c>
    </row>
    <row r="399" spans="2:4">
      <c r="B399" s="532" t="s">
        <v>16</v>
      </c>
      <c r="C399" s="529" t="s">
        <v>20</v>
      </c>
      <c r="D399" s="535" t="s">
        <v>230</v>
      </c>
    </row>
    <row r="400" spans="2:4">
      <c r="B400" s="532" t="s">
        <v>16</v>
      </c>
      <c r="C400" s="529" t="s">
        <v>20</v>
      </c>
      <c r="D400" s="535" t="s">
        <v>1918</v>
      </c>
    </row>
    <row r="401" spans="2:4">
      <c r="B401" s="532" t="s">
        <v>16</v>
      </c>
      <c r="C401" s="529" t="s">
        <v>20</v>
      </c>
      <c r="D401" s="535" t="s">
        <v>231</v>
      </c>
    </row>
    <row r="402" spans="2:4">
      <c r="B402" s="532" t="s">
        <v>16</v>
      </c>
      <c r="C402" s="529" t="s">
        <v>20</v>
      </c>
      <c r="D402" s="535" t="s">
        <v>232</v>
      </c>
    </row>
    <row r="403" spans="2:4">
      <c r="B403" t="s">
        <v>16</v>
      </c>
      <c r="C403" s="529" t="s">
        <v>20</v>
      </c>
      <c r="D403" t="s">
        <v>2155</v>
      </c>
    </row>
    <row r="404" spans="2:4">
      <c r="B404" s="532" t="s">
        <v>16</v>
      </c>
      <c r="C404" s="529" t="s">
        <v>20</v>
      </c>
      <c r="D404" s="535" t="s">
        <v>1917</v>
      </c>
    </row>
    <row r="405" spans="2:4">
      <c r="B405" t="s">
        <v>16</v>
      </c>
      <c r="C405" s="529" t="s">
        <v>20</v>
      </c>
      <c r="D405" t="s">
        <v>2156</v>
      </c>
    </row>
    <row r="406" spans="2:4">
      <c r="B406" s="532" t="s">
        <v>16</v>
      </c>
      <c r="C406" s="529" t="s">
        <v>20</v>
      </c>
      <c r="D406" s="535" t="s">
        <v>233</v>
      </c>
    </row>
    <row r="407" spans="2:4">
      <c r="B407" s="532" t="s">
        <v>16</v>
      </c>
      <c r="C407" s="529" t="s">
        <v>20</v>
      </c>
      <c r="D407" s="535" t="s">
        <v>234</v>
      </c>
    </row>
    <row r="408" spans="2:4">
      <c r="B408" s="532" t="s">
        <v>16</v>
      </c>
      <c r="C408" s="529" t="s">
        <v>20</v>
      </c>
      <c r="D408" s="535" t="s">
        <v>1916</v>
      </c>
    </row>
    <row r="409" spans="2:4">
      <c r="B409" s="532" t="s">
        <v>16</v>
      </c>
      <c r="C409" s="529" t="s">
        <v>20</v>
      </c>
      <c r="D409" s="535" t="s">
        <v>1915</v>
      </c>
    </row>
    <row r="410" spans="2:4">
      <c r="B410" s="532" t="s">
        <v>16</v>
      </c>
      <c r="C410" s="529" t="s">
        <v>20</v>
      </c>
      <c r="D410" s="535" t="s">
        <v>235</v>
      </c>
    </row>
    <row r="411" spans="2:4">
      <c r="B411" s="532" t="s">
        <v>16</v>
      </c>
      <c r="C411" s="529" t="s">
        <v>20</v>
      </c>
      <c r="D411" s="535" t="s">
        <v>236</v>
      </c>
    </row>
    <row r="412" spans="2:4">
      <c r="B412" t="s">
        <v>16</v>
      </c>
      <c r="C412" s="529" t="s">
        <v>20</v>
      </c>
      <c r="D412" t="s">
        <v>2157</v>
      </c>
    </row>
    <row r="413" spans="2:4">
      <c r="B413" s="532" t="s">
        <v>16</v>
      </c>
      <c r="C413" s="529" t="s">
        <v>20</v>
      </c>
      <c r="D413" s="535" t="s">
        <v>237</v>
      </c>
    </row>
    <row r="414" spans="2:4">
      <c r="B414" s="532" t="s">
        <v>16</v>
      </c>
      <c r="C414" s="529" t="s">
        <v>20</v>
      </c>
      <c r="D414" s="535" t="s">
        <v>238</v>
      </c>
    </row>
    <row r="415" spans="2:4">
      <c r="B415" s="519" t="s">
        <v>16</v>
      </c>
      <c r="C415" s="529" t="s">
        <v>20</v>
      </c>
      <c r="D415" s="527" t="s">
        <v>239</v>
      </c>
    </row>
    <row r="416" spans="2:4">
      <c r="B416" s="519" t="s">
        <v>16</v>
      </c>
      <c r="C416" s="529" t="s">
        <v>20</v>
      </c>
      <c r="D416" s="527" t="s">
        <v>240</v>
      </c>
    </row>
    <row r="417" spans="2:4">
      <c r="B417" s="519" t="s">
        <v>16</v>
      </c>
      <c r="C417" s="529" t="s">
        <v>20</v>
      </c>
      <c r="D417" s="527" t="s">
        <v>1914</v>
      </c>
    </row>
    <row r="418" spans="2:4">
      <c r="B418" s="519" t="s">
        <v>16</v>
      </c>
      <c r="C418" s="529" t="s">
        <v>20</v>
      </c>
      <c r="D418" s="527" t="s">
        <v>241</v>
      </c>
    </row>
    <row r="419" spans="2:4">
      <c r="B419" s="532" t="s">
        <v>17</v>
      </c>
      <c r="C419" s="529" t="s">
        <v>20</v>
      </c>
      <c r="D419" s="535" t="s">
        <v>242</v>
      </c>
    </row>
    <row r="420" spans="2:4">
      <c r="B420" s="519" t="s">
        <v>17</v>
      </c>
      <c r="C420" s="529" t="s">
        <v>20</v>
      </c>
      <c r="D420" s="527" t="s">
        <v>243</v>
      </c>
    </row>
    <row r="421" spans="2:4">
      <c r="B421" s="519" t="s">
        <v>17</v>
      </c>
      <c r="C421" s="529" t="s">
        <v>20</v>
      </c>
      <c r="D421" s="527" t="s">
        <v>244</v>
      </c>
    </row>
    <row r="422" spans="2:4">
      <c r="B422" s="519" t="s">
        <v>17</v>
      </c>
      <c r="C422" s="529" t="s">
        <v>20</v>
      </c>
      <c r="D422" s="527" t="s">
        <v>1913</v>
      </c>
    </row>
    <row r="423" spans="2:4">
      <c r="B423" s="519" t="s">
        <v>17</v>
      </c>
      <c r="C423" s="529" t="s">
        <v>20</v>
      </c>
      <c r="D423" s="527" t="s">
        <v>1912</v>
      </c>
    </row>
    <row r="424" spans="2:4">
      <c r="B424" s="519" t="s">
        <v>17</v>
      </c>
      <c r="C424" s="529" t="s">
        <v>20</v>
      </c>
      <c r="D424" s="527" t="s">
        <v>245</v>
      </c>
    </row>
    <row r="425" spans="2:4">
      <c r="B425" s="519" t="s">
        <v>17</v>
      </c>
      <c r="C425" s="529" t="s">
        <v>20</v>
      </c>
      <c r="D425" s="527" t="s">
        <v>1911</v>
      </c>
    </row>
    <row r="426" spans="2:4">
      <c r="B426" s="519" t="s">
        <v>17</v>
      </c>
      <c r="C426" s="529" t="s">
        <v>20</v>
      </c>
      <c r="D426" s="527" t="s">
        <v>246</v>
      </c>
    </row>
    <row r="427" spans="2:4">
      <c r="B427" s="519" t="s">
        <v>17</v>
      </c>
      <c r="C427" s="529" t="s">
        <v>20</v>
      </c>
      <c r="D427" s="527" t="s">
        <v>247</v>
      </c>
    </row>
    <row r="428" spans="2:4">
      <c r="B428" s="519" t="s">
        <v>17</v>
      </c>
      <c r="C428" s="529" t="s">
        <v>20</v>
      </c>
      <c r="D428" s="527" t="s">
        <v>248</v>
      </c>
    </row>
    <row r="429" spans="2:4">
      <c r="B429" s="519" t="s">
        <v>17</v>
      </c>
      <c r="C429" s="529" t="s">
        <v>20</v>
      </c>
      <c r="D429" s="527" t="s">
        <v>249</v>
      </c>
    </row>
    <row r="430" spans="2:4">
      <c r="B430" s="519" t="s">
        <v>17</v>
      </c>
      <c r="C430" s="529" t="s">
        <v>20</v>
      </c>
      <c r="D430" s="527" t="s">
        <v>250</v>
      </c>
    </row>
    <row r="431" spans="2:4">
      <c r="B431" s="532" t="s">
        <v>18</v>
      </c>
      <c r="C431" s="529" t="s">
        <v>20</v>
      </c>
      <c r="D431" s="535" t="s">
        <v>251</v>
      </c>
    </row>
    <row r="432" spans="2:4">
      <c r="B432" s="519" t="s">
        <v>18</v>
      </c>
      <c r="C432" s="529" t="s">
        <v>20</v>
      </c>
      <c r="D432" s="527" t="s">
        <v>252</v>
      </c>
    </row>
    <row r="433" spans="2:4">
      <c r="B433" s="519" t="s">
        <v>18</v>
      </c>
      <c r="C433" s="529" t="s">
        <v>20</v>
      </c>
      <c r="D433" s="527" t="s">
        <v>253</v>
      </c>
    </row>
    <row r="434" spans="2:4">
      <c r="B434" s="519" t="s">
        <v>18</v>
      </c>
      <c r="C434" s="529" t="s">
        <v>20</v>
      </c>
      <c r="D434" s="527" t="s">
        <v>254</v>
      </c>
    </row>
    <row r="435" spans="2:4">
      <c r="B435" s="519" t="s">
        <v>18</v>
      </c>
      <c r="C435" s="529" t="s">
        <v>20</v>
      </c>
      <c r="D435" s="527" t="s">
        <v>1910</v>
      </c>
    </row>
    <row r="436" spans="2:4">
      <c r="B436" s="519" t="s">
        <v>18</v>
      </c>
      <c r="C436" s="529" t="s">
        <v>20</v>
      </c>
      <c r="D436" s="527" t="s">
        <v>255</v>
      </c>
    </row>
    <row r="437" spans="2:4">
      <c r="B437" s="519" t="s">
        <v>18</v>
      </c>
      <c r="C437" s="529" t="s">
        <v>20</v>
      </c>
      <c r="D437" s="527" t="s">
        <v>256</v>
      </c>
    </row>
    <row r="438" spans="2:4">
      <c r="B438" s="519" t="s">
        <v>18</v>
      </c>
      <c r="C438" s="529" t="s">
        <v>20</v>
      </c>
      <c r="D438" s="527" t="s">
        <v>1809</v>
      </c>
    </row>
    <row r="439" spans="2:4">
      <c r="B439" s="519" t="s">
        <v>18</v>
      </c>
      <c r="C439" s="529" t="s">
        <v>20</v>
      </c>
      <c r="D439" s="527" t="s">
        <v>257</v>
      </c>
    </row>
    <row r="440" spans="2:4">
      <c r="B440" s="519" t="s">
        <v>18</v>
      </c>
      <c r="C440" s="529" t="s">
        <v>20</v>
      </c>
      <c r="D440" s="527" t="s">
        <v>258</v>
      </c>
    </row>
    <row r="441" spans="2:4">
      <c r="B441" s="519" t="s">
        <v>18</v>
      </c>
      <c r="C441" s="529" t="s">
        <v>20</v>
      </c>
      <c r="D441" s="527" t="s">
        <v>259</v>
      </c>
    </row>
    <row r="442" spans="2:4">
      <c r="B442" s="519" t="s">
        <v>18</v>
      </c>
      <c r="C442" s="529" t="s">
        <v>20</v>
      </c>
      <c r="D442" s="527" t="s">
        <v>260</v>
      </c>
    </row>
    <row r="443" spans="2:4">
      <c r="B443" s="519" t="s">
        <v>18</v>
      </c>
      <c r="C443" s="529" t="s">
        <v>20</v>
      </c>
      <c r="D443" s="527" t="s">
        <v>261</v>
      </c>
    </row>
    <row r="444" spans="2:4">
      <c r="B444" s="519" t="s">
        <v>18</v>
      </c>
      <c r="C444" s="529" t="s">
        <v>20</v>
      </c>
      <c r="D444" s="527" t="s">
        <v>1909</v>
      </c>
    </row>
    <row r="445" spans="2:4">
      <c r="B445" s="519" t="s">
        <v>18</v>
      </c>
      <c r="C445" s="529" t="s">
        <v>20</v>
      </c>
      <c r="D445" s="527" t="s">
        <v>262</v>
      </c>
    </row>
    <row r="446" spans="2:4">
      <c r="B446" s="532" t="s">
        <v>18</v>
      </c>
      <c r="C446" s="529" t="s">
        <v>20</v>
      </c>
      <c r="D446" s="535" t="s">
        <v>263</v>
      </c>
    </row>
    <row r="447" spans="2:4">
      <c r="B447" s="532" t="s">
        <v>18</v>
      </c>
      <c r="C447" s="529" t="s">
        <v>20</v>
      </c>
      <c r="D447" s="535" t="s">
        <v>264</v>
      </c>
    </row>
    <row r="448" spans="2:4">
      <c r="B448" s="532" t="s">
        <v>18</v>
      </c>
      <c r="C448" s="529" t="s">
        <v>20</v>
      </c>
      <c r="D448" s="535" t="s">
        <v>265</v>
      </c>
    </row>
    <row r="449" spans="2:4">
      <c r="B449" s="532" t="s">
        <v>18</v>
      </c>
      <c r="C449" s="529" t="s">
        <v>20</v>
      </c>
      <c r="D449" s="535" t="s">
        <v>1908</v>
      </c>
    </row>
    <row r="450" spans="2:4">
      <c r="B450" s="532" t="s">
        <v>18</v>
      </c>
      <c r="C450" s="529" t="s">
        <v>20</v>
      </c>
      <c r="D450" s="535" t="s">
        <v>266</v>
      </c>
    </row>
    <row r="451" spans="2:4">
      <c r="B451" s="519" t="s">
        <v>18</v>
      </c>
      <c r="C451" s="529" t="s">
        <v>20</v>
      </c>
      <c r="D451" s="527" t="s">
        <v>267</v>
      </c>
    </row>
    <row r="452" spans="2:4">
      <c r="B452" s="519" t="s">
        <v>18</v>
      </c>
      <c r="C452" s="529" t="s">
        <v>20</v>
      </c>
      <c r="D452" s="527" t="s">
        <v>268</v>
      </c>
    </row>
    <row r="453" spans="2:4">
      <c r="B453" s="519" t="s">
        <v>18</v>
      </c>
      <c r="C453" s="529" t="s">
        <v>20</v>
      </c>
      <c r="D453" s="527" t="s">
        <v>269</v>
      </c>
    </row>
    <row r="454" spans="2:4">
      <c r="B454" s="519" t="s">
        <v>18</v>
      </c>
      <c r="C454" s="529" t="s">
        <v>20</v>
      </c>
      <c r="D454" s="527" t="s">
        <v>270</v>
      </c>
    </row>
    <row r="455" spans="2:4">
      <c r="B455" s="519" t="s">
        <v>18</v>
      </c>
      <c r="C455" s="529" t="s">
        <v>20</v>
      </c>
      <c r="D455" s="527" t="s">
        <v>271</v>
      </c>
    </row>
    <row r="456" spans="2:4">
      <c r="B456" s="519" t="s">
        <v>18</v>
      </c>
      <c r="C456" s="529" t="s">
        <v>20</v>
      </c>
      <c r="D456" s="527" t="s">
        <v>272</v>
      </c>
    </row>
    <row r="457" spans="2:4">
      <c r="B457" s="519" t="s">
        <v>18</v>
      </c>
      <c r="C457" s="529" t="s">
        <v>20</v>
      </c>
      <c r="D457" s="527" t="s">
        <v>1907</v>
      </c>
    </row>
    <row r="458" spans="2:4">
      <c r="B458" s="519" t="s">
        <v>18</v>
      </c>
      <c r="C458" s="529" t="s">
        <v>20</v>
      </c>
      <c r="D458" s="527" t="s">
        <v>273</v>
      </c>
    </row>
    <row r="459" spans="2:4">
      <c r="B459" s="519" t="s">
        <v>18</v>
      </c>
      <c r="C459" s="529" t="s">
        <v>20</v>
      </c>
      <c r="D459" s="527" t="s">
        <v>274</v>
      </c>
    </row>
    <row r="460" spans="2:4">
      <c r="B460" s="519" t="s">
        <v>18</v>
      </c>
      <c r="C460" s="529" t="s">
        <v>20</v>
      </c>
      <c r="D460" s="527" t="s">
        <v>275</v>
      </c>
    </row>
    <row r="461" spans="2:4">
      <c r="B461" s="519" t="s">
        <v>18</v>
      </c>
      <c r="C461" s="529" t="s">
        <v>20</v>
      </c>
      <c r="D461" s="527" t="s">
        <v>1906</v>
      </c>
    </row>
    <row r="462" spans="2:4">
      <c r="B462" s="519" t="s">
        <v>18</v>
      </c>
      <c r="C462" s="529" t="s">
        <v>20</v>
      </c>
      <c r="D462" s="527" t="s">
        <v>276</v>
      </c>
    </row>
    <row r="463" spans="2:4">
      <c r="B463" s="532" t="s">
        <v>18</v>
      </c>
      <c r="C463" s="529" t="s">
        <v>20</v>
      </c>
      <c r="D463" s="535" t="s">
        <v>1905</v>
      </c>
    </row>
    <row r="464" spans="2:4">
      <c r="B464" s="532" t="s">
        <v>18</v>
      </c>
      <c r="C464" s="529" t="s">
        <v>20</v>
      </c>
      <c r="D464" s="535" t="s">
        <v>277</v>
      </c>
    </row>
    <row r="465" spans="2:4">
      <c r="B465" s="532" t="s">
        <v>18</v>
      </c>
      <c r="C465" s="529" t="s">
        <v>20</v>
      </c>
      <c r="D465" s="535" t="s">
        <v>278</v>
      </c>
    </row>
    <row r="466" spans="2:4">
      <c r="B466" s="519" t="s">
        <v>18</v>
      </c>
      <c r="C466" s="529" t="s">
        <v>20</v>
      </c>
      <c r="D466" s="527" t="s">
        <v>279</v>
      </c>
    </row>
    <row r="467" spans="2:4">
      <c r="B467" s="519" t="s">
        <v>18</v>
      </c>
      <c r="C467" s="529" t="s">
        <v>20</v>
      </c>
      <c r="D467" s="527" t="s">
        <v>280</v>
      </c>
    </row>
    <row r="468" spans="2:4">
      <c r="B468" s="519" t="s">
        <v>18</v>
      </c>
      <c r="C468" s="529" t="s">
        <v>20</v>
      </c>
      <c r="D468" s="527" t="s">
        <v>1904</v>
      </c>
    </row>
    <row r="469" spans="2:4">
      <c r="B469" s="519" t="s">
        <v>18</v>
      </c>
      <c r="C469" s="529" t="s">
        <v>20</v>
      </c>
      <c r="D469" s="527" t="s">
        <v>281</v>
      </c>
    </row>
    <row r="470" spans="2:4">
      <c r="B470" s="519" t="s">
        <v>18</v>
      </c>
      <c r="C470" s="529" t="s">
        <v>20</v>
      </c>
      <c r="D470" s="527" t="s">
        <v>282</v>
      </c>
    </row>
    <row r="471" spans="2:4">
      <c r="B471" s="519" t="s">
        <v>18</v>
      </c>
      <c r="C471" s="529" t="s">
        <v>20</v>
      </c>
      <c r="D471" s="527" t="s">
        <v>1903</v>
      </c>
    </row>
    <row r="472" spans="2:4">
      <c r="B472" s="519" t="s">
        <v>18</v>
      </c>
      <c r="C472" s="529" t="s">
        <v>20</v>
      </c>
      <c r="D472" s="527" t="s">
        <v>1902</v>
      </c>
    </row>
    <row r="473" spans="2:4">
      <c r="B473" s="519" t="s">
        <v>18</v>
      </c>
      <c r="C473" s="529" t="s">
        <v>20</v>
      </c>
      <c r="D473" s="527" t="s">
        <v>1828</v>
      </c>
    </row>
    <row r="474" spans="2:4">
      <c r="B474" s="532" t="s">
        <v>19</v>
      </c>
      <c r="C474" s="529" t="s">
        <v>20</v>
      </c>
      <c r="D474" s="535" t="s">
        <v>283</v>
      </c>
    </row>
    <row r="475" spans="2:4">
      <c r="B475" s="519" t="s">
        <v>19</v>
      </c>
      <c r="C475" s="529" t="s">
        <v>20</v>
      </c>
      <c r="D475" s="527" t="s">
        <v>284</v>
      </c>
    </row>
    <row r="476" spans="2:4">
      <c r="B476" s="519" t="s">
        <v>19</v>
      </c>
      <c r="C476" s="529" t="s">
        <v>20</v>
      </c>
      <c r="D476" s="527" t="s">
        <v>285</v>
      </c>
    </row>
    <row r="477" spans="2:4">
      <c r="B477" s="519" t="s">
        <v>19</v>
      </c>
      <c r="C477" s="529" t="s">
        <v>20</v>
      </c>
      <c r="D477" s="527" t="s">
        <v>286</v>
      </c>
    </row>
    <row r="478" spans="2:4">
      <c r="B478" s="519" t="s">
        <v>19</v>
      </c>
      <c r="C478" s="529" t="s">
        <v>20</v>
      </c>
      <c r="D478" s="527" t="s">
        <v>1901</v>
      </c>
    </row>
    <row r="479" spans="2:4">
      <c r="B479" s="519" t="s">
        <v>19</v>
      </c>
      <c r="C479" s="529" t="s">
        <v>20</v>
      </c>
      <c r="D479" s="527" t="s">
        <v>1900</v>
      </c>
    </row>
    <row r="480" spans="2:4">
      <c r="B480" s="519" t="s">
        <v>19</v>
      </c>
      <c r="C480" s="529" t="s">
        <v>20</v>
      </c>
      <c r="D480" s="527" t="s">
        <v>1899</v>
      </c>
    </row>
    <row r="481" spans="2:4">
      <c r="B481" s="519" t="s">
        <v>19</v>
      </c>
      <c r="C481" s="529" t="s">
        <v>20</v>
      </c>
      <c r="D481" s="527" t="s">
        <v>1898</v>
      </c>
    </row>
    <row r="482" spans="2:4">
      <c r="B482" s="519" t="s">
        <v>19</v>
      </c>
      <c r="C482" s="529" t="s">
        <v>20</v>
      </c>
      <c r="D482" s="527" t="s">
        <v>1897</v>
      </c>
    </row>
    <row r="483" spans="2:4">
      <c r="B483" s="519" t="s">
        <v>19</v>
      </c>
      <c r="C483" s="529" t="s">
        <v>20</v>
      </c>
      <c r="D483" s="527" t="s">
        <v>1896</v>
      </c>
    </row>
    <row r="484" spans="2:4">
      <c r="B484" s="519" t="s">
        <v>19</v>
      </c>
      <c r="C484" s="529" t="s">
        <v>20</v>
      </c>
      <c r="D484" s="527" t="s">
        <v>1895</v>
      </c>
    </row>
    <row r="485" spans="2:4">
      <c r="B485" s="519" t="s">
        <v>19</v>
      </c>
      <c r="C485" s="529" t="s">
        <v>20</v>
      </c>
      <c r="D485" s="527" t="s">
        <v>1894</v>
      </c>
    </row>
    <row r="486" spans="2:4">
      <c r="B486" s="519" t="s">
        <v>19</v>
      </c>
      <c r="C486" s="529" t="s">
        <v>20</v>
      </c>
      <c r="D486" s="527" t="s">
        <v>287</v>
      </c>
    </row>
    <row r="487" spans="2:4">
      <c r="B487" s="519" t="s">
        <v>19</v>
      </c>
      <c r="C487" s="529" t="s">
        <v>20</v>
      </c>
      <c r="D487" s="527" t="s">
        <v>1893</v>
      </c>
    </row>
    <row r="488" spans="2:4">
      <c r="B488" s="519" t="s">
        <v>19</v>
      </c>
      <c r="C488" s="529" t="s">
        <v>20</v>
      </c>
      <c r="D488" s="527" t="s">
        <v>1892</v>
      </c>
    </row>
    <row r="489" spans="2:4">
      <c r="B489" s="519" t="s">
        <v>19</v>
      </c>
      <c r="C489" s="529" t="s">
        <v>20</v>
      </c>
      <c r="D489" s="527" t="s">
        <v>288</v>
      </c>
    </row>
    <row r="490" spans="2:4">
      <c r="B490" s="519" t="s">
        <v>19</v>
      </c>
      <c r="C490" s="529" t="s">
        <v>20</v>
      </c>
      <c r="D490" s="527" t="s">
        <v>289</v>
      </c>
    </row>
    <row r="491" spans="2:4">
      <c r="B491" s="519" t="s">
        <v>19</v>
      </c>
      <c r="C491" s="529" t="s">
        <v>20</v>
      </c>
      <c r="D491" s="527" t="s">
        <v>1891</v>
      </c>
    </row>
    <row r="492" spans="2:4">
      <c r="B492" s="519" t="s">
        <v>19</v>
      </c>
      <c r="C492" s="529" t="s">
        <v>20</v>
      </c>
      <c r="D492" s="527" t="s">
        <v>1890</v>
      </c>
    </row>
    <row r="493" spans="2:4">
      <c r="B493" s="519" t="s">
        <v>19</v>
      </c>
      <c r="C493" s="529" t="s">
        <v>20</v>
      </c>
      <c r="D493" s="527" t="s">
        <v>1889</v>
      </c>
    </row>
    <row r="494" spans="2:4">
      <c r="B494" s="519" t="s">
        <v>19</v>
      </c>
      <c r="C494" s="529" t="s">
        <v>20</v>
      </c>
      <c r="D494" s="527" t="s">
        <v>1888</v>
      </c>
    </row>
    <row r="495" spans="2:4">
      <c r="B495" s="519" t="s">
        <v>19</v>
      </c>
      <c r="C495" s="529" t="s">
        <v>20</v>
      </c>
      <c r="D495" s="527" t="s">
        <v>290</v>
      </c>
    </row>
    <row r="496" spans="2:4">
      <c r="B496" s="519" t="s">
        <v>19</v>
      </c>
      <c r="C496" s="529" t="s">
        <v>20</v>
      </c>
      <c r="D496" s="527" t="s">
        <v>1887</v>
      </c>
    </row>
    <row r="497" spans="2:4">
      <c r="B497" s="519" t="s">
        <v>19</v>
      </c>
      <c r="C497" s="529" t="s">
        <v>20</v>
      </c>
      <c r="D497" s="527" t="s">
        <v>1886</v>
      </c>
    </row>
  </sheetData>
  <mergeCells count="1">
    <mergeCell ref="A1:L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Moteur.1.Pédagogiques</vt:lpstr>
      <vt:lpstr>Moteur.2.de.630.lignes</vt:lpstr>
      <vt:lpstr>Moteur.vertical</vt:lpstr>
      <vt:lpstr>Magique.et.Allergènes</vt:lpstr>
      <vt:lpstr>Mode.emploi.A</vt:lpstr>
      <vt:lpstr>Mode d'emploi.B</vt:lpstr>
      <vt:lpstr>Vocabulaire_explications</vt:lpstr>
      <vt:lpstr>Fonctionnement.explications</vt:lpstr>
      <vt:lpstr>dictionnaire</vt:lpstr>
      <vt:lpstr>Allergènes.et.Farine</vt:lpstr>
      <vt:lpstr>Allergenes</vt:lpstr>
      <vt:lpstr>Choix</vt:lpstr>
      <vt:lpstr>Transmission des savoirs.2025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2026-04-08T17:18:06Z</dcterms:created>
  <dcterms:modified xsi:type="dcterms:W3CDTF">2026-04-13T17:16:38Z</dcterms:modified>
</cp:coreProperties>
</file>